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120" windowWidth="18060" windowHeight="10365" activeTab="1"/>
  </bookViews>
  <sheets>
    <sheet name="Proposal" sheetId="1" r:id="rId1"/>
    <sheet name="Proposal days-1" sheetId="2" r:id="rId2"/>
    <sheet name="Poposal change" sheetId="3" r:id="rId3"/>
  </sheets>
  <definedNames>
    <definedName name="_GoBack" localSheetId="2">'Poposal change'!$A$2</definedName>
    <definedName name="SQLXAL" localSheetId="0" hidden="1">Proposal!$A$3:$AM$233</definedName>
  </definedName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N4" i="1"/>
  <c r="G4" i="1" s="1"/>
  <c r="N5" i="1"/>
  <c r="N6" i="1"/>
  <c r="G6" i="1" s="1"/>
  <c r="N7" i="1"/>
  <c r="N8" i="1"/>
  <c r="G8" i="1" s="1"/>
  <c r="N9" i="1"/>
  <c r="N10" i="1"/>
  <c r="G10" i="1" s="1"/>
  <c r="N11" i="1"/>
  <c r="N12" i="1"/>
  <c r="G12" i="1" s="1"/>
  <c r="N13" i="1"/>
  <c r="N14" i="1"/>
  <c r="G14" i="1" s="1"/>
  <c r="N15" i="1"/>
  <c r="N16" i="1"/>
  <c r="G16" i="1" s="1"/>
  <c r="N17" i="1"/>
  <c r="N18" i="1"/>
  <c r="G18" i="1" s="1"/>
  <c r="N19" i="1"/>
  <c r="P19" i="1" s="1"/>
  <c r="N20" i="1"/>
  <c r="G20" i="1" s="1"/>
  <c r="N21" i="1"/>
  <c r="N22" i="1"/>
  <c r="G22" i="1" s="1"/>
  <c r="N23" i="1"/>
  <c r="N24" i="1"/>
  <c r="G24" i="1" s="1"/>
  <c r="N25" i="1"/>
  <c r="N26" i="1"/>
  <c r="G26" i="1" s="1"/>
  <c r="N27" i="1"/>
  <c r="N28" i="1"/>
  <c r="G28" i="1" s="1"/>
  <c r="N29" i="1"/>
  <c r="N30" i="1"/>
  <c r="G30" i="1" s="1"/>
  <c r="N31" i="1"/>
  <c r="N32" i="1"/>
  <c r="G32" i="1" s="1"/>
  <c r="N33" i="1"/>
  <c r="N34" i="1"/>
  <c r="G34" i="1" s="1"/>
  <c r="N35" i="1"/>
  <c r="N36" i="1"/>
  <c r="G36" i="1" s="1"/>
  <c r="N37" i="1"/>
  <c r="N38" i="1"/>
  <c r="G38" i="1" s="1"/>
  <c r="N39" i="1"/>
  <c r="N40" i="1"/>
  <c r="G40" i="1" s="1"/>
  <c r="N41" i="1"/>
  <c r="N42" i="1"/>
  <c r="G42" i="1" s="1"/>
  <c r="N43" i="1"/>
  <c r="N44" i="1"/>
  <c r="G44" i="1" s="1"/>
  <c r="N45" i="1"/>
  <c r="N46" i="1"/>
  <c r="G46" i="1" s="1"/>
  <c r="N47" i="1"/>
  <c r="N48" i="1"/>
  <c r="G48" i="1" s="1"/>
  <c r="N49" i="1"/>
  <c r="N50" i="1"/>
  <c r="G50" i="1" s="1"/>
  <c r="N51" i="1"/>
  <c r="P51" i="1" s="1"/>
  <c r="N52" i="1"/>
  <c r="G52" i="1" s="1"/>
  <c r="N53" i="1"/>
  <c r="N54" i="1"/>
  <c r="G54" i="1" s="1"/>
  <c r="N55" i="1"/>
  <c r="N56" i="1"/>
  <c r="G56" i="1" s="1"/>
  <c r="N57" i="1"/>
  <c r="N58" i="1"/>
  <c r="G58" i="1" s="1"/>
  <c r="N59" i="1"/>
  <c r="N60" i="1"/>
  <c r="G60" i="1" s="1"/>
  <c r="N61" i="1"/>
  <c r="N62" i="1"/>
  <c r="G62" i="1" s="1"/>
  <c r="N63" i="1"/>
  <c r="N64" i="1"/>
  <c r="G64" i="1" s="1"/>
  <c r="N65" i="1"/>
  <c r="N66" i="1"/>
  <c r="G66" i="1" s="1"/>
  <c r="N67" i="1"/>
  <c r="N68" i="1"/>
  <c r="G68" i="1" s="1"/>
  <c r="N69" i="1"/>
  <c r="N70" i="1"/>
  <c r="G70" i="1" s="1"/>
  <c r="N71" i="1"/>
  <c r="N72" i="1"/>
  <c r="G72" i="1" s="1"/>
  <c r="N73" i="1"/>
  <c r="N74" i="1"/>
  <c r="G74" i="1" s="1"/>
  <c r="N75" i="1"/>
  <c r="N76" i="1"/>
  <c r="G76" i="1" s="1"/>
  <c r="N77" i="1"/>
  <c r="N78" i="1"/>
  <c r="G78" i="1" s="1"/>
  <c r="N79" i="1"/>
  <c r="N80" i="1"/>
  <c r="G80" i="1" s="1"/>
  <c r="N81" i="1"/>
  <c r="N82" i="1"/>
  <c r="G82" i="1" s="1"/>
  <c r="N83" i="1"/>
  <c r="P83" i="1" s="1"/>
  <c r="N84" i="1"/>
  <c r="G84" i="1" s="1"/>
  <c r="N85" i="1"/>
  <c r="N86" i="1"/>
  <c r="G86" i="1" s="1"/>
  <c r="N87" i="1"/>
  <c r="N88" i="1"/>
  <c r="G88" i="1" s="1"/>
  <c r="N89" i="1"/>
  <c r="N90" i="1"/>
  <c r="G90" i="1" s="1"/>
  <c r="N91" i="1"/>
  <c r="N92" i="1"/>
  <c r="G92" i="1" s="1"/>
  <c r="N93" i="1"/>
  <c r="N94" i="1"/>
  <c r="G94" i="1" s="1"/>
  <c r="N95" i="1"/>
  <c r="N96" i="1"/>
  <c r="G96" i="1" s="1"/>
  <c r="N97" i="1"/>
  <c r="N98" i="1"/>
  <c r="G98" i="1" s="1"/>
  <c r="N99" i="1"/>
  <c r="N100" i="1"/>
  <c r="G100" i="1" s="1"/>
  <c r="N101" i="1"/>
  <c r="N102" i="1"/>
  <c r="G102" i="1" s="1"/>
  <c r="N103" i="1"/>
  <c r="N104" i="1"/>
  <c r="G104" i="1" s="1"/>
  <c r="N105" i="1"/>
  <c r="N106" i="1"/>
  <c r="G106" i="1" s="1"/>
  <c r="N107" i="1"/>
  <c r="N108" i="1"/>
  <c r="G108" i="1" s="1"/>
  <c r="N109" i="1"/>
  <c r="N110" i="1"/>
  <c r="G110" i="1" s="1"/>
  <c r="N111" i="1"/>
  <c r="N112" i="1"/>
  <c r="G112" i="1" s="1"/>
  <c r="N113" i="1"/>
  <c r="N114" i="1"/>
  <c r="G114" i="1" s="1"/>
  <c r="N115" i="1"/>
  <c r="P115" i="1" s="1"/>
  <c r="N116" i="1"/>
  <c r="G116" i="1" s="1"/>
  <c r="N117" i="1"/>
  <c r="N118" i="1"/>
  <c r="G118" i="1" s="1"/>
  <c r="N119" i="1"/>
  <c r="N120" i="1"/>
  <c r="G120" i="1" s="1"/>
  <c r="N121" i="1"/>
  <c r="N122" i="1"/>
  <c r="G122" i="1" s="1"/>
  <c r="N123" i="1"/>
  <c r="N124" i="1"/>
  <c r="G124" i="1" s="1"/>
  <c r="N125" i="1"/>
  <c r="N126" i="1"/>
  <c r="G126" i="1" s="1"/>
  <c r="N127" i="1"/>
  <c r="N128" i="1"/>
  <c r="G128" i="1" s="1"/>
  <c r="N129" i="1"/>
  <c r="N130" i="1"/>
  <c r="G130" i="1" s="1"/>
  <c r="N131" i="1"/>
  <c r="P131" i="1" s="1"/>
  <c r="N132" i="1"/>
  <c r="G132" i="1" s="1"/>
  <c r="N133" i="1"/>
  <c r="N134" i="1"/>
  <c r="G134" i="1" s="1"/>
  <c r="N135" i="1"/>
  <c r="N136" i="1"/>
  <c r="G136" i="1" s="1"/>
  <c r="N137" i="1"/>
  <c r="N138" i="1"/>
  <c r="G138" i="1" s="1"/>
  <c r="N139" i="1"/>
  <c r="N140" i="1"/>
  <c r="G140" i="1" s="1"/>
  <c r="N141" i="1"/>
  <c r="N142" i="1"/>
  <c r="G142" i="1" s="1"/>
  <c r="N143" i="1"/>
  <c r="N144" i="1"/>
  <c r="G144" i="1" s="1"/>
  <c r="N145" i="1"/>
  <c r="N146" i="1"/>
  <c r="G146" i="1" s="1"/>
  <c r="N147" i="1"/>
  <c r="P147" i="1" s="1"/>
  <c r="N148" i="1"/>
  <c r="G148" i="1" s="1"/>
  <c r="N149" i="1"/>
  <c r="N150" i="1"/>
  <c r="G150" i="1" s="1"/>
  <c r="N151" i="1"/>
  <c r="N152" i="1"/>
  <c r="G152" i="1" s="1"/>
  <c r="N153" i="1"/>
  <c r="N154" i="1"/>
  <c r="G154" i="1" s="1"/>
  <c r="N155" i="1"/>
  <c r="N156" i="1"/>
  <c r="G156" i="1" s="1"/>
  <c r="N157" i="1"/>
  <c r="N158" i="1"/>
  <c r="G158" i="1" s="1"/>
  <c r="N159" i="1"/>
  <c r="N160" i="1"/>
  <c r="G160" i="1" s="1"/>
  <c r="N161" i="1"/>
  <c r="N162" i="1"/>
  <c r="G162" i="1" s="1"/>
  <c r="N163" i="1"/>
  <c r="N164" i="1"/>
  <c r="G164" i="1" s="1"/>
  <c r="N165" i="1"/>
  <c r="N166" i="1"/>
  <c r="G166" i="1" s="1"/>
  <c r="N167" i="1"/>
  <c r="N168" i="1"/>
  <c r="G168" i="1" s="1"/>
  <c r="N169" i="1"/>
  <c r="N170" i="1"/>
  <c r="G170" i="1" s="1"/>
  <c r="N171" i="1"/>
  <c r="N172" i="1"/>
  <c r="G172" i="1" s="1"/>
  <c r="N173" i="1"/>
  <c r="N174" i="1"/>
  <c r="G174" i="1" s="1"/>
  <c r="N175" i="1"/>
  <c r="N176" i="1"/>
  <c r="G176" i="1" s="1"/>
  <c r="N177" i="1"/>
  <c r="N178" i="1"/>
  <c r="G178" i="1" s="1"/>
  <c r="N179" i="1"/>
  <c r="N180" i="1"/>
  <c r="G180" i="1" s="1"/>
  <c r="N181" i="1"/>
  <c r="N182" i="1"/>
  <c r="G182" i="1" s="1"/>
  <c r="N183" i="1"/>
  <c r="N184" i="1"/>
  <c r="G184" i="1" s="1"/>
  <c r="N185" i="1"/>
  <c r="N186" i="1"/>
  <c r="G186" i="1" s="1"/>
  <c r="N187" i="1"/>
  <c r="N188" i="1"/>
  <c r="G188" i="1" s="1"/>
  <c r="N189" i="1"/>
  <c r="N190" i="1"/>
  <c r="G190" i="1" s="1"/>
  <c r="N191" i="1"/>
  <c r="N192" i="1"/>
  <c r="G192" i="1" s="1"/>
  <c r="N193" i="1"/>
  <c r="N194" i="1"/>
  <c r="G194" i="1" s="1"/>
  <c r="N195" i="1"/>
  <c r="N196" i="1"/>
  <c r="G196" i="1" s="1"/>
  <c r="N197" i="1"/>
  <c r="N198" i="1"/>
  <c r="G198" i="1" s="1"/>
  <c r="N199" i="1"/>
  <c r="N200" i="1"/>
  <c r="G200" i="1" s="1"/>
  <c r="N201" i="1"/>
  <c r="N202" i="1"/>
  <c r="G202" i="1" s="1"/>
  <c r="N203" i="1"/>
  <c r="N204" i="1"/>
  <c r="G204" i="1" s="1"/>
  <c r="N205" i="1"/>
  <c r="N206" i="1"/>
  <c r="G206" i="1" s="1"/>
  <c r="N207" i="1"/>
  <c r="N208" i="1"/>
  <c r="G208" i="1" s="1"/>
  <c r="N209" i="1"/>
  <c r="N210" i="1"/>
  <c r="G210" i="1" s="1"/>
  <c r="N211" i="1"/>
  <c r="N212" i="1"/>
  <c r="G212" i="1" s="1"/>
  <c r="N213" i="1"/>
  <c r="N214" i="1"/>
  <c r="G214" i="1" s="1"/>
  <c r="N215" i="1"/>
  <c r="N216" i="1"/>
  <c r="G216" i="1" s="1"/>
  <c r="N217" i="1"/>
  <c r="N218" i="1"/>
  <c r="G218" i="1" s="1"/>
  <c r="N219" i="1"/>
  <c r="N220" i="1"/>
  <c r="G220" i="1" s="1"/>
  <c r="N221" i="1"/>
  <c r="N222" i="1"/>
  <c r="G222" i="1" s="1"/>
  <c r="N223" i="1"/>
  <c r="N224" i="1"/>
  <c r="G224" i="1" s="1"/>
  <c r="N225" i="1"/>
  <c r="N226" i="1"/>
  <c r="G226" i="1" s="1"/>
  <c r="N227" i="1"/>
  <c r="N228" i="1"/>
  <c r="G228" i="1" s="1"/>
  <c r="N229" i="1"/>
  <c r="N230" i="1"/>
  <c r="G230" i="1" s="1"/>
  <c r="N231" i="1"/>
  <c r="N232" i="1"/>
  <c r="G232" i="1" s="1"/>
  <c r="N233" i="1"/>
  <c r="P4" i="1"/>
  <c r="P6" i="1"/>
  <c r="P8" i="1"/>
  <c r="P10" i="1"/>
  <c r="P12" i="1"/>
  <c r="P14" i="1"/>
  <c r="P16" i="1"/>
  <c r="P18" i="1"/>
  <c r="P20" i="1"/>
  <c r="P22" i="1"/>
  <c r="P24" i="1"/>
  <c r="P26" i="1"/>
  <c r="P28" i="1"/>
  <c r="P30" i="1"/>
  <c r="P32" i="1"/>
  <c r="P34" i="1"/>
  <c r="P36" i="1"/>
  <c r="P38" i="1"/>
  <c r="P40" i="1"/>
  <c r="P42" i="1"/>
  <c r="P44" i="1"/>
  <c r="P46" i="1"/>
  <c r="P48" i="1"/>
  <c r="P50" i="1"/>
  <c r="P52" i="1"/>
  <c r="P54" i="1"/>
  <c r="P56" i="1"/>
  <c r="P58" i="1"/>
  <c r="P60" i="1"/>
  <c r="P62" i="1"/>
  <c r="P64" i="1"/>
  <c r="P66" i="1"/>
  <c r="P68" i="1"/>
  <c r="P70" i="1"/>
  <c r="P72" i="1"/>
  <c r="P74" i="1"/>
  <c r="P76" i="1"/>
  <c r="P78" i="1"/>
  <c r="P80" i="1"/>
  <c r="P82" i="1"/>
  <c r="P84" i="1"/>
  <c r="P86" i="1"/>
  <c r="P88" i="1"/>
  <c r="P90" i="1"/>
  <c r="P92" i="1"/>
  <c r="P94" i="1"/>
  <c r="P96" i="1"/>
  <c r="P98" i="1"/>
  <c r="P100" i="1"/>
  <c r="P102" i="1"/>
  <c r="P104" i="1"/>
  <c r="P106" i="1"/>
  <c r="P108" i="1"/>
  <c r="P110" i="1"/>
  <c r="P112" i="1"/>
  <c r="P114" i="1"/>
  <c r="P116" i="1"/>
  <c r="P118" i="1"/>
  <c r="P120" i="1"/>
  <c r="P122" i="1"/>
  <c r="P124" i="1"/>
  <c r="P126" i="1"/>
  <c r="P128" i="1"/>
  <c r="P130" i="1"/>
  <c r="P132" i="1"/>
  <c r="P134" i="1"/>
  <c r="P136" i="1"/>
  <c r="P138" i="1"/>
  <c r="P140" i="1"/>
  <c r="P142" i="1"/>
  <c r="P144" i="1"/>
  <c r="P146" i="1"/>
  <c r="P148" i="1"/>
  <c r="P150" i="1"/>
  <c r="P152" i="1"/>
  <c r="P154" i="1"/>
  <c r="P156" i="1"/>
  <c r="P158" i="1"/>
  <c r="P160" i="1"/>
  <c r="P162" i="1"/>
  <c r="P164" i="1"/>
  <c r="P166" i="1"/>
  <c r="P168" i="1"/>
  <c r="P170" i="1"/>
  <c r="P172" i="1"/>
  <c r="P174" i="1"/>
  <c r="P176" i="1"/>
  <c r="P178" i="1"/>
  <c r="P180" i="1"/>
  <c r="P182" i="1"/>
  <c r="P184" i="1"/>
  <c r="P186" i="1"/>
  <c r="P188" i="1"/>
  <c r="P190" i="1"/>
  <c r="P192" i="1"/>
  <c r="P194" i="1"/>
  <c r="P196" i="1"/>
  <c r="P198" i="1"/>
  <c r="P200" i="1"/>
  <c r="P202" i="1"/>
  <c r="P204" i="1"/>
  <c r="P206" i="1"/>
  <c r="P208" i="1"/>
  <c r="P210" i="1"/>
  <c r="P212" i="1"/>
  <c r="P214" i="1"/>
  <c r="P216" i="1"/>
  <c r="P218" i="1"/>
  <c r="P220" i="1"/>
  <c r="P222" i="1"/>
  <c r="P224" i="1"/>
  <c r="P226" i="1"/>
  <c r="P228" i="1"/>
  <c r="P230" i="1"/>
  <c r="P232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R233" i="1" l="1"/>
  <c r="R231" i="1"/>
  <c r="R229" i="1"/>
  <c r="R227" i="1"/>
  <c r="R225" i="1"/>
  <c r="R223" i="1"/>
  <c r="R221" i="1"/>
  <c r="R219" i="1"/>
  <c r="R217" i="1"/>
  <c r="R215" i="1"/>
  <c r="R213" i="1"/>
  <c r="R211" i="1"/>
  <c r="R209" i="1"/>
  <c r="R207" i="1"/>
  <c r="R205" i="1"/>
  <c r="R203" i="1"/>
  <c r="R201" i="1"/>
  <c r="R199" i="1"/>
  <c r="R197" i="1"/>
  <c r="R195" i="1"/>
  <c r="R193" i="1"/>
  <c r="R191" i="1"/>
  <c r="R189" i="1"/>
  <c r="R187" i="1"/>
  <c r="R185" i="1"/>
  <c r="R183" i="1"/>
  <c r="R181" i="1"/>
  <c r="R179" i="1"/>
  <c r="R177" i="1"/>
  <c r="R175" i="1"/>
  <c r="R173" i="1"/>
  <c r="R171" i="1"/>
  <c r="R169" i="1"/>
  <c r="R167" i="1"/>
  <c r="R165" i="1"/>
  <c r="R163" i="1"/>
  <c r="R161" i="1"/>
  <c r="R159" i="1"/>
  <c r="R157" i="1"/>
  <c r="R155" i="1"/>
  <c r="R153" i="1"/>
  <c r="R151" i="1"/>
  <c r="R149" i="1"/>
  <c r="R147" i="1"/>
  <c r="R145" i="1"/>
  <c r="R143" i="1"/>
  <c r="R141" i="1"/>
  <c r="R139" i="1"/>
  <c r="R137" i="1"/>
  <c r="R135" i="1"/>
  <c r="R133" i="1"/>
  <c r="R131" i="1"/>
  <c r="R129" i="1"/>
  <c r="R127" i="1"/>
  <c r="R125" i="1"/>
  <c r="R123" i="1"/>
  <c r="R121" i="1"/>
  <c r="R119" i="1"/>
  <c r="R117" i="1"/>
  <c r="R115" i="1"/>
  <c r="R113" i="1"/>
  <c r="R111" i="1"/>
  <c r="R109" i="1"/>
  <c r="R107" i="1"/>
  <c r="R105" i="1"/>
  <c r="R103" i="1"/>
  <c r="R101" i="1"/>
  <c r="R99" i="1"/>
  <c r="R97" i="1"/>
  <c r="R95" i="1"/>
  <c r="R93" i="1"/>
  <c r="R91" i="1"/>
  <c r="R89" i="1"/>
  <c r="R87" i="1"/>
  <c r="R85" i="1"/>
  <c r="R83" i="1"/>
  <c r="R81" i="1"/>
  <c r="R79" i="1"/>
  <c r="R77" i="1"/>
  <c r="R75" i="1"/>
  <c r="R73" i="1"/>
  <c r="R71" i="1"/>
  <c r="R69" i="1"/>
  <c r="R67" i="1"/>
  <c r="R65" i="1"/>
  <c r="R63" i="1"/>
  <c r="R61" i="1"/>
  <c r="R59" i="1"/>
  <c r="R57" i="1"/>
  <c r="R55" i="1"/>
  <c r="R53" i="1"/>
  <c r="R51" i="1"/>
  <c r="R49" i="1"/>
  <c r="R47" i="1"/>
  <c r="R45" i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R9" i="1"/>
  <c r="R7" i="1"/>
  <c r="R5" i="1"/>
  <c r="P163" i="1"/>
  <c r="G163" i="1"/>
  <c r="P99" i="1"/>
  <c r="G99" i="1"/>
  <c r="P67" i="1"/>
  <c r="G67" i="1"/>
  <c r="P35" i="1"/>
  <c r="G35" i="1"/>
  <c r="G131" i="1"/>
  <c r="R232" i="1"/>
  <c r="R230" i="1"/>
  <c r="R228" i="1"/>
  <c r="R226" i="1"/>
  <c r="R224" i="1"/>
  <c r="R222" i="1"/>
  <c r="R220" i="1"/>
  <c r="R218" i="1"/>
  <c r="R216" i="1"/>
  <c r="R214" i="1"/>
  <c r="R212" i="1"/>
  <c r="R210" i="1"/>
  <c r="R208" i="1"/>
  <c r="R206" i="1"/>
  <c r="R204" i="1"/>
  <c r="R202" i="1"/>
  <c r="R200" i="1"/>
  <c r="R198" i="1"/>
  <c r="R196" i="1"/>
  <c r="R194" i="1"/>
  <c r="R192" i="1"/>
  <c r="R190" i="1"/>
  <c r="R188" i="1"/>
  <c r="R186" i="1"/>
  <c r="R184" i="1"/>
  <c r="R182" i="1"/>
  <c r="R180" i="1"/>
  <c r="R178" i="1"/>
  <c r="R176" i="1"/>
  <c r="R174" i="1"/>
  <c r="R172" i="1"/>
  <c r="R170" i="1"/>
  <c r="R168" i="1"/>
  <c r="R166" i="1"/>
  <c r="R164" i="1"/>
  <c r="R162" i="1"/>
  <c r="R160" i="1"/>
  <c r="R158" i="1"/>
  <c r="R156" i="1"/>
  <c r="R154" i="1"/>
  <c r="R152" i="1"/>
  <c r="R150" i="1"/>
  <c r="R148" i="1"/>
  <c r="R146" i="1"/>
  <c r="R144" i="1"/>
  <c r="R142" i="1"/>
  <c r="R140" i="1"/>
  <c r="R138" i="1"/>
  <c r="R136" i="1"/>
  <c r="R134" i="1"/>
  <c r="R132" i="1"/>
  <c r="R130" i="1"/>
  <c r="R128" i="1"/>
  <c r="R126" i="1"/>
  <c r="R124" i="1"/>
  <c r="R122" i="1"/>
  <c r="R120" i="1"/>
  <c r="R118" i="1"/>
  <c r="R116" i="1"/>
  <c r="R114" i="1"/>
  <c r="R112" i="1"/>
  <c r="R110" i="1"/>
  <c r="R108" i="1"/>
  <c r="R106" i="1"/>
  <c r="R104" i="1"/>
  <c r="R102" i="1"/>
  <c r="R100" i="1"/>
  <c r="R98" i="1"/>
  <c r="R96" i="1"/>
  <c r="R94" i="1"/>
  <c r="R92" i="1"/>
  <c r="R90" i="1"/>
  <c r="R88" i="1"/>
  <c r="R86" i="1"/>
  <c r="R84" i="1"/>
  <c r="R82" i="1"/>
  <c r="R80" i="1"/>
  <c r="R78" i="1"/>
  <c r="R76" i="1"/>
  <c r="R74" i="1"/>
  <c r="R72" i="1"/>
  <c r="R70" i="1"/>
  <c r="R68" i="1"/>
  <c r="R66" i="1"/>
  <c r="R64" i="1"/>
  <c r="R62" i="1"/>
  <c r="R60" i="1"/>
  <c r="R58" i="1"/>
  <c r="R56" i="1"/>
  <c r="R54" i="1"/>
  <c r="R52" i="1"/>
  <c r="R50" i="1"/>
  <c r="R48" i="1"/>
  <c r="R46" i="1"/>
  <c r="R44" i="1"/>
  <c r="R42" i="1"/>
  <c r="R40" i="1"/>
  <c r="R38" i="1"/>
  <c r="R36" i="1"/>
  <c r="R34" i="1"/>
  <c r="R32" i="1"/>
  <c r="R30" i="1"/>
  <c r="R28" i="1"/>
  <c r="R26" i="1"/>
  <c r="R24" i="1"/>
  <c r="R22" i="1"/>
  <c r="R20" i="1"/>
  <c r="R18" i="1"/>
  <c r="R16" i="1"/>
  <c r="R14" i="1"/>
  <c r="R12" i="1"/>
  <c r="R10" i="1"/>
  <c r="R8" i="1"/>
  <c r="R6" i="1"/>
  <c r="R4" i="1"/>
  <c r="G233" i="1"/>
  <c r="P233" i="1"/>
  <c r="G231" i="1"/>
  <c r="P231" i="1"/>
  <c r="G229" i="1"/>
  <c r="P229" i="1"/>
  <c r="G227" i="1"/>
  <c r="P227" i="1"/>
  <c r="G225" i="1"/>
  <c r="P225" i="1"/>
  <c r="G223" i="1"/>
  <c r="P223" i="1"/>
  <c r="G221" i="1"/>
  <c r="P221" i="1"/>
  <c r="G219" i="1"/>
  <c r="P219" i="1"/>
  <c r="G217" i="1"/>
  <c r="P217" i="1"/>
  <c r="G215" i="1"/>
  <c r="P215" i="1"/>
  <c r="G213" i="1"/>
  <c r="P213" i="1"/>
  <c r="G211" i="1"/>
  <c r="P211" i="1"/>
  <c r="G209" i="1"/>
  <c r="P209" i="1"/>
  <c r="G207" i="1"/>
  <c r="P207" i="1"/>
  <c r="G205" i="1"/>
  <c r="P205" i="1"/>
  <c r="G203" i="1"/>
  <c r="P203" i="1"/>
  <c r="G201" i="1"/>
  <c r="P201" i="1"/>
  <c r="G199" i="1"/>
  <c r="P199" i="1"/>
  <c r="G197" i="1"/>
  <c r="P197" i="1"/>
  <c r="G195" i="1"/>
  <c r="P195" i="1"/>
  <c r="G193" i="1"/>
  <c r="P193" i="1"/>
  <c r="G191" i="1"/>
  <c r="P191" i="1"/>
  <c r="G189" i="1"/>
  <c r="P189" i="1"/>
  <c r="G187" i="1"/>
  <c r="P187" i="1"/>
  <c r="G185" i="1"/>
  <c r="P185" i="1"/>
  <c r="G183" i="1"/>
  <c r="P183" i="1"/>
  <c r="G181" i="1"/>
  <c r="P181" i="1"/>
  <c r="G179" i="1"/>
  <c r="P179" i="1"/>
  <c r="G177" i="1"/>
  <c r="P177" i="1"/>
  <c r="G175" i="1"/>
  <c r="P175" i="1"/>
  <c r="G173" i="1"/>
  <c r="P173" i="1"/>
  <c r="G171" i="1"/>
  <c r="P171" i="1"/>
  <c r="G169" i="1"/>
  <c r="P169" i="1"/>
  <c r="G167" i="1"/>
  <c r="P167" i="1"/>
  <c r="G165" i="1"/>
  <c r="P165" i="1"/>
  <c r="G161" i="1"/>
  <c r="P161" i="1"/>
  <c r="G159" i="1"/>
  <c r="P159" i="1"/>
  <c r="G157" i="1"/>
  <c r="P157" i="1"/>
  <c r="G155" i="1"/>
  <c r="P155" i="1"/>
  <c r="G153" i="1"/>
  <c r="P153" i="1"/>
  <c r="G151" i="1"/>
  <c r="P151" i="1"/>
  <c r="G149" i="1"/>
  <c r="P149" i="1"/>
  <c r="G145" i="1"/>
  <c r="P145" i="1"/>
  <c r="G143" i="1"/>
  <c r="P143" i="1"/>
  <c r="G141" i="1"/>
  <c r="P141" i="1"/>
  <c r="G139" i="1"/>
  <c r="P139" i="1"/>
  <c r="G137" i="1"/>
  <c r="P137" i="1"/>
  <c r="G135" i="1"/>
  <c r="P135" i="1"/>
  <c r="G133" i="1"/>
  <c r="P133" i="1"/>
  <c r="G129" i="1"/>
  <c r="P129" i="1"/>
  <c r="G127" i="1"/>
  <c r="P127" i="1"/>
  <c r="G125" i="1"/>
  <c r="P125" i="1"/>
  <c r="G123" i="1"/>
  <c r="P123" i="1"/>
  <c r="G121" i="1"/>
  <c r="P121" i="1"/>
  <c r="G119" i="1"/>
  <c r="P119" i="1"/>
  <c r="G117" i="1"/>
  <c r="P117" i="1"/>
  <c r="G113" i="1"/>
  <c r="P113" i="1"/>
  <c r="G111" i="1"/>
  <c r="P111" i="1"/>
  <c r="G109" i="1"/>
  <c r="P109" i="1"/>
  <c r="G107" i="1"/>
  <c r="P107" i="1"/>
  <c r="G105" i="1"/>
  <c r="P105" i="1"/>
  <c r="G103" i="1"/>
  <c r="P103" i="1"/>
  <c r="G101" i="1"/>
  <c r="P101" i="1"/>
  <c r="G97" i="1"/>
  <c r="P97" i="1"/>
  <c r="G95" i="1"/>
  <c r="P95" i="1"/>
  <c r="G93" i="1"/>
  <c r="P93" i="1"/>
  <c r="G91" i="1"/>
  <c r="P91" i="1"/>
  <c r="G89" i="1"/>
  <c r="P89" i="1"/>
  <c r="G87" i="1"/>
  <c r="P87" i="1"/>
  <c r="G85" i="1"/>
  <c r="P85" i="1"/>
  <c r="G81" i="1"/>
  <c r="P81" i="1"/>
  <c r="G79" i="1"/>
  <c r="P79" i="1"/>
  <c r="G77" i="1"/>
  <c r="P77" i="1"/>
  <c r="G75" i="1"/>
  <c r="P75" i="1"/>
  <c r="G73" i="1"/>
  <c r="P73" i="1"/>
  <c r="G71" i="1"/>
  <c r="P71" i="1"/>
  <c r="G69" i="1"/>
  <c r="P69" i="1"/>
  <c r="G65" i="1"/>
  <c r="P65" i="1"/>
  <c r="G63" i="1"/>
  <c r="P63" i="1"/>
  <c r="G61" i="1"/>
  <c r="P61" i="1"/>
  <c r="G59" i="1"/>
  <c r="P59" i="1"/>
  <c r="G57" i="1"/>
  <c r="P57" i="1"/>
  <c r="G55" i="1"/>
  <c r="P55" i="1"/>
  <c r="G53" i="1"/>
  <c r="P53" i="1"/>
  <c r="G49" i="1"/>
  <c r="P49" i="1"/>
  <c r="G47" i="1"/>
  <c r="P47" i="1"/>
  <c r="G45" i="1"/>
  <c r="P45" i="1"/>
  <c r="G43" i="1"/>
  <c r="P43" i="1"/>
  <c r="G41" i="1"/>
  <c r="P41" i="1"/>
  <c r="G39" i="1"/>
  <c r="P39" i="1"/>
  <c r="G37" i="1"/>
  <c r="P37" i="1"/>
  <c r="G33" i="1"/>
  <c r="P33" i="1"/>
  <c r="G31" i="1"/>
  <c r="P31" i="1"/>
  <c r="G29" i="1"/>
  <c r="P29" i="1"/>
  <c r="G27" i="1"/>
  <c r="P27" i="1"/>
  <c r="G25" i="1"/>
  <c r="P25" i="1"/>
  <c r="G23" i="1"/>
  <c r="P23" i="1"/>
  <c r="G21" i="1"/>
  <c r="P21" i="1"/>
  <c r="G17" i="1"/>
  <c r="P17" i="1"/>
  <c r="G15" i="1"/>
  <c r="P15" i="1"/>
  <c r="G13" i="1"/>
  <c r="P13" i="1"/>
  <c r="G11" i="1"/>
  <c r="P11" i="1"/>
  <c r="G9" i="1"/>
  <c r="P9" i="1"/>
  <c r="G7" i="1"/>
  <c r="P7" i="1"/>
  <c r="G5" i="1"/>
  <c r="P5" i="1"/>
  <c r="G147" i="1"/>
  <c r="G115" i="1"/>
  <c r="G83" i="1"/>
  <c r="G51" i="1"/>
  <c r="G19" i="1"/>
  <c r="AL3" i="2"/>
  <c r="V174" i="2"/>
  <c r="U174" i="2"/>
  <c r="S174" i="2"/>
  <c r="R174" i="2"/>
  <c r="P174" i="2"/>
  <c r="N174" i="2"/>
  <c r="L174" i="2"/>
  <c r="G174" i="2"/>
  <c r="V173" i="2"/>
  <c r="U173" i="2"/>
  <c r="S173" i="2"/>
  <c r="R173" i="2"/>
  <c r="P173" i="2"/>
  <c r="N173" i="2"/>
  <c r="L173" i="2"/>
  <c r="G173" i="2"/>
  <c r="V172" i="2"/>
  <c r="U172" i="2"/>
  <c r="S172" i="2"/>
  <c r="R172" i="2"/>
  <c r="P172" i="2"/>
  <c r="N172" i="2"/>
  <c r="L172" i="2"/>
  <c r="G172" i="2"/>
  <c r="V171" i="2"/>
  <c r="U171" i="2"/>
  <c r="S171" i="2"/>
  <c r="R171" i="2"/>
  <c r="P171" i="2"/>
  <c r="N171" i="2"/>
  <c r="L171" i="2"/>
  <c r="G171" i="2"/>
  <c r="V170" i="2"/>
  <c r="U170" i="2"/>
  <c r="S170" i="2"/>
  <c r="R170" i="2"/>
  <c r="P170" i="2"/>
  <c r="N170" i="2"/>
  <c r="L170" i="2"/>
  <c r="G170" i="2"/>
  <c r="V169" i="2"/>
  <c r="U169" i="2"/>
  <c r="S169" i="2"/>
  <c r="R169" i="2"/>
  <c r="P169" i="2"/>
  <c r="N169" i="2"/>
  <c r="L169" i="2"/>
  <c r="G169" i="2"/>
  <c r="V168" i="2"/>
  <c r="U168" i="2"/>
  <c r="S168" i="2"/>
  <c r="R168" i="2"/>
  <c r="P168" i="2"/>
  <c r="N168" i="2"/>
  <c r="L168" i="2"/>
  <c r="G168" i="2"/>
  <c r="V167" i="2"/>
  <c r="U167" i="2"/>
  <c r="S167" i="2"/>
  <c r="R167" i="2"/>
  <c r="P167" i="2"/>
  <c r="N167" i="2"/>
  <c r="L167" i="2"/>
  <c r="G167" i="2"/>
  <c r="V166" i="2"/>
  <c r="U166" i="2"/>
  <c r="S166" i="2"/>
  <c r="R166" i="2"/>
  <c r="P166" i="2"/>
  <c r="N166" i="2"/>
  <c r="L166" i="2"/>
  <c r="G166" i="2"/>
  <c r="V165" i="2"/>
  <c r="U165" i="2"/>
  <c r="S165" i="2"/>
  <c r="R165" i="2"/>
  <c r="P165" i="2"/>
  <c r="N165" i="2"/>
  <c r="L165" i="2"/>
  <c r="G165" i="2"/>
  <c r="V164" i="2"/>
  <c r="U164" i="2"/>
  <c r="S164" i="2"/>
  <c r="R164" i="2"/>
  <c r="P164" i="2"/>
  <c r="N164" i="2"/>
  <c r="L164" i="2"/>
  <c r="G164" i="2"/>
  <c r="V163" i="2"/>
  <c r="U163" i="2"/>
  <c r="S163" i="2"/>
  <c r="R163" i="2"/>
  <c r="P163" i="2"/>
  <c r="N163" i="2"/>
  <c r="L163" i="2"/>
  <c r="G163" i="2"/>
  <c r="V162" i="2"/>
  <c r="U162" i="2"/>
  <c r="S162" i="2"/>
  <c r="R162" i="2"/>
  <c r="P162" i="2"/>
  <c r="N162" i="2"/>
  <c r="L162" i="2"/>
  <c r="G162" i="2"/>
  <c r="V161" i="2"/>
  <c r="U161" i="2"/>
  <c r="S161" i="2"/>
  <c r="R161" i="2"/>
  <c r="P161" i="2"/>
  <c r="N161" i="2"/>
  <c r="L161" i="2"/>
  <c r="G161" i="2"/>
  <c r="V160" i="2"/>
  <c r="U160" i="2"/>
  <c r="S160" i="2"/>
  <c r="R160" i="2"/>
  <c r="P160" i="2"/>
  <c r="N160" i="2"/>
  <c r="L160" i="2"/>
  <c r="G160" i="2"/>
  <c r="V159" i="2"/>
  <c r="U159" i="2"/>
  <c r="S159" i="2"/>
  <c r="R159" i="2"/>
  <c r="P159" i="2"/>
  <c r="N159" i="2"/>
  <c r="L159" i="2"/>
  <c r="G159" i="2"/>
  <c r="V158" i="2"/>
  <c r="U158" i="2"/>
  <c r="S158" i="2"/>
  <c r="R158" i="2"/>
  <c r="P158" i="2"/>
  <c r="N158" i="2"/>
  <c r="L158" i="2"/>
  <c r="G158" i="2"/>
  <c r="V157" i="2"/>
  <c r="U157" i="2"/>
  <c r="S157" i="2"/>
  <c r="R157" i="2"/>
  <c r="P157" i="2"/>
  <c r="N157" i="2"/>
  <c r="L157" i="2"/>
  <c r="G157" i="2"/>
  <c r="V156" i="2"/>
  <c r="U156" i="2"/>
  <c r="S156" i="2"/>
  <c r="R156" i="2"/>
  <c r="P156" i="2"/>
  <c r="N156" i="2"/>
  <c r="L156" i="2"/>
  <c r="G156" i="2"/>
  <c r="V155" i="2"/>
  <c r="U155" i="2"/>
  <c r="S155" i="2"/>
  <c r="R155" i="2"/>
  <c r="P155" i="2"/>
  <c r="N155" i="2"/>
  <c r="L155" i="2"/>
  <c r="G155" i="2"/>
  <c r="V154" i="2"/>
  <c r="U154" i="2"/>
  <c r="S154" i="2"/>
  <c r="R154" i="2"/>
  <c r="P154" i="2"/>
  <c r="N154" i="2"/>
  <c r="L154" i="2"/>
  <c r="G154" i="2"/>
  <c r="V153" i="2"/>
  <c r="U153" i="2"/>
  <c r="S153" i="2"/>
  <c r="R153" i="2"/>
  <c r="P153" i="2"/>
  <c r="N153" i="2"/>
  <c r="L153" i="2"/>
  <c r="G153" i="2"/>
  <c r="V152" i="2"/>
  <c r="U152" i="2"/>
  <c r="S152" i="2"/>
  <c r="R152" i="2"/>
  <c r="P152" i="2"/>
  <c r="N152" i="2"/>
  <c r="L152" i="2"/>
  <c r="G152" i="2"/>
  <c r="V151" i="2"/>
  <c r="U151" i="2"/>
  <c r="S151" i="2"/>
  <c r="R151" i="2"/>
  <c r="P151" i="2"/>
  <c r="N151" i="2"/>
  <c r="L151" i="2"/>
  <c r="G151" i="2"/>
  <c r="V150" i="2"/>
  <c r="U150" i="2"/>
  <c r="S150" i="2"/>
  <c r="R150" i="2"/>
  <c r="P150" i="2"/>
  <c r="N150" i="2"/>
  <c r="L150" i="2"/>
  <c r="G150" i="2"/>
  <c r="V149" i="2"/>
  <c r="U149" i="2"/>
  <c r="S149" i="2"/>
  <c r="R149" i="2"/>
  <c r="P149" i="2"/>
  <c r="N149" i="2"/>
  <c r="L149" i="2"/>
  <c r="G149" i="2"/>
  <c r="V148" i="2"/>
  <c r="U148" i="2"/>
  <c r="S148" i="2"/>
  <c r="R148" i="2"/>
  <c r="P148" i="2"/>
  <c r="N148" i="2"/>
  <c r="L148" i="2"/>
  <c r="G148" i="2"/>
  <c r="V147" i="2"/>
  <c r="U147" i="2"/>
  <c r="S147" i="2"/>
  <c r="R147" i="2"/>
  <c r="P147" i="2"/>
  <c r="N147" i="2"/>
  <c r="L147" i="2"/>
  <c r="G147" i="2"/>
  <c r="V146" i="2"/>
  <c r="U146" i="2"/>
  <c r="S146" i="2"/>
  <c r="R146" i="2"/>
  <c r="P146" i="2"/>
  <c r="N146" i="2"/>
  <c r="L146" i="2"/>
  <c r="G146" i="2"/>
  <c r="V145" i="2"/>
  <c r="U145" i="2"/>
  <c r="S145" i="2"/>
  <c r="R145" i="2"/>
  <c r="P145" i="2"/>
  <c r="N145" i="2"/>
  <c r="L145" i="2"/>
  <c r="G145" i="2"/>
  <c r="V144" i="2"/>
  <c r="U144" i="2"/>
  <c r="S144" i="2"/>
  <c r="R144" i="2"/>
  <c r="P144" i="2"/>
  <c r="N144" i="2"/>
  <c r="L144" i="2"/>
  <c r="G144" i="2"/>
  <c r="V143" i="2"/>
  <c r="U143" i="2"/>
  <c r="S143" i="2"/>
  <c r="R143" i="2"/>
  <c r="P143" i="2"/>
  <c r="N143" i="2"/>
  <c r="L143" i="2"/>
  <c r="G143" i="2"/>
  <c r="V142" i="2"/>
  <c r="U142" i="2"/>
  <c r="S142" i="2"/>
  <c r="R142" i="2"/>
  <c r="P142" i="2"/>
  <c r="N142" i="2"/>
  <c r="L142" i="2"/>
  <c r="G142" i="2"/>
  <c r="V141" i="2"/>
  <c r="U141" i="2"/>
  <c r="S141" i="2"/>
  <c r="R141" i="2"/>
  <c r="P141" i="2"/>
  <c r="N141" i="2"/>
  <c r="L141" i="2"/>
  <c r="G141" i="2"/>
  <c r="V140" i="2"/>
  <c r="U140" i="2"/>
  <c r="S140" i="2"/>
  <c r="R140" i="2"/>
  <c r="P140" i="2"/>
  <c r="N140" i="2"/>
  <c r="L140" i="2"/>
  <c r="G140" i="2"/>
  <c r="V139" i="2"/>
  <c r="U139" i="2"/>
  <c r="S139" i="2"/>
  <c r="R139" i="2"/>
  <c r="P139" i="2"/>
  <c r="N139" i="2"/>
  <c r="L139" i="2"/>
  <c r="G139" i="2"/>
  <c r="V138" i="2"/>
  <c r="U138" i="2"/>
  <c r="S138" i="2"/>
  <c r="R138" i="2"/>
  <c r="P138" i="2"/>
  <c r="N138" i="2"/>
  <c r="L138" i="2"/>
  <c r="G138" i="2"/>
  <c r="V137" i="2"/>
  <c r="U137" i="2"/>
  <c r="S137" i="2"/>
  <c r="R137" i="2"/>
  <c r="P137" i="2"/>
  <c r="N137" i="2"/>
  <c r="L137" i="2"/>
  <c r="G137" i="2"/>
  <c r="V136" i="2"/>
  <c r="U136" i="2"/>
  <c r="S136" i="2"/>
  <c r="R136" i="2"/>
  <c r="P136" i="2"/>
  <c r="N136" i="2"/>
  <c r="L136" i="2"/>
  <c r="G136" i="2"/>
  <c r="V135" i="2"/>
  <c r="U135" i="2"/>
  <c r="S135" i="2"/>
  <c r="R135" i="2"/>
  <c r="P135" i="2"/>
  <c r="N135" i="2"/>
  <c r="L135" i="2"/>
  <c r="G135" i="2"/>
  <c r="V134" i="2"/>
  <c r="U134" i="2"/>
  <c r="S134" i="2"/>
  <c r="R134" i="2"/>
  <c r="P134" i="2"/>
  <c r="N134" i="2"/>
  <c r="L134" i="2"/>
  <c r="G134" i="2"/>
  <c r="V133" i="2"/>
  <c r="U133" i="2"/>
  <c r="S133" i="2"/>
  <c r="R133" i="2"/>
  <c r="P133" i="2"/>
  <c r="N133" i="2"/>
  <c r="L133" i="2"/>
  <c r="G133" i="2"/>
  <c r="V132" i="2"/>
  <c r="U132" i="2"/>
  <c r="S132" i="2"/>
  <c r="R132" i="2"/>
  <c r="P132" i="2"/>
  <c r="N132" i="2"/>
  <c r="L132" i="2"/>
  <c r="G132" i="2"/>
  <c r="V131" i="2"/>
  <c r="U131" i="2"/>
  <c r="S131" i="2"/>
  <c r="R131" i="2"/>
  <c r="P131" i="2"/>
  <c r="N131" i="2"/>
  <c r="L131" i="2"/>
  <c r="G131" i="2"/>
  <c r="V130" i="2"/>
  <c r="U130" i="2"/>
  <c r="S130" i="2"/>
  <c r="R130" i="2"/>
  <c r="P130" i="2"/>
  <c r="N130" i="2"/>
  <c r="L130" i="2"/>
  <c r="G130" i="2"/>
  <c r="V129" i="2"/>
  <c r="U129" i="2"/>
  <c r="S129" i="2"/>
  <c r="R129" i="2"/>
  <c r="P129" i="2"/>
  <c r="N129" i="2"/>
  <c r="L129" i="2"/>
  <c r="G129" i="2"/>
  <c r="V128" i="2"/>
  <c r="U128" i="2"/>
  <c r="S128" i="2"/>
  <c r="R128" i="2"/>
  <c r="P128" i="2"/>
  <c r="N128" i="2"/>
  <c r="L128" i="2"/>
  <c r="G128" i="2"/>
  <c r="V127" i="2"/>
  <c r="U127" i="2"/>
  <c r="S127" i="2"/>
  <c r="R127" i="2"/>
  <c r="P127" i="2"/>
  <c r="N127" i="2"/>
  <c r="L127" i="2"/>
  <c r="G127" i="2"/>
  <c r="V126" i="2"/>
  <c r="U126" i="2"/>
  <c r="S126" i="2"/>
  <c r="R126" i="2"/>
  <c r="P126" i="2"/>
  <c r="N126" i="2"/>
  <c r="L126" i="2"/>
  <c r="G126" i="2"/>
  <c r="V125" i="2"/>
  <c r="U125" i="2"/>
  <c r="S125" i="2"/>
  <c r="R125" i="2"/>
  <c r="P125" i="2"/>
  <c r="N125" i="2"/>
  <c r="L125" i="2"/>
  <c r="G125" i="2"/>
  <c r="V124" i="2"/>
  <c r="U124" i="2"/>
  <c r="S124" i="2"/>
  <c r="R124" i="2"/>
  <c r="P124" i="2"/>
  <c r="N124" i="2"/>
  <c r="L124" i="2"/>
  <c r="G124" i="2"/>
  <c r="V123" i="2"/>
  <c r="U123" i="2"/>
  <c r="S123" i="2"/>
  <c r="R123" i="2"/>
  <c r="P123" i="2"/>
  <c r="N123" i="2"/>
  <c r="L123" i="2"/>
  <c r="G123" i="2"/>
  <c r="V122" i="2"/>
  <c r="U122" i="2"/>
  <c r="S122" i="2"/>
  <c r="R122" i="2"/>
  <c r="P122" i="2"/>
  <c r="N122" i="2"/>
  <c r="L122" i="2"/>
  <c r="G122" i="2"/>
  <c r="V121" i="2"/>
  <c r="U121" i="2"/>
  <c r="S121" i="2"/>
  <c r="R121" i="2"/>
  <c r="P121" i="2"/>
  <c r="N121" i="2"/>
  <c r="L121" i="2"/>
  <c r="G121" i="2"/>
  <c r="V120" i="2"/>
  <c r="U120" i="2"/>
  <c r="S120" i="2"/>
  <c r="R120" i="2"/>
  <c r="P120" i="2"/>
  <c r="N120" i="2"/>
  <c r="L120" i="2"/>
  <c r="G120" i="2"/>
  <c r="V119" i="2"/>
  <c r="U119" i="2"/>
  <c r="S119" i="2"/>
  <c r="R119" i="2"/>
  <c r="P119" i="2"/>
  <c r="N119" i="2"/>
  <c r="L119" i="2"/>
  <c r="G119" i="2"/>
  <c r="V118" i="2"/>
  <c r="U118" i="2"/>
  <c r="S118" i="2"/>
  <c r="R118" i="2"/>
  <c r="P118" i="2"/>
  <c r="N118" i="2"/>
  <c r="L118" i="2"/>
  <c r="G118" i="2"/>
  <c r="V117" i="2"/>
  <c r="U117" i="2"/>
  <c r="S117" i="2"/>
  <c r="R117" i="2"/>
  <c r="P117" i="2"/>
  <c r="N117" i="2"/>
  <c r="L117" i="2"/>
  <c r="G117" i="2"/>
  <c r="V116" i="2"/>
  <c r="U116" i="2"/>
  <c r="S116" i="2"/>
  <c r="R116" i="2"/>
  <c r="P116" i="2"/>
  <c r="N116" i="2"/>
  <c r="L116" i="2"/>
  <c r="G116" i="2"/>
  <c r="V115" i="2"/>
  <c r="U115" i="2"/>
  <c r="S115" i="2"/>
  <c r="R115" i="2"/>
  <c r="P115" i="2"/>
  <c r="N115" i="2"/>
  <c r="L115" i="2"/>
  <c r="G115" i="2"/>
  <c r="V114" i="2"/>
  <c r="U114" i="2"/>
  <c r="S114" i="2"/>
  <c r="R114" i="2"/>
  <c r="P114" i="2"/>
  <c r="N114" i="2"/>
  <c r="L114" i="2"/>
  <c r="G114" i="2"/>
  <c r="V113" i="2"/>
  <c r="U113" i="2"/>
  <c r="S113" i="2"/>
  <c r="R113" i="2"/>
  <c r="P113" i="2"/>
  <c r="N113" i="2"/>
  <c r="L113" i="2"/>
  <c r="G113" i="2"/>
  <c r="V112" i="2"/>
  <c r="U112" i="2"/>
  <c r="S112" i="2"/>
  <c r="R112" i="2"/>
  <c r="P112" i="2"/>
  <c r="N112" i="2"/>
  <c r="L112" i="2"/>
  <c r="G112" i="2"/>
  <c r="V111" i="2"/>
  <c r="U111" i="2"/>
  <c r="S111" i="2"/>
  <c r="R111" i="2"/>
  <c r="P111" i="2"/>
  <c r="N111" i="2"/>
  <c r="L111" i="2"/>
  <c r="G111" i="2"/>
  <c r="V110" i="2"/>
  <c r="U110" i="2"/>
  <c r="S110" i="2"/>
  <c r="R110" i="2"/>
  <c r="P110" i="2"/>
  <c r="N110" i="2"/>
  <c r="L110" i="2"/>
  <c r="G110" i="2"/>
  <c r="V109" i="2"/>
  <c r="U109" i="2"/>
  <c r="S109" i="2"/>
  <c r="R109" i="2"/>
  <c r="P109" i="2"/>
  <c r="N109" i="2"/>
  <c r="L109" i="2"/>
  <c r="G109" i="2"/>
  <c r="V108" i="2"/>
  <c r="U108" i="2"/>
  <c r="S108" i="2"/>
  <c r="R108" i="2"/>
  <c r="P108" i="2"/>
  <c r="N108" i="2"/>
  <c r="L108" i="2"/>
  <c r="G108" i="2"/>
  <c r="V107" i="2"/>
  <c r="U107" i="2"/>
  <c r="S107" i="2"/>
  <c r="R107" i="2"/>
  <c r="P107" i="2"/>
  <c r="N107" i="2"/>
  <c r="L107" i="2"/>
  <c r="G107" i="2"/>
  <c r="V106" i="2"/>
  <c r="U106" i="2"/>
  <c r="S106" i="2"/>
  <c r="R106" i="2"/>
  <c r="P106" i="2"/>
  <c r="N106" i="2"/>
  <c r="L106" i="2"/>
  <c r="G106" i="2"/>
  <c r="V105" i="2"/>
  <c r="U105" i="2"/>
  <c r="S105" i="2"/>
  <c r="R105" i="2"/>
  <c r="P105" i="2"/>
  <c r="N105" i="2"/>
  <c r="L105" i="2"/>
  <c r="G105" i="2"/>
  <c r="V104" i="2"/>
  <c r="U104" i="2"/>
  <c r="S104" i="2"/>
  <c r="R104" i="2"/>
  <c r="P104" i="2"/>
  <c r="N104" i="2"/>
  <c r="L104" i="2"/>
  <c r="G104" i="2"/>
  <c r="V103" i="2"/>
  <c r="U103" i="2"/>
  <c r="S103" i="2"/>
  <c r="R103" i="2"/>
  <c r="P103" i="2"/>
  <c r="N103" i="2"/>
  <c r="L103" i="2"/>
  <c r="G103" i="2"/>
  <c r="V102" i="2"/>
  <c r="U102" i="2"/>
  <c r="S102" i="2"/>
  <c r="R102" i="2"/>
  <c r="P102" i="2"/>
  <c r="N102" i="2"/>
  <c r="L102" i="2"/>
  <c r="G102" i="2"/>
  <c r="V101" i="2"/>
  <c r="U101" i="2"/>
  <c r="S101" i="2"/>
  <c r="R101" i="2"/>
  <c r="P101" i="2"/>
  <c r="N101" i="2"/>
  <c r="L101" i="2"/>
  <c r="G101" i="2"/>
  <c r="V100" i="2"/>
  <c r="U100" i="2"/>
  <c r="S100" i="2"/>
  <c r="R100" i="2"/>
  <c r="P100" i="2"/>
  <c r="N100" i="2"/>
  <c r="L100" i="2"/>
  <c r="G100" i="2"/>
  <c r="V99" i="2"/>
  <c r="U99" i="2"/>
  <c r="S99" i="2"/>
  <c r="R99" i="2"/>
  <c r="P99" i="2"/>
  <c r="N99" i="2"/>
  <c r="L99" i="2"/>
  <c r="G99" i="2"/>
  <c r="V98" i="2"/>
  <c r="U98" i="2"/>
  <c r="S98" i="2"/>
  <c r="R98" i="2"/>
  <c r="P98" i="2"/>
  <c r="N98" i="2"/>
  <c r="L98" i="2"/>
  <c r="G98" i="2"/>
  <c r="V97" i="2"/>
  <c r="U97" i="2"/>
  <c r="S97" i="2"/>
  <c r="R97" i="2"/>
  <c r="P97" i="2"/>
  <c r="N97" i="2"/>
  <c r="L97" i="2"/>
  <c r="G97" i="2"/>
  <c r="V96" i="2"/>
  <c r="U96" i="2"/>
  <c r="S96" i="2"/>
  <c r="R96" i="2"/>
  <c r="P96" i="2"/>
  <c r="N96" i="2"/>
  <c r="L96" i="2"/>
  <c r="G96" i="2"/>
  <c r="V95" i="2"/>
  <c r="U95" i="2"/>
  <c r="S95" i="2"/>
  <c r="R95" i="2"/>
  <c r="P95" i="2"/>
  <c r="N95" i="2"/>
  <c r="L95" i="2"/>
  <c r="G95" i="2"/>
  <c r="V94" i="2"/>
  <c r="U94" i="2"/>
  <c r="S94" i="2"/>
  <c r="R94" i="2"/>
  <c r="P94" i="2"/>
  <c r="N94" i="2"/>
  <c r="L94" i="2"/>
  <c r="G94" i="2"/>
  <c r="V93" i="2"/>
  <c r="U93" i="2"/>
  <c r="S93" i="2"/>
  <c r="R93" i="2"/>
  <c r="P93" i="2"/>
  <c r="N93" i="2"/>
  <c r="L93" i="2"/>
  <c r="G93" i="2"/>
  <c r="V92" i="2"/>
  <c r="U92" i="2"/>
  <c r="S92" i="2"/>
  <c r="R92" i="2"/>
  <c r="P92" i="2"/>
  <c r="N92" i="2"/>
  <c r="L92" i="2"/>
  <c r="G92" i="2"/>
  <c r="V91" i="2"/>
  <c r="U91" i="2"/>
  <c r="S91" i="2"/>
  <c r="R91" i="2"/>
  <c r="P91" i="2"/>
  <c r="N91" i="2"/>
  <c r="L91" i="2"/>
  <c r="G91" i="2"/>
  <c r="V90" i="2"/>
  <c r="U90" i="2"/>
  <c r="S90" i="2"/>
  <c r="R90" i="2"/>
  <c r="P90" i="2"/>
  <c r="N90" i="2"/>
  <c r="L90" i="2"/>
  <c r="G90" i="2"/>
  <c r="V89" i="2"/>
  <c r="U89" i="2"/>
  <c r="S89" i="2"/>
  <c r="R89" i="2"/>
  <c r="P89" i="2"/>
  <c r="N89" i="2"/>
  <c r="L89" i="2"/>
  <c r="G89" i="2"/>
  <c r="V88" i="2"/>
  <c r="U88" i="2"/>
  <c r="S88" i="2"/>
  <c r="R88" i="2"/>
  <c r="P88" i="2"/>
  <c r="N88" i="2"/>
  <c r="L88" i="2"/>
  <c r="G88" i="2"/>
  <c r="V87" i="2"/>
  <c r="U87" i="2"/>
  <c r="S87" i="2"/>
  <c r="R87" i="2"/>
  <c r="P87" i="2"/>
  <c r="N87" i="2"/>
  <c r="L87" i="2"/>
  <c r="G87" i="2"/>
  <c r="V86" i="2"/>
  <c r="U86" i="2"/>
  <c r="S86" i="2"/>
  <c r="R86" i="2"/>
  <c r="P86" i="2"/>
  <c r="N86" i="2"/>
  <c r="L86" i="2"/>
  <c r="G86" i="2"/>
  <c r="V85" i="2"/>
  <c r="U85" i="2"/>
  <c r="S85" i="2"/>
  <c r="R85" i="2"/>
  <c r="P85" i="2"/>
  <c r="N85" i="2"/>
  <c r="L85" i="2"/>
  <c r="G85" i="2"/>
  <c r="V84" i="2"/>
  <c r="U84" i="2"/>
  <c r="S84" i="2"/>
  <c r="R84" i="2"/>
  <c r="P84" i="2"/>
  <c r="N84" i="2"/>
  <c r="L84" i="2"/>
  <c r="G84" i="2"/>
  <c r="V83" i="2"/>
  <c r="U83" i="2"/>
  <c r="S83" i="2"/>
  <c r="R83" i="2"/>
  <c r="P83" i="2"/>
  <c r="N83" i="2"/>
  <c r="L83" i="2"/>
  <c r="G83" i="2"/>
  <c r="V82" i="2"/>
  <c r="U82" i="2"/>
  <c r="S82" i="2"/>
  <c r="R82" i="2"/>
  <c r="P82" i="2"/>
  <c r="N82" i="2"/>
  <c r="L82" i="2"/>
  <c r="G82" i="2"/>
  <c r="V81" i="2"/>
  <c r="U81" i="2"/>
  <c r="S81" i="2"/>
  <c r="R81" i="2"/>
  <c r="P81" i="2"/>
  <c r="N81" i="2"/>
  <c r="L81" i="2"/>
  <c r="G81" i="2"/>
  <c r="V80" i="2"/>
  <c r="U80" i="2"/>
  <c r="S80" i="2"/>
  <c r="R80" i="2"/>
  <c r="P80" i="2"/>
  <c r="N80" i="2"/>
  <c r="L80" i="2"/>
  <c r="G80" i="2"/>
  <c r="V79" i="2"/>
  <c r="U79" i="2"/>
  <c r="S79" i="2"/>
  <c r="R79" i="2"/>
  <c r="P79" i="2"/>
  <c r="N79" i="2"/>
  <c r="L79" i="2"/>
  <c r="G79" i="2"/>
  <c r="V78" i="2"/>
  <c r="U78" i="2"/>
  <c r="S78" i="2"/>
  <c r="R78" i="2"/>
  <c r="P78" i="2"/>
  <c r="N78" i="2"/>
  <c r="L78" i="2"/>
  <c r="G78" i="2"/>
  <c r="V77" i="2"/>
  <c r="U77" i="2"/>
  <c r="S77" i="2"/>
  <c r="R77" i="2"/>
  <c r="P77" i="2"/>
  <c r="N77" i="2"/>
  <c r="L77" i="2"/>
  <c r="G77" i="2"/>
  <c r="V76" i="2"/>
  <c r="U76" i="2"/>
  <c r="S76" i="2"/>
  <c r="R76" i="2"/>
  <c r="P76" i="2"/>
  <c r="N76" i="2"/>
  <c r="L76" i="2"/>
  <c r="G76" i="2"/>
  <c r="V75" i="2"/>
  <c r="U75" i="2"/>
  <c r="S75" i="2"/>
  <c r="R75" i="2"/>
  <c r="P75" i="2"/>
  <c r="N75" i="2"/>
  <c r="L75" i="2"/>
  <c r="G75" i="2"/>
  <c r="V74" i="2"/>
  <c r="U74" i="2"/>
  <c r="S74" i="2"/>
  <c r="R74" i="2"/>
  <c r="P74" i="2"/>
  <c r="N74" i="2"/>
  <c r="L74" i="2"/>
  <c r="G74" i="2"/>
  <c r="V73" i="2"/>
  <c r="U73" i="2"/>
  <c r="S73" i="2"/>
  <c r="R73" i="2"/>
  <c r="P73" i="2"/>
  <c r="N73" i="2"/>
  <c r="L73" i="2"/>
  <c r="G73" i="2"/>
  <c r="V72" i="2"/>
  <c r="U72" i="2"/>
  <c r="S72" i="2"/>
  <c r="R72" i="2"/>
  <c r="P72" i="2"/>
  <c r="N72" i="2"/>
  <c r="L72" i="2"/>
  <c r="G72" i="2"/>
  <c r="V71" i="2"/>
  <c r="U71" i="2"/>
  <c r="S71" i="2"/>
  <c r="R71" i="2"/>
  <c r="P71" i="2"/>
  <c r="N71" i="2"/>
  <c r="L71" i="2"/>
  <c r="G71" i="2"/>
  <c r="V70" i="2"/>
  <c r="U70" i="2"/>
  <c r="S70" i="2"/>
  <c r="R70" i="2"/>
  <c r="P70" i="2"/>
  <c r="N70" i="2"/>
  <c r="L70" i="2"/>
  <c r="G70" i="2"/>
  <c r="V69" i="2"/>
  <c r="U69" i="2"/>
  <c r="S69" i="2"/>
  <c r="R69" i="2"/>
  <c r="P69" i="2"/>
  <c r="N69" i="2"/>
  <c r="L69" i="2"/>
  <c r="G69" i="2"/>
  <c r="V68" i="2"/>
  <c r="U68" i="2"/>
  <c r="S68" i="2"/>
  <c r="R68" i="2"/>
  <c r="P68" i="2"/>
  <c r="N68" i="2"/>
  <c r="L68" i="2"/>
  <c r="G68" i="2"/>
  <c r="V67" i="2"/>
  <c r="U67" i="2"/>
  <c r="S67" i="2"/>
  <c r="R67" i="2"/>
  <c r="P67" i="2"/>
  <c r="N67" i="2"/>
  <c r="L67" i="2"/>
  <c r="G67" i="2"/>
  <c r="V66" i="2"/>
  <c r="U66" i="2"/>
  <c r="S66" i="2"/>
  <c r="R66" i="2"/>
  <c r="P66" i="2"/>
  <c r="N66" i="2"/>
  <c r="L66" i="2"/>
  <c r="G66" i="2"/>
  <c r="V65" i="2"/>
  <c r="U65" i="2"/>
  <c r="S65" i="2"/>
  <c r="R65" i="2"/>
  <c r="P65" i="2"/>
  <c r="N65" i="2"/>
  <c r="L65" i="2"/>
  <c r="G65" i="2"/>
  <c r="V64" i="2"/>
  <c r="U64" i="2"/>
  <c r="S64" i="2"/>
  <c r="R64" i="2"/>
  <c r="P64" i="2"/>
  <c r="N64" i="2"/>
  <c r="L64" i="2"/>
  <c r="G64" i="2"/>
  <c r="V63" i="2"/>
  <c r="U63" i="2"/>
  <c r="S63" i="2"/>
  <c r="R63" i="2"/>
  <c r="P63" i="2"/>
  <c r="N63" i="2"/>
  <c r="L63" i="2"/>
  <c r="G63" i="2"/>
  <c r="V62" i="2"/>
  <c r="U62" i="2"/>
  <c r="S62" i="2"/>
  <c r="R62" i="2"/>
  <c r="P62" i="2"/>
  <c r="N62" i="2"/>
  <c r="L62" i="2"/>
  <c r="G62" i="2"/>
  <c r="V61" i="2"/>
  <c r="U61" i="2"/>
  <c r="S61" i="2"/>
  <c r="R61" i="2"/>
  <c r="P61" i="2"/>
  <c r="N61" i="2"/>
  <c r="L61" i="2"/>
  <c r="G61" i="2"/>
  <c r="V60" i="2"/>
  <c r="U60" i="2"/>
  <c r="S60" i="2"/>
  <c r="R60" i="2"/>
  <c r="P60" i="2"/>
  <c r="N60" i="2"/>
  <c r="L60" i="2"/>
  <c r="G60" i="2"/>
  <c r="V59" i="2"/>
  <c r="U59" i="2"/>
  <c r="S59" i="2"/>
  <c r="R59" i="2"/>
  <c r="P59" i="2"/>
  <c r="N59" i="2"/>
  <c r="L59" i="2"/>
  <c r="G59" i="2"/>
  <c r="V58" i="2"/>
  <c r="U58" i="2"/>
  <c r="S58" i="2"/>
  <c r="R58" i="2"/>
  <c r="P58" i="2"/>
  <c r="N58" i="2"/>
  <c r="L58" i="2"/>
  <c r="G58" i="2"/>
  <c r="V57" i="2"/>
  <c r="U57" i="2"/>
  <c r="S57" i="2"/>
  <c r="R57" i="2"/>
  <c r="P57" i="2"/>
  <c r="N57" i="2"/>
  <c r="L57" i="2"/>
  <c r="G57" i="2"/>
  <c r="V56" i="2"/>
  <c r="U56" i="2"/>
  <c r="S56" i="2"/>
  <c r="R56" i="2"/>
  <c r="P56" i="2"/>
  <c r="N56" i="2"/>
  <c r="L56" i="2"/>
  <c r="G56" i="2"/>
  <c r="V55" i="2"/>
  <c r="U55" i="2"/>
  <c r="S55" i="2"/>
  <c r="R55" i="2"/>
  <c r="P55" i="2"/>
  <c r="N55" i="2"/>
  <c r="L55" i="2"/>
  <c r="G55" i="2"/>
  <c r="V54" i="2"/>
  <c r="U54" i="2"/>
  <c r="S54" i="2"/>
  <c r="R54" i="2"/>
  <c r="P54" i="2"/>
  <c r="N54" i="2"/>
  <c r="L54" i="2"/>
  <c r="G54" i="2"/>
  <c r="V53" i="2"/>
  <c r="U53" i="2"/>
  <c r="S53" i="2"/>
  <c r="R53" i="2"/>
  <c r="P53" i="2"/>
  <c r="N53" i="2"/>
  <c r="L53" i="2"/>
  <c r="G53" i="2"/>
  <c r="V52" i="2"/>
  <c r="U52" i="2"/>
  <c r="S52" i="2"/>
  <c r="R52" i="2"/>
  <c r="P52" i="2"/>
  <c r="N52" i="2"/>
  <c r="L52" i="2"/>
  <c r="G52" i="2"/>
  <c r="V51" i="2"/>
  <c r="U51" i="2"/>
  <c r="S51" i="2"/>
  <c r="R51" i="2"/>
  <c r="P51" i="2"/>
  <c r="N51" i="2"/>
  <c r="L51" i="2"/>
  <c r="G51" i="2"/>
  <c r="V50" i="2"/>
  <c r="U50" i="2"/>
  <c r="S50" i="2"/>
  <c r="R50" i="2"/>
  <c r="P50" i="2"/>
  <c r="N50" i="2"/>
  <c r="L50" i="2"/>
  <c r="G50" i="2"/>
  <c r="V49" i="2"/>
  <c r="U49" i="2"/>
  <c r="S49" i="2"/>
  <c r="R49" i="2"/>
  <c r="P49" i="2"/>
  <c r="N49" i="2"/>
  <c r="L49" i="2"/>
  <c r="G49" i="2"/>
  <c r="V48" i="2"/>
  <c r="U48" i="2"/>
  <c r="S48" i="2"/>
  <c r="R48" i="2"/>
  <c r="P48" i="2"/>
  <c r="N48" i="2"/>
  <c r="L48" i="2"/>
  <c r="G48" i="2"/>
  <c r="V47" i="2"/>
  <c r="U47" i="2"/>
  <c r="S47" i="2"/>
  <c r="R47" i="2"/>
  <c r="P47" i="2"/>
  <c r="N47" i="2"/>
  <c r="L47" i="2"/>
  <c r="G47" i="2"/>
  <c r="V46" i="2"/>
  <c r="U46" i="2"/>
  <c r="S46" i="2"/>
  <c r="R46" i="2"/>
  <c r="P46" i="2"/>
  <c r="N46" i="2"/>
  <c r="L46" i="2"/>
  <c r="G46" i="2"/>
  <c r="V45" i="2"/>
  <c r="U45" i="2"/>
  <c r="S45" i="2"/>
  <c r="R45" i="2"/>
  <c r="P45" i="2"/>
  <c r="N45" i="2"/>
  <c r="L45" i="2"/>
  <c r="G45" i="2"/>
  <c r="V44" i="2"/>
  <c r="U44" i="2"/>
  <c r="S44" i="2"/>
  <c r="R44" i="2"/>
  <c r="P44" i="2"/>
  <c r="N44" i="2"/>
  <c r="L44" i="2"/>
  <c r="G44" i="2"/>
  <c r="V43" i="2"/>
  <c r="U43" i="2"/>
  <c r="S43" i="2"/>
  <c r="R43" i="2"/>
  <c r="P43" i="2"/>
  <c r="N43" i="2"/>
  <c r="L43" i="2"/>
  <c r="G43" i="2"/>
  <c r="V42" i="2"/>
  <c r="U42" i="2"/>
  <c r="S42" i="2"/>
  <c r="R42" i="2"/>
  <c r="P42" i="2"/>
  <c r="N42" i="2"/>
  <c r="L42" i="2"/>
  <c r="G42" i="2"/>
  <c r="V41" i="2"/>
  <c r="U41" i="2"/>
  <c r="S41" i="2"/>
  <c r="R41" i="2"/>
  <c r="P41" i="2"/>
  <c r="N41" i="2"/>
  <c r="L41" i="2"/>
  <c r="G41" i="2"/>
  <c r="V40" i="2"/>
  <c r="U40" i="2"/>
  <c r="S40" i="2"/>
  <c r="R40" i="2"/>
  <c r="P40" i="2"/>
  <c r="N40" i="2"/>
  <c r="L40" i="2"/>
  <c r="G40" i="2"/>
  <c r="V39" i="2"/>
  <c r="U39" i="2"/>
  <c r="S39" i="2"/>
  <c r="R39" i="2"/>
  <c r="P39" i="2"/>
  <c r="N39" i="2"/>
  <c r="L39" i="2"/>
  <c r="G39" i="2"/>
  <c r="V38" i="2"/>
  <c r="U38" i="2"/>
  <c r="S38" i="2"/>
  <c r="R38" i="2"/>
  <c r="P38" i="2"/>
  <c r="N38" i="2"/>
  <c r="L38" i="2"/>
  <c r="G38" i="2"/>
  <c r="V37" i="2"/>
  <c r="U37" i="2"/>
  <c r="S37" i="2"/>
  <c r="R37" i="2"/>
  <c r="P37" i="2"/>
  <c r="N37" i="2"/>
  <c r="L37" i="2"/>
  <c r="G37" i="2"/>
  <c r="V36" i="2"/>
  <c r="U36" i="2"/>
  <c r="S36" i="2"/>
  <c r="R36" i="2"/>
  <c r="P36" i="2"/>
  <c r="N36" i="2"/>
  <c r="L36" i="2"/>
  <c r="G36" i="2"/>
  <c r="V35" i="2"/>
  <c r="U35" i="2"/>
  <c r="S35" i="2"/>
  <c r="R35" i="2"/>
  <c r="P35" i="2"/>
  <c r="N35" i="2"/>
  <c r="L35" i="2"/>
  <c r="G35" i="2"/>
  <c r="V34" i="2"/>
  <c r="U34" i="2"/>
  <c r="S34" i="2"/>
  <c r="R34" i="2"/>
  <c r="P34" i="2"/>
  <c r="N34" i="2"/>
  <c r="L34" i="2"/>
  <c r="G34" i="2"/>
  <c r="V33" i="2"/>
  <c r="U33" i="2"/>
  <c r="S33" i="2"/>
  <c r="R33" i="2"/>
  <c r="P33" i="2"/>
  <c r="N33" i="2"/>
  <c r="L33" i="2"/>
  <c r="G33" i="2"/>
  <c r="V32" i="2"/>
  <c r="U32" i="2"/>
  <c r="S32" i="2"/>
  <c r="R32" i="2"/>
  <c r="P32" i="2"/>
  <c r="N32" i="2"/>
  <c r="L32" i="2"/>
  <c r="G32" i="2"/>
  <c r="V31" i="2"/>
  <c r="U31" i="2"/>
  <c r="S31" i="2"/>
  <c r="R31" i="2"/>
  <c r="P31" i="2"/>
  <c r="N31" i="2"/>
  <c r="L31" i="2"/>
  <c r="G31" i="2"/>
  <c r="V30" i="2"/>
  <c r="U30" i="2"/>
  <c r="S30" i="2"/>
  <c r="R30" i="2"/>
  <c r="P30" i="2"/>
  <c r="N30" i="2"/>
  <c r="L30" i="2"/>
  <c r="G30" i="2"/>
  <c r="V29" i="2"/>
  <c r="U29" i="2"/>
  <c r="S29" i="2"/>
  <c r="R29" i="2"/>
  <c r="P29" i="2"/>
  <c r="N29" i="2"/>
  <c r="L29" i="2"/>
  <c r="G29" i="2"/>
  <c r="V28" i="2"/>
  <c r="U28" i="2"/>
  <c r="S28" i="2"/>
  <c r="R28" i="2"/>
  <c r="P28" i="2"/>
  <c r="N28" i="2"/>
  <c r="L28" i="2"/>
  <c r="G28" i="2"/>
  <c r="V27" i="2"/>
  <c r="U27" i="2"/>
  <c r="S27" i="2"/>
  <c r="R27" i="2"/>
  <c r="P27" i="2"/>
  <c r="N27" i="2"/>
  <c r="L27" i="2"/>
  <c r="G27" i="2"/>
  <c r="V26" i="2"/>
  <c r="U26" i="2"/>
  <c r="S26" i="2"/>
  <c r="R26" i="2"/>
  <c r="P26" i="2"/>
  <c r="N26" i="2"/>
  <c r="L26" i="2"/>
  <c r="G26" i="2"/>
  <c r="V25" i="2"/>
  <c r="U25" i="2"/>
  <c r="S25" i="2"/>
  <c r="R25" i="2"/>
  <c r="P25" i="2"/>
  <c r="N25" i="2"/>
  <c r="L25" i="2"/>
  <c r="G25" i="2"/>
  <c r="V24" i="2"/>
  <c r="U24" i="2"/>
  <c r="S24" i="2"/>
  <c r="R24" i="2"/>
  <c r="P24" i="2"/>
  <c r="N24" i="2"/>
  <c r="L24" i="2"/>
  <c r="G24" i="2"/>
  <c r="V23" i="2"/>
  <c r="U23" i="2"/>
  <c r="S23" i="2"/>
  <c r="R23" i="2"/>
  <c r="P23" i="2"/>
  <c r="N23" i="2"/>
  <c r="L23" i="2"/>
  <c r="G23" i="2"/>
  <c r="V22" i="2"/>
  <c r="U22" i="2"/>
  <c r="S22" i="2"/>
  <c r="R22" i="2"/>
  <c r="P22" i="2"/>
  <c r="N22" i="2"/>
  <c r="L22" i="2"/>
  <c r="G22" i="2"/>
  <c r="V21" i="2"/>
  <c r="U21" i="2"/>
  <c r="S21" i="2"/>
  <c r="R21" i="2"/>
  <c r="P21" i="2"/>
  <c r="N21" i="2"/>
  <c r="L21" i="2"/>
  <c r="G21" i="2"/>
  <c r="V20" i="2"/>
  <c r="U20" i="2"/>
  <c r="S20" i="2"/>
  <c r="R20" i="2"/>
  <c r="P20" i="2"/>
  <c r="N20" i="2"/>
  <c r="L20" i="2"/>
  <c r="G20" i="2"/>
  <c r="V19" i="2"/>
  <c r="U19" i="2"/>
  <c r="S19" i="2"/>
  <c r="R19" i="2"/>
  <c r="P19" i="2"/>
  <c r="N19" i="2"/>
  <c r="L19" i="2"/>
  <c r="G19" i="2"/>
  <c r="V18" i="2"/>
  <c r="U18" i="2"/>
  <c r="S18" i="2"/>
  <c r="R18" i="2"/>
  <c r="P18" i="2"/>
  <c r="N18" i="2"/>
  <c r="L18" i="2"/>
  <c r="G18" i="2"/>
  <c r="V17" i="2"/>
  <c r="U17" i="2"/>
  <c r="S17" i="2"/>
  <c r="R17" i="2"/>
  <c r="P17" i="2"/>
  <c r="N17" i="2"/>
  <c r="L17" i="2"/>
  <c r="G17" i="2"/>
  <c r="V16" i="2"/>
  <c r="U16" i="2"/>
  <c r="S16" i="2"/>
  <c r="R16" i="2"/>
  <c r="P16" i="2"/>
  <c r="N16" i="2"/>
  <c r="L16" i="2"/>
  <c r="G16" i="2"/>
  <c r="V15" i="2"/>
  <c r="U15" i="2"/>
  <c r="S15" i="2"/>
  <c r="R15" i="2"/>
  <c r="P15" i="2"/>
  <c r="N15" i="2"/>
  <c r="L15" i="2"/>
  <c r="G15" i="2"/>
  <c r="V14" i="2"/>
  <c r="U14" i="2"/>
  <c r="S14" i="2"/>
  <c r="R14" i="2"/>
  <c r="P14" i="2"/>
  <c r="N14" i="2"/>
  <c r="L14" i="2"/>
  <c r="G14" i="2"/>
  <c r="V13" i="2"/>
  <c r="U13" i="2"/>
  <c r="S13" i="2"/>
  <c r="R13" i="2"/>
  <c r="P13" i="2"/>
  <c r="N13" i="2"/>
  <c r="L13" i="2"/>
  <c r="G13" i="2"/>
  <c r="V12" i="2"/>
  <c r="U12" i="2"/>
  <c r="S12" i="2"/>
  <c r="R12" i="2"/>
  <c r="P12" i="2"/>
  <c r="N12" i="2"/>
  <c r="L12" i="2"/>
  <c r="G12" i="2"/>
  <c r="V11" i="2"/>
  <c r="U11" i="2"/>
  <c r="S11" i="2"/>
  <c r="R11" i="2"/>
  <c r="P11" i="2"/>
  <c r="N11" i="2"/>
  <c r="L11" i="2"/>
  <c r="G11" i="2"/>
  <c r="V10" i="2"/>
  <c r="U10" i="2"/>
  <c r="S10" i="2"/>
  <c r="R10" i="2"/>
  <c r="P10" i="2"/>
  <c r="N10" i="2"/>
  <c r="L10" i="2"/>
  <c r="G10" i="2"/>
  <c r="V9" i="2"/>
  <c r="U9" i="2"/>
  <c r="S9" i="2"/>
  <c r="R9" i="2"/>
  <c r="P9" i="2"/>
  <c r="N9" i="2"/>
  <c r="L9" i="2"/>
  <c r="G9" i="2"/>
  <c r="V8" i="2"/>
  <c r="U8" i="2"/>
  <c r="S8" i="2"/>
  <c r="R8" i="2"/>
  <c r="P8" i="2"/>
  <c r="N8" i="2"/>
  <c r="L8" i="2"/>
  <c r="G8" i="2"/>
  <c r="V7" i="2"/>
  <c r="U7" i="2"/>
  <c r="S7" i="2"/>
  <c r="R7" i="2"/>
  <c r="P7" i="2"/>
  <c r="N7" i="2"/>
  <c r="L7" i="2"/>
  <c r="G7" i="2"/>
  <c r="V6" i="2"/>
  <c r="U6" i="2"/>
  <c r="S6" i="2"/>
  <c r="R6" i="2"/>
  <c r="P6" i="2"/>
  <c r="N6" i="2"/>
  <c r="L6" i="2"/>
  <c r="G6" i="2"/>
  <c r="V5" i="2"/>
  <c r="U5" i="2"/>
  <c r="S5" i="2"/>
  <c r="R5" i="2"/>
  <c r="P5" i="2"/>
  <c r="N5" i="2"/>
  <c r="L5" i="2"/>
  <c r="G5" i="2"/>
  <c r="V4" i="2"/>
  <c r="U4" i="2"/>
  <c r="S4" i="2"/>
  <c r="R4" i="2"/>
  <c r="P4" i="2"/>
  <c r="N4" i="2"/>
  <c r="L4" i="2"/>
  <c r="G4" i="2"/>
  <c r="V3" i="2"/>
  <c r="U3" i="2"/>
  <c r="S3" i="2"/>
  <c r="R3" i="2"/>
  <c r="P3" i="2"/>
  <c r="N3" i="2"/>
  <c r="L3" i="2"/>
  <c r="G3" i="2"/>
  <c r="V2" i="2"/>
  <c r="U2" i="2"/>
  <c r="S2" i="2"/>
  <c r="R2" i="2"/>
  <c r="P2" i="2"/>
  <c r="N2" i="2"/>
  <c r="L2" i="2"/>
  <c r="G2" i="2"/>
  <c r="S2" i="3"/>
</calcChain>
</file>

<file path=xl/connections.xml><?xml version="1.0" encoding="utf-8"?>
<connections xmlns="http://schemas.openxmlformats.org/spreadsheetml/2006/main">
  <connection id="1" keepAlive="1" name="SQLXAL (all databases)" description="All XAL databases available(DRIFT, TEST, TESTSHORT). Server: SQLXAL; User: SQLREAD; Password: SQLREAD_PSW" type="5" refreshedVersion="4" savePassword="1" refreshOnLoad="1" saveData="1">
    <dbPr connection="Provider=SQLOLEDB.1;Password=SQLREAD_PSW;Persist Security Info=True;User ID=SQLREAD;Initial Catalog=XALDRIFT;Data Source=SQLXAL;Use Procedure for Prepare=1;Auto Translate=True;Packet Size=4096;Workstation ID=CTX-DK-GOLF;Use Encryption for Data=False;Tag with column collation when possible=False" command="SELECT _x000d__x000a__x000d__x000a_CASE WHEN A.TYPE=6 THEN 'Proposal' WHEN A.TYPE=2 THEN 'Order' ELSE 'UNKNOWN' END AS REQ_TYPE_x000d__x000a_, B.BUYER_x000d__x000a_, B.RECEPTITEM_x000d__x000a_, A.DELIVERYNAME_x000d__x000a_, B.ITEMNUMBER_x000d__x000a_, B.ITEMNAME_x000d__x000a_, B.TARGETWEIGHT_x000d__x000a_, B.PRODUCTTYPE_x000d__x000a_, B.MMIN_x000d__x000a_, B.PRODWIDTH_x000d__x000a_, B.ROLLWIDTH_x000d__x000a_, B.POWDERWEIGHT_x000d__x000a_, B.CHEMICALSWEIGHT_x000d__x000a_, B.PARTINO_x000d__x000a_, A.QTY_x000d__x000a_, CASE WHEN B.ROLLWIDTH=0 THEN 0 ELSE A.QTY/B.ROLLWIDTH*1000 END AS LIN_M_x000d__x000a_, A.QTY*B.TARGETWEIGHT AS KG_x000d__x000a_, A.REQDATE_x000d__x000a_, A.QTY *  ISNULL(C.PROCESSTIME,0)/ISNULL(C.PROCESSQTY,1) AS QTY_PROD_TIME_x000d__x000a_, B.PROCESSDATASHEET_x000d__x000a_, B.FIBERPRESCREPTION_x000d__x000a_, B.COLOR_x000d__x000a_, A.IMPREGNATION_x000d__x000a_, B.POWDERTYPE_x000d__x000a_, A.STOCKLOC_x000d__x000a_, A.LATEST_x000d__x000a_, A.SALESPROJ_x000d__x000a_, A.SALESNO_x000d__x000a_, B.ITEMGROUP_x000d__x000a_, A.FUTURESQTY_x000d__x000a_, A.FUTURESDATE_x000d__x000a_, A.DELIVERYADDRESS1_x000d__x000a__x000d__x000a_FROM XALDRIFT.DBO.STOCKREQ A_x000d__x000a_JOIN XALDRIFT.DBO.STOCKTABLE B ON A.DATASET=B.DATASET AND A.ITEMNUMBER=B.ITEMNUMBER_x000d__x000a_LEFT JOIN _x000d__x000a_ (SELECT A.DATASET, A.ITEMPRODNO, A.PROCESSTIME, A.PROCESSQTY_x000d__x000a_ FROM XALDRIFT.DBO.MRPROUTE A_x000d__x000a_ WHERE A.IPCODE=0 AND A.OPRALL=0) C ON B.DATASET=C.DATASET AND B.RECEPTITEM=C.ITEMPRODNO_x000d__x000a__x000d__x000a_WHERE B.DATASET='FRA' _x000d__x000a_AND A.TYPE IN (6,2)  /*6-proposals,2-production orders*/_x000d__x000a_AND A.PROPOSALUSED=0_x000d__x000a__x000d__x000a_ORDER BY BUYER"/>
  </connection>
</connections>
</file>

<file path=xl/sharedStrings.xml><?xml version="1.0" encoding="utf-8"?>
<sst xmlns="http://schemas.openxmlformats.org/spreadsheetml/2006/main" count="6758" uniqueCount="943">
  <si>
    <t>ITEMGROUP</t>
  </si>
  <si>
    <t>ITEMNUMBER</t>
  </si>
  <si>
    <t>BUYER</t>
  </si>
  <si>
    <t>POWDERTYPE</t>
  </si>
  <si>
    <t>320</t>
  </si>
  <si>
    <t>_x0002_</t>
  </si>
  <si>
    <t>E10</t>
  </si>
  <si>
    <t>BLACK1335000</t>
  </si>
  <si>
    <t>304</t>
  </si>
  <si>
    <t>G10</t>
  </si>
  <si>
    <t>ITEMNAME</t>
  </si>
  <si>
    <t>STOCKLOC</t>
  </si>
  <si>
    <t>COLOR</t>
  </si>
  <si>
    <t>RECEPTITEM</t>
  </si>
  <si>
    <t>PARTINO</t>
  </si>
  <si>
    <t>BLACK</t>
  </si>
  <si>
    <t>WHITE</t>
  </si>
  <si>
    <t>GREY</t>
  </si>
  <si>
    <t>0296</t>
  </si>
  <si>
    <t>G01</t>
  </si>
  <si>
    <t>300</t>
  </si>
  <si>
    <t>08897</t>
  </si>
  <si>
    <t>AQUADIM E 70 N L180</t>
  </si>
  <si>
    <t>WHITE1548000</t>
  </si>
  <si>
    <t>0335</t>
  </si>
  <si>
    <t>350</t>
  </si>
  <si>
    <t>REQDATE</t>
  </si>
  <si>
    <t>QTY</t>
  </si>
  <si>
    <t>LATEST</t>
  </si>
  <si>
    <t>FUTURESDATE</t>
  </si>
  <si>
    <t>FUTURESQTY</t>
  </si>
  <si>
    <t>SALESNO</t>
  </si>
  <si>
    <t>SALESPROJ</t>
  </si>
  <si>
    <t>IMPREGNATION</t>
  </si>
  <si>
    <t>DELIVERYNAME</t>
  </si>
  <si>
    <t>TRECAR</t>
  </si>
  <si>
    <t>MONDI BELCOAT NV</t>
  </si>
  <si>
    <t>TRIM LEADER A.S.</t>
  </si>
  <si>
    <t>FRIEDOLA</t>
  </si>
  <si>
    <t>KOLMI S.A.</t>
  </si>
  <si>
    <t>BLACK1730000</t>
  </si>
  <si>
    <t>0311</t>
  </si>
  <si>
    <t>313</t>
  </si>
  <si>
    <t xml:space="preserve">JOHNSON CONTROLS AUTOMOBILOVE SOUCASTKY </t>
  </si>
  <si>
    <t>NIDAPLAST-HONEYCOMBS</t>
  </si>
  <si>
    <t>02408</t>
  </si>
  <si>
    <t>07242</t>
  </si>
  <si>
    <t>07260</t>
  </si>
  <si>
    <t>WHITE1895000</t>
  </si>
  <si>
    <t>AQUADIM EV 120 N L144</t>
  </si>
  <si>
    <t>0332</t>
  </si>
  <si>
    <t>328</t>
  </si>
  <si>
    <t>06187</t>
  </si>
  <si>
    <t>WHITE1691000</t>
  </si>
  <si>
    <t>0321</t>
  </si>
  <si>
    <t>06466</t>
  </si>
  <si>
    <t>VI PES 41 07,5C THU L.082</t>
  </si>
  <si>
    <t>08994</t>
  </si>
  <si>
    <t>MEDICOM HEALTHCARE B.V.</t>
  </si>
  <si>
    <t>GX</t>
  </si>
  <si>
    <t>GREEN</t>
  </si>
  <si>
    <t>08837</t>
  </si>
  <si>
    <t>ORCIA OTOMOTIV YAN SAN VE TIC AS</t>
  </si>
  <si>
    <t>08850</t>
  </si>
  <si>
    <t>AQUADIM EV 120 N L158</t>
  </si>
  <si>
    <t>ANTOLIN-KENTUCKY, INC</t>
  </si>
  <si>
    <t>10035</t>
  </si>
  <si>
    <t>BLACK1746000</t>
  </si>
  <si>
    <t>DUTEXIM 44-30 THU FR L180</t>
  </si>
  <si>
    <t>0320</t>
  </si>
  <si>
    <t>LEAR TRIM OTO YAN SAN. LTD STI</t>
  </si>
  <si>
    <t>HP PELZER S.R.O.OSTRAVA</t>
  </si>
  <si>
    <t>08705</t>
  </si>
  <si>
    <t>AQUADIM EV 120 N L137</t>
  </si>
  <si>
    <t>ITD</t>
  </si>
  <si>
    <t>04502</t>
  </si>
  <si>
    <t>INTER GROCLIN AUTO S.A.</t>
  </si>
  <si>
    <t>06032</t>
  </si>
  <si>
    <t>BANSARD INTL TRANSPORT</t>
  </si>
  <si>
    <t>07435</t>
  </si>
  <si>
    <t>07845</t>
  </si>
  <si>
    <t>AUNDE TEKNIK TEKSTIL SAN. VE TIC</t>
  </si>
  <si>
    <t>DUTEXIM 44-30 THU FR L152</t>
  </si>
  <si>
    <t>08049</t>
  </si>
  <si>
    <t>AQUADIM EV 120 N L140</t>
  </si>
  <si>
    <t>GRUPO ANTOLIN EUROTRIM</t>
  </si>
  <si>
    <t>08469</t>
  </si>
  <si>
    <t>WHITE1783000</t>
  </si>
  <si>
    <t>0292</t>
  </si>
  <si>
    <t>HP PELZER AUTOMOTIVE GMBH</t>
  </si>
  <si>
    <t>05676</t>
  </si>
  <si>
    <t xml:space="preserve">JOHNSON CONTROLS </t>
  </si>
  <si>
    <t>05363</t>
  </si>
  <si>
    <t>ANTHRACITE1650000</t>
  </si>
  <si>
    <t>AQUADIM EV 55 NL HA L155</t>
  </si>
  <si>
    <t>ANTHRACITE</t>
  </si>
  <si>
    <t>CHEMIX048</t>
  </si>
  <si>
    <t>INTIER AUTOMOTIVE EYBL GMBH</t>
  </si>
  <si>
    <t>04016</t>
  </si>
  <si>
    <t>07072</t>
  </si>
  <si>
    <t>ANTHRACITE2000000</t>
  </si>
  <si>
    <t>AQUADIM EV55 NL H2A L155</t>
  </si>
  <si>
    <t>CHEMIX049</t>
  </si>
  <si>
    <t>07093</t>
  </si>
  <si>
    <t>LEAR CORPORATION POLAND II sp.z.o.o.</t>
  </si>
  <si>
    <t>07174</t>
  </si>
  <si>
    <t>07194</t>
  </si>
  <si>
    <t>AQUADIM EV 120 N L150</t>
  </si>
  <si>
    <t>GRUPO ANTOLIN MICHIGAN</t>
  </si>
  <si>
    <t>JOHNSON CONTROLS ROMANIA</t>
  </si>
  <si>
    <t>FAURECIA SEATING TALMACIU S.R.L</t>
  </si>
  <si>
    <t>07382</t>
  </si>
  <si>
    <t>JANESVILLE ACOUSTICS</t>
  </si>
  <si>
    <t>HP POLSKA SP. Z.O.O.</t>
  </si>
  <si>
    <t>05677</t>
  </si>
  <si>
    <t>SIMASTOCK</t>
  </si>
  <si>
    <t>08450</t>
  </si>
  <si>
    <t>ZASTAVA TAPACIRNICA A.D.</t>
  </si>
  <si>
    <t>07315</t>
  </si>
  <si>
    <t>PX 44-22 C PI L150</t>
  </si>
  <si>
    <t>DAJU 2004</t>
  </si>
  <si>
    <t>FAURECIA ASSENTOS DE AUTOMOVEL</t>
  </si>
  <si>
    <t>07806</t>
  </si>
  <si>
    <t>AQUADIM EV 55 NL HA L160</t>
  </si>
  <si>
    <t>08354</t>
  </si>
  <si>
    <t>AUNDE SOUTH AFRICA (PTY) LTDA</t>
  </si>
  <si>
    <t>08422</t>
  </si>
  <si>
    <t>WHITE1646000</t>
  </si>
  <si>
    <t>0325</t>
  </si>
  <si>
    <t>09042</t>
  </si>
  <si>
    <t>TREDIN OTO DONANIM SANAYI VE</t>
  </si>
  <si>
    <t>101161</t>
  </si>
  <si>
    <t>101690</t>
  </si>
  <si>
    <t>101824</t>
  </si>
  <si>
    <t>101714</t>
  </si>
  <si>
    <t>07949</t>
  </si>
  <si>
    <t>BLACK1977000</t>
  </si>
  <si>
    <t>0294</t>
  </si>
  <si>
    <t>07950</t>
  </si>
  <si>
    <t>08138</t>
  </si>
  <si>
    <t>GREY1988000</t>
  </si>
  <si>
    <t>CAPLEX 441-06 THI E10/10 L210</t>
  </si>
  <si>
    <t>0310</t>
  </si>
  <si>
    <t>G01RD</t>
  </si>
  <si>
    <t>EURO WIPES SA</t>
  </si>
  <si>
    <t>08524</t>
  </si>
  <si>
    <t>WHITE1427000</t>
  </si>
  <si>
    <t>AQUADIM VE45 L L020</t>
  </si>
  <si>
    <t>RB FRANCE CHARTRES LAV CARE</t>
  </si>
  <si>
    <t>07543</t>
  </si>
  <si>
    <t>BLUE1490000</t>
  </si>
  <si>
    <t>BLUE</t>
  </si>
  <si>
    <t>CHEMIX044</t>
  </si>
  <si>
    <t>BELGIUM SALES PLANT</t>
  </si>
  <si>
    <t>07544</t>
  </si>
  <si>
    <t>07545</t>
  </si>
  <si>
    <t>RED1493000</t>
  </si>
  <si>
    <t>AQUADIM VE50 G2 NL R L170</t>
  </si>
  <si>
    <t>RED</t>
  </si>
  <si>
    <t>CHEMIX042</t>
  </si>
  <si>
    <t>07546</t>
  </si>
  <si>
    <t>AQUADIM VE50 G2 NL R L130</t>
  </si>
  <si>
    <t>06609</t>
  </si>
  <si>
    <t>AQUADIM VE45 L L100</t>
  </si>
  <si>
    <t>INDUSTRIAS CATALA S.A.</t>
  </si>
  <si>
    <t>08157</t>
  </si>
  <si>
    <t>WHITE1524000</t>
  </si>
  <si>
    <t>AQUADIM E 50 NL L120</t>
  </si>
  <si>
    <t>IMECO EINWEGPROD. GMBH &amp; CO KG</t>
  </si>
  <si>
    <t>07153</t>
  </si>
  <si>
    <t>AQUADIM E 50 NL L060</t>
  </si>
  <si>
    <t>09207</t>
  </si>
  <si>
    <t>YELLOW</t>
  </si>
  <si>
    <t>09298</t>
  </si>
  <si>
    <t>WHITE1542000</t>
  </si>
  <si>
    <t xml:space="preserve">GEBRUEDER JAEGER GMBH </t>
  </si>
  <si>
    <t>06003</t>
  </si>
  <si>
    <t>AQUADIM E 70 N L160</t>
  </si>
  <si>
    <t>101382</t>
  </si>
  <si>
    <t>05950</t>
  </si>
  <si>
    <t>WHITE1417000</t>
  </si>
  <si>
    <t>100606</t>
  </si>
  <si>
    <t>101878</t>
  </si>
  <si>
    <t>101892</t>
  </si>
  <si>
    <t>REQ_TYPE</t>
  </si>
  <si>
    <t>Proposal</t>
  </si>
  <si>
    <t>Order</t>
  </si>
  <si>
    <t>QTY_PROD_TIME</t>
  </si>
  <si>
    <t>XAL DRIFT (FRA): prosposals  &amp;  production orders</t>
  </si>
  <si>
    <t>The report is updated when opened</t>
  </si>
  <si>
    <t>101938</t>
  </si>
  <si>
    <t>WHITE1396000</t>
  </si>
  <si>
    <t>04988</t>
  </si>
  <si>
    <t>AUTONEUM</t>
  </si>
  <si>
    <t>101945</t>
  </si>
  <si>
    <t>101946</t>
  </si>
  <si>
    <t>COVERCAR</t>
  </si>
  <si>
    <t>06222</t>
  </si>
  <si>
    <t>102774</t>
  </si>
  <si>
    <t>102804</t>
  </si>
  <si>
    <t>102611</t>
  </si>
  <si>
    <t>JOHNSON CONTROLS INC.</t>
  </si>
  <si>
    <t>102805</t>
  </si>
  <si>
    <t>102504</t>
  </si>
  <si>
    <t>102647</t>
  </si>
  <si>
    <t>09142</t>
  </si>
  <si>
    <t>WHITE1655000</t>
  </si>
  <si>
    <t>0327</t>
  </si>
  <si>
    <t>08713</t>
  </si>
  <si>
    <t>WHITE2033000</t>
  </si>
  <si>
    <t>08782</t>
  </si>
  <si>
    <t>WHITE1965000</t>
  </si>
  <si>
    <t>AQUADIM VE43 L1 L095</t>
  </si>
  <si>
    <t>07045</t>
  </si>
  <si>
    <t>AQUADIM EU 45 G NL L099</t>
  </si>
  <si>
    <t>SOCOMORE</t>
  </si>
  <si>
    <t>05767</t>
  </si>
  <si>
    <t>RED1708000</t>
  </si>
  <si>
    <t>YELLOW1844000</t>
  </si>
  <si>
    <t>CHEMIX060</t>
  </si>
  <si>
    <t>0204</t>
  </si>
  <si>
    <t>BLUE2088000</t>
  </si>
  <si>
    <t>CHEMIX058</t>
  </si>
  <si>
    <t>LABORATOIRES PRODENE KLINT</t>
  </si>
  <si>
    <t>102686</t>
  </si>
  <si>
    <t>ECOTECH HOUSE</t>
  </si>
  <si>
    <t>CHEMIX056</t>
  </si>
  <si>
    <t>05936</t>
  </si>
  <si>
    <t>GREEN1710000</t>
  </si>
  <si>
    <t>CHEMIX054</t>
  </si>
  <si>
    <t>102752</t>
  </si>
  <si>
    <t>102099</t>
  </si>
  <si>
    <t>102438</t>
  </si>
  <si>
    <t>102103</t>
  </si>
  <si>
    <t>102754</t>
  </si>
  <si>
    <t>102302</t>
  </si>
  <si>
    <t>102440</t>
  </si>
  <si>
    <t>102439</t>
  </si>
  <si>
    <t>10084</t>
  </si>
  <si>
    <t>AQUADIM EU 45 G NL L132</t>
  </si>
  <si>
    <t>102178</t>
  </si>
  <si>
    <t>102180</t>
  </si>
  <si>
    <t>102181</t>
  </si>
  <si>
    <t>102179</t>
  </si>
  <si>
    <t>367</t>
  </si>
  <si>
    <t>LIN_M</t>
  </si>
  <si>
    <t>KG</t>
  </si>
  <si>
    <t>PROCESSDATASHEET</t>
  </si>
  <si>
    <t>FIBERPRESCREPTION</t>
  </si>
  <si>
    <t>G01P253</t>
  </si>
  <si>
    <t>G01RA156</t>
  </si>
  <si>
    <t>G01P372</t>
  </si>
  <si>
    <t>G01RA196+RB237</t>
  </si>
  <si>
    <t>G10P184+P254</t>
  </si>
  <si>
    <t>G10F243</t>
  </si>
  <si>
    <t>G10P126+P218</t>
  </si>
  <si>
    <t>G10F213</t>
  </si>
  <si>
    <t>G10P170+P239</t>
  </si>
  <si>
    <t>G10F207</t>
  </si>
  <si>
    <t>G01P566</t>
  </si>
  <si>
    <t>G01RA150</t>
  </si>
  <si>
    <t>G01P358</t>
  </si>
  <si>
    <t>G01RA075</t>
  </si>
  <si>
    <t>G01P366</t>
  </si>
  <si>
    <t>G01RA109+RB131</t>
  </si>
  <si>
    <t>G10P086+P187</t>
  </si>
  <si>
    <t>G10F169</t>
  </si>
  <si>
    <t>G01P398</t>
  </si>
  <si>
    <t>G01RA106</t>
  </si>
  <si>
    <t>G10P145+P208</t>
  </si>
  <si>
    <t>G10F190</t>
  </si>
  <si>
    <t>G10P120+P168</t>
  </si>
  <si>
    <t>G10F210</t>
  </si>
  <si>
    <t>G01RA151+RB195</t>
  </si>
  <si>
    <t>G10P182+P250</t>
  </si>
  <si>
    <t>G10F244</t>
  </si>
  <si>
    <t>G01RA177+RB217</t>
  </si>
  <si>
    <t>G01P651</t>
  </si>
  <si>
    <t>G01RA064+RB185</t>
  </si>
  <si>
    <t>G01P652</t>
  </si>
  <si>
    <t>G01RA191+RB234</t>
  </si>
  <si>
    <t>G01P247</t>
  </si>
  <si>
    <t>G01RA145+RB189</t>
  </si>
  <si>
    <t>G01P567</t>
  </si>
  <si>
    <t>G01RA178+RB218</t>
  </si>
  <si>
    <t>G01P578</t>
  </si>
  <si>
    <t>G01RA117+RB162</t>
  </si>
  <si>
    <t>G01P334</t>
  </si>
  <si>
    <t>G01P278</t>
  </si>
  <si>
    <t>G01P582</t>
  </si>
  <si>
    <t>G01RA154+RB199</t>
  </si>
  <si>
    <t>G01P030</t>
  </si>
  <si>
    <t>G01P303</t>
  </si>
  <si>
    <t>G01P136</t>
  </si>
  <si>
    <t>G01RA064+RB180</t>
  </si>
  <si>
    <t>DC5587000</t>
  </si>
  <si>
    <t>LEKKO BV</t>
  </si>
  <si>
    <t>10086</t>
  </si>
  <si>
    <t>0372</t>
  </si>
  <si>
    <t>WHITE1963000</t>
  </si>
  <si>
    <t>10102</t>
  </si>
  <si>
    <t>0211</t>
  </si>
  <si>
    <t>0205</t>
  </si>
  <si>
    <t>0214</t>
  </si>
  <si>
    <t xml:space="preserve">AUSSENKAGER SPED. WACKLER </t>
  </si>
  <si>
    <t>0210</t>
  </si>
  <si>
    <t>WHITE1814000</t>
  </si>
  <si>
    <t>07437</t>
  </si>
  <si>
    <t>AQUADIM VE75 G NL L030</t>
  </si>
  <si>
    <t>AQUADIM VE50 L L150</t>
  </si>
  <si>
    <t>0209</t>
  </si>
  <si>
    <t>0219</t>
  </si>
  <si>
    <t>WHITE1898000</t>
  </si>
  <si>
    <t>08472</t>
  </si>
  <si>
    <t>AQUADIM VE50 G NL L120</t>
  </si>
  <si>
    <t>G01P577</t>
  </si>
  <si>
    <t>08474</t>
  </si>
  <si>
    <t>AQUADIM VE50 G NL L060</t>
  </si>
  <si>
    <t>0206</t>
  </si>
  <si>
    <t>0208</t>
  </si>
  <si>
    <t>08473</t>
  </si>
  <si>
    <t>AQUADIM VE50 G NL L100</t>
  </si>
  <si>
    <t>0215</t>
  </si>
  <si>
    <t>102928</t>
  </si>
  <si>
    <t>102865</t>
  </si>
  <si>
    <t>WHITE1546000</t>
  </si>
  <si>
    <t>G01P270</t>
  </si>
  <si>
    <t>103101</t>
  </si>
  <si>
    <t>102929</t>
  </si>
  <si>
    <t>103072</t>
  </si>
  <si>
    <t>103102</t>
  </si>
  <si>
    <t>102898</t>
  </si>
  <si>
    <t>102941</t>
  </si>
  <si>
    <t>O2A POLSKA SP Z.O.O.</t>
  </si>
  <si>
    <t>07340</t>
  </si>
  <si>
    <t>AQUADIM EP 130 N L104</t>
  </si>
  <si>
    <t>103086</t>
  </si>
  <si>
    <t>07918</t>
  </si>
  <si>
    <t>AQUADIM EP 130 N L094</t>
  </si>
  <si>
    <t>102930</t>
  </si>
  <si>
    <t>102976</t>
  </si>
  <si>
    <t>102978</t>
  </si>
  <si>
    <t>102867</t>
  </si>
  <si>
    <t>103089</t>
  </si>
  <si>
    <t>103034</t>
  </si>
  <si>
    <t>102999</t>
  </si>
  <si>
    <t>COINDU SA</t>
  </si>
  <si>
    <t>103095</t>
  </si>
  <si>
    <t>TARGETWEIGHT</t>
  </si>
  <si>
    <t>ROLLWIDTH</t>
  </si>
  <si>
    <t>time TRS</t>
  </si>
  <si>
    <t>POWDERWEIGHT</t>
  </si>
  <si>
    <t>CHEMICALSWEIGHT</t>
  </si>
  <si>
    <t>poid de poudre</t>
  </si>
  <si>
    <t>poid de chemical</t>
  </si>
  <si>
    <t>Poid de fibre</t>
  </si>
  <si>
    <t>364</t>
  </si>
  <si>
    <t>WHITE1882000</t>
  </si>
  <si>
    <t>INNOVATE GMBH</t>
  </si>
  <si>
    <t>09351</t>
  </si>
  <si>
    <t>AQUADIM VE100 P3 NL L029</t>
  </si>
  <si>
    <t>G01P564</t>
  </si>
  <si>
    <t>103142</t>
  </si>
  <si>
    <t>103131</t>
  </si>
  <si>
    <t>103143</t>
  </si>
  <si>
    <t>103128</t>
  </si>
  <si>
    <t>10143</t>
  </si>
  <si>
    <t>Colonne1</t>
  </si>
  <si>
    <t>PRODUCTTYPE</t>
  </si>
  <si>
    <t>AQUADIME70N</t>
  </si>
  <si>
    <t>AQUADIMVE48G1NLY</t>
  </si>
  <si>
    <t>AQUADIMVEU95P3NL</t>
  </si>
  <si>
    <t>AQUADIMVE48L</t>
  </si>
  <si>
    <t>AQUADIMEV55NLHA</t>
  </si>
  <si>
    <t>AQUADIME50NL</t>
  </si>
  <si>
    <t>AQUADIMVE75GNL</t>
  </si>
  <si>
    <t>AQUADIMEV120N</t>
  </si>
  <si>
    <t>AQUADIMVE45L</t>
  </si>
  <si>
    <t>AQUADIMVE50G2NLB</t>
  </si>
  <si>
    <t>AQUADIMVE50G2NL</t>
  </si>
  <si>
    <t>AQUADIMVE50</t>
  </si>
  <si>
    <t>AQUADIMEU60N</t>
  </si>
  <si>
    <t xml:space="preserve">AQUADIMEV40NLB3 </t>
  </si>
  <si>
    <t>AQUADIME40NL</t>
  </si>
  <si>
    <t>AQUADIMVE75G3NLR</t>
  </si>
  <si>
    <t>AQUADIMVE75G3NLG</t>
  </si>
  <si>
    <t>AQUADIME130N</t>
  </si>
  <si>
    <t>AQUADIMVE50GNL</t>
  </si>
  <si>
    <t>AQUADIMEU45GNL</t>
  </si>
  <si>
    <t>AQUADIME60N</t>
  </si>
  <si>
    <t>AQUADIMVE50GNL7</t>
  </si>
  <si>
    <t>AQUADIMVE100P3NL</t>
  </si>
  <si>
    <t>AQUADIMEV55NLH2A</t>
  </si>
  <si>
    <t>CAPLEX44106THIE10/10</t>
  </si>
  <si>
    <t>DUTEXIM4430THUFR</t>
  </si>
  <si>
    <t>VIPES4107,5CTHU</t>
  </si>
  <si>
    <t>PX54430CTHIPI</t>
  </si>
  <si>
    <t>CAPLEX4405CUE10/10</t>
  </si>
  <si>
    <t>PX4422CPI</t>
  </si>
  <si>
    <t>PX54422CTHIPI</t>
  </si>
  <si>
    <t xml:space="preserve">PX54430CTHIPI </t>
  </si>
  <si>
    <t xml:space="preserve">CAPLEX4405CUE10/10 </t>
  </si>
  <si>
    <t>CAPLEX4107CUE10</t>
  </si>
  <si>
    <t>ROLLWIDTH CM</t>
  </si>
  <si>
    <t>fibre / m²</t>
  </si>
  <si>
    <t>PX5 44-30 C THI PI L120</t>
  </si>
  <si>
    <t>PX5 44-30 C THI PI L160</t>
  </si>
  <si>
    <t>PX5 44-30 C THI PI L180</t>
  </si>
  <si>
    <t>AQUADIM EU 60 N L160</t>
  </si>
  <si>
    <t>PX5 44-30 C THI PI L150</t>
  </si>
  <si>
    <t>PX5 44-22 C THI PI L160</t>
  </si>
  <si>
    <t>MMIN</t>
  </si>
  <si>
    <t>PRODWIDTH</t>
  </si>
  <si>
    <t>nb</t>
  </si>
  <si>
    <t>103153</t>
  </si>
  <si>
    <t>103154</t>
  </si>
  <si>
    <t>103156</t>
  </si>
  <si>
    <t>103157</t>
  </si>
  <si>
    <t>103158</t>
  </si>
  <si>
    <t>07306</t>
  </si>
  <si>
    <t>AQUADIM EV 120 N L155</t>
  </si>
  <si>
    <t>103178</t>
  </si>
  <si>
    <t>103179</t>
  </si>
  <si>
    <t>CAPLEX 41-07 CU E10 L185</t>
  </si>
  <si>
    <t>AQUADIM VE 50 G NL7 L054</t>
  </si>
  <si>
    <t>AQUADIM VEU 95 P3 NL L015</t>
  </si>
  <si>
    <t>AQUADIM VE50 G2 NL B L170</t>
  </si>
  <si>
    <t>AQUADIM VE50 G2 NL B L130</t>
  </si>
  <si>
    <t>AQUADIM EV 40 NL B3 L058,5</t>
  </si>
  <si>
    <t>AQUADIM E 40 NL L056</t>
  </si>
  <si>
    <t>AQUADIM VE 75 G3 NL R L050</t>
  </si>
  <si>
    <t>AQUADIM VE 75 G3 NL G L050</t>
  </si>
  <si>
    <t>AQUADIM VE 48 G1 NL Y L132,5</t>
  </si>
  <si>
    <t>AQUADIM EU 60 N L195</t>
  </si>
  <si>
    <t>AQUADIM EU 60 N L203</t>
  </si>
  <si>
    <t>AQUADIM VE48 L L156</t>
  </si>
  <si>
    <t>VI PES 41-07,5 C THU L015</t>
  </si>
  <si>
    <t>VI PES 41-07,5 C THU L090</t>
  </si>
  <si>
    <t>CAPLEX 44-05 CU E10/10 L225</t>
  </si>
  <si>
    <t>CAPLEX 44-05 CU E10/10 L265</t>
  </si>
  <si>
    <t>103256</t>
  </si>
  <si>
    <t>103213</t>
  </si>
  <si>
    <t>JOHNSON CONTROLS HEADLINERS GMBH</t>
  </si>
  <si>
    <t>GRUPO ANTOLIN SAN-PETERBURG LTDA</t>
  </si>
  <si>
    <t>103336</t>
  </si>
  <si>
    <t>103291</t>
  </si>
  <si>
    <t>103292</t>
  </si>
  <si>
    <t>103221</t>
  </si>
  <si>
    <t>103311</t>
  </si>
  <si>
    <t>E2</t>
  </si>
  <si>
    <t>03608000</t>
  </si>
  <si>
    <t>03608</t>
  </si>
  <si>
    <t>SOLNET F1 EN 160CM</t>
  </si>
  <si>
    <t>SOLNETF1</t>
  </si>
  <si>
    <t>6003227</t>
  </si>
  <si>
    <t>E6</t>
  </si>
  <si>
    <t>01787000</t>
  </si>
  <si>
    <t>ALWITRA GMBH &amp; CO.</t>
  </si>
  <si>
    <t>01787</t>
  </si>
  <si>
    <t>NONTISSE BLANC AU M2</t>
  </si>
  <si>
    <t>NTBLANCD41M2</t>
  </si>
  <si>
    <t>E6PF</t>
  </si>
  <si>
    <t>103416</t>
  </si>
  <si>
    <t>103853</t>
  </si>
  <si>
    <t>WHITE2064000</t>
  </si>
  <si>
    <t>08148</t>
  </si>
  <si>
    <t>AQUADIM E 40 N E11/10 L145</t>
  </si>
  <si>
    <t>AQUADIME40NE11/10</t>
  </si>
  <si>
    <t>0340</t>
  </si>
  <si>
    <t>G01P656</t>
  </si>
  <si>
    <t>G01RA185</t>
  </si>
  <si>
    <t>E11</t>
  </si>
  <si>
    <t>103659</t>
  </si>
  <si>
    <t>08149</t>
  </si>
  <si>
    <t>AQUADIM E 40 N E11/10 L155</t>
  </si>
  <si>
    <t>08150</t>
  </si>
  <si>
    <t>AQUADIM E 40 N E11/10 L150</t>
  </si>
  <si>
    <t>WHITE2020000</t>
  </si>
  <si>
    <t>07564</t>
  </si>
  <si>
    <t>AQUADIM EP 45 G NL L129</t>
  </si>
  <si>
    <t>AQUADIMEP45GNL</t>
  </si>
  <si>
    <t>0223</t>
  </si>
  <si>
    <t>G01P591</t>
  </si>
  <si>
    <t>G01RA158+RB204</t>
  </si>
  <si>
    <t>103522</t>
  </si>
  <si>
    <t>WHITE2055000</t>
  </si>
  <si>
    <t>DIVA INTERNATIONAL S.R.L.</t>
  </si>
  <si>
    <t>09077</t>
  </si>
  <si>
    <t>AQUADIM VEP 65 NL L158</t>
  </si>
  <si>
    <t>AQUADIMVEP65NL</t>
  </si>
  <si>
    <t>0220</t>
  </si>
  <si>
    <t>G01P650</t>
  </si>
  <si>
    <t>G01RA183+RB233</t>
  </si>
  <si>
    <t>6003207</t>
  </si>
  <si>
    <t>103346</t>
  </si>
  <si>
    <t>103389</t>
  </si>
  <si>
    <t>GREEN1492000</t>
  </si>
  <si>
    <t>07709</t>
  </si>
  <si>
    <t>AQUADIM VE50 G2 NL G L130</t>
  </si>
  <si>
    <t>AQUADIMVE50G2NLG</t>
  </si>
  <si>
    <t>CHEMIX047</t>
  </si>
  <si>
    <t>103387</t>
  </si>
  <si>
    <t>07710</t>
  </si>
  <si>
    <t>AQUADIM VE50 G2 NL G L170</t>
  </si>
  <si>
    <t>YELLOW1491000</t>
  </si>
  <si>
    <t>08619</t>
  </si>
  <si>
    <t>AQUADIM VE50 G2 NL Y L170</t>
  </si>
  <si>
    <t>AQUADIMVE50G2NLY</t>
  </si>
  <si>
    <t>CHEMIX045</t>
  </si>
  <si>
    <t>08620</t>
  </si>
  <si>
    <t>AQUADIM VE50 G2 NL Y L130</t>
  </si>
  <si>
    <t>103629</t>
  </si>
  <si>
    <t>103816</t>
  </si>
  <si>
    <t>103630</t>
  </si>
  <si>
    <t>103625</t>
  </si>
  <si>
    <t>103335</t>
  </si>
  <si>
    <t>INDUTEX S.P.A.</t>
  </si>
  <si>
    <t>08820</t>
  </si>
  <si>
    <t>103818</t>
  </si>
  <si>
    <t>WHITE1408000</t>
  </si>
  <si>
    <t>SYNERGY HEALTH UK LTD</t>
  </si>
  <si>
    <t>04381</t>
  </si>
  <si>
    <t>AQUADIM VE 55 L L033</t>
  </si>
  <si>
    <t>AQUADIMVE55L</t>
  </si>
  <si>
    <t>103879</t>
  </si>
  <si>
    <t>05346</t>
  </si>
  <si>
    <t>AQUADIM EU 60 N L158</t>
  </si>
  <si>
    <t>103606</t>
  </si>
  <si>
    <t>ZOEPPRITEX VERBUNDSTOFFE GmbH &amp; Co KG</t>
  </si>
  <si>
    <t>06723</t>
  </si>
  <si>
    <t>AQUADIM E 60 N L148</t>
  </si>
  <si>
    <t>103693</t>
  </si>
  <si>
    <t>DC5593000</t>
  </si>
  <si>
    <t xml:space="preserve">3M POLAND SP. Z.O.O. O/JANINOW </t>
  </si>
  <si>
    <t>10106</t>
  </si>
  <si>
    <t>AQUADIM VY 50 G1 N L035</t>
  </si>
  <si>
    <t>AQUADIMVY50G1N</t>
  </si>
  <si>
    <t>0375</t>
  </si>
  <si>
    <t>G01P668</t>
  </si>
  <si>
    <t>G01RA172</t>
  </si>
  <si>
    <t>103877</t>
  </si>
  <si>
    <t>DC5663000</t>
  </si>
  <si>
    <t>10155</t>
  </si>
  <si>
    <t>AQUADIM VB 50 G1 N L035</t>
  </si>
  <si>
    <t>AQUADIMVB50G1N</t>
  </si>
  <si>
    <t>0377</t>
  </si>
  <si>
    <t>G01RAxxx</t>
  </si>
  <si>
    <t>DC5664000</t>
  </si>
  <si>
    <t>10156</t>
  </si>
  <si>
    <t>AQUADIM VG 50 G1 N L035</t>
  </si>
  <si>
    <t>AQUADIMVG50G1N</t>
  </si>
  <si>
    <t>0378</t>
  </si>
  <si>
    <t>DC5662000</t>
  </si>
  <si>
    <t>10157</t>
  </si>
  <si>
    <t>AQUADIM VO 50 G1 N L035</t>
  </si>
  <si>
    <t>AQUADIMVO50G1N</t>
  </si>
  <si>
    <t>0379</t>
  </si>
  <si>
    <t>ORANGE</t>
  </si>
  <si>
    <t>103553</t>
  </si>
  <si>
    <t>103851</t>
  </si>
  <si>
    <t>103626</t>
  </si>
  <si>
    <t>103627</t>
  </si>
  <si>
    <t>103628</t>
  </si>
  <si>
    <t>BLUE1955000</t>
  </si>
  <si>
    <t>ASCAD</t>
  </si>
  <si>
    <t>07376</t>
  </si>
  <si>
    <t>AQUADIM EV 42 NL B2 L046</t>
  </si>
  <si>
    <t>AQUADIMEV42NLB2</t>
  </si>
  <si>
    <t>CHEMIX039</t>
  </si>
  <si>
    <t>103778</t>
  </si>
  <si>
    <t>07377</t>
  </si>
  <si>
    <t>AQUADIM EV 42 NL B2 L044</t>
  </si>
  <si>
    <t>103608</t>
  </si>
  <si>
    <t>103359</t>
  </si>
  <si>
    <t>10193</t>
  </si>
  <si>
    <t>AQUADIM VEU 95 P3 NL L040</t>
  </si>
  <si>
    <t>103880</t>
  </si>
  <si>
    <t>103771</t>
  </si>
  <si>
    <t>103819</t>
  </si>
  <si>
    <t>103852</t>
  </si>
  <si>
    <t>103511</t>
  </si>
  <si>
    <t>103609</t>
  </si>
  <si>
    <t>103512</t>
  </si>
  <si>
    <t>103514</t>
  </si>
  <si>
    <t>103476</t>
  </si>
  <si>
    <t>103777</t>
  </si>
  <si>
    <t>103477</t>
  </si>
  <si>
    <t>103478</t>
  </si>
  <si>
    <t>103479</t>
  </si>
  <si>
    <t>103515</t>
  </si>
  <si>
    <t>103516</t>
  </si>
  <si>
    <t>103480</t>
  </si>
  <si>
    <t>103517</t>
  </si>
  <si>
    <t>103518</t>
  </si>
  <si>
    <t>103481</t>
  </si>
  <si>
    <t>103482</t>
  </si>
  <si>
    <t>103483</t>
  </si>
  <si>
    <t>103790</t>
  </si>
  <si>
    <t>103640</t>
  </si>
  <si>
    <t>103641</t>
  </si>
  <si>
    <t>103708</t>
  </si>
  <si>
    <t>103706</t>
  </si>
  <si>
    <t>103451</t>
  </si>
  <si>
    <t>103664</t>
  </si>
  <si>
    <t>103663</t>
  </si>
  <si>
    <t>103794</t>
  </si>
  <si>
    <t>103472</t>
  </si>
  <si>
    <t>103808</t>
  </si>
  <si>
    <t>09081</t>
  </si>
  <si>
    <t>103861</t>
  </si>
  <si>
    <t>103769</t>
  </si>
  <si>
    <t>103775</t>
  </si>
  <si>
    <t>103836</t>
  </si>
  <si>
    <t>103721</t>
  </si>
  <si>
    <t>103807</t>
  </si>
  <si>
    <t>103793</t>
  </si>
  <si>
    <t>103329</t>
  </si>
  <si>
    <t>103882</t>
  </si>
  <si>
    <t>103363</t>
  </si>
  <si>
    <t>103450</t>
  </si>
  <si>
    <t>103541</t>
  </si>
  <si>
    <t>103559</t>
  </si>
  <si>
    <t>103590</t>
  </si>
  <si>
    <t>103637</t>
  </si>
  <si>
    <t>103829</t>
  </si>
  <si>
    <t>TREROC SARL</t>
  </si>
  <si>
    <t>103605</t>
  </si>
  <si>
    <t>103449</t>
  </si>
  <si>
    <t>103841</t>
  </si>
  <si>
    <t>103589</t>
  </si>
  <si>
    <t>103872</t>
  </si>
  <si>
    <t>103412</t>
  </si>
  <si>
    <t>103651</t>
  </si>
  <si>
    <t>103788</t>
  </si>
  <si>
    <t>103558</t>
  </si>
  <si>
    <t>103407</t>
  </si>
  <si>
    <t>103786</t>
  </si>
  <si>
    <t>103726</t>
  </si>
  <si>
    <t>103828</t>
  </si>
  <si>
    <t>103785</t>
  </si>
  <si>
    <t>103410</t>
  </si>
  <si>
    <t>103718</t>
  </si>
  <si>
    <t>103766</t>
  </si>
  <si>
    <t>103784</t>
  </si>
  <si>
    <t>103557</t>
  </si>
  <si>
    <t>103357</t>
  </si>
  <si>
    <t>103540</t>
  </si>
  <si>
    <t>103345</t>
  </si>
  <si>
    <t>103526</t>
  </si>
  <si>
    <t>103669</t>
  </si>
  <si>
    <t>03799000</t>
  </si>
  <si>
    <t>03799</t>
  </si>
  <si>
    <t>SOLNET F1 EN 120 CM</t>
  </si>
  <si>
    <t>7</t>
  </si>
  <si>
    <t>03607000</t>
  </si>
  <si>
    <t>TLS</t>
  </si>
  <si>
    <t>03607</t>
  </si>
  <si>
    <t>SOLNET F1 EN 150CM</t>
  </si>
  <si>
    <t>6614171</t>
  </si>
  <si>
    <t>103980</t>
  </si>
  <si>
    <t>6613949</t>
  </si>
  <si>
    <t>6615368</t>
  </si>
  <si>
    <t>6616374</t>
  </si>
  <si>
    <t>6617040</t>
  </si>
  <si>
    <t>6617539</t>
  </si>
  <si>
    <t>6617543</t>
  </si>
  <si>
    <t>6617548</t>
  </si>
  <si>
    <t>6617552</t>
  </si>
  <si>
    <t>6618584</t>
  </si>
  <si>
    <t>6618588</t>
  </si>
  <si>
    <t>6619307</t>
  </si>
  <si>
    <t>6615239</t>
  </si>
  <si>
    <t>6615348</t>
  </si>
  <si>
    <t>6003283</t>
  </si>
  <si>
    <t>6003284</t>
  </si>
  <si>
    <t>6617000</t>
  </si>
  <si>
    <t>6617010</t>
  </si>
  <si>
    <t>6617020</t>
  </si>
  <si>
    <t>6617030</t>
  </si>
  <si>
    <t>6617108</t>
  </si>
  <si>
    <t>6617113</t>
  </si>
  <si>
    <t>6618146</t>
  </si>
  <si>
    <t>6618150</t>
  </si>
  <si>
    <t>09203</t>
  </si>
  <si>
    <t>AQUADIM VE 50 G NL L150</t>
  </si>
  <si>
    <t>6618913</t>
  </si>
  <si>
    <t>102630</t>
  </si>
  <si>
    <t>6617994</t>
  </si>
  <si>
    <t>6616378</t>
  </si>
  <si>
    <t>6617005</t>
  </si>
  <si>
    <t>6617015</t>
  </si>
  <si>
    <t>6617025</t>
  </si>
  <si>
    <t>6617035</t>
  </si>
  <si>
    <t>6617556</t>
  </si>
  <si>
    <t>6618751</t>
  </si>
  <si>
    <t>6619311</t>
  </si>
  <si>
    <t>102869</t>
  </si>
  <si>
    <t>6617999</t>
  </si>
  <si>
    <t>103899</t>
  </si>
  <si>
    <t>6618440</t>
  </si>
  <si>
    <t>6618274</t>
  </si>
  <si>
    <t>6616920</t>
  </si>
  <si>
    <t>6617233</t>
  </si>
  <si>
    <t>6616382</t>
  </si>
  <si>
    <t>6617560</t>
  </si>
  <si>
    <t>6618492</t>
  </si>
  <si>
    <t>6614280</t>
  </si>
  <si>
    <t>6614814</t>
  </si>
  <si>
    <t>6619263</t>
  </si>
  <si>
    <t>6615833</t>
  </si>
  <si>
    <t>6619335</t>
  </si>
  <si>
    <t>6619531</t>
  </si>
  <si>
    <t>6619535</t>
  </si>
  <si>
    <t>6619539</t>
  </si>
  <si>
    <t>6616206</t>
  </si>
  <si>
    <t>6615799</t>
  </si>
  <si>
    <t>6617460</t>
  </si>
  <si>
    <t>6618278</t>
  </si>
  <si>
    <t>6614731</t>
  </si>
  <si>
    <t>6616210</t>
  </si>
  <si>
    <t>6616386</t>
  </si>
  <si>
    <t>6616924</t>
  </si>
  <si>
    <t>6617564</t>
  </si>
  <si>
    <t>6618515</t>
  </si>
  <si>
    <t>6616928</t>
  </si>
  <si>
    <t>6618004</t>
  </si>
  <si>
    <t>103900</t>
  </si>
  <si>
    <t>6618444</t>
  </si>
  <si>
    <t>6619267</t>
  </si>
  <si>
    <t>6619331</t>
  </si>
  <si>
    <t>6614735</t>
  </si>
  <si>
    <t>6615804</t>
  </si>
  <si>
    <t>6616932</t>
  </si>
  <si>
    <t>6617238</t>
  </si>
  <si>
    <t>6617464</t>
  </si>
  <si>
    <t>6618009</t>
  </si>
  <si>
    <t>103901</t>
  </si>
  <si>
    <t>6619271</t>
  </si>
  <si>
    <t>6618014</t>
  </si>
  <si>
    <t>103902</t>
  </si>
  <si>
    <t>6618282</t>
  </si>
  <si>
    <t>6619275</t>
  </si>
  <si>
    <t>6654070</t>
  </si>
  <si>
    <t>6617468</t>
  </si>
  <si>
    <t>6654074</t>
  </si>
  <si>
    <t>6616390</t>
  </si>
  <si>
    <t>6616446</t>
  </si>
  <si>
    <t>6616715</t>
  </si>
  <si>
    <t>6616720</t>
  </si>
  <si>
    <t>6617568</t>
  </si>
  <si>
    <t>6618019</t>
  </si>
  <si>
    <t>103903</t>
  </si>
  <si>
    <t>6618359</t>
  </si>
  <si>
    <t>6618519</t>
  </si>
  <si>
    <t>6619033</t>
  </si>
  <si>
    <t>6619632</t>
  </si>
  <si>
    <t>6619101</t>
  </si>
  <si>
    <t>6618286</t>
  </si>
  <si>
    <t>6618718</t>
  </si>
  <si>
    <t>6619105</t>
  </si>
  <si>
    <t>6654078</t>
  </si>
  <si>
    <t>6614824</t>
  </si>
  <si>
    <t>6617243</t>
  </si>
  <si>
    <t>6654082</t>
  </si>
  <si>
    <t>6617869</t>
  </si>
  <si>
    <t>101669</t>
  </si>
  <si>
    <t>6618290</t>
  </si>
  <si>
    <t>6654090</t>
  </si>
  <si>
    <t>6614739</t>
  </si>
  <si>
    <t>103949</t>
  </si>
  <si>
    <t>6616394</t>
  </si>
  <si>
    <t>6617572</t>
  </si>
  <si>
    <t>6614819</t>
  </si>
  <si>
    <t>103939</t>
  </si>
  <si>
    <t>6615353</t>
  </si>
  <si>
    <t>6618024</t>
  </si>
  <si>
    <t>103904</t>
  </si>
  <si>
    <t>6618918</t>
  </si>
  <si>
    <t>6619279</t>
  </si>
  <si>
    <t>6616253</t>
  </si>
  <si>
    <t>6618029</t>
  </si>
  <si>
    <t>103905</t>
  </si>
  <si>
    <t>6618294</t>
  </si>
  <si>
    <t>6654094</t>
  </si>
  <si>
    <t>6618523</t>
  </si>
  <si>
    <t>6619283</t>
  </si>
  <si>
    <t>6616652</t>
  </si>
  <si>
    <t>6618298</t>
  </si>
  <si>
    <t>6654098</t>
  </si>
  <si>
    <t>6619287</t>
  </si>
  <si>
    <t>6618302</t>
  </si>
  <si>
    <t>6618722</t>
  </si>
  <si>
    <t>6654102</t>
  </si>
  <si>
    <t>6616398</t>
  </si>
  <si>
    <t>6616451</t>
  </si>
  <si>
    <t>6617576</t>
  </si>
  <si>
    <t>6654106</t>
  </si>
  <si>
    <t>6618306</t>
  </si>
  <si>
    <t>6654110</t>
  </si>
  <si>
    <t>6618310</t>
  </si>
  <si>
    <t>6654114</t>
  </si>
  <si>
    <t>6617922</t>
  </si>
  <si>
    <t>6617932</t>
  </si>
  <si>
    <t>6618314</t>
  </si>
  <si>
    <t>6654118</t>
  </si>
  <si>
    <t>6619291</t>
  </si>
  <si>
    <t>6654122</t>
  </si>
  <si>
    <t>6619295</t>
  </si>
  <si>
    <t>6618318</t>
  </si>
  <si>
    <t>6654126</t>
  </si>
  <si>
    <t>6616456</t>
  </si>
  <si>
    <t>6618322</t>
  </si>
  <si>
    <t>6654130</t>
  </si>
  <si>
    <t>6619299</t>
  </si>
  <si>
    <t>6619303</t>
  </si>
  <si>
    <t>6618326</t>
  </si>
  <si>
    <t>6654134</t>
  </si>
  <si>
    <t>6618330</t>
  </si>
  <si>
    <t>6654138</t>
  </si>
  <si>
    <t>6617927</t>
  </si>
  <si>
    <t>6616402</t>
  </si>
  <si>
    <t>6617580</t>
  </si>
  <si>
    <t>6615126</t>
  </si>
  <si>
    <t>6615131</t>
  </si>
  <si>
    <t>6703350</t>
  </si>
  <si>
    <t>6703356</t>
  </si>
  <si>
    <t>6703362</t>
  </si>
  <si>
    <t>6703368</t>
  </si>
  <si>
    <t>6617300</t>
  </si>
  <si>
    <t>6615121</t>
  </si>
  <si>
    <t>6646778</t>
  </si>
  <si>
    <t>6617519</t>
  </si>
  <si>
    <t>6642602</t>
  </si>
  <si>
    <t>103969</t>
  </si>
  <si>
    <t>6646773</t>
  </si>
  <si>
    <t>6643386</t>
  </si>
  <si>
    <t>6655460</t>
  </si>
  <si>
    <t>6616914</t>
  </si>
  <si>
    <t>103889</t>
  </si>
  <si>
    <t>6619243</t>
  </si>
  <si>
    <t>103946</t>
  </si>
  <si>
    <t>6639942</t>
  </si>
  <si>
    <t>6642597</t>
  </si>
  <si>
    <t>6618755</t>
  </si>
  <si>
    <t>6617514</t>
  </si>
  <si>
    <t>6617897</t>
  </si>
  <si>
    <t>6646370</t>
  </si>
  <si>
    <t>6615111</t>
  </si>
  <si>
    <t>6615116</t>
  </si>
  <si>
    <t>6616908</t>
  </si>
  <si>
    <t>6617295</t>
  </si>
  <si>
    <t>103959</t>
  </si>
  <si>
    <t>6648348</t>
  </si>
  <si>
    <t>6655456</t>
  </si>
  <si>
    <t>6619238</t>
  </si>
  <si>
    <t>6639937</t>
  </si>
  <si>
    <t>6642592</t>
  </si>
  <si>
    <t>6617785</t>
  </si>
  <si>
    <t>6616902</t>
  </si>
  <si>
    <t>103898</t>
  </si>
  <si>
    <t>6648343</t>
  </si>
  <si>
    <t>6616896</t>
  </si>
  <si>
    <t>6618878</t>
  </si>
  <si>
    <t>6619233</t>
  </si>
  <si>
    <t>6639932</t>
  </si>
  <si>
    <t>6642587</t>
  </si>
  <si>
    <t>6646365</t>
  </si>
  <si>
    <t>103180</t>
  </si>
  <si>
    <t>6646768</t>
  </si>
  <si>
    <t>6617290</t>
  </si>
  <si>
    <t>WHITE1826000</t>
  </si>
  <si>
    <t xml:space="preserve"> MONDI OREBRO AB</t>
  </si>
  <si>
    <t>07356</t>
  </si>
  <si>
    <t>DUTEXIM 41-07 C THU L318</t>
  </si>
  <si>
    <t>DUTEXIM4107CTHU</t>
  </si>
  <si>
    <t>0290</t>
  </si>
  <si>
    <t>G10P115+P195</t>
  </si>
  <si>
    <t>G10F118</t>
  </si>
  <si>
    <t>6679757</t>
  </si>
  <si>
    <t>103964</t>
  </si>
  <si>
    <t>6617345</t>
  </si>
  <si>
    <t>6615106</t>
  </si>
  <si>
    <t>6619228</t>
  </si>
  <si>
    <t>6639927</t>
  </si>
  <si>
    <t>6646360</t>
  </si>
  <si>
    <t>6647295</t>
  </si>
  <si>
    <t>6616884</t>
  </si>
  <si>
    <t>6616890</t>
  </si>
  <si>
    <t>6616724</t>
  </si>
  <si>
    <t>6616872</t>
  </si>
  <si>
    <t>6616878</t>
  </si>
  <si>
    <t>6617780</t>
  </si>
  <si>
    <t>6617892</t>
  </si>
  <si>
    <t>6617341</t>
  </si>
  <si>
    <t>6641043</t>
  </si>
  <si>
    <t>6648338</t>
  </si>
  <si>
    <t>6003430</t>
  </si>
  <si>
    <t>6003431</t>
  </si>
  <si>
    <t>date d'enregistrement</t>
  </si>
  <si>
    <t>6762507</t>
  </si>
  <si>
    <t>104051</t>
  </si>
  <si>
    <t>6764332</t>
  </si>
  <si>
    <t>6762502</t>
  </si>
  <si>
    <t>6763652</t>
  </si>
  <si>
    <t>6762884</t>
  </si>
  <si>
    <t>6764326</t>
  </si>
  <si>
    <t>6763647</t>
  </si>
  <si>
    <t>6764320</t>
  </si>
  <si>
    <t>6764314</t>
  </si>
  <si>
    <t>6763642</t>
  </si>
  <si>
    <t>6765502</t>
  </si>
  <si>
    <t>6762497</t>
  </si>
  <si>
    <t>6764308</t>
  </si>
  <si>
    <t>6764302</t>
  </si>
  <si>
    <t>6763637</t>
  </si>
  <si>
    <t>6764296</t>
  </si>
  <si>
    <t>30/2</t>
  </si>
  <si>
    <t>6791781</t>
  </si>
  <si>
    <t>6789448</t>
  </si>
  <si>
    <t>6791785</t>
  </si>
  <si>
    <t>6792555</t>
  </si>
  <si>
    <t>6789452</t>
  </si>
  <si>
    <t>6789456</t>
  </si>
  <si>
    <t>6789460</t>
  </si>
  <si>
    <t>6792559</t>
  </si>
  <si>
    <t>6789464</t>
  </si>
  <si>
    <t>6789468</t>
  </si>
  <si>
    <t>6789472</t>
  </si>
  <si>
    <t>6789476</t>
  </si>
  <si>
    <t>6789480</t>
  </si>
  <si>
    <t>6789484</t>
  </si>
  <si>
    <t>6789488</t>
  </si>
  <si>
    <t>6789492</t>
  </si>
  <si>
    <t>6789496</t>
  </si>
  <si>
    <t>6783001</t>
  </si>
  <si>
    <t>6782987</t>
  </si>
  <si>
    <t>6786770</t>
  </si>
  <si>
    <t>6787793</t>
  </si>
  <si>
    <t>6787789</t>
  </si>
  <si>
    <t>6786766</t>
  </si>
  <si>
    <t>6782983</t>
  </si>
  <si>
    <t>6793314</t>
  </si>
  <si>
    <t>number of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</si>
</sst>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dd/mm"/>
    <numFmt numFmtId="166" formatCode="#,##0.0"/>
    <numFmt numFmtId="167" formatCode="d/m;@"/>
    <numFmt numFmtId="168" formatCode="dd/mm/yy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1"/>
      <color theme="1"/>
      <name val="Arial"/>
      <family val="2"/>
    </font>
    <font>
      <sz val="12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0" xfId="0" applyFont="1"/>
    <xf numFmtId="165" fontId="2" fillId="0" borderId="0" xfId="0" applyNumberFormat="1" applyFont="1"/>
    <xf numFmtId="1" fontId="2" fillId="0" borderId="0" xfId="0" applyNumberFormat="1" applyFont="1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4" fontId="2" fillId="0" borderId="0" xfId="0" applyNumberFormat="1" applyFont="1"/>
    <xf numFmtId="22" fontId="2" fillId="0" borderId="0" xfId="0" applyNumberFormat="1" applyFont="1"/>
    <xf numFmtId="166" fontId="2" fillId="0" borderId="0" xfId="0" applyNumberFormat="1" applyFont="1"/>
    <xf numFmtId="22" fontId="2" fillId="0" borderId="0" xfId="0" applyNumberFormat="1" applyFont="1" applyAlignment="1">
      <alignment horizontal="center"/>
    </xf>
    <xf numFmtId="2" fontId="1" fillId="0" borderId="0" xfId="0" applyNumberFormat="1" applyFont="1"/>
    <xf numFmtId="2" fontId="2" fillId="0" borderId="0" xfId="0" applyNumberFormat="1" applyFont="1"/>
    <xf numFmtId="3" fontId="2" fillId="0" borderId="0" xfId="0" applyNumberFormat="1" applyFont="1"/>
    <xf numFmtId="164" fontId="2" fillId="0" borderId="0" xfId="0" applyNumberFormat="1" applyFont="1"/>
    <xf numFmtId="22" fontId="1" fillId="0" borderId="0" xfId="0" applyNumberFormat="1" applyFont="1"/>
    <xf numFmtId="166" fontId="1" fillId="0" borderId="0" xfId="0" applyNumberFormat="1" applyFont="1"/>
    <xf numFmtId="167" fontId="1" fillId="0" borderId="0" xfId="0" applyNumberFormat="1" applyFont="1"/>
    <xf numFmtId="0" fontId="3" fillId="2" borderId="1" xfId="0" applyFont="1" applyFill="1" applyBorder="1"/>
    <xf numFmtId="0" fontId="3" fillId="2" borderId="2" xfId="0" applyFont="1" applyFill="1" applyBorder="1"/>
    <xf numFmtId="167" fontId="3" fillId="2" borderId="2" xfId="0" applyNumberFormat="1" applyFont="1" applyFill="1" applyBorder="1"/>
    <xf numFmtId="1" fontId="3" fillId="2" borderId="2" xfId="0" applyNumberFormat="1" applyFont="1" applyFill="1" applyBorder="1"/>
    <xf numFmtId="1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6" fontId="3" fillId="2" borderId="2" xfId="0" applyNumberFormat="1" applyFont="1" applyFill="1" applyBorder="1" applyAlignment="1">
      <alignment horizontal="center"/>
    </xf>
    <xf numFmtId="22" fontId="1" fillId="0" borderId="2" xfId="0" applyNumberFormat="1" applyFont="1" applyBorder="1"/>
    <xf numFmtId="167" fontId="1" fillId="0" borderId="2" xfId="0" applyNumberFormat="1" applyFont="1" applyBorder="1"/>
    <xf numFmtId="1" fontId="1" fillId="0" borderId="2" xfId="0" applyNumberFormat="1" applyFont="1" applyBorder="1"/>
    <xf numFmtId="166" fontId="1" fillId="0" borderId="2" xfId="0" applyNumberFormat="1" applyFont="1" applyBorder="1"/>
    <xf numFmtId="22" fontId="2" fillId="0" borderId="2" xfId="0" applyNumberFormat="1" applyFont="1" applyBorder="1"/>
    <xf numFmtId="1" fontId="2" fillId="0" borderId="2" xfId="0" applyNumberFormat="1" applyFont="1" applyBorder="1" applyAlignment="1">
      <alignment horizontal="center"/>
    </xf>
    <xf numFmtId="22" fontId="2" fillId="0" borderId="2" xfId="0" applyNumberFormat="1" applyFont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4" fontId="2" fillId="0" borderId="2" xfId="0" applyNumberFormat="1" applyFont="1" applyBorder="1"/>
    <xf numFmtId="22" fontId="1" fillId="3" borderId="2" xfId="0" applyNumberFormat="1" applyFont="1" applyFill="1" applyBorder="1"/>
    <xf numFmtId="167" fontId="1" fillId="3" borderId="2" xfId="0" applyNumberFormat="1" applyFont="1" applyFill="1" applyBorder="1"/>
    <xf numFmtId="1" fontId="1" fillId="3" borderId="2" xfId="0" applyNumberFormat="1" applyFont="1" applyFill="1" applyBorder="1"/>
    <xf numFmtId="166" fontId="1" fillId="3" borderId="2" xfId="0" applyNumberFormat="1" applyFont="1" applyFill="1" applyBorder="1"/>
    <xf numFmtId="22" fontId="2" fillId="3" borderId="2" xfId="0" applyNumberFormat="1" applyFont="1" applyFill="1" applyBorder="1"/>
    <xf numFmtId="1" fontId="2" fillId="3" borderId="2" xfId="0" applyNumberFormat="1" applyFont="1" applyFill="1" applyBorder="1" applyAlignment="1">
      <alignment horizontal="center"/>
    </xf>
    <xf numFmtId="22" fontId="2" fillId="3" borderId="2" xfId="0" applyNumberFormat="1" applyFont="1" applyFill="1" applyBorder="1" applyAlignment="1">
      <alignment horizontal="center"/>
    </xf>
    <xf numFmtId="166" fontId="2" fillId="3" borderId="2" xfId="0" applyNumberFormat="1" applyFont="1" applyFill="1" applyBorder="1" applyAlignment="1">
      <alignment horizontal="center"/>
    </xf>
    <xf numFmtId="4" fontId="2" fillId="3" borderId="2" xfId="0" applyNumberFormat="1" applyFont="1" applyFill="1" applyBorder="1"/>
    <xf numFmtId="4" fontId="3" fillId="2" borderId="2" xfId="0" applyNumberFormat="1" applyFont="1" applyFill="1" applyBorder="1"/>
    <xf numFmtId="22" fontId="2" fillId="3" borderId="1" xfId="0" applyNumberFormat="1" applyFont="1" applyFill="1" applyBorder="1"/>
    <xf numFmtId="22" fontId="2" fillId="0" borderId="1" xfId="0" applyNumberFormat="1" applyFont="1" applyBorder="1"/>
    <xf numFmtId="0" fontId="3" fillId="2" borderId="3" xfId="0" applyFont="1" applyFill="1" applyBorder="1"/>
    <xf numFmtId="22" fontId="2" fillId="3" borderId="3" xfId="0" applyNumberFormat="1" applyFont="1" applyFill="1" applyBorder="1"/>
    <xf numFmtId="22" fontId="2" fillId="0" borderId="3" xfId="0" applyNumberFormat="1" applyFont="1" applyBorder="1"/>
    <xf numFmtId="0" fontId="1" fillId="3" borderId="2" xfId="0" applyFont="1" applyFill="1" applyBorder="1"/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1" fillId="0" borderId="2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22" fontId="2" fillId="0" borderId="1" xfId="0" applyNumberFormat="1" applyFont="1" applyFill="1" applyBorder="1"/>
    <xf numFmtId="22" fontId="2" fillId="0" borderId="2" xfId="0" applyNumberFormat="1" applyFont="1" applyFill="1" applyBorder="1"/>
    <xf numFmtId="22" fontId="1" fillId="0" borderId="2" xfId="0" applyNumberFormat="1" applyFont="1" applyFill="1" applyBorder="1"/>
    <xf numFmtId="167" fontId="1" fillId="0" borderId="2" xfId="0" applyNumberFormat="1" applyFont="1" applyFill="1" applyBorder="1"/>
    <xf numFmtId="1" fontId="1" fillId="0" borderId="2" xfId="0" applyNumberFormat="1" applyFont="1" applyFill="1" applyBorder="1"/>
    <xf numFmtId="166" fontId="1" fillId="0" borderId="2" xfId="0" applyNumberFormat="1" applyFont="1" applyFill="1" applyBorder="1"/>
    <xf numFmtId="1" fontId="2" fillId="0" borderId="2" xfId="0" applyNumberFormat="1" applyFont="1" applyFill="1" applyBorder="1" applyAlignment="1">
      <alignment horizontal="center"/>
    </xf>
    <xf numFmtId="22" fontId="2" fillId="0" borderId="2" xfId="0" applyNumberFormat="1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/>
    </xf>
    <xf numFmtId="4" fontId="2" fillId="0" borderId="2" xfId="0" applyNumberFormat="1" applyFont="1" applyFill="1" applyBorder="1"/>
    <xf numFmtId="22" fontId="2" fillId="0" borderId="3" xfId="0" applyNumberFormat="1" applyFont="1" applyFill="1" applyBorder="1"/>
    <xf numFmtId="2" fontId="2" fillId="3" borderId="2" xfId="0" applyNumberFormat="1" applyFont="1" applyFill="1" applyBorder="1"/>
    <xf numFmtId="3" fontId="2" fillId="3" borderId="2" xfId="0" applyNumberFormat="1" applyFont="1" applyFill="1" applyBorder="1"/>
    <xf numFmtId="164" fontId="2" fillId="3" borderId="2" xfId="0" applyNumberFormat="1" applyFont="1" applyFill="1" applyBorder="1"/>
    <xf numFmtId="1" fontId="2" fillId="3" borderId="2" xfId="0" applyNumberFormat="1" applyFont="1" applyFill="1" applyBorder="1"/>
    <xf numFmtId="2" fontId="2" fillId="0" borderId="2" xfId="0" applyNumberFormat="1" applyFont="1" applyBorder="1"/>
    <xf numFmtId="3" fontId="2" fillId="0" borderId="2" xfId="0" applyNumberFormat="1" applyFont="1" applyBorder="1"/>
    <xf numFmtId="164" fontId="2" fillId="0" borderId="2" xfId="0" applyNumberFormat="1" applyFont="1" applyBorder="1"/>
    <xf numFmtId="1" fontId="2" fillId="0" borderId="2" xfId="0" applyNumberFormat="1" applyFont="1" applyBorder="1"/>
    <xf numFmtId="168" fontId="2" fillId="0" borderId="0" xfId="0" applyNumberFormat="1" applyFont="1"/>
    <xf numFmtId="0" fontId="4" fillId="0" borderId="0" xfId="0" applyFont="1" applyAlignment="1">
      <alignment vertical="center"/>
    </xf>
    <xf numFmtId="0" fontId="0" fillId="4" borderId="0" xfId="0" applyFill="1"/>
    <xf numFmtId="0" fontId="5" fillId="4" borderId="0" xfId="0" applyFont="1" applyFill="1" applyAlignment="1">
      <alignment vertical="center"/>
    </xf>
  </cellXfs>
  <cellStyles count="1">
    <cellStyle name="Normal" xfId="0" builtinId="0"/>
  </cellStyles>
  <dxfs count="41"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" formatCode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0.0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" formatCode="#,##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6" formatCode="#,##0.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6" formatCode="#,##0.0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" formatCode="0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7" formatCode="d/m;@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QLXAL" backgroundRefresh="0" refreshOnLoad="1" adjustColumnWidth="0" connectionId="1" autoFormatId="16" applyNumberFormats="0" applyBorderFormats="0" applyFontFormats="0" applyPatternFormats="0" applyAlignmentFormats="0" applyWidthHeightFormats="0">
  <queryTableRefresh nextId="470">
    <queryTableFields count="39">
      <queryTableField id="355" name="REQ_TYPE" tableColumnId="2"/>
      <queryTableField id="372" name="BUYER" tableColumnId="19"/>
      <queryTableField id="382" name="RECEPTITEM" tableColumnId="26"/>
      <queryTableField id="413" name="PROCESSDATASHEET" tableColumnId="10"/>
      <queryTableField id="414" name="FIBERPRESCREPTION" tableColumnId="11"/>
      <queryTableField id="411" name="REQDATE" tableColumnId="8"/>
      <queryTableField id="464" dataBound="0" tableColumnId="39"/>
      <queryTableField id="458" name="MMIN" tableColumnId="34"/>
      <queryTableField id="383" name="DELIVERYNAME" tableColumnId="27"/>
      <queryTableField id="384" name="ITEMNUMBER" tableColumnId="28"/>
      <queryTableField id="385" name="ITEMNAME" tableColumnId="29"/>
      <queryTableField id="448" dataBound="0" tableColumnId="38"/>
      <queryTableField id="407" name="PARTINO" tableColumnId="4"/>
      <queryTableField id="445" dataBound="0" tableColumnId="37"/>
      <queryTableField id="408" name="QTY" tableColumnId="5"/>
      <queryTableField id="454" dataBound="0" tableColumnId="41"/>
      <queryTableField id="409" name="LIN_M" tableColumnId="6"/>
      <queryTableField id="437" dataBound="0" tableColumnId="33"/>
      <queryTableField id="426" dataBound="0" tableColumnId="24"/>
      <queryTableField id="459" name="PRODWIDTH" tableColumnId="35"/>
      <queryTableField id="431" dataBound="0" tableColumnId="25"/>
      <queryTableField id="436" dataBound="0" tableColumnId="32"/>
      <queryTableField id="410" name="KG" tableColumnId="7"/>
      <queryTableField id="406" name="ROLLWIDTH" tableColumnId="3"/>
      <queryTableField id="412" name="QTY_PROD_TIME" tableColumnId="9"/>
      <queryTableField id="405" name="TARGETWEIGHT" tableColumnId="1"/>
      <queryTableField id="432" name="POWDERWEIGHT" tableColumnId="30"/>
      <queryTableField id="433" name="CHEMICALSWEIGHT" tableColumnId="31"/>
      <queryTableField id="415" name="COLOR" tableColumnId="12"/>
      <queryTableField id="416" name="IMPREGNATION" tableColumnId="13"/>
      <queryTableField id="417" name="POWDERTYPE" tableColumnId="14"/>
      <queryTableField id="443" name="PRODUCTTYPE" tableColumnId="36"/>
      <queryTableField id="418" name="STOCKLOC" tableColumnId="15"/>
      <queryTableField id="419" name="LATEST" tableColumnId="16"/>
      <queryTableField id="420" name="SALESPROJ" tableColumnId="17"/>
      <queryTableField id="421" name="SALESNO" tableColumnId="18"/>
      <queryTableField id="422" name="ITEMGROUP" tableColumnId="20"/>
      <queryTableField id="423" name="FUTURESQTY" tableColumnId="21"/>
      <queryTableField id="424" name="FUTURESDATE" tableColumnId="22"/>
    </queryTableFields>
    <queryTableDeletedFields count="1">
      <deletedField name="DELIVERYADDRESS1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SQLXAL" displayName="Table_SQLXAL" ref="A3:AM233" tableType="queryTable" totalsRowShown="0" headerRowDxfId="40" dataDxfId="39">
  <autoFilter ref="A3:AM233"/>
  <tableColumns count="39">
    <tableColumn id="2" uniqueName="2" name="REQ_TYPE" queryTableFieldId="355" dataDxfId="38"/>
    <tableColumn id="19" uniqueName="19" name="BUYER" queryTableFieldId="372" dataDxfId="37"/>
    <tableColumn id="26" uniqueName="26" name="RECEPTITEM" queryTableFieldId="382" dataDxfId="36"/>
    <tableColumn id="10" uniqueName="10" name="PROCESSDATASHEET" queryTableFieldId="413" dataDxfId="35"/>
    <tableColumn id="11" uniqueName="11" name="FIBERPRESCREPTION" queryTableFieldId="414" dataDxfId="34"/>
    <tableColumn id="8" uniqueName="8" name="REQDATE" queryTableFieldId="411" dataDxfId="33"/>
    <tableColumn id="39" uniqueName="39" name="nb" queryTableFieldId="464" dataDxfId="32">
      <calculatedColumnFormula>ROUNDDOWN((Table_SQLXAL[[#This Row],[PRODWIDTH]]/Table_SQLXAL[[#This Row],[ROLLWIDTH CM]]/10),0)</calculatedColumnFormula>
    </tableColumn>
    <tableColumn id="34" uniqueName="34" name="MMIN" queryTableFieldId="458" dataDxfId="31"/>
    <tableColumn id="27" uniqueName="27" name="DELIVERYNAME" queryTableFieldId="383" dataDxfId="30"/>
    <tableColumn id="28" uniqueName="28" name="ITEMNUMBER" queryTableFieldId="384" dataDxfId="29"/>
    <tableColumn id="29" uniqueName="29" name="ITEMNAME" queryTableFieldId="385" dataDxfId="28"/>
    <tableColumn id="38" uniqueName="38" name="fibre / m²" queryTableFieldId="448" dataDxfId="27">
      <calculatedColumnFormula>(Table_SQLXAL[[#This Row],[TARGETWEIGHT]]*1000)-Table_SQLXAL[[#This Row],[POWDERWEIGHT]]-Table_SQLXAL[[#This Row],[CHEMICALSWEIGHT]]</calculatedColumnFormula>
    </tableColumn>
    <tableColumn id="4" uniqueName="4" name="PARTINO" queryTableFieldId="407" dataDxfId="26"/>
    <tableColumn id="37" uniqueName="37" name="ROLLWIDTH CM" queryTableFieldId="445" dataDxfId="25">
      <calculatedColumnFormula>Table_SQLXAL[[#This Row],[ROLLWIDTH]]/10</calculatedColumnFormula>
    </tableColumn>
    <tableColumn id="5" uniqueName="5" name="QTY" queryTableFieldId="408" dataDxfId="24"/>
    <tableColumn id="41" uniqueName="41" name="Colonne1" queryTableFieldId="454" dataDxfId="23">
      <calculatedColumnFormula>Table_SQLXAL[[#This Row],[QTY]]/Table_SQLXAL[[#This Row],[ROLLWIDTH CM]]*100</calculatedColumnFormula>
    </tableColumn>
    <tableColumn id="6" uniqueName="6" name="LIN_M" queryTableFieldId="409" dataDxfId="22"/>
    <tableColumn id="33" uniqueName="33" name="Poid de fibre" queryTableFieldId="437" dataDxfId="21">
      <calculatedColumnFormula>Table_SQLXAL[[#This Row],[KG]]-Table_SQLXAL[[#This Row],[poid de poudre]]-Table_SQLXAL[[#This Row],[poid de chemical]]</calculatedColumnFormula>
    </tableColumn>
    <tableColumn id="24" uniqueName="24" name="time TRS" queryTableFieldId="426" dataDxfId="20">
      <calculatedColumnFormula>Table_SQLXAL[[#This Row],[QTY_PROD_TIME]]*1.2</calculatedColumnFormula>
    </tableColumn>
    <tableColumn id="35" uniqueName="35" name="PRODWIDTH" queryTableFieldId="459" dataDxfId="19"/>
    <tableColumn id="25" uniqueName="25" name="poid de poudre" queryTableFieldId="431" dataDxfId="18">
      <calculatedColumnFormula>Table_SQLXAL[[#This Row],[QTY]]*Table_SQLXAL[[#This Row],[POWDERWEIGHT]]/1000</calculatedColumnFormula>
    </tableColumn>
    <tableColumn id="32" uniqueName="32" name="poid de chemical" queryTableFieldId="436" dataDxfId="17">
      <calculatedColumnFormula>Table_SQLXAL[[#This Row],[QTY]]*Table_SQLXAL[[#This Row],[CHEMICALSWEIGHT]]/1000</calculatedColumnFormula>
    </tableColumn>
    <tableColumn id="7" uniqueName="7" name="KG" queryTableFieldId="410" dataDxfId="16"/>
    <tableColumn id="3" uniqueName="3" name="ROLLWIDTH" queryTableFieldId="406" dataDxfId="15"/>
    <tableColumn id="9" uniqueName="9" name="QTY_PROD_TIME" queryTableFieldId="412" dataDxfId="14"/>
    <tableColumn id="1" uniqueName="1" name="TARGETWEIGHT" queryTableFieldId="405" dataDxfId="13"/>
    <tableColumn id="30" uniqueName="30" name="POWDERWEIGHT" queryTableFieldId="432" dataDxfId="12"/>
    <tableColumn id="31" uniqueName="31" name="CHEMICALSWEIGHT" queryTableFieldId="433" dataDxfId="11"/>
    <tableColumn id="12" uniqueName="12" name="COLOR" queryTableFieldId="415" dataDxfId="10"/>
    <tableColumn id="13" uniqueName="13" name="IMPREGNATION" queryTableFieldId="416" dataDxfId="9"/>
    <tableColumn id="14" uniqueName="14" name="POWDERTYPE" queryTableFieldId="417" dataDxfId="8"/>
    <tableColumn id="36" uniqueName="36" name="PRODUCTTYPE" queryTableFieldId="443" dataDxfId="7"/>
    <tableColumn id="15" uniqueName="15" name="STOCKLOC" queryTableFieldId="418" dataDxfId="6"/>
    <tableColumn id="16" uniqueName="16" name="LATEST" queryTableFieldId="419" dataDxfId="5"/>
    <tableColumn id="17" uniqueName="17" name="SALESPROJ" queryTableFieldId="420" dataDxfId="4"/>
    <tableColumn id="18" uniqueName="18" name="SALESNO" queryTableFieldId="421" dataDxfId="3"/>
    <tableColumn id="20" uniqueName="20" name="ITEMGROUP" queryTableFieldId="422" dataDxfId="2"/>
    <tableColumn id="21" uniqueName="21" name="FUTURESQTY" queryTableFieldId="423" dataDxfId="1"/>
    <tableColumn id="22" uniqueName="22" name="FUTURESDATE" queryTableFieldId="42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S233"/>
  <sheetViews>
    <sheetView zoomScale="90" zoomScaleNormal="90" workbookViewId="0">
      <pane ySplit="3" topLeftCell="A730" activePane="bottomLeft" state="frozen"/>
      <selection pane="bottomLeft" activeCell="A744" sqref="A234:XFD744"/>
    </sheetView>
  </sheetViews>
  <sheetFormatPr baseColWidth="10" defaultColWidth="9.140625" defaultRowHeight="15.75" x14ac:dyDescent="0.25"/>
  <cols>
    <col min="1" max="1" width="12" style="7" customWidth="1"/>
    <col min="2" max="2" width="9" style="7" customWidth="1"/>
    <col min="3" max="3" width="19.5703125" style="1" customWidth="1"/>
    <col min="4" max="5" width="0.28515625" style="1" customWidth="1"/>
    <col min="6" max="6" width="15.7109375" style="23" customWidth="1"/>
    <col min="7" max="7" width="0.28515625" style="2" customWidth="1"/>
    <col min="8" max="8" width="0.28515625" style="1" customWidth="1"/>
    <col min="9" max="9" width="47.5703125" style="1" customWidth="1"/>
    <col min="10" max="10" width="15.5703125" style="7" bestFit="1" customWidth="1"/>
    <col min="11" max="11" width="41.85546875" style="7" customWidth="1"/>
    <col min="12" max="12" width="0.28515625" style="7" customWidth="1"/>
    <col min="13" max="13" width="13.5703125" style="11" customWidth="1"/>
    <col min="14" max="14" width="0.28515625" style="7" customWidth="1"/>
    <col min="15" max="15" width="11" style="7" customWidth="1"/>
    <col min="16" max="16" width="12.5703125" style="7" hidden="1" customWidth="1"/>
    <col min="17" max="17" width="12.5703125" style="10" hidden="1" customWidth="1"/>
    <col min="18" max="18" width="14.5703125" style="11" hidden="1" customWidth="1"/>
    <col min="19" max="19" width="11.140625" style="11" hidden="1" customWidth="1"/>
    <col min="20" max="20" width="14.28515625" style="11" hidden="1" customWidth="1"/>
    <col min="21" max="21" width="16.85546875" style="15" hidden="1" customWidth="1"/>
    <col min="22" max="22" width="18.28515625" style="7" hidden="1" customWidth="1"/>
    <col min="23" max="23" width="9.85546875" style="7" hidden="1" customWidth="1"/>
    <col min="24" max="24" width="13.85546875" style="7" hidden="1" customWidth="1"/>
    <col min="25" max="25" width="18.28515625" style="18" hidden="1" customWidth="1"/>
    <col min="26" max="26" width="17.28515625" style="18" hidden="1" customWidth="1"/>
    <col min="27" max="27" width="18.5703125" style="18" hidden="1" customWidth="1"/>
    <col min="28" max="28" width="20.7109375" style="7" hidden="1" customWidth="1"/>
    <col min="29" max="29" width="12.140625" style="7" hidden="1" customWidth="1"/>
    <col min="30" max="30" width="17.42578125" style="13" hidden="1" customWidth="1"/>
    <col min="31" max="31" width="15.42578125" style="7" hidden="1" customWidth="1"/>
    <col min="32" max="32" width="24" style="7" hidden="1" customWidth="1"/>
    <col min="33" max="33" width="12.5703125" style="8" hidden="1" customWidth="1"/>
    <col min="34" max="34" width="16.7109375" style="18" hidden="1" customWidth="1"/>
    <col min="35" max="35" width="12.85546875" style="7" customWidth="1"/>
    <col min="36" max="36" width="11.42578125" style="7" customWidth="1"/>
    <col min="37" max="37" width="14.140625" style="7" hidden="1" customWidth="1"/>
    <col min="38" max="38" width="16.7109375" style="18" hidden="1" customWidth="1"/>
    <col min="39" max="39" width="16.7109375" style="7" hidden="1" customWidth="1"/>
    <col min="40" max="40" width="12.85546875" style="18" customWidth="1"/>
    <col min="41" max="41" width="14.140625" style="7" customWidth="1"/>
    <col min="42" max="42" width="16.7109375" style="7" customWidth="1"/>
    <col min="43" max="43" width="16.7109375" style="9" customWidth="1"/>
    <col min="44" max="44" width="44.5703125" style="18" customWidth="1"/>
    <col min="45" max="46" width="9.140625" style="7"/>
    <col min="47" max="47" width="16.7109375" style="7" customWidth="1"/>
    <col min="48" max="48" width="16.7109375" style="13" customWidth="1"/>
    <col min="49" max="49" width="44.5703125" style="7" customWidth="1"/>
    <col min="50" max="50" width="11.42578125" style="18" customWidth="1"/>
    <col min="51" max="51" width="14.140625" style="7" customWidth="1"/>
    <col min="52" max="53" width="16.7109375" style="7" customWidth="1"/>
    <col min="54" max="54" width="44.5703125" style="7" customWidth="1"/>
    <col min="55" max="55" width="9.140625" style="7"/>
    <col min="56" max="56" width="24" style="7" customWidth="1"/>
    <col min="57" max="58" width="16.7109375" style="7" customWidth="1"/>
    <col min="59" max="59" width="44.5703125" style="7" customWidth="1"/>
    <col min="60" max="61" width="9.140625" style="7"/>
    <col min="62" max="62" width="14.140625" style="7" customWidth="1"/>
    <col min="63" max="64" width="16.85546875" style="7" customWidth="1"/>
    <col min="65" max="65" width="44.85546875" style="7" customWidth="1"/>
    <col min="66" max="66" width="11.28515625" style="7" customWidth="1"/>
    <col min="67" max="67" width="8.28515625" style="7" bestFit="1" customWidth="1"/>
    <col min="68" max="68" width="9.85546875" style="7" bestFit="1" customWidth="1"/>
    <col min="69" max="69" width="7.140625" style="7" bestFit="1" customWidth="1"/>
    <col min="70" max="70" width="11.42578125" style="7" customWidth="1"/>
    <col min="71" max="71" width="18.28515625" style="7" customWidth="1"/>
    <col min="72" max="73" width="21.42578125" style="7" customWidth="1"/>
    <col min="74" max="74" width="12.140625" style="7" customWidth="1"/>
    <col min="75" max="75" width="17.5703125" style="7" customWidth="1"/>
    <col min="76" max="76" width="15.5703125" style="7" customWidth="1"/>
    <col min="77" max="77" width="12.5703125" style="7" customWidth="1"/>
    <col min="78" max="78" width="16.85546875" style="7" customWidth="1"/>
    <col min="79" max="79" width="12.85546875" style="7" customWidth="1"/>
    <col min="80" max="80" width="11.42578125" style="7" customWidth="1"/>
    <col min="81" max="81" width="14.140625" style="7" customWidth="1"/>
    <col min="82" max="83" width="16.85546875" style="7" customWidth="1"/>
    <col min="84" max="84" width="44.85546875" style="7" customWidth="1"/>
    <col min="85" max="85" width="19.7109375" style="7" customWidth="1"/>
    <col min="86" max="86" width="36" style="7" customWidth="1"/>
    <col min="87" max="87" width="12.140625" style="7" customWidth="1"/>
    <col min="88" max="88" width="17.5703125" style="7" customWidth="1"/>
    <col min="89" max="89" width="15.5703125" style="7" customWidth="1"/>
    <col min="90" max="90" width="11.28515625" style="7" customWidth="1"/>
    <col min="91" max="91" width="12.5703125" style="7" customWidth="1"/>
    <col min="92" max="92" width="11.28515625" style="7" customWidth="1"/>
    <col min="93" max="93" width="10.42578125" style="7" customWidth="1"/>
    <col min="94" max="94" width="18.28515625" style="7" customWidth="1"/>
    <col min="95" max="95" width="11.42578125" style="7" customWidth="1"/>
    <col min="96" max="96" width="12.85546875" style="7" customWidth="1"/>
    <col min="97" max="97" width="11.42578125" style="7" customWidth="1"/>
    <col min="98" max="98" width="14.140625" style="7" customWidth="1"/>
    <col min="99" max="99" width="9" style="7" customWidth="1"/>
    <col min="100" max="100" width="14.7109375" style="7" customWidth="1"/>
    <col min="101" max="101" width="15.85546875" style="7" customWidth="1"/>
    <col min="102" max="102" width="47.85546875" style="7" customWidth="1"/>
    <col min="103" max="103" width="44.85546875" style="7" customWidth="1"/>
    <col min="104" max="105" width="16.85546875" style="7" customWidth="1"/>
    <col min="106" max="107" width="21.42578125" style="7" customWidth="1"/>
    <col min="108" max="108" width="44.85546875" style="7" customWidth="1"/>
    <col min="109" max="109" width="36" style="7" customWidth="1"/>
    <col min="110" max="110" width="12.140625" style="7" customWidth="1"/>
    <col min="111" max="111" width="19.7109375" style="7" customWidth="1"/>
    <col min="112" max="112" width="17.5703125" style="7" customWidth="1"/>
    <col min="113" max="113" width="15.5703125" style="7" customWidth="1"/>
    <col min="114" max="114" width="11.28515625" style="7" customWidth="1"/>
    <col min="115" max="115" width="12.5703125" style="7" customWidth="1"/>
    <col min="116" max="116" width="11.28515625" style="7" customWidth="1"/>
    <col min="117" max="117" width="12.140625" style="7" customWidth="1"/>
    <col min="118" max="118" width="11.42578125" style="7" customWidth="1"/>
    <col min="119" max="119" width="12.85546875" style="7" customWidth="1"/>
    <col min="120" max="120" width="11.42578125" style="7" customWidth="1"/>
    <col min="121" max="121" width="14.140625" style="7" customWidth="1"/>
    <col min="122" max="122" width="9" style="7" customWidth="1"/>
    <col min="123" max="123" width="14.7109375" style="7" customWidth="1"/>
    <col min="124" max="124" width="15.85546875" style="7" customWidth="1"/>
    <col min="125" max="125" width="12.42578125" style="7" customWidth="1"/>
    <col min="126" max="126" width="47.85546875" style="7" customWidth="1"/>
    <col min="127" max="127" width="44.85546875" style="7" customWidth="1"/>
    <col min="128" max="128" width="12" style="7" customWidth="1"/>
    <col min="129" max="129" width="18.28515625" style="7" customWidth="1"/>
    <col min="130" max="130" width="14.140625" style="7" customWidth="1"/>
    <col min="131" max="131" width="11.42578125" style="7" customWidth="1"/>
    <col min="132" max="132" width="12.5703125" style="7" customWidth="1"/>
    <col min="133" max="133" width="15.5703125" style="7" customWidth="1"/>
    <col min="134" max="134" width="11.140625" style="7" customWidth="1"/>
    <col min="135" max="135" width="15.85546875" style="7" customWidth="1"/>
    <col min="136" max="136" width="16.85546875" style="7" customWidth="1"/>
    <col min="137" max="137" width="9.5703125" style="7" customWidth="1"/>
    <col min="138" max="138" width="19.7109375" style="7" customWidth="1"/>
    <col min="139" max="139" width="11.28515625" style="7" customWidth="1"/>
    <col min="140" max="140" width="11.5703125" style="7" customWidth="1"/>
    <col min="141" max="141" width="16.85546875" style="7" customWidth="1"/>
    <col min="142" max="142" width="7.5703125" style="7" customWidth="1"/>
    <col min="143" max="143" width="14" style="7" customWidth="1"/>
    <col min="144" max="144" width="17" style="7" customWidth="1"/>
    <col min="145" max="145" width="11" style="7" customWidth="1"/>
    <col min="146" max="146" width="11.42578125" style="7" customWidth="1"/>
    <col min="147" max="147" width="16.85546875" style="7" customWidth="1"/>
    <col min="148" max="148" width="10.140625" style="7" customWidth="1"/>
    <col min="149" max="149" width="16.85546875" style="7" customWidth="1"/>
    <col min="150" max="150" width="13.5703125" style="7" customWidth="1"/>
    <col min="151" max="151" width="16.85546875" style="7" customWidth="1"/>
    <col min="152" max="152" width="14.7109375" style="7" customWidth="1"/>
    <col min="153" max="153" width="11.42578125" style="7" customWidth="1"/>
    <col min="154" max="154" width="11.5703125" style="7" customWidth="1"/>
    <col min="155" max="155" width="17.42578125" style="7" customWidth="1"/>
    <col min="156" max="156" width="12.85546875" style="7" customWidth="1"/>
    <col min="157" max="157" width="16.140625" style="7" customWidth="1"/>
    <col min="158" max="158" width="12.42578125" style="7" customWidth="1"/>
    <col min="159" max="159" width="19.7109375" style="7" customWidth="1"/>
    <col min="160" max="160" width="15.7109375" style="7" customWidth="1"/>
    <col min="161" max="161" width="8.85546875" style="7" customWidth="1"/>
    <col min="162" max="162" width="17.5703125" style="7" customWidth="1"/>
    <col min="163" max="163" width="35.85546875" style="7" customWidth="1"/>
    <col min="164" max="164" width="44.85546875" style="7" customWidth="1"/>
    <col min="165" max="165" width="28.7109375" style="7" customWidth="1"/>
    <col min="166" max="166" width="18.85546875" style="7" customWidth="1"/>
    <col min="167" max="167" width="11.140625" style="7" customWidth="1"/>
    <col min="168" max="168" width="15.85546875" style="7" customWidth="1"/>
    <col min="169" max="169" width="16.85546875" style="7" customWidth="1"/>
    <col min="170" max="170" width="34.7109375" style="7" customWidth="1"/>
    <col min="171" max="171" width="23.85546875" style="7" customWidth="1"/>
    <col min="172" max="172" width="12.7109375" style="7" customWidth="1"/>
    <col min="173" max="173" width="14.28515625" style="7" customWidth="1"/>
    <col min="174" max="174" width="14.5703125" style="7" customWidth="1"/>
    <col min="175" max="175" width="13.28515625" style="7" customWidth="1"/>
    <col min="176" max="176" width="14.85546875" style="7" customWidth="1"/>
    <col min="177" max="177" width="20.42578125" style="7" customWidth="1"/>
    <col min="178" max="178" width="15.42578125" style="7" customWidth="1"/>
    <col min="179" max="179" width="17" style="7" customWidth="1"/>
    <col min="180" max="180" width="20" style="7" customWidth="1"/>
    <col min="181" max="181" width="13.85546875" style="7" customWidth="1"/>
    <col min="182" max="182" width="12.140625" style="7" customWidth="1"/>
    <col min="183" max="183" width="15.5703125" style="7" customWidth="1"/>
    <col min="184" max="184" width="11.140625" style="7" customWidth="1"/>
    <col min="185" max="185" width="17.85546875" style="7" customWidth="1"/>
    <col min="186" max="186" width="10.7109375" style="7" customWidth="1"/>
    <col min="187" max="187" width="8.7109375" style="7" customWidth="1"/>
    <col min="188" max="188" width="16.140625" style="7" customWidth="1"/>
    <col min="189" max="189" width="21.140625" style="7" customWidth="1"/>
    <col min="190" max="190" width="13.7109375" style="7" customWidth="1"/>
    <col min="191" max="191" width="15.85546875" style="7" customWidth="1"/>
    <col min="192" max="192" width="15.42578125" style="7" customWidth="1"/>
    <col min="193" max="193" width="10" style="7" customWidth="1"/>
    <col min="194" max="194" width="11.42578125" style="7" customWidth="1"/>
    <col min="195" max="195" width="15.28515625" style="7" customWidth="1"/>
    <col min="196" max="196" width="11" style="7" customWidth="1"/>
    <col min="197" max="197" width="11.42578125" style="7" customWidth="1"/>
    <col min="198" max="198" width="12" style="7" customWidth="1"/>
    <col min="199" max="199" width="11.7109375" style="7" customWidth="1"/>
    <col min="200" max="200" width="17.140625" style="7" customWidth="1"/>
    <col min="201" max="201" width="13.5703125" style="7" customWidth="1"/>
    <col min="202" max="202" width="13.28515625" style="7" customWidth="1"/>
    <col min="203" max="203" width="12.5703125" style="7" customWidth="1"/>
    <col min="204" max="204" width="15.28515625" style="7" customWidth="1"/>
    <col min="205" max="205" width="24.140625" style="7" customWidth="1"/>
    <col min="206" max="206" width="17.28515625" style="7" customWidth="1"/>
    <col min="207" max="207" width="16.140625" style="7" customWidth="1"/>
    <col min="208" max="208" width="10.5703125" style="7" customWidth="1"/>
    <col min="209" max="209" width="12" style="7" customWidth="1"/>
    <col min="210" max="210" width="13.7109375" style="7" customWidth="1"/>
    <col min="211" max="211" width="18.42578125" style="7" customWidth="1"/>
    <col min="212" max="212" width="16" style="7" customWidth="1"/>
    <col min="213" max="213" width="18.28515625" style="7" customWidth="1"/>
    <col min="214" max="214" width="14.85546875" style="7" customWidth="1"/>
    <col min="215" max="215" width="20.140625" style="7" customWidth="1"/>
    <col min="216" max="216" width="18" style="7" customWidth="1"/>
    <col min="217" max="217" width="15.85546875" style="7" customWidth="1"/>
    <col min="218" max="218" width="19.85546875" style="7" customWidth="1"/>
    <col min="219" max="219" width="15.28515625" style="7" customWidth="1"/>
    <col min="220" max="220" width="16.7109375" style="7" customWidth="1"/>
    <col min="221" max="221" width="14.5703125" style="7" customWidth="1"/>
    <col min="222" max="222" width="17.5703125" style="7" customWidth="1"/>
    <col min="223" max="223" width="12.7109375" style="7" customWidth="1"/>
    <col min="224" max="224" width="13" style="7" customWidth="1"/>
    <col min="225" max="225" width="9.5703125" style="7" customWidth="1"/>
    <col min="226" max="226" width="12.5703125" style="7" customWidth="1"/>
    <col min="227" max="227" width="16" style="7" customWidth="1"/>
    <col min="228" max="228" width="14.140625" style="7" customWidth="1"/>
    <col min="229" max="229" width="20" style="7" customWidth="1"/>
    <col min="230" max="230" width="10.5703125" style="7" customWidth="1"/>
    <col min="231" max="231" width="13.28515625" style="7" customWidth="1"/>
    <col min="232" max="232" width="16.28515625" style="7" customWidth="1"/>
    <col min="233" max="233" width="8.85546875" style="7" customWidth="1"/>
    <col min="234" max="234" width="17.85546875" style="7" customWidth="1"/>
    <col min="235" max="235" width="19.85546875" style="7" customWidth="1"/>
    <col min="236" max="236" width="13.85546875" style="7" customWidth="1"/>
    <col min="237" max="237" width="18.5703125" style="7" customWidth="1"/>
    <col min="238" max="239" width="17.28515625" style="7" customWidth="1"/>
    <col min="240" max="240" width="12.140625" style="7" customWidth="1"/>
    <col min="241" max="241" width="12" style="7" customWidth="1"/>
    <col min="242" max="242" width="13.85546875" style="7" customWidth="1"/>
    <col min="243" max="243" width="14.7109375" style="7" customWidth="1"/>
    <col min="244" max="244" width="11.5703125" style="7" customWidth="1"/>
    <col min="245" max="245" width="12" style="7" customWidth="1"/>
    <col min="246" max="246" width="11.42578125" style="7" customWidth="1"/>
    <col min="247" max="247" width="19.7109375" style="7" customWidth="1"/>
    <col min="248" max="248" width="9.7109375" style="7" customWidth="1"/>
    <col min="249" max="249" width="13.140625" style="7" customWidth="1"/>
    <col min="250" max="250" width="24.140625" style="7" customWidth="1"/>
    <col min="251" max="251" width="19" style="7" customWidth="1"/>
    <col min="252" max="252" width="11.28515625" style="7" customWidth="1"/>
    <col min="253" max="253" width="12.85546875" style="7" customWidth="1"/>
    <col min="254" max="254" width="14.140625" style="7" customWidth="1"/>
    <col min="255" max="255" width="22.85546875" style="7" customWidth="1"/>
    <col min="256" max="256" width="14.85546875" style="7" customWidth="1"/>
    <col min="257" max="257" width="15.7109375" style="7" customWidth="1"/>
    <col min="258" max="258" width="15.28515625" style="7" customWidth="1"/>
    <col min="259" max="259" width="8.85546875" style="7" customWidth="1"/>
    <col min="260" max="260" width="14.28515625" style="7" customWidth="1"/>
    <col min="261" max="261" width="11" style="7" customWidth="1"/>
    <col min="262" max="263" width="12" style="7" customWidth="1"/>
    <col min="264" max="264" width="15.85546875" style="7" customWidth="1"/>
    <col min="265" max="265" width="17.140625" style="7" customWidth="1"/>
    <col min="266" max="266" width="18.140625" style="7" customWidth="1"/>
    <col min="267" max="267" width="25" style="7" customWidth="1"/>
    <col min="268" max="268" width="20.5703125" style="7" customWidth="1"/>
    <col min="269" max="269" width="11.85546875" style="7" customWidth="1"/>
    <col min="270" max="270" width="20.28515625" style="7" customWidth="1"/>
    <col min="271" max="271" width="18" style="7" customWidth="1"/>
    <col min="272" max="272" width="12.28515625" style="7" customWidth="1"/>
    <col min="273" max="273" width="10.42578125" style="7" customWidth="1"/>
    <col min="274" max="274" width="15.42578125" style="7" customWidth="1"/>
    <col min="275" max="275" width="16.140625" style="7" customWidth="1"/>
    <col min="276" max="276" width="15" style="7" customWidth="1"/>
    <col min="277" max="277" width="13.5703125" style="7" customWidth="1"/>
    <col min="278" max="278" width="13.140625" style="7" customWidth="1"/>
    <col min="279" max="279" width="12" style="7" customWidth="1"/>
    <col min="280" max="280" width="12.28515625" style="7" customWidth="1"/>
    <col min="281" max="281" width="13" style="7" customWidth="1"/>
    <col min="282" max="282" width="11.7109375" style="7" customWidth="1"/>
    <col min="283" max="283" width="24.5703125" style="7" customWidth="1"/>
    <col min="284" max="284" width="8.5703125" style="7" customWidth="1"/>
    <col min="285" max="285" width="10.28515625" style="7" customWidth="1"/>
    <col min="286" max="286" width="11.42578125" style="7" customWidth="1"/>
    <col min="287" max="287" width="12.7109375" style="7" customWidth="1"/>
    <col min="288" max="288" width="12.140625" style="7" customWidth="1"/>
    <col min="289" max="289" width="15.28515625" style="7" customWidth="1"/>
    <col min="290" max="290" width="14.7109375" style="7" customWidth="1"/>
    <col min="291" max="291" width="16.85546875" style="7" customWidth="1"/>
    <col min="292" max="292" width="16.42578125" style="7" customWidth="1"/>
    <col min="293" max="293" width="15" style="7" customWidth="1"/>
    <col min="294" max="294" width="12.7109375" style="7" customWidth="1"/>
    <col min="295" max="295" width="17.7109375" style="7" customWidth="1"/>
    <col min="296" max="296" width="12.7109375" style="7" customWidth="1"/>
    <col min="297" max="297" width="16.42578125" style="7" customWidth="1"/>
    <col min="298" max="298" width="18.5703125" style="7" customWidth="1"/>
    <col min="299" max="299" width="9.140625" style="7" customWidth="1"/>
    <col min="300" max="300" width="16.140625" style="7" customWidth="1"/>
    <col min="301" max="301" width="8.42578125" style="7" customWidth="1"/>
    <col min="302" max="302" width="12.5703125" style="7" customWidth="1"/>
    <col min="303" max="303" width="25.42578125" style="7" customWidth="1"/>
    <col min="304" max="304" width="21.42578125" style="7" customWidth="1"/>
    <col min="305" max="305" width="23.140625" style="7" customWidth="1"/>
    <col min="306" max="306" width="9" style="7" bestFit="1" customWidth="1"/>
    <col min="307" max="307" width="14.140625" style="7" bestFit="1" customWidth="1"/>
    <col min="308" max="308" width="11.85546875" style="7" bestFit="1" customWidth="1"/>
    <col min="309" max="309" width="17.42578125" style="7" bestFit="1" customWidth="1"/>
    <col min="310" max="310" width="13.28515625" style="7" bestFit="1" customWidth="1"/>
    <col min="311" max="311" width="15.5703125" style="7" bestFit="1" customWidth="1"/>
    <col min="312" max="312" width="20.85546875" style="7" bestFit="1" customWidth="1"/>
    <col min="313" max="313" width="18.5703125" style="7" bestFit="1" customWidth="1"/>
    <col min="314" max="314" width="15.7109375" style="7" bestFit="1" customWidth="1"/>
    <col min="315" max="315" width="11.85546875" style="7" bestFit="1" customWidth="1"/>
    <col min="316" max="316" width="9" style="7" bestFit="1" customWidth="1"/>
    <col min="317" max="317" width="17.42578125" style="7" bestFit="1" customWidth="1"/>
    <col min="318" max="318" width="13.28515625" style="7" bestFit="1" customWidth="1"/>
    <col min="319" max="319" width="15.5703125" style="7" bestFit="1" customWidth="1"/>
    <col min="320" max="320" width="20.85546875" style="7" bestFit="1" customWidth="1"/>
    <col min="321" max="321" width="18.5703125" style="7" bestFit="1" customWidth="1"/>
    <col min="322" max="322" width="12.7109375" style="7" bestFit="1" customWidth="1"/>
    <col min="323" max="323" width="14.140625" style="7" bestFit="1" customWidth="1"/>
    <col min="324" max="324" width="14.5703125" style="7" bestFit="1" customWidth="1"/>
    <col min="325" max="325" width="13.28515625" style="7" bestFit="1" customWidth="1"/>
    <col min="326" max="326" width="14.7109375" style="7" bestFit="1" customWidth="1"/>
    <col min="327" max="327" width="20.42578125" style="7" bestFit="1" customWidth="1"/>
    <col min="328" max="328" width="15.42578125" style="7" bestFit="1" customWidth="1"/>
    <col min="329" max="329" width="16.85546875" style="7" bestFit="1" customWidth="1"/>
    <col min="330" max="330" width="9" style="7" bestFit="1" customWidth="1"/>
    <col min="331" max="331" width="20" style="7" bestFit="1" customWidth="1"/>
    <col min="332" max="332" width="13.85546875" style="7" bestFit="1" customWidth="1"/>
    <col min="333" max="333" width="12.140625" style="7" bestFit="1" customWidth="1"/>
    <col min="334" max="334" width="15.5703125" style="7" bestFit="1" customWidth="1"/>
    <col min="335" max="335" width="11" style="7" bestFit="1" customWidth="1"/>
    <col min="336" max="336" width="17.85546875" style="7" bestFit="1" customWidth="1"/>
    <col min="337" max="337" width="10.7109375" style="7" bestFit="1" customWidth="1"/>
    <col min="338" max="338" width="8.5703125" style="7" bestFit="1" customWidth="1"/>
    <col min="339" max="339" width="16.140625" style="7" bestFit="1" customWidth="1"/>
    <col min="340" max="340" width="21.140625" style="7" bestFit="1" customWidth="1"/>
    <col min="341" max="341" width="13.7109375" style="7" bestFit="1" customWidth="1"/>
    <col min="342" max="342" width="15.85546875" style="7" bestFit="1" customWidth="1"/>
    <col min="343" max="343" width="15.42578125" style="7" bestFit="1" customWidth="1"/>
    <col min="344" max="344" width="9.85546875" style="7" bestFit="1" customWidth="1"/>
    <col min="345" max="345" width="11.42578125" style="7" bestFit="1" customWidth="1"/>
    <col min="346" max="346" width="15.28515625" style="7" bestFit="1" customWidth="1"/>
    <col min="347" max="347" width="10.85546875" style="7" bestFit="1" customWidth="1"/>
    <col min="348" max="348" width="11.140625" style="7" bestFit="1" customWidth="1"/>
    <col min="349" max="349" width="11.85546875" style="7" bestFit="1" customWidth="1"/>
    <col min="350" max="350" width="11.5703125" style="7" bestFit="1" customWidth="1"/>
    <col min="351" max="351" width="17.140625" style="7" bestFit="1" customWidth="1"/>
    <col min="352" max="352" width="13.5703125" style="7" bestFit="1" customWidth="1"/>
    <col min="353" max="353" width="13.28515625" style="7" bestFit="1" customWidth="1"/>
    <col min="354" max="354" width="12.5703125" style="7" bestFit="1" customWidth="1"/>
    <col min="355" max="355" width="15.28515625" style="7" bestFit="1" customWidth="1"/>
    <col min="356" max="356" width="24.140625" style="7" bestFit="1" customWidth="1"/>
    <col min="357" max="357" width="17.28515625" style="7" bestFit="1" customWidth="1"/>
    <col min="358" max="358" width="16.140625" style="7" bestFit="1" customWidth="1"/>
    <col min="359" max="359" width="10.42578125" style="7" bestFit="1" customWidth="1"/>
    <col min="360" max="360" width="12" style="7" bestFit="1" customWidth="1"/>
    <col min="361" max="361" width="13.7109375" style="7" bestFit="1" customWidth="1"/>
    <col min="362" max="362" width="18.28515625" style="7" bestFit="1" customWidth="1"/>
    <col min="363" max="363" width="16" style="7" bestFit="1" customWidth="1"/>
    <col min="364" max="364" width="18.28515625" style="7" bestFit="1" customWidth="1"/>
    <col min="365" max="365" width="14.85546875" style="7" bestFit="1" customWidth="1"/>
    <col min="366" max="366" width="12.28515625" style="7" bestFit="1" customWidth="1"/>
    <col min="367" max="367" width="20.140625" style="7" bestFit="1" customWidth="1"/>
    <col min="368" max="368" width="18" style="7" bestFit="1" customWidth="1"/>
    <col min="369" max="369" width="15.85546875" style="7" bestFit="1" customWidth="1"/>
    <col min="370" max="370" width="19.85546875" style="7" bestFit="1" customWidth="1"/>
    <col min="371" max="371" width="15.28515625" style="7" bestFit="1" customWidth="1"/>
    <col min="372" max="372" width="16.7109375" style="7" bestFit="1" customWidth="1"/>
    <col min="373" max="373" width="14.5703125" style="7" bestFit="1" customWidth="1"/>
    <col min="374" max="374" width="17.5703125" style="7" bestFit="1" customWidth="1"/>
    <col min="375" max="375" width="12.5703125" style="7" bestFit="1" customWidth="1"/>
    <col min="376" max="376" width="13" style="7" bestFit="1" customWidth="1"/>
    <col min="377" max="377" width="9.140625" style="7"/>
    <col min="378" max="378" width="12.5703125" style="7" bestFit="1" customWidth="1"/>
    <col min="379" max="379" width="16" style="7" bestFit="1" customWidth="1"/>
    <col min="380" max="380" width="14.140625" style="7" bestFit="1" customWidth="1"/>
    <col min="381" max="381" width="20" style="7" bestFit="1" customWidth="1"/>
    <col min="382" max="382" width="10.42578125" style="7" bestFit="1" customWidth="1"/>
    <col min="383" max="383" width="13.28515625" style="7" bestFit="1" customWidth="1"/>
    <col min="384" max="384" width="16.28515625" style="7" bestFit="1" customWidth="1"/>
    <col min="385" max="385" width="8.7109375" style="7" bestFit="1" customWidth="1"/>
    <col min="386" max="386" width="17.85546875" style="7" bestFit="1" customWidth="1"/>
    <col min="387" max="387" width="19.85546875" style="7" bestFit="1" customWidth="1"/>
    <col min="388" max="388" width="13.85546875" style="7" bestFit="1" customWidth="1"/>
    <col min="389" max="389" width="18.5703125" style="7" bestFit="1" customWidth="1"/>
    <col min="390" max="391" width="17.28515625" style="7" bestFit="1" customWidth="1"/>
    <col min="392" max="392" width="17.42578125" style="7" bestFit="1" customWidth="1"/>
    <col min="393" max="393" width="9.140625" style="7"/>
    <col min="394" max="394" width="12" style="7" bestFit="1" customWidth="1"/>
    <col min="395" max="395" width="13.5703125" style="7" bestFit="1" customWidth="1"/>
    <col min="396" max="396" width="14.42578125" style="7" bestFit="1" customWidth="1"/>
    <col min="397" max="397" width="11.28515625" style="7" bestFit="1" customWidth="1"/>
    <col min="398" max="398" width="11.7109375" style="7" bestFit="1" customWidth="1"/>
    <col min="399" max="399" width="11.42578125" style="7" bestFit="1" customWidth="1"/>
    <col min="400" max="400" width="14" style="7" bestFit="1" customWidth="1"/>
    <col min="401" max="401" width="9.5703125" style="7" bestFit="1" customWidth="1"/>
    <col min="402" max="402" width="13.140625" style="7" bestFit="1" customWidth="1"/>
    <col min="403" max="403" width="23.7109375" style="7" bestFit="1" customWidth="1"/>
    <col min="404" max="404" width="19" style="7" bestFit="1" customWidth="1"/>
    <col min="405" max="405" width="11.140625" style="7" bestFit="1" customWidth="1"/>
    <col min="406" max="406" width="12.5703125" style="7" bestFit="1" customWidth="1"/>
    <col min="407" max="407" width="14" style="7" bestFit="1" customWidth="1"/>
    <col min="408" max="408" width="22.85546875" style="7" bestFit="1" customWidth="1"/>
    <col min="409" max="409" width="14.85546875" style="7" bestFit="1" customWidth="1"/>
    <col min="410" max="410" width="15.7109375" style="7" bestFit="1" customWidth="1"/>
    <col min="411" max="411" width="15.28515625" style="7" bestFit="1" customWidth="1"/>
    <col min="412" max="412" width="8.85546875" style="7" bestFit="1" customWidth="1"/>
    <col min="413" max="413" width="14.28515625" style="7" bestFit="1" customWidth="1"/>
    <col min="414" max="414" width="11" style="7" bestFit="1" customWidth="1"/>
    <col min="415" max="416" width="12" style="7" bestFit="1" customWidth="1"/>
    <col min="417" max="417" width="15.85546875" style="7" bestFit="1" customWidth="1"/>
    <col min="418" max="418" width="17.140625" style="7" bestFit="1" customWidth="1"/>
    <col min="419" max="419" width="18.140625" style="7" bestFit="1" customWidth="1"/>
    <col min="420" max="420" width="25" style="7" bestFit="1" customWidth="1"/>
    <col min="421" max="421" width="15.42578125" style="7" bestFit="1" customWidth="1"/>
    <col min="422" max="422" width="20.5703125" style="7" bestFit="1" customWidth="1"/>
    <col min="423" max="423" width="11.85546875" style="7" bestFit="1" customWidth="1"/>
    <col min="424" max="424" width="20.28515625" style="7" bestFit="1" customWidth="1"/>
    <col min="425" max="425" width="18" style="7" bestFit="1" customWidth="1"/>
    <col min="426" max="426" width="12.28515625" style="7" bestFit="1" customWidth="1"/>
    <col min="427" max="427" width="10.28515625" style="7" bestFit="1" customWidth="1"/>
    <col min="428" max="428" width="15.42578125" style="7" bestFit="1" customWidth="1"/>
    <col min="429" max="429" width="16.140625" style="7" bestFit="1" customWidth="1"/>
    <col min="430" max="430" width="15" style="7" bestFit="1" customWidth="1"/>
    <col min="431" max="431" width="13.5703125" style="7" bestFit="1" customWidth="1"/>
    <col min="432" max="432" width="13.140625" style="7" bestFit="1" customWidth="1"/>
    <col min="433" max="433" width="11.85546875" style="7" bestFit="1" customWidth="1"/>
    <col min="434" max="434" width="12.28515625" style="7" bestFit="1" customWidth="1"/>
    <col min="435" max="435" width="13" style="7" bestFit="1" customWidth="1"/>
    <col min="436" max="436" width="11.7109375" style="7" bestFit="1" customWidth="1"/>
    <col min="437" max="437" width="24.5703125" style="7" bestFit="1" customWidth="1"/>
    <col min="438" max="438" width="8.5703125" style="7" bestFit="1" customWidth="1"/>
    <col min="439" max="439" width="10.28515625" style="7" bestFit="1" customWidth="1"/>
    <col min="440" max="440" width="11.42578125" style="7" bestFit="1" customWidth="1"/>
    <col min="441" max="441" width="12.7109375" style="7" bestFit="1" customWidth="1"/>
    <col min="442" max="442" width="12.140625" style="7" bestFit="1" customWidth="1"/>
    <col min="443" max="443" width="15" style="7" bestFit="1" customWidth="1"/>
    <col min="444" max="444" width="14.7109375" style="7" bestFit="1" customWidth="1"/>
    <col min="445" max="445" width="15.5703125" style="7" bestFit="1" customWidth="1"/>
    <col min="446" max="446" width="16.42578125" style="7" bestFit="1" customWidth="1"/>
    <col min="447" max="447" width="15" style="7" bestFit="1" customWidth="1"/>
    <col min="448" max="448" width="12.5703125" style="7" bestFit="1" customWidth="1"/>
    <col min="449" max="449" width="17.5703125" style="7" bestFit="1" customWidth="1"/>
    <col min="450" max="450" width="12.7109375" style="7" bestFit="1" customWidth="1"/>
    <col min="451" max="451" width="16.42578125" style="7" bestFit="1" customWidth="1"/>
    <col min="452" max="452" width="18.5703125" style="7" bestFit="1" customWidth="1"/>
    <col min="453" max="453" width="9.140625" style="7"/>
    <col min="454" max="454" width="16.140625" style="7" bestFit="1" customWidth="1"/>
    <col min="455" max="455" width="8.28515625" style="7" bestFit="1" customWidth="1"/>
    <col min="456" max="456" width="12.5703125" style="7" bestFit="1" customWidth="1"/>
    <col min="457" max="457" width="13.28515625" style="7" bestFit="1" customWidth="1"/>
    <col min="458" max="458" width="15.5703125" style="7" bestFit="1" customWidth="1"/>
    <col min="459" max="459" width="20.85546875" style="7" bestFit="1" customWidth="1"/>
    <col min="460" max="460" width="18.5703125" style="7" bestFit="1" customWidth="1"/>
    <col min="461" max="461" width="25.42578125" style="7" bestFit="1" customWidth="1"/>
    <col min="462" max="463" width="21.42578125" style="7" bestFit="1" customWidth="1"/>
    <col min="464" max="16384" width="9.140625" style="7"/>
  </cols>
  <sheetData>
    <row r="1" spans="1:279" x14ac:dyDescent="0.25">
      <c r="A1" s="1" t="s">
        <v>188</v>
      </c>
      <c r="B1" s="1"/>
      <c r="J1" s="1"/>
      <c r="K1" s="1"/>
      <c r="L1" s="3"/>
      <c r="M1" s="4"/>
      <c r="N1" s="5"/>
      <c r="O1" s="6"/>
      <c r="P1" s="6"/>
      <c r="Q1" s="6"/>
      <c r="R1" s="17"/>
      <c r="S1" s="17"/>
      <c r="T1" s="1"/>
      <c r="U1" s="17"/>
      <c r="V1" s="17"/>
      <c r="W1" s="6"/>
      <c r="X1" s="1"/>
      <c r="Y1" s="17"/>
      <c r="Z1" s="1"/>
      <c r="AA1" s="2"/>
      <c r="AB1" s="17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</row>
    <row r="2" spans="1:279" ht="14.25" customHeight="1" x14ac:dyDescent="0.25">
      <c r="A2" s="7" t="s">
        <v>189</v>
      </c>
      <c r="B2" s="1"/>
      <c r="J2" s="1"/>
      <c r="K2" s="1"/>
      <c r="L2" s="3"/>
      <c r="M2" s="4"/>
      <c r="N2" s="5"/>
      <c r="O2" s="6"/>
      <c r="P2" s="6"/>
      <c r="Q2" s="6"/>
      <c r="R2" s="17"/>
      <c r="S2" s="17"/>
      <c r="T2" s="1"/>
      <c r="U2" s="17"/>
      <c r="V2" s="17"/>
      <c r="W2" s="6"/>
      <c r="X2" s="1"/>
      <c r="Y2" s="17"/>
      <c r="Z2" s="1"/>
      <c r="AA2" s="2"/>
      <c r="AB2" s="17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</row>
    <row r="3" spans="1:279" x14ac:dyDescent="0.25">
      <c r="A3" s="7" t="s">
        <v>184</v>
      </c>
      <c r="B3" s="7" t="s">
        <v>2</v>
      </c>
      <c r="C3" s="1" t="s">
        <v>13</v>
      </c>
      <c r="D3" s="1" t="s">
        <v>247</v>
      </c>
      <c r="E3" s="1" t="s">
        <v>248</v>
      </c>
      <c r="F3" s="23" t="s">
        <v>26</v>
      </c>
      <c r="G3" s="2" t="s">
        <v>413</v>
      </c>
      <c r="H3" s="1" t="s">
        <v>411</v>
      </c>
      <c r="I3" s="1" t="s">
        <v>34</v>
      </c>
      <c r="J3" s="7" t="s">
        <v>1</v>
      </c>
      <c r="K3" s="7" t="s">
        <v>10</v>
      </c>
      <c r="L3" s="10" t="s">
        <v>404</v>
      </c>
      <c r="M3" s="11" t="s">
        <v>14</v>
      </c>
      <c r="N3" s="12" t="s">
        <v>403</v>
      </c>
      <c r="O3" s="13" t="s">
        <v>27</v>
      </c>
      <c r="P3" s="13" t="s">
        <v>367</v>
      </c>
      <c r="Q3" s="13" t="s">
        <v>245</v>
      </c>
      <c r="R3" s="18" t="s">
        <v>355</v>
      </c>
      <c r="S3" s="18" t="s">
        <v>350</v>
      </c>
      <c r="T3" s="7" t="s">
        <v>412</v>
      </c>
      <c r="U3" s="18" t="s">
        <v>353</v>
      </c>
      <c r="V3" s="18" t="s">
        <v>354</v>
      </c>
      <c r="W3" s="13" t="s">
        <v>246</v>
      </c>
      <c r="X3" s="7" t="s">
        <v>349</v>
      </c>
      <c r="Y3" s="18" t="s">
        <v>187</v>
      </c>
      <c r="Z3" s="7" t="s">
        <v>348</v>
      </c>
      <c r="AA3" s="9" t="s">
        <v>351</v>
      </c>
      <c r="AB3" s="18" t="s">
        <v>352</v>
      </c>
      <c r="AC3" s="7" t="s">
        <v>12</v>
      </c>
      <c r="AD3" s="7" t="s">
        <v>33</v>
      </c>
      <c r="AE3" s="7" t="s">
        <v>3</v>
      </c>
      <c r="AF3" s="7" t="s">
        <v>368</v>
      </c>
      <c r="AG3" s="7" t="s">
        <v>11</v>
      </c>
      <c r="AH3" s="7" t="s">
        <v>28</v>
      </c>
      <c r="AI3" s="7" t="s">
        <v>32</v>
      </c>
      <c r="AJ3" s="7" t="s">
        <v>31</v>
      </c>
      <c r="AK3" s="7" t="s">
        <v>0</v>
      </c>
      <c r="AL3" s="7" t="s">
        <v>30</v>
      </c>
      <c r="AM3" s="7" t="s">
        <v>29</v>
      </c>
      <c r="AN3" s="7"/>
      <c r="AQ3" s="7"/>
      <c r="AR3" s="7"/>
      <c r="AV3" s="7"/>
      <c r="AX3" s="7"/>
    </row>
    <row r="4" spans="1:279" x14ac:dyDescent="0.25">
      <c r="A4" s="14" t="s">
        <v>186</v>
      </c>
      <c r="B4" s="14" t="s">
        <v>449</v>
      </c>
      <c r="C4" s="21" t="s">
        <v>650</v>
      </c>
      <c r="D4" s="21" t="s">
        <v>5</v>
      </c>
      <c r="E4" s="21" t="s">
        <v>5</v>
      </c>
      <c r="F4" s="23">
        <v>40966</v>
      </c>
      <c r="G4" s="2">
        <f>ROUNDDOWN((Table_SQLXAL[[#This Row],[PRODWIDTH]]/Table_SQLXAL[[#This Row],[ROLLWIDTH CM]]/10),0)</f>
        <v>1</v>
      </c>
      <c r="H4" s="22">
        <v>0</v>
      </c>
      <c r="I4" s="21" t="s">
        <v>5</v>
      </c>
      <c r="J4" s="14" t="s">
        <v>651</v>
      </c>
      <c r="K4" s="14" t="s">
        <v>652</v>
      </c>
      <c r="L4" s="10">
        <f>(Table_SQLXAL[[#This Row],[TARGETWEIGHT]]*1000)-Table_SQLXAL[[#This Row],[POWDERWEIGHT]]-Table_SQLXAL[[#This Row],[CHEMICALSWEIGHT]]</f>
        <v>300</v>
      </c>
      <c r="M4" s="16" t="s">
        <v>5</v>
      </c>
      <c r="N4" s="12">
        <f>Table_SQLXAL[[#This Row],[ROLLWIDTH]]/10</f>
        <v>120</v>
      </c>
      <c r="O4" s="13">
        <v>1</v>
      </c>
      <c r="P4" s="13">
        <f>Table_SQLXAL[[#This Row],[QTY]]/Table_SQLXAL[[#This Row],[ROLLWIDTH CM]]*100</f>
        <v>0.83333333333333337</v>
      </c>
      <c r="Q4" s="13">
        <v>0.83333299999999999</v>
      </c>
      <c r="R4" s="18">
        <f>Table_SQLXAL[[#This Row],[KG]]-Table_SQLXAL[[#This Row],[poid de poudre]]-Table_SQLXAL[[#This Row],[poid de chemical]]</f>
        <v>0.3</v>
      </c>
      <c r="S4" s="18">
        <f>Table_SQLXAL[[#This Row],[QTY_PROD_TIME]]*1.2</f>
        <v>0</v>
      </c>
      <c r="T4" s="19">
        <v>2000</v>
      </c>
      <c r="U4" s="18">
        <f>Table_SQLXAL[[#This Row],[QTY]]*Table_SQLXAL[[#This Row],[POWDERWEIGHT]]/1000</f>
        <v>0</v>
      </c>
      <c r="V4" s="18">
        <f>Table_SQLXAL[[#This Row],[QTY]]*Table_SQLXAL[[#This Row],[CHEMICALSWEIGHT]]/1000</f>
        <v>0</v>
      </c>
      <c r="W4" s="13">
        <v>0.3</v>
      </c>
      <c r="X4" s="18">
        <v>1200</v>
      </c>
      <c r="Y4" s="18">
        <v>0</v>
      </c>
      <c r="Z4" s="20">
        <v>0.3</v>
      </c>
      <c r="AA4" s="9">
        <v>0</v>
      </c>
      <c r="AB4" s="18">
        <v>0</v>
      </c>
      <c r="AC4" s="14" t="s">
        <v>5</v>
      </c>
      <c r="AD4" s="14" t="s">
        <v>5</v>
      </c>
      <c r="AE4" s="14" t="s">
        <v>5</v>
      </c>
      <c r="AF4" s="14" t="s">
        <v>453</v>
      </c>
      <c r="AG4" s="14" t="s">
        <v>59</v>
      </c>
      <c r="AH4" s="14">
        <v>1</v>
      </c>
      <c r="AI4" s="14" t="s">
        <v>653</v>
      </c>
      <c r="AJ4" s="14" t="s">
        <v>653</v>
      </c>
      <c r="AK4" s="14" t="s">
        <v>20</v>
      </c>
      <c r="AL4" s="14">
        <v>1</v>
      </c>
      <c r="AM4" s="14">
        <v>40969</v>
      </c>
      <c r="AN4" s="7"/>
      <c r="AQ4" s="7"/>
      <c r="AR4" s="7"/>
      <c r="AV4" s="7"/>
      <c r="AX4" s="7"/>
    </row>
    <row r="5" spans="1:279" x14ac:dyDescent="0.25">
      <c r="A5" s="14" t="s">
        <v>186</v>
      </c>
      <c r="B5" s="14" t="s">
        <v>449</v>
      </c>
      <c r="C5" s="21" t="s">
        <v>450</v>
      </c>
      <c r="D5" s="21" t="s">
        <v>5</v>
      </c>
      <c r="E5" s="21" t="s">
        <v>5</v>
      </c>
      <c r="F5" s="23">
        <v>40966</v>
      </c>
      <c r="G5" s="2">
        <f>ROUNDDOWN((Table_SQLXAL[[#This Row],[PRODWIDTH]]/Table_SQLXAL[[#This Row],[ROLLWIDTH CM]]/10),0)</f>
        <v>1</v>
      </c>
      <c r="H5" s="22">
        <v>0</v>
      </c>
      <c r="I5" s="21" t="s">
        <v>5</v>
      </c>
      <c r="J5" s="14" t="s">
        <v>451</v>
      </c>
      <c r="K5" s="14" t="s">
        <v>452</v>
      </c>
      <c r="L5" s="10">
        <f>(Table_SQLXAL[[#This Row],[TARGETWEIGHT]]*1000)-Table_SQLXAL[[#This Row],[POWDERWEIGHT]]-Table_SQLXAL[[#This Row],[CHEMICALSWEIGHT]]</f>
        <v>300</v>
      </c>
      <c r="M5" s="16" t="s">
        <v>5</v>
      </c>
      <c r="N5" s="12">
        <f>Table_SQLXAL[[#This Row],[ROLLWIDTH]]/10</f>
        <v>160</v>
      </c>
      <c r="O5" s="13">
        <v>440</v>
      </c>
      <c r="P5" s="13">
        <f>Table_SQLXAL[[#This Row],[QTY]]/Table_SQLXAL[[#This Row],[ROLLWIDTH CM]]*100</f>
        <v>275</v>
      </c>
      <c r="Q5" s="13">
        <v>275</v>
      </c>
      <c r="R5" s="18">
        <f>Table_SQLXAL[[#This Row],[KG]]-Table_SQLXAL[[#This Row],[poid de poudre]]-Table_SQLXAL[[#This Row],[poid de chemical]]</f>
        <v>132</v>
      </c>
      <c r="S5" s="18">
        <f>Table_SQLXAL[[#This Row],[QTY_PROD_TIME]]*1.2</f>
        <v>0</v>
      </c>
      <c r="T5" s="19">
        <v>2000</v>
      </c>
      <c r="U5" s="18">
        <f>Table_SQLXAL[[#This Row],[QTY]]*Table_SQLXAL[[#This Row],[POWDERWEIGHT]]/1000</f>
        <v>0</v>
      </c>
      <c r="V5" s="18">
        <f>Table_SQLXAL[[#This Row],[QTY]]*Table_SQLXAL[[#This Row],[CHEMICALSWEIGHT]]/1000</f>
        <v>0</v>
      </c>
      <c r="W5" s="13">
        <v>132</v>
      </c>
      <c r="X5" s="18">
        <v>1600</v>
      </c>
      <c r="Y5" s="18">
        <v>0</v>
      </c>
      <c r="Z5" s="20">
        <v>0.3</v>
      </c>
      <c r="AA5" s="9">
        <v>0</v>
      </c>
      <c r="AB5" s="18">
        <v>0</v>
      </c>
      <c r="AC5" s="14" t="s">
        <v>5</v>
      </c>
      <c r="AD5" s="14" t="s">
        <v>5</v>
      </c>
      <c r="AE5" s="14" t="s">
        <v>5</v>
      </c>
      <c r="AF5" s="14" t="s">
        <v>453</v>
      </c>
      <c r="AG5" s="14" t="s">
        <v>59</v>
      </c>
      <c r="AH5" s="14">
        <v>1</v>
      </c>
      <c r="AI5" s="14" t="s">
        <v>454</v>
      </c>
      <c r="AJ5" s="14" t="s">
        <v>454</v>
      </c>
      <c r="AK5" s="14" t="s">
        <v>20</v>
      </c>
      <c r="AL5" s="14">
        <v>440</v>
      </c>
      <c r="AM5" s="14">
        <v>40969</v>
      </c>
      <c r="AN5" s="7"/>
      <c r="AQ5" s="7"/>
      <c r="AR5" s="7"/>
      <c r="AV5" s="7"/>
      <c r="AX5" s="7"/>
    </row>
    <row r="6" spans="1:279" x14ac:dyDescent="0.25">
      <c r="A6" s="14" t="s">
        <v>185</v>
      </c>
      <c r="B6" s="14" t="s">
        <v>449</v>
      </c>
      <c r="C6" s="21" t="s">
        <v>654</v>
      </c>
      <c r="D6" s="21" t="s">
        <v>5</v>
      </c>
      <c r="E6" s="21" t="s">
        <v>5</v>
      </c>
      <c r="F6" s="23">
        <v>40973</v>
      </c>
      <c r="G6" s="2">
        <f>ROUNDDOWN((Table_SQLXAL[[#This Row],[PRODWIDTH]]/Table_SQLXAL[[#This Row],[ROLLWIDTH CM]]/10),0)</f>
        <v>1</v>
      </c>
      <c r="H6" s="22">
        <v>0</v>
      </c>
      <c r="I6" s="21" t="s">
        <v>655</v>
      </c>
      <c r="J6" s="14" t="s">
        <v>656</v>
      </c>
      <c r="K6" s="14" t="s">
        <v>657</v>
      </c>
      <c r="L6" s="10">
        <f>(Table_SQLXAL[[#This Row],[TARGETWEIGHT]]*1000)-Table_SQLXAL[[#This Row],[POWDERWEIGHT]]-Table_SQLXAL[[#This Row],[CHEMICALSWEIGHT]]</f>
        <v>300</v>
      </c>
      <c r="M6" s="16" t="s">
        <v>5</v>
      </c>
      <c r="N6" s="12">
        <f>Table_SQLXAL[[#This Row],[ROLLWIDTH]]/10</f>
        <v>150</v>
      </c>
      <c r="O6" s="13">
        <v>375</v>
      </c>
      <c r="P6" s="13">
        <f>Table_SQLXAL[[#This Row],[QTY]]/Table_SQLXAL[[#This Row],[ROLLWIDTH CM]]*100</f>
        <v>250</v>
      </c>
      <c r="Q6" s="13">
        <v>250</v>
      </c>
      <c r="R6" s="18">
        <f>Table_SQLXAL[[#This Row],[KG]]-Table_SQLXAL[[#This Row],[poid de poudre]]-Table_SQLXAL[[#This Row],[poid de chemical]]</f>
        <v>112.5</v>
      </c>
      <c r="S6" s="18">
        <f>Table_SQLXAL[[#This Row],[QTY_PROD_TIME]]*1.2</f>
        <v>0</v>
      </c>
      <c r="T6" s="19">
        <v>2000</v>
      </c>
      <c r="U6" s="18">
        <f>Table_SQLXAL[[#This Row],[QTY]]*Table_SQLXAL[[#This Row],[POWDERWEIGHT]]/1000</f>
        <v>0</v>
      </c>
      <c r="V6" s="18">
        <f>Table_SQLXAL[[#This Row],[QTY]]*Table_SQLXAL[[#This Row],[CHEMICALSWEIGHT]]/1000</f>
        <v>0</v>
      </c>
      <c r="W6" s="13">
        <v>112.5</v>
      </c>
      <c r="X6" s="18">
        <v>1500</v>
      </c>
      <c r="Y6" s="18">
        <v>0</v>
      </c>
      <c r="Z6" s="20">
        <v>0.3</v>
      </c>
      <c r="AA6" s="9">
        <v>0</v>
      </c>
      <c r="AB6" s="18">
        <v>0</v>
      </c>
      <c r="AC6" s="14" t="s">
        <v>5</v>
      </c>
      <c r="AD6" s="14" t="s">
        <v>5</v>
      </c>
      <c r="AE6" s="14" t="s">
        <v>5</v>
      </c>
      <c r="AF6" s="14" t="s">
        <v>453</v>
      </c>
      <c r="AG6" s="14" t="s">
        <v>59</v>
      </c>
      <c r="AH6" s="14">
        <v>40973</v>
      </c>
      <c r="AI6" s="14" t="s">
        <v>658</v>
      </c>
      <c r="AJ6" s="14" t="s">
        <v>659</v>
      </c>
      <c r="AK6" s="14" t="s">
        <v>20</v>
      </c>
      <c r="AL6" s="14">
        <v>0</v>
      </c>
      <c r="AM6" s="14">
        <v>1</v>
      </c>
      <c r="AN6" s="7"/>
      <c r="AQ6" s="7"/>
      <c r="AR6" s="7"/>
      <c r="AV6" s="7"/>
      <c r="AX6" s="7"/>
    </row>
    <row r="7" spans="1:279" x14ac:dyDescent="0.25">
      <c r="A7" s="14" t="s">
        <v>185</v>
      </c>
      <c r="B7" s="14" t="s">
        <v>455</v>
      </c>
      <c r="C7" s="21" t="s">
        <v>456</v>
      </c>
      <c r="D7" s="21" t="s">
        <v>5</v>
      </c>
      <c r="E7" s="21" t="s">
        <v>5</v>
      </c>
      <c r="F7" s="23">
        <v>40969</v>
      </c>
      <c r="G7" s="2">
        <f>ROUNDDOWN((Table_SQLXAL[[#This Row],[PRODWIDTH]]/Table_SQLXAL[[#This Row],[ROLLWIDTH CM]]/10),0)</f>
        <v>1</v>
      </c>
      <c r="H7" s="22">
        <v>0</v>
      </c>
      <c r="I7" s="21" t="s">
        <v>457</v>
      </c>
      <c r="J7" s="14" t="s">
        <v>458</v>
      </c>
      <c r="K7" s="14" t="s">
        <v>459</v>
      </c>
      <c r="L7" s="10">
        <f>(Table_SQLXAL[[#This Row],[TARGETWEIGHT]]*1000)-Table_SQLXAL[[#This Row],[POWDERWEIGHT]]-Table_SQLXAL[[#This Row],[CHEMICALSWEIGHT]]</f>
        <v>0</v>
      </c>
      <c r="M7" s="16" t="s">
        <v>5</v>
      </c>
      <c r="N7" s="12">
        <f>Table_SQLXAL[[#This Row],[ROLLWIDTH]]/10</f>
        <v>100</v>
      </c>
      <c r="O7" s="13">
        <v>516</v>
      </c>
      <c r="P7" s="13">
        <f>Table_SQLXAL[[#This Row],[QTY]]/Table_SQLXAL[[#This Row],[ROLLWIDTH CM]]*100</f>
        <v>516</v>
      </c>
      <c r="Q7" s="13">
        <v>516</v>
      </c>
      <c r="R7" s="18">
        <f>Table_SQLXAL[[#This Row],[KG]]-Table_SQLXAL[[#This Row],[poid de poudre]]-Table_SQLXAL[[#This Row],[poid de chemical]]</f>
        <v>0</v>
      </c>
      <c r="S7" s="18">
        <f>Table_SQLXAL[[#This Row],[QTY_PROD_TIME]]*1.2</f>
        <v>0</v>
      </c>
      <c r="T7" s="19">
        <v>1000</v>
      </c>
      <c r="U7" s="18">
        <f>Table_SQLXAL[[#This Row],[QTY]]*Table_SQLXAL[[#This Row],[POWDERWEIGHT]]/1000</f>
        <v>0</v>
      </c>
      <c r="V7" s="18">
        <f>Table_SQLXAL[[#This Row],[QTY]]*Table_SQLXAL[[#This Row],[CHEMICALSWEIGHT]]/1000</f>
        <v>0</v>
      </c>
      <c r="W7" s="13">
        <v>0</v>
      </c>
      <c r="X7" s="18">
        <v>1000</v>
      </c>
      <c r="Y7" s="18">
        <v>0</v>
      </c>
      <c r="Z7" s="20">
        <v>0</v>
      </c>
      <c r="AA7" s="9">
        <v>0</v>
      </c>
      <c r="AB7" s="18">
        <v>0</v>
      </c>
      <c r="AC7" s="14" t="s">
        <v>16</v>
      </c>
      <c r="AD7" s="14" t="s">
        <v>5</v>
      </c>
      <c r="AE7" s="14" t="s">
        <v>5</v>
      </c>
      <c r="AF7" s="14" t="s">
        <v>460</v>
      </c>
      <c r="AG7" s="14" t="s">
        <v>461</v>
      </c>
      <c r="AH7" s="14">
        <v>40969</v>
      </c>
      <c r="AI7" s="14" t="s">
        <v>660</v>
      </c>
      <c r="AJ7" s="14" t="s">
        <v>462</v>
      </c>
      <c r="AK7" s="14" t="s">
        <v>42</v>
      </c>
      <c r="AL7" s="14">
        <v>0</v>
      </c>
      <c r="AM7" s="14">
        <v>1</v>
      </c>
      <c r="AN7" s="7"/>
      <c r="AQ7" s="7"/>
      <c r="AR7" s="7"/>
      <c r="AV7" s="7"/>
      <c r="AX7" s="7"/>
    </row>
    <row r="8" spans="1:279" x14ac:dyDescent="0.25">
      <c r="A8" s="14" t="s">
        <v>185</v>
      </c>
      <c r="B8" s="14" t="s">
        <v>19</v>
      </c>
      <c r="C8" s="21" t="s">
        <v>23</v>
      </c>
      <c r="D8" s="21" t="s">
        <v>249</v>
      </c>
      <c r="E8" s="21" t="s">
        <v>250</v>
      </c>
      <c r="F8" s="23">
        <v>40969</v>
      </c>
      <c r="G8" s="2">
        <f>ROUNDDOWN((Table_SQLXAL[[#This Row],[PRODWIDTH]]/Table_SQLXAL[[#This Row],[ROLLWIDTH CM]]/10),0)</f>
        <v>2</v>
      </c>
      <c r="H8" s="22">
        <v>48</v>
      </c>
      <c r="I8" s="21" t="s">
        <v>38</v>
      </c>
      <c r="J8" s="14" t="s">
        <v>176</v>
      </c>
      <c r="K8" s="14" t="s">
        <v>177</v>
      </c>
      <c r="L8" s="10">
        <f>(Table_SQLXAL[[#This Row],[TARGETWEIGHT]]*1000)-Table_SQLXAL[[#This Row],[POWDERWEIGHT]]-Table_SQLXAL[[#This Row],[CHEMICALSWEIGHT]]</f>
        <v>70</v>
      </c>
      <c r="M8" s="16" t="s">
        <v>24</v>
      </c>
      <c r="N8" s="12">
        <f>Table_SQLXAL[[#This Row],[ROLLWIDTH]]/10</f>
        <v>160</v>
      </c>
      <c r="O8" s="13">
        <v>50976</v>
      </c>
      <c r="P8" s="13">
        <f>Table_SQLXAL[[#This Row],[QTY]]/Table_SQLXAL[[#This Row],[ROLLWIDTH CM]]*100</f>
        <v>31860.000000000004</v>
      </c>
      <c r="Q8" s="13">
        <v>31860</v>
      </c>
      <c r="R8" s="18">
        <f>Table_SQLXAL[[#This Row],[KG]]-Table_SQLXAL[[#This Row],[poid de poudre]]-Table_SQLXAL[[#This Row],[poid de chemical]]</f>
        <v>3568.32</v>
      </c>
      <c r="S8" s="18">
        <f>Table_SQLXAL[[#This Row],[QTY_PROD_TIME]]*1.2</f>
        <v>6.6676608000000002</v>
      </c>
      <c r="T8" s="19">
        <v>3200</v>
      </c>
      <c r="U8" s="18">
        <f>Table_SQLXAL[[#This Row],[QTY]]*Table_SQLXAL[[#This Row],[POWDERWEIGHT]]/1000</f>
        <v>0</v>
      </c>
      <c r="V8" s="18">
        <f>Table_SQLXAL[[#This Row],[QTY]]*Table_SQLXAL[[#This Row],[CHEMICALSWEIGHT]]/1000</f>
        <v>0</v>
      </c>
      <c r="W8" s="13">
        <v>3568.32</v>
      </c>
      <c r="X8" s="18">
        <v>1600</v>
      </c>
      <c r="Y8" s="18">
        <v>5.5563840000000004</v>
      </c>
      <c r="Z8" s="20">
        <v>7.0000000000000007E-2</v>
      </c>
      <c r="AA8" s="9">
        <v>0</v>
      </c>
      <c r="AB8" s="18">
        <v>0</v>
      </c>
      <c r="AC8" s="14" t="s">
        <v>16</v>
      </c>
      <c r="AD8" s="14" t="s">
        <v>5</v>
      </c>
      <c r="AE8" s="14" t="s">
        <v>5</v>
      </c>
      <c r="AF8" s="14" t="s">
        <v>369</v>
      </c>
      <c r="AG8" s="14" t="s">
        <v>59</v>
      </c>
      <c r="AH8" s="14">
        <v>40969</v>
      </c>
      <c r="AI8" s="14" t="s">
        <v>661</v>
      </c>
      <c r="AJ8" s="14" t="s">
        <v>178</v>
      </c>
      <c r="AK8" s="14" t="s">
        <v>356</v>
      </c>
      <c r="AL8" s="14">
        <v>50976</v>
      </c>
      <c r="AM8" s="14">
        <v>41015</v>
      </c>
      <c r="AN8" s="7"/>
      <c r="AQ8" s="7"/>
      <c r="AR8" s="7"/>
      <c r="AV8" s="7"/>
      <c r="AX8" s="7"/>
    </row>
    <row r="9" spans="1:279" x14ac:dyDescent="0.25">
      <c r="A9" s="14" t="s">
        <v>185</v>
      </c>
      <c r="B9" s="14" t="s">
        <v>19</v>
      </c>
      <c r="C9" s="21" t="s">
        <v>166</v>
      </c>
      <c r="D9" s="21" t="s">
        <v>277</v>
      </c>
      <c r="E9" s="21" t="s">
        <v>278</v>
      </c>
      <c r="F9" s="23">
        <v>40969</v>
      </c>
      <c r="G9" s="2">
        <f>ROUNDDOWN((Table_SQLXAL[[#This Row],[PRODWIDTH]]/Table_SQLXAL[[#This Row],[ROLLWIDTH CM]]/10),0)</f>
        <v>5</v>
      </c>
      <c r="H9" s="22">
        <v>75</v>
      </c>
      <c r="I9" s="21" t="s">
        <v>168</v>
      </c>
      <c r="J9" s="14" t="s">
        <v>169</v>
      </c>
      <c r="K9" s="14" t="s">
        <v>170</v>
      </c>
      <c r="L9" s="10">
        <f>(Table_SQLXAL[[#This Row],[TARGETWEIGHT]]*1000)-Table_SQLXAL[[#This Row],[POWDERWEIGHT]]-Table_SQLXAL[[#This Row],[CHEMICALSWEIGHT]]</f>
        <v>50</v>
      </c>
      <c r="M9" s="16" t="s">
        <v>305</v>
      </c>
      <c r="N9" s="12">
        <f>Table_SQLXAL[[#This Row],[ROLLWIDTH]]/10</f>
        <v>60</v>
      </c>
      <c r="O9" s="13">
        <v>30000</v>
      </c>
      <c r="P9" s="13">
        <f>Table_SQLXAL[[#This Row],[QTY]]/Table_SQLXAL[[#This Row],[ROLLWIDTH CM]]*100</f>
        <v>50000</v>
      </c>
      <c r="Q9" s="13">
        <v>50000</v>
      </c>
      <c r="R9" s="18">
        <f>Table_SQLXAL[[#This Row],[KG]]-Table_SQLXAL[[#This Row],[poid de poudre]]-Table_SQLXAL[[#This Row],[poid de chemical]]</f>
        <v>1500</v>
      </c>
      <c r="S9" s="18">
        <f>Table_SQLXAL[[#This Row],[QTY_PROD_TIME]]*1.2</f>
        <v>2.5920000000000001</v>
      </c>
      <c r="T9" s="19">
        <v>3100</v>
      </c>
      <c r="U9" s="18">
        <f>Table_SQLXAL[[#This Row],[QTY]]*Table_SQLXAL[[#This Row],[POWDERWEIGHT]]/1000</f>
        <v>0</v>
      </c>
      <c r="V9" s="18">
        <f>Table_SQLXAL[[#This Row],[QTY]]*Table_SQLXAL[[#This Row],[CHEMICALSWEIGHT]]/1000</f>
        <v>0</v>
      </c>
      <c r="W9" s="13">
        <v>1500</v>
      </c>
      <c r="X9" s="18">
        <v>600</v>
      </c>
      <c r="Y9" s="18">
        <v>2.16</v>
      </c>
      <c r="Z9" s="20">
        <v>0.05</v>
      </c>
      <c r="AA9" s="9">
        <v>0</v>
      </c>
      <c r="AB9" s="18">
        <v>0</v>
      </c>
      <c r="AC9" s="14" t="s">
        <v>16</v>
      </c>
      <c r="AD9" s="14" t="s">
        <v>5</v>
      </c>
      <c r="AE9" s="14" t="s">
        <v>5</v>
      </c>
      <c r="AF9" s="14" t="s">
        <v>374</v>
      </c>
      <c r="AG9" s="14" t="s">
        <v>59</v>
      </c>
      <c r="AH9" s="14">
        <v>40969</v>
      </c>
      <c r="AI9" s="14" t="s">
        <v>662</v>
      </c>
      <c r="AJ9" s="14" t="s">
        <v>232</v>
      </c>
      <c r="AK9" s="14" t="s">
        <v>25</v>
      </c>
      <c r="AL9" s="14">
        <v>0</v>
      </c>
      <c r="AM9" s="14">
        <v>1</v>
      </c>
      <c r="AN9" s="7"/>
      <c r="AQ9" s="7"/>
      <c r="AR9" s="7"/>
      <c r="AV9" s="7"/>
      <c r="AX9" s="7"/>
    </row>
    <row r="10" spans="1:279" x14ac:dyDescent="0.25">
      <c r="A10" s="14" t="s">
        <v>185</v>
      </c>
      <c r="B10" s="14" t="s">
        <v>19</v>
      </c>
      <c r="C10" s="21" t="s">
        <v>477</v>
      </c>
      <c r="D10" s="21" t="s">
        <v>482</v>
      </c>
      <c r="E10" s="21" t="s">
        <v>483</v>
      </c>
      <c r="F10" s="23">
        <v>40969</v>
      </c>
      <c r="G10" s="2">
        <f>ROUNDDOWN((Table_SQLXAL[[#This Row],[PRODWIDTH]]/Table_SQLXAL[[#This Row],[ROLLWIDTH CM]]/10),0)</f>
        <v>2</v>
      </c>
      <c r="H10" s="22">
        <v>62.2</v>
      </c>
      <c r="I10" s="21" t="s">
        <v>44</v>
      </c>
      <c r="J10" s="14" t="s">
        <v>478</v>
      </c>
      <c r="K10" s="14" t="s">
        <v>479</v>
      </c>
      <c r="L10" s="10">
        <f>(Table_SQLXAL[[#This Row],[TARGETWEIGHT]]*1000)-Table_SQLXAL[[#This Row],[POWDERWEIGHT]]-Table_SQLXAL[[#This Row],[CHEMICALSWEIGHT]]</f>
        <v>45</v>
      </c>
      <c r="M10" s="16" t="s">
        <v>481</v>
      </c>
      <c r="N10" s="12">
        <f>Table_SQLXAL[[#This Row],[ROLLWIDTH]]/10</f>
        <v>129</v>
      </c>
      <c r="O10" s="13">
        <v>1331.28</v>
      </c>
      <c r="P10" s="13">
        <f>Table_SQLXAL[[#This Row],[QTY]]/Table_SQLXAL[[#This Row],[ROLLWIDTH CM]]*100</f>
        <v>1032</v>
      </c>
      <c r="Q10" s="13">
        <v>1032</v>
      </c>
      <c r="R10" s="18">
        <f>Table_SQLXAL[[#This Row],[KG]]-Table_SQLXAL[[#This Row],[poid de poudre]]-Table_SQLXAL[[#This Row],[poid de chemical]]</f>
        <v>59.907600000000002</v>
      </c>
      <c r="S10" s="18">
        <f>Table_SQLXAL[[#This Row],[QTY_PROD_TIME]]*1.2</f>
        <v>0.16454519999999997</v>
      </c>
      <c r="T10" s="19">
        <v>2600</v>
      </c>
      <c r="U10" s="18">
        <f>Table_SQLXAL[[#This Row],[QTY]]*Table_SQLXAL[[#This Row],[POWDERWEIGHT]]/1000</f>
        <v>0</v>
      </c>
      <c r="V10" s="18">
        <f>Table_SQLXAL[[#This Row],[QTY]]*Table_SQLXAL[[#This Row],[CHEMICALSWEIGHT]]/1000</f>
        <v>0</v>
      </c>
      <c r="W10" s="13">
        <v>59.907600000000002</v>
      </c>
      <c r="X10" s="18">
        <v>1290</v>
      </c>
      <c r="Y10" s="18">
        <v>0.13712099999999999</v>
      </c>
      <c r="Z10" s="20">
        <v>4.4999999999999998E-2</v>
      </c>
      <c r="AA10" s="9">
        <v>0</v>
      </c>
      <c r="AB10" s="18">
        <v>0</v>
      </c>
      <c r="AC10" s="14" t="s">
        <v>16</v>
      </c>
      <c r="AD10" s="14" t="s">
        <v>5</v>
      </c>
      <c r="AE10" s="14" t="s">
        <v>5</v>
      </c>
      <c r="AF10" s="14" t="s">
        <v>480</v>
      </c>
      <c r="AG10" s="14" t="s">
        <v>59</v>
      </c>
      <c r="AH10" s="14">
        <v>40969</v>
      </c>
      <c r="AI10" s="14" t="s">
        <v>663</v>
      </c>
      <c r="AJ10" s="14" t="s">
        <v>484</v>
      </c>
      <c r="AK10" s="14" t="s">
        <v>244</v>
      </c>
      <c r="AL10" s="14">
        <v>0</v>
      </c>
      <c r="AM10" s="14">
        <v>1</v>
      </c>
      <c r="AN10" s="7"/>
      <c r="AQ10" s="7"/>
      <c r="AR10" s="7"/>
      <c r="AV10" s="7"/>
      <c r="AX10" s="7"/>
    </row>
    <row r="11" spans="1:279" x14ac:dyDescent="0.25">
      <c r="A11" s="14" t="s">
        <v>185</v>
      </c>
      <c r="B11" s="14" t="s">
        <v>19</v>
      </c>
      <c r="C11" s="21" t="s">
        <v>464</v>
      </c>
      <c r="D11" s="21" t="s">
        <v>469</v>
      </c>
      <c r="E11" s="21" t="s">
        <v>470</v>
      </c>
      <c r="F11" s="23">
        <v>40969</v>
      </c>
      <c r="G11" s="2">
        <f>ROUNDDOWN((Table_SQLXAL[[#This Row],[PRODWIDTH]]/Table_SQLXAL[[#This Row],[ROLLWIDTH CM]]/10),0)</f>
        <v>2</v>
      </c>
      <c r="H11" s="22">
        <v>40</v>
      </c>
      <c r="I11" s="21" t="s">
        <v>442</v>
      </c>
      <c r="J11" s="14" t="s">
        <v>465</v>
      </c>
      <c r="K11" s="14" t="s">
        <v>466</v>
      </c>
      <c r="L11" s="10">
        <f>(Table_SQLXAL[[#This Row],[TARGETWEIGHT]]*1000)-Table_SQLXAL[[#This Row],[POWDERWEIGHT]]-Table_SQLXAL[[#This Row],[CHEMICALSWEIGHT]]</f>
        <v>40</v>
      </c>
      <c r="M11" s="16" t="s">
        <v>468</v>
      </c>
      <c r="N11" s="12">
        <f>Table_SQLXAL[[#This Row],[ROLLWIDTH]]/10</f>
        <v>145</v>
      </c>
      <c r="O11" s="13">
        <v>67242.3</v>
      </c>
      <c r="P11" s="13">
        <f>Table_SQLXAL[[#This Row],[QTY]]/Table_SQLXAL[[#This Row],[ROLLWIDTH CM]]*100</f>
        <v>46374</v>
      </c>
      <c r="Q11" s="13">
        <v>46374</v>
      </c>
      <c r="R11" s="18">
        <f>Table_SQLXAL[[#This Row],[KG]]-Table_SQLXAL[[#This Row],[poid de poudre]]-Table_SQLXAL[[#This Row],[poid de chemical]]</f>
        <v>2689.692</v>
      </c>
      <c r="S11" s="18">
        <f>Table_SQLXAL[[#This Row],[QTY_PROD_TIME]]*1.2</f>
        <v>11.2160148</v>
      </c>
      <c r="T11" s="19">
        <v>3000</v>
      </c>
      <c r="U11" s="18">
        <f>Table_SQLXAL[[#This Row],[QTY]]*Table_SQLXAL[[#This Row],[POWDERWEIGHT]]/1000</f>
        <v>672.423</v>
      </c>
      <c r="V11" s="18">
        <f>Table_SQLXAL[[#This Row],[QTY]]*Table_SQLXAL[[#This Row],[CHEMICALSWEIGHT]]/1000</f>
        <v>0</v>
      </c>
      <c r="W11" s="13">
        <v>3362.1149999999998</v>
      </c>
      <c r="X11" s="18">
        <v>1450</v>
      </c>
      <c r="Y11" s="18">
        <v>9.346679</v>
      </c>
      <c r="Z11" s="20">
        <v>0.05</v>
      </c>
      <c r="AA11" s="9">
        <v>10</v>
      </c>
      <c r="AB11" s="18">
        <v>0</v>
      </c>
      <c r="AC11" s="14" t="s">
        <v>16</v>
      </c>
      <c r="AD11" s="14" t="s">
        <v>5</v>
      </c>
      <c r="AE11" s="14" t="s">
        <v>471</v>
      </c>
      <c r="AF11" s="14" t="s">
        <v>467</v>
      </c>
      <c r="AG11" s="14" t="s">
        <v>59</v>
      </c>
      <c r="AH11" s="14">
        <v>40969</v>
      </c>
      <c r="AI11" s="14" t="s">
        <v>664</v>
      </c>
      <c r="AJ11" s="14" t="s">
        <v>472</v>
      </c>
      <c r="AK11" s="14" t="s">
        <v>4</v>
      </c>
      <c r="AL11" s="14">
        <v>67242.3</v>
      </c>
      <c r="AM11" s="14">
        <v>41015</v>
      </c>
      <c r="AN11" s="7"/>
      <c r="AQ11" s="7"/>
      <c r="AR11" s="7"/>
      <c r="AV11" s="7"/>
      <c r="AX11" s="7"/>
    </row>
    <row r="12" spans="1:279" x14ac:dyDescent="0.25">
      <c r="A12" s="14" t="s">
        <v>185</v>
      </c>
      <c r="B12" s="14" t="s">
        <v>19</v>
      </c>
      <c r="C12" s="21" t="s">
        <v>464</v>
      </c>
      <c r="D12" s="21" t="s">
        <v>469</v>
      </c>
      <c r="E12" s="21" t="s">
        <v>470</v>
      </c>
      <c r="F12" s="23">
        <v>40969</v>
      </c>
      <c r="G12" s="2">
        <f>ROUNDDOWN((Table_SQLXAL[[#This Row],[PRODWIDTH]]/Table_SQLXAL[[#This Row],[ROLLWIDTH CM]]/10),0)</f>
        <v>1</v>
      </c>
      <c r="H12" s="22">
        <v>40</v>
      </c>
      <c r="I12" s="21" t="s">
        <v>442</v>
      </c>
      <c r="J12" s="14" t="s">
        <v>473</v>
      </c>
      <c r="K12" s="14" t="s">
        <v>474</v>
      </c>
      <c r="L12" s="10">
        <f>(Table_SQLXAL[[#This Row],[TARGETWEIGHT]]*1000)-Table_SQLXAL[[#This Row],[POWDERWEIGHT]]-Table_SQLXAL[[#This Row],[CHEMICALSWEIGHT]]</f>
        <v>40</v>
      </c>
      <c r="M12" s="16" t="s">
        <v>468</v>
      </c>
      <c r="N12" s="12">
        <f>Table_SQLXAL[[#This Row],[ROLLWIDTH]]/10</f>
        <v>155</v>
      </c>
      <c r="O12" s="13">
        <v>16275</v>
      </c>
      <c r="P12" s="13">
        <f>Table_SQLXAL[[#This Row],[QTY]]/Table_SQLXAL[[#This Row],[ROLLWIDTH CM]]*100</f>
        <v>10500</v>
      </c>
      <c r="Q12" s="13">
        <v>10500</v>
      </c>
      <c r="R12" s="18">
        <f>Table_SQLXAL[[#This Row],[KG]]-Table_SQLXAL[[#This Row],[poid de poudre]]-Table_SQLXAL[[#This Row],[poid de chemical]]</f>
        <v>651</v>
      </c>
      <c r="S12" s="18">
        <f>Table_SQLXAL[[#This Row],[QTY_PROD_TIME]]*1.2</f>
        <v>2.7146699999999999</v>
      </c>
      <c r="T12" s="19">
        <v>3000</v>
      </c>
      <c r="U12" s="18">
        <f>Table_SQLXAL[[#This Row],[QTY]]*Table_SQLXAL[[#This Row],[POWDERWEIGHT]]/1000</f>
        <v>162.75</v>
      </c>
      <c r="V12" s="18">
        <f>Table_SQLXAL[[#This Row],[QTY]]*Table_SQLXAL[[#This Row],[CHEMICALSWEIGHT]]/1000</f>
        <v>0</v>
      </c>
      <c r="W12" s="13">
        <v>813.75</v>
      </c>
      <c r="X12" s="18">
        <v>1550</v>
      </c>
      <c r="Y12" s="18">
        <v>2.2622249999999999</v>
      </c>
      <c r="Z12" s="20">
        <v>0.05</v>
      </c>
      <c r="AA12" s="9">
        <v>10</v>
      </c>
      <c r="AB12" s="18">
        <v>0</v>
      </c>
      <c r="AC12" s="14" t="s">
        <v>16</v>
      </c>
      <c r="AD12" s="14" t="s">
        <v>5</v>
      </c>
      <c r="AE12" s="14" t="s">
        <v>471</v>
      </c>
      <c r="AF12" s="14" t="s">
        <v>467</v>
      </c>
      <c r="AG12" s="14" t="s">
        <v>59</v>
      </c>
      <c r="AH12" s="14">
        <v>40969</v>
      </c>
      <c r="AI12" s="14" t="s">
        <v>665</v>
      </c>
      <c r="AJ12" s="14" t="s">
        <v>472</v>
      </c>
      <c r="AK12" s="14" t="s">
        <v>4</v>
      </c>
      <c r="AL12" s="14">
        <v>16275</v>
      </c>
      <c r="AM12" s="14">
        <v>41015</v>
      </c>
      <c r="AN12" s="7"/>
      <c r="AQ12" s="7"/>
      <c r="AR12" s="7"/>
      <c r="AV12" s="7"/>
      <c r="AX12" s="7"/>
    </row>
    <row r="13" spans="1:279" x14ac:dyDescent="0.25">
      <c r="A13" s="14" t="s">
        <v>185</v>
      </c>
      <c r="B13" s="14" t="s">
        <v>19</v>
      </c>
      <c r="C13" s="21" t="s">
        <v>464</v>
      </c>
      <c r="D13" s="21" t="s">
        <v>469</v>
      </c>
      <c r="E13" s="21" t="s">
        <v>470</v>
      </c>
      <c r="F13" s="23">
        <v>40969</v>
      </c>
      <c r="G13" s="2">
        <f>ROUNDDOWN((Table_SQLXAL[[#This Row],[PRODWIDTH]]/Table_SQLXAL[[#This Row],[ROLLWIDTH CM]]/10),0)</f>
        <v>2</v>
      </c>
      <c r="H13" s="22">
        <v>40</v>
      </c>
      <c r="I13" s="21" t="s">
        <v>442</v>
      </c>
      <c r="J13" s="14" t="s">
        <v>475</v>
      </c>
      <c r="K13" s="14" t="s">
        <v>476</v>
      </c>
      <c r="L13" s="10">
        <f>(Table_SQLXAL[[#This Row],[TARGETWEIGHT]]*1000)-Table_SQLXAL[[#This Row],[POWDERWEIGHT]]-Table_SQLXAL[[#This Row],[CHEMICALSWEIGHT]]</f>
        <v>40</v>
      </c>
      <c r="M13" s="16" t="s">
        <v>468</v>
      </c>
      <c r="N13" s="12">
        <f>Table_SQLXAL[[#This Row],[ROLLWIDTH]]/10</f>
        <v>150</v>
      </c>
      <c r="O13" s="13">
        <v>21960</v>
      </c>
      <c r="P13" s="13">
        <f>Table_SQLXAL[[#This Row],[QTY]]/Table_SQLXAL[[#This Row],[ROLLWIDTH CM]]*100</f>
        <v>14640</v>
      </c>
      <c r="Q13" s="13">
        <v>14640</v>
      </c>
      <c r="R13" s="18">
        <f>Table_SQLXAL[[#This Row],[KG]]-Table_SQLXAL[[#This Row],[poid de poudre]]-Table_SQLXAL[[#This Row],[poid de chemical]]</f>
        <v>878.4</v>
      </c>
      <c r="S13" s="18">
        <f>Table_SQLXAL[[#This Row],[QTY_PROD_TIME]]*1.2</f>
        <v>3.6629279999999995</v>
      </c>
      <c r="T13" s="19">
        <v>3000</v>
      </c>
      <c r="U13" s="18">
        <f>Table_SQLXAL[[#This Row],[QTY]]*Table_SQLXAL[[#This Row],[POWDERWEIGHT]]/1000</f>
        <v>219.6</v>
      </c>
      <c r="V13" s="18">
        <f>Table_SQLXAL[[#This Row],[QTY]]*Table_SQLXAL[[#This Row],[CHEMICALSWEIGHT]]/1000</f>
        <v>0</v>
      </c>
      <c r="W13" s="13">
        <v>1098</v>
      </c>
      <c r="X13" s="18">
        <v>1500</v>
      </c>
      <c r="Y13" s="18">
        <v>3.0524399999999998</v>
      </c>
      <c r="Z13" s="20">
        <v>0.05</v>
      </c>
      <c r="AA13" s="9">
        <v>10</v>
      </c>
      <c r="AB13" s="18">
        <v>0</v>
      </c>
      <c r="AC13" s="14" t="s">
        <v>16</v>
      </c>
      <c r="AD13" s="14" t="s">
        <v>5</v>
      </c>
      <c r="AE13" s="14" t="s">
        <v>471</v>
      </c>
      <c r="AF13" s="14" t="s">
        <v>467</v>
      </c>
      <c r="AG13" s="14" t="s">
        <v>59</v>
      </c>
      <c r="AH13" s="14">
        <v>40969</v>
      </c>
      <c r="AI13" s="14" t="s">
        <v>666</v>
      </c>
      <c r="AJ13" s="14" t="s">
        <v>472</v>
      </c>
      <c r="AK13" s="14" t="s">
        <v>4</v>
      </c>
      <c r="AL13" s="14">
        <v>21960</v>
      </c>
      <c r="AM13" s="14">
        <v>41015</v>
      </c>
      <c r="AN13" s="7"/>
      <c r="AQ13" s="7"/>
      <c r="AR13" s="7"/>
      <c r="AV13" s="7"/>
      <c r="AX13" s="7"/>
    </row>
    <row r="14" spans="1:279" x14ac:dyDescent="0.25">
      <c r="A14" s="14" t="s">
        <v>185</v>
      </c>
      <c r="B14" s="14" t="s">
        <v>19</v>
      </c>
      <c r="C14" s="21" t="s">
        <v>166</v>
      </c>
      <c r="D14" s="21" t="s">
        <v>277</v>
      </c>
      <c r="E14" s="21" t="s">
        <v>278</v>
      </c>
      <c r="F14" s="23">
        <v>40969</v>
      </c>
      <c r="G14" s="2">
        <f>ROUNDDOWN((Table_SQLXAL[[#This Row],[PRODWIDTH]]/Table_SQLXAL[[#This Row],[ROLLWIDTH CM]]/10),0)</f>
        <v>2</v>
      </c>
      <c r="H14" s="22">
        <v>75</v>
      </c>
      <c r="I14" s="21" t="s">
        <v>168</v>
      </c>
      <c r="J14" s="14" t="s">
        <v>165</v>
      </c>
      <c r="K14" s="14" t="s">
        <v>167</v>
      </c>
      <c r="L14" s="10">
        <f>(Table_SQLXAL[[#This Row],[TARGETWEIGHT]]*1000)-Table_SQLXAL[[#This Row],[POWDERWEIGHT]]-Table_SQLXAL[[#This Row],[CHEMICALSWEIGHT]]</f>
        <v>50</v>
      </c>
      <c r="M14" s="16" t="s">
        <v>305</v>
      </c>
      <c r="N14" s="12">
        <f>Table_SQLXAL[[#This Row],[ROLLWIDTH]]/10</f>
        <v>120</v>
      </c>
      <c r="O14" s="13">
        <v>138000</v>
      </c>
      <c r="P14" s="13">
        <f>Table_SQLXAL[[#This Row],[QTY]]/Table_SQLXAL[[#This Row],[ROLLWIDTH CM]]*100</f>
        <v>115000</v>
      </c>
      <c r="Q14" s="13">
        <v>115000</v>
      </c>
      <c r="R14" s="18">
        <f>Table_SQLXAL[[#This Row],[KG]]-Table_SQLXAL[[#This Row],[poid de poudre]]-Table_SQLXAL[[#This Row],[poid de chemical]]</f>
        <v>6900</v>
      </c>
      <c r="S14" s="18">
        <f>Table_SQLXAL[[#This Row],[QTY_PROD_TIME]]*1.2</f>
        <v>11.9232</v>
      </c>
      <c r="T14" s="19">
        <v>3100</v>
      </c>
      <c r="U14" s="18">
        <f>Table_SQLXAL[[#This Row],[QTY]]*Table_SQLXAL[[#This Row],[POWDERWEIGHT]]/1000</f>
        <v>0</v>
      </c>
      <c r="V14" s="18">
        <f>Table_SQLXAL[[#This Row],[QTY]]*Table_SQLXAL[[#This Row],[CHEMICALSWEIGHT]]/1000</f>
        <v>0</v>
      </c>
      <c r="W14" s="13">
        <v>6900</v>
      </c>
      <c r="X14" s="18">
        <v>1200</v>
      </c>
      <c r="Y14" s="18">
        <v>9.9359999999999999</v>
      </c>
      <c r="Z14" s="20">
        <v>0.05</v>
      </c>
      <c r="AA14" s="9">
        <v>0</v>
      </c>
      <c r="AB14" s="18">
        <v>0</v>
      </c>
      <c r="AC14" s="14" t="s">
        <v>16</v>
      </c>
      <c r="AD14" s="14" t="s">
        <v>5</v>
      </c>
      <c r="AE14" s="14" t="s">
        <v>5</v>
      </c>
      <c r="AF14" s="14" t="s">
        <v>374</v>
      </c>
      <c r="AG14" s="14" t="s">
        <v>59</v>
      </c>
      <c r="AH14" s="14">
        <v>40969</v>
      </c>
      <c r="AI14" s="14" t="s">
        <v>667</v>
      </c>
      <c r="AJ14" s="14" t="s">
        <v>232</v>
      </c>
      <c r="AK14" s="14" t="s">
        <v>25</v>
      </c>
      <c r="AL14" s="14">
        <v>138000</v>
      </c>
      <c r="AM14" s="14">
        <v>40976</v>
      </c>
      <c r="AN14" s="7"/>
      <c r="AQ14" s="7"/>
      <c r="AR14" s="7"/>
      <c r="AV14" s="7"/>
      <c r="AX14" s="7"/>
    </row>
    <row r="15" spans="1:279" x14ac:dyDescent="0.25">
      <c r="A15" s="14" t="s">
        <v>185</v>
      </c>
      <c r="B15" s="14" t="s">
        <v>19</v>
      </c>
      <c r="C15" s="21" t="s">
        <v>23</v>
      </c>
      <c r="D15" s="21" t="s">
        <v>249</v>
      </c>
      <c r="E15" s="21" t="s">
        <v>250</v>
      </c>
      <c r="F15" s="23">
        <v>40969</v>
      </c>
      <c r="G15" s="2">
        <f>ROUNDDOWN((Table_SQLXAL[[#This Row],[PRODWIDTH]]/Table_SQLXAL[[#This Row],[ROLLWIDTH CM]]/10),0)</f>
        <v>1</v>
      </c>
      <c r="H15" s="22">
        <v>48</v>
      </c>
      <c r="I15" s="21" t="s">
        <v>38</v>
      </c>
      <c r="J15" s="14" t="s">
        <v>21</v>
      </c>
      <c r="K15" s="14" t="s">
        <v>22</v>
      </c>
      <c r="L15" s="10">
        <f>(Table_SQLXAL[[#This Row],[TARGETWEIGHT]]*1000)-Table_SQLXAL[[#This Row],[POWDERWEIGHT]]-Table_SQLXAL[[#This Row],[CHEMICALSWEIGHT]]</f>
        <v>70</v>
      </c>
      <c r="M15" s="16" t="s">
        <v>24</v>
      </c>
      <c r="N15" s="12">
        <f>Table_SQLXAL[[#This Row],[ROLLWIDTH]]/10</f>
        <v>180</v>
      </c>
      <c r="O15" s="13">
        <v>9343.7999999999993</v>
      </c>
      <c r="P15" s="13">
        <f>Table_SQLXAL[[#This Row],[QTY]]/Table_SQLXAL[[#This Row],[ROLLWIDTH CM]]*100</f>
        <v>5191</v>
      </c>
      <c r="Q15" s="13">
        <v>5191</v>
      </c>
      <c r="R15" s="18">
        <f>Table_SQLXAL[[#This Row],[KG]]-Table_SQLXAL[[#This Row],[poid de poudre]]-Table_SQLXAL[[#This Row],[poid de chemical]]</f>
        <v>654.06600000000003</v>
      </c>
      <c r="S15" s="18">
        <f>Table_SQLXAL[[#This Row],[QTY_PROD_TIME]]*1.2</f>
        <v>1.2221688000000002</v>
      </c>
      <c r="T15" s="19">
        <v>3200</v>
      </c>
      <c r="U15" s="18">
        <f>Table_SQLXAL[[#This Row],[QTY]]*Table_SQLXAL[[#This Row],[POWDERWEIGHT]]/1000</f>
        <v>0</v>
      </c>
      <c r="V15" s="18">
        <f>Table_SQLXAL[[#This Row],[QTY]]*Table_SQLXAL[[#This Row],[CHEMICALSWEIGHT]]/1000</f>
        <v>0</v>
      </c>
      <c r="W15" s="13">
        <v>654.06600000000003</v>
      </c>
      <c r="X15" s="18">
        <v>1800</v>
      </c>
      <c r="Y15" s="18">
        <v>1.0184740000000001</v>
      </c>
      <c r="Z15" s="20">
        <v>7.0000000000000007E-2</v>
      </c>
      <c r="AA15" s="9">
        <v>0</v>
      </c>
      <c r="AB15" s="18">
        <v>0</v>
      </c>
      <c r="AC15" s="14" t="s">
        <v>16</v>
      </c>
      <c r="AD15" s="14" t="s">
        <v>5</v>
      </c>
      <c r="AE15" s="14" t="s">
        <v>5</v>
      </c>
      <c r="AF15" s="14" t="s">
        <v>369</v>
      </c>
      <c r="AG15" s="14" t="s">
        <v>59</v>
      </c>
      <c r="AH15" s="14">
        <v>40969</v>
      </c>
      <c r="AI15" s="14" t="s">
        <v>668</v>
      </c>
      <c r="AJ15" s="14" t="s">
        <v>182</v>
      </c>
      <c r="AK15" s="14" t="s">
        <v>8</v>
      </c>
      <c r="AL15" s="14">
        <v>9343.7999999999993</v>
      </c>
      <c r="AM15" s="14">
        <v>41015</v>
      </c>
      <c r="AN15" s="7"/>
      <c r="AQ15" s="7"/>
      <c r="AR15" s="7"/>
      <c r="AV15" s="7"/>
      <c r="AX15" s="7"/>
    </row>
    <row r="16" spans="1:279" x14ac:dyDescent="0.25">
      <c r="A16" s="14" t="s">
        <v>185</v>
      </c>
      <c r="B16" s="14" t="s">
        <v>19</v>
      </c>
      <c r="C16" s="21" t="s">
        <v>23</v>
      </c>
      <c r="D16" s="21" t="s">
        <v>249</v>
      </c>
      <c r="E16" s="21" t="s">
        <v>250</v>
      </c>
      <c r="F16" s="23">
        <v>40969</v>
      </c>
      <c r="G16" s="2">
        <f>ROUNDDOWN((Table_SQLXAL[[#This Row],[PRODWIDTH]]/Table_SQLXAL[[#This Row],[ROLLWIDTH CM]]/10),0)</f>
        <v>1</v>
      </c>
      <c r="H16" s="22">
        <v>48</v>
      </c>
      <c r="I16" s="21" t="s">
        <v>38</v>
      </c>
      <c r="J16" s="14" t="s">
        <v>21</v>
      </c>
      <c r="K16" s="14" t="s">
        <v>22</v>
      </c>
      <c r="L16" s="10">
        <f>(Table_SQLXAL[[#This Row],[TARGETWEIGHT]]*1000)-Table_SQLXAL[[#This Row],[POWDERWEIGHT]]-Table_SQLXAL[[#This Row],[CHEMICALSWEIGHT]]</f>
        <v>70</v>
      </c>
      <c r="M16" s="16" t="s">
        <v>24</v>
      </c>
      <c r="N16" s="12">
        <f>Table_SQLXAL[[#This Row],[ROLLWIDTH]]/10</f>
        <v>180</v>
      </c>
      <c r="O16" s="13">
        <v>36000</v>
      </c>
      <c r="P16" s="13">
        <f>Table_SQLXAL[[#This Row],[QTY]]/Table_SQLXAL[[#This Row],[ROLLWIDTH CM]]*100</f>
        <v>20000</v>
      </c>
      <c r="Q16" s="13">
        <v>20000</v>
      </c>
      <c r="R16" s="18">
        <f>Table_SQLXAL[[#This Row],[KG]]-Table_SQLXAL[[#This Row],[poid de poudre]]-Table_SQLXAL[[#This Row],[poid de chemical]]</f>
        <v>2520</v>
      </c>
      <c r="S16" s="18">
        <f>Table_SQLXAL[[#This Row],[QTY_PROD_TIME]]*1.2</f>
        <v>4.7088000000000001</v>
      </c>
      <c r="T16" s="19">
        <v>3200</v>
      </c>
      <c r="U16" s="18">
        <f>Table_SQLXAL[[#This Row],[QTY]]*Table_SQLXAL[[#This Row],[POWDERWEIGHT]]/1000</f>
        <v>0</v>
      </c>
      <c r="V16" s="18">
        <f>Table_SQLXAL[[#This Row],[QTY]]*Table_SQLXAL[[#This Row],[CHEMICALSWEIGHT]]/1000</f>
        <v>0</v>
      </c>
      <c r="W16" s="13">
        <v>2520</v>
      </c>
      <c r="X16" s="18">
        <v>1800</v>
      </c>
      <c r="Y16" s="18">
        <v>3.9239999999999999</v>
      </c>
      <c r="Z16" s="20">
        <v>7.0000000000000007E-2</v>
      </c>
      <c r="AA16" s="9">
        <v>0</v>
      </c>
      <c r="AB16" s="18">
        <v>0</v>
      </c>
      <c r="AC16" s="14" t="s">
        <v>16</v>
      </c>
      <c r="AD16" s="14" t="s">
        <v>5</v>
      </c>
      <c r="AE16" s="14" t="s">
        <v>5</v>
      </c>
      <c r="AF16" s="14" t="s">
        <v>369</v>
      </c>
      <c r="AG16" s="14" t="s">
        <v>59</v>
      </c>
      <c r="AH16" s="14">
        <v>40969</v>
      </c>
      <c r="AI16" s="14" t="s">
        <v>669</v>
      </c>
      <c r="AJ16" s="14" t="s">
        <v>190</v>
      </c>
      <c r="AK16" s="14" t="s">
        <v>8</v>
      </c>
      <c r="AL16" s="14">
        <v>36000</v>
      </c>
      <c r="AM16" s="14">
        <v>41015</v>
      </c>
      <c r="AN16" s="7"/>
      <c r="AQ16" s="7"/>
      <c r="AR16" s="7"/>
      <c r="AV16" s="7"/>
      <c r="AX16" s="7"/>
    </row>
    <row r="17" spans="1:50" x14ac:dyDescent="0.25">
      <c r="A17" s="14" t="s">
        <v>186</v>
      </c>
      <c r="B17" s="14" t="s">
        <v>19</v>
      </c>
      <c r="C17" s="21" t="s">
        <v>146</v>
      </c>
      <c r="D17" s="21" t="s">
        <v>251</v>
      </c>
      <c r="E17" s="21" t="s">
        <v>276</v>
      </c>
      <c r="F17" s="23">
        <v>40977</v>
      </c>
      <c r="G17" s="2">
        <f>ROUNDDOWN((Table_SQLXAL[[#This Row],[PRODWIDTH]]/Table_SQLXAL[[#This Row],[ROLLWIDTH CM]]/10),0)</f>
        <v>15</v>
      </c>
      <c r="H17" s="22">
        <v>140</v>
      </c>
      <c r="I17" s="21" t="s">
        <v>5</v>
      </c>
      <c r="J17" s="14" t="s">
        <v>145</v>
      </c>
      <c r="K17" s="14" t="s">
        <v>147</v>
      </c>
      <c r="L17" s="10">
        <f>(Table_SQLXAL[[#This Row],[TARGETWEIGHT]]*1000)-Table_SQLXAL[[#This Row],[POWDERWEIGHT]]-Table_SQLXAL[[#This Row],[CHEMICALSWEIGHT]]</f>
        <v>45</v>
      </c>
      <c r="M17" s="16" t="s">
        <v>301</v>
      </c>
      <c r="N17" s="12">
        <f>Table_SQLXAL[[#This Row],[ROLLWIDTH]]/10</f>
        <v>20</v>
      </c>
      <c r="O17" s="13">
        <v>160620</v>
      </c>
      <c r="P17" s="13">
        <f>Table_SQLXAL[[#This Row],[QTY]]/Table_SQLXAL[[#This Row],[ROLLWIDTH CM]]*100</f>
        <v>803100</v>
      </c>
      <c r="Q17" s="13">
        <v>803100</v>
      </c>
      <c r="R17" s="18">
        <f>Table_SQLXAL[[#This Row],[KG]]-Table_SQLXAL[[#This Row],[poid de poudre]]-Table_SQLXAL[[#This Row],[poid de chemical]]</f>
        <v>7227.9</v>
      </c>
      <c r="S17" s="18">
        <f>Table_SQLXAL[[#This Row],[QTY_PROD_TIME]]*1.2</f>
        <v>7.3242719999999997</v>
      </c>
      <c r="T17" s="19">
        <v>3100</v>
      </c>
      <c r="U17" s="18">
        <f>Table_SQLXAL[[#This Row],[QTY]]*Table_SQLXAL[[#This Row],[POWDERWEIGHT]]/1000</f>
        <v>0</v>
      </c>
      <c r="V17" s="18">
        <f>Table_SQLXAL[[#This Row],[QTY]]*Table_SQLXAL[[#This Row],[CHEMICALSWEIGHT]]/1000</f>
        <v>0</v>
      </c>
      <c r="W17" s="13">
        <v>7227.9</v>
      </c>
      <c r="X17" s="18">
        <v>200</v>
      </c>
      <c r="Y17" s="18">
        <v>6.1035599999999999</v>
      </c>
      <c r="Z17" s="20">
        <v>4.4999999999999998E-2</v>
      </c>
      <c r="AA17" s="9">
        <v>0</v>
      </c>
      <c r="AB17" s="18">
        <v>0</v>
      </c>
      <c r="AC17" s="14" t="s">
        <v>16</v>
      </c>
      <c r="AD17" s="14" t="s">
        <v>5</v>
      </c>
      <c r="AE17" s="14" t="s">
        <v>5</v>
      </c>
      <c r="AF17" s="14" t="s">
        <v>377</v>
      </c>
      <c r="AG17" s="14" t="s">
        <v>59</v>
      </c>
      <c r="AH17" s="14">
        <v>1</v>
      </c>
      <c r="AI17" s="14" t="s">
        <v>897</v>
      </c>
      <c r="AJ17" s="14" t="s">
        <v>511</v>
      </c>
      <c r="AK17" s="14" t="s">
        <v>25</v>
      </c>
      <c r="AL17" s="14">
        <v>0</v>
      </c>
      <c r="AM17" s="14">
        <v>1</v>
      </c>
      <c r="AN17" s="7"/>
      <c r="AQ17" s="7"/>
      <c r="AR17" s="7"/>
      <c r="AV17" s="7"/>
      <c r="AX17" s="7"/>
    </row>
    <row r="18" spans="1:50" x14ac:dyDescent="0.25">
      <c r="A18" s="14" t="s">
        <v>185</v>
      </c>
      <c r="B18" s="14" t="s">
        <v>19</v>
      </c>
      <c r="C18" s="21" t="s">
        <v>295</v>
      </c>
      <c r="D18" s="21" t="s">
        <v>5</v>
      </c>
      <c r="E18" s="21" t="s">
        <v>5</v>
      </c>
      <c r="F18" s="23">
        <v>40969</v>
      </c>
      <c r="G18" s="2">
        <f>ROUNDDOWN((Table_SQLXAL[[#This Row],[PRODWIDTH]]/Table_SQLXAL[[#This Row],[ROLLWIDTH CM]]/10),0)</f>
        <v>20</v>
      </c>
      <c r="H18" s="22">
        <v>40</v>
      </c>
      <c r="I18" s="21" t="s">
        <v>296</v>
      </c>
      <c r="J18" s="14" t="s">
        <v>297</v>
      </c>
      <c r="K18" s="14" t="s">
        <v>425</v>
      </c>
      <c r="L18" s="10">
        <f>(Table_SQLXAL[[#This Row],[TARGETWEIGHT]]*1000)-Table_SQLXAL[[#This Row],[POWDERWEIGHT]]-Table_SQLXAL[[#This Row],[CHEMICALSWEIGHT]]</f>
        <v>95</v>
      </c>
      <c r="M18" s="16" t="s">
        <v>298</v>
      </c>
      <c r="N18" s="12">
        <f>Table_SQLXAL[[#This Row],[ROLLWIDTH]]/10</f>
        <v>15</v>
      </c>
      <c r="O18" s="13">
        <v>1920</v>
      </c>
      <c r="P18" s="13">
        <f>Table_SQLXAL[[#This Row],[QTY]]/Table_SQLXAL[[#This Row],[ROLLWIDTH CM]]*100</f>
        <v>12800</v>
      </c>
      <c r="Q18" s="13">
        <v>12800</v>
      </c>
      <c r="R18" s="18">
        <f>Table_SQLXAL[[#This Row],[KG]]-Table_SQLXAL[[#This Row],[poid de poudre]]-Table_SQLXAL[[#This Row],[poid de chemical]]</f>
        <v>182.4</v>
      </c>
      <c r="S18" s="18">
        <f>Table_SQLXAL[[#This Row],[QTY_PROD_TIME]]*1.2</f>
        <v>0.31103999999999998</v>
      </c>
      <c r="T18" s="19">
        <v>3100</v>
      </c>
      <c r="U18" s="18">
        <f>Table_SQLXAL[[#This Row],[QTY]]*Table_SQLXAL[[#This Row],[POWDERWEIGHT]]/1000</f>
        <v>0</v>
      </c>
      <c r="V18" s="18">
        <f>Table_SQLXAL[[#This Row],[QTY]]*Table_SQLXAL[[#This Row],[CHEMICALSWEIGHT]]/1000</f>
        <v>0</v>
      </c>
      <c r="W18" s="13">
        <v>182.4</v>
      </c>
      <c r="X18" s="18">
        <v>150</v>
      </c>
      <c r="Y18" s="18">
        <v>0.25919999999999999</v>
      </c>
      <c r="Z18" s="20">
        <v>9.5000000000000001E-2</v>
      </c>
      <c r="AA18" s="9">
        <v>0</v>
      </c>
      <c r="AB18" s="18">
        <v>0</v>
      </c>
      <c r="AC18" s="14" t="s">
        <v>16</v>
      </c>
      <c r="AD18" s="14" t="s">
        <v>5</v>
      </c>
      <c r="AE18" s="14" t="s">
        <v>5</v>
      </c>
      <c r="AF18" s="14" t="s">
        <v>371</v>
      </c>
      <c r="AG18" s="14" t="s">
        <v>143</v>
      </c>
      <c r="AH18" s="14">
        <v>40969</v>
      </c>
      <c r="AI18" s="14" t="s">
        <v>670</v>
      </c>
      <c r="AJ18" s="14" t="s">
        <v>330</v>
      </c>
      <c r="AK18" s="14" t="s">
        <v>25</v>
      </c>
      <c r="AL18" s="14">
        <v>1920</v>
      </c>
      <c r="AM18" s="14">
        <v>41015</v>
      </c>
      <c r="AN18" s="7"/>
      <c r="AQ18" s="7"/>
      <c r="AR18" s="7"/>
      <c r="AV18" s="7"/>
      <c r="AX18" s="7"/>
    </row>
    <row r="19" spans="1:50" x14ac:dyDescent="0.25">
      <c r="A19" s="14" t="s">
        <v>186</v>
      </c>
      <c r="B19" s="14" t="s">
        <v>19</v>
      </c>
      <c r="C19" s="21" t="s">
        <v>146</v>
      </c>
      <c r="D19" s="21" t="s">
        <v>251</v>
      </c>
      <c r="E19" s="21" t="s">
        <v>276</v>
      </c>
      <c r="F19" s="23">
        <v>40976</v>
      </c>
      <c r="G19" s="2">
        <f>ROUNDDOWN((Table_SQLXAL[[#This Row],[PRODWIDTH]]/Table_SQLXAL[[#This Row],[ROLLWIDTH CM]]/10),0)</f>
        <v>3</v>
      </c>
      <c r="H19" s="22">
        <v>140</v>
      </c>
      <c r="I19" s="21" t="s">
        <v>5</v>
      </c>
      <c r="J19" s="14" t="s">
        <v>162</v>
      </c>
      <c r="K19" s="14" t="s">
        <v>163</v>
      </c>
      <c r="L19" s="10">
        <f>(Table_SQLXAL[[#This Row],[TARGETWEIGHT]]*1000)-Table_SQLXAL[[#This Row],[POWDERWEIGHT]]-Table_SQLXAL[[#This Row],[CHEMICALSWEIGHT]]</f>
        <v>45</v>
      </c>
      <c r="M19" s="16" t="s">
        <v>301</v>
      </c>
      <c r="N19" s="12">
        <f>Table_SQLXAL[[#This Row],[ROLLWIDTH]]/10</f>
        <v>100</v>
      </c>
      <c r="O19" s="13">
        <v>435000</v>
      </c>
      <c r="P19" s="13">
        <f>Table_SQLXAL[[#This Row],[QTY]]/Table_SQLXAL[[#This Row],[ROLLWIDTH CM]]*100</f>
        <v>435000</v>
      </c>
      <c r="Q19" s="13">
        <v>435000</v>
      </c>
      <c r="R19" s="18">
        <f>Table_SQLXAL[[#This Row],[KG]]-Table_SQLXAL[[#This Row],[poid de poudre]]-Table_SQLXAL[[#This Row],[poid de chemical]]</f>
        <v>19575</v>
      </c>
      <c r="S19" s="18">
        <f>Table_SQLXAL[[#This Row],[QTY_PROD_TIME]]*1.2</f>
        <v>19.836000000000002</v>
      </c>
      <c r="T19" s="19">
        <v>3100</v>
      </c>
      <c r="U19" s="18">
        <f>Table_SQLXAL[[#This Row],[QTY]]*Table_SQLXAL[[#This Row],[POWDERWEIGHT]]/1000</f>
        <v>0</v>
      </c>
      <c r="V19" s="18">
        <f>Table_SQLXAL[[#This Row],[QTY]]*Table_SQLXAL[[#This Row],[CHEMICALSWEIGHT]]/1000</f>
        <v>0</v>
      </c>
      <c r="W19" s="13">
        <v>19575</v>
      </c>
      <c r="X19" s="18">
        <v>1000</v>
      </c>
      <c r="Y19" s="18">
        <v>16.53</v>
      </c>
      <c r="Z19" s="20">
        <v>4.4999999999999998E-2</v>
      </c>
      <c r="AA19" s="9">
        <v>0</v>
      </c>
      <c r="AB19" s="18">
        <v>0</v>
      </c>
      <c r="AC19" s="14" t="s">
        <v>16</v>
      </c>
      <c r="AD19" s="14" t="s">
        <v>5</v>
      </c>
      <c r="AE19" s="14" t="s">
        <v>5</v>
      </c>
      <c r="AF19" s="14" t="s">
        <v>377</v>
      </c>
      <c r="AG19" s="14" t="s">
        <v>59</v>
      </c>
      <c r="AH19" s="14">
        <v>1</v>
      </c>
      <c r="AI19" s="14" t="s">
        <v>896</v>
      </c>
      <c r="AJ19" s="14" t="s">
        <v>339</v>
      </c>
      <c r="AK19" s="14" t="s">
        <v>25</v>
      </c>
      <c r="AL19" s="14">
        <v>0</v>
      </c>
      <c r="AM19" s="14">
        <v>1</v>
      </c>
      <c r="AN19" s="7"/>
      <c r="AQ19" s="7"/>
      <c r="AR19" s="7"/>
      <c r="AV19" s="7"/>
      <c r="AX19" s="7"/>
    </row>
    <row r="20" spans="1:50" x14ac:dyDescent="0.25">
      <c r="A20" s="14" t="s">
        <v>185</v>
      </c>
      <c r="B20" s="14" t="s">
        <v>19</v>
      </c>
      <c r="C20" s="21" t="s">
        <v>217</v>
      </c>
      <c r="D20" s="21" t="s">
        <v>283</v>
      </c>
      <c r="E20" s="21" t="s">
        <v>284</v>
      </c>
      <c r="F20" s="23">
        <v>40970</v>
      </c>
      <c r="G20" s="2">
        <f>ROUNDDOWN((Table_SQLXAL[[#This Row],[PRODWIDTH]]/Table_SQLXAL[[#This Row],[ROLLWIDTH CM]]/10),0)</f>
        <v>6</v>
      </c>
      <c r="H20" s="22">
        <v>34</v>
      </c>
      <c r="I20" s="21" t="s">
        <v>225</v>
      </c>
      <c r="J20" s="14" t="s">
        <v>216</v>
      </c>
      <c r="K20" s="14" t="s">
        <v>430</v>
      </c>
      <c r="L20" s="10">
        <f>(Table_SQLXAL[[#This Row],[TARGETWEIGHT]]*1000)-Table_SQLXAL[[#This Row],[POWDERWEIGHT]]-Table_SQLXAL[[#This Row],[CHEMICALSWEIGHT]]</f>
        <v>75.000000000000014</v>
      </c>
      <c r="M20" s="16" t="s">
        <v>220</v>
      </c>
      <c r="N20" s="12">
        <f>Table_SQLXAL[[#This Row],[ROLLWIDTH]]/10</f>
        <v>50</v>
      </c>
      <c r="O20" s="13">
        <v>147</v>
      </c>
      <c r="P20" s="13">
        <f>Table_SQLXAL[[#This Row],[QTY]]/Table_SQLXAL[[#This Row],[ROLLWIDTH CM]]*100</f>
        <v>294</v>
      </c>
      <c r="Q20" s="13">
        <v>294</v>
      </c>
      <c r="R20" s="18">
        <f>Table_SQLXAL[[#This Row],[KG]]-Table_SQLXAL[[#This Row],[poid de poudre]]-Table_SQLXAL[[#This Row],[poid de chemical]]</f>
        <v>11.025</v>
      </c>
      <c r="S20" s="18">
        <f>Table_SQLXAL[[#This Row],[QTY_PROD_TIME]]*1.2</f>
        <v>2.87532E-2</v>
      </c>
      <c r="T20" s="19">
        <v>3000</v>
      </c>
      <c r="U20" s="18">
        <f>Table_SQLXAL[[#This Row],[QTY]]*Table_SQLXAL[[#This Row],[POWDERWEIGHT]]/1000</f>
        <v>0</v>
      </c>
      <c r="V20" s="18">
        <f>Table_SQLXAL[[#This Row],[QTY]]*Table_SQLXAL[[#This Row],[CHEMICALSWEIGHT]]/1000</f>
        <v>0.67619999999999991</v>
      </c>
      <c r="W20" s="13">
        <v>11.7012</v>
      </c>
      <c r="X20" s="18">
        <v>500</v>
      </c>
      <c r="Y20" s="18">
        <v>2.3961E-2</v>
      </c>
      <c r="Z20" s="20">
        <v>7.9600000000000004E-2</v>
      </c>
      <c r="AA20" s="9">
        <v>0</v>
      </c>
      <c r="AB20" s="18">
        <v>4.5999999999999996</v>
      </c>
      <c r="AC20" s="14" t="s">
        <v>158</v>
      </c>
      <c r="AD20" s="14" t="s">
        <v>226</v>
      </c>
      <c r="AE20" s="14" t="s">
        <v>5</v>
      </c>
      <c r="AF20" s="14" t="s">
        <v>384</v>
      </c>
      <c r="AG20" s="14" t="s">
        <v>59</v>
      </c>
      <c r="AH20" s="14">
        <v>40970</v>
      </c>
      <c r="AI20" s="14" t="s">
        <v>671</v>
      </c>
      <c r="AJ20" s="14" t="s">
        <v>224</v>
      </c>
      <c r="AK20" s="14" t="s">
        <v>25</v>
      </c>
      <c r="AL20" s="14">
        <v>0</v>
      </c>
      <c r="AM20" s="14">
        <v>1</v>
      </c>
      <c r="AN20" s="7"/>
      <c r="AQ20" s="7"/>
      <c r="AR20" s="7"/>
      <c r="AV20" s="7"/>
      <c r="AX20" s="7"/>
    </row>
    <row r="21" spans="1:50" x14ac:dyDescent="0.25">
      <c r="A21" s="14" t="s">
        <v>185</v>
      </c>
      <c r="B21" s="14" t="s">
        <v>19</v>
      </c>
      <c r="C21" s="21" t="s">
        <v>228</v>
      </c>
      <c r="D21" s="21" t="s">
        <v>283</v>
      </c>
      <c r="E21" s="21" t="s">
        <v>284</v>
      </c>
      <c r="F21" s="23">
        <v>40970</v>
      </c>
      <c r="G21" s="2">
        <f>ROUNDDOWN((Table_SQLXAL[[#This Row],[PRODWIDTH]]/Table_SQLXAL[[#This Row],[ROLLWIDTH CM]]/10),0)</f>
        <v>6</v>
      </c>
      <c r="H21" s="22">
        <v>34</v>
      </c>
      <c r="I21" s="21" t="s">
        <v>225</v>
      </c>
      <c r="J21" s="14" t="s">
        <v>227</v>
      </c>
      <c r="K21" s="14" t="s">
        <v>431</v>
      </c>
      <c r="L21" s="10">
        <f>(Table_SQLXAL[[#This Row],[TARGETWEIGHT]]*1000)-Table_SQLXAL[[#This Row],[POWDERWEIGHT]]-Table_SQLXAL[[#This Row],[CHEMICALSWEIGHT]]</f>
        <v>75.000000000000014</v>
      </c>
      <c r="M21" s="16" t="s">
        <v>220</v>
      </c>
      <c r="N21" s="12">
        <f>Table_SQLXAL[[#This Row],[ROLLWIDTH]]/10</f>
        <v>50</v>
      </c>
      <c r="O21" s="13">
        <v>400</v>
      </c>
      <c r="P21" s="13">
        <f>Table_SQLXAL[[#This Row],[QTY]]/Table_SQLXAL[[#This Row],[ROLLWIDTH CM]]*100</f>
        <v>800</v>
      </c>
      <c r="Q21" s="13">
        <v>800</v>
      </c>
      <c r="R21" s="18">
        <f>Table_SQLXAL[[#This Row],[KG]]-Table_SQLXAL[[#This Row],[poid de poudre]]-Table_SQLXAL[[#This Row],[poid de chemical]]</f>
        <v>30</v>
      </c>
      <c r="S21" s="18">
        <f>Table_SQLXAL[[#This Row],[QTY_PROD_TIME]]*1.2</f>
        <v>7.823999999999999E-2</v>
      </c>
      <c r="T21" s="19">
        <v>3000</v>
      </c>
      <c r="U21" s="18">
        <f>Table_SQLXAL[[#This Row],[QTY]]*Table_SQLXAL[[#This Row],[POWDERWEIGHT]]/1000</f>
        <v>0</v>
      </c>
      <c r="V21" s="18">
        <f>Table_SQLXAL[[#This Row],[QTY]]*Table_SQLXAL[[#This Row],[CHEMICALSWEIGHT]]/1000</f>
        <v>1.8399999999999999</v>
      </c>
      <c r="W21" s="13">
        <v>31.84</v>
      </c>
      <c r="X21" s="18">
        <v>500</v>
      </c>
      <c r="Y21" s="18">
        <v>6.5199999999999994E-2</v>
      </c>
      <c r="Z21" s="20">
        <v>7.9600000000000004E-2</v>
      </c>
      <c r="AA21" s="9">
        <v>0</v>
      </c>
      <c r="AB21" s="18">
        <v>4.5999999999999996</v>
      </c>
      <c r="AC21" s="14" t="s">
        <v>60</v>
      </c>
      <c r="AD21" s="14" t="s">
        <v>229</v>
      </c>
      <c r="AE21" s="14" t="s">
        <v>5</v>
      </c>
      <c r="AF21" s="14" t="s">
        <v>385</v>
      </c>
      <c r="AG21" s="14" t="s">
        <v>59</v>
      </c>
      <c r="AH21" s="14">
        <v>40970</v>
      </c>
      <c r="AI21" s="14" t="s">
        <v>672</v>
      </c>
      <c r="AJ21" s="14" t="s">
        <v>224</v>
      </c>
      <c r="AK21" s="14" t="s">
        <v>25</v>
      </c>
      <c r="AL21" s="14">
        <v>0</v>
      </c>
      <c r="AM21" s="14">
        <v>1</v>
      </c>
      <c r="AN21" s="7"/>
      <c r="AQ21" s="7"/>
      <c r="AR21" s="7"/>
      <c r="AV21" s="7"/>
      <c r="AX21" s="7"/>
    </row>
    <row r="22" spans="1:50" x14ac:dyDescent="0.25">
      <c r="A22" s="14" t="s">
        <v>186</v>
      </c>
      <c r="B22" s="14" t="s">
        <v>19</v>
      </c>
      <c r="C22" s="21" t="s">
        <v>485</v>
      </c>
      <c r="D22" s="21" t="s">
        <v>491</v>
      </c>
      <c r="E22" s="21" t="s">
        <v>492</v>
      </c>
      <c r="F22" s="23">
        <v>40967</v>
      </c>
      <c r="G22" s="2">
        <f>ROUNDDOWN((Table_SQLXAL[[#This Row],[PRODWIDTH]]/Table_SQLXAL[[#This Row],[ROLLWIDTH CM]]/10),0)</f>
        <v>1</v>
      </c>
      <c r="H22" s="22">
        <v>35</v>
      </c>
      <c r="I22" s="21" t="s">
        <v>486</v>
      </c>
      <c r="J22" s="14" t="s">
        <v>487</v>
      </c>
      <c r="K22" s="14" t="s">
        <v>488</v>
      </c>
      <c r="L22" s="10">
        <f>(Table_SQLXAL[[#This Row],[TARGETWEIGHT]]*1000)-Table_SQLXAL[[#This Row],[POWDERWEIGHT]]-Table_SQLXAL[[#This Row],[CHEMICALSWEIGHT]]</f>
        <v>65</v>
      </c>
      <c r="M22" s="16" t="s">
        <v>490</v>
      </c>
      <c r="N22" s="12">
        <f>Table_SQLXAL[[#This Row],[ROLLWIDTH]]/10</f>
        <v>158</v>
      </c>
      <c r="O22" s="13">
        <v>121660</v>
      </c>
      <c r="P22" s="13">
        <f>Table_SQLXAL[[#This Row],[QTY]]/Table_SQLXAL[[#This Row],[ROLLWIDTH CM]]*100</f>
        <v>77000</v>
      </c>
      <c r="Q22" s="13">
        <v>77000</v>
      </c>
      <c r="R22" s="18">
        <f>Table_SQLXAL[[#This Row],[KG]]-Table_SQLXAL[[#This Row],[poid de poudre]]-Table_SQLXAL[[#This Row],[poid de chemical]]</f>
        <v>7907.9</v>
      </c>
      <c r="S22" s="18">
        <f>Table_SQLXAL[[#This Row],[QTY_PROD_TIME]]*1.2</f>
        <v>22.482768</v>
      </c>
      <c r="T22" s="19">
        <v>3100</v>
      </c>
      <c r="U22" s="18">
        <f>Table_SQLXAL[[#This Row],[QTY]]*Table_SQLXAL[[#This Row],[POWDERWEIGHT]]/1000</f>
        <v>0</v>
      </c>
      <c r="V22" s="18">
        <f>Table_SQLXAL[[#This Row],[QTY]]*Table_SQLXAL[[#This Row],[CHEMICALSWEIGHT]]/1000</f>
        <v>0</v>
      </c>
      <c r="W22" s="13">
        <v>7907.9</v>
      </c>
      <c r="X22" s="18">
        <v>1580</v>
      </c>
      <c r="Y22" s="18">
        <v>18.73564</v>
      </c>
      <c r="Z22" s="20">
        <v>6.5000000000000002E-2</v>
      </c>
      <c r="AA22" s="9">
        <v>0</v>
      </c>
      <c r="AB22" s="18">
        <v>0</v>
      </c>
      <c r="AC22" s="14" t="s">
        <v>16</v>
      </c>
      <c r="AD22" s="14" t="s">
        <v>5</v>
      </c>
      <c r="AE22" s="14" t="s">
        <v>5</v>
      </c>
      <c r="AF22" s="14" t="s">
        <v>489</v>
      </c>
      <c r="AG22" s="14" t="s">
        <v>19</v>
      </c>
      <c r="AH22" s="14">
        <v>1</v>
      </c>
      <c r="AI22" s="14" t="s">
        <v>493</v>
      </c>
      <c r="AJ22" s="14" t="s">
        <v>494</v>
      </c>
      <c r="AK22" s="14" t="s">
        <v>25</v>
      </c>
      <c r="AL22" s="14">
        <v>121660</v>
      </c>
      <c r="AM22" s="14">
        <v>41016</v>
      </c>
      <c r="AN22" s="7"/>
      <c r="AQ22" s="7"/>
      <c r="AR22" s="7"/>
      <c r="AV22" s="7"/>
      <c r="AX22" s="7"/>
    </row>
    <row r="23" spans="1:50" x14ac:dyDescent="0.25">
      <c r="A23" s="14" t="s">
        <v>186</v>
      </c>
      <c r="B23" s="14" t="s">
        <v>19</v>
      </c>
      <c r="C23" s="21" t="s">
        <v>206</v>
      </c>
      <c r="D23" s="21" t="s">
        <v>267</v>
      </c>
      <c r="E23" s="21" t="s">
        <v>268</v>
      </c>
      <c r="F23" s="23">
        <v>40940</v>
      </c>
      <c r="G23" s="2">
        <f>ROUNDDOWN((Table_SQLXAL[[#This Row],[PRODWIDTH]]/Table_SQLXAL[[#This Row],[ROLLWIDTH CM]]/10),0)</f>
        <v>3</v>
      </c>
      <c r="H23" s="22">
        <v>18</v>
      </c>
      <c r="I23" s="21" t="s">
        <v>333</v>
      </c>
      <c r="J23" s="14" t="s">
        <v>334</v>
      </c>
      <c r="K23" s="14" t="s">
        <v>335</v>
      </c>
      <c r="L23" s="10">
        <f>(Table_SQLXAL[[#This Row],[TARGETWEIGHT]]*1000)-Table_SQLXAL[[#This Row],[POWDERWEIGHT]]-Table_SQLXAL[[#This Row],[CHEMICALSWEIGHT]]</f>
        <v>130</v>
      </c>
      <c r="M23" s="16" t="s">
        <v>207</v>
      </c>
      <c r="N23" s="12">
        <f>Table_SQLXAL[[#This Row],[ROLLWIDTH]]/10</f>
        <v>104</v>
      </c>
      <c r="O23" s="13">
        <v>5408</v>
      </c>
      <c r="P23" s="13">
        <f>Table_SQLXAL[[#This Row],[QTY]]/Table_SQLXAL[[#This Row],[ROLLWIDTH CM]]*100</f>
        <v>5200</v>
      </c>
      <c r="Q23" s="13">
        <v>5200</v>
      </c>
      <c r="R23" s="18">
        <f>Table_SQLXAL[[#This Row],[KG]]-Table_SQLXAL[[#This Row],[poid de poudre]]-Table_SQLXAL[[#This Row],[poid de chemical]]</f>
        <v>703.04</v>
      </c>
      <c r="S23" s="18">
        <f>Table_SQLXAL[[#This Row],[QTY_PROD_TIME]]*1.2</f>
        <v>1.8754944</v>
      </c>
      <c r="T23" s="19">
        <v>3200</v>
      </c>
      <c r="U23" s="18">
        <f>Table_SQLXAL[[#This Row],[QTY]]*Table_SQLXAL[[#This Row],[POWDERWEIGHT]]/1000</f>
        <v>0</v>
      </c>
      <c r="V23" s="18">
        <f>Table_SQLXAL[[#This Row],[QTY]]*Table_SQLXAL[[#This Row],[CHEMICALSWEIGHT]]/1000</f>
        <v>0</v>
      </c>
      <c r="W23" s="13">
        <v>703.04</v>
      </c>
      <c r="X23" s="18">
        <v>1040</v>
      </c>
      <c r="Y23" s="18">
        <v>1.5629120000000001</v>
      </c>
      <c r="Z23" s="20">
        <v>0.13</v>
      </c>
      <c r="AA23" s="9">
        <v>0</v>
      </c>
      <c r="AB23" s="18">
        <v>0</v>
      </c>
      <c r="AC23" s="14" t="s">
        <v>16</v>
      </c>
      <c r="AD23" s="14" t="s">
        <v>5</v>
      </c>
      <c r="AE23" s="14" t="s">
        <v>5</v>
      </c>
      <c r="AF23" s="14" t="s">
        <v>386</v>
      </c>
      <c r="AG23" s="14" t="s">
        <v>59</v>
      </c>
      <c r="AH23" s="14">
        <v>1</v>
      </c>
      <c r="AI23" s="14" t="s">
        <v>673</v>
      </c>
      <c r="AJ23" s="14" t="s">
        <v>336</v>
      </c>
      <c r="AK23" s="14" t="s">
        <v>4</v>
      </c>
      <c r="AL23" s="14">
        <v>5408</v>
      </c>
      <c r="AM23" s="14">
        <v>41015</v>
      </c>
      <c r="AN23" s="7"/>
      <c r="AQ23" s="7"/>
      <c r="AR23" s="7"/>
      <c r="AV23" s="7"/>
      <c r="AX23" s="7"/>
    </row>
    <row r="24" spans="1:50" x14ac:dyDescent="0.25">
      <c r="A24" s="14" t="s">
        <v>186</v>
      </c>
      <c r="B24" s="14" t="s">
        <v>19</v>
      </c>
      <c r="C24" s="21" t="s">
        <v>206</v>
      </c>
      <c r="D24" s="21" t="s">
        <v>267</v>
      </c>
      <c r="E24" s="21" t="s">
        <v>268</v>
      </c>
      <c r="F24" s="23">
        <v>40940</v>
      </c>
      <c r="G24" s="2">
        <f>ROUNDDOWN((Table_SQLXAL[[#This Row],[PRODWIDTH]]/Table_SQLXAL[[#This Row],[ROLLWIDTH CM]]/10),0)</f>
        <v>3</v>
      </c>
      <c r="H24" s="22">
        <v>18</v>
      </c>
      <c r="I24" s="21" t="s">
        <v>333</v>
      </c>
      <c r="J24" s="14" t="s">
        <v>337</v>
      </c>
      <c r="K24" s="14" t="s">
        <v>338</v>
      </c>
      <c r="L24" s="10">
        <f>(Table_SQLXAL[[#This Row],[TARGETWEIGHT]]*1000)-Table_SQLXAL[[#This Row],[POWDERWEIGHT]]-Table_SQLXAL[[#This Row],[CHEMICALSWEIGHT]]</f>
        <v>130</v>
      </c>
      <c r="M24" s="16" t="s">
        <v>207</v>
      </c>
      <c r="N24" s="12">
        <f>Table_SQLXAL[[#This Row],[ROLLWIDTH]]/10</f>
        <v>94</v>
      </c>
      <c r="O24" s="13">
        <v>2444</v>
      </c>
      <c r="P24" s="13">
        <f>Table_SQLXAL[[#This Row],[QTY]]/Table_SQLXAL[[#This Row],[ROLLWIDTH CM]]*100</f>
        <v>2600</v>
      </c>
      <c r="Q24" s="13">
        <v>2600</v>
      </c>
      <c r="R24" s="18">
        <f>Table_SQLXAL[[#This Row],[KG]]-Table_SQLXAL[[#This Row],[poid de poudre]]-Table_SQLXAL[[#This Row],[poid de chemical]]</f>
        <v>317.72000000000003</v>
      </c>
      <c r="S24" s="18">
        <f>Table_SQLXAL[[#This Row],[QTY_PROD_TIME]]*1.2</f>
        <v>0.84757920000000009</v>
      </c>
      <c r="T24" s="19">
        <v>3200</v>
      </c>
      <c r="U24" s="18">
        <f>Table_SQLXAL[[#This Row],[QTY]]*Table_SQLXAL[[#This Row],[POWDERWEIGHT]]/1000</f>
        <v>0</v>
      </c>
      <c r="V24" s="18">
        <f>Table_SQLXAL[[#This Row],[QTY]]*Table_SQLXAL[[#This Row],[CHEMICALSWEIGHT]]/1000</f>
        <v>0</v>
      </c>
      <c r="W24" s="13">
        <v>317.72000000000003</v>
      </c>
      <c r="X24" s="18">
        <v>940</v>
      </c>
      <c r="Y24" s="18">
        <v>0.70631600000000005</v>
      </c>
      <c r="Z24" s="20">
        <v>0.13</v>
      </c>
      <c r="AA24" s="9">
        <v>0</v>
      </c>
      <c r="AB24" s="18">
        <v>0</v>
      </c>
      <c r="AC24" s="14" t="s">
        <v>16</v>
      </c>
      <c r="AD24" s="14" t="s">
        <v>5</v>
      </c>
      <c r="AE24" s="14" t="s">
        <v>5</v>
      </c>
      <c r="AF24" s="14" t="s">
        <v>386</v>
      </c>
      <c r="AG24" s="14" t="s">
        <v>59</v>
      </c>
      <c r="AH24" s="14">
        <v>1</v>
      </c>
      <c r="AI24" s="14" t="s">
        <v>674</v>
      </c>
      <c r="AJ24" s="14" t="s">
        <v>336</v>
      </c>
      <c r="AK24" s="14" t="s">
        <v>51</v>
      </c>
      <c r="AL24" s="14">
        <v>2444</v>
      </c>
      <c r="AM24" s="14">
        <v>40969</v>
      </c>
      <c r="AN24" s="7"/>
      <c r="AQ24" s="7"/>
      <c r="AR24" s="7"/>
      <c r="AV24" s="7"/>
      <c r="AX24" s="7"/>
    </row>
    <row r="25" spans="1:50" x14ac:dyDescent="0.25">
      <c r="A25" s="14" t="s">
        <v>185</v>
      </c>
      <c r="B25" s="14" t="s">
        <v>19</v>
      </c>
      <c r="C25" s="21" t="s">
        <v>150</v>
      </c>
      <c r="D25" s="21" t="s">
        <v>285</v>
      </c>
      <c r="E25" s="21" t="s">
        <v>286</v>
      </c>
      <c r="F25" s="23">
        <v>40974</v>
      </c>
      <c r="G25" s="2">
        <f>ROUNDDOWN((Table_SQLXAL[[#This Row],[PRODWIDTH]]/Table_SQLXAL[[#This Row],[ROLLWIDTH CM]]/10),0)</f>
        <v>1</v>
      </c>
      <c r="H25" s="22">
        <v>48.5</v>
      </c>
      <c r="I25" s="21" t="s">
        <v>153</v>
      </c>
      <c r="J25" s="14" t="s">
        <v>149</v>
      </c>
      <c r="K25" s="14" t="s">
        <v>426</v>
      </c>
      <c r="L25" s="10">
        <f>(Table_SQLXAL[[#This Row],[TARGETWEIGHT]]*1000)-Table_SQLXAL[[#This Row],[POWDERWEIGHT]]-Table_SQLXAL[[#This Row],[CHEMICALSWEIGHT]]</f>
        <v>47.6</v>
      </c>
      <c r="M25" s="16" t="s">
        <v>318</v>
      </c>
      <c r="N25" s="12">
        <f>Table_SQLXAL[[#This Row],[ROLLWIDTH]]/10</f>
        <v>170</v>
      </c>
      <c r="O25" s="13">
        <v>23205</v>
      </c>
      <c r="P25" s="13">
        <f>Table_SQLXAL[[#This Row],[QTY]]/Table_SQLXAL[[#This Row],[ROLLWIDTH CM]]*100</f>
        <v>13650</v>
      </c>
      <c r="Q25" s="13">
        <v>13650</v>
      </c>
      <c r="R25" s="18">
        <f>Table_SQLXAL[[#This Row],[KG]]-Table_SQLXAL[[#This Row],[poid de poudre]]-Table_SQLXAL[[#This Row],[poid de chemical]]</f>
        <v>1104.558</v>
      </c>
      <c r="S25" s="18">
        <f>Table_SQLXAL[[#This Row],[QTY_PROD_TIME]]*1.2</f>
        <v>3.2022900000000001</v>
      </c>
      <c r="T25" s="19">
        <v>3000</v>
      </c>
      <c r="U25" s="18">
        <f>Table_SQLXAL[[#This Row],[QTY]]*Table_SQLXAL[[#This Row],[POWDERWEIGHT]]/1000</f>
        <v>0</v>
      </c>
      <c r="V25" s="18">
        <f>Table_SQLXAL[[#This Row],[QTY]]*Table_SQLXAL[[#This Row],[CHEMICALSWEIGHT]]/1000</f>
        <v>55.692</v>
      </c>
      <c r="W25" s="13">
        <v>1160.25</v>
      </c>
      <c r="X25" s="18">
        <v>1700</v>
      </c>
      <c r="Y25" s="18">
        <v>2.6685750000000001</v>
      </c>
      <c r="Z25" s="20">
        <v>0.05</v>
      </c>
      <c r="AA25" s="9">
        <v>0</v>
      </c>
      <c r="AB25" s="18">
        <v>2.4</v>
      </c>
      <c r="AC25" s="14" t="s">
        <v>151</v>
      </c>
      <c r="AD25" s="14" t="s">
        <v>152</v>
      </c>
      <c r="AE25" s="14" t="s">
        <v>5</v>
      </c>
      <c r="AF25" s="14" t="s">
        <v>378</v>
      </c>
      <c r="AG25" s="14" t="s">
        <v>59</v>
      </c>
      <c r="AH25" s="14">
        <v>40974</v>
      </c>
      <c r="AI25" s="14" t="s">
        <v>675</v>
      </c>
      <c r="AJ25" s="14" t="s">
        <v>495</v>
      </c>
      <c r="AK25" s="14" t="s">
        <v>25</v>
      </c>
      <c r="AL25" s="14">
        <v>23205</v>
      </c>
      <c r="AM25" s="14">
        <v>40976</v>
      </c>
      <c r="AN25" s="7"/>
      <c r="AQ25" s="7"/>
      <c r="AR25" s="7"/>
      <c r="AV25" s="7"/>
      <c r="AX25" s="7"/>
    </row>
    <row r="26" spans="1:50" x14ac:dyDescent="0.25">
      <c r="A26" s="14" t="s">
        <v>185</v>
      </c>
      <c r="B26" s="14" t="s">
        <v>19</v>
      </c>
      <c r="C26" s="21" t="s">
        <v>150</v>
      </c>
      <c r="D26" s="21" t="s">
        <v>285</v>
      </c>
      <c r="E26" s="21" t="s">
        <v>286</v>
      </c>
      <c r="F26" s="23">
        <v>40974</v>
      </c>
      <c r="G26" s="2">
        <f>ROUNDDOWN((Table_SQLXAL[[#This Row],[PRODWIDTH]]/Table_SQLXAL[[#This Row],[ROLLWIDTH CM]]/10),0)</f>
        <v>2</v>
      </c>
      <c r="H26" s="22">
        <v>48.5</v>
      </c>
      <c r="I26" s="21" t="s">
        <v>153</v>
      </c>
      <c r="J26" s="14" t="s">
        <v>154</v>
      </c>
      <c r="K26" s="14" t="s">
        <v>427</v>
      </c>
      <c r="L26" s="10">
        <f>(Table_SQLXAL[[#This Row],[TARGETWEIGHT]]*1000)-Table_SQLXAL[[#This Row],[POWDERWEIGHT]]-Table_SQLXAL[[#This Row],[CHEMICALSWEIGHT]]</f>
        <v>47.6</v>
      </c>
      <c r="M26" s="16" t="s">
        <v>318</v>
      </c>
      <c r="N26" s="12">
        <f>Table_SQLXAL[[#This Row],[ROLLWIDTH]]/10</f>
        <v>130</v>
      </c>
      <c r="O26" s="13">
        <v>17745</v>
      </c>
      <c r="P26" s="13">
        <f>Table_SQLXAL[[#This Row],[QTY]]/Table_SQLXAL[[#This Row],[ROLLWIDTH CM]]*100</f>
        <v>13650</v>
      </c>
      <c r="Q26" s="13">
        <v>13650</v>
      </c>
      <c r="R26" s="18">
        <f>Table_SQLXAL[[#This Row],[KG]]-Table_SQLXAL[[#This Row],[poid de poudre]]-Table_SQLXAL[[#This Row],[poid de chemical]]</f>
        <v>844.66200000000003</v>
      </c>
      <c r="S26" s="18">
        <f>Table_SQLXAL[[#This Row],[QTY_PROD_TIME]]*1.2</f>
        <v>2.4488099999999995</v>
      </c>
      <c r="T26" s="19">
        <v>3000</v>
      </c>
      <c r="U26" s="18">
        <f>Table_SQLXAL[[#This Row],[QTY]]*Table_SQLXAL[[#This Row],[POWDERWEIGHT]]/1000</f>
        <v>0</v>
      </c>
      <c r="V26" s="18">
        <f>Table_SQLXAL[[#This Row],[QTY]]*Table_SQLXAL[[#This Row],[CHEMICALSWEIGHT]]/1000</f>
        <v>42.588000000000001</v>
      </c>
      <c r="W26" s="13">
        <v>887.25</v>
      </c>
      <c r="X26" s="18">
        <v>1300</v>
      </c>
      <c r="Y26" s="18">
        <v>2.0406749999999998</v>
      </c>
      <c r="Z26" s="20">
        <v>0.05</v>
      </c>
      <c r="AA26" s="9">
        <v>0</v>
      </c>
      <c r="AB26" s="18">
        <v>2.4</v>
      </c>
      <c r="AC26" s="14" t="s">
        <v>151</v>
      </c>
      <c r="AD26" s="14" t="s">
        <v>152</v>
      </c>
      <c r="AE26" s="14" t="s">
        <v>5</v>
      </c>
      <c r="AF26" s="14" t="s">
        <v>378</v>
      </c>
      <c r="AG26" s="14" t="s">
        <v>59</v>
      </c>
      <c r="AH26" s="14">
        <v>40974</v>
      </c>
      <c r="AI26" s="14" t="s">
        <v>676</v>
      </c>
      <c r="AJ26" s="14" t="s">
        <v>495</v>
      </c>
      <c r="AK26" s="14" t="s">
        <v>25</v>
      </c>
      <c r="AL26" s="14">
        <v>0</v>
      </c>
      <c r="AM26" s="14">
        <v>1</v>
      </c>
      <c r="AN26" s="7"/>
      <c r="AQ26" s="7"/>
      <c r="AR26" s="7"/>
      <c r="AV26" s="7"/>
      <c r="AX26" s="7"/>
    </row>
    <row r="27" spans="1:50" x14ac:dyDescent="0.25">
      <c r="A27" s="14" t="s">
        <v>185</v>
      </c>
      <c r="B27" s="14" t="s">
        <v>19</v>
      </c>
      <c r="C27" s="21" t="s">
        <v>156</v>
      </c>
      <c r="D27" s="21" t="s">
        <v>288</v>
      </c>
      <c r="E27" s="21" t="s">
        <v>286</v>
      </c>
      <c r="F27" s="23">
        <v>40974</v>
      </c>
      <c r="G27" s="2">
        <f>ROUNDDOWN((Table_SQLXAL[[#This Row],[PRODWIDTH]]/Table_SQLXAL[[#This Row],[ROLLWIDTH CM]]/10),0)</f>
        <v>1</v>
      </c>
      <c r="H27" s="22">
        <v>70.599999999999994</v>
      </c>
      <c r="I27" s="21" t="s">
        <v>153</v>
      </c>
      <c r="J27" s="14" t="s">
        <v>155</v>
      </c>
      <c r="K27" s="14" t="s">
        <v>157</v>
      </c>
      <c r="L27" s="10">
        <f>(Table_SQLXAL[[#This Row],[TARGETWEIGHT]]*1000)-Table_SQLXAL[[#This Row],[POWDERWEIGHT]]-Table_SQLXAL[[#This Row],[CHEMICALSWEIGHT]]</f>
        <v>47.6</v>
      </c>
      <c r="M27" s="16" t="s">
        <v>318</v>
      </c>
      <c r="N27" s="12">
        <f>Table_SQLXAL[[#This Row],[ROLLWIDTH]]/10</f>
        <v>170</v>
      </c>
      <c r="O27" s="13">
        <v>15725</v>
      </c>
      <c r="P27" s="13">
        <f>Table_SQLXAL[[#This Row],[QTY]]/Table_SQLXAL[[#This Row],[ROLLWIDTH CM]]*100</f>
        <v>9250</v>
      </c>
      <c r="Q27" s="13">
        <v>9250</v>
      </c>
      <c r="R27" s="18">
        <f>Table_SQLXAL[[#This Row],[KG]]-Table_SQLXAL[[#This Row],[poid de poudre]]-Table_SQLXAL[[#This Row],[poid de chemical]]</f>
        <v>748.51</v>
      </c>
      <c r="S27" s="18">
        <f>Table_SQLXAL[[#This Row],[QTY_PROD_TIME]]*1.2</f>
        <v>1.4907299999999999</v>
      </c>
      <c r="T27" s="19">
        <v>3000</v>
      </c>
      <c r="U27" s="18">
        <f>Table_SQLXAL[[#This Row],[QTY]]*Table_SQLXAL[[#This Row],[POWDERWEIGHT]]/1000</f>
        <v>0</v>
      </c>
      <c r="V27" s="18">
        <f>Table_SQLXAL[[#This Row],[QTY]]*Table_SQLXAL[[#This Row],[CHEMICALSWEIGHT]]/1000</f>
        <v>37.74</v>
      </c>
      <c r="W27" s="13">
        <v>786.25</v>
      </c>
      <c r="X27" s="18">
        <v>1700</v>
      </c>
      <c r="Y27" s="18">
        <v>1.242275</v>
      </c>
      <c r="Z27" s="20">
        <v>0.05</v>
      </c>
      <c r="AA27" s="9">
        <v>0</v>
      </c>
      <c r="AB27" s="18">
        <v>2.4</v>
      </c>
      <c r="AC27" s="14" t="s">
        <v>158</v>
      </c>
      <c r="AD27" s="14" t="s">
        <v>159</v>
      </c>
      <c r="AE27" s="14" t="s">
        <v>5</v>
      </c>
      <c r="AF27" s="14" t="s">
        <v>379</v>
      </c>
      <c r="AG27" s="14" t="s">
        <v>59</v>
      </c>
      <c r="AH27" s="14">
        <v>40974</v>
      </c>
      <c r="AI27" s="14" t="s">
        <v>677</v>
      </c>
      <c r="AJ27" s="14" t="s">
        <v>495</v>
      </c>
      <c r="AK27" s="14" t="s">
        <v>25</v>
      </c>
      <c r="AL27" s="14">
        <v>15725</v>
      </c>
      <c r="AM27" s="14">
        <v>40976</v>
      </c>
      <c r="AN27" s="7"/>
      <c r="AQ27" s="7"/>
      <c r="AR27" s="7"/>
      <c r="AV27" s="7"/>
      <c r="AX27" s="7"/>
    </row>
    <row r="28" spans="1:50" x14ac:dyDescent="0.25">
      <c r="A28" s="14" t="s">
        <v>185</v>
      </c>
      <c r="B28" s="14" t="s">
        <v>19</v>
      </c>
      <c r="C28" s="21" t="s">
        <v>156</v>
      </c>
      <c r="D28" s="21" t="s">
        <v>288</v>
      </c>
      <c r="E28" s="21" t="s">
        <v>286</v>
      </c>
      <c r="F28" s="23">
        <v>40974</v>
      </c>
      <c r="G28" s="2">
        <f>ROUNDDOWN((Table_SQLXAL[[#This Row],[PRODWIDTH]]/Table_SQLXAL[[#This Row],[ROLLWIDTH CM]]/10),0)</f>
        <v>2</v>
      </c>
      <c r="H28" s="22">
        <v>70.599999999999994</v>
      </c>
      <c r="I28" s="21" t="s">
        <v>153</v>
      </c>
      <c r="J28" s="14" t="s">
        <v>160</v>
      </c>
      <c r="K28" s="14" t="s">
        <v>161</v>
      </c>
      <c r="L28" s="10">
        <f>(Table_SQLXAL[[#This Row],[TARGETWEIGHT]]*1000)-Table_SQLXAL[[#This Row],[POWDERWEIGHT]]-Table_SQLXAL[[#This Row],[CHEMICALSWEIGHT]]</f>
        <v>47.6</v>
      </c>
      <c r="M28" s="16" t="s">
        <v>318</v>
      </c>
      <c r="N28" s="12">
        <f>Table_SQLXAL[[#This Row],[ROLLWIDTH]]/10</f>
        <v>130</v>
      </c>
      <c r="O28" s="13">
        <v>12025</v>
      </c>
      <c r="P28" s="13">
        <f>Table_SQLXAL[[#This Row],[QTY]]/Table_SQLXAL[[#This Row],[ROLLWIDTH CM]]*100</f>
        <v>9250</v>
      </c>
      <c r="Q28" s="13">
        <v>9250</v>
      </c>
      <c r="R28" s="18">
        <f>Table_SQLXAL[[#This Row],[KG]]-Table_SQLXAL[[#This Row],[poid de poudre]]-Table_SQLXAL[[#This Row],[poid de chemical]]</f>
        <v>572.39</v>
      </c>
      <c r="S28" s="18">
        <f>Table_SQLXAL[[#This Row],[QTY_PROD_TIME]]*1.2</f>
        <v>1.1399699999999999</v>
      </c>
      <c r="T28" s="19">
        <v>3000</v>
      </c>
      <c r="U28" s="18">
        <f>Table_SQLXAL[[#This Row],[QTY]]*Table_SQLXAL[[#This Row],[POWDERWEIGHT]]/1000</f>
        <v>0</v>
      </c>
      <c r="V28" s="18">
        <f>Table_SQLXAL[[#This Row],[QTY]]*Table_SQLXAL[[#This Row],[CHEMICALSWEIGHT]]/1000</f>
        <v>28.86</v>
      </c>
      <c r="W28" s="13">
        <v>601.25</v>
      </c>
      <c r="X28" s="18">
        <v>1300</v>
      </c>
      <c r="Y28" s="18">
        <v>0.94997500000000001</v>
      </c>
      <c r="Z28" s="20">
        <v>0.05</v>
      </c>
      <c r="AA28" s="9">
        <v>0</v>
      </c>
      <c r="AB28" s="18">
        <v>2.4</v>
      </c>
      <c r="AC28" s="14" t="s">
        <v>158</v>
      </c>
      <c r="AD28" s="14" t="s">
        <v>159</v>
      </c>
      <c r="AE28" s="14" t="s">
        <v>5</v>
      </c>
      <c r="AF28" s="14" t="s">
        <v>379</v>
      </c>
      <c r="AG28" s="14" t="s">
        <v>59</v>
      </c>
      <c r="AH28" s="14">
        <v>40974</v>
      </c>
      <c r="AI28" s="14" t="s">
        <v>678</v>
      </c>
      <c r="AJ28" s="14" t="s">
        <v>495</v>
      </c>
      <c r="AK28" s="14" t="s">
        <v>25</v>
      </c>
      <c r="AL28" s="14">
        <v>0</v>
      </c>
      <c r="AM28" s="14">
        <v>1</v>
      </c>
      <c r="AN28" s="7"/>
      <c r="AQ28" s="7"/>
      <c r="AR28" s="7"/>
      <c r="AV28" s="7"/>
      <c r="AX28" s="7"/>
    </row>
    <row r="29" spans="1:50" x14ac:dyDescent="0.25">
      <c r="A29" s="14" t="s">
        <v>185</v>
      </c>
      <c r="B29" s="14" t="s">
        <v>19</v>
      </c>
      <c r="C29" s="21" t="s">
        <v>496</v>
      </c>
      <c r="D29" s="21" t="s">
        <v>285</v>
      </c>
      <c r="E29" s="21" t="s">
        <v>284</v>
      </c>
      <c r="F29" s="23">
        <v>40975</v>
      </c>
      <c r="G29" s="2">
        <f>ROUNDDOWN((Table_SQLXAL[[#This Row],[PRODWIDTH]]/Table_SQLXAL[[#This Row],[ROLLWIDTH CM]]/10),0)</f>
        <v>2</v>
      </c>
      <c r="H29" s="22">
        <v>46.1</v>
      </c>
      <c r="I29" s="21" t="s">
        <v>153</v>
      </c>
      <c r="J29" s="14" t="s">
        <v>497</v>
      </c>
      <c r="K29" s="14" t="s">
        <v>498</v>
      </c>
      <c r="L29" s="10">
        <f>(Table_SQLXAL[[#This Row],[TARGETWEIGHT]]*1000)-Table_SQLXAL[[#This Row],[POWDERWEIGHT]]-Table_SQLXAL[[#This Row],[CHEMICALSWEIGHT]]</f>
        <v>47.6</v>
      </c>
      <c r="M29" s="16" t="s">
        <v>220</v>
      </c>
      <c r="N29" s="12">
        <f>Table_SQLXAL[[#This Row],[ROLLWIDTH]]/10</f>
        <v>130</v>
      </c>
      <c r="O29" s="13">
        <v>17745</v>
      </c>
      <c r="P29" s="13">
        <f>Table_SQLXAL[[#This Row],[QTY]]/Table_SQLXAL[[#This Row],[ROLLWIDTH CM]]*100</f>
        <v>13650</v>
      </c>
      <c r="Q29" s="13">
        <v>13650</v>
      </c>
      <c r="R29" s="18">
        <f>Table_SQLXAL[[#This Row],[KG]]-Table_SQLXAL[[#This Row],[poid de poudre]]-Table_SQLXAL[[#This Row],[poid de chemical]]</f>
        <v>844.66200000000003</v>
      </c>
      <c r="S29" s="18">
        <f>Table_SQLXAL[[#This Row],[QTY_PROD_TIME]]*1.2</f>
        <v>2.5552799999999998</v>
      </c>
      <c r="T29" s="19">
        <v>3000</v>
      </c>
      <c r="U29" s="18">
        <f>Table_SQLXAL[[#This Row],[QTY]]*Table_SQLXAL[[#This Row],[POWDERWEIGHT]]/1000</f>
        <v>0</v>
      </c>
      <c r="V29" s="18">
        <f>Table_SQLXAL[[#This Row],[QTY]]*Table_SQLXAL[[#This Row],[CHEMICALSWEIGHT]]/1000</f>
        <v>42.588000000000001</v>
      </c>
      <c r="W29" s="13">
        <v>887.25</v>
      </c>
      <c r="X29" s="18">
        <v>1300</v>
      </c>
      <c r="Y29" s="18">
        <v>2.1294</v>
      </c>
      <c r="Z29" s="20">
        <v>0.05</v>
      </c>
      <c r="AA29" s="9">
        <v>0</v>
      </c>
      <c r="AB29" s="18">
        <v>2.4</v>
      </c>
      <c r="AC29" s="14" t="s">
        <v>60</v>
      </c>
      <c r="AD29" s="14" t="s">
        <v>500</v>
      </c>
      <c r="AE29" s="14" t="s">
        <v>5</v>
      </c>
      <c r="AF29" s="14" t="s">
        <v>499</v>
      </c>
      <c r="AG29" s="14" t="s">
        <v>59</v>
      </c>
      <c r="AH29" s="14">
        <v>40975</v>
      </c>
      <c r="AI29" s="14" t="s">
        <v>679</v>
      </c>
      <c r="AJ29" s="14" t="s">
        <v>501</v>
      </c>
      <c r="AK29" s="14" t="s">
        <v>25</v>
      </c>
      <c r="AL29" s="14">
        <v>0</v>
      </c>
      <c r="AM29" s="14">
        <v>1</v>
      </c>
      <c r="AN29" s="7"/>
      <c r="AQ29" s="7"/>
      <c r="AR29" s="7"/>
      <c r="AV29" s="7"/>
      <c r="AX29" s="7"/>
    </row>
    <row r="30" spans="1:50" x14ac:dyDescent="0.25">
      <c r="A30" s="14" t="s">
        <v>185</v>
      </c>
      <c r="B30" s="14" t="s">
        <v>19</v>
      </c>
      <c r="C30" s="21" t="s">
        <v>496</v>
      </c>
      <c r="D30" s="21" t="s">
        <v>285</v>
      </c>
      <c r="E30" s="21" t="s">
        <v>284</v>
      </c>
      <c r="F30" s="23">
        <v>40975</v>
      </c>
      <c r="G30" s="2">
        <f>ROUNDDOWN((Table_SQLXAL[[#This Row],[PRODWIDTH]]/Table_SQLXAL[[#This Row],[ROLLWIDTH CM]]/10),0)</f>
        <v>1</v>
      </c>
      <c r="H30" s="22">
        <v>46.1</v>
      </c>
      <c r="I30" s="21" t="s">
        <v>153</v>
      </c>
      <c r="J30" s="14" t="s">
        <v>502</v>
      </c>
      <c r="K30" s="14" t="s">
        <v>503</v>
      </c>
      <c r="L30" s="10">
        <f>(Table_SQLXAL[[#This Row],[TARGETWEIGHT]]*1000)-Table_SQLXAL[[#This Row],[POWDERWEIGHT]]-Table_SQLXAL[[#This Row],[CHEMICALSWEIGHT]]</f>
        <v>47.6</v>
      </c>
      <c r="M30" s="16" t="s">
        <v>220</v>
      </c>
      <c r="N30" s="12">
        <f>Table_SQLXAL[[#This Row],[ROLLWIDTH]]/10</f>
        <v>170</v>
      </c>
      <c r="O30" s="13">
        <v>23205</v>
      </c>
      <c r="P30" s="13">
        <f>Table_SQLXAL[[#This Row],[QTY]]/Table_SQLXAL[[#This Row],[ROLLWIDTH CM]]*100</f>
        <v>13650</v>
      </c>
      <c r="Q30" s="13">
        <v>13650</v>
      </c>
      <c r="R30" s="18">
        <f>Table_SQLXAL[[#This Row],[KG]]-Table_SQLXAL[[#This Row],[poid de poudre]]-Table_SQLXAL[[#This Row],[poid de chemical]]</f>
        <v>1104.558</v>
      </c>
      <c r="S30" s="18">
        <f>Table_SQLXAL[[#This Row],[QTY_PROD_TIME]]*1.2</f>
        <v>3.34152</v>
      </c>
      <c r="T30" s="19">
        <v>3000</v>
      </c>
      <c r="U30" s="18">
        <f>Table_SQLXAL[[#This Row],[QTY]]*Table_SQLXAL[[#This Row],[POWDERWEIGHT]]/1000</f>
        <v>0</v>
      </c>
      <c r="V30" s="18">
        <f>Table_SQLXAL[[#This Row],[QTY]]*Table_SQLXAL[[#This Row],[CHEMICALSWEIGHT]]/1000</f>
        <v>55.692</v>
      </c>
      <c r="W30" s="13">
        <v>1160.25</v>
      </c>
      <c r="X30" s="18">
        <v>1700</v>
      </c>
      <c r="Y30" s="18">
        <v>2.7846000000000002</v>
      </c>
      <c r="Z30" s="20">
        <v>0.05</v>
      </c>
      <c r="AA30" s="9">
        <v>0</v>
      </c>
      <c r="AB30" s="18">
        <v>2.4</v>
      </c>
      <c r="AC30" s="14" t="s">
        <v>60</v>
      </c>
      <c r="AD30" s="14" t="s">
        <v>500</v>
      </c>
      <c r="AE30" s="14" t="s">
        <v>5</v>
      </c>
      <c r="AF30" s="14" t="s">
        <v>499</v>
      </c>
      <c r="AG30" s="14" t="s">
        <v>59</v>
      </c>
      <c r="AH30" s="14">
        <v>40975</v>
      </c>
      <c r="AI30" s="14" t="s">
        <v>680</v>
      </c>
      <c r="AJ30" s="14" t="s">
        <v>501</v>
      </c>
      <c r="AK30" s="14" t="s">
        <v>25</v>
      </c>
      <c r="AL30" s="14">
        <v>23205</v>
      </c>
      <c r="AM30" s="14">
        <v>40976</v>
      </c>
      <c r="AN30" s="7"/>
      <c r="AQ30" s="7"/>
      <c r="AR30" s="7"/>
      <c r="AV30" s="7"/>
      <c r="AX30" s="7"/>
    </row>
    <row r="31" spans="1:50" x14ac:dyDescent="0.25">
      <c r="A31" s="14" t="s">
        <v>185</v>
      </c>
      <c r="B31" s="14" t="s">
        <v>19</v>
      </c>
      <c r="C31" s="21" t="s">
        <v>504</v>
      </c>
      <c r="D31" s="21" t="s">
        <v>285</v>
      </c>
      <c r="E31" s="21" t="s">
        <v>286</v>
      </c>
      <c r="F31" s="23">
        <v>40975</v>
      </c>
      <c r="G31" s="2">
        <f>ROUNDDOWN((Table_SQLXAL[[#This Row],[PRODWIDTH]]/Table_SQLXAL[[#This Row],[ROLLWIDTH CM]]/10),0)</f>
        <v>1</v>
      </c>
      <c r="H31" s="22">
        <v>48.5</v>
      </c>
      <c r="I31" s="21" t="s">
        <v>153</v>
      </c>
      <c r="J31" s="14" t="s">
        <v>505</v>
      </c>
      <c r="K31" s="14" t="s">
        <v>506</v>
      </c>
      <c r="L31" s="10">
        <f>(Table_SQLXAL[[#This Row],[TARGETWEIGHT]]*1000)-Table_SQLXAL[[#This Row],[POWDERWEIGHT]]-Table_SQLXAL[[#This Row],[CHEMICALSWEIGHT]]</f>
        <v>47.5</v>
      </c>
      <c r="M31" s="16" t="s">
        <v>318</v>
      </c>
      <c r="N31" s="12">
        <f>Table_SQLXAL[[#This Row],[ROLLWIDTH]]/10</f>
        <v>170</v>
      </c>
      <c r="O31" s="13">
        <v>23205</v>
      </c>
      <c r="P31" s="13">
        <f>Table_SQLXAL[[#This Row],[QTY]]/Table_SQLXAL[[#This Row],[ROLLWIDTH CM]]*100</f>
        <v>13650</v>
      </c>
      <c r="Q31" s="13">
        <v>13650</v>
      </c>
      <c r="R31" s="18">
        <f>Table_SQLXAL[[#This Row],[KG]]-Table_SQLXAL[[#This Row],[poid de poudre]]-Table_SQLXAL[[#This Row],[poid de chemical]]</f>
        <v>1102.2375</v>
      </c>
      <c r="S31" s="18">
        <f>Table_SQLXAL[[#This Row],[QTY_PROD_TIME]]*1.2</f>
        <v>3.2022900000000001</v>
      </c>
      <c r="T31" s="19">
        <v>3000</v>
      </c>
      <c r="U31" s="18">
        <f>Table_SQLXAL[[#This Row],[QTY]]*Table_SQLXAL[[#This Row],[POWDERWEIGHT]]/1000</f>
        <v>0</v>
      </c>
      <c r="V31" s="18">
        <f>Table_SQLXAL[[#This Row],[QTY]]*Table_SQLXAL[[#This Row],[CHEMICALSWEIGHT]]/1000</f>
        <v>58.012500000000003</v>
      </c>
      <c r="W31" s="13">
        <v>1160.25</v>
      </c>
      <c r="X31" s="18">
        <v>1700</v>
      </c>
      <c r="Y31" s="18">
        <v>2.6685750000000001</v>
      </c>
      <c r="Z31" s="20">
        <v>0.05</v>
      </c>
      <c r="AA31" s="9">
        <v>0</v>
      </c>
      <c r="AB31" s="18">
        <v>2.5</v>
      </c>
      <c r="AC31" s="14" t="s">
        <v>172</v>
      </c>
      <c r="AD31" s="14" t="s">
        <v>508</v>
      </c>
      <c r="AE31" s="14" t="s">
        <v>5</v>
      </c>
      <c r="AF31" s="14" t="s">
        <v>507</v>
      </c>
      <c r="AG31" s="14" t="s">
        <v>59</v>
      </c>
      <c r="AH31" s="14">
        <v>40975</v>
      </c>
      <c r="AI31" s="14" t="s">
        <v>681</v>
      </c>
      <c r="AJ31" s="14" t="s">
        <v>501</v>
      </c>
      <c r="AK31" s="14" t="s">
        <v>25</v>
      </c>
      <c r="AL31" s="14">
        <v>0</v>
      </c>
      <c r="AM31" s="14">
        <v>1</v>
      </c>
      <c r="AN31" s="7"/>
      <c r="AQ31" s="7"/>
      <c r="AR31" s="7"/>
      <c r="AV31" s="7"/>
      <c r="AX31" s="7"/>
    </row>
    <row r="32" spans="1:50" x14ac:dyDescent="0.25">
      <c r="A32" s="14" t="s">
        <v>185</v>
      </c>
      <c r="B32" s="14" t="s">
        <v>19</v>
      </c>
      <c r="C32" s="21" t="s">
        <v>504</v>
      </c>
      <c r="D32" s="21" t="s">
        <v>285</v>
      </c>
      <c r="E32" s="21" t="s">
        <v>286</v>
      </c>
      <c r="F32" s="23">
        <v>40975</v>
      </c>
      <c r="G32" s="2">
        <f>ROUNDDOWN((Table_SQLXAL[[#This Row],[PRODWIDTH]]/Table_SQLXAL[[#This Row],[ROLLWIDTH CM]]/10),0)</f>
        <v>2</v>
      </c>
      <c r="H32" s="22">
        <v>48.5</v>
      </c>
      <c r="I32" s="21" t="s">
        <v>153</v>
      </c>
      <c r="J32" s="14" t="s">
        <v>509</v>
      </c>
      <c r="K32" s="14" t="s">
        <v>510</v>
      </c>
      <c r="L32" s="10">
        <f>(Table_SQLXAL[[#This Row],[TARGETWEIGHT]]*1000)-Table_SQLXAL[[#This Row],[POWDERWEIGHT]]-Table_SQLXAL[[#This Row],[CHEMICALSWEIGHT]]</f>
        <v>47.5</v>
      </c>
      <c r="M32" s="16" t="s">
        <v>318</v>
      </c>
      <c r="N32" s="12">
        <f>Table_SQLXAL[[#This Row],[ROLLWIDTH]]/10</f>
        <v>130</v>
      </c>
      <c r="O32" s="13">
        <v>17145</v>
      </c>
      <c r="P32" s="13">
        <f>Table_SQLXAL[[#This Row],[QTY]]/Table_SQLXAL[[#This Row],[ROLLWIDTH CM]]*100</f>
        <v>13188.461538461539</v>
      </c>
      <c r="Q32" s="13">
        <v>13188.461538</v>
      </c>
      <c r="R32" s="18">
        <f>Table_SQLXAL[[#This Row],[KG]]-Table_SQLXAL[[#This Row],[poid de poudre]]-Table_SQLXAL[[#This Row],[poid de chemical]]</f>
        <v>814.38750000000005</v>
      </c>
      <c r="S32" s="18">
        <f>Table_SQLXAL[[#This Row],[QTY_PROD_TIME]]*1.2</f>
        <v>2.3660100000000002</v>
      </c>
      <c r="T32" s="19">
        <v>3000</v>
      </c>
      <c r="U32" s="18">
        <f>Table_SQLXAL[[#This Row],[QTY]]*Table_SQLXAL[[#This Row],[POWDERWEIGHT]]/1000</f>
        <v>0</v>
      </c>
      <c r="V32" s="18">
        <f>Table_SQLXAL[[#This Row],[QTY]]*Table_SQLXAL[[#This Row],[CHEMICALSWEIGHT]]/1000</f>
        <v>42.862499999999997</v>
      </c>
      <c r="W32" s="13">
        <v>857.25</v>
      </c>
      <c r="X32" s="18">
        <v>1300</v>
      </c>
      <c r="Y32" s="18">
        <v>1.9716750000000001</v>
      </c>
      <c r="Z32" s="20">
        <v>0.05</v>
      </c>
      <c r="AA32" s="9">
        <v>0</v>
      </c>
      <c r="AB32" s="18">
        <v>2.5</v>
      </c>
      <c r="AC32" s="14" t="s">
        <v>172</v>
      </c>
      <c r="AD32" s="14" t="s">
        <v>508</v>
      </c>
      <c r="AE32" s="14" t="s">
        <v>5</v>
      </c>
      <c r="AF32" s="14" t="s">
        <v>507</v>
      </c>
      <c r="AG32" s="14" t="s">
        <v>59</v>
      </c>
      <c r="AH32" s="14">
        <v>40975</v>
      </c>
      <c r="AI32" s="14" t="s">
        <v>682</v>
      </c>
      <c r="AJ32" s="14" t="s">
        <v>501</v>
      </c>
      <c r="AK32" s="14" t="s">
        <v>25</v>
      </c>
      <c r="AL32" s="14">
        <v>17145</v>
      </c>
      <c r="AM32" s="14">
        <v>41015</v>
      </c>
      <c r="AN32" s="7"/>
      <c r="AQ32" s="7"/>
      <c r="AR32" s="7"/>
      <c r="AV32" s="7"/>
      <c r="AX32" s="7"/>
    </row>
    <row r="33" spans="1:50" x14ac:dyDescent="0.25">
      <c r="A33" s="14" t="s">
        <v>185</v>
      </c>
      <c r="B33" s="14" t="s">
        <v>19</v>
      </c>
      <c r="C33" s="21" t="s">
        <v>146</v>
      </c>
      <c r="D33" s="21" t="s">
        <v>251</v>
      </c>
      <c r="E33" s="21" t="s">
        <v>276</v>
      </c>
      <c r="F33" s="23">
        <v>40977</v>
      </c>
      <c r="G33" s="2">
        <f>ROUNDDOWN((Table_SQLXAL[[#This Row],[PRODWIDTH]]/Table_SQLXAL[[#This Row],[ROLLWIDTH CM]]/10),0)</f>
        <v>15</v>
      </c>
      <c r="H33" s="22">
        <v>140</v>
      </c>
      <c r="I33" s="21" t="s">
        <v>148</v>
      </c>
      <c r="J33" s="14" t="s">
        <v>145</v>
      </c>
      <c r="K33" s="14" t="s">
        <v>147</v>
      </c>
      <c r="L33" s="10">
        <f>(Table_SQLXAL[[#This Row],[TARGETWEIGHT]]*1000)-Table_SQLXAL[[#This Row],[POWDERWEIGHT]]-Table_SQLXAL[[#This Row],[CHEMICALSWEIGHT]]</f>
        <v>45</v>
      </c>
      <c r="M33" s="16" t="s">
        <v>301</v>
      </c>
      <c r="N33" s="12">
        <f>Table_SQLXAL[[#This Row],[ROLLWIDTH]]/10</f>
        <v>20</v>
      </c>
      <c r="O33" s="13">
        <v>200000</v>
      </c>
      <c r="P33" s="13">
        <f>Table_SQLXAL[[#This Row],[QTY]]/Table_SQLXAL[[#This Row],[ROLLWIDTH CM]]*100</f>
        <v>1000000</v>
      </c>
      <c r="Q33" s="13">
        <v>1000000</v>
      </c>
      <c r="R33" s="18">
        <f>Table_SQLXAL[[#This Row],[KG]]-Table_SQLXAL[[#This Row],[poid de poudre]]-Table_SQLXAL[[#This Row],[poid de chemical]]</f>
        <v>9000</v>
      </c>
      <c r="S33" s="18">
        <f>Table_SQLXAL[[#This Row],[QTY_PROD_TIME]]*1.2</f>
        <v>9.1199999999999992</v>
      </c>
      <c r="T33" s="19">
        <v>3100</v>
      </c>
      <c r="U33" s="18">
        <f>Table_SQLXAL[[#This Row],[QTY]]*Table_SQLXAL[[#This Row],[POWDERWEIGHT]]/1000</f>
        <v>0</v>
      </c>
      <c r="V33" s="18">
        <f>Table_SQLXAL[[#This Row],[QTY]]*Table_SQLXAL[[#This Row],[CHEMICALSWEIGHT]]/1000</f>
        <v>0</v>
      </c>
      <c r="W33" s="13">
        <v>9000</v>
      </c>
      <c r="X33" s="18">
        <v>200</v>
      </c>
      <c r="Y33" s="18">
        <v>7.6</v>
      </c>
      <c r="Z33" s="20">
        <v>4.4999999999999998E-2</v>
      </c>
      <c r="AA33" s="9">
        <v>0</v>
      </c>
      <c r="AB33" s="18">
        <v>0</v>
      </c>
      <c r="AC33" s="14" t="s">
        <v>16</v>
      </c>
      <c r="AD33" s="14" t="s">
        <v>5</v>
      </c>
      <c r="AE33" s="14" t="s">
        <v>5</v>
      </c>
      <c r="AF33" s="14" t="s">
        <v>377</v>
      </c>
      <c r="AG33" s="14" t="s">
        <v>59</v>
      </c>
      <c r="AH33" s="14">
        <v>40977</v>
      </c>
      <c r="AI33" s="14" t="s">
        <v>687</v>
      </c>
      <c r="AJ33" s="14" t="s">
        <v>513</v>
      </c>
      <c r="AK33" s="14" t="s">
        <v>25</v>
      </c>
      <c r="AL33" s="14">
        <v>0</v>
      </c>
      <c r="AM33" s="14">
        <v>1</v>
      </c>
      <c r="AN33" s="7"/>
      <c r="AQ33" s="7"/>
      <c r="AR33" s="7"/>
      <c r="AV33" s="7"/>
      <c r="AX33" s="7"/>
    </row>
    <row r="34" spans="1:50" x14ac:dyDescent="0.25">
      <c r="A34" s="14" t="s">
        <v>185</v>
      </c>
      <c r="B34" s="14" t="s">
        <v>19</v>
      </c>
      <c r="C34" s="21" t="s">
        <v>166</v>
      </c>
      <c r="D34" s="21" t="s">
        <v>277</v>
      </c>
      <c r="E34" s="21" t="s">
        <v>278</v>
      </c>
      <c r="F34" s="23">
        <v>40980</v>
      </c>
      <c r="G34" s="2">
        <f>ROUNDDOWN((Table_SQLXAL[[#This Row],[PRODWIDTH]]/Table_SQLXAL[[#This Row],[ROLLWIDTH CM]]/10),0)</f>
        <v>5</v>
      </c>
      <c r="H34" s="22">
        <v>75</v>
      </c>
      <c r="I34" s="21" t="s">
        <v>304</v>
      </c>
      <c r="J34" s="14" t="s">
        <v>169</v>
      </c>
      <c r="K34" s="14" t="s">
        <v>170</v>
      </c>
      <c r="L34" s="10">
        <f>(Table_SQLXAL[[#This Row],[TARGETWEIGHT]]*1000)-Table_SQLXAL[[#This Row],[POWDERWEIGHT]]-Table_SQLXAL[[#This Row],[CHEMICALSWEIGHT]]</f>
        <v>50</v>
      </c>
      <c r="M34" s="16" t="s">
        <v>305</v>
      </c>
      <c r="N34" s="12">
        <f>Table_SQLXAL[[#This Row],[ROLLWIDTH]]/10</f>
        <v>60</v>
      </c>
      <c r="O34" s="13">
        <v>26000</v>
      </c>
      <c r="P34" s="13">
        <f>Table_SQLXAL[[#This Row],[QTY]]/Table_SQLXAL[[#This Row],[ROLLWIDTH CM]]*100</f>
        <v>43333.333333333328</v>
      </c>
      <c r="Q34" s="13">
        <v>43333.333333000002</v>
      </c>
      <c r="R34" s="18">
        <f>Table_SQLXAL[[#This Row],[KG]]-Table_SQLXAL[[#This Row],[poid de poudre]]-Table_SQLXAL[[#This Row],[poid de chemical]]</f>
        <v>1300</v>
      </c>
      <c r="S34" s="18">
        <f>Table_SQLXAL[[#This Row],[QTY_PROD_TIME]]*1.2</f>
        <v>2.2464</v>
      </c>
      <c r="T34" s="19">
        <v>3100</v>
      </c>
      <c r="U34" s="18">
        <f>Table_SQLXAL[[#This Row],[QTY]]*Table_SQLXAL[[#This Row],[POWDERWEIGHT]]/1000</f>
        <v>0</v>
      </c>
      <c r="V34" s="18">
        <f>Table_SQLXAL[[#This Row],[QTY]]*Table_SQLXAL[[#This Row],[CHEMICALSWEIGHT]]/1000</f>
        <v>0</v>
      </c>
      <c r="W34" s="13">
        <v>1300</v>
      </c>
      <c r="X34" s="18">
        <v>600</v>
      </c>
      <c r="Y34" s="18">
        <v>1.8720000000000001</v>
      </c>
      <c r="Z34" s="20">
        <v>0.05</v>
      </c>
      <c r="AA34" s="9">
        <v>0</v>
      </c>
      <c r="AB34" s="18">
        <v>0</v>
      </c>
      <c r="AC34" s="14" t="s">
        <v>16</v>
      </c>
      <c r="AD34" s="14" t="s">
        <v>5</v>
      </c>
      <c r="AE34" s="14" t="s">
        <v>5</v>
      </c>
      <c r="AF34" s="14" t="s">
        <v>374</v>
      </c>
      <c r="AG34" s="14" t="s">
        <v>59</v>
      </c>
      <c r="AH34" s="14">
        <v>40980</v>
      </c>
      <c r="AI34" s="14" t="s">
        <v>688</v>
      </c>
      <c r="AJ34" s="14" t="s">
        <v>231</v>
      </c>
      <c r="AK34" s="14" t="s">
        <v>25</v>
      </c>
      <c r="AL34" s="14">
        <v>0</v>
      </c>
      <c r="AM34" s="14">
        <v>1</v>
      </c>
      <c r="AN34" s="7"/>
      <c r="AQ34" s="7"/>
      <c r="AR34" s="7"/>
      <c r="AV34" s="7"/>
      <c r="AX34" s="7"/>
    </row>
    <row r="35" spans="1:50" x14ac:dyDescent="0.25">
      <c r="A35" s="14" t="s">
        <v>185</v>
      </c>
      <c r="B35" s="14" t="s">
        <v>19</v>
      </c>
      <c r="C35" s="21" t="s">
        <v>150</v>
      </c>
      <c r="D35" s="21" t="s">
        <v>285</v>
      </c>
      <c r="E35" s="21" t="s">
        <v>286</v>
      </c>
      <c r="F35" s="23">
        <v>40980</v>
      </c>
      <c r="G35" s="2">
        <f>ROUNDDOWN((Table_SQLXAL[[#This Row],[PRODWIDTH]]/Table_SQLXAL[[#This Row],[ROLLWIDTH CM]]/10),0)</f>
        <v>1</v>
      </c>
      <c r="H35" s="22">
        <v>48.5</v>
      </c>
      <c r="I35" s="21" t="s">
        <v>153</v>
      </c>
      <c r="J35" s="14" t="s">
        <v>149</v>
      </c>
      <c r="K35" s="14" t="s">
        <v>426</v>
      </c>
      <c r="L35" s="10">
        <f>(Table_SQLXAL[[#This Row],[TARGETWEIGHT]]*1000)-Table_SQLXAL[[#This Row],[POWDERWEIGHT]]-Table_SQLXAL[[#This Row],[CHEMICALSWEIGHT]]</f>
        <v>47.6</v>
      </c>
      <c r="M35" s="16" t="s">
        <v>318</v>
      </c>
      <c r="N35" s="12">
        <f>Table_SQLXAL[[#This Row],[ROLLWIDTH]]/10</f>
        <v>170</v>
      </c>
      <c r="O35" s="13">
        <v>23205</v>
      </c>
      <c r="P35" s="13">
        <f>Table_SQLXAL[[#This Row],[QTY]]/Table_SQLXAL[[#This Row],[ROLLWIDTH CM]]*100</f>
        <v>13650</v>
      </c>
      <c r="Q35" s="13">
        <v>13650</v>
      </c>
      <c r="R35" s="18">
        <f>Table_SQLXAL[[#This Row],[KG]]-Table_SQLXAL[[#This Row],[poid de poudre]]-Table_SQLXAL[[#This Row],[poid de chemical]]</f>
        <v>1104.558</v>
      </c>
      <c r="S35" s="18">
        <f>Table_SQLXAL[[#This Row],[QTY_PROD_TIME]]*1.2</f>
        <v>3.2022900000000001</v>
      </c>
      <c r="T35" s="19">
        <v>3000</v>
      </c>
      <c r="U35" s="18">
        <f>Table_SQLXAL[[#This Row],[QTY]]*Table_SQLXAL[[#This Row],[POWDERWEIGHT]]/1000</f>
        <v>0</v>
      </c>
      <c r="V35" s="18">
        <f>Table_SQLXAL[[#This Row],[QTY]]*Table_SQLXAL[[#This Row],[CHEMICALSWEIGHT]]/1000</f>
        <v>55.692</v>
      </c>
      <c r="W35" s="13">
        <v>1160.25</v>
      </c>
      <c r="X35" s="18">
        <v>1700</v>
      </c>
      <c r="Y35" s="18">
        <v>2.6685750000000001</v>
      </c>
      <c r="Z35" s="20">
        <v>0.05</v>
      </c>
      <c r="AA35" s="9">
        <v>0</v>
      </c>
      <c r="AB35" s="18">
        <v>2.4</v>
      </c>
      <c r="AC35" s="14" t="s">
        <v>151</v>
      </c>
      <c r="AD35" s="14" t="s">
        <v>152</v>
      </c>
      <c r="AE35" s="14" t="s">
        <v>5</v>
      </c>
      <c r="AF35" s="14" t="s">
        <v>378</v>
      </c>
      <c r="AG35" s="14" t="s">
        <v>59</v>
      </c>
      <c r="AH35" s="14">
        <v>40980</v>
      </c>
      <c r="AI35" s="14" t="s">
        <v>689</v>
      </c>
      <c r="AJ35" s="14" t="s">
        <v>512</v>
      </c>
      <c r="AK35" s="14" t="s">
        <v>25</v>
      </c>
      <c r="AL35" s="14">
        <v>23205</v>
      </c>
      <c r="AM35" s="14">
        <v>40989</v>
      </c>
      <c r="AN35" s="7"/>
      <c r="AQ35" s="7"/>
      <c r="AR35" s="7"/>
      <c r="AV35" s="7"/>
      <c r="AX35" s="7"/>
    </row>
    <row r="36" spans="1:50" x14ac:dyDescent="0.25">
      <c r="A36" s="14" t="s">
        <v>185</v>
      </c>
      <c r="B36" s="14" t="s">
        <v>19</v>
      </c>
      <c r="C36" s="21" t="s">
        <v>150</v>
      </c>
      <c r="D36" s="21" t="s">
        <v>285</v>
      </c>
      <c r="E36" s="21" t="s">
        <v>286</v>
      </c>
      <c r="F36" s="23">
        <v>40980</v>
      </c>
      <c r="G36" s="2">
        <f>ROUNDDOWN((Table_SQLXAL[[#This Row],[PRODWIDTH]]/Table_SQLXAL[[#This Row],[ROLLWIDTH CM]]/10),0)</f>
        <v>2</v>
      </c>
      <c r="H36" s="22">
        <v>48.5</v>
      </c>
      <c r="I36" s="21" t="s">
        <v>153</v>
      </c>
      <c r="J36" s="14" t="s">
        <v>154</v>
      </c>
      <c r="K36" s="14" t="s">
        <v>427</v>
      </c>
      <c r="L36" s="10">
        <f>(Table_SQLXAL[[#This Row],[TARGETWEIGHT]]*1000)-Table_SQLXAL[[#This Row],[POWDERWEIGHT]]-Table_SQLXAL[[#This Row],[CHEMICALSWEIGHT]]</f>
        <v>47.6</v>
      </c>
      <c r="M36" s="16" t="s">
        <v>318</v>
      </c>
      <c r="N36" s="12">
        <f>Table_SQLXAL[[#This Row],[ROLLWIDTH]]/10</f>
        <v>130</v>
      </c>
      <c r="O36" s="13">
        <v>17745</v>
      </c>
      <c r="P36" s="13">
        <f>Table_SQLXAL[[#This Row],[QTY]]/Table_SQLXAL[[#This Row],[ROLLWIDTH CM]]*100</f>
        <v>13650</v>
      </c>
      <c r="Q36" s="13">
        <v>13650</v>
      </c>
      <c r="R36" s="18">
        <f>Table_SQLXAL[[#This Row],[KG]]-Table_SQLXAL[[#This Row],[poid de poudre]]-Table_SQLXAL[[#This Row],[poid de chemical]]</f>
        <v>844.66200000000003</v>
      </c>
      <c r="S36" s="18">
        <f>Table_SQLXAL[[#This Row],[QTY_PROD_TIME]]*1.2</f>
        <v>2.4488099999999995</v>
      </c>
      <c r="T36" s="19">
        <v>3000</v>
      </c>
      <c r="U36" s="18">
        <f>Table_SQLXAL[[#This Row],[QTY]]*Table_SQLXAL[[#This Row],[POWDERWEIGHT]]/1000</f>
        <v>0</v>
      </c>
      <c r="V36" s="18">
        <f>Table_SQLXAL[[#This Row],[QTY]]*Table_SQLXAL[[#This Row],[CHEMICALSWEIGHT]]/1000</f>
        <v>42.588000000000001</v>
      </c>
      <c r="W36" s="13">
        <v>887.25</v>
      </c>
      <c r="X36" s="18">
        <v>1300</v>
      </c>
      <c r="Y36" s="18">
        <v>2.0406749999999998</v>
      </c>
      <c r="Z36" s="20">
        <v>0.05</v>
      </c>
      <c r="AA36" s="9">
        <v>0</v>
      </c>
      <c r="AB36" s="18">
        <v>2.4</v>
      </c>
      <c r="AC36" s="14" t="s">
        <v>151</v>
      </c>
      <c r="AD36" s="14" t="s">
        <v>152</v>
      </c>
      <c r="AE36" s="14" t="s">
        <v>5</v>
      </c>
      <c r="AF36" s="14" t="s">
        <v>378</v>
      </c>
      <c r="AG36" s="14" t="s">
        <v>59</v>
      </c>
      <c r="AH36" s="14">
        <v>40980</v>
      </c>
      <c r="AI36" s="14" t="s">
        <v>690</v>
      </c>
      <c r="AJ36" s="14" t="s">
        <v>512</v>
      </c>
      <c r="AK36" s="14" t="s">
        <v>25</v>
      </c>
      <c r="AL36" s="14">
        <v>17745</v>
      </c>
      <c r="AM36" s="14">
        <v>40989</v>
      </c>
      <c r="AN36" s="7"/>
      <c r="AQ36" s="7"/>
      <c r="AR36" s="7"/>
      <c r="AV36" s="7"/>
      <c r="AX36" s="7"/>
    </row>
    <row r="37" spans="1:50" x14ac:dyDescent="0.25">
      <c r="A37" s="14" t="s">
        <v>185</v>
      </c>
      <c r="B37" s="14" t="s">
        <v>19</v>
      </c>
      <c r="C37" s="21" t="s">
        <v>156</v>
      </c>
      <c r="D37" s="21" t="s">
        <v>288</v>
      </c>
      <c r="E37" s="21" t="s">
        <v>286</v>
      </c>
      <c r="F37" s="23">
        <v>40980</v>
      </c>
      <c r="G37" s="2">
        <f>ROUNDDOWN((Table_SQLXAL[[#This Row],[PRODWIDTH]]/Table_SQLXAL[[#This Row],[ROLLWIDTH CM]]/10),0)</f>
        <v>1</v>
      </c>
      <c r="H37" s="22">
        <v>70.599999999999994</v>
      </c>
      <c r="I37" s="21" t="s">
        <v>153</v>
      </c>
      <c r="J37" s="14" t="s">
        <v>155</v>
      </c>
      <c r="K37" s="14" t="s">
        <v>157</v>
      </c>
      <c r="L37" s="10">
        <f>(Table_SQLXAL[[#This Row],[TARGETWEIGHT]]*1000)-Table_SQLXAL[[#This Row],[POWDERWEIGHT]]-Table_SQLXAL[[#This Row],[CHEMICALSWEIGHT]]</f>
        <v>47.6</v>
      </c>
      <c r="M37" s="16" t="s">
        <v>318</v>
      </c>
      <c r="N37" s="12">
        <f>Table_SQLXAL[[#This Row],[ROLLWIDTH]]/10</f>
        <v>170</v>
      </c>
      <c r="O37" s="13">
        <v>23205</v>
      </c>
      <c r="P37" s="13">
        <f>Table_SQLXAL[[#This Row],[QTY]]/Table_SQLXAL[[#This Row],[ROLLWIDTH CM]]*100</f>
        <v>13650</v>
      </c>
      <c r="Q37" s="13">
        <v>13650</v>
      </c>
      <c r="R37" s="18">
        <f>Table_SQLXAL[[#This Row],[KG]]-Table_SQLXAL[[#This Row],[poid de poudre]]-Table_SQLXAL[[#This Row],[poid de chemical]]</f>
        <v>1104.558</v>
      </c>
      <c r="S37" s="18">
        <f>Table_SQLXAL[[#This Row],[QTY_PROD_TIME]]*1.2</f>
        <v>2.1998339999999996</v>
      </c>
      <c r="T37" s="19">
        <v>3000</v>
      </c>
      <c r="U37" s="18">
        <f>Table_SQLXAL[[#This Row],[QTY]]*Table_SQLXAL[[#This Row],[POWDERWEIGHT]]/1000</f>
        <v>0</v>
      </c>
      <c r="V37" s="18">
        <f>Table_SQLXAL[[#This Row],[QTY]]*Table_SQLXAL[[#This Row],[CHEMICALSWEIGHT]]/1000</f>
        <v>55.692</v>
      </c>
      <c r="W37" s="13">
        <v>1160.25</v>
      </c>
      <c r="X37" s="18">
        <v>1700</v>
      </c>
      <c r="Y37" s="18">
        <v>1.8331949999999999</v>
      </c>
      <c r="Z37" s="20">
        <v>0.05</v>
      </c>
      <c r="AA37" s="9">
        <v>0</v>
      </c>
      <c r="AB37" s="18">
        <v>2.4</v>
      </c>
      <c r="AC37" s="14" t="s">
        <v>158</v>
      </c>
      <c r="AD37" s="14" t="s">
        <v>159</v>
      </c>
      <c r="AE37" s="14" t="s">
        <v>5</v>
      </c>
      <c r="AF37" s="14" t="s">
        <v>379</v>
      </c>
      <c r="AG37" s="14" t="s">
        <v>59</v>
      </c>
      <c r="AH37" s="14">
        <v>40980</v>
      </c>
      <c r="AI37" s="14" t="s">
        <v>691</v>
      </c>
      <c r="AJ37" s="14" t="s">
        <v>512</v>
      </c>
      <c r="AK37" s="14" t="s">
        <v>25</v>
      </c>
      <c r="AL37" s="14">
        <v>23205</v>
      </c>
      <c r="AM37" s="14">
        <v>40989</v>
      </c>
      <c r="AN37" s="7"/>
      <c r="AQ37" s="7"/>
      <c r="AR37" s="7"/>
      <c r="AV37" s="7"/>
      <c r="AX37" s="7"/>
    </row>
    <row r="38" spans="1:50" x14ac:dyDescent="0.25">
      <c r="A38" s="14" t="s">
        <v>185</v>
      </c>
      <c r="B38" s="14" t="s">
        <v>19</v>
      </c>
      <c r="C38" s="21" t="s">
        <v>156</v>
      </c>
      <c r="D38" s="21" t="s">
        <v>288</v>
      </c>
      <c r="E38" s="21" t="s">
        <v>286</v>
      </c>
      <c r="F38" s="23">
        <v>40980</v>
      </c>
      <c r="G38" s="2">
        <f>ROUNDDOWN((Table_SQLXAL[[#This Row],[PRODWIDTH]]/Table_SQLXAL[[#This Row],[ROLLWIDTH CM]]/10),0)</f>
        <v>2</v>
      </c>
      <c r="H38" s="22">
        <v>70.599999999999994</v>
      </c>
      <c r="I38" s="21" t="s">
        <v>153</v>
      </c>
      <c r="J38" s="14" t="s">
        <v>160</v>
      </c>
      <c r="K38" s="14" t="s">
        <v>161</v>
      </c>
      <c r="L38" s="10">
        <f>(Table_SQLXAL[[#This Row],[TARGETWEIGHT]]*1000)-Table_SQLXAL[[#This Row],[POWDERWEIGHT]]-Table_SQLXAL[[#This Row],[CHEMICALSWEIGHT]]</f>
        <v>47.6</v>
      </c>
      <c r="M38" s="16" t="s">
        <v>318</v>
      </c>
      <c r="N38" s="12">
        <f>Table_SQLXAL[[#This Row],[ROLLWIDTH]]/10</f>
        <v>130</v>
      </c>
      <c r="O38" s="13">
        <v>17745</v>
      </c>
      <c r="P38" s="13">
        <f>Table_SQLXAL[[#This Row],[QTY]]/Table_SQLXAL[[#This Row],[ROLLWIDTH CM]]*100</f>
        <v>13650</v>
      </c>
      <c r="Q38" s="13">
        <v>13650</v>
      </c>
      <c r="R38" s="18">
        <f>Table_SQLXAL[[#This Row],[KG]]-Table_SQLXAL[[#This Row],[poid de poudre]]-Table_SQLXAL[[#This Row],[poid de chemical]]</f>
        <v>844.66200000000003</v>
      </c>
      <c r="S38" s="18">
        <f>Table_SQLXAL[[#This Row],[QTY_PROD_TIME]]*1.2</f>
        <v>1.682226</v>
      </c>
      <c r="T38" s="19">
        <v>3000</v>
      </c>
      <c r="U38" s="18">
        <f>Table_SQLXAL[[#This Row],[QTY]]*Table_SQLXAL[[#This Row],[POWDERWEIGHT]]/1000</f>
        <v>0</v>
      </c>
      <c r="V38" s="18">
        <f>Table_SQLXAL[[#This Row],[QTY]]*Table_SQLXAL[[#This Row],[CHEMICALSWEIGHT]]/1000</f>
        <v>42.588000000000001</v>
      </c>
      <c r="W38" s="13">
        <v>887.25</v>
      </c>
      <c r="X38" s="18">
        <v>1300</v>
      </c>
      <c r="Y38" s="18">
        <v>1.4018550000000001</v>
      </c>
      <c r="Z38" s="20">
        <v>0.05</v>
      </c>
      <c r="AA38" s="9">
        <v>0</v>
      </c>
      <c r="AB38" s="18">
        <v>2.4</v>
      </c>
      <c r="AC38" s="14" t="s">
        <v>158</v>
      </c>
      <c r="AD38" s="14" t="s">
        <v>159</v>
      </c>
      <c r="AE38" s="14" t="s">
        <v>5</v>
      </c>
      <c r="AF38" s="14" t="s">
        <v>379</v>
      </c>
      <c r="AG38" s="14" t="s">
        <v>59</v>
      </c>
      <c r="AH38" s="14">
        <v>40980</v>
      </c>
      <c r="AI38" s="14" t="s">
        <v>692</v>
      </c>
      <c r="AJ38" s="14" t="s">
        <v>512</v>
      </c>
      <c r="AK38" s="14" t="s">
        <v>25</v>
      </c>
      <c r="AL38" s="14">
        <v>17745</v>
      </c>
      <c r="AM38" s="14">
        <v>40989</v>
      </c>
      <c r="AN38" s="7"/>
      <c r="AQ38" s="7"/>
      <c r="AR38" s="7"/>
      <c r="AV38" s="7"/>
      <c r="AX38" s="7"/>
    </row>
    <row r="39" spans="1:50" x14ac:dyDescent="0.25">
      <c r="A39" s="14" t="s">
        <v>185</v>
      </c>
      <c r="B39" s="14" t="s">
        <v>19</v>
      </c>
      <c r="C39" s="21" t="s">
        <v>166</v>
      </c>
      <c r="D39" s="21" t="s">
        <v>277</v>
      </c>
      <c r="E39" s="21" t="s">
        <v>278</v>
      </c>
      <c r="F39" s="23">
        <v>40980</v>
      </c>
      <c r="G39" s="2">
        <f>ROUNDDOWN((Table_SQLXAL[[#This Row],[PRODWIDTH]]/Table_SQLXAL[[#This Row],[ROLLWIDTH CM]]/10),0)</f>
        <v>2</v>
      </c>
      <c r="H39" s="22">
        <v>75</v>
      </c>
      <c r="I39" s="21" t="s">
        <v>304</v>
      </c>
      <c r="J39" s="14" t="s">
        <v>165</v>
      </c>
      <c r="K39" s="14" t="s">
        <v>167</v>
      </c>
      <c r="L39" s="10">
        <f>(Table_SQLXAL[[#This Row],[TARGETWEIGHT]]*1000)-Table_SQLXAL[[#This Row],[POWDERWEIGHT]]-Table_SQLXAL[[#This Row],[CHEMICALSWEIGHT]]</f>
        <v>50</v>
      </c>
      <c r="M39" s="16" t="s">
        <v>305</v>
      </c>
      <c r="N39" s="12">
        <f>Table_SQLXAL[[#This Row],[ROLLWIDTH]]/10</f>
        <v>120</v>
      </c>
      <c r="O39" s="13">
        <v>130000</v>
      </c>
      <c r="P39" s="13">
        <f>Table_SQLXAL[[#This Row],[QTY]]/Table_SQLXAL[[#This Row],[ROLLWIDTH CM]]*100</f>
        <v>108333.33333333333</v>
      </c>
      <c r="Q39" s="13">
        <v>108333.333333</v>
      </c>
      <c r="R39" s="18">
        <f>Table_SQLXAL[[#This Row],[KG]]-Table_SQLXAL[[#This Row],[poid de poudre]]-Table_SQLXAL[[#This Row],[poid de chemical]]</f>
        <v>6500</v>
      </c>
      <c r="S39" s="18">
        <f>Table_SQLXAL[[#This Row],[QTY_PROD_TIME]]*1.2</f>
        <v>11.231999999999999</v>
      </c>
      <c r="T39" s="19">
        <v>3100</v>
      </c>
      <c r="U39" s="18">
        <f>Table_SQLXAL[[#This Row],[QTY]]*Table_SQLXAL[[#This Row],[POWDERWEIGHT]]/1000</f>
        <v>0</v>
      </c>
      <c r="V39" s="18">
        <f>Table_SQLXAL[[#This Row],[QTY]]*Table_SQLXAL[[#This Row],[CHEMICALSWEIGHT]]/1000</f>
        <v>0</v>
      </c>
      <c r="W39" s="13">
        <v>6500</v>
      </c>
      <c r="X39" s="18">
        <v>1200</v>
      </c>
      <c r="Y39" s="18">
        <v>9.36</v>
      </c>
      <c r="Z39" s="20">
        <v>0.05</v>
      </c>
      <c r="AA39" s="9">
        <v>0</v>
      </c>
      <c r="AB39" s="18">
        <v>0</v>
      </c>
      <c r="AC39" s="14" t="s">
        <v>16</v>
      </c>
      <c r="AD39" s="14" t="s">
        <v>5</v>
      </c>
      <c r="AE39" s="14" t="s">
        <v>5</v>
      </c>
      <c r="AF39" s="14" t="s">
        <v>374</v>
      </c>
      <c r="AG39" s="14" t="s">
        <v>59</v>
      </c>
      <c r="AH39" s="14">
        <v>40980</v>
      </c>
      <c r="AI39" s="14" t="s">
        <v>693</v>
      </c>
      <c r="AJ39" s="14" t="s">
        <v>231</v>
      </c>
      <c r="AK39" s="14" t="s">
        <v>25</v>
      </c>
      <c r="AL39" s="14">
        <v>94460.351507692307</v>
      </c>
      <c r="AM39" s="14">
        <v>40989</v>
      </c>
      <c r="AN39" s="7"/>
      <c r="AQ39" s="7"/>
      <c r="AR39" s="7"/>
      <c r="AV39" s="7"/>
      <c r="AX39" s="7"/>
    </row>
    <row r="40" spans="1:50" x14ac:dyDescent="0.25">
      <c r="A40" s="14" t="s">
        <v>185</v>
      </c>
      <c r="B40" s="14" t="s">
        <v>19</v>
      </c>
      <c r="C40" s="21" t="s">
        <v>485</v>
      </c>
      <c r="D40" s="21" t="s">
        <v>491</v>
      </c>
      <c r="E40" s="21" t="s">
        <v>492</v>
      </c>
      <c r="F40" s="23">
        <v>40980</v>
      </c>
      <c r="G40" s="2">
        <f>ROUNDDOWN((Table_SQLXAL[[#This Row],[PRODWIDTH]]/Table_SQLXAL[[#This Row],[ROLLWIDTH CM]]/10),0)</f>
        <v>1</v>
      </c>
      <c r="H40" s="22">
        <v>35</v>
      </c>
      <c r="I40" s="21" t="s">
        <v>486</v>
      </c>
      <c r="J40" s="14" t="s">
        <v>487</v>
      </c>
      <c r="K40" s="14" t="s">
        <v>488</v>
      </c>
      <c r="L40" s="10">
        <f>(Table_SQLXAL[[#This Row],[TARGETWEIGHT]]*1000)-Table_SQLXAL[[#This Row],[POWDERWEIGHT]]-Table_SQLXAL[[#This Row],[CHEMICALSWEIGHT]]</f>
        <v>65</v>
      </c>
      <c r="M40" s="16" t="s">
        <v>490</v>
      </c>
      <c r="N40" s="12">
        <f>Table_SQLXAL[[#This Row],[ROLLWIDTH]]/10</f>
        <v>158</v>
      </c>
      <c r="O40" s="13">
        <v>100000</v>
      </c>
      <c r="P40" s="13">
        <f>Table_SQLXAL[[#This Row],[QTY]]/Table_SQLXAL[[#This Row],[ROLLWIDTH CM]]*100</f>
        <v>63291.139240506331</v>
      </c>
      <c r="Q40" s="13">
        <v>63291.139240999997</v>
      </c>
      <c r="R40" s="18">
        <f>Table_SQLXAL[[#This Row],[KG]]-Table_SQLXAL[[#This Row],[poid de poudre]]-Table_SQLXAL[[#This Row],[poid de chemical]]</f>
        <v>6500</v>
      </c>
      <c r="S40" s="18">
        <f>Table_SQLXAL[[#This Row],[QTY_PROD_TIME]]*1.2</f>
        <v>18.48</v>
      </c>
      <c r="T40" s="19">
        <v>3100</v>
      </c>
      <c r="U40" s="18">
        <f>Table_SQLXAL[[#This Row],[QTY]]*Table_SQLXAL[[#This Row],[POWDERWEIGHT]]/1000</f>
        <v>0</v>
      </c>
      <c r="V40" s="18">
        <f>Table_SQLXAL[[#This Row],[QTY]]*Table_SQLXAL[[#This Row],[CHEMICALSWEIGHT]]/1000</f>
        <v>0</v>
      </c>
      <c r="W40" s="13">
        <v>6500</v>
      </c>
      <c r="X40" s="18">
        <v>1580</v>
      </c>
      <c r="Y40" s="18">
        <v>15.4</v>
      </c>
      <c r="Z40" s="20">
        <v>6.5000000000000002E-2</v>
      </c>
      <c r="AA40" s="9">
        <v>0</v>
      </c>
      <c r="AB40" s="18">
        <v>0</v>
      </c>
      <c r="AC40" s="14" t="s">
        <v>16</v>
      </c>
      <c r="AD40" s="14" t="s">
        <v>5</v>
      </c>
      <c r="AE40" s="14" t="s">
        <v>5</v>
      </c>
      <c r="AF40" s="14" t="s">
        <v>489</v>
      </c>
      <c r="AG40" s="14" t="s">
        <v>59</v>
      </c>
      <c r="AH40" s="14">
        <v>40980</v>
      </c>
      <c r="AI40" s="14" t="s">
        <v>694</v>
      </c>
      <c r="AJ40" s="14" t="s">
        <v>494</v>
      </c>
      <c r="AK40" s="14" t="s">
        <v>25</v>
      </c>
      <c r="AL40" s="14">
        <v>100000</v>
      </c>
      <c r="AM40" s="14">
        <v>41015</v>
      </c>
      <c r="AN40" s="7"/>
      <c r="AQ40" s="7"/>
      <c r="AR40" s="7"/>
      <c r="AV40" s="7"/>
      <c r="AX40" s="7"/>
    </row>
    <row r="41" spans="1:50" x14ac:dyDescent="0.25">
      <c r="A41" s="14" t="s">
        <v>185</v>
      </c>
      <c r="B41" s="14" t="s">
        <v>19</v>
      </c>
      <c r="C41" s="21" t="s">
        <v>295</v>
      </c>
      <c r="D41" s="21" t="s">
        <v>5</v>
      </c>
      <c r="E41" s="21" t="s">
        <v>5</v>
      </c>
      <c r="F41" s="23">
        <v>40980</v>
      </c>
      <c r="G41" s="2">
        <f>ROUNDDOWN((Table_SQLXAL[[#This Row],[PRODWIDTH]]/Table_SQLXAL[[#This Row],[ROLLWIDTH CM]]/10),0)</f>
        <v>20</v>
      </c>
      <c r="H41" s="22">
        <v>40</v>
      </c>
      <c r="I41" s="21" t="s">
        <v>296</v>
      </c>
      <c r="J41" s="14" t="s">
        <v>297</v>
      </c>
      <c r="K41" s="14" t="s">
        <v>425</v>
      </c>
      <c r="L41" s="10">
        <f>(Table_SQLXAL[[#This Row],[TARGETWEIGHT]]*1000)-Table_SQLXAL[[#This Row],[POWDERWEIGHT]]-Table_SQLXAL[[#This Row],[CHEMICALSWEIGHT]]</f>
        <v>95</v>
      </c>
      <c r="M41" s="16" t="s">
        <v>298</v>
      </c>
      <c r="N41" s="12">
        <f>Table_SQLXAL[[#This Row],[ROLLWIDTH]]/10</f>
        <v>15</v>
      </c>
      <c r="O41" s="13">
        <v>70000</v>
      </c>
      <c r="P41" s="13">
        <f>Table_SQLXAL[[#This Row],[QTY]]/Table_SQLXAL[[#This Row],[ROLLWIDTH CM]]*100</f>
        <v>466666.66666666669</v>
      </c>
      <c r="Q41" s="13">
        <v>466666.66666699998</v>
      </c>
      <c r="R41" s="18">
        <f>Table_SQLXAL[[#This Row],[KG]]-Table_SQLXAL[[#This Row],[poid de poudre]]-Table_SQLXAL[[#This Row],[poid de chemical]]</f>
        <v>6650</v>
      </c>
      <c r="S41" s="18">
        <f>Table_SQLXAL[[#This Row],[QTY_PROD_TIME]]*1.2</f>
        <v>11.339999999999998</v>
      </c>
      <c r="T41" s="19">
        <v>3100</v>
      </c>
      <c r="U41" s="18">
        <f>Table_SQLXAL[[#This Row],[QTY]]*Table_SQLXAL[[#This Row],[POWDERWEIGHT]]/1000</f>
        <v>0</v>
      </c>
      <c r="V41" s="18">
        <f>Table_SQLXAL[[#This Row],[QTY]]*Table_SQLXAL[[#This Row],[CHEMICALSWEIGHT]]/1000</f>
        <v>0</v>
      </c>
      <c r="W41" s="13">
        <v>6650</v>
      </c>
      <c r="X41" s="18">
        <v>150</v>
      </c>
      <c r="Y41" s="18">
        <v>9.4499999999999993</v>
      </c>
      <c r="Z41" s="20">
        <v>9.5000000000000001E-2</v>
      </c>
      <c r="AA41" s="9">
        <v>0</v>
      </c>
      <c r="AB41" s="18">
        <v>0</v>
      </c>
      <c r="AC41" s="14" t="s">
        <v>16</v>
      </c>
      <c r="AD41" s="14" t="s">
        <v>5</v>
      </c>
      <c r="AE41" s="14" t="s">
        <v>5</v>
      </c>
      <c r="AF41" s="14" t="s">
        <v>371</v>
      </c>
      <c r="AG41" s="14" t="s">
        <v>143</v>
      </c>
      <c r="AH41" s="14">
        <v>40980</v>
      </c>
      <c r="AI41" s="14" t="s">
        <v>695</v>
      </c>
      <c r="AJ41" s="14" t="s">
        <v>696</v>
      </c>
      <c r="AK41" s="14" t="s">
        <v>25</v>
      </c>
      <c r="AL41" s="14">
        <v>70000</v>
      </c>
      <c r="AM41" s="14">
        <v>41015</v>
      </c>
      <c r="AN41" s="7"/>
      <c r="AQ41" s="7"/>
      <c r="AR41" s="7"/>
      <c r="AV41" s="7"/>
      <c r="AX41" s="7"/>
    </row>
    <row r="42" spans="1:50" x14ac:dyDescent="0.25">
      <c r="A42" s="14" t="s">
        <v>185</v>
      </c>
      <c r="B42" s="14" t="s">
        <v>19</v>
      </c>
      <c r="C42" s="21" t="s">
        <v>146</v>
      </c>
      <c r="D42" s="21" t="s">
        <v>251</v>
      </c>
      <c r="E42" s="21" t="s">
        <v>276</v>
      </c>
      <c r="F42" s="23">
        <v>40981</v>
      </c>
      <c r="G42" s="2">
        <f>ROUNDDOWN((Table_SQLXAL[[#This Row],[PRODWIDTH]]/Table_SQLXAL[[#This Row],[ROLLWIDTH CM]]/10),0)</f>
        <v>15</v>
      </c>
      <c r="H42" s="22">
        <v>140</v>
      </c>
      <c r="I42" s="21" t="s">
        <v>148</v>
      </c>
      <c r="J42" s="14" t="s">
        <v>145</v>
      </c>
      <c r="K42" s="14" t="s">
        <v>147</v>
      </c>
      <c r="L42" s="10">
        <f>(Table_SQLXAL[[#This Row],[TARGETWEIGHT]]*1000)-Table_SQLXAL[[#This Row],[POWDERWEIGHT]]-Table_SQLXAL[[#This Row],[CHEMICALSWEIGHT]]</f>
        <v>45</v>
      </c>
      <c r="M42" s="16" t="s">
        <v>301</v>
      </c>
      <c r="N42" s="12">
        <f>Table_SQLXAL[[#This Row],[ROLLWIDTH]]/10</f>
        <v>20</v>
      </c>
      <c r="O42" s="13">
        <v>200000</v>
      </c>
      <c r="P42" s="13">
        <f>Table_SQLXAL[[#This Row],[QTY]]/Table_SQLXAL[[#This Row],[ROLLWIDTH CM]]*100</f>
        <v>1000000</v>
      </c>
      <c r="Q42" s="13">
        <v>1000000</v>
      </c>
      <c r="R42" s="18">
        <f>Table_SQLXAL[[#This Row],[KG]]-Table_SQLXAL[[#This Row],[poid de poudre]]-Table_SQLXAL[[#This Row],[poid de chemical]]</f>
        <v>9000</v>
      </c>
      <c r="S42" s="18">
        <f>Table_SQLXAL[[#This Row],[QTY_PROD_TIME]]*1.2</f>
        <v>9.1199999999999992</v>
      </c>
      <c r="T42" s="19">
        <v>3100</v>
      </c>
      <c r="U42" s="18">
        <f>Table_SQLXAL[[#This Row],[QTY]]*Table_SQLXAL[[#This Row],[POWDERWEIGHT]]/1000</f>
        <v>0</v>
      </c>
      <c r="V42" s="18">
        <f>Table_SQLXAL[[#This Row],[QTY]]*Table_SQLXAL[[#This Row],[CHEMICALSWEIGHT]]/1000</f>
        <v>0</v>
      </c>
      <c r="W42" s="13">
        <v>9000</v>
      </c>
      <c r="X42" s="18">
        <v>200</v>
      </c>
      <c r="Y42" s="18">
        <v>7.6</v>
      </c>
      <c r="Z42" s="20">
        <v>4.4999999999999998E-2</v>
      </c>
      <c r="AA42" s="9">
        <v>0</v>
      </c>
      <c r="AB42" s="18">
        <v>0</v>
      </c>
      <c r="AC42" s="14" t="s">
        <v>16</v>
      </c>
      <c r="AD42" s="14" t="s">
        <v>5</v>
      </c>
      <c r="AE42" s="14" t="s">
        <v>5</v>
      </c>
      <c r="AF42" s="14" t="s">
        <v>377</v>
      </c>
      <c r="AG42" s="14" t="s">
        <v>59</v>
      </c>
      <c r="AH42" s="14">
        <v>40981</v>
      </c>
      <c r="AI42" s="14" t="s">
        <v>697</v>
      </c>
      <c r="AJ42" s="14" t="s">
        <v>698</v>
      </c>
      <c r="AK42" s="14" t="s">
        <v>25</v>
      </c>
      <c r="AL42" s="14">
        <v>200000</v>
      </c>
      <c r="AM42" s="14">
        <v>40989</v>
      </c>
      <c r="AN42" s="7"/>
      <c r="AQ42" s="7"/>
      <c r="AR42" s="7"/>
      <c r="AV42" s="7"/>
      <c r="AX42" s="7"/>
    </row>
    <row r="43" spans="1:50" x14ac:dyDescent="0.25">
      <c r="A43" s="14" t="s">
        <v>185</v>
      </c>
      <c r="B43" s="14" t="s">
        <v>19</v>
      </c>
      <c r="C43" s="21" t="s">
        <v>211</v>
      </c>
      <c r="D43" s="21" t="s">
        <v>251</v>
      </c>
      <c r="E43" s="21" t="s">
        <v>276</v>
      </c>
      <c r="F43" s="23">
        <v>40981</v>
      </c>
      <c r="G43" s="2">
        <f>ROUNDDOWN((Table_SQLXAL[[#This Row],[PRODWIDTH]]/Table_SQLXAL[[#This Row],[ROLLWIDTH CM]]/10),0)</f>
        <v>3</v>
      </c>
      <c r="H43" s="22">
        <v>140</v>
      </c>
      <c r="I43" s="21" t="s">
        <v>144</v>
      </c>
      <c r="J43" s="14" t="s">
        <v>210</v>
      </c>
      <c r="K43" s="14" t="s">
        <v>212</v>
      </c>
      <c r="L43" s="10">
        <f>(Table_SQLXAL[[#This Row],[TARGETWEIGHT]]*1000)-Table_SQLXAL[[#This Row],[POWDERWEIGHT]]-Table_SQLXAL[[#This Row],[CHEMICALSWEIGHT]]</f>
        <v>43</v>
      </c>
      <c r="M43" s="16" t="s">
        <v>301</v>
      </c>
      <c r="N43" s="12">
        <f>Table_SQLXAL[[#This Row],[ROLLWIDTH]]/10</f>
        <v>95</v>
      </c>
      <c r="O43" s="13">
        <v>139531.35</v>
      </c>
      <c r="P43" s="13">
        <f>Table_SQLXAL[[#This Row],[QTY]]/Table_SQLXAL[[#This Row],[ROLLWIDTH CM]]*100</f>
        <v>146875.10526315792</v>
      </c>
      <c r="Q43" s="13">
        <v>146875.105263</v>
      </c>
      <c r="R43" s="18">
        <f>Table_SQLXAL[[#This Row],[KG]]-Table_SQLXAL[[#This Row],[poid de poudre]]-Table_SQLXAL[[#This Row],[poid de chemical]]</f>
        <v>5999.8480499999996</v>
      </c>
      <c r="S43" s="18">
        <f>Table_SQLXAL[[#This Row],[QTY_PROD_TIME]]*1.2</f>
        <v>6.3626291999999998</v>
      </c>
      <c r="T43" s="19">
        <v>3100</v>
      </c>
      <c r="U43" s="18">
        <f>Table_SQLXAL[[#This Row],[QTY]]*Table_SQLXAL[[#This Row],[POWDERWEIGHT]]/1000</f>
        <v>0</v>
      </c>
      <c r="V43" s="18">
        <f>Table_SQLXAL[[#This Row],[QTY]]*Table_SQLXAL[[#This Row],[CHEMICALSWEIGHT]]/1000</f>
        <v>0</v>
      </c>
      <c r="W43" s="13">
        <v>5999.8480499999996</v>
      </c>
      <c r="X43" s="18">
        <v>950</v>
      </c>
      <c r="Y43" s="18">
        <v>5.3021909999999997</v>
      </c>
      <c r="Z43" s="20">
        <v>4.2999999999999997E-2</v>
      </c>
      <c r="AA43" s="9">
        <v>0</v>
      </c>
      <c r="AB43" s="18">
        <v>0</v>
      </c>
      <c r="AC43" s="14" t="s">
        <v>16</v>
      </c>
      <c r="AD43" s="14" t="s">
        <v>5</v>
      </c>
      <c r="AE43" s="14" t="s">
        <v>5</v>
      </c>
      <c r="AF43" s="14" t="s">
        <v>5</v>
      </c>
      <c r="AG43" s="14" t="s">
        <v>59</v>
      </c>
      <c r="AH43" s="14">
        <v>40981</v>
      </c>
      <c r="AI43" s="14" t="s">
        <v>699</v>
      </c>
      <c r="AJ43" s="14" t="s">
        <v>332</v>
      </c>
      <c r="AK43" s="14" t="s">
        <v>25</v>
      </c>
      <c r="AL43" s="14">
        <v>139531.35</v>
      </c>
      <c r="AM43" s="14">
        <v>40989</v>
      </c>
      <c r="AN43" s="7"/>
      <c r="AQ43" s="7"/>
      <c r="AR43" s="7"/>
      <c r="AV43" s="7"/>
      <c r="AX43" s="7"/>
    </row>
    <row r="44" spans="1:50" x14ac:dyDescent="0.25">
      <c r="A44" s="14" t="s">
        <v>185</v>
      </c>
      <c r="B44" s="14" t="s">
        <v>19</v>
      </c>
      <c r="C44" s="21" t="s">
        <v>166</v>
      </c>
      <c r="D44" s="21" t="s">
        <v>277</v>
      </c>
      <c r="E44" s="21" t="s">
        <v>278</v>
      </c>
      <c r="F44" s="23">
        <v>40983</v>
      </c>
      <c r="G44" s="2">
        <f>ROUNDDOWN((Table_SQLXAL[[#This Row],[PRODWIDTH]]/Table_SQLXAL[[#This Row],[ROLLWIDTH CM]]/10),0)</f>
        <v>5</v>
      </c>
      <c r="H44" s="22">
        <v>75</v>
      </c>
      <c r="I44" s="21" t="s">
        <v>304</v>
      </c>
      <c r="J44" s="14" t="s">
        <v>169</v>
      </c>
      <c r="K44" s="14" t="s">
        <v>170</v>
      </c>
      <c r="L44" s="10">
        <f>(Table_SQLXAL[[#This Row],[TARGETWEIGHT]]*1000)-Table_SQLXAL[[#This Row],[POWDERWEIGHT]]-Table_SQLXAL[[#This Row],[CHEMICALSWEIGHT]]</f>
        <v>50</v>
      </c>
      <c r="M44" s="16" t="s">
        <v>305</v>
      </c>
      <c r="N44" s="12">
        <f>Table_SQLXAL[[#This Row],[ROLLWIDTH]]/10</f>
        <v>60</v>
      </c>
      <c r="O44" s="13">
        <v>13000</v>
      </c>
      <c r="P44" s="13">
        <f>Table_SQLXAL[[#This Row],[QTY]]/Table_SQLXAL[[#This Row],[ROLLWIDTH CM]]*100</f>
        <v>21666.666666666664</v>
      </c>
      <c r="Q44" s="13">
        <v>21666.666667000001</v>
      </c>
      <c r="R44" s="18">
        <f>Table_SQLXAL[[#This Row],[KG]]-Table_SQLXAL[[#This Row],[poid de poudre]]-Table_SQLXAL[[#This Row],[poid de chemical]]</f>
        <v>650</v>
      </c>
      <c r="S44" s="18">
        <f>Table_SQLXAL[[#This Row],[QTY_PROD_TIME]]*1.2</f>
        <v>1.1232</v>
      </c>
      <c r="T44" s="19">
        <v>3100</v>
      </c>
      <c r="U44" s="18">
        <f>Table_SQLXAL[[#This Row],[QTY]]*Table_SQLXAL[[#This Row],[POWDERWEIGHT]]/1000</f>
        <v>0</v>
      </c>
      <c r="V44" s="18">
        <f>Table_SQLXAL[[#This Row],[QTY]]*Table_SQLXAL[[#This Row],[CHEMICALSWEIGHT]]/1000</f>
        <v>0</v>
      </c>
      <c r="W44" s="13">
        <v>650</v>
      </c>
      <c r="X44" s="18">
        <v>600</v>
      </c>
      <c r="Y44" s="18">
        <v>0.93600000000000005</v>
      </c>
      <c r="Z44" s="20">
        <v>0.05</v>
      </c>
      <c r="AA44" s="9">
        <v>0</v>
      </c>
      <c r="AB44" s="18">
        <v>0</v>
      </c>
      <c r="AC44" s="14" t="s">
        <v>16</v>
      </c>
      <c r="AD44" s="14" t="s">
        <v>5</v>
      </c>
      <c r="AE44" s="14" t="s">
        <v>5</v>
      </c>
      <c r="AF44" s="14" t="s">
        <v>374</v>
      </c>
      <c r="AG44" s="14" t="s">
        <v>59</v>
      </c>
      <c r="AH44" s="14">
        <v>40983</v>
      </c>
      <c r="AI44" s="14" t="s">
        <v>703</v>
      </c>
      <c r="AJ44" s="14" t="s">
        <v>233</v>
      </c>
      <c r="AK44" s="14" t="s">
        <v>25</v>
      </c>
      <c r="AL44" s="14">
        <v>13000</v>
      </c>
      <c r="AM44" s="14">
        <v>40989</v>
      </c>
      <c r="AN44" s="7"/>
      <c r="AQ44" s="7"/>
      <c r="AR44" s="7"/>
      <c r="AV44" s="7"/>
      <c r="AX44" s="7"/>
    </row>
    <row r="45" spans="1:50" x14ac:dyDescent="0.25">
      <c r="A45" s="14" t="s">
        <v>185</v>
      </c>
      <c r="B45" s="14" t="s">
        <v>19</v>
      </c>
      <c r="C45" s="21" t="s">
        <v>306</v>
      </c>
      <c r="D45" s="21" t="s">
        <v>292</v>
      </c>
      <c r="E45" s="21" t="s">
        <v>273</v>
      </c>
      <c r="F45" s="23">
        <v>40983</v>
      </c>
      <c r="G45" s="2">
        <f>ROUNDDOWN((Table_SQLXAL[[#This Row],[PRODWIDTH]]/Table_SQLXAL[[#This Row],[ROLLWIDTH CM]]/10),0)</f>
        <v>10</v>
      </c>
      <c r="H45" s="22">
        <v>65</v>
      </c>
      <c r="I45" s="21" t="s">
        <v>148</v>
      </c>
      <c r="J45" s="14" t="s">
        <v>307</v>
      </c>
      <c r="K45" s="14" t="s">
        <v>308</v>
      </c>
      <c r="L45" s="10">
        <f>(Table_SQLXAL[[#This Row],[TARGETWEIGHT]]*1000)-Table_SQLXAL[[#This Row],[POWDERWEIGHT]]-Table_SQLXAL[[#This Row],[CHEMICALSWEIGHT]]</f>
        <v>75</v>
      </c>
      <c r="M45" s="16" t="s">
        <v>303</v>
      </c>
      <c r="N45" s="12">
        <f>Table_SQLXAL[[#This Row],[ROLLWIDTH]]/10</f>
        <v>30</v>
      </c>
      <c r="O45" s="13">
        <v>82360</v>
      </c>
      <c r="P45" s="13">
        <f>Table_SQLXAL[[#This Row],[QTY]]/Table_SQLXAL[[#This Row],[ROLLWIDTH CM]]*100</f>
        <v>274533.33333333337</v>
      </c>
      <c r="Q45" s="13">
        <v>274533.33333300002</v>
      </c>
      <c r="R45" s="18">
        <f>Table_SQLXAL[[#This Row],[KG]]-Table_SQLXAL[[#This Row],[poid de poudre]]-Table_SQLXAL[[#This Row],[poid de chemical]]</f>
        <v>6177</v>
      </c>
      <c r="S45" s="18">
        <f>Table_SQLXAL[[#This Row],[QTY_PROD_TIME]]*1.2</f>
        <v>7.9065599999999998</v>
      </c>
      <c r="T45" s="19">
        <v>3200</v>
      </c>
      <c r="U45" s="18">
        <f>Table_SQLXAL[[#This Row],[QTY]]*Table_SQLXAL[[#This Row],[POWDERWEIGHT]]/1000</f>
        <v>0</v>
      </c>
      <c r="V45" s="18">
        <f>Table_SQLXAL[[#This Row],[QTY]]*Table_SQLXAL[[#This Row],[CHEMICALSWEIGHT]]/1000</f>
        <v>0</v>
      </c>
      <c r="W45" s="13">
        <v>6177</v>
      </c>
      <c r="X45" s="18">
        <v>300</v>
      </c>
      <c r="Y45" s="18">
        <v>6.5888</v>
      </c>
      <c r="Z45" s="20">
        <v>7.4999999999999997E-2</v>
      </c>
      <c r="AA45" s="9">
        <v>0</v>
      </c>
      <c r="AB45" s="18">
        <v>0</v>
      </c>
      <c r="AC45" s="14" t="s">
        <v>16</v>
      </c>
      <c r="AD45" s="14" t="s">
        <v>5</v>
      </c>
      <c r="AE45" s="14" t="s">
        <v>5</v>
      </c>
      <c r="AF45" s="14" t="s">
        <v>375</v>
      </c>
      <c r="AG45" s="14" t="s">
        <v>59</v>
      </c>
      <c r="AH45" s="14">
        <v>40983</v>
      </c>
      <c r="AI45" s="14" t="s">
        <v>701</v>
      </c>
      <c r="AJ45" s="14" t="s">
        <v>514</v>
      </c>
      <c r="AK45" s="14" t="s">
        <v>25</v>
      </c>
      <c r="AL45" s="14">
        <v>82360</v>
      </c>
      <c r="AM45" s="14">
        <v>40989</v>
      </c>
      <c r="AN45" s="7"/>
      <c r="AQ45" s="7"/>
      <c r="AR45" s="7"/>
      <c r="AV45" s="7"/>
      <c r="AX45" s="7"/>
    </row>
    <row r="46" spans="1:50" x14ac:dyDescent="0.25">
      <c r="A46" s="14" t="s">
        <v>185</v>
      </c>
      <c r="B46" s="14" t="s">
        <v>19</v>
      </c>
      <c r="C46" s="21" t="s">
        <v>93</v>
      </c>
      <c r="D46" s="21" t="s">
        <v>263</v>
      </c>
      <c r="E46" s="21" t="s">
        <v>264</v>
      </c>
      <c r="F46" s="23">
        <v>40983</v>
      </c>
      <c r="G46" s="2">
        <f>ROUNDDOWN((Table_SQLXAL[[#This Row],[PRODWIDTH]]/Table_SQLXAL[[#This Row],[ROLLWIDTH CM]]/10),0)</f>
        <v>1</v>
      </c>
      <c r="H46" s="22">
        <v>33.1</v>
      </c>
      <c r="I46" s="21" t="s">
        <v>97</v>
      </c>
      <c r="J46" s="14" t="s">
        <v>122</v>
      </c>
      <c r="K46" s="14" t="s">
        <v>123</v>
      </c>
      <c r="L46" s="10">
        <f>(Table_SQLXAL[[#This Row],[TARGETWEIGHT]]*1000)-Table_SQLXAL[[#This Row],[POWDERWEIGHT]]-Table_SQLXAL[[#This Row],[CHEMICALSWEIGHT]]</f>
        <v>55</v>
      </c>
      <c r="M46" s="16" t="s">
        <v>302</v>
      </c>
      <c r="N46" s="12">
        <f>Table_SQLXAL[[#This Row],[ROLLWIDTH]]/10</f>
        <v>160</v>
      </c>
      <c r="O46" s="13">
        <v>1600</v>
      </c>
      <c r="P46" s="13">
        <f>Table_SQLXAL[[#This Row],[QTY]]/Table_SQLXAL[[#This Row],[ROLLWIDTH CM]]*100</f>
        <v>1000</v>
      </c>
      <c r="Q46" s="13">
        <v>1000</v>
      </c>
      <c r="R46" s="18">
        <f>Table_SQLXAL[[#This Row],[KG]]-Table_SQLXAL[[#This Row],[poid de poudre]]-Table_SQLXAL[[#This Row],[poid de chemical]]</f>
        <v>88</v>
      </c>
      <c r="S46" s="18">
        <f>Table_SQLXAL[[#This Row],[QTY_PROD_TIME]]*1.2</f>
        <v>0.31103999999999998</v>
      </c>
      <c r="T46" s="19">
        <v>3100</v>
      </c>
      <c r="U46" s="18">
        <f>Table_SQLXAL[[#This Row],[QTY]]*Table_SQLXAL[[#This Row],[POWDERWEIGHT]]/1000</f>
        <v>0</v>
      </c>
      <c r="V46" s="18">
        <f>Table_SQLXAL[[#This Row],[QTY]]*Table_SQLXAL[[#This Row],[CHEMICALSWEIGHT]]/1000</f>
        <v>7.3599999999999994</v>
      </c>
      <c r="W46" s="13">
        <v>95.36</v>
      </c>
      <c r="X46" s="18">
        <v>1600</v>
      </c>
      <c r="Y46" s="18">
        <v>0.25919999999999999</v>
      </c>
      <c r="Z46" s="20">
        <v>5.96E-2</v>
      </c>
      <c r="AA46" s="9">
        <v>0</v>
      </c>
      <c r="AB46" s="18">
        <v>4.5999999999999996</v>
      </c>
      <c r="AC46" s="14" t="s">
        <v>95</v>
      </c>
      <c r="AD46" s="14" t="s">
        <v>96</v>
      </c>
      <c r="AE46" s="14" t="s">
        <v>5</v>
      </c>
      <c r="AF46" s="14" t="s">
        <v>373</v>
      </c>
      <c r="AG46" s="14" t="s">
        <v>59</v>
      </c>
      <c r="AH46" s="14">
        <v>40983</v>
      </c>
      <c r="AI46" s="14" t="s">
        <v>702</v>
      </c>
      <c r="AJ46" s="14" t="s">
        <v>515</v>
      </c>
      <c r="AK46" s="14" t="s">
        <v>4</v>
      </c>
      <c r="AL46" s="14">
        <v>1600</v>
      </c>
      <c r="AM46" s="14">
        <v>41015</v>
      </c>
      <c r="AN46" s="7"/>
      <c r="AQ46" s="7"/>
      <c r="AR46" s="7"/>
      <c r="AV46" s="7"/>
      <c r="AX46" s="7"/>
    </row>
    <row r="47" spans="1:50" x14ac:dyDescent="0.25">
      <c r="A47" s="14" t="s">
        <v>185</v>
      </c>
      <c r="B47" s="14" t="s">
        <v>19</v>
      </c>
      <c r="C47" s="21" t="s">
        <v>166</v>
      </c>
      <c r="D47" s="21" t="s">
        <v>277</v>
      </c>
      <c r="E47" s="21" t="s">
        <v>278</v>
      </c>
      <c r="F47" s="23">
        <v>40983</v>
      </c>
      <c r="G47" s="2">
        <f>ROUNDDOWN((Table_SQLXAL[[#This Row],[PRODWIDTH]]/Table_SQLXAL[[#This Row],[ROLLWIDTH CM]]/10),0)</f>
        <v>2</v>
      </c>
      <c r="H47" s="22">
        <v>75</v>
      </c>
      <c r="I47" s="21" t="s">
        <v>304</v>
      </c>
      <c r="J47" s="14" t="s">
        <v>165</v>
      </c>
      <c r="K47" s="14" t="s">
        <v>167</v>
      </c>
      <c r="L47" s="10">
        <f>(Table_SQLXAL[[#This Row],[TARGETWEIGHT]]*1000)-Table_SQLXAL[[#This Row],[POWDERWEIGHT]]-Table_SQLXAL[[#This Row],[CHEMICALSWEIGHT]]</f>
        <v>50</v>
      </c>
      <c r="M47" s="16" t="s">
        <v>305</v>
      </c>
      <c r="N47" s="12">
        <f>Table_SQLXAL[[#This Row],[ROLLWIDTH]]/10</f>
        <v>120</v>
      </c>
      <c r="O47" s="13">
        <v>65000</v>
      </c>
      <c r="P47" s="13">
        <f>Table_SQLXAL[[#This Row],[QTY]]/Table_SQLXAL[[#This Row],[ROLLWIDTH CM]]*100</f>
        <v>54166.666666666664</v>
      </c>
      <c r="Q47" s="13">
        <v>54166.666666999998</v>
      </c>
      <c r="R47" s="18">
        <f>Table_SQLXAL[[#This Row],[KG]]-Table_SQLXAL[[#This Row],[poid de poudre]]-Table_SQLXAL[[#This Row],[poid de chemical]]</f>
        <v>3250</v>
      </c>
      <c r="S47" s="18">
        <f>Table_SQLXAL[[#This Row],[QTY_PROD_TIME]]*1.2</f>
        <v>5.6159999999999997</v>
      </c>
      <c r="T47" s="19">
        <v>3100</v>
      </c>
      <c r="U47" s="18">
        <f>Table_SQLXAL[[#This Row],[QTY]]*Table_SQLXAL[[#This Row],[POWDERWEIGHT]]/1000</f>
        <v>0</v>
      </c>
      <c r="V47" s="18">
        <f>Table_SQLXAL[[#This Row],[QTY]]*Table_SQLXAL[[#This Row],[CHEMICALSWEIGHT]]/1000</f>
        <v>0</v>
      </c>
      <c r="W47" s="13">
        <v>3250</v>
      </c>
      <c r="X47" s="18">
        <v>1200</v>
      </c>
      <c r="Y47" s="18">
        <v>4.68</v>
      </c>
      <c r="Z47" s="20">
        <v>0.05</v>
      </c>
      <c r="AA47" s="9">
        <v>0</v>
      </c>
      <c r="AB47" s="18">
        <v>0</v>
      </c>
      <c r="AC47" s="14" t="s">
        <v>16</v>
      </c>
      <c r="AD47" s="14" t="s">
        <v>5</v>
      </c>
      <c r="AE47" s="14" t="s">
        <v>5</v>
      </c>
      <c r="AF47" s="14" t="s">
        <v>374</v>
      </c>
      <c r="AG47" s="14" t="s">
        <v>59</v>
      </c>
      <c r="AH47" s="14">
        <v>40983</v>
      </c>
      <c r="AI47" s="14" t="s">
        <v>704</v>
      </c>
      <c r="AJ47" s="14" t="s">
        <v>233</v>
      </c>
      <c r="AK47" s="14" t="s">
        <v>25</v>
      </c>
      <c r="AL47" s="14">
        <v>65000</v>
      </c>
      <c r="AM47" s="14">
        <v>40989</v>
      </c>
      <c r="AN47" s="7"/>
      <c r="AQ47" s="7"/>
      <c r="AR47" s="7"/>
      <c r="AV47" s="7"/>
      <c r="AX47" s="7"/>
    </row>
    <row r="48" spans="1:50" x14ac:dyDescent="0.25">
      <c r="A48" s="14" t="s">
        <v>185</v>
      </c>
      <c r="B48" s="14" t="s">
        <v>19</v>
      </c>
      <c r="C48" s="21" t="s">
        <v>191</v>
      </c>
      <c r="D48" s="21" t="s">
        <v>251</v>
      </c>
      <c r="E48" s="21" t="s">
        <v>252</v>
      </c>
      <c r="F48" s="23">
        <v>40983</v>
      </c>
      <c r="G48" s="2">
        <f>ROUNDDOWN((Table_SQLXAL[[#This Row],[PRODWIDTH]]/Table_SQLXAL[[#This Row],[ROLLWIDTH CM]]/10),0)</f>
        <v>2</v>
      </c>
      <c r="H48" s="22">
        <v>130</v>
      </c>
      <c r="I48" s="21" t="s">
        <v>516</v>
      </c>
      <c r="J48" s="14" t="s">
        <v>517</v>
      </c>
      <c r="K48" s="14" t="s">
        <v>309</v>
      </c>
      <c r="L48" s="10">
        <f>(Table_SQLXAL[[#This Row],[TARGETWEIGHT]]*1000)-Table_SQLXAL[[#This Row],[POWDERWEIGHT]]-Table_SQLXAL[[#This Row],[CHEMICALSWEIGHT]]</f>
        <v>50</v>
      </c>
      <c r="M48" s="16" t="s">
        <v>310</v>
      </c>
      <c r="N48" s="12">
        <f>Table_SQLXAL[[#This Row],[ROLLWIDTH]]/10</f>
        <v>150</v>
      </c>
      <c r="O48" s="13">
        <v>150000</v>
      </c>
      <c r="P48" s="13">
        <f>Table_SQLXAL[[#This Row],[QTY]]/Table_SQLXAL[[#This Row],[ROLLWIDTH CM]]*100</f>
        <v>100000</v>
      </c>
      <c r="Q48" s="13">
        <v>100000</v>
      </c>
      <c r="R48" s="18">
        <f>Table_SQLXAL[[#This Row],[KG]]-Table_SQLXAL[[#This Row],[poid de poudre]]-Table_SQLXAL[[#This Row],[poid de chemical]]</f>
        <v>7500</v>
      </c>
      <c r="S48" s="18">
        <f>Table_SQLXAL[[#This Row],[QTY_PROD_TIME]]*1.2</f>
        <v>7.38</v>
      </c>
      <c r="T48" s="19">
        <v>3100</v>
      </c>
      <c r="U48" s="18">
        <f>Table_SQLXAL[[#This Row],[QTY]]*Table_SQLXAL[[#This Row],[POWDERWEIGHT]]/1000</f>
        <v>0</v>
      </c>
      <c r="V48" s="18">
        <f>Table_SQLXAL[[#This Row],[QTY]]*Table_SQLXAL[[#This Row],[CHEMICALSWEIGHT]]/1000</f>
        <v>0</v>
      </c>
      <c r="W48" s="13">
        <v>7500</v>
      </c>
      <c r="X48" s="18">
        <v>1500</v>
      </c>
      <c r="Y48" s="18">
        <v>6.15</v>
      </c>
      <c r="Z48" s="20">
        <v>0.05</v>
      </c>
      <c r="AA48" s="9">
        <v>0</v>
      </c>
      <c r="AB48" s="18">
        <v>0</v>
      </c>
      <c r="AC48" s="14" t="s">
        <v>16</v>
      </c>
      <c r="AD48" s="14" t="s">
        <v>5</v>
      </c>
      <c r="AE48" s="14" t="s">
        <v>5</v>
      </c>
      <c r="AF48" s="14" t="s">
        <v>380</v>
      </c>
      <c r="AG48" s="14" t="s">
        <v>59</v>
      </c>
      <c r="AH48" s="14">
        <v>40983</v>
      </c>
      <c r="AI48" s="14" t="s">
        <v>705</v>
      </c>
      <c r="AJ48" s="14" t="s">
        <v>518</v>
      </c>
      <c r="AK48" s="14" t="s">
        <v>25</v>
      </c>
      <c r="AL48" s="14">
        <v>150000</v>
      </c>
      <c r="AM48" s="14">
        <v>41015</v>
      </c>
      <c r="AN48" s="7"/>
      <c r="AQ48" s="7"/>
      <c r="AR48" s="7"/>
      <c r="AV48" s="7"/>
      <c r="AX48" s="7"/>
    </row>
    <row r="49" spans="1:50" x14ac:dyDescent="0.25">
      <c r="A49" s="14" t="s">
        <v>185</v>
      </c>
      <c r="B49" s="14" t="s">
        <v>19</v>
      </c>
      <c r="C49" s="21" t="s">
        <v>519</v>
      </c>
      <c r="D49" s="21" t="s">
        <v>291</v>
      </c>
      <c r="E49" s="21" t="s">
        <v>276</v>
      </c>
      <c r="F49" s="23">
        <v>40984</v>
      </c>
      <c r="G49" s="2">
        <f>ROUNDDOWN((Table_SQLXAL[[#This Row],[PRODWIDTH]]/Table_SQLXAL[[#This Row],[ROLLWIDTH CM]]/10),0)</f>
        <v>9</v>
      </c>
      <c r="H49" s="22">
        <v>100</v>
      </c>
      <c r="I49" s="21" t="s">
        <v>520</v>
      </c>
      <c r="J49" s="14" t="s">
        <v>521</v>
      </c>
      <c r="K49" s="14" t="s">
        <v>522</v>
      </c>
      <c r="L49" s="10">
        <f>(Table_SQLXAL[[#This Row],[TARGETWEIGHT]]*1000)-Table_SQLXAL[[#This Row],[POWDERWEIGHT]]-Table_SQLXAL[[#This Row],[CHEMICALSWEIGHT]]</f>
        <v>55</v>
      </c>
      <c r="M49" s="16" t="s">
        <v>301</v>
      </c>
      <c r="N49" s="12">
        <f>Table_SQLXAL[[#This Row],[ROLLWIDTH]]/10</f>
        <v>33</v>
      </c>
      <c r="O49" s="13">
        <v>33000</v>
      </c>
      <c r="P49" s="13">
        <f>Table_SQLXAL[[#This Row],[QTY]]/Table_SQLXAL[[#This Row],[ROLLWIDTH CM]]*100</f>
        <v>100000</v>
      </c>
      <c r="Q49" s="13">
        <v>100000</v>
      </c>
      <c r="R49" s="18">
        <f>Table_SQLXAL[[#This Row],[KG]]-Table_SQLXAL[[#This Row],[poid de poudre]]-Table_SQLXAL[[#This Row],[poid de chemical]]</f>
        <v>1815</v>
      </c>
      <c r="S49" s="18">
        <f>Table_SQLXAL[[#This Row],[QTY_PROD_TIME]]*1.2</f>
        <v>2.1383999999999999</v>
      </c>
      <c r="T49" s="19">
        <v>3100</v>
      </c>
      <c r="U49" s="18">
        <f>Table_SQLXAL[[#This Row],[QTY]]*Table_SQLXAL[[#This Row],[POWDERWEIGHT]]/1000</f>
        <v>0</v>
      </c>
      <c r="V49" s="18">
        <f>Table_SQLXAL[[#This Row],[QTY]]*Table_SQLXAL[[#This Row],[CHEMICALSWEIGHT]]/1000</f>
        <v>0</v>
      </c>
      <c r="W49" s="13">
        <v>1815</v>
      </c>
      <c r="X49" s="18">
        <v>330</v>
      </c>
      <c r="Y49" s="18">
        <v>1.782</v>
      </c>
      <c r="Z49" s="20">
        <v>5.5E-2</v>
      </c>
      <c r="AA49" s="9">
        <v>0</v>
      </c>
      <c r="AB49" s="18">
        <v>0</v>
      </c>
      <c r="AC49" s="14" t="s">
        <v>16</v>
      </c>
      <c r="AD49" s="14" t="s">
        <v>5</v>
      </c>
      <c r="AE49" s="14" t="s">
        <v>5</v>
      </c>
      <c r="AF49" s="14" t="s">
        <v>523</v>
      </c>
      <c r="AG49" s="14" t="s">
        <v>59</v>
      </c>
      <c r="AH49" s="14">
        <v>40984</v>
      </c>
      <c r="AI49" s="14" t="s">
        <v>706</v>
      </c>
      <c r="AJ49" s="14" t="s">
        <v>524</v>
      </c>
      <c r="AK49" s="14" t="s">
        <v>25</v>
      </c>
      <c r="AL49" s="14">
        <v>33000</v>
      </c>
      <c r="AM49" s="14">
        <v>40989</v>
      </c>
      <c r="AN49" s="7"/>
      <c r="AQ49" s="7"/>
      <c r="AR49" s="7"/>
      <c r="AV49" s="7"/>
      <c r="AX49" s="7"/>
    </row>
    <row r="50" spans="1:50" x14ac:dyDescent="0.25">
      <c r="A50" s="14" t="s">
        <v>185</v>
      </c>
      <c r="B50" s="14" t="s">
        <v>19</v>
      </c>
      <c r="C50" s="21" t="s">
        <v>127</v>
      </c>
      <c r="D50" s="21" t="s">
        <v>261</v>
      </c>
      <c r="E50" s="21" t="s">
        <v>262</v>
      </c>
      <c r="F50" s="23">
        <v>40984</v>
      </c>
      <c r="G50" s="2">
        <f>ROUNDDOWN((Table_SQLXAL[[#This Row],[PRODWIDTH]]/Table_SQLXAL[[#This Row],[ROLLWIDTH CM]]/10),0)</f>
        <v>2</v>
      </c>
      <c r="H50" s="22">
        <v>46.1</v>
      </c>
      <c r="I50" s="21" t="s">
        <v>36</v>
      </c>
      <c r="J50" s="14" t="s">
        <v>525</v>
      </c>
      <c r="K50" s="14" t="s">
        <v>526</v>
      </c>
      <c r="L50" s="10">
        <f>(Table_SQLXAL[[#This Row],[TARGETWEIGHT]]*1000)-Table_SQLXAL[[#This Row],[POWDERWEIGHT]]-Table_SQLXAL[[#This Row],[CHEMICALSWEIGHT]]</f>
        <v>60</v>
      </c>
      <c r="M50" s="16" t="s">
        <v>128</v>
      </c>
      <c r="N50" s="12">
        <f>Table_SQLXAL[[#This Row],[ROLLWIDTH]]/10</f>
        <v>158</v>
      </c>
      <c r="O50" s="13">
        <v>13746</v>
      </c>
      <c r="P50" s="13">
        <f>Table_SQLXAL[[#This Row],[QTY]]/Table_SQLXAL[[#This Row],[ROLLWIDTH CM]]*100</f>
        <v>8700</v>
      </c>
      <c r="Q50" s="13">
        <v>8700</v>
      </c>
      <c r="R50" s="18">
        <f>Table_SQLXAL[[#This Row],[KG]]-Table_SQLXAL[[#This Row],[poid de poudre]]-Table_SQLXAL[[#This Row],[poid de chemical]]</f>
        <v>824.76</v>
      </c>
      <c r="S50" s="18">
        <f>Table_SQLXAL[[#This Row],[QTY_PROD_TIME]]*1.2</f>
        <v>1.8639576</v>
      </c>
      <c r="T50" s="19">
        <v>3200</v>
      </c>
      <c r="U50" s="18">
        <f>Table_SQLXAL[[#This Row],[QTY]]*Table_SQLXAL[[#This Row],[POWDERWEIGHT]]/1000</f>
        <v>0</v>
      </c>
      <c r="V50" s="18">
        <f>Table_SQLXAL[[#This Row],[QTY]]*Table_SQLXAL[[#This Row],[CHEMICALSWEIGHT]]/1000</f>
        <v>0</v>
      </c>
      <c r="W50" s="13">
        <v>824.76</v>
      </c>
      <c r="X50" s="18">
        <v>1580</v>
      </c>
      <c r="Y50" s="18">
        <v>1.5532980000000001</v>
      </c>
      <c r="Z50" s="20">
        <v>0.06</v>
      </c>
      <c r="AA50" s="9">
        <v>0</v>
      </c>
      <c r="AB50" s="18">
        <v>0</v>
      </c>
      <c r="AC50" s="14" t="s">
        <v>16</v>
      </c>
      <c r="AD50" s="14" t="s">
        <v>5</v>
      </c>
      <c r="AE50" s="14" t="s">
        <v>5</v>
      </c>
      <c r="AF50" s="14" t="s">
        <v>381</v>
      </c>
      <c r="AG50" s="14" t="s">
        <v>59</v>
      </c>
      <c r="AH50" s="14">
        <v>40984</v>
      </c>
      <c r="AI50" s="14" t="s">
        <v>707</v>
      </c>
      <c r="AJ50" s="14" t="s">
        <v>527</v>
      </c>
      <c r="AK50" s="14" t="s">
        <v>4</v>
      </c>
      <c r="AL50" s="14">
        <v>13746</v>
      </c>
      <c r="AM50" s="14">
        <v>41015</v>
      </c>
      <c r="AN50" s="7"/>
      <c r="AQ50" s="7"/>
      <c r="AR50" s="7"/>
      <c r="AV50" s="7"/>
      <c r="AX50" s="7"/>
    </row>
    <row r="51" spans="1:50" x14ac:dyDescent="0.25">
      <c r="A51" s="14" t="s">
        <v>185</v>
      </c>
      <c r="B51" s="14" t="s">
        <v>19</v>
      </c>
      <c r="C51" s="21" t="s">
        <v>174</v>
      </c>
      <c r="D51" s="21" t="s">
        <v>281</v>
      </c>
      <c r="E51" s="21" t="s">
        <v>282</v>
      </c>
      <c r="F51" s="23">
        <v>40984</v>
      </c>
      <c r="G51" s="2">
        <f>ROUNDDOWN((Table_SQLXAL[[#This Row],[PRODWIDTH]]/Table_SQLXAL[[#This Row],[ROLLWIDTH CM]]/10),0)</f>
        <v>2</v>
      </c>
      <c r="H51" s="22">
        <v>65.5</v>
      </c>
      <c r="I51" s="21" t="s">
        <v>44</v>
      </c>
      <c r="J51" s="14" t="s">
        <v>238</v>
      </c>
      <c r="K51" s="14" t="s">
        <v>239</v>
      </c>
      <c r="L51" s="10">
        <f>(Table_SQLXAL[[#This Row],[TARGETWEIGHT]]*1000)-Table_SQLXAL[[#This Row],[POWDERWEIGHT]]-Table_SQLXAL[[#This Row],[CHEMICALSWEIGHT]]</f>
        <v>45</v>
      </c>
      <c r="M51" s="16" t="s">
        <v>322</v>
      </c>
      <c r="N51" s="12">
        <f>Table_SQLXAL[[#This Row],[ROLLWIDTH]]/10</f>
        <v>132</v>
      </c>
      <c r="O51" s="13">
        <v>2428.8000000000002</v>
      </c>
      <c r="P51" s="13">
        <f>Table_SQLXAL[[#This Row],[QTY]]/Table_SQLXAL[[#This Row],[ROLLWIDTH CM]]*100</f>
        <v>1840.0000000000002</v>
      </c>
      <c r="Q51" s="13">
        <v>1840</v>
      </c>
      <c r="R51" s="18">
        <f>Table_SQLXAL[[#This Row],[KG]]-Table_SQLXAL[[#This Row],[poid de poudre]]-Table_SQLXAL[[#This Row],[poid de chemical]]</f>
        <v>109.29600000000001</v>
      </c>
      <c r="S51" s="18">
        <f>Table_SQLXAL[[#This Row],[QTY_PROD_TIME]]*1.2</f>
        <v>0.23899319999999999</v>
      </c>
      <c r="T51" s="19">
        <v>3100</v>
      </c>
      <c r="U51" s="18">
        <f>Table_SQLXAL[[#This Row],[QTY]]*Table_SQLXAL[[#This Row],[POWDERWEIGHT]]/1000</f>
        <v>0</v>
      </c>
      <c r="V51" s="18">
        <f>Table_SQLXAL[[#This Row],[QTY]]*Table_SQLXAL[[#This Row],[CHEMICALSWEIGHT]]/1000</f>
        <v>0</v>
      </c>
      <c r="W51" s="13">
        <v>109.29600000000001</v>
      </c>
      <c r="X51" s="18">
        <v>1320</v>
      </c>
      <c r="Y51" s="18">
        <v>0.199161</v>
      </c>
      <c r="Z51" s="20">
        <v>4.4999999999999998E-2</v>
      </c>
      <c r="AA51" s="9">
        <v>0</v>
      </c>
      <c r="AB51" s="18">
        <v>0</v>
      </c>
      <c r="AC51" s="14" t="s">
        <v>16</v>
      </c>
      <c r="AD51" s="14" t="s">
        <v>5</v>
      </c>
      <c r="AE51" s="14" t="s">
        <v>5</v>
      </c>
      <c r="AF51" s="14" t="s">
        <v>388</v>
      </c>
      <c r="AG51" s="14" t="s">
        <v>59</v>
      </c>
      <c r="AH51" s="14">
        <v>40984</v>
      </c>
      <c r="AI51" s="14" t="s">
        <v>708</v>
      </c>
      <c r="AJ51" s="14" t="s">
        <v>240</v>
      </c>
      <c r="AK51" s="14" t="s">
        <v>244</v>
      </c>
      <c r="AL51" s="14">
        <v>2428.8000000000002</v>
      </c>
      <c r="AM51" s="14">
        <v>41015</v>
      </c>
      <c r="AN51" s="7"/>
      <c r="AQ51" s="7"/>
      <c r="AR51" s="7"/>
      <c r="AV51" s="7"/>
      <c r="AX51" s="7"/>
    </row>
    <row r="52" spans="1:50" x14ac:dyDescent="0.25">
      <c r="A52" s="14" t="s">
        <v>185</v>
      </c>
      <c r="B52" s="14" t="s">
        <v>19</v>
      </c>
      <c r="C52" s="21" t="s">
        <v>532</v>
      </c>
      <c r="D52" s="21" t="s">
        <v>538</v>
      </c>
      <c r="E52" s="21" t="s">
        <v>539</v>
      </c>
      <c r="F52" s="23">
        <v>40987</v>
      </c>
      <c r="G52" s="2">
        <f>ROUNDDOWN((Table_SQLXAL[[#This Row],[PRODWIDTH]]/Table_SQLXAL[[#This Row],[ROLLWIDTH CM]]/10),0)</f>
        <v>8</v>
      </c>
      <c r="H52" s="22">
        <v>49</v>
      </c>
      <c r="I52" s="21" t="s">
        <v>533</v>
      </c>
      <c r="J52" s="14" t="s">
        <v>534</v>
      </c>
      <c r="K52" s="14" t="s">
        <v>535</v>
      </c>
      <c r="L52" s="10">
        <f>(Table_SQLXAL[[#This Row],[TARGETWEIGHT]]*1000)-Table_SQLXAL[[#This Row],[POWDERWEIGHT]]-Table_SQLXAL[[#This Row],[CHEMICALSWEIGHT]]</f>
        <v>50</v>
      </c>
      <c r="M52" s="16" t="s">
        <v>537</v>
      </c>
      <c r="N52" s="12">
        <f>Table_SQLXAL[[#This Row],[ROLLWIDTH]]/10</f>
        <v>35</v>
      </c>
      <c r="O52" s="13">
        <v>100000</v>
      </c>
      <c r="P52" s="13">
        <f>Table_SQLXAL[[#This Row],[QTY]]/Table_SQLXAL[[#This Row],[ROLLWIDTH CM]]*100</f>
        <v>285714.28571428574</v>
      </c>
      <c r="Q52" s="13">
        <v>285714.285714</v>
      </c>
      <c r="R52" s="18">
        <f>Table_SQLXAL[[#This Row],[KG]]-Table_SQLXAL[[#This Row],[poid de poudre]]-Table_SQLXAL[[#This Row],[poid de chemical]]</f>
        <v>5000</v>
      </c>
      <c r="S52" s="18">
        <f>Table_SQLXAL[[#This Row],[QTY_PROD_TIME]]*1.2</f>
        <v>13.68</v>
      </c>
      <c r="T52" s="19">
        <v>3000</v>
      </c>
      <c r="U52" s="18">
        <f>Table_SQLXAL[[#This Row],[QTY]]*Table_SQLXAL[[#This Row],[POWDERWEIGHT]]/1000</f>
        <v>0</v>
      </c>
      <c r="V52" s="18">
        <f>Table_SQLXAL[[#This Row],[QTY]]*Table_SQLXAL[[#This Row],[CHEMICALSWEIGHT]]/1000</f>
        <v>0</v>
      </c>
      <c r="W52" s="13">
        <v>5000</v>
      </c>
      <c r="X52" s="18">
        <v>350</v>
      </c>
      <c r="Y52" s="18">
        <v>11.4</v>
      </c>
      <c r="Z52" s="20">
        <v>0.05</v>
      </c>
      <c r="AA52" s="9">
        <v>0</v>
      </c>
      <c r="AB52" s="18">
        <v>0</v>
      </c>
      <c r="AC52" s="14" t="s">
        <v>172</v>
      </c>
      <c r="AD52" s="14" t="s">
        <v>5</v>
      </c>
      <c r="AE52" s="14" t="s">
        <v>5</v>
      </c>
      <c r="AF52" s="14" t="s">
        <v>536</v>
      </c>
      <c r="AG52" s="14" t="s">
        <v>143</v>
      </c>
      <c r="AH52" s="14">
        <v>40987</v>
      </c>
      <c r="AI52" s="14" t="s">
        <v>710</v>
      </c>
      <c r="AJ52" s="14" t="s">
        <v>540</v>
      </c>
      <c r="AK52" s="14" t="s">
        <v>25</v>
      </c>
      <c r="AL52" s="14">
        <v>100000</v>
      </c>
      <c r="AM52" s="14">
        <v>41015</v>
      </c>
      <c r="AN52" s="7"/>
      <c r="AQ52" s="7"/>
      <c r="AR52" s="7"/>
      <c r="AV52" s="7"/>
      <c r="AX52" s="7"/>
    </row>
    <row r="53" spans="1:50" x14ac:dyDescent="0.25">
      <c r="A53" s="14" t="s">
        <v>185</v>
      </c>
      <c r="B53" s="14" t="s">
        <v>19</v>
      </c>
      <c r="C53" s="21" t="s">
        <v>541</v>
      </c>
      <c r="D53" s="21" t="s">
        <v>538</v>
      </c>
      <c r="E53" s="21" t="s">
        <v>546</v>
      </c>
      <c r="F53" s="23">
        <v>40987</v>
      </c>
      <c r="G53" s="2">
        <f>ROUNDDOWN((Table_SQLXAL[[#This Row],[PRODWIDTH]]/Table_SQLXAL[[#This Row],[ROLLWIDTH CM]]/10),0)</f>
        <v>8</v>
      </c>
      <c r="H53" s="22">
        <v>49</v>
      </c>
      <c r="I53" s="21" t="s">
        <v>533</v>
      </c>
      <c r="J53" s="14" t="s">
        <v>542</v>
      </c>
      <c r="K53" s="14" t="s">
        <v>543</v>
      </c>
      <c r="L53" s="10">
        <f>(Table_SQLXAL[[#This Row],[TARGETWEIGHT]]*1000)-Table_SQLXAL[[#This Row],[POWDERWEIGHT]]-Table_SQLXAL[[#This Row],[CHEMICALSWEIGHT]]</f>
        <v>50</v>
      </c>
      <c r="M53" s="16" t="s">
        <v>545</v>
      </c>
      <c r="N53" s="12">
        <f>Table_SQLXAL[[#This Row],[ROLLWIDTH]]/10</f>
        <v>35</v>
      </c>
      <c r="O53" s="13">
        <v>100000</v>
      </c>
      <c r="P53" s="13">
        <f>Table_SQLXAL[[#This Row],[QTY]]/Table_SQLXAL[[#This Row],[ROLLWIDTH CM]]*100</f>
        <v>285714.28571428574</v>
      </c>
      <c r="Q53" s="13">
        <v>285714.285714</v>
      </c>
      <c r="R53" s="18">
        <f>Table_SQLXAL[[#This Row],[KG]]-Table_SQLXAL[[#This Row],[poid de poudre]]-Table_SQLXAL[[#This Row],[poid de chemical]]</f>
        <v>5000</v>
      </c>
      <c r="S53" s="18">
        <f>Table_SQLXAL[[#This Row],[QTY_PROD_TIME]]*1.2</f>
        <v>13.68</v>
      </c>
      <c r="T53" s="19">
        <v>3000</v>
      </c>
      <c r="U53" s="18">
        <f>Table_SQLXAL[[#This Row],[QTY]]*Table_SQLXAL[[#This Row],[POWDERWEIGHT]]/1000</f>
        <v>0</v>
      </c>
      <c r="V53" s="18">
        <f>Table_SQLXAL[[#This Row],[QTY]]*Table_SQLXAL[[#This Row],[CHEMICALSWEIGHT]]/1000</f>
        <v>0</v>
      </c>
      <c r="W53" s="13">
        <v>5000</v>
      </c>
      <c r="X53" s="18">
        <v>350</v>
      </c>
      <c r="Y53" s="18">
        <v>11.4</v>
      </c>
      <c r="Z53" s="20">
        <v>0.05</v>
      </c>
      <c r="AA53" s="9">
        <v>0</v>
      </c>
      <c r="AB53" s="18">
        <v>0</v>
      </c>
      <c r="AC53" s="14" t="s">
        <v>151</v>
      </c>
      <c r="AD53" s="14" t="s">
        <v>5</v>
      </c>
      <c r="AE53" s="14" t="s">
        <v>5</v>
      </c>
      <c r="AF53" s="14" t="s">
        <v>544</v>
      </c>
      <c r="AG53" s="14" t="s">
        <v>143</v>
      </c>
      <c r="AH53" s="14">
        <v>40987</v>
      </c>
      <c r="AI53" s="14" t="s">
        <v>711</v>
      </c>
      <c r="AJ53" s="14" t="s">
        <v>540</v>
      </c>
      <c r="AK53" s="14" t="s">
        <v>25</v>
      </c>
      <c r="AL53" s="14">
        <v>100000</v>
      </c>
      <c r="AM53" s="14">
        <v>41015</v>
      </c>
      <c r="AN53" s="7"/>
      <c r="AQ53" s="7"/>
      <c r="AR53" s="7"/>
      <c r="AV53" s="7"/>
      <c r="AX53" s="7"/>
    </row>
    <row r="54" spans="1:50" x14ac:dyDescent="0.25">
      <c r="A54" s="14" t="s">
        <v>185</v>
      </c>
      <c r="B54" s="14" t="s">
        <v>19</v>
      </c>
      <c r="C54" s="21" t="s">
        <v>547</v>
      </c>
      <c r="D54" s="21" t="s">
        <v>538</v>
      </c>
      <c r="E54" s="21" t="s">
        <v>546</v>
      </c>
      <c r="F54" s="23">
        <v>40987</v>
      </c>
      <c r="G54" s="2">
        <f>ROUNDDOWN((Table_SQLXAL[[#This Row],[PRODWIDTH]]/Table_SQLXAL[[#This Row],[ROLLWIDTH CM]]/10),0)</f>
        <v>8</v>
      </c>
      <c r="H54" s="22">
        <v>49</v>
      </c>
      <c r="I54" s="21" t="s">
        <v>533</v>
      </c>
      <c r="J54" s="14" t="s">
        <v>548</v>
      </c>
      <c r="K54" s="14" t="s">
        <v>549</v>
      </c>
      <c r="L54" s="10">
        <f>(Table_SQLXAL[[#This Row],[TARGETWEIGHT]]*1000)-Table_SQLXAL[[#This Row],[POWDERWEIGHT]]-Table_SQLXAL[[#This Row],[CHEMICALSWEIGHT]]</f>
        <v>50</v>
      </c>
      <c r="M54" s="16" t="s">
        <v>551</v>
      </c>
      <c r="N54" s="12">
        <f>Table_SQLXAL[[#This Row],[ROLLWIDTH]]/10</f>
        <v>35</v>
      </c>
      <c r="O54" s="13">
        <v>100000</v>
      </c>
      <c r="P54" s="13">
        <f>Table_SQLXAL[[#This Row],[QTY]]/Table_SQLXAL[[#This Row],[ROLLWIDTH CM]]*100</f>
        <v>285714.28571428574</v>
      </c>
      <c r="Q54" s="13">
        <v>285714.285714</v>
      </c>
      <c r="R54" s="18">
        <f>Table_SQLXAL[[#This Row],[KG]]-Table_SQLXAL[[#This Row],[poid de poudre]]-Table_SQLXAL[[#This Row],[poid de chemical]]</f>
        <v>5000</v>
      </c>
      <c r="S54" s="18">
        <f>Table_SQLXAL[[#This Row],[QTY_PROD_TIME]]*1.2</f>
        <v>13.68</v>
      </c>
      <c r="T54" s="19">
        <v>3000</v>
      </c>
      <c r="U54" s="18">
        <f>Table_SQLXAL[[#This Row],[QTY]]*Table_SQLXAL[[#This Row],[POWDERWEIGHT]]/1000</f>
        <v>0</v>
      </c>
      <c r="V54" s="18">
        <f>Table_SQLXAL[[#This Row],[QTY]]*Table_SQLXAL[[#This Row],[CHEMICALSWEIGHT]]/1000</f>
        <v>0</v>
      </c>
      <c r="W54" s="13">
        <v>5000</v>
      </c>
      <c r="X54" s="18">
        <v>350</v>
      </c>
      <c r="Y54" s="18">
        <v>11.4</v>
      </c>
      <c r="Z54" s="20">
        <v>0.05</v>
      </c>
      <c r="AA54" s="9">
        <v>0</v>
      </c>
      <c r="AB54" s="18">
        <v>0</v>
      </c>
      <c r="AC54" s="14" t="s">
        <v>60</v>
      </c>
      <c r="AD54" s="14" t="s">
        <v>5</v>
      </c>
      <c r="AE54" s="14" t="s">
        <v>5</v>
      </c>
      <c r="AF54" s="14" t="s">
        <v>550</v>
      </c>
      <c r="AG54" s="14" t="s">
        <v>143</v>
      </c>
      <c r="AH54" s="14">
        <v>40987</v>
      </c>
      <c r="AI54" s="14" t="s">
        <v>712</v>
      </c>
      <c r="AJ54" s="14" t="s">
        <v>540</v>
      </c>
      <c r="AK54" s="14" t="s">
        <v>25</v>
      </c>
      <c r="AL54" s="14">
        <v>100000</v>
      </c>
      <c r="AM54" s="14">
        <v>41015</v>
      </c>
      <c r="AN54" s="7"/>
      <c r="AQ54" s="7"/>
      <c r="AR54" s="7"/>
      <c r="AV54" s="7"/>
      <c r="AX54" s="7"/>
    </row>
    <row r="55" spans="1:50" x14ac:dyDescent="0.25">
      <c r="A55" s="14" t="s">
        <v>185</v>
      </c>
      <c r="B55" s="14" t="s">
        <v>19</v>
      </c>
      <c r="C55" s="21" t="s">
        <v>552</v>
      </c>
      <c r="D55" s="21" t="s">
        <v>538</v>
      </c>
      <c r="E55" s="21" t="s">
        <v>546</v>
      </c>
      <c r="F55" s="23">
        <v>40987</v>
      </c>
      <c r="G55" s="2">
        <f>ROUNDDOWN((Table_SQLXAL[[#This Row],[PRODWIDTH]]/Table_SQLXAL[[#This Row],[ROLLWIDTH CM]]/10),0)</f>
        <v>8</v>
      </c>
      <c r="H55" s="22">
        <v>49</v>
      </c>
      <c r="I55" s="21" t="s">
        <v>533</v>
      </c>
      <c r="J55" s="14" t="s">
        <v>553</v>
      </c>
      <c r="K55" s="14" t="s">
        <v>554</v>
      </c>
      <c r="L55" s="10">
        <f>(Table_SQLXAL[[#This Row],[TARGETWEIGHT]]*1000)-Table_SQLXAL[[#This Row],[POWDERWEIGHT]]-Table_SQLXAL[[#This Row],[CHEMICALSWEIGHT]]</f>
        <v>50</v>
      </c>
      <c r="M55" s="16" t="s">
        <v>556</v>
      </c>
      <c r="N55" s="12">
        <f>Table_SQLXAL[[#This Row],[ROLLWIDTH]]/10</f>
        <v>35</v>
      </c>
      <c r="O55" s="13">
        <v>100000</v>
      </c>
      <c r="P55" s="13">
        <f>Table_SQLXAL[[#This Row],[QTY]]/Table_SQLXAL[[#This Row],[ROLLWIDTH CM]]*100</f>
        <v>285714.28571428574</v>
      </c>
      <c r="Q55" s="13">
        <v>285714.285714</v>
      </c>
      <c r="R55" s="18">
        <f>Table_SQLXAL[[#This Row],[KG]]-Table_SQLXAL[[#This Row],[poid de poudre]]-Table_SQLXAL[[#This Row],[poid de chemical]]</f>
        <v>5000</v>
      </c>
      <c r="S55" s="18">
        <f>Table_SQLXAL[[#This Row],[QTY_PROD_TIME]]*1.2</f>
        <v>13.68</v>
      </c>
      <c r="T55" s="19">
        <v>3000</v>
      </c>
      <c r="U55" s="18">
        <f>Table_SQLXAL[[#This Row],[QTY]]*Table_SQLXAL[[#This Row],[POWDERWEIGHT]]/1000</f>
        <v>0</v>
      </c>
      <c r="V55" s="18">
        <f>Table_SQLXAL[[#This Row],[QTY]]*Table_SQLXAL[[#This Row],[CHEMICALSWEIGHT]]/1000</f>
        <v>0</v>
      </c>
      <c r="W55" s="13">
        <v>5000</v>
      </c>
      <c r="X55" s="18">
        <v>350</v>
      </c>
      <c r="Y55" s="18">
        <v>11.4</v>
      </c>
      <c r="Z55" s="20">
        <v>0.05</v>
      </c>
      <c r="AA55" s="9">
        <v>0</v>
      </c>
      <c r="AB55" s="18">
        <v>0</v>
      </c>
      <c r="AC55" s="14" t="s">
        <v>557</v>
      </c>
      <c r="AD55" s="14" t="s">
        <v>5</v>
      </c>
      <c r="AE55" s="14" t="s">
        <v>5</v>
      </c>
      <c r="AF55" s="14" t="s">
        <v>555</v>
      </c>
      <c r="AG55" s="14" t="s">
        <v>143</v>
      </c>
      <c r="AH55" s="14">
        <v>40987</v>
      </c>
      <c r="AI55" s="14" t="s">
        <v>713</v>
      </c>
      <c r="AJ55" s="14" t="s">
        <v>540</v>
      </c>
      <c r="AK55" s="14" t="s">
        <v>25</v>
      </c>
      <c r="AL55" s="14">
        <v>100000</v>
      </c>
      <c r="AM55" s="14">
        <v>41015</v>
      </c>
      <c r="AN55" s="7"/>
      <c r="AQ55" s="7"/>
      <c r="AR55" s="7"/>
      <c r="AV55" s="7"/>
      <c r="AX55" s="7"/>
    </row>
    <row r="56" spans="1:50" x14ac:dyDescent="0.25">
      <c r="A56" s="14" t="s">
        <v>185</v>
      </c>
      <c r="B56" s="14" t="s">
        <v>19</v>
      </c>
      <c r="C56" s="21" t="s">
        <v>325</v>
      </c>
      <c r="D56" s="21" t="s">
        <v>326</v>
      </c>
      <c r="E56" s="21" t="s">
        <v>250</v>
      </c>
      <c r="F56" s="23">
        <v>40987</v>
      </c>
      <c r="G56" s="2">
        <f>ROUNDDOWN((Table_SQLXAL[[#This Row],[PRODWIDTH]]/Table_SQLXAL[[#This Row],[ROLLWIDTH CM]]/10),0)</f>
        <v>2</v>
      </c>
      <c r="H56" s="22">
        <v>50</v>
      </c>
      <c r="I56" s="21" t="s">
        <v>528</v>
      </c>
      <c r="J56" s="14" t="s">
        <v>529</v>
      </c>
      <c r="K56" s="14" t="s">
        <v>530</v>
      </c>
      <c r="L56" s="10">
        <f>(Table_SQLXAL[[#This Row],[TARGETWEIGHT]]*1000)-Table_SQLXAL[[#This Row],[POWDERWEIGHT]]-Table_SQLXAL[[#This Row],[CHEMICALSWEIGHT]]</f>
        <v>60</v>
      </c>
      <c r="M56" s="16" t="s">
        <v>24</v>
      </c>
      <c r="N56" s="12">
        <f>Table_SQLXAL[[#This Row],[ROLLWIDTH]]/10</f>
        <v>148</v>
      </c>
      <c r="O56" s="13">
        <v>1480</v>
      </c>
      <c r="P56" s="13">
        <f>Table_SQLXAL[[#This Row],[QTY]]/Table_SQLXAL[[#This Row],[ROLLWIDTH CM]]*100</f>
        <v>1000</v>
      </c>
      <c r="Q56" s="13">
        <v>1000</v>
      </c>
      <c r="R56" s="18">
        <f>Table_SQLXAL[[#This Row],[KG]]-Table_SQLXAL[[#This Row],[poid de poudre]]-Table_SQLXAL[[#This Row],[poid de chemical]]</f>
        <v>88.8</v>
      </c>
      <c r="S56" s="18">
        <f>Table_SQLXAL[[#This Row],[QTY_PROD_TIME]]*1.2</f>
        <v>0.18470400000000001</v>
      </c>
      <c r="T56" s="19">
        <v>3200</v>
      </c>
      <c r="U56" s="18">
        <f>Table_SQLXAL[[#This Row],[QTY]]*Table_SQLXAL[[#This Row],[POWDERWEIGHT]]/1000</f>
        <v>0</v>
      </c>
      <c r="V56" s="18">
        <f>Table_SQLXAL[[#This Row],[QTY]]*Table_SQLXAL[[#This Row],[CHEMICALSWEIGHT]]/1000</f>
        <v>0</v>
      </c>
      <c r="W56" s="13">
        <v>88.8</v>
      </c>
      <c r="X56" s="18">
        <v>1480</v>
      </c>
      <c r="Y56" s="18">
        <v>0.15392</v>
      </c>
      <c r="Z56" s="20">
        <v>0.06</v>
      </c>
      <c r="AA56" s="9">
        <v>0</v>
      </c>
      <c r="AB56" s="18">
        <v>0</v>
      </c>
      <c r="AC56" s="14" t="s">
        <v>16</v>
      </c>
      <c r="AD56" s="14" t="s">
        <v>5</v>
      </c>
      <c r="AE56" s="14" t="s">
        <v>5</v>
      </c>
      <c r="AF56" s="14" t="s">
        <v>389</v>
      </c>
      <c r="AG56" s="14" t="s">
        <v>59</v>
      </c>
      <c r="AH56" s="14">
        <v>40987</v>
      </c>
      <c r="AI56" s="14" t="s">
        <v>941</v>
      </c>
      <c r="AJ56" s="14" t="s">
        <v>531</v>
      </c>
      <c r="AK56" s="14" t="s">
        <v>4</v>
      </c>
      <c r="AL56" s="14">
        <v>1480</v>
      </c>
      <c r="AM56" s="14">
        <v>41019</v>
      </c>
      <c r="AN56" s="7"/>
      <c r="AQ56" s="7"/>
      <c r="AR56" s="7"/>
      <c r="AV56" s="7"/>
      <c r="AX56" s="7"/>
    </row>
    <row r="57" spans="1:50" x14ac:dyDescent="0.25">
      <c r="A57" s="14" t="s">
        <v>185</v>
      </c>
      <c r="B57" s="14" t="s">
        <v>19</v>
      </c>
      <c r="C57" s="21" t="s">
        <v>146</v>
      </c>
      <c r="D57" s="21" t="s">
        <v>251</v>
      </c>
      <c r="E57" s="21" t="s">
        <v>276</v>
      </c>
      <c r="F57" s="23">
        <v>40988</v>
      </c>
      <c r="G57" s="2">
        <f>ROUNDDOWN((Table_SQLXAL[[#This Row],[PRODWIDTH]]/Table_SQLXAL[[#This Row],[ROLLWIDTH CM]]/10),0)</f>
        <v>3</v>
      </c>
      <c r="H57" s="22">
        <v>140</v>
      </c>
      <c r="I57" s="21" t="s">
        <v>164</v>
      </c>
      <c r="J57" s="14" t="s">
        <v>162</v>
      </c>
      <c r="K57" s="14" t="s">
        <v>163</v>
      </c>
      <c r="L57" s="10">
        <f>(Table_SQLXAL[[#This Row],[TARGETWEIGHT]]*1000)-Table_SQLXAL[[#This Row],[POWDERWEIGHT]]-Table_SQLXAL[[#This Row],[CHEMICALSWEIGHT]]</f>
        <v>45</v>
      </c>
      <c r="M57" s="16" t="s">
        <v>301</v>
      </c>
      <c r="N57" s="12">
        <f>Table_SQLXAL[[#This Row],[ROLLWIDTH]]/10</f>
        <v>100</v>
      </c>
      <c r="O57" s="13">
        <v>220000</v>
      </c>
      <c r="P57" s="13">
        <f>Table_SQLXAL[[#This Row],[QTY]]/Table_SQLXAL[[#This Row],[ROLLWIDTH CM]]*100</f>
        <v>220000</v>
      </c>
      <c r="Q57" s="13">
        <v>220000</v>
      </c>
      <c r="R57" s="18">
        <f>Table_SQLXAL[[#This Row],[KG]]-Table_SQLXAL[[#This Row],[poid de poudre]]-Table_SQLXAL[[#This Row],[poid de chemical]]</f>
        <v>9900</v>
      </c>
      <c r="S57" s="18">
        <f>Table_SQLXAL[[#This Row],[QTY_PROD_TIME]]*1.2</f>
        <v>10.031999999999998</v>
      </c>
      <c r="T57" s="19">
        <v>3100</v>
      </c>
      <c r="U57" s="18">
        <f>Table_SQLXAL[[#This Row],[QTY]]*Table_SQLXAL[[#This Row],[POWDERWEIGHT]]/1000</f>
        <v>0</v>
      </c>
      <c r="V57" s="18">
        <f>Table_SQLXAL[[#This Row],[QTY]]*Table_SQLXAL[[#This Row],[CHEMICALSWEIGHT]]/1000</f>
        <v>0</v>
      </c>
      <c r="W57" s="13">
        <v>9900</v>
      </c>
      <c r="X57" s="18">
        <v>1000</v>
      </c>
      <c r="Y57" s="18">
        <v>8.36</v>
      </c>
      <c r="Z57" s="20">
        <v>4.4999999999999998E-2</v>
      </c>
      <c r="AA57" s="9">
        <v>0</v>
      </c>
      <c r="AB57" s="18">
        <v>0</v>
      </c>
      <c r="AC57" s="14" t="s">
        <v>16</v>
      </c>
      <c r="AD57" s="14" t="s">
        <v>5</v>
      </c>
      <c r="AE57" s="14" t="s">
        <v>5</v>
      </c>
      <c r="AF57" s="14" t="s">
        <v>377</v>
      </c>
      <c r="AG57" s="14" t="s">
        <v>59</v>
      </c>
      <c r="AH57" s="14">
        <v>40988</v>
      </c>
      <c r="AI57" s="14" t="s">
        <v>715</v>
      </c>
      <c r="AJ57" s="14" t="s">
        <v>328</v>
      </c>
      <c r="AK57" s="14" t="s">
        <v>25</v>
      </c>
      <c r="AL57" s="14">
        <v>220000</v>
      </c>
      <c r="AM57" s="14">
        <v>40989</v>
      </c>
      <c r="AN57" s="7"/>
      <c r="AQ57" s="7"/>
      <c r="AR57" s="7"/>
      <c r="AV57" s="7"/>
      <c r="AX57" s="7"/>
    </row>
    <row r="58" spans="1:50" x14ac:dyDescent="0.25">
      <c r="A58" s="14" t="s">
        <v>185</v>
      </c>
      <c r="B58" s="14" t="s">
        <v>19</v>
      </c>
      <c r="C58" s="21" t="s">
        <v>174</v>
      </c>
      <c r="D58" s="21" t="s">
        <v>281</v>
      </c>
      <c r="E58" s="21" t="s">
        <v>282</v>
      </c>
      <c r="F58" s="23">
        <v>40988</v>
      </c>
      <c r="G58" s="2">
        <f>ROUNDDOWN((Table_SQLXAL[[#This Row],[PRODWIDTH]]/Table_SQLXAL[[#This Row],[ROLLWIDTH CM]]/10),0)</f>
        <v>3</v>
      </c>
      <c r="H58" s="22">
        <v>65.5</v>
      </c>
      <c r="I58" s="21" t="s">
        <v>215</v>
      </c>
      <c r="J58" s="14" t="s">
        <v>213</v>
      </c>
      <c r="K58" s="14" t="s">
        <v>214</v>
      </c>
      <c r="L58" s="10">
        <f>(Table_SQLXAL[[#This Row],[TARGETWEIGHT]]*1000)-Table_SQLXAL[[#This Row],[POWDERWEIGHT]]-Table_SQLXAL[[#This Row],[CHEMICALSWEIGHT]]</f>
        <v>45</v>
      </c>
      <c r="M58" s="16" t="s">
        <v>322</v>
      </c>
      <c r="N58" s="12">
        <f>Table_SQLXAL[[#This Row],[ROLLWIDTH]]/10</f>
        <v>99</v>
      </c>
      <c r="O58" s="13">
        <v>8514</v>
      </c>
      <c r="P58" s="13">
        <f>Table_SQLXAL[[#This Row],[QTY]]/Table_SQLXAL[[#This Row],[ROLLWIDTH CM]]*100</f>
        <v>8600</v>
      </c>
      <c r="Q58" s="13">
        <v>8600</v>
      </c>
      <c r="R58" s="18">
        <f>Table_SQLXAL[[#This Row],[KG]]-Table_SQLXAL[[#This Row],[poid de poudre]]-Table_SQLXAL[[#This Row],[poid de chemical]]</f>
        <v>383.13</v>
      </c>
      <c r="S58" s="18">
        <f>Table_SQLXAL[[#This Row],[QTY_PROD_TIME]]*1.2</f>
        <v>0.83777760000000001</v>
      </c>
      <c r="T58" s="19">
        <v>3100</v>
      </c>
      <c r="U58" s="18">
        <f>Table_SQLXAL[[#This Row],[QTY]]*Table_SQLXAL[[#This Row],[POWDERWEIGHT]]/1000</f>
        <v>0</v>
      </c>
      <c r="V58" s="18">
        <f>Table_SQLXAL[[#This Row],[QTY]]*Table_SQLXAL[[#This Row],[CHEMICALSWEIGHT]]/1000</f>
        <v>0</v>
      </c>
      <c r="W58" s="13">
        <v>383.13</v>
      </c>
      <c r="X58" s="18">
        <v>990</v>
      </c>
      <c r="Y58" s="18">
        <v>0.69814799999999999</v>
      </c>
      <c r="Z58" s="20">
        <v>4.4999999999999998E-2</v>
      </c>
      <c r="AA58" s="9">
        <v>0</v>
      </c>
      <c r="AB58" s="18">
        <v>0</v>
      </c>
      <c r="AC58" s="14" t="s">
        <v>16</v>
      </c>
      <c r="AD58" s="14" t="s">
        <v>5</v>
      </c>
      <c r="AE58" s="14" t="s">
        <v>5</v>
      </c>
      <c r="AF58" s="14" t="s">
        <v>388</v>
      </c>
      <c r="AG58" s="14" t="s">
        <v>59</v>
      </c>
      <c r="AH58" s="14">
        <v>40988</v>
      </c>
      <c r="AI58" s="14" t="s">
        <v>714</v>
      </c>
      <c r="AJ58" s="14" t="s">
        <v>327</v>
      </c>
      <c r="AK58" s="14" t="s">
        <v>25</v>
      </c>
      <c r="AL58" s="14">
        <v>8514</v>
      </c>
      <c r="AM58" s="14">
        <v>40989</v>
      </c>
      <c r="AN58" s="7"/>
      <c r="AQ58" s="7"/>
      <c r="AR58" s="7"/>
      <c r="AV58" s="7"/>
      <c r="AX58" s="7"/>
    </row>
    <row r="59" spans="1:50" x14ac:dyDescent="0.25">
      <c r="A59" s="14" t="s">
        <v>185</v>
      </c>
      <c r="B59" s="14" t="s">
        <v>19</v>
      </c>
      <c r="C59" s="21" t="s">
        <v>127</v>
      </c>
      <c r="D59" s="21" t="s">
        <v>261</v>
      </c>
      <c r="E59" s="21" t="s">
        <v>262</v>
      </c>
      <c r="F59" s="23">
        <v>40990</v>
      </c>
      <c r="G59" s="2">
        <f>ROUNDDOWN((Table_SQLXAL[[#This Row],[PRODWIDTH]]/Table_SQLXAL[[#This Row],[ROLLWIDTH CM]]/10),0)</f>
        <v>2</v>
      </c>
      <c r="H59" s="22">
        <v>46.1</v>
      </c>
      <c r="I59" s="21" t="s">
        <v>71</v>
      </c>
      <c r="J59" s="14" t="s">
        <v>192</v>
      </c>
      <c r="K59" s="14" t="s">
        <v>408</v>
      </c>
      <c r="L59" s="10">
        <f>(Table_SQLXAL[[#This Row],[TARGETWEIGHT]]*1000)-Table_SQLXAL[[#This Row],[POWDERWEIGHT]]-Table_SQLXAL[[#This Row],[CHEMICALSWEIGHT]]</f>
        <v>60</v>
      </c>
      <c r="M59" s="16" t="s">
        <v>128</v>
      </c>
      <c r="N59" s="12">
        <f>Table_SQLXAL[[#This Row],[ROLLWIDTH]]/10</f>
        <v>160</v>
      </c>
      <c r="O59" s="13">
        <v>31635.200000000001</v>
      </c>
      <c r="P59" s="13">
        <f>Table_SQLXAL[[#This Row],[QTY]]/Table_SQLXAL[[#This Row],[ROLLWIDTH CM]]*100</f>
        <v>19772</v>
      </c>
      <c r="Q59" s="13">
        <v>19772</v>
      </c>
      <c r="R59" s="18">
        <f>Table_SQLXAL[[#This Row],[KG]]-Table_SQLXAL[[#This Row],[poid de poudre]]-Table_SQLXAL[[#This Row],[poid de chemical]]</f>
        <v>1898.1120000000001</v>
      </c>
      <c r="S59" s="18">
        <f>Table_SQLXAL[[#This Row],[QTY_PROD_TIME]]*1.2</f>
        <v>4.2897324000000001</v>
      </c>
      <c r="T59" s="19">
        <v>3200</v>
      </c>
      <c r="U59" s="18">
        <f>Table_SQLXAL[[#This Row],[QTY]]*Table_SQLXAL[[#This Row],[POWDERWEIGHT]]/1000</f>
        <v>0</v>
      </c>
      <c r="V59" s="18">
        <f>Table_SQLXAL[[#This Row],[QTY]]*Table_SQLXAL[[#This Row],[CHEMICALSWEIGHT]]/1000</f>
        <v>0</v>
      </c>
      <c r="W59" s="13">
        <v>1898.1120000000001</v>
      </c>
      <c r="X59" s="18">
        <v>1600</v>
      </c>
      <c r="Y59" s="18">
        <v>3.5747770000000001</v>
      </c>
      <c r="Z59" s="20">
        <v>0.06</v>
      </c>
      <c r="AA59" s="9">
        <v>0</v>
      </c>
      <c r="AB59" s="18">
        <v>0</v>
      </c>
      <c r="AC59" s="14" t="s">
        <v>16</v>
      </c>
      <c r="AD59" s="14" t="s">
        <v>5</v>
      </c>
      <c r="AE59" s="14" t="s">
        <v>5</v>
      </c>
      <c r="AF59" s="14" t="s">
        <v>381</v>
      </c>
      <c r="AG59" s="14" t="s">
        <v>59</v>
      </c>
      <c r="AH59" s="14">
        <v>40990</v>
      </c>
      <c r="AI59" s="14" t="s">
        <v>718</v>
      </c>
      <c r="AJ59" s="14" t="s">
        <v>347</v>
      </c>
      <c r="AK59" s="14" t="s">
        <v>4</v>
      </c>
      <c r="AL59" s="14">
        <v>31635.200000000001</v>
      </c>
      <c r="AM59" s="14">
        <v>41015</v>
      </c>
      <c r="AN59" s="7"/>
      <c r="AQ59" s="7"/>
      <c r="AR59" s="7"/>
      <c r="AV59" s="7"/>
      <c r="AX59" s="7"/>
    </row>
    <row r="60" spans="1:50" x14ac:dyDescent="0.25">
      <c r="A60" s="14" t="s">
        <v>185</v>
      </c>
      <c r="B60" s="14" t="s">
        <v>19</v>
      </c>
      <c r="C60" s="21" t="s">
        <v>174</v>
      </c>
      <c r="D60" s="21" t="s">
        <v>281</v>
      </c>
      <c r="E60" s="21" t="s">
        <v>282</v>
      </c>
      <c r="F60" s="23">
        <v>40990</v>
      </c>
      <c r="G60" s="2">
        <f>ROUNDDOWN((Table_SQLXAL[[#This Row],[PRODWIDTH]]/Table_SQLXAL[[#This Row],[ROLLWIDTH CM]]/10),0)</f>
        <v>3</v>
      </c>
      <c r="H60" s="22">
        <v>65.5</v>
      </c>
      <c r="I60" s="21" t="s">
        <v>215</v>
      </c>
      <c r="J60" s="14" t="s">
        <v>213</v>
      </c>
      <c r="K60" s="14" t="s">
        <v>214</v>
      </c>
      <c r="L60" s="10">
        <f>(Table_SQLXAL[[#This Row],[TARGETWEIGHT]]*1000)-Table_SQLXAL[[#This Row],[POWDERWEIGHT]]-Table_SQLXAL[[#This Row],[CHEMICALSWEIGHT]]</f>
        <v>45</v>
      </c>
      <c r="M60" s="16" t="s">
        <v>322</v>
      </c>
      <c r="N60" s="12">
        <f>Table_SQLXAL[[#This Row],[ROLLWIDTH]]/10</f>
        <v>99</v>
      </c>
      <c r="O60" s="13">
        <v>8514</v>
      </c>
      <c r="P60" s="13">
        <f>Table_SQLXAL[[#This Row],[QTY]]/Table_SQLXAL[[#This Row],[ROLLWIDTH CM]]*100</f>
        <v>8600</v>
      </c>
      <c r="Q60" s="13">
        <v>8600</v>
      </c>
      <c r="R60" s="18">
        <f>Table_SQLXAL[[#This Row],[KG]]-Table_SQLXAL[[#This Row],[poid de poudre]]-Table_SQLXAL[[#This Row],[poid de chemical]]</f>
        <v>383.13</v>
      </c>
      <c r="S60" s="18">
        <f>Table_SQLXAL[[#This Row],[QTY_PROD_TIME]]*1.2</f>
        <v>0.83777760000000001</v>
      </c>
      <c r="T60" s="19">
        <v>3100</v>
      </c>
      <c r="U60" s="18">
        <f>Table_SQLXAL[[#This Row],[QTY]]*Table_SQLXAL[[#This Row],[POWDERWEIGHT]]/1000</f>
        <v>0</v>
      </c>
      <c r="V60" s="18">
        <f>Table_SQLXAL[[#This Row],[QTY]]*Table_SQLXAL[[#This Row],[CHEMICALSWEIGHT]]/1000</f>
        <v>0</v>
      </c>
      <c r="W60" s="13">
        <v>383.13</v>
      </c>
      <c r="X60" s="18">
        <v>990</v>
      </c>
      <c r="Y60" s="18">
        <v>0.69814799999999999</v>
      </c>
      <c r="Z60" s="20">
        <v>4.4999999999999998E-2</v>
      </c>
      <c r="AA60" s="9">
        <v>0</v>
      </c>
      <c r="AB60" s="18">
        <v>0</v>
      </c>
      <c r="AC60" s="14" t="s">
        <v>16</v>
      </c>
      <c r="AD60" s="14" t="s">
        <v>5</v>
      </c>
      <c r="AE60" s="14" t="s">
        <v>5</v>
      </c>
      <c r="AF60" s="14" t="s">
        <v>388</v>
      </c>
      <c r="AG60" s="14" t="s">
        <v>59</v>
      </c>
      <c r="AH60" s="14">
        <v>40990</v>
      </c>
      <c r="AI60" s="14" t="s">
        <v>719</v>
      </c>
      <c r="AJ60" s="14" t="s">
        <v>578</v>
      </c>
      <c r="AK60" s="14" t="s">
        <v>25</v>
      </c>
      <c r="AL60" s="14">
        <v>0</v>
      </c>
      <c r="AM60" s="14">
        <v>1</v>
      </c>
      <c r="AN60" s="7"/>
      <c r="AQ60" s="7"/>
      <c r="AR60" s="7"/>
      <c r="AV60" s="7"/>
      <c r="AX60" s="7"/>
    </row>
    <row r="61" spans="1:50" x14ac:dyDescent="0.25">
      <c r="A61" s="14" t="s">
        <v>185</v>
      </c>
      <c r="B61" s="14" t="s">
        <v>19</v>
      </c>
      <c r="C61" s="21" t="s">
        <v>166</v>
      </c>
      <c r="D61" s="21" t="s">
        <v>277</v>
      </c>
      <c r="E61" s="21" t="s">
        <v>278</v>
      </c>
      <c r="F61" s="23">
        <v>40990</v>
      </c>
      <c r="G61" s="2">
        <f>ROUNDDOWN((Table_SQLXAL[[#This Row],[PRODWIDTH]]/Table_SQLXAL[[#This Row],[ROLLWIDTH CM]]/10),0)</f>
        <v>5</v>
      </c>
      <c r="H61" s="22">
        <v>75</v>
      </c>
      <c r="I61" s="21" t="s">
        <v>304</v>
      </c>
      <c r="J61" s="14" t="s">
        <v>169</v>
      </c>
      <c r="K61" s="14" t="s">
        <v>170</v>
      </c>
      <c r="L61" s="10">
        <f>(Table_SQLXAL[[#This Row],[TARGETWEIGHT]]*1000)-Table_SQLXAL[[#This Row],[POWDERWEIGHT]]-Table_SQLXAL[[#This Row],[CHEMICALSWEIGHT]]</f>
        <v>50</v>
      </c>
      <c r="M61" s="16" t="s">
        <v>305</v>
      </c>
      <c r="N61" s="12">
        <f>Table_SQLXAL[[#This Row],[ROLLWIDTH]]/10</f>
        <v>60</v>
      </c>
      <c r="O61" s="13">
        <v>40000</v>
      </c>
      <c r="P61" s="13">
        <f>Table_SQLXAL[[#This Row],[QTY]]/Table_SQLXAL[[#This Row],[ROLLWIDTH CM]]*100</f>
        <v>66666.666666666657</v>
      </c>
      <c r="Q61" s="13">
        <v>66666.666666999998</v>
      </c>
      <c r="R61" s="18">
        <f>Table_SQLXAL[[#This Row],[KG]]-Table_SQLXAL[[#This Row],[poid de poudre]]-Table_SQLXAL[[#This Row],[poid de chemical]]</f>
        <v>2000</v>
      </c>
      <c r="S61" s="18">
        <f>Table_SQLXAL[[#This Row],[QTY_PROD_TIME]]*1.2</f>
        <v>3.456</v>
      </c>
      <c r="T61" s="19">
        <v>3100</v>
      </c>
      <c r="U61" s="18">
        <f>Table_SQLXAL[[#This Row],[QTY]]*Table_SQLXAL[[#This Row],[POWDERWEIGHT]]/1000</f>
        <v>0</v>
      </c>
      <c r="V61" s="18">
        <f>Table_SQLXAL[[#This Row],[QTY]]*Table_SQLXAL[[#This Row],[CHEMICALSWEIGHT]]/1000</f>
        <v>0</v>
      </c>
      <c r="W61" s="13">
        <v>2000</v>
      </c>
      <c r="X61" s="18">
        <v>600</v>
      </c>
      <c r="Y61" s="18">
        <v>2.88</v>
      </c>
      <c r="Z61" s="20">
        <v>0.05</v>
      </c>
      <c r="AA61" s="9">
        <v>0</v>
      </c>
      <c r="AB61" s="18">
        <v>0</v>
      </c>
      <c r="AC61" s="14" t="s">
        <v>16</v>
      </c>
      <c r="AD61" s="14" t="s">
        <v>5</v>
      </c>
      <c r="AE61" s="14" t="s">
        <v>5</v>
      </c>
      <c r="AF61" s="14" t="s">
        <v>374</v>
      </c>
      <c r="AG61" s="14" t="s">
        <v>59</v>
      </c>
      <c r="AH61" s="14">
        <v>40990</v>
      </c>
      <c r="AI61" s="14" t="s">
        <v>720</v>
      </c>
      <c r="AJ61" s="14" t="s">
        <v>559</v>
      </c>
      <c r="AK61" s="14" t="s">
        <v>25</v>
      </c>
      <c r="AL61" s="14">
        <v>0</v>
      </c>
      <c r="AM61" s="14">
        <v>1</v>
      </c>
      <c r="AN61" s="7"/>
      <c r="AQ61" s="7"/>
      <c r="AR61" s="7"/>
      <c r="AV61" s="7"/>
      <c r="AX61" s="7"/>
    </row>
    <row r="62" spans="1:50" x14ac:dyDescent="0.25">
      <c r="A62" s="14" t="s">
        <v>185</v>
      </c>
      <c r="B62" s="14" t="s">
        <v>19</v>
      </c>
      <c r="C62" s="21" t="s">
        <v>306</v>
      </c>
      <c r="D62" s="21" t="s">
        <v>292</v>
      </c>
      <c r="E62" s="21" t="s">
        <v>273</v>
      </c>
      <c r="F62" s="23">
        <v>40990</v>
      </c>
      <c r="G62" s="2">
        <f>ROUNDDOWN((Table_SQLXAL[[#This Row],[PRODWIDTH]]/Table_SQLXAL[[#This Row],[ROLLWIDTH CM]]/10),0)</f>
        <v>10</v>
      </c>
      <c r="H62" s="22">
        <v>65</v>
      </c>
      <c r="I62" s="21" t="s">
        <v>148</v>
      </c>
      <c r="J62" s="14" t="s">
        <v>307</v>
      </c>
      <c r="K62" s="14" t="s">
        <v>308</v>
      </c>
      <c r="L62" s="10">
        <f>(Table_SQLXAL[[#This Row],[TARGETWEIGHT]]*1000)-Table_SQLXAL[[#This Row],[POWDERWEIGHT]]-Table_SQLXAL[[#This Row],[CHEMICALSWEIGHT]]</f>
        <v>75</v>
      </c>
      <c r="M62" s="16" t="s">
        <v>303</v>
      </c>
      <c r="N62" s="12">
        <f>Table_SQLXAL[[#This Row],[ROLLWIDTH]]/10</f>
        <v>30</v>
      </c>
      <c r="O62" s="13">
        <v>91000</v>
      </c>
      <c r="P62" s="13">
        <f>Table_SQLXAL[[#This Row],[QTY]]/Table_SQLXAL[[#This Row],[ROLLWIDTH CM]]*100</f>
        <v>303333.33333333337</v>
      </c>
      <c r="Q62" s="13">
        <v>303333.33333300002</v>
      </c>
      <c r="R62" s="18">
        <f>Table_SQLXAL[[#This Row],[KG]]-Table_SQLXAL[[#This Row],[poid de poudre]]-Table_SQLXAL[[#This Row],[poid de chemical]]</f>
        <v>6825</v>
      </c>
      <c r="S62" s="18">
        <f>Table_SQLXAL[[#This Row],[QTY_PROD_TIME]]*1.2</f>
        <v>8.7360000000000007</v>
      </c>
      <c r="T62" s="19">
        <v>3200</v>
      </c>
      <c r="U62" s="18">
        <f>Table_SQLXAL[[#This Row],[QTY]]*Table_SQLXAL[[#This Row],[POWDERWEIGHT]]/1000</f>
        <v>0</v>
      </c>
      <c r="V62" s="18">
        <f>Table_SQLXAL[[#This Row],[QTY]]*Table_SQLXAL[[#This Row],[CHEMICALSWEIGHT]]/1000</f>
        <v>0</v>
      </c>
      <c r="W62" s="13">
        <v>6825</v>
      </c>
      <c r="X62" s="18">
        <v>300</v>
      </c>
      <c r="Y62" s="18">
        <v>7.28</v>
      </c>
      <c r="Z62" s="20">
        <v>7.4999999999999997E-2</v>
      </c>
      <c r="AA62" s="9">
        <v>0</v>
      </c>
      <c r="AB62" s="18">
        <v>0</v>
      </c>
      <c r="AC62" s="14" t="s">
        <v>16</v>
      </c>
      <c r="AD62" s="14" t="s">
        <v>5</v>
      </c>
      <c r="AE62" s="14" t="s">
        <v>5</v>
      </c>
      <c r="AF62" s="14" t="s">
        <v>375</v>
      </c>
      <c r="AG62" s="14" t="s">
        <v>59</v>
      </c>
      <c r="AH62" s="14">
        <v>40990</v>
      </c>
      <c r="AI62" s="14" t="s">
        <v>721</v>
      </c>
      <c r="AJ62" s="14" t="s">
        <v>560</v>
      </c>
      <c r="AK62" s="14" t="s">
        <v>25</v>
      </c>
      <c r="AL62" s="14">
        <v>0</v>
      </c>
      <c r="AM62" s="14">
        <v>1</v>
      </c>
      <c r="AN62" s="7"/>
      <c r="AQ62" s="7"/>
      <c r="AR62" s="7"/>
      <c r="AV62" s="7"/>
      <c r="AX62" s="7"/>
    </row>
    <row r="63" spans="1:50" x14ac:dyDescent="0.25">
      <c r="A63" s="14" t="s">
        <v>185</v>
      </c>
      <c r="B63" s="14" t="s">
        <v>19</v>
      </c>
      <c r="C63" s="21" t="s">
        <v>166</v>
      </c>
      <c r="D63" s="21" t="s">
        <v>277</v>
      </c>
      <c r="E63" s="21" t="s">
        <v>278</v>
      </c>
      <c r="F63" s="23">
        <v>40990</v>
      </c>
      <c r="G63" s="2">
        <f>ROUNDDOWN((Table_SQLXAL[[#This Row],[PRODWIDTH]]/Table_SQLXAL[[#This Row],[ROLLWIDTH CM]]/10),0)</f>
        <v>2</v>
      </c>
      <c r="H63" s="22">
        <v>75</v>
      </c>
      <c r="I63" s="21" t="s">
        <v>304</v>
      </c>
      <c r="J63" s="14" t="s">
        <v>165</v>
      </c>
      <c r="K63" s="14" t="s">
        <v>167</v>
      </c>
      <c r="L63" s="10">
        <f>(Table_SQLXAL[[#This Row],[TARGETWEIGHT]]*1000)-Table_SQLXAL[[#This Row],[POWDERWEIGHT]]-Table_SQLXAL[[#This Row],[CHEMICALSWEIGHT]]</f>
        <v>50</v>
      </c>
      <c r="M63" s="16" t="s">
        <v>305</v>
      </c>
      <c r="N63" s="12">
        <f>Table_SQLXAL[[#This Row],[ROLLWIDTH]]/10</f>
        <v>120</v>
      </c>
      <c r="O63" s="13">
        <v>150000</v>
      </c>
      <c r="P63" s="13">
        <f>Table_SQLXAL[[#This Row],[QTY]]/Table_SQLXAL[[#This Row],[ROLLWIDTH CM]]*100</f>
        <v>125000</v>
      </c>
      <c r="Q63" s="13">
        <v>125000</v>
      </c>
      <c r="R63" s="18">
        <f>Table_SQLXAL[[#This Row],[KG]]-Table_SQLXAL[[#This Row],[poid de poudre]]-Table_SQLXAL[[#This Row],[poid de chemical]]</f>
        <v>7500</v>
      </c>
      <c r="S63" s="18">
        <f>Table_SQLXAL[[#This Row],[QTY_PROD_TIME]]*1.2</f>
        <v>12.96</v>
      </c>
      <c r="T63" s="19">
        <v>3100</v>
      </c>
      <c r="U63" s="18">
        <f>Table_SQLXAL[[#This Row],[QTY]]*Table_SQLXAL[[#This Row],[POWDERWEIGHT]]/1000</f>
        <v>0</v>
      </c>
      <c r="V63" s="18">
        <f>Table_SQLXAL[[#This Row],[QTY]]*Table_SQLXAL[[#This Row],[CHEMICALSWEIGHT]]/1000</f>
        <v>0</v>
      </c>
      <c r="W63" s="13">
        <v>7500</v>
      </c>
      <c r="X63" s="18">
        <v>1200</v>
      </c>
      <c r="Y63" s="18">
        <v>10.8</v>
      </c>
      <c r="Z63" s="20">
        <v>0.05</v>
      </c>
      <c r="AA63" s="9">
        <v>0</v>
      </c>
      <c r="AB63" s="18">
        <v>0</v>
      </c>
      <c r="AC63" s="14" t="s">
        <v>16</v>
      </c>
      <c r="AD63" s="14" t="s">
        <v>5</v>
      </c>
      <c r="AE63" s="14" t="s">
        <v>5</v>
      </c>
      <c r="AF63" s="14" t="s">
        <v>374</v>
      </c>
      <c r="AG63" s="14" t="s">
        <v>59</v>
      </c>
      <c r="AH63" s="14">
        <v>40990</v>
      </c>
      <c r="AI63" s="14" t="s">
        <v>722</v>
      </c>
      <c r="AJ63" s="14" t="s">
        <v>559</v>
      </c>
      <c r="AK63" s="14" t="s">
        <v>25</v>
      </c>
      <c r="AL63" s="14">
        <v>0</v>
      </c>
      <c r="AM63" s="14">
        <v>1</v>
      </c>
      <c r="AN63" s="7"/>
      <c r="AQ63" s="7"/>
      <c r="AR63" s="7"/>
      <c r="AV63" s="7"/>
      <c r="AX63" s="7"/>
    </row>
    <row r="64" spans="1:50" x14ac:dyDescent="0.25">
      <c r="A64" s="14" t="s">
        <v>185</v>
      </c>
      <c r="B64" s="14" t="s">
        <v>19</v>
      </c>
      <c r="C64" s="21" t="s">
        <v>306</v>
      </c>
      <c r="D64" s="21" t="s">
        <v>292</v>
      </c>
      <c r="E64" s="21" t="s">
        <v>273</v>
      </c>
      <c r="F64" s="23">
        <v>40991</v>
      </c>
      <c r="G64" s="2">
        <f>ROUNDDOWN((Table_SQLXAL[[#This Row],[PRODWIDTH]]/Table_SQLXAL[[#This Row],[ROLLWIDTH CM]]/10),0)</f>
        <v>10</v>
      </c>
      <c r="H64" s="22">
        <v>65</v>
      </c>
      <c r="I64" s="21" t="s">
        <v>148</v>
      </c>
      <c r="J64" s="14" t="s">
        <v>307</v>
      </c>
      <c r="K64" s="14" t="s">
        <v>308</v>
      </c>
      <c r="L64" s="10">
        <f>(Table_SQLXAL[[#This Row],[TARGETWEIGHT]]*1000)-Table_SQLXAL[[#This Row],[POWDERWEIGHT]]-Table_SQLXAL[[#This Row],[CHEMICALSWEIGHT]]</f>
        <v>75</v>
      </c>
      <c r="M64" s="16" t="s">
        <v>303</v>
      </c>
      <c r="N64" s="12">
        <f>Table_SQLXAL[[#This Row],[ROLLWIDTH]]/10</f>
        <v>30</v>
      </c>
      <c r="O64" s="13">
        <v>91000</v>
      </c>
      <c r="P64" s="13">
        <f>Table_SQLXAL[[#This Row],[QTY]]/Table_SQLXAL[[#This Row],[ROLLWIDTH CM]]*100</f>
        <v>303333.33333333337</v>
      </c>
      <c r="Q64" s="13">
        <v>303333.33333300002</v>
      </c>
      <c r="R64" s="18">
        <f>Table_SQLXAL[[#This Row],[KG]]-Table_SQLXAL[[#This Row],[poid de poudre]]-Table_SQLXAL[[#This Row],[poid de chemical]]</f>
        <v>6825</v>
      </c>
      <c r="S64" s="18">
        <f>Table_SQLXAL[[#This Row],[QTY_PROD_TIME]]*1.2</f>
        <v>8.7360000000000007</v>
      </c>
      <c r="T64" s="19">
        <v>3200</v>
      </c>
      <c r="U64" s="18">
        <f>Table_SQLXAL[[#This Row],[QTY]]*Table_SQLXAL[[#This Row],[POWDERWEIGHT]]/1000</f>
        <v>0</v>
      </c>
      <c r="V64" s="18">
        <f>Table_SQLXAL[[#This Row],[QTY]]*Table_SQLXAL[[#This Row],[CHEMICALSWEIGHT]]/1000</f>
        <v>0</v>
      </c>
      <c r="W64" s="13">
        <v>6825</v>
      </c>
      <c r="X64" s="18">
        <v>300</v>
      </c>
      <c r="Y64" s="18">
        <v>7.28</v>
      </c>
      <c r="Z64" s="20">
        <v>7.4999999999999997E-2</v>
      </c>
      <c r="AA64" s="9">
        <v>0</v>
      </c>
      <c r="AB64" s="18">
        <v>0</v>
      </c>
      <c r="AC64" s="14" t="s">
        <v>16</v>
      </c>
      <c r="AD64" s="14" t="s">
        <v>5</v>
      </c>
      <c r="AE64" s="14" t="s">
        <v>5</v>
      </c>
      <c r="AF64" s="14" t="s">
        <v>375</v>
      </c>
      <c r="AG64" s="14" t="s">
        <v>59</v>
      </c>
      <c r="AH64" s="14">
        <v>40991</v>
      </c>
      <c r="AI64" s="14" t="s">
        <v>724</v>
      </c>
      <c r="AJ64" s="14" t="s">
        <v>561</v>
      </c>
      <c r="AK64" s="14" t="s">
        <v>25</v>
      </c>
      <c r="AL64" s="14">
        <v>0</v>
      </c>
      <c r="AM64" s="14">
        <v>1</v>
      </c>
      <c r="AN64" s="7"/>
      <c r="AQ64" s="7"/>
      <c r="AR64" s="7"/>
      <c r="AV64" s="7"/>
      <c r="AX64" s="7"/>
    </row>
    <row r="65" spans="1:50" x14ac:dyDescent="0.25">
      <c r="A65" s="14" t="s">
        <v>185</v>
      </c>
      <c r="B65" s="14" t="s">
        <v>19</v>
      </c>
      <c r="C65" s="21" t="s">
        <v>146</v>
      </c>
      <c r="D65" s="21" t="s">
        <v>251</v>
      </c>
      <c r="E65" s="21" t="s">
        <v>276</v>
      </c>
      <c r="F65" s="23">
        <v>40991</v>
      </c>
      <c r="G65" s="2">
        <f>ROUNDDOWN((Table_SQLXAL[[#This Row],[PRODWIDTH]]/Table_SQLXAL[[#This Row],[ROLLWIDTH CM]]/10),0)</f>
        <v>15</v>
      </c>
      <c r="H65" s="22">
        <v>140</v>
      </c>
      <c r="I65" s="21" t="s">
        <v>148</v>
      </c>
      <c r="J65" s="14" t="s">
        <v>145</v>
      </c>
      <c r="K65" s="14" t="s">
        <v>147</v>
      </c>
      <c r="L65" s="10">
        <f>(Table_SQLXAL[[#This Row],[TARGETWEIGHT]]*1000)-Table_SQLXAL[[#This Row],[POWDERWEIGHT]]-Table_SQLXAL[[#This Row],[CHEMICALSWEIGHT]]</f>
        <v>45</v>
      </c>
      <c r="M65" s="16" t="s">
        <v>301</v>
      </c>
      <c r="N65" s="12">
        <f>Table_SQLXAL[[#This Row],[ROLLWIDTH]]/10</f>
        <v>20</v>
      </c>
      <c r="O65" s="13">
        <v>200000</v>
      </c>
      <c r="P65" s="13">
        <f>Table_SQLXAL[[#This Row],[QTY]]/Table_SQLXAL[[#This Row],[ROLLWIDTH CM]]*100</f>
        <v>1000000</v>
      </c>
      <c r="Q65" s="13">
        <v>1000000</v>
      </c>
      <c r="R65" s="18">
        <f>Table_SQLXAL[[#This Row],[KG]]-Table_SQLXAL[[#This Row],[poid de poudre]]-Table_SQLXAL[[#This Row],[poid de chemical]]</f>
        <v>9000</v>
      </c>
      <c r="S65" s="18">
        <f>Table_SQLXAL[[#This Row],[QTY_PROD_TIME]]*1.2</f>
        <v>9.1199999999999992</v>
      </c>
      <c r="T65" s="19">
        <v>3100</v>
      </c>
      <c r="U65" s="18">
        <f>Table_SQLXAL[[#This Row],[QTY]]*Table_SQLXAL[[#This Row],[POWDERWEIGHT]]/1000</f>
        <v>0</v>
      </c>
      <c r="V65" s="18">
        <f>Table_SQLXAL[[#This Row],[QTY]]*Table_SQLXAL[[#This Row],[CHEMICALSWEIGHT]]/1000</f>
        <v>0</v>
      </c>
      <c r="W65" s="13">
        <v>9000</v>
      </c>
      <c r="X65" s="18">
        <v>200</v>
      </c>
      <c r="Y65" s="18">
        <v>7.6</v>
      </c>
      <c r="Z65" s="20">
        <v>4.4999999999999998E-2</v>
      </c>
      <c r="AA65" s="9">
        <v>0</v>
      </c>
      <c r="AB65" s="18">
        <v>0</v>
      </c>
      <c r="AC65" s="14" t="s">
        <v>16</v>
      </c>
      <c r="AD65" s="14" t="s">
        <v>5</v>
      </c>
      <c r="AE65" s="14" t="s">
        <v>5</v>
      </c>
      <c r="AF65" s="14" t="s">
        <v>377</v>
      </c>
      <c r="AG65" s="14" t="s">
        <v>59</v>
      </c>
      <c r="AH65" s="14">
        <v>40991</v>
      </c>
      <c r="AI65" s="14" t="s">
        <v>725</v>
      </c>
      <c r="AJ65" s="14" t="s">
        <v>726</v>
      </c>
      <c r="AK65" s="14" t="s">
        <v>25</v>
      </c>
      <c r="AL65" s="14">
        <v>0</v>
      </c>
      <c r="AM65" s="14">
        <v>1</v>
      </c>
      <c r="AN65" s="7"/>
      <c r="AQ65" s="7"/>
      <c r="AR65" s="7"/>
      <c r="AV65" s="7"/>
      <c r="AX65" s="7"/>
    </row>
    <row r="66" spans="1:50" x14ac:dyDescent="0.25">
      <c r="A66" s="14" t="s">
        <v>185</v>
      </c>
      <c r="B66" s="14" t="s">
        <v>19</v>
      </c>
      <c r="C66" s="21" t="s">
        <v>211</v>
      </c>
      <c r="D66" s="21" t="s">
        <v>251</v>
      </c>
      <c r="E66" s="21" t="s">
        <v>276</v>
      </c>
      <c r="F66" s="23">
        <v>40991</v>
      </c>
      <c r="G66" s="2">
        <f>ROUNDDOWN((Table_SQLXAL[[#This Row],[PRODWIDTH]]/Table_SQLXAL[[#This Row],[ROLLWIDTH CM]]/10),0)</f>
        <v>3</v>
      </c>
      <c r="H66" s="22">
        <v>140</v>
      </c>
      <c r="I66" s="21" t="s">
        <v>144</v>
      </c>
      <c r="J66" s="14" t="s">
        <v>210</v>
      </c>
      <c r="K66" s="14" t="s">
        <v>212</v>
      </c>
      <c r="L66" s="10">
        <f>(Table_SQLXAL[[#This Row],[TARGETWEIGHT]]*1000)-Table_SQLXAL[[#This Row],[POWDERWEIGHT]]-Table_SQLXAL[[#This Row],[CHEMICALSWEIGHT]]</f>
        <v>43</v>
      </c>
      <c r="M66" s="16" t="s">
        <v>301</v>
      </c>
      <c r="N66" s="12">
        <f>Table_SQLXAL[[#This Row],[ROLLWIDTH]]/10</f>
        <v>95</v>
      </c>
      <c r="O66" s="13">
        <v>60000</v>
      </c>
      <c r="P66" s="13">
        <f>Table_SQLXAL[[#This Row],[QTY]]/Table_SQLXAL[[#This Row],[ROLLWIDTH CM]]*100</f>
        <v>63157.894736842107</v>
      </c>
      <c r="Q66" s="13">
        <v>63157.894737000002</v>
      </c>
      <c r="R66" s="18">
        <f>Table_SQLXAL[[#This Row],[KG]]-Table_SQLXAL[[#This Row],[poid de poudre]]-Table_SQLXAL[[#This Row],[poid de chemical]]</f>
        <v>2580</v>
      </c>
      <c r="S66" s="18">
        <f>Table_SQLXAL[[#This Row],[QTY_PROD_TIME]]*1.2</f>
        <v>2.7359999999999998</v>
      </c>
      <c r="T66" s="19">
        <v>3100</v>
      </c>
      <c r="U66" s="18">
        <f>Table_SQLXAL[[#This Row],[QTY]]*Table_SQLXAL[[#This Row],[POWDERWEIGHT]]/1000</f>
        <v>0</v>
      </c>
      <c r="V66" s="18">
        <f>Table_SQLXAL[[#This Row],[QTY]]*Table_SQLXAL[[#This Row],[CHEMICALSWEIGHT]]/1000</f>
        <v>0</v>
      </c>
      <c r="W66" s="13">
        <v>2580</v>
      </c>
      <c r="X66" s="18">
        <v>950</v>
      </c>
      <c r="Y66" s="18">
        <v>2.2799999999999998</v>
      </c>
      <c r="Z66" s="20">
        <v>4.2999999999999997E-2</v>
      </c>
      <c r="AA66" s="9">
        <v>0</v>
      </c>
      <c r="AB66" s="18">
        <v>0</v>
      </c>
      <c r="AC66" s="14" t="s">
        <v>16</v>
      </c>
      <c r="AD66" s="14" t="s">
        <v>5</v>
      </c>
      <c r="AE66" s="14" t="s">
        <v>5</v>
      </c>
      <c r="AF66" s="14" t="s">
        <v>5</v>
      </c>
      <c r="AG66" s="14" t="s">
        <v>59</v>
      </c>
      <c r="AH66" s="14">
        <v>40991</v>
      </c>
      <c r="AI66" s="14" t="s">
        <v>727</v>
      </c>
      <c r="AJ66" s="14" t="s">
        <v>331</v>
      </c>
      <c r="AK66" s="14" t="s">
        <v>25</v>
      </c>
      <c r="AL66" s="14">
        <v>0</v>
      </c>
      <c r="AM66" s="14">
        <v>1</v>
      </c>
      <c r="AN66" s="7"/>
      <c r="AQ66" s="7"/>
      <c r="AR66" s="7"/>
      <c r="AV66" s="7"/>
      <c r="AX66" s="7"/>
    </row>
    <row r="67" spans="1:50" x14ac:dyDescent="0.25">
      <c r="A67" s="14" t="s">
        <v>185</v>
      </c>
      <c r="B67" s="14" t="s">
        <v>19</v>
      </c>
      <c r="C67" s="21" t="s">
        <v>174</v>
      </c>
      <c r="D67" s="21" t="s">
        <v>281</v>
      </c>
      <c r="E67" s="21" t="s">
        <v>282</v>
      </c>
      <c r="F67" s="23">
        <v>40991</v>
      </c>
      <c r="G67" s="2">
        <f>ROUNDDOWN((Table_SQLXAL[[#This Row],[PRODWIDTH]]/Table_SQLXAL[[#This Row],[ROLLWIDTH CM]]/10),0)</f>
        <v>2</v>
      </c>
      <c r="H67" s="22">
        <v>65.5</v>
      </c>
      <c r="I67" s="21" t="s">
        <v>44</v>
      </c>
      <c r="J67" s="14" t="s">
        <v>238</v>
      </c>
      <c r="K67" s="14" t="s">
        <v>239</v>
      </c>
      <c r="L67" s="10">
        <f>(Table_SQLXAL[[#This Row],[TARGETWEIGHT]]*1000)-Table_SQLXAL[[#This Row],[POWDERWEIGHT]]-Table_SQLXAL[[#This Row],[CHEMICALSWEIGHT]]</f>
        <v>45</v>
      </c>
      <c r="M67" s="16" t="s">
        <v>322</v>
      </c>
      <c r="N67" s="12">
        <f>Table_SQLXAL[[#This Row],[ROLLWIDTH]]/10</f>
        <v>132</v>
      </c>
      <c r="O67" s="13">
        <v>85800</v>
      </c>
      <c r="P67" s="13">
        <f>Table_SQLXAL[[#This Row],[QTY]]/Table_SQLXAL[[#This Row],[ROLLWIDTH CM]]*100</f>
        <v>65000</v>
      </c>
      <c r="Q67" s="13">
        <v>65000</v>
      </c>
      <c r="R67" s="18">
        <f>Table_SQLXAL[[#This Row],[KG]]-Table_SQLXAL[[#This Row],[poid de poudre]]-Table_SQLXAL[[#This Row],[poid de chemical]]</f>
        <v>3861</v>
      </c>
      <c r="S67" s="18">
        <f>Table_SQLXAL[[#This Row],[QTY_PROD_TIME]]*1.2</f>
        <v>8.4427199999999996</v>
      </c>
      <c r="T67" s="19">
        <v>3100</v>
      </c>
      <c r="U67" s="18">
        <f>Table_SQLXAL[[#This Row],[QTY]]*Table_SQLXAL[[#This Row],[POWDERWEIGHT]]/1000</f>
        <v>0</v>
      </c>
      <c r="V67" s="18">
        <f>Table_SQLXAL[[#This Row],[QTY]]*Table_SQLXAL[[#This Row],[CHEMICALSWEIGHT]]/1000</f>
        <v>0</v>
      </c>
      <c r="W67" s="13">
        <v>3861</v>
      </c>
      <c r="X67" s="18">
        <v>1320</v>
      </c>
      <c r="Y67" s="18">
        <v>7.0355999999999996</v>
      </c>
      <c r="Z67" s="20">
        <v>4.4999999999999998E-2</v>
      </c>
      <c r="AA67" s="9">
        <v>0</v>
      </c>
      <c r="AB67" s="18">
        <v>0</v>
      </c>
      <c r="AC67" s="14" t="s">
        <v>16</v>
      </c>
      <c r="AD67" s="14" t="s">
        <v>5</v>
      </c>
      <c r="AE67" s="14" t="s">
        <v>5</v>
      </c>
      <c r="AF67" s="14" t="s">
        <v>388</v>
      </c>
      <c r="AG67" s="14" t="s">
        <v>59</v>
      </c>
      <c r="AH67" s="14">
        <v>40991</v>
      </c>
      <c r="AI67" s="14" t="s">
        <v>728</v>
      </c>
      <c r="AJ67" s="14" t="s">
        <v>243</v>
      </c>
      <c r="AK67" s="14" t="s">
        <v>244</v>
      </c>
      <c r="AL67" s="14">
        <v>85800</v>
      </c>
      <c r="AM67" s="14">
        <v>41015</v>
      </c>
      <c r="AN67" s="7"/>
      <c r="AQ67" s="7"/>
      <c r="AR67" s="7"/>
      <c r="AV67" s="7"/>
      <c r="AX67" s="7"/>
    </row>
    <row r="68" spans="1:50" x14ac:dyDescent="0.25">
      <c r="A68" s="14" t="s">
        <v>185</v>
      </c>
      <c r="B68" s="14" t="s">
        <v>19</v>
      </c>
      <c r="C68" s="21" t="s">
        <v>299</v>
      </c>
      <c r="D68" s="21" t="s">
        <v>251</v>
      </c>
      <c r="E68" s="21" t="s">
        <v>276</v>
      </c>
      <c r="F68" s="23">
        <v>40991</v>
      </c>
      <c r="G68" s="2">
        <f>ROUNDDOWN((Table_SQLXAL[[#This Row],[PRODWIDTH]]/Table_SQLXAL[[#This Row],[ROLLWIDTH CM]]/10),0)</f>
        <v>1</v>
      </c>
      <c r="H68" s="22">
        <v>130</v>
      </c>
      <c r="I68" s="21" t="s">
        <v>144</v>
      </c>
      <c r="J68" s="14" t="s">
        <v>300</v>
      </c>
      <c r="K68" s="14" t="s">
        <v>435</v>
      </c>
      <c r="L68" s="10">
        <f>(Table_SQLXAL[[#This Row],[TARGETWEIGHT]]*1000)-Table_SQLXAL[[#This Row],[POWDERWEIGHT]]-Table_SQLXAL[[#This Row],[CHEMICALSWEIGHT]]</f>
        <v>48</v>
      </c>
      <c r="M68" s="16" t="s">
        <v>301</v>
      </c>
      <c r="N68" s="12">
        <f>Table_SQLXAL[[#This Row],[ROLLWIDTH]]/10</f>
        <v>156</v>
      </c>
      <c r="O68" s="13">
        <v>120000</v>
      </c>
      <c r="P68" s="13">
        <f>Table_SQLXAL[[#This Row],[QTY]]/Table_SQLXAL[[#This Row],[ROLLWIDTH CM]]*100</f>
        <v>76923.076923076922</v>
      </c>
      <c r="Q68" s="13">
        <v>76923.076923000001</v>
      </c>
      <c r="R68" s="18">
        <f>Table_SQLXAL[[#This Row],[KG]]-Table_SQLXAL[[#This Row],[poid de poudre]]-Table_SQLXAL[[#This Row],[poid de chemical]]</f>
        <v>5760</v>
      </c>
      <c r="S68" s="18">
        <f>Table_SQLXAL[[#This Row],[QTY_PROD_TIME]]*1.2</f>
        <v>5.9039999999999999</v>
      </c>
      <c r="T68" s="19">
        <v>3100</v>
      </c>
      <c r="U68" s="18">
        <f>Table_SQLXAL[[#This Row],[QTY]]*Table_SQLXAL[[#This Row],[POWDERWEIGHT]]/1000</f>
        <v>0</v>
      </c>
      <c r="V68" s="18">
        <f>Table_SQLXAL[[#This Row],[QTY]]*Table_SQLXAL[[#This Row],[CHEMICALSWEIGHT]]/1000</f>
        <v>0</v>
      </c>
      <c r="W68" s="13">
        <v>5760</v>
      </c>
      <c r="X68" s="18">
        <v>1560</v>
      </c>
      <c r="Y68" s="18">
        <v>4.92</v>
      </c>
      <c r="Z68" s="20">
        <v>4.8000000000000001E-2</v>
      </c>
      <c r="AA68" s="9">
        <v>0</v>
      </c>
      <c r="AB68" s="18">
        <v>0</v>
      </c>
      <c r="AC68" s="14" t="s">
        <v>16</v>
      </c>
      <c r="AD68" s="14" t="s">
        <v>5</v>
      </c>
      <c r="AE68" s="14" t="s">
        <v>5</v>
      </c>
      <c r="AF68" s="14" t="s">
        <v>372</v>
      </c>
      <c r="AG68" s="14" t="s">
        <v>59</v>
      </c>
      <c r="AH68" s="14">
        <v>40991</v>
      </c>
      <c r="AI68" s="14" t="s">
        <v>729</v>
      </c>
      <c r="AJ68" s="14" t="s">
        <v>331</v>
      </c>
      <c r="AK68" s="14" t="s">
        <v>25</v>
      </c>
      <c r="AL68" s="14">
        <v>120000</v>
      </c>
      <c r="AM68" s="14">
        <v>41015</v>
      </c>
      <c r="AN68" s="7"/>
      <c r="AQ68" s="7"/>
      <c r="AR68" s="7"/>
      <c r="AV68" s="7"/>
      <c r="AX68" s="7"/>
    </row>
    <row r="69" spans="1:50" x14ac:dyDescent="0.25">
      <c r="A69" s="14" t="s">
        <v>185</v>
      </c>
      <c r="B69" s="14" t="s">
        <v>19</v>
      </c>
      <c r="C69" s="21" t="s">
        <v>127</v>
      </c>
      <c r="D69" s="21" t="s">
        <v>261</v>
      </c>
      <c r="E69" s="21" t="s">
        <v>262</v>
      </c>
      <c r="F69" s="23">
        <v>40995</v>
      </c>
      <c r="G69" s="2">
        <f>ROUNDDOWN((Table_SQLXAL[[#This Row],[PRODWIDTH]]/Table_SQLXAL[[#This Row],[ROLLWIDTH CM]]/10),0)</f>
        <v>2</v>
      </c>
      <c r="H69" s="22">
        <v>46.1</v>
      </c>
      <c r="I69" s="21" t="s">
        <v>113</v>
      </c>
      <c r="J69" s="14" t="s">
        <v>192</v>
      </c>
      <c r="K69" s="14" t="s">
        <v>408</v>
      </c>
      <c r="L69" s="10">
        <f>(Table_SQLXAL[[#This Row],[TARGETWEIGHT]]*1000)-Table_SQLXAL[[#This Row],[POWDERWEIGHT]]-Table_SQLXAL[[#This Row],[CHEMICALSWEIGHT]]</f>
        <v>60</v>
      </c>
      <c r="M69" s="16" t="s">
        <v>128</v>
      </c>
      <c r="N69" s="12">
        <f>Table_SQLXAL[[#This Row],[ROLLWIDTH]]/10</f>
        <v>160</v>
      </c>
      <c r="O69" s="13">
        <v>9280</v>
      </c>
      <c r="P69" s="13">
        <f>Table_SQLXAL[[#This Row],[QTY]]/Table_SQLXAL[[#This Row],[ROLLWIDTH CM]]*100</f>
        <v>5800</v>
      </c>
      <c r="Q69" s="13">
        <v>5800</v>
      </c>
      <c r="R69" s="18">
        <f>Table_SQLXAL[[#This Row],[KG]]-Table_SQLXAL[[#This Row],[poid de poudre]]-Table_SQLXAL[[#This Row],[poid de chemical]]</f>
        <v>556.79999999999995</v>
      </c>
      <c r="S69" s="18">
        <f>Table_SQLXAL[[#This Row],[QTY_PROD_TIME]]*1.2</f>
        <v>1.2583679999999999</v>
      </c>
      <c r="T69" s="19">
        <v>3200</v>
      </c>
      <c r="U69" s="18">
        <f>Table_SQLXAL[[#This Row],[QTY]]*Table_SQLXAL[[#This Row],[POWDERWEIGHT]]/1000</f>
        <v>0</v>
      </c>
      <c r="V69" s="18">
        <f>Table_SQLXAL[[#This Row],[QTY]]*Table_SQLXAL[[#This Row],[CHEMICALSWEIGHT]]/1000</f>
        <v>0</v>
      </c>
      <c r="W69" s="13">
        <v>556.79999999999995</v>
      </c>
      <c r="X69" s="18">
        <v>1600</v>
      </c>
      <c r="Y69" s="18">
        <v>1.04864</v>
      </c>
      <c r="Z69" s="20">
        <v>0.06</v>
      </c>
      <c r="AA69" s="9">
        <v>0</v>
      </c>
      <c r="AB69" s="18">
        <v>0</v>
      </c>
      <c r="AC69" s="14" t="s">
        <v>16</v>
      </c>
      <c r="AD69" s="14" t="s">
        <v>5</v>
      </c>
      <c r="AE69" s="14" t="s">
        <v>5</v>
      </c>
      <c r="AF69" s="14" t="s">
        <v>381</v>
      </c>
      <c r="AG69" s="14" t="s">
        <v>59</v>
      </c>
      <c r="AH69" s="14">
        <v>40995</v>
      </c>
      <c r="AI69" s="14" t="s">
        <v>730</v>
      </c>
      <c r="AJ69" s="14" t="s">
        <v>649</v>
      </c>
      <c r="AK69" s="14" t="s">
        <v>4</v>
      </c>
      <c r="AL69" s="14">
        <v>9280</v>
      </c>
      <c r="AM69" s="14">
        <v>41015</v>
      </c>
      <c r="AN69" s="7"/>
      <c r="AQ69" s="7"/>
      <c r="AR69" s="7"/>
      <c r="AV69" s="7"/>
      <c r="AX69" s="7"/>
    </row>
    <row r="70" spans="1:50" x14ac:dyDescent="0.25">
      <c r="A70" s="14" t="s">
        <v>185</v>
      </c>
      <c r="B70" s="14" t="s">
        <v>19</v>
      </c>
      <c r="C70" s="21" t="s">
        <v>146</v>
      </c>
      <c r="D70" s="21" t="s">
        <v>251</v>
      </c>
      <c r="E70" s="21" t="s">
        <v>276</v>
      </c>
      <c r="F70" s="23">
        <v>40995</v>
      </c>
      <c r="G70" s="2">
        <f>ROUNDDOWN((Table_SQLXAL[[#This Row],[PRODWIDTH]]/Table_SQLXAL[[#This Row],[ROLLWIDTH CM]]/10),0)</f>
        <v>3</v>
      </c>
      <c r="H70" s="22">
        <v>140</v>
      </c>
      <c r="I70" s="21" t="s">
        <v>164</v>
      </c>
      <c r="J70" s="14" t="s">
        <v>162</v>
      </c>
      <c r="K70" s="14" t="s">
        <v>163</v>
      </c>
      <c r="L70" s="10">
        <f>(Table_SQLXAL[[#This Row],[TARGETWEIGHT]]*1000)-Table_SQLXAL[[#This Row],[POWDERWEIGHT]]-Table_SQLXAL[[#This Row],[CHEMICALSWEIGHT]]</f>
        <v>45</v>
      </c>
      <c r="M70" s="16" t="s">
        <v>301</v>
      </c>
      <c r="N70" s="12">
        <f>Table_SQLXAL[[#This Row],[ROLLWIDTH]]/10</f>
        <v>100</v>
      </c>
      <c r="O70" s="13">
        <v>220000</v>
      </c>
      <c r="P70" s="13">
        <f>Table_SQLXAL[[#This Row],[QTY]]/Table_SQLXAL[[#This Row],[ROLLWIDTH CM]]*100</f>
        <v>220000</v>
      </c>
      <c r="Q70" s="13">
        <v>220000</v>
      </c>
      <c r="R70" s="18">
        <f>Table_SQLXAL[[#This Row],[KG]]-Table_SQLXAL[[#This Row],[poid de poudre]]-Table_SQLXAL[[#This Row],[poid de chemical]]</f>
        <v>9900</v>
      </c>
      <c r="S70" s="18">
        <f>Table_SQLXAL[[#This Row],[QTY_PROD_TIME]]*1.2</f>
        <v>10.031999999999998</v>
      </c>
      <c r="T70" s="19">
        <v>3100</v>
      </c>
      <c r="U70" s="18">
        <f>Table_SQLXAL[[#This Row],[QTY]]*Table_SQLXAL[[#This Row],[POWDERWEIGHT]]/1000</f>
        <v>0</v>
      </c>
      <c r="V70" s="18">
        <f>Table_SQLXAL[[#This Row],[QTY]]*Table_SQLXAL[[#This Row],[CHEMICALSWEIGHT]]/1000</f>
        <v>0</v>
      </c>
      <c r="W70" s="13">
        <v>9900</v>
      </c>
      <c r="X70" s="18">
        <v>1000</v>
      </c>
      <c r="Y70" s="18">
        <v>8.36</v>
      </c>
      <c r="Z70" s="20">
        <v>4.4999999999999998E-2</v>
      </c>
      <c r="AA70" s="9">
        <v>0</v>
      </c>
      <c r="AB70" s="18">
        <v>0</v>
      </c>
      <c r="AC70" s="14" t="s">
        <v>16</v>
      </c>
      <c r="AD70" s="14" t="s">
        <v>5</v>
      </c>
      <c r="AE70" s="14" t="s">
        <v>5</v>
      </c>
      <c r="AF70" s="14" t="s">
        <v>377</v>
      </c>
      <c r="AG70" s="14" t="s">
        <v>59</v>
      </c>
      <c r="AH70" s="14">
        <v>40995</v>
      </c>
      <c r="AI70" s="14" t="s">
        <v>731</v>
      </c>
      <c r="AJ70" s="14" t="s">
        <v>323</v>
      </c>
      <c r="AK70" s="14" t="s">
        <v>25</v>
      </c>
      <c r="AL70" s="14">
        <v>0</v>
      </c>
      <c r="AM70" s="14">
        <v>1</v>
      </c>
      <c r="AN70" s="7"/>
      <c r="AQ70" s="7"/>
      <c r="AR70" s="7"/>
      <c r="AV70" s="7"/>
      <c r="AX70" s="7"/>
    </row>
    <row r="71" spans="1:50" x14ac:dyDescent="0.25">
      <c r="A71" s="14" t="s">
        <v>185</v>
      </c>
      <c r="B71" s="14" t="s">
        <v>19</v>
      </c>
      <c r="C71" s="21" t="s">
        <v>93</v>
      </c>
      <c r="D71" s="21" t="s">
        <v>263</v>
      </c>
      <c r="E71" s="21" t="s">
        <v>264</v>
      </c>
      <c r="F71" s="23">
        <v>40997</v>
      </c>
      <c r="G71" s="2">
        <f>ROUNDDOWN((Table_SQLXAL[[#This Row],[PRODWIDTH]]/Table_SQLXAL[[#This Row],[ROLLWIDTH CM]]/10),0)</f>
        <v>1</v>
      </c>
      <c r="H71" s="22">
        <v>33.1</v>
      </c>
      <c r="I71" s="21" t="s">
        <v>97</v>
      </c>
      <c r="J71" s="14" t="s">
        <v>122</v>
      </c>
      <c r="K71" s="14" t="s">
        <v>123</v>
      </c>
      <c r="L71" s="10">
        <f>(Table_SQLXAL[[#This Row],[TARGETWEIGHT]]*1000)-Table_SQLXAL[[#This Row],[POWDERWEIGHT]]-Table_SQLXAL[[#This Row],[CHEMICALSWEIGHT]]</f>
        <v>55</v>
      </c>
      <c r="M71" s="16" t="s">
        <v>302</v>
      </c>
      <c r="N71" s="12">
        <f>Table_SQLXAL[[#This Row],[ROLLWIDTH]]/10</f>
        <v>160</v>
      </c>
      <c r="O71" s="13">
        <v>3200</v>
      </c>
      <c r="P71" s="13">
        <f>Table_SQLXAL[[#This Row],[QTY]]/Table_SQLXAL[[#This Row],[ROLLWIDTH CM]]*100</f>
        <v>2000</v>
      </c>
      <c r="Q71" s="13">
        <v>2000</v>
      </c>
      <c r="R71" s="18">
        <f>Table_SQLXAL[[#This Row],[KG]]-Table_SQLXAL[[#This Row],[poid de poudre]]-Table_SQLXAL[[#This Row],[poid de chemical]]</f>
        <v>176</v>
      </c>
      <c r="S71" s="18">
        <f>Table_SQLXAL[[#This Row],[QTY_PROD_TIME]]*1.2</f>
        <v>0.62207999999999997</v>
      </c>
      <c r="T71" s="19">
        <v>3100</v>
      </c>
      <c r="U71" s="18">
        <f>Table_SQLXAL[[#This Row],[QTY]]*Table_SQLXAL[[#This Row],[POWDERWEIGHT]]/1000</f>
        <v>0</v>
      </c>
      <c r="V71" s="18">
        <f>Table_SQLXAL[[#This Row],[QTY]]*Table_SQLXAL[[#This Row],[CHEMICALSWEIGHT]]/1000</f>
        <v>14.719999999999999</v>
      </c>
      <c r="W71" s="13">
        <v>190.72</v>
      </c>
      <c r="X71" s="18">
        <v>1600</v>
      </c>
      <c r="Y71" s="18">
        <v>0.51839999999999997</v>
      </c>
      <c r="Z71" s="20">
        <v>5.96E-2</v>
      </c>
      <c r="AA71" s="9">
        <v>0</v>
      </c>
      <c r="AB71" s="18">
        <v>4.5999999999999996</v>
      </c>
      <c r="AC71" s="14" t="s">
        <v>95</v>
      </c>
      <c r="AD71" s="14" t="s">
        <v>96</v>
      </c>
      <c r="AE71" s="14" t="s">
        <v>5</v>
      </c>
      <c r="AF71" s="14" t="s">
        <v>373</v>
      </c>
      <c r="AG71" s="14" t="s">
        <v>59</v>
      </c>
      <c r="AH71" s="14">
        <v>40997</v>
      </c>
      <c r="AI71" s="14" t="s">
        <v>733</v>
      </c>
      <c r="AJ71" s="14" t="s">
        <v>444</v>
      </c>
      <c r="AK71" s="14" t="s">
        <v>4</v>
      </c>
      <c r="AL71" s="14">
        <v>3200</v>
      </c>
      <c r="AM71" s="14">
        <v>41015</v>
      </c>
      <c r="AN71" s="7"/>
      <c r="AQ71" s="7"/>
      <c r="AR71" s="7"/>
      <c r="AV71" s="7"/>
      <c r="AX71" s="7"/>
    </row>
    <row r="72" spans="1:50" x14ac:dyDescent="0.25">
      <c r="A72" s="14" t="s">
        <v>185</v>
      </c>
      <c r="B72" s="14" t="s">
        <v>19</v>
      </c>
      <c r="C72" s="21" t="s">
        <v>306</v>
      </c>
      <c r="D72" s="21" t="s">
        <v>292</v>
      </c>
      <c r="E72" s="21" t="s">
        <v>273</v>
      </c>
      <c r="F72" s="23">
        <v>40997</v>
      </c>
      <c r="G72" s="2">
        <f>ROUNDDOWN((Table_SQLXAL[[#This Row],[PRODWIDTH]]/Table_SQLXAL[[#This Row],[ROLLWIDTH CM]]/10),0)</f>
        <v>10</v>
      </c>
      <c r="H72" s="22">
        <v>65</v>
      </c>
      <c r="I72" s="21" t="s">
        <v>148</v>
      </c>
      <c r="J72" s="14" t="s">
        <v>307</v>
      </c>
      <c r="K72" s="14" t="s">
        <v>308</v>
      </c>
      <c r="L72" s="10">
        <f>(Table_SQLXAL[[#This Row],[TARGETWEIGHT]]*1000)-Table_SQLXAL[[#This Row],[POWDERWEIGHT]]-Table_SQLXAL[[#This Row],[CHEMICALSWEIGHT]]</f>
        <v>75</v>
      </c>
      <c r="M72" s="16" t="s">
        <v>303</v>
      </c>
      <c r="N72" s="12">
        <f>Table_SQLXAL[[#This Row],[ROLLWIDTH]]/10</f>
        <v>30</v>
      </c>
      <c r="O72" s="13">
        <v>91000</v>
      </c>
      <c r="P72" s="13">
        <f>Table_SQLXAL[[#This Row],[QTY]]/Table_SQLXAL[[#This Row],[ROLLWIDTH CM]]*100</f>
        <v>303333.33333333337</v>
      </c>
      <c r="Q72" s="13">
        <v>303333.33333300002</v>
      </c>
      <c r="R72" s="18">
        <f>Table_SQLXAL[[#This Row],[KG]]-Table_SQLXAL[[#This Row],[poid de poudre]]-Table_SQLXAL[[#This Row],[poid de chemical]]</f>
        <v>6825</v>
      </c>
      <c r="S72" s="18">
        <f>Table_SQLXAL[[#This Row],[QTY_PROD_TIME]]*1.2</f>
        <v>8.7360000000000007</v>
      </c>
      <c r="T72" s="19">
        <v>3200</v>
      </c>
      <c r="U72" s="18">
        <f>Table_SQLXAL[[#This Row],[QTY]]*Table_SQLXAL[[#This Row],[POWDERWEIGHT]]/1000</f>
        <v>0</v>
      </c>
      <c r="V72" s="18">
        <f>Table_SQLXAL[[#This Row],[QTY]]*Table_SQLXAL[[#This Row],[CHEMICALSWEIGHT]]/1000</f>
        <v>0</v>
      </c>
      <c r="W72" s="13">
        <v>6825</v>
      </c>
      <c r="X72" s="18">
        <v>300</v>
      </c>
      <c r="Y72" s="18">
        <v>7.28</v>
      </c>
      <c r="Z72" s="20">
        <v>7.4999999999999997E-2</v>
      </c>
      <c r="AA72" s="9">
        <v>0</v>
      </c>
      <c r="AB72" s="18">
        <v>0</v>
      </c>
      <c r="AC72" s="14" t="s">
        <v>16</v>
      </c>
      <c r="AD72" s="14" t="s">
        <v>5</v>
      </c>
      <c r="AE72" s="14" t="s">
        <v>5</v>
      </c>
      <c r="AF72" s="14" t="s">
        <v>375</v>
      </c>
      <c r="AG72" s="14" t="s">
        <v>59</v>
      </c>
      <c r="AH72" s="14">
        <v>40997</v>
      </c>
      <c r="AI72" s="14" t="s">
        <v>732</v>
      </c>
      <c r="AJ72" s="14" t="s">
        <v>562</v>
      </c>
      <c r="AK72" s="14" t="s">
        <v>25</v>
      </c>
      <c r="AL72" s="14">
        <v>0</v>
      </c>
      <c r="AM72" s="14">
        <v>1</v>
      </c>
      <c r="AN72" s="7"/>
      <c r="AQ72" s="7"/>
      <c r="AR72" s="7"/>
      <c r="AV72" s="7"/>
      <c r="AX72" s="7"/>
    </row>
    <row r="73" spans="1:50" x14ac:dyDescent="0.25">
      <c r="A73" s="14" t="s">
        <v>185</v>
      </c>
      <c r="B73" s="14" t="s">
        <v>19</v>
      </c>
      <c r="C73" s="21" t="s">
        <v>48</v>
      </c>
      <c r="D73" s="21" t="s">
        <v>259</v>
      </c>
      <c r="E73" s="21" t="s">
        <v>260</v>
      </c>
      <c r="F73" s="23">
        <v>40997</v>
      </c>
      <c r="G73" s="2">
        <f>ROUNDDOWN((Table_SQLXAL[[#This Row],[PRODWIDTH]]/Table_SQLXAL[[#This Row],[ROLLWIDTH CM]]/10),0)</f>
        <v>2</v>
      </c>
      <c r="H73" s="22">
        <v>25.2</v>
      </c>
      <c r="I73" s="21" t="s">
        <v>85</v>
      </c>
      <c r="J73" s="14" t="s">
        <v>83</v>
      </c>
      <c r="K73" s="14" t="s">
        <v>84</v>
      </c>
      <c r="L73" s="10">
        <f>(Table_SQLXAL[[#This Row],[TARGETWEIGHT]]*1000)-Table_SQLXAL[[#This Row],[POWDERWEIGHT]]-Table_SQLXAL[[#This Row],[CHEMICALSWEIGHT]]</f>
        <v>120</v>
      </c>
      <c r="M73" s="16" t="s">
        <v>50</v>
      </c>
      <c r="N73" s="12">
        <f>Table_SQLXAL[[#This Row],[ROLLWIDTH]]/10</f>
        <v>140</v>
      </c>
      <c r="O73" s="13">
        <v>25692.799999999999</v>
      </c>
      <c r="P73" s="13">
        <f>Table_SQLXAL[[#This Row],[QTY]]/Table_SQLXAL[[#This Row],[ROLLWIDTH CM]]*100</f>
        <v>18352</v>
      </c>
      <c r="Q73" s="13">
        <v>18352</v>
      </c>
      <c r="R73" s="18">
        <f>Table_SQLXAL[[#This Row],[KG]]-Table_SQLXAL[[#This Row],[poid de poudre]]-Table_SQLXAL[[#This Row],[poid de chemical]]</f>
        <v>3083.136</v>
      </c>
      <c r="S73" s="18">
        <f>Table_SQLXAL[[#This Row],[QTY_PROD_TIME]]*1.2</f>
        <v>6.3820907999999994</v>
      </c>
      <c r="T73" s="19">
        <v>3200</v>
      </c>
      <c r="U73" s="18">
        <f>Table_SQLXAL[[#This Row],[QTY]]*Table_SQLXAL[[#This Row],[POWDERWEIGHT]]/1000</f>
        <v>0</v>
      </c>
      <c r="V73" s="18">
        <f>Table_SQLXAL[[#This Row],[QTY]]*Table_SQLXAL[[#This Row],[CHEMICALSWEIGHT]]/1000</f>
        <v>0</v>
      </c>
      <c r="W73" s="13">
        <v>3083.136</v>
      </c>
      <c r="X73" s="18">
        <v>1400</v>
      </c>
      <c r="Y73" s="18">
        <v>5.3184089999999999</v>
      </c>
      <c r="Z73" s="20">
        <v>0.12</v>
      </c>
      <c r="AA73" s="9">
        <v>0</v>
      </c>
      <c r="AB73" s="18">
        <v>0</v>
      </c>
      <c r="AC73" s="14" t="s">
        <v>16</v>
      </c>
      <c r="AD73" s="14" t="s">
        <v>5</v>
      </c>
      <c r="AE73" s="14" t="s">
        <v>5</v>
      </c>
      <c r="AF73" s="14" t="s">
        <v>376</v>
      </c>
      <c r="AG73" s="14" t="s">
        <v>59</v>
      </c>
      <c r="AH73" s="14">
        <v>40997</v>
      </c>
      <c r="AI73" s="14" t="s">
        <v>917</v>
      </c>
      <c r="AJ73" s="14" t="s">
        <v>199</v>
      </c>
      <c r="AK73" s="14" t="s">
        <v>4</v>
      </c>
      <c r="AL73" s="14">
        <v>25692.799999999999</v>
      </c>
      <c r="AM73" s="14">
        <v>41019</v>
      </c>
      <c r="AN73" s="7"/>
      <c r="AQ73" s="7"/>
      <c r="AR73" s="7"/>
      <c r="AV73" s="7"/>
      <c r="AX73" s="7"/>
    </row>
    <row r="74" spans="1:50" x14ac:dyDescent="0.25">
      <c r="A74" s="14" t="s">
        <v>185</v>
      </c>
      <c r="B74" s="14" t="s">
        <v>19</v>
      </c>
      <c r="C74" s="21" t="s">
        <v>146</v>
      </c>
      <c r="D74" s="21" t="s">
        <v>251</v>
      </c>
      <c r="E74" s="21" t="s">
        <v>276</v>
      </c>
      <c r="F74" s="23">
        <v>40998</v>
      </c>
      <c r="G74" s="2">
        <f>ROUNDDOWN((Table_SQLXAL[[#This Row],[PRODWIDTH]]/Table_SQLXAL[[#This Row],[ROLLWIDTH CM]]/10),0)</f>
        <v>15</v>
      </c>
      <c r="H74" s="22">
        <v>140</v>
      </c>
      <c r="I74" s="21" t="s">
        <v>148</v>
      </c>
      <c r="J74" s="14" t="s">
        <v>145</v>
      </c>
      <c r="K74" s="14" t="s">
        <v>147</v>
      </c>
      <c r="L74" s="10">
        <f>(Table_SQLXAL[[#This Row],[TARGETWEIGHT]]*1000)-Table_SQLXAL[[#This Row],[POWDERWEIGHT]]-Table_SQLXAL[[#This Row],[CHEMICALSWEIGHT]]</f>
        <v>45</v>
      </c>
      <c r="M74" s="16" t="s">
        <v>301</v>
      </c>
      <c r="N74" s="12">
        <f>Table_SQLXAL[[#This Row],[ROLLWIDTH]]/10</f>
        <v>20</v>
      </c>
      <c r="O74" s="13">
        <v>200000</v>
      </c>
      <c r="P74" s="13">
        <f>Table_SQLXAL[[#This Row],[QTY]]/Table_SQLXAL[[#This Row],[ROLLWIDTH CM]]*100</f>
        <v>1000000</v>
      </c>
      <c r="Q74" s="13">
        <v>1000000</v>
      </c>
      <c r="R74" s="18">
        <f>Table_SQLXAL[[#This Row],[KG]]-Table_SQLXAL[[#This Row],[poid de poudre]]-Table_SQLXAL[[#This Row],[poid de chemical]]</f>
        <v>9000</v>
      </c>
      <c r="S74" s="18">
        <f>Table_SQLXAL[[#This Row],[QTY_PROD_TIME]]*1.2</f>
        <v>9.1199999999999992</v>
      </c>
      <c r="T74" s="19">
        <v>3100</v>
      </c>
      <c r="U74" s="18">
        <f>Table_SQLXAL[[#This Row],[QTY]]*Table_SQLXAL[[#This Row],[POWDERWEIGHT]]/1000</f>
        <v>0</v>
      </c>
      <c r="V74" s="18">
        <f>Table_SQLXAL[[#This Row],[QTY]]*Table_SQLXAL[[#This Row],[CHEMICALSWEIGHT]]/1000</f>
        <v>0</v>
      </c>
      <c r="W74" s="13">
        <v>9000</v>
      </c>
      <c r="X74" s="18">
        <v>200</v>
      </c>
      <c r="Y74" s="18">
        <v>7.6</v>
      </c>
      <c r="Z74" s="20">
        <v>4.4999999999999998E-2</v>
      </c>
      <c r="AA74" s="9">
        <v>0</v>
      </c>
      <c r="AB74" s="18">
        <v>0</v>
      </c>
      <c r="AC74" s="14" t="s">
        <v>16</v>
      </c>
      <c r="AD74" s="14" t="s">
        <v>5</v>
      </c>
      <c r="AE74" s="14" t="s">
        <v>5</v>
      </c>
      <c r="AF74" s="14" t="s">
        <v>377</v>
      </c>
      <c r="AG74" s="14" t="s">
        <v>59</v>
      </c>
      <c r="AH74" s="14">
        <v>40998</v>
      </c>
      <c r="AI74" s="14" t="s">
        <v>735</v>
      </c>
      <c r="AJ74" s="14" t="s">
        <v>736</v>
      </c>
      <c r="AK74" s="14" t="s">
        <v>25</v>
      </c>
      <c r="AL74" s="14">
        <v>0</v>
      </c>
      <c r="AM74" s="14">
        <v>1</v>
      </c>
      <c r="AN74" s="7"/>
      <c r="AQ74" s="7"/>
      <c r="AR74" s="7"/>
      <c r="AV74" s="7"/>
      <c r="AX74" s="7"/>
    </row>
    <row r="75" spans="1:50" x14ac:dyDescent="0.25">
      <c r="A75" s="14" t="s">
        <v>185</v>
      </c>
      <c r="B75" s="14" t="s">
        <v>19</v>
      </c>
      <c r="C75" s="21" t="s">
        <v>174</v>
      </c>
      <c r="D75" s="21" t="s">
        <v>281</v>
      </c>
      <c r="E75" s="21" t="s">
        <v>282</v>
      </c>
      <c r="F75" s="23">
        <v>41001</v>
      </c>
      <c r="G75" s="2">
        <f>ROUNDDOWN((Table_SQLXAL[[#This Row],[PRODWIDTH]]/Table_SQLXAL[[#This Row],[ROLLWIDTH CM]]/10),0)</f>
        <v>2</v>
      </c>
      <c r="H75" s="22">
        <v>65.5</v>
      </c>
      <c r="I75" s="21" t="s">
        <v>44</v>
      </c>
      <c r="J75" s="14" t="s">
        <v>238</v>
      </c>
      <c r="K75" s="14" t="s">
        <v>239</v>
      </c>
      <c r="L75" s="10">
        <f>(Table_SQLXAL[[#This Row],[TARGETWEIGHT]]*1000)-Table_SQLXAL[[#This Row],[POWDERWEIGHT]]-Table_SQLXAL[[#This Row],[CHEMICALSWEIGHT]]</f>
        <v>45</v>
      </c>
      <c r="M75" s="16" t="s">
        <v>322</v>
      </c>
      <c r="N75" s="12">
        <f>Table_SQLXAL[[#This Row],[ROLLWIDTH]]/10</f>
        <v>132</v>
      </c>
      <c r="O75" s="13">
        <v>85800</v>
      </c>
      <c r="P75" s="13">
        <f>Table_SQLXAL[[#This Row],[QTY]]/Table_SQLXAL[[#This Row],[ROLLWIDTH CM]]*100</f>
        <v>65000</v>
      </c>
      <c r="Q75" s="13">
        <v>65000</v>
      </c>
      <c r="R75" s="18">
        <f>Table_SQLXAL[[#This Row],[KG]]-Table_SQLXAL[[#This Row],[poid de poudre]]-Table_SQLXAL[[#This Row],[poid de chemical]]</f>
        <v>3861</v>
      </c>
      <c r="S75" s="18">
        <f>Table_SQLXAL[[#This Row],[QTY_PROD_TIME]]*1.2</f>
        <v>8.4427199999999996</v>
      </c>
      <c r="T75" s="19">
        <v>3100</v>
      </c>
      <c r="U75" s="18">
        <f>Table_SQLXAL[[#This Row],[QTY]]*Table_SQLXAL[[#This Row],[POWDERWEIGHT]]/1000</f>
        <v>0</v>
      </c>
      <c r="V75" s="18">
        <f>Table_SQLXAL[[#This Row],[QTY]]*Table_SQLXAL[[#This Row],[CHEMICALSWEIGHT]]/1000</f>
        <v>0</v>
      </c>
      <c r="W75" s="13">
        <v>3861</v>
      </c>
      <c r="X75" s="18">
        <v>1320</v>
      </c>
      <c r="Y75" s="18">
        <v>7.0355999999999996</v>
      </c>
      <c r="Z75" s="20">
        <v>4.4999999999999998E-2</v>
      </c>
      <c r="AA75" s="9">
        <v>0</v>
      </c>
      <c r="AB75" s="18">
        <v>0</v>
      </c>
      <c r="AC75" s="14" t="s">
        <v>16</v>
      </c>
      <c r="AD75" s="14" t="s">
        <v>5</v>
      </c>
      <c r="AE75" s="14" t="s">
        <v>5</v>
      </c>
      <c r="AF75" s="14" t="s">
        <v>388</v>
      </c>
      <c r="AG75" s="14" t="s">
        <v>59</v>
      </c>
      <c r="AH75" s="14">
        <v>41001</v>
      </c>
      <c r="AI75" s="14" t="s">
        <v>737</v>
      </c>
      <c r="AJ75" s="14" t="s">
        <v>241</v>
      </c>
      <c r="AK75" s="14" t="s">
        <v>244</v>
      </c>
      <c r="AL75" s="14">
        <v>85800</v>
      </c>
      <c r="AM75" s="14">
        <v>41015</v>
      </c>
      <c r="AN75" s="7"/>
      <c r="AQ75" s="7"/>
      <c r="AR75" s="7"/>
      <c r="AV75" s="7"/>
      <c r="AX75" s="7"/>
    </row>
    <row r="76" spans="1:50" x14ac:dyDescent="0.25">
      <c r="A76" s="14" t="s">
        <v>185</v>
      </c>
      <c r="B76" s="14" t="s">
        <v>19</v>
      </c>
      <c r="C76" s="21" t="s">
        <v>146</v>
      </c>
      <c r="D76" s="21" t="s">
        <v>251</v>
      </c>
      <c r="E76" s="21" t="s">
        <v>276</v>
      </c>
      <c r="F76" s="23">
        <v>41002</v>
      </c>
      <c r="G76" s="2">
        <f>ROUNDDOWN((Table_SQLXAL[[#This Row],[PRODWIDTH]]/Table_SQLXAL[[#This Row],[ROLLWIDTH CM]]/10),0)</f>
        <v>15</v>
      </c>
      <c r="H76" s="22">
        <v>140</v>
      </c>
      <c r="I76" s="21" t="s">
        <v>148</v>
      </c>
      <c r="J76" s="14" t="s">
        <v>145</v>
      </c>
      <c r="K76" s="14" t="s">
        <v>147</v>
      </c>
      <c r="L76" s="10">
        <f>(Table_SQLXAL[[#This Row],[TARGETWEIGHT]]*1000)-Table_SQLXAL[[#This Row],[POWDERWEIGHT]]-Table_SQLXAL[[#This Row],[CHEMICALSWEIGHT]]</f>
        <v>45</v>
      </c>
      <c r="M76" s="16" t="s">
        <v>301</v>
      </c>
      <c r="N76" s="12">
        <f>Table_SQLXAL[[#This Row],[ROLLWIDTH]]/10</f>
        <v>20</v>
      </c>
      <c r="O76" s="13">
        <v>200000</v>
      </c>
      <c r="P76" s="13">
        <f>Table_SQLXAL[[#This Row],[QTY]]/Table_SQLXAL[[#This Row],[ROLLWIDTH CM]]*100</f>
        <v>1000000</v>
      </c>
      <c r="Q76" s="13">
        <v>1000000</v>
      </c>
      <c r="R76" s="18">
        <f>Table_SQLXAL[[#This Row],[KG]]-Table_SQLXAL[[#This Row],[poid de poudre]]-Table_SQLXAL[[#This Row],[poid de chemical]]</f>
        <v>9000</v>
      </c>
      <c r="S76" s="18">
        <f>Table_SQLXAL[[#This Row],[QTY_PROD_TIME]]*1.2</f>
        <v>9.1199999999999992</v>
      </c>
      <c r="T76" s="19">
        <v>3100</v>
      </c>
      <c r="U76" s="18">
        <f>Table_SQLXAL[[#This Row],[QTY]]*Table_SQLXAL[[#This Row],[POWDERWEIGHT]]/1000</f>
        <v>0</v>
      </c>
      <c r="V76" s="18">
        <f>Table_SQLXAL[[#This Row],[QTY]]*Table_SQLXAL[[#This Row],[CHEMICALSWEIGHT]]/1000</f>
        <v>0</v>
      </c>
      <c r="W76" s="13">
        <v>9000</v>
      </c>
      <c r="X76" s="18">
        <v>200</v>
      </c>
      <c r="Y76" s="18">
        <v>7.6</v>
      </c>
      <c r="Z76" s="20">
        <v>4.4999999999999998E-2</v>
      </c>
      <c r="AA76" s="9">
        <v>0</v>
      </c>
      <c r="AB76" s="18">
        <v>0</v>
      </c>
      <c r="AC76" s="14" t="s">
        <v>16</v>
      </c>
      <c r="AD76" s="14" t="s">
        <v>5</v>
      </c>
      <c r="AE76" s="14" t="s">
        <v>5</v>
      </c>
      <c r="AF76" s="14" t="s">
        <v>377</v>
      </c>
      <c r="AG76" s="14" t="s">
        <v>59</v>
      </c>
      <c r="AH76" s="14">
        <v>41002</v>
      </c>
      <c r="AI76" s="14" t="s">
        <v>738</v>
      </c>
      <c r="AJ76" s="14" t="s">
        <v>739</v>
      </c>
      <c r="AK76" s="14" t="s">
        <v>25</v>
      </c>
      <c r="AL76" s="14">
        <v>0</v>
      </c>
      <c r="AM76" s="14">
        <v>1</v>
      </c>
      <c r="AN76" s="7"/>
      <c r="AQ76" s="7"/>
      <c r="AR76" s="7"/>
      <c r="AV76" s="7"/>
      <c r="AX76" s="7"/>
    </row>
    <row r="77" spans="1:50" x14ac:dyDescent="0.25">
      <c r="A77" s="14" t="s">
        <v>185</v>
      </c>
      <c r="B77" s="14" t="s">
        <v>19</v>
      </c>
      <c r="C77" s="21" t="s">
        <v>174</v>
      </c>
      <c r="D77" s="21" t="s">
        <v>281</v>
      </c>
      <c r="E77" s="21" t="s">
        <v>282</v>
      </c>
      <c r="F77" s="23">
        <v>41002</v>
      </c>
      <c r="G77" s="2">
        <f>ROUNDDOWN((Table_SQLXAL[[#This Row],[PRODWIDTH]]/Table_SQLXAL[[#This Row],[ROLLWIDTH CM]]/10),0)</f>
        <v>2</v>
      </c>
      <c r="H77" s="22">
        <v>65.5</v>
      </c>
      <c r="I77" s="21" t="s">
        <v>44</v>
      </c>
      <c r="J77" s="14" t="s">
        <v>238</v>
      </c>
      <c r="K77" s="14" t="s">
        <v>239</v>
      </c>
      <c r="L77" s="10">
        <f>(Table_SQLXAL[[#This Row],[TARGETWEIGHT]]*1000)-Table_SQLXAL[[#This Row],[POWDERWEIGHT]]-Table_SQLXAL[[#This Row],[CHEMICALSWEIGHT]]</f>
        <v>45</v>
      </c>
      <c r="M77" s="16" t="s">
        <v>322</v>
      </c>
      <c r="N77" s="12">
        <f>Table_SQLXAL[[#This Row],[ROLLWIDTH]]/10</f>
        <v>132</v>
      </c>
      <c r="O77" s="13">
        <v>85800</v>
      </c>
      <c r="P77" s="13">
        <f>Table_SQLXAL[[#This Row],[QTY]]/Table_SQLXAL[[#This Row],[ROLLWIDTH CM]]*100</f>
        <v>65000</v>
      </c>
      <c r="Q77" s="13">
        <v>65000</v>
      </c>
      <c r="R77" s="18">
        <f>Table_SQLXAL[[#This Row],[KG]]-Table_SQLXAL[[#This Row],[poid de poudre]]-Table_SQLXAL[[#This Row],[poid de chemical]]</f>
        <v>3861</v>
      </c>
      <c r="S77" s="18">
        <f>Table_SQLXAL[[#This Row],[QTY_PROD_TIME]]*1.2</f>
        <v>8.4427199999999996</v>
      </c>
      <c r="T77" s="19">
        <v>3100</v>
      </c>
      <c r="U77" s="18">
        <f>Table_SQLXAL[[#This Row],[QTY]]*Table_SQLXAL[[#This Row],[POWDERWEIGHT]]/1000</f>
        <v>0</v>
      </c>
      <c r="V77" s="18">
        <f>Table_SQLXAL[[#This Row],[QTY]]*Table_SQLXAL[[#This Row],[CHEMICALSWEIGHT]]/1000</f>
        <v>0</v>
      </c>
      <c r="W77" s="13">
        <v>3861</v>
      </c>
      <c r="X77" s="18">
        <v>1320</v>
      </c>
      <c r="Y77" s="18">
        <v>7.0355999999999996</v>
      </c>
      <c r="Z77" s="20">
        <v>4.4999999999999998E-2</v>
      </c>
      <c r="AA77" s="9">
        <v>0</v>
      </c>
      <c r="AB77" s="18">
        <v>0</v>
      </c>
      <c r="AC77" s="14" t="s">
        <v>16</v>
      </c>
      <c r="AD77" s="14" t="s">
        <v>5</v>
      </c>
      <c r="AE77" s="14" t="s">
        <v>5</v>
      </c>
      <c r="AF77" s="14" t="s">
        <v>388</v>
      </c>
      <c r="AG77" s="14" t="s">
        <v>59</v>
      </c>
      <c r="AH77" s="14">
        <v>41002</v>
      </c>
      <c r="AI77" s="14" t="s">
        <v>741</v>
      </c>
      <c r="AJ77" s="14" t="s">
        <v>242</v>
      </c>
      <c r="AK77" s="14" t="s">
        <v>244</v>
      </c>
      <c r="AL77" s="14">
        <v>85800</v>
      </c>
      <c r="AM77" s="14">
        <v>41015</v>
      </c>
      <c r="AN77" s="7"/>
      <c r="AQ77" s="7"/>
      <c r="AR77" s="7"/>
      <c r="AV77" s="7"/>
      <c r="AX77" s="7"/>
    </row>
    <row r="78" spans="1:50" x14ac:dyDescent="0.25">
      <c r="A78" s="14" t="s">
        <v>185</v>
      </c>
      <c r="B78" s="14" t="s">
        <v>19</v>
      </c>
      <c r="C78" s="21" t="s">
        <v>48</v>
      </c>
      <c r="D78" s="21" t="s">
        <v>259</v>
      </c>
      <c r="E78" s="21" t="s">
        <v>260</v>
      </c>
      <c r="F78" s="23">
        <v>41002</v>
      </c>
      <c r="G78" s="2">
        <f>ROUNDDOWN((Table_SQLXAL[[#This Row],[PRODWIDTH]]/Table_SQLXAL[[#This Row],[ROLLWIDTH CM]]/10),0)</f>
        <v>2</v>
      </c>
      <c r="H78" s="22">
        <v>25.2</v>
      </c>
      <c r="I78" s="21" t="s">
        <v>74</v>
      </c>
      <c r="J78" s="14" t="s">
        <v>47</v>
      </c>
      <c r="K78" s="14" t="s">
        <v>49</v>
      </c>
      <c r="L78" s="10">
        <f>(Table_SQLXAL[[#This Row],[TARGETWEIGHT]]*1000)-Table_SQLXAL[[#This Row],[POWDERWEIGHT]]-Table_SQLXAL[[#This Row],[CHEMICALSWEIGHT]]</f>
        <v>120</v>
      </c>
      <c r="M78" s="16" t="s">
        <v>50</v>
      </c>
      <c r="N78" s="12">
        <f>Table_SQLXAL[[#This Row],[ROLLWIDTH]]/10</f>
        <v>144</v>
      </c>
      <c r="O78" s="13">
        <v>17834.400000000001</v>
      </c>
      <c r="P78" s="13">
        <f>Table_SQLXAL[[#This Row],[QTY]]/Table_SQLXAL[[#This Row],[ROLLWIDTH CM]]*100</f>
        <v>12385</v>
      </c>
      <c r="Q78" s="13">
        <v>12385</v>
      </c>
      <c r="R78" s="18">
        <f>Table_SQLXAL[[#This Row],[KG]]-Table_SQLXAL[[#This Row],[poid de poudre]]-Table_SQLXAL[[#This Row],[poid de chemical]]</f>
        <v>2140.1280000000002</v>
      </c>
      <c r="S78" s="18">
        <f>Table_SQLXAL[[#This Row],[QTY_PROD_TIME]]*1.2</f>
        <v>4.4300639999999998</v>
      </c>
      <c r="T78" s="19">
        <v>3200</v>
      </c>
      <c r="U78" s="18">
        <f>Table_SQLXAL[[#This Row],[QTY]]*Table_SQLXAL[[#This Row],[POWDERWEIGHT]]/1000</f>
        <v>0</v>
      </c>
      <c r="V78" s="18">
        <f>Table_SQLXAL[[#This Row],[QTY]]*Table_SQLXAL[[#This Row],[CHEMICALSWEIGHT]]/1000</f>
        <v>0</v>
      </c>
      <c r="W78" s="13">
        <v>2140.1280000000002</v>
      </c>
      <c r="X78" s="18">
        <v>1440</v>
      </c>
      <c r="Y78" s="18">
        <v>3.6917200000000001</v>
      </c>
      <c r="Z78" s="20">
        <v>0.12</v>
      </c>
      <c r="AA78" s="9">
        <v>0</v>
      </c>
      <c r="AB78" s="18">
        <v>0</v>
      </c>
      <c r="AC78" s="14" t="s">
        <v>16</v>
      </c>
      <c r="AD78" s="14" t="s">
        <v>5</v>
      </c>
      <c r="AE78" s="14" t="s">
        <v>5</v>
      </c>
      <c r="AF78" s="14" t="s">
        <v>376</v>
      </c>
      <c r="AG78" s="14" t="s">
        <v>59</v>
      </c>
      <c r="AH78" s="14">
        <v>41002</v>
      </c>
      <c r="AI78" s="14" t="s">
        <v>742</v>
      </c>
      <c r="AJ78" s="14" t="s">
        <v>414</v>
      </c>
      <c r="AK78" s="14" t="s">
        <v>4</v>
      </c>
      <c r="AL78" s="14">
        <v>0</v>
      </c>
      <c r="AM78" s="14">
        <v>1</v>
      </c>
      <c r="AN78" s="7"/>
      <c r="AQ78" s="7"/>
      <c r="AR78" s="7"/>
      <c r="AV78" s="7"/>
      <c r="AX78" s="7"/>
    </row>
    <row r="79" spans="1:50" x14ac:dyDescent="0.25">
      <c r="A79" s="14" t="s">
        <v>185</v>
      </c>
      <c r="B79" s="14" t="s">
        <v>19</v>
      </c>
      <c r="C79" s="21" t="s">
        <v>48</v>
      </c>
      <c r="D79" s="21" t="s">
        <v>259</v>
      </c>
      <c r="E79" s="21" t="s">
        <v>260</v>
      </c>
      <c r="F79" s="23">
        <v>41002</v>
      </c>
      <c r="G79" s="2">
        <f>ROUNDDOWN((Table_SQLXAL[[#This Row],[PRODWIDTH]]/Table_SQLXAL[[#This Row],[ROLLWIDTH CM]]/10),0)</f>
        <v>2</v>
      </c>
      <c r="H79" s="22">
        <v>25.2</v>
      </c>
      <c r="I79" s="21" t="s">
        <v>74</v>
      </c>
      <c r="J79" s="14" t="s">
        <v>72</v>
      </c>
      <c r="K79" s="14" t="s">
        <v>73</v>
      </c>
      <c r="L79" s="10">
        <f>(Table_SQLXAL[[#This Row],[TARGETWEIGHT]]*1000)-Table_SQLXAL[[#This Row],[POWDERWEIGHT]]-Table_SQLXAL[[#This Row],[CHEMICALSWEIGHT]]</f>
        <v>120</v>
      </c>
      <c r="M79" s="16" t="s">
        <v>50</v>
      </c>
      <c r="N79" s="12">
        <f>Table_SQLXAL[[#This Row],[ROLLWIDTH]]/10</f>
        <v>137</v>
      </c>
      <c r="O79" s="13">
        <v>18260.73</v>
      </c>
      <c r="P79" s="13">
        <f>Table_SQLXAL[[#This Row],[QTY]]/Table_SQLXAL[[#This Row],[ROLLWIDTH CM]]*100</f>
        <v>13329</v>
      </c>
      <c r="Q79" s="13">
        <v>13329</v>
      </c>
      <c r="R79" s="18">
        <f>Table_SQLXAL[[#This Row],[KG]]-Table_SQLXAL[[#This Row],[poid de poudre]]-Table_SQLXAL[[#This Row],[poid de chemical]]</f>
        <v>2191.2876000000001</v>
      </c>
      <c r="S79" s="18">
        <f>Table_SQLXAL[[#This Row],[QTY_PROD_TIME]]*1.2</f>
        <v>4.5359651999999997</v>
      </c>
      <c r="T79" s="19">
        <v>3200</v>
      </c>
      <c r="U79" s="18">
        <f>Table_SQLXAL[[#This Row],[QTY]]*Table_SQLXAL[[#This Row],[POWDERWEIGHT]]/1000</f>
        <v>0</v>
      </c>
      <c r="V79" s="18">
        <f>Table_SQLXAL[[#This Row],[QTY]]*Table_SQLXAL[[#This Row],[CHEMICALSWEIGHT]]/1000</f>
        <v>0</v>
      </c>
      <c r="W79" s="13">
        <v>2191.2876000000001</v>
      </c>
      <c r="X79" s="18">
        <v>1370</v>
      </c>
      <c r="Y79" s="18">
        <v>3.7799710000000002</v>
      </c>
      <c r="Z79" s="20">
        <v>0.12</v>
      </c>
      <c r="AA79" s="9">
        <v>0</v>
      </c>
      <c r="AB79" s="18">
        <v>0</v>
      </c>
      <c r="AC79" s="14" t="s">
        <v>16</v>
      </c>
      <c r="AD79" s="14" t="s">
        <v>5</v>
      </c>
      <c r="AE79" s="14" t="s">
        <v>5</v>
      </c>
      <c r="AF79" s="14" t="s">
        <v>376</v>
      </c>
      <c r="AG79" s="14" t="s">
        <v>59</v>
      </c>
      <c r="AH79" s="14">
        <v>41002</v>
      </c>
      <c r="AI79" s="14" t="s">
        <v>918</v>
      </c>
      <c r="AJ79" s="14" t="s">
        <v>414</v>
      </c>
      <c r="AK79" s="14" t="s">
        <v>4</v>
      </c>
      <c r="AL79" s="14">
        <v>18260.73</v>
      </c>
      <c r="AM79" s="14">
        <v>41004</v>
      </c>
      <c r="AN79" s="7"/>
      <c r="AQ79" s="7"/>
      <c r="AR79" s="7"/>
      <c r="AV79" s="7"/>
      <c r="AX79" s="7"/>
    </row>
    <row r="80" spans="1:50" x14ac:dyDescent="0.25">
      <c r="A80" s="14" t="s">
        <v>185</v>
      </c>
      <c r="B80" s="14" t="s">
        <v>19</v>
      </c>
      <c r="C80" s="21" t="s">
        <v>48</v>
      </c>
      <c r="D80" s="21" t="s">
        <v>259</v>
      </c>
      <c r="E80" s="21" t="s">
        <v>260</v>
      </c>
      <c r="F80" s="23">
        <v>41003</v>
      </c>
      <c r="G80" s="2">
        <f>ROUNDDOWN((Table_SQLXAL[[#This Row],[PRODWIDTH]]/Table_SQLXAL[[#This Row],[ROLLWIDTH CM]]/10),0)</f>
        <v>2</v>
      </c>
      <c r="H80" s="22">
        <v>25.2</v>
      </c>
      <c r="I80" s="21" t="s">
        <v>120</v>
      </c>
      <c r="J80" s="14" t="s">
        <v>47</v>
      </c>
      <c r="K80" s="14" t="s">
        <v>49</v>
      </c>
      <c r="L80" s="10">
        <f>(Table_SQLXAL[[#This Row],[TARGETWEIGHT]]*1000)-Table_SQLXAL[[#This Row],[POWDERWEIGHT]]-Table_SQLXAL[[#This Row],[CHEMICALSWEIGHT]]</f>
        <v>120</v>
      </c>
      <c r="M80" s="16" t="s">
        <v>50</v>
      </c>
      <c r="N80" s="12">
        <f>Table_SQLXAL[[#This Row],[ROLLWIDTH]]/10</f>
        <v>144</v>
      </c>
      <c r="O80" s="13">
        <v>14400</v>
      </c>
      <c r="P80" s="13">
        <f>Table_SQLXAL[[#This Row],[QTY]]/Table_SQLXAL[[#This Row],[ROLLWIDTH CM]]*100</f>
        <v>10000</v>
      </c>
      <c r="Q80" s="13">
        <v>10000</v>
      </c>
      <c r="R80" s="18">
        <f>Table_SQLXAL[[#This Row],[KG]]-Table_SQLXAL[[#This Row],[poid de poudre]]-Table_SQLXAL[[#This Row],[poid de chemical]]</f>
        <v>1728</v>
      </c>
      <c r="S80" s="18">
        <f>Table_SQLXAL[[#This Row],[QTY_PROD_TIME]]*1.2</f>
        <v>3.5769599999999997</v>
      </c>
      <c r="T80" s="19">
        <v>3200</v>
      </c>
      <c r="U80" s="18">
        <f>Table_SQLXAL[[#This Row],[QTY]]*Table_SQLXAL[[#This Row],[POWDERWEIGHT]]/1000</f>
        <v>0</v>
      </c>
      <c r="V80" s="18">
        <f>Table_SQLXAL[[#This Row],[QTY]]*Table_SQLXAL[[#This Row],[CHEMICALSWEIGHT]]/1000</f>
        <v>0</v>
      </c>
      <c r="W80" s="13">
        <v>1728</v>
      </c>
      <c r="X80" s="18">
        <v>1440</v>
      </c>
      <c r="Y80" s="18">
        <v>2.9807999999999999</v>
      </c>
      <c r="Z80" s="20">
        <v>0.12</v>
      </c>
      <c r="AA80" s="9">
        <v>0</v>
      </c>
      <c r="AB80" s="18">
        <v>0</v>
      </c>
      <c r="AC80" s="14" t="s">
        <v>16</v>
      </c>
      <c r="AD80" s="14" t="s">
        <v>5</v>
      </c>
      <c r="AE80" s="14" t="s">
        <v>5</v>
      </c>
      <c r="AF80" s="14" t="s">
        <v>376</v>
      </c>
      <c r="AG80" s="14" t="s">
        <v>59</v>
      </c>
      <c r="AH80" s="14">
        <v>41003</v>
      </c>
      <c r="AI80" s="14" t="s">
        <v>744</v>
      </c>
      <c r="AJ80" s="14" t="s">
        <v>132</v>
      </c>
      <c r="AK80" s="14" t="s">
        <v>4</v>
      </c>
      <c r="AL80" s="14">
        <v>0</v>
      </c>
      <c r="AM80" s="14">
        <v>1</v>
      </c>
      <c r="AN80" s="7"/>
      <c r="AQ80" s="7"/>
      <c r="AR80" s="7"/>
      <c r="AV80" s="7"/>
      <c r="AX80" s="7"/>
    </row>
    <row r="81" spans="1:50" x14ac:dyDescent="0.25">
      <c r="A81" s="14" t="s">
        <v>185</v>
      </c>
      <c r="B81" s="14" t="s">
        <v>19</v>
      </c>
      <c r="C81" s="21" t="s">
        <v>48</v>
      </c>
      <c r="D81" s="21" t="s">
        <v>259</v>
      </c>
      <c r="E81" s="21" t="s">
        <v>260</v>
      </c>
      <c r="F81" s="23">
        <v>41003</v>
      </c>
      <c r="G81" s="2">
        <f>ROUNDDOWN((Table_SQLXAL[[#This Row],[PRODWIDTH]]/Table_SQLXAL[[#This Row],[ROLLWIDTH CM]]/10),0)</f>
        <v>2</v>
      </c>
      <c r="H81" s="22">
        <v>25.2</v>
      </c>
      <c r="I81" s="21" t="s">
        <v>85</v>
      </c>
      <c r="J81" s="14" t="s">
        <v>83</v>
      </c>
      <c r="K81" s="14" t="s">
        <v>84</v>
      </c>
      <c r="L81" s="10">
        <f>(Table_SQLXAL[[#This Row],[TARGETWEIGHT]]*1000)-Table_SQLXAL[[#This Row],[POWDERWEIGHT]]-Table_SQLXAL[[#This Row],[CHEMICALSWEIGHT]]</f>
        <v>120</v>
      </c>
      <c r="M81" s="16" t="s">
        <v>50</v>
      </c>
      <c r="N81" s="12">
        <f>Table_SQLXAL[[#This Row],[ROLLWIDTH]]/10</f>
        <v>140</v>
      </c>
      <c r="O81" s="13">
        <v>50400</v>
      </c>
      <c r="P81" s="13">
        <f>Table_SQLXAL[[#This Row],[QTY]]/Table_SQLXAL[[#This Row],[ROLLWIDTH CM]]*100</f>
        <v>36000</v>
      </c>
      <c r="Q81" s="13">
        <v>36000</v>
      </c>
      <c r="R81" s="18">
        <f>Table_SQLXAL[[#This Row],[KG]]-Table_SQLXAL[[#This Row],[poid de poudre]]-Table_SQLXAL[[#This Row],[poid de chemical]]</f>
        <v>6048</v>
      </c>
      <c r="S81" s="18">
        <f>Table_SQLXAL[[#This Row],[QTY_PROD_TIME]]*1.2</f>
        <v>12.519360000000001</v>
      </c>
      <c r="T81" s="19">
        <v>3200</v>
      </c>
      <c r="U81" s="18">
        <f>Table_SQLXAL[[#This Row],[QTY]]*Table_SQLXAL[[#This Row],[POWDERWEIGHT]]/1000</f>
        <v>0</v>
      </c>
      <c r="V81" s="18">
        <f>Table_SQLXAL[[#This Row],[QTY]]*Table_SQLXAL[[#This Row],[CHEMICALSWEIGHT]]/1000</f>
        <v>0</v>
      </c>
      <c r="W81" s="13">
        <v>6048</v>
      </c>
      <c r="X81" s="18">
        <v>1400</v>
      </c>
      <c r="Y81" s="18">
        <v>10.4328</v>
      </c>
      <c r="Z81" s="20">
        <v>0.12</v>
      </c>
      <c r="AA81" s="9">
        <v>0</v>
      </c>
      <c r="AB81" s="18">
        <v>0</v>
      </c>
      <c r="AC81" s="14" t="s">
        <v>16</v>
      </c>
      <c r="AD81" s="14" t="s">
        <v>5</v>
      </c>
      <c r="AE81" s="14" t="s">
        <v>5</v>
      </c>
      <c r="AF81" s="14" t="s">
        <v>376</v>
      </c>
      <c r="AG81" s="14" t="s">
        <v>59</v>
      </c>
      <c r="AH81" s="14">
        <v>41003</v>
      </c>
      <c r="AI81" s="14" t="s">
        <v>919</v>
      </c>
      <c r="AJ81" s="14" t="s">
        <v>202</v>
      </c>
      <c r="AK81" s="14" t="s">
        <v>4</v>
      </c>
      <c r="AL81" s="14">
        <v>50400</v>
      </c>
      <c r="AM81" s="14">
        <v>41019</v>
      </c>
      <c r="AN81" s="7"/>
      <c r="AQ81" s="7"/>
      <c r="AR81" s="7"/>
      <c r="AV81" s="7"/>
      <c r="AX81" s="7"/>
    </row>
    <row r="82" spans="1:50" x14ac:dyDescent="0.25">
      <c r="A82" s="14" t="s">
        <v>185</v>
      </c>
      <c r="B82" s="14" t="s">
        <v>19</v>
      </c>
      <c r="C82" s="21" t="s">
        <v>166</v>
      </c>
      <c r="D82" s="21" t="s">
        <v>277</v>
      </c>
      <c r="E82" s="21" t="s">
        <v>278</v>
      </c>
      <c r="F82" s="23">
        <v>41004</v>
      </c>
      <c r="G82" s="2">
        <f>ROUNDDOWN((Table_SQLXAL[[#This Row],[PRODWIDTH]]/Table_SQLXAL[[#This Row],[ROLLWIDTH CM]]/10),0)</f>
        <v>5</v>
      </c>
      <c r="H82" s="22">
        <v>75</v>
      </c>
      <c r="I82" s="21" t="s">
        <v>168</v>
      </c>
      <c r="J82" s="14" t="s">
        <v>169</v>
      </c>
      <c r="K82" s="14" t="s">
        <v>170</v>
      </c>
      <c r="L82" s="10">
        <f>(Table_SQLXAL[[#This Row],[TARGETWEIGHT]]*1000)-Table_SQLXAL[[#This Row],[POWDERWEIGHT]]-Table_SQLXAL[[#This Row],[CHEMICALSWEIGHT]]</f>
        <v>50</v>
      </c>
      <c r="M82" s="16" t="s">
        <v>305</v>
      </c>
      <c r="N82" s="12">
        <f>Table_SQLXAL[[#This Row],[ROLLWIDTH]]/10</f>
        <v>60</v>
      </c>
      <c r="O82" s="13">
        <v>30000</v>
      </c>
      <c r="P82" s="13">
        <f>Table_SQLXAL[[#This Row],[QTY]]/Table_SQLXAL[[#This Row],[ROLLWIDTH CM]]*100</f>
        <v>50000</v>
      </c>
      <c r="Q82" s="13">
        <v>50000</v>
      </c>
      <c r="R82" s="18">
        <f>Table_SQLXAL[[#This Row],[KG]]-Table_SQLXAL[[#This Row],[poid de poudre]]-Table_SQLXAL[[#This Row],[poid de chemical]]</f>
        <v>1500</v>
      </c>
      <c r="S82" s="18">
        <f>Table_SQLXAL[[#This Row],[QTY_PROD_TIME]]*1.2</f>
        <v>2.5920000000000001</v>
      </c>
      <c r="T82" s="19">
        <v>3100</v>
      </c>
      <c r="U82" s="18">
        <f>Table_SQLXAL[[#This Row],[QTY]]*Table_SQLXAL[[#This Row],[POWDERWEIGHT]]/1000</f>
        <v>0</v>
      </c>
      <c r="V82" s="18">
        <f>Table_SQLXAL[[#This Row],[QTY]]*Table_SQLXAL[[#This Row],[CHEMICALSWEIGHT]]/1000</f>
        <v>0</v>
      </c>
      <c r="W82" s="13">
        <v>1500</v>
      </c>
      <c r="X82" s="18">
        <v>600</v>
      </c>
      <c r="Y82" s="18">
        <v>2.16</v>
      </c>
      <c r="Z82" s="20">
        <v>0.05</v>
      </c>
      <c r="AA82" s="9">
        <v>0</v>
      </c>
      <c r="AB82" s="18">
        <v>0</v>
      </c>
      <c r="AC82" s="14" t="s">
        <v>16</v>
      </c>
      <c r="AD82" s="14" t="s">
        <v>5</v>
      </c>
      <c r="AE82" s="14" t="s">
        <v>5</v>
      </c>
      <c r="AF82" s="14" t="s">
        <v>374</v>
      </c>
      <c r="AG82" s="14" t="s">
        <v>59</v>
      </c>
      <c r="AH82" s="14">
        <v>41004</v>
      </c>
      <c r="AI82" s="14" t="s">
        <v>745</v>
      </c>
      <c r="AJ82" s="14" t="s">
        <v>237</v>
      </c>
      <c r="AK82" s="14" t="s">
        <v>25</v>
      </c>
      <c r="AL82" s="14">
        <v>0</v>
      </c>
      <c r="AM82" s="14">
        <v>1</v>
      </c>
      <c r="AN82" s="7"/>
      <c r="AQ82" s="7"/>
      <c r="AR82" s="7"/>
      <c r="AV82" s="7"/>
      <c r="AX82" s="7"/>
    </row>
    <row r="83" spans="1:50" x14ac:dyDescent="0.25">
      <c r="A83" s="14" t="s">
        <v>185</v>
      </c>
      <c r="B83" s="14" t="s">
        <v>19</v>
      </c>
      <c r="C83" s="21" t="s">
        <v>48</v>
      </c>
      <c r="D83" s="21" t="s">
        <v>259</v>
      </c>
      <c r="E83" s="21" t="s">
        <v>260</v>
      </c>
      <c r="F83" s="23">
        <v>41004</v>
      </c>
      <c r="G83" s="2">
        <f>ROUNDDOWN((Table_SQLXAL[[#This Row],[PRODWIDTH]]/Table_SQLXAL[[#This Row],[ROLLWIDTH CM]]/10),0)</f>
        <v>2</v>
      </c>
      <c r="H83" s="22">
        <v>25.2</v>
      </c>
      <c r="I83" s="21" t="s">
        <v>108</v>
      </c>
      <c r="J83" s="14" t="s">
        <v>106</v>
      </c>
      <c r="K83" s="14" t="s">
        <v>107</v>
      </c>
      <c r="L83" s="10">
        <f>(Table_SQLXAL[[#This Row],[TARGETWEIGHT]]*1000)-Table_SQLXAL[[#This Row],[POWDERWEIGHT]]-Table_SQLXAL[[#This Row],[CHEMICALSWEIGHT]]</f>
        <v>120</v>
      </c>
      <c r="M83" s="16" t="s">
        <v>50</v>
      </c>
      <c r="N83" s="12">
        <f>Table_SQLXAL[[#This Row],[ROLLWIDTH]]/10</f>
        <v>150</v>
      </c>
      <c r="O83" s="13">
        <v>23625</v>
      </c>
      <c r="P83" s="13">
        <f>Table_SQLXAL[[#This Row],[QTY]]/Table_SQLXAL[[#This Row],[ROLLWIDTH CM]]*100</f>
        <v>15750</v>
      </c>
      <c r="Q83" s="13">
        <v>15750</v>
      </c>
      <c r="R83" s="18">
        <f>Table_SQLXAL[[#This Row],[KG]]-Table_SQLXAL[[#This Row],[poid de poudre]]-Table_SQLXAL[[#This Row],[poid de chemical]]</f>
        <v>2835</v>
      </c>
      <c r="S83" s="18">
        <f>Table_SQLXAL[[#This Row],[QTY_PROD_TIME]]*1.2</f>
        <v>5.8684499999999993</v>
      </c>
      <c r="T83" s="19">
        <v>3200</v>
      </c>
      <c r="U83" s="18">
        <f>Table_SQLXAL[[#This Row],[QTY]]*Table_SQLXAL[[#This Row],[POWDERWEIGHT]]/1000</f>
        <v>0</v>
      </c>
      <c r="V83" s="18">
        <f>Table_SQLXAL[[#This Row],[QTY]]*Table_SQLXAL[[#This Row],[CHEMICALSWEIGHT]]/1000</f>
        <v>0</v>
      </c>
      <c r="W83" s="13">
        <v>2835</v>
      </c>
      <c r="X83" s="18">
        <v>1500</v>
      </c>
      <c r="Y83" s="18">
        <v>4.8903749999999997</v>
      </c>
      <c r="Z83" s="20">
        <v>0.12</v>
      </c>
      <c r="AA83" s="9">
        <v>0</v>
      </c>
      <c r="AB83" s="18">
        <v>0</v>
      </c>
      <c r="AC83" s="14" t="s">
        <v>16</v>
      </c>
      <c r="AD83" s="14" t="s">
        <v>5</v>
      </c>
      <c r="AE83" s="14" t="s">
        <v>5</v>
      </c>
      <c r="AF83" s="14" t="s">
        <v>376</v>
      </c>
      <c r="AG83" s="14" t="s">
        <v>59</v>
      </c>
      <c r="AH83" s="14">
        <v>41004</v>
      </c>
      <c r="AI83" s="14" t="s">
        <v>746</v>
      </c>
      <c r="AJ83" s="14" t="s">
        <v>131</v>
      </c>
      <c r="AK83" s="14" t="s">
        <v>4</v>
      </c>
      <c r="AL83" s="14">
        <v>23625</v>
      </c>
      <c r="AM83" s="14">
        <v>41015</v>
      </c>
      <c r="AN83" s="7"/>
      <c r="AQ83" s="7"/>
      <c r="AR83" s="7"/>
      <c r="AV83" s="7"/>
      <c r="AX83" s="7"/>
    </row>
    <row r="84" spans="1:50" x14ac:dyDescent="0.25">
      <c r="A84" s="14" t="s">
        <v>185</v>
      </c>
      <c r="B84" s="14" t="s">
        <v>19</v>
      </c>
      <c r="C84" s="21" t="s">
        <v>563</v>
      </c>
      <c r="D84" s="21" t="s">
        <v>289</v>
      </c>
      <c r="E84" s="21" t="s">
        <v>290</v>
      </c>
      <c r="F84" s="23">
        <v>41004</v>
      </c>
      <c r="G84" s="2">
        <f>ROUNDDOWN((Table_SQLXAL[[#This Row],[PRODWIDTH]]/Table_SQLXAL[[#This Row],[ROLLWIDTH CM]]/10),0)</f>
        <v>5</v>
      </c>
      <c r="H84" s="22">
        <v>50</v>
      </c>
      <c r="I84" s="21" t="s">
        <v>564</v>
      </c>
      <c r="J84" s="14" t="s">
        <v>565</v>
      </c>
      <c r="K84" s="14" t="s">
        <v>566</v>
      </c>
      <c r="L84" s="10">
        <f>(Table_SQLXAL[[#This Row],[TARGETWEIGHT]]*1000)-Table_SQLXAL[[#This Row],[POWDERWEIGHT]]-Table_SQLXAL[[#This Row],[CHEMICALSWEIGHT]]</f>
        <v>42</v>
      </c>
      <c r="M84" s="16" t="s">
        <v>319</v>
      </c>
      <c r="N84" s="12">
        <f>Table_SQLXAL[[#This Row],[ROLLWIDTH]]/10</f>
        <v>46</v>
      </c>
      <c r="O84" s="13">
        <v>44160</v>
      </c>
      <c r="P84" s="13">
        <f>Table_SQLXAL[[#This Row],[QTY]]/Table_SQLXAL[[#This Row],[ROLLWIDTH CM]]*100</f>
        <v>96000</v>
      </c>
      <c r="Q84" s="13">
        <v>96000</v>
      </c>
      <c r="R84" s="18">
        <f>Table_SQLXAL[[#This Row],[KG]]-Table_SQLXAL[[#This Row],[poid de poudre]]-Table_SQLXAL[[#This Row],[poid de chemical]]</f>
        <v>1854.72</v>
      </c>
      <c r="S84" s="18">
        <f>Table_SQLXAL[[#This Row],[QTY_PROD_TIME]]*1.2</f>
        <v>6.5180160000000003</v>
      </c>
      <c r="T84" s="19">
        <v>2700</v>
      </c>
      <c r="U84" s="18">
        <f>Table_SQLXAL[[#This Row],[QTY]]*Table_SQLXAL[[#This Row],[POWDERWEIGHT]]/1000</f>
        <v>0</v>
      </c>
      <c r="V84" s="18">
        <f>Table_SQLXAL[[#This Row],[QTY]]*Table_SQLXAL[[#This Row],[CHEMICALSWEIGHT]]/1000</f>
        <v>154.56</v>
      </c>
      <c r="W84" s="13">
        <v>2009.28</v>
      </c>
      <c r="X84" s="18">
        <v>460</v>
      </c>
      <c r="Y84" s="18">
        <v>5.4316800000000001</v>
      </c>
      <c r="Z84" s="20">
        <v>4.5499999999999999E-2</v>
      </c>
      <c r="AA84" s="9">
        <v>0</v>
      </c>
      <c r="AB84" s="18">
        <v>3.5</v>
      </c>
      <c r="AC84" s="14" t="s">
        <v>151</v>
      </c>
      <c r="AD84" s="14" t="s">
        <v>568</v>
      </c>
      <c r="AE84" s="14" t="s">
        <v>5</v>
      </c>
      <c r="AF84" s="14" t="s">
        <v>567</v>
      </c>
      <c r="AG84" s="14" t="s">
        <v>59</v>
      </c>
      <c r="AH84" s="14">
        <v>41004</v>
      </c>
      <c r="AI84" s="14" t="s">
        <v>747</v>
      </c>
      <c r="AJ84" s="14" t="s">
        <v>569</v>
      </c>
      <c r="AK84" s="14" t="s">
        <v>25</v>
      </c>
      <c r="AL84" s="14">
        <v>44160</v>
      </c>
      <c r="AM84" s="14">
        <v>41015</v>
      </c>
      <c r="AN84" s="7"/>
      <c r="AQ84" s="7"/>
      <c r="AR84" s="7"/>
      <c r="AV84" s="7"/>
      <c r="AX84" s="7"/>
    </row>
    <row r="85" spans="1:50" x14ac:dyDescent="0.25">
      <c r="A85" s="14" t="s">
        <v>185</v>
      </c>
      <c r="B85" s="14" t="s">
        <v>19</v>
      </c>
      <c r="C85" s="21" t="s">
        <v>563</v>
      </c>
      <c r="D85" s="21" t="s">
        <v>289</v>
      </c>
      <c r="E85" s="21" t="s">
        <v>290</v>
      </c>
      <c r="F85" s="23">
        <v>41004</v>
      </c>
      <c r="G85" s="2">
        <f>ROUNDDOWN((Table_SQLXAL[[#This Row],[PRODWIDTH]]/Table_SQLXAL[[#This Row],[ROLLWIDTH CM]]/10),0)</f>
        <v>6</v>
      </c>
      <c r="H85" s="22">
        <v>50</v>
      </c>
      <c r="I85" s="21" t="s">
        <v>564</v>
      </c>
      <c r="J85" s="14" t="s">
        <v>570</v>
      </c>
      <c r="K85" s="14" t="s">
        <v>571</v>
      </c>
      <c r="L85" s="10">
        <f>(Table_SQLXAL[[#This Row],[TARGETWEIGHT]]*1000)-Table_SQLXAL[[#This Row],[POWDERWEIGHT]]-Table_SQLXAL[[#This Row],[CHEMICALSWEIGHT]]</f>
        <v>42</v>
      </c>
      <c r="M85" s="16" t="s">
        <v>319</v>
      </c>
      <c r="N85" s="12">
        <f>Table_SQLXAL[[#This Row],[ROLLWIDTH]]/10</f>
        <v>44</v>
      </c>
      <c r="O85" s="13">
        <v>28160</v>
      </c>
      <c r="P85" s="13">
        <f>Table_SQLXAL[[#This Row],[QTY]]/Table_SQLXAL[[#This Row],[ROLLWIDTH CM]]*100</f>
        <v>64000</v>
      </c>
      <c r="Q85" s="13">
        <v>64000</v>
      </c>
      <c r="R85" s="18">
        <f>Table_SQLXAL[[#This Row],[KG]]-Table_SQLXAL[[#This Row],[poid de poudre]]-Table_SQLXAL[[#This Row],[poid de chemical]]</f>
        <v>1182.72</v>
      </c>
      <c r="S85" s="18">
        <f>Table_SQLXAL[[#This Row],[QTY_PROD_TIME]]*1.2</f>
        <v>4.1564160000000001</v>
      </c>
      <c r="T85" s="19">
        <v>2700</v>
      </c>
      <c r="U85" s="18">
        <f>Table_SQLXAL[[#This Row],[QTY]]*Table_SQLXAL[[#This Row],[POWDERWEIGHT]]/1000</f>
        <v>0</v>
      </c>
      <c r="V85" s="18">
        <f>Table_SQLXAL[[#This Row],[QTY]]*Table_SQLXAL[[#This Row],[CHEMICALSWEIGHT]]/1000</f>
        <v>98.56</v>
      </c>
      <c r="W85" s="13">
        <v>1281.28</v>
      </c>
      <c r="X85" s="18">
        <v>440</v>
      </c>
      <c r="Y85" s="18">
        <v>3.4636800000000001</v>
      </c>
      <c r="Z85" s="20">
        <v>4.5499999999999999E-2</v>
      </c>
      <c r="AA85" s="9">
        <v>0</v>
      </c>
      <c r="AB85" s="18">
        <v>3.5</v>
      </c>
      <c r="AC85" s="14" t="s">
        <v>151</v>
      </c>
      <c r="AD85" s="14" t="s">
        <v>568</v>
      </c>
      <c r="AE85" s="14" t="s">
        <v>5</v>
      </c>
      <c r="AF85" s="14" t="s">
        <v>567</v>
      </c>
      <c r="AG85" s="14" t="s">
        <v>59</v>
      </c>
      <c r="AH85" s="14">
        <v>41004</v>
      </c>
      <c r="AI85" s="14" t="s">
        <v>748</v>
      </c>
      <c r="AJ85" s="14" t="s">
        <v>569</v>
      </c>
      <c r="AK85" s="14" t="s">
        <v>25</v>
      </c>
      <c r="AL85" s="14">
        <v>28160</v>
      </c>
      <c r="AM85" s="14">
        <v>41015</v>
      </c>
      <c r="AN85" s="7"/>
      <c r="AQ85" s="7"/>
      <c r="AR85" s="7"/>
      <c r="AV85" s="7"/>
      <c r="AX85" s="7"/>
    </row>
    <row r="86" spans="1:50" x14ac:dyDescent="0.25">
      <c r="A86" s="14" t="s">
        <v>185</v>
      </c>
      <c r="B86" s="14" t="s">
        <v>19</v>
      </c>
      <c r="C86" s="21" t="s">
        <v>166</v>
      </c>
      <c r="D86" s="21" t="s">
        <v>277</v>
      </c>
      <c r="E86" s="21" t="s">
        <v>278</v>
      </c>
      <c r="F86" s="23">
        <v>41004</v>
      </c>
      <c r="G86" s="2">
        <f>ROUNDDOWN((Table_SQLXAL[[#This Row],[PRODWIDTH]]/Table_SQLXAL[[#This Row],[ROLLWIDTH CM]]/10),0)</f>
        <v>2</v>
      </c>
      <c r="H86" s="22">
        <v>75</v>
      </c>
      <c r="I86" s="21" t="s">
        <v>168</v>
      </c>
      <c r="J86" s="14" t="s">
        <v>165</v>
      </c>
      <c r="K86" s="14" t="s">
        <v>167</v>
      </c>
      <c r="L86" s="10">
        <f>(Table_SQLXAL[[#This Row],[TARGETWEIGHT]]*1000)-Table_SQLXAL[[#This Row],[POWDERWEIGHT]]-Table_SQLXAL[[#This Row],[CHEMICALSWEIGHT]]</f>
        <v>50</v>
      </c>
      <c r="M86" s="16" t="s">
        <v>305</v>
      </c>
      <c r="N86" s="12">
        <f>Table_SQLXAL[[#This Row],[ROLLWIDTH]]/10</f>
        <v>120</v>
      </c>
      <c r="O86" s="13">
        <v>138000</v>
      </c>
      <c r="P86" s="13">
        <f>Table_SQLXAL[[#This Row],[QTY]]/Table_SQLXAL[[#This Row],[ROLLWIDTH CM]]*100</f>
        <v>115000</v>
      </c>
      <c r="Q86" s="13">
        <v>115000</v>
      </c>
      <c r="R86" s="18">
        <f>Table_SQLXAL[[#This Row],[KG]]-Table_SQLXAL[[#This Row],[poid de poudre]]-Table_SQLXAL[[#This Row],[poid de chemical]]</f>
        <v>6900</v>
      </c>
      <c r="S86" s="18">
        <f>Table_SQLXAL[[#This Row],[QTY_PROD_TIME]]*1.2</f>
        <v>11.9232</v>
      </c>
      <c r="T86" s="19">
        <v>3100</v>
      </c>
      <c r="U86" s="18">
        <f>Table_SQLXAL[[#This Row],[QTY]]*Table_SQLXAL[[#This Row],[POWDERWEIGHT]]/1000</f>
        <v>0</v>
      </c>
      <c r="V86" s="18">
        <f>Table_SQLXAL[[#This Row],[QTY]]*Table_SQLXAL[[#This Row],[CHEMICALSWEIGHT]]/1000</f>
        <v>0</v>
      </c>
      <c r="W86" s="13">
        <v>6900</v>
      </c>
      <c r="X86" s="18">
        <v>1200</v>
      </c>
      <c r="Y86" s="18">
        <v>9.9359999999999999</v>
      </c>
      <c r="Z86" s="20">
        <v>0.05</v>
      </c>
      <c r="AA86" s="9">
        <v>0</v>
      </c>
      <c r="AB86" s="18">
        <v>0</v>
      </c>
      <c r="AC86" s="14" t="s">
        <v>16</v>
      </c>
      <c r="AD86" s="14" t="s">
        <v>5</v>
      </c>
      <c r="AE86" s="14" t="s">
        <v>5</v>
      </c>
      <c r="AF86" s="14" t="s">
        <v>374</v>
      </c>
      <c r="AG86" s="14" t="s">
        <v>59</v>
      </c>
      <c r="AH86" s="14">
        <v>41004</v>
      </c>
      <c r="AI86" s="14" t="s">
        <v>749</v>
      </c>
      <c r="AJ86" s="14" t="s">
        <v>237</v>
      </c>
      <c r="AK86" s="14" t="s">
        <v>25</v>
      </c>
      <c r="AL86" s="14">
        <v>0</v>
      </c>
      <c r="AM86" s="14">
        <v>1</v>
      </c>
      <c r="AN86" s="7"/>
      <c r="AQ86" s="7"/>
      <c r="AR86" s="7"/>
      <c r="AV86" s="7"/>
      <c r="AX86" s="7"/>
    </row>
    <row r="87" spans="1:50" x14ac:dyDescent="0.25">
      <c r="A87" s="14" t="s">
        <v>185</v>
      </c>
      <c r="B87" s="14" t="s">
        <v>19</v>
      </c>
      <c r="C87" s="21" t="s">
        <v>146</v>
      </c>
      <c r="D87" s="21" t="s">
        <v>251</v>
      </c>
      <c r="E87" s="21" t="s">
        <v>276</v>
      </c>
      <c r="F87" s="23">
        <v>41004</v>
      </c>
      <c r="G87" s="2">
        <f>ROUNDDOWN((Table_SQLXAL[[#This Row],[PRODWIDTH]]/Table_SQLXAL[[#This Row],[ROLLWIDTH CM]]/10),0)</f>
        <v>15</v>
      </c>
      <c r="H87" s="22">
        <v>140</v>
      </c>
      <c r="I87" s="21" t="s">
        <v>148</v>
      </c>
      <c r="J87" s="14" t="s">
        <v>145</v>
      </c>
      <c r="K87" s="14" t="s">
        <v>147</v>
      </c>
      <c r="L87" s="10">
        <f>(Table_SQLXAL[[#This Row],[TARGETWEIGHT]]*1000)-Table_SQLXAL[[#This Row],[POWDERWEIGHT]]-Table_SQLXAL[[#This Row],[CHEMICALSWEIGHT]]</f>
        <v>45</v>
      </c>
      <c r="M87" s="16" t="s">
        <v>301</v>
      </c>
      <c r="N87" s="12">
        <f>Table_SQLXAL[[#This Row],[ROLLWIDTH]]/10</f>
        <v>20</v>
      </c>
      <c r="O87" s="13">
        <v>200000</v>
      </c>
      <c r="P87" s="13">
        <f>Table_SQLXAL[[#This Row],[QTY]]/Table_SQLXAL[[#This Row],[ROLLWIDTH CM]]*100</f>
        <v>1000000</v>
      </c>
      <c r="Q87" s="13">
        <v>1000000</v>
      </c>
      <c r="R87" s="18">
        <f>Table_SQLXAL[[#This Row],[KG]]-Table_SQLXAL[[#This Row],[poid de poudre]]-Table_SQLXAL[[#This Row],[poid de chemical]]</f>
        <v>9000</v>
      </c>
      <c r="S87" s="18">
        <f>Table_SQLXAL[[#This Row],[QTY_PROD_TIME]]*1.2</f>
        <v>9.1199999999999992</v>
      </c>
      <c r="T87" s="19">
        <v>3100</v>
      </c>
      <c r="U87" s="18">
        <f>Table_SQLXAL[[#This Row],[QTY]]*Table_SQLXAL[[#This Row],[POWDERWEIGHT]]/1000</f>
        <v>0</v>
      </c>
      <c r="V87" s="18">
        <f>Table_SQLXAL[[#This Row],[QTY]]*Table_SQLXAL[[#This Row],[CHEMICALSWEIGHT]]/1000</f>
        <v>0</v>
      </c>
      <c r="W87" s="13">
        <v>9000</v>
      </c>
      <c r="X87" s="18">
        <v>200</v>
      </c>
      <c r="Y87" s="18">
        <v>7.6</v>
      </c>
      <c r="Z87" s="20">
        <v>4.4999999999999998E-2</v>
      </c>
      <c r="AA87" s="9">
        <v>0</v>
      </c>
      <c r="AB87" s="18">
        <v>0</v>
      </c>
      <c r="AC87" s="14" t="s">
        <v>16</v>
      </c>
      <c r="AD87" s="14" t="s">
        <v>5</v>
      </c>
      <c r="AE87" s="14" t="s">
        <v>5</v>
      </c>
      <c r="AF87" s="14" t="s">
        <v>377</v>
      </c>
      <c r="AG87" s="14" t="s">
        <v>59</v>
      </c>
      <c r="AH87" s="14">
        <v>41004</v>
      </c>
      <c r="AI87" s="14" t="s">
        <v>750</v>
      </c>
      <c r="AJ87" s="14" t="s">
        <v>751</v>
      </c>
      <c r="AK87" s="14" t="s">
        <v>25</v>
      </c>
      <c r="AL87" s="14">
        <v>0</v>
      </c>
      <c r="AM87" s="14">
        <v>1</v>
      </c>
      <c r="AN87" s="7"/>
      <c r="AQ87" s="7"/>
      <c r="AR87" s="7"/>
      <c r="AV87" s="7"/>
      <c r="AX87" s="7"/>
    </row>
    <row r="88" spans="1:50" x14ac:dyDescent="0.25">
      <c r="A88" s="14" t="s">
        <v>185</v>
      </c>
      <c r="B88" s="14" t="s">
        <v>19</v>
      </c>
      <c r="C88" s="21" t="s">
        <v>209</v>
      </c>
      <c r="D88" s="21" t="s">
        <v>279</v>
      </c>
      <c r="E88" s="21" t="s">
        <v>280</v>
      </c>
      <c r="F88" s="23">
        <v>41004</v>
      </c>
      <c r="G88" s="2">
        <f>ROUNDDOWN((Table_SQLXAL[[#This Row],[PRODWIDTH]]/Table_SQLXAL[[#This Row],[ROLLWIDTH CM]]/10),0)</f>
        <v>5</v>
      </c>
      <c r="H88" s="22">
        <v>70</v>
      </c>
      <c r="I88" s="21" t="s">
        <v>168</v>
      </c>
      <c r="J88" s="14" t="s">
        <v>208</v>
      </c>
      <c r="K88" s="14" t="s">
        <v>424</v>
      </c>
      <c r="L88" s="10">
        <f>(Table_SQLXAL[[#This Row],[TARGETWEIGHT]]*1000)-Table_SQLXAL[[#This Row],[POWDERWEIGHT]]-Table_SQLXAL[[#This Row],[CHEMICALSWEIGHT]]</f>
        <v>50</v>
      </c>
      <c r="M88" s="16" t="s">
        <v>311</v>
      </c>
      <c r="N88" s="12">
        <f>Table_SQLXAL[[#This Row],[ROLLWIDTH]]/10</f>
        <v>54</v>
      </c>
      <c r="O88" s="13">
        <v>185000</v>
      </c>
      <c r="P88" s="13">
        <f>Table_SQLXAL[[#This Row],[QTY]]/Table_SQLXAL[[#This Row],[ROLLWIDTH CM]]*100</f>
        <v>342592.59259259258</v>
      </c>
      <c r="Q88" s="13">
        <v>342592.59259299998</v>
      </c>
      <c r="R88" s="18">
        <f>Table_SQLXAL[[#This Row],[KG]]-Table_SQLXAL[[#This Row],[poid de poudre]]-Table_SQLXAL[[#This Row],[poid de chemical]]</f>
        <v>9250</v>
      </c>
      <c r="S88" s="18">
        <f>Table_SQLXAL[[#This Row],[QTY_PROD_TIME]]*1.2</f>
        <v>17.093999999999998</v>
      </c>
      <c r="T88" s="19">
        <v>3100</v>
      </c>
      <c r="U88" s="18">
        <f>Table_SQLXAL[[#This Row],[QTY]]*Table_SQLXAL[[#This Row],[POWDERWEIGHT]]/1000</f>
        <v>0</v>
      </c>
      <c r="V88" s="18">
        <f>Table_SQLXAL[[#This Row],[QTY]]*Table_SQLXAL[[#This Row],[CHEMICALSWEIGHT]]/1000</f>
        <v>0</v>
      </c>
      <c r="W88" s="13">
        <v>9250</v>
      </c>
      <c r="X88" s="18">
        <v>540</v>
      </c>
      <c r="Y88" s="18">
        <v>14.244999999999999</v>
      </c>
      <c r="Z88" s="20">
        <v>0.05</v>
      </c>
      <c r="AA88" s="9">
        <v>0</v>
      </c>
      <c r="AB88" s="18">
        <v>0</v>
      </c>
      <c r="AC88" s="14" t="s">
        <v>16</v>
      </c>
      <c r="AD88" s="14" t="s">
        <v>5</v>
      </c>
      <c r="AE88" s="14" t="s">
        <v>5</v>
      </c>
      <c r="AF88" s="14" t="s">
        <v>390</v>
      </c>
      <c r="AG88" s="14" t="s">
        <v>59</v>
      </c>
      <c r="AH88" s="14">
        <v>41004</v>
      </c>
      <c r="AI88" s="14" t="s">
        <v>752</v>
      </c>
      <c r="AJ88" s="14" t="s">
        <v>324</v>
      </c>
      <c r="AK88" s="14" t="s">
        <v>25</v>
      </c>
      <c r="AL88" s="14">
        <v>0</v>
      </c>
      <c r="AM88" s="14">
        <v>1</v>
      </c>
      <c r="AN88" s="7"/>
      <c r="AQ88" s="7"/>
      <c r="AR88" s="7"/>
      <c r="AV88" s="7"/>
      <c r="AX88" s="7"/>
    </row>
    <row r="89" spans="1:50" x14ac:dyDescent="0.25">
      <c r="A89" s="14" t="s">
        <v>185</v>
      </c>
      <c r="B89" s="14" t="s">
        <v>19</v>
      </c>
      <c r="C89" s="21" t="s">
        <v>221</v>
      </c>
      <c r="D89" s="21" t="s">
        <v>289</v>
      </c>
      <c r="E89" s="21" t="s">
        <v>290</v>
      </c>
      <c r="F89" s="23">
        <v>41004</v>
      </c>
      <c r="G89" s="2">
        <f>ROUNDDOWN((Table_SQLXAL[[#This Row],[PRODWIDTH]]/Table_SQLXAL[[#This Row],[ROLLWIDTH CM]]/10),0)</f>
        <v>5</v>
      </c>
      <c r="H89" s="22">
        <v>50</v>
      </c>
      <c r="I89" s="21" t="s">
        <v>223</v>
      </c>
      <c r="J89" s="14" t="s">
        <v>173</v>
      </c>
      <c r="K89" s="14" t="s">
        <v>428</v>
      </c>
      <c r="L89" s="10">
        <f>(Table_SQLXAL[[#This Row],[TARGETWEIGHT]]*1000)-Table_SQLXAL[[#This Row],[POWDERWEIGHT]]-Table_SQLXAL[[#This Row],[CHEMICALSWEIGHT]]</f>
        <v>40</v>
      </c>
      <c r="M89" s="16" t="s">
        <v>319</v>
      </c>
      <c r="N89" s="12">
        <f>Table_SQLXAL[[#This Row],[ROLLWIDTH]]/10</f>
        <v>58.5</v>
      </c>
      <c r="O89" s="13">
        <v>50000</v>
      </c>
      <c r="P89" s="13">
        <f>Table_SQLXAL[[#This Row],[QTY]]/Table_SQLXAL[[#This Row],[ROLLWIDTH CM]]*100</f>
        <v>85470.085470085469</v>
      </c>
      <c r="Q89" s="13">
        <v>85470.085470000005</v>
      </c>
      <c r="R89" s="18">
        <f>Table_SQLXAL[[#This Row],[KG]]-Table_SQLXAL[[#This Row],[poid de poudre]]-Table_SQLXAL[[#This Row],[poid de chemical]]</f>
        <v>2000</v>
      </c>
      <c r="S89" s="18">
        <f>Table_SQLXAL[[#This Row],[QTY_PROD_TIME]]*1.2</f>
        <v>6.72</v>
      </c>
      <c r="T89" s="19">
        <v>3000</v>
      </c>
      <c r="U89" s="18">
        <f>Table_SQLXAL[[#This Row],[QTY]]*Table_SQLXAL[[#This Row],[POWDERWEIGHT]]/1000</f>
        <v>0</v>
      </c>
      <c r="V89" s="18">
        <f>Table_SQLXAL[[#This Row],[QTY]]*Table_SQLXAL[[#This Row],[CHEMICALSWEIGHT]]/1000</f>
        <v>90</v>
      </c>
      <c r="W89" s="13">
        <v>2090</v>
      </c>
      <c r="X89" s="18">
        <v>585</v>
      </c>
      <c r="Y89" s="18">
        <v>5.6</v>
      </c>
      <c r="Z89" s="20">
        <v>4.1799999999999997E-2</v>
      </c>
      <c r="AA89" s="9">
        <v>0</v>
      </c>
      <c r="AB89" s="18">
        <v>1.8</v>
      </c>
      <c r="AC89" s="14" t="s">
        <v>151</v>
      </c>
      <c r="AD89" s="14" t="s">
        <v>222</v>
      </c>
      <c r="AE89" s="14" t="s">
        <v>5</v>
      </c>
      <c r="AF89" s="14" t="s">
        <v>382</v>
      </c>
      <c r="AG89" s="14" t="s">
        <v>59</v>
      </c>
      <c r="AH89" s="14">
        <v>41004</v>
      </c>
      <c r="AI89" s="14" t="s">
        <v>754</v>
      </c>
      <c r="AJ89" s="14" t="s">
        <v>573</v>
      </c>
      <c r="AK89" s="14" t="s">
        <v>25</v>
      </c>
      <c r="AL89" s="14">
        <v>50000</v>
      </c>
      <c r="AM89" s="14">
        <v>41015</v>
      </c>
      <c r="AN89" s="7"/>
      <c r="AQ89" s="7"/>
      <c r="AR89" s="7"/>
      <c r="AV89" s="7"/>
      <c r="AX89" s="7"/>
    </row>
    <row r="90" spans="1:50" x14ac:dyDescent="0.25">
      <c r="A90" s="14" t="s">
        <v>185</v>
      </c>
      <c r="B90" s="14" t="s">
        <v>19</v>
      </c>
      <c r="C90" s="21" t="s">
        <v>48</v>
      </c>
      <c r="D90" s="21" t="s">
        <v>259</v>
      </c>
      <c r="E90" s="21" t="s">
        <v>260</v>
      </c>
      <c r="F90" s="23">
        <v>41004</v>
      </c>
      <c r="G90" s="2">
        <f>ROUNDDOWN((Table_SQLXAL[[#This Row],[PRODWIDTH]]/Table_SQLXAL[[#This Row],[ROLLWIDTH CM]]/10),0)</f>
        <v>2</v>
      </c>
      <c r="H90" s="22">
        <v>25.2</v>
      </c>
      <c r="I90" s="21" t="s">
        <v>65</v>
      </c>
      <c r="J90" s="14" t="s">
        <v>63</v>
      </c>
      <c r="K90" s="14" t="s">
        <v>64</v>
      </c>
      <c r="L90" s="10">
        <f>(Table_SQLXAL[[#This Row],[TARGETWEIGHT]]*1000)-Table_SQLXAL[[#This Row],[POWDERWEIGHT]]-Table_SQLXAL[[#This Row],[CHEMICALSWEIGHT]]</f>
        <v>120</v>
      </c>
      <c r="M90" s="16" t="s">
        <v>50</v>
      </c>
      <c r="N90" s="12">
        <f>Table_SQLXAL[[#This Row],[ROLLWIDTH]]/10</f>
        <v>158</v>
      </c>
      <c r="O90" s="13">
        <v>21944.62</v>
      </c>
      <c r="P90" s="13">
        <f>Table_SQLXAL[[#This Row],[QTY]]/Table_SQLXAL[[#This Row],[ROLLWIDTH CM]]*100</f>
        <v>13888.999999999998</v>
      </c>
      <c r="Q90" s="13">
        <v>13889</v>
      </c>
      <c r="R90" s="18">
        <f>Table_SQLXAL[[#This Row],[KG]]-Table_SQLXAL[[#This Row],[poid de poudre]]-Table_SQLXAL[[#This Row],[poid de chemical]]</f>
        <v>2633.3544000000002</v>
      </c>
      <c r="S90" s="18">
        <f>Table_SQLXAL[[#This Row],[QTY_PROD_TIME]]*1.2</f>
        <v>5.4510432</v>
      </c>
      <c r="T90" s="19">
        <v>3200</v>
      </c>
      <c r="U90" s="18">
        <f>Table_SQLXAL[[#This Row],[QTY]]*Table_SQLXAL[[#This Row],[POWDERWEIGHT]]/1000</f>
        <v>0</v>
      </c>
      <c r="V90" s="18">
        <f>Table_SQLXAL[[#This Row],[QTY]]*Table_SQLXAL[[#This Row],[CHEMICALSWEIGHT]]/1000</f>
        <v>0</v>
      </c>
      <c r="W90" s="13">
        <v>2633.3544000000002</v>
      </c>
      <c r="X90" s="18">
        <v>1580</v>
      </c>
      <c r="Y90" s="18">
        <v>4.5425360000000001</v>
      </c>
      <c r="Z90" s="20">
        <v>0.12</v>
      </c>
      <c r="AA90" s="9">
        <v>0</v>
      </c>
      <c r="AB90" s="18">
        <v>0</v>
      </c>
      <c r="AC90" s="14" t="s">
        <v>16</v>
      </c>
      <c r="AD90" s="14" t="s">
        <v>5</v>
      </c>
      <c r="AE90" s="14" t="s">
        <v>5</v>
      </c>
      <c r="AF90" s="14" t="s">
        <v>376</v>
      </c>
      <c r="AG90" s="14" t="s">
        <v>59</v>
      </c>
      <c r="AH90" s="14">
        <v>41004</v>
      </c>
      <c r="AI90" s="14" t="s">
        <v>920</v>
      </c>
      <c r="AJ90" s="14" t="s">
        <v>572</v>
      </c>
      <c r="AK90" s="14" t="s">
        <v>4</v>
      </c>
      <c r="AL90" s="14">
        <v>21944.62</v>
      </c>
      <c r="AM90" s="14">
        <v>41019</v>
      </c>
      <c r="AN90" s="7"/>
      <c r="AQ90" s="7"/>
      <c r="AR90" s="7"/>
      <c r="AV90" s="7"/>
      <c r="AX90" s="7"/>
    </row>
    <row r="91" spans="1:50" x14ac:dyDescent="0.25">
      <c r="A91" s="14" t="s">
        <v>185</v>
      </c>
      <c r="B91" s="14" t="s">
        <v>19</v>
      </c>
      <c r="C91" s="21" t="s">
        <v>357</v>
      </c>
      <c r="D91" s="21" t="s">
        <v>361</v>
      </c>
      <c r="E91" s="21" t="s">
        <v>273</v>
      </c>
      <c r="F91" s="23">
        <v>41005</v>
      </c>
      <c r="G91" s="2">
        <f>ROUNDDOWN((Table_SQLXAL[[#This Row],[PRODWIDTH]]/Table_SQLXAL[[#This Row],[ROLLWIDTH CM]]/10),0)</f>
        <v>11</v>
      </c>
      <c r="H91" s="22">
        <v>45</v>
      </c>
      <c r="I91" s="21" t="s">
        <v>358</v>
      </c>
      <c r="J91" s="14" t="s">
        <v>359</v>
      </c>
      <c r="K91" s="14" t="s">
        <v>360</v>
      </c>
      <c r="L91" s="10">
        <f>(Table_SQLXAL[[#This Row],[TARGETWEIGHT]]*1000)-Table_SQLXAL[[#This Row],[POWDERWEIGHT]]-Table_SQLXAL[[#This Row],[CHEMICALSWEIGHT]]</f>
        <v>100</v>
      </c>
      <c r="M91" s="16" t="s">
        <v>303</v>
      </c>
      <c r="N91" s="12">
        <f>Table_SQLXAL[[#This Row],[ROLLWIDTH]]/10</f>
        <v>29</v>
      </c>
      <c r="O91" s="13">
        <v>90000</v>
      </c>
      <c r="P91" s="13">
        <f>Table_SQLXAL[[#This Row],[QTY]]/Table_SQLXAL[[#This Row],[ROLLWIDTH CM]]*100</f>
        <v>310344.8275862069</v>
      </c>
      <c r="Q91" s="13">
        <v>310344.82758600003</v>
      </c>
      <c r="R91" s="18">
        <f>Table_SQLXAL[[#This Row],[KG]]-Table_SQLXAL[[#This Row],[poid de poudre]]-Table_SQLXAL[[#This Row],[poid de chemical]]</f>
        <v>9000</v>
      </c>
      <c r="S91" s="18">
        <f>Table_SQLXAL[[#This Row],[QTY_PROD_TIME]]*1.2</f>
        <v>12.527999999999999</v>
      </c>
      <c r="T91" s="19">
        <v>3200</v>
      </c>
      <c r="U91" s="18">
        <f>Table_SQLXAL[[#This Row],[QTY]]*Table_SQLXAL[[#This Row],[POWDERWEIGHT]]/1000</f>
        <v>0</v>
      </c>
      <c r="V91" s="18">
        <f>Table_SQLXAL[[#This Row],[QTY]]*Table_SQLXAL[[#This Row],[CHEMICALSWEIGHT]]/1000</f>
        <v>0</v>
      </c>
      <c r="W91" s="13">
        <v>9000</v>
      </c>
      <c r="X91" s="18">
        <v>290</v>
      </c>
      <c r="Y91" s="18">
        <v>10.44</v>
      </c>
      <c r="Z91" s="20">
        <v>0.1</v>
      </c>
      <c r="AA91" s="9">
        <v>0</v>
      </c>
      <c r="AB91" s="18">
        <v>0</v>
      </c>
      <c r="AC91" s="14" t="s">
        <v>16</v>
      </c>
      <c r="AD91" s="14" t="s">
        <v>5</v>
      </c>
      <c r="AE91" s="14" t="s">
        <v>5</v>
      </c>
      <c r="AF91" s="14" t="s">
        <v>391</v>
      </c>
      <c r="AG91" s="14" t="s">
        <v>59</v>
      </c>
      <c r="AH91" s="14">
        <v>41005</v>
      </c>
      <c r="AI91" s="14" t="s">
        <v>756</v>
      </c>
      <c r="AJ91" s="14" t="s">
        <v>362</v>
      </c>
      <c r="AK91" s="14" t="s">
        <v>25</v>
      </c>
      <c r="AL91" s="14">
        <v>0</v>
      </c>
      <c r="AM91" s="14">
        <v>1</v>
      </c>
      <c r="AN91" s="7"/>
      <c r="AQ91" s="7"/>
      <c r="AR91" s="7"/>
      <c r="AV91" s="7"/>
      <c r="AX91" s="7"/>
    </row>
    <row r="92" spans="1:50" x14ac:dyDescent="0.25">
      <c r="A92" s="14" t="s">
        <v>185</v>
      </c>
      <c r="B92" s="14" t="s">
        <v>19</v>
      </c>
      <c r="C92" s="21" t="s">
        <v>295</v>
      </c>
      <c r="D92" s="21" t="s">
        <v>5</v>
      </c>
      <c r="E92" s="21" t="s">
        <v>5</v>
      </c>
      <c r="F92" s="23">
        <v>41005</v>
      </c>
      <c r="G92" s="2">
        <f>ROUNDDOWN((Table_SQLXAL[[#This Row],[PRODWIDTH]]/Table_SQLXAL[[#This Row],[ROLLWIDTH CM]]/10),0)</f>
        <v>7</v>
      </c>
      <c r="H92" s="22">
        <v>40</v>
      </c>
      <c r="I92" s="21" t="s">
        <v>296</v>
      </c>
      <c r="J92" s="14" t="s">
        <v>574</v>
      </c>
      <c r="K92" s="14" t="s">
        <v>575</v>
      </c>
      <c r="L92" s="10">
        <f>(Table_SQLXAL[[#This Row],[TARGETWEIGHT]]*1000)-Table_SQLXAL[[#This Row],[POWDERWEIGHT]]-Table_SQLXAL[[#This Row],[CHEMICALSWEIGHT]]</f>
        <v>95</v>
      </c>
      <c r="M92" s="16" t="s">
        <v>298</v>
      </c>
      <c r="N92" s="12">
        <f>Table_SQLXAL[[#This Row],[ROLLWIDTH]]/10</f>
        <v>40</v>
      </c>
      <c r="O92" s="13">
        <v>100000</v>
      </c>
      <c r="P92" s="13">
        <f>Table_SQLXAL[[#This Row],[QTY]]/Table_SQLXAL[[#This Row],[ROLLWIDTH CM]]*100</f>
        <v>250000</v>
      </c>
      <c r="Q92" s="13">
        <v>250000</v>
      </c>
      <c r="R92" s="18">
        <f>Table_SQLXAL[[#This Row],[KG]]-Table_SQLXAL[[#This Row],[poid de poudre]]-Table_SQLXAL[[#This Row],[poid de chemical]]</f>
        <v>9500</v>
      </c>
      <c r="S92" s="18">
        <f>Table_SQLXAL[[#This Row],[QTY_PROD_TIME]]*1.2</f>
        <v>16.2</v>
      </c>
      <c r="T92" s="19">
        <v>3100</v>
      </c>
      <c r="U92" s="18">
        <f>Table_SQLXAL[[#This Row],[QTY]]*Table_SQLXAL[[#This Row],[POWDERWEIGHT]]/1000</f>
        <v>0</v>
      </c>
      <c r="V92" s="18">
        <f>Table_SQLXAL[[#This Row],[QTY]]*Table_SQLXAL[[#This Row],[CHEMICALSWEIGHT]]/1000</f>
        <v>0</v>
      </c>
      <c r="W92" s="13">
        <v>9500</v>
      </c>
      <c r="X92" s="18">
        <v>400</v>
      </c>
      <c r="Y92" s="18">
        <v>13.5</v>
      </c>
      <c r="Z92" s="20">
        <v>9.5000000000000001E-2</v>
      </c>
      <c r="AA92" s="9">
        <v>0</v>
      </c>
      <c r="AB92" s="18">
        <v>0</v>
      </c>
      <c r="AC92" s="14" t="s">
        <v>16</v>
      </c>
      <c r="AD92" s="14" t="s">
        <v>5</v>
      </c>
      <c r="AE92" s="14" t="s">
        <v>5</v>
      </c>
      <c r="AF92" s="14" t="s">
        <v>371</v>
      </c>
      <c r="AG92" s="14" t="s">
        <v>143</v>
      </c>
      <c r="AH92" s="14">
        <v>41005</v>
      </c>
      <c r="AI92" s="14" t="s">
        <v>755</v>
      </c>
      <c r="AJ92" s="14" t="s">
        <v>576</v>
      </c>
      <c r="AK92" s="14" t="s">
        <v>25</v>
      </c>
      <c r="AL92" s="14">
        <v>100000</v>
      </c>
      <c r="AM92" s="14">
        <v>41015</v>
      </c>
      <c r="AN92" s="7"/>
      <c r="AQ92" s="7"/>
      <c r="AR92" s="7"/>
      <c r="AV92" s="7"/>
      <c r="AX92" s="7"/>
    </row>
    <row r="93" spans="1:50" x14ac:dyDescent="0.25">
      <c r="A93" s="14" t="s">
        <v>185</v>
      </c>
      <c r="B93" s="14" t="s">
        <v>19</v>
      </c>
      <c r="C93" s="21" t="s">
        <v>48</v>
      </c>
      <c r="D93" s="21" t="s">
        <v>259</v>
      </c>
      <c r="E93" s="21" t="s">
        <v>260</v>
      </c>
      <c r="F93" s="23">
        <v>41009</v>
      </c>
      <c r="G93" s="2">
        <f>ROUNDDOWN((Table_SQLXAL[[#This Row],[PRODWIDTH]]/Table_SQLXAL[[#This Row],[ROLLWIDTH CM]]/10),0)</f>
        <v>2</v>
      </c>
      <c r="H93" s="22">
        <v>25.2</v>
      </c>
      <c r="I93" s="21" t="s">
        <v>74</v>
      </c>
      <c r="J93" s="14" t="s">
        <v>47</v>
      </c>
      <c r="K93" s="14" t="s">
        <v>49</v>
      </c>
      <c r="L93" s="10">
        <f>(Table_SQLXAL[[#This Row],[TARGETWEIGHT]]*1000)-Table_SQLXAL[[#This Row],[POWDERWEIGHT]]-Table_SQLXAL[[#This Row],[CHEMICALSWEIGHT]]</f>
        <v>120</v>
      </c>
      <c r="M93" s="16" t="s">
        <v>50</v>
      </c>
      <c r="N93" s="12">
        <f>Table_SQLXAL[[#This Row],[ROLLWIDTH]]/10</f>
        <v>144</v>
      </c>
      <c r="O93" s="13">
        <v>21600</v>
      </c>
      <c r="P93" s="13">
        <f>Table_SQLXAL[[#This Row],[QTY]]/Table_SQLXAL[[#This Row],[ROLLWIDTH CM]]*100</f>
        <v>15000</v>
      </c>
      <c r="Q93" s="13">
        <v>15000</v>
      </c>
      <c r="R93" s="18">
        <f>Table_SQLXAL[[#This Row],[KG]]-Table_SQLXAL[[#This Row],[poid de poudre]]-Table_SQLXAL[[#This Row],[poid de chemical]]</f>
        <v>2592</v>
      </c>
      <c r="S93" s="18">
        <f>Table_SQLXAL[[#This Row],[QTY_PROD_TIME]]*1.2</f>
        <v>5.3654399999999995</v>
      </c>
      <c r="T93" s="19">
        <v>3200</v>
      </c>
      <c r="U93" s="18">
        <f>Table_SQLXAL[[#This Row],[QTY]]*Table_SQLXAL[[#This Row],[POWDERWEIGHT]]/1000</f>
        <v>0</v>
      </c>
      <c r="V93" s="18">
        <f>Table_SQLXAL[[#This Row],[QTY]]*Table_SQLXAL[[#This Row],[CHEMICALSWEIGHT]]/1000</f>
        <v>0</v>
      </c>
      <c r="W93" s="13">
        <v>2592</v>
      </c>
      <c r="X93" s="18">
        <v>1440</v>
      </c>
      <c r="Y93" s="18">
        <v>4.4711999999999996</v>
      </c>
      <c r="Z93" s="20">
        <v>0.12</v>
      </c>
      <c r="AA93" s="9">
        <v>0</v>
      </c>
      <c r="AB93" s="18">
        <v>0</v>
      </c>
      <c r="AC93" s="14" t="s">
        <v>16</v>
      </c>
      <c r="AD93" s="14" t="s">
        <v>5</v>
      </c>
      <c r="AE93" s="14" t="s">
        <v>5</v>
      </c>
      <c r="AF93" s="14" t="s">
        <v>376</v>
      </c>
      <c r="AG93" s="14" t="s">
        <v>59</v>
      </c>
      <c r="AH93" s="14">
        <v>41009</v>
      </c>
      <c r="AI93" s="14" t="s">
        <v>760</v>
      </c>
      <c r="AJ93" s="14" t="s">
        <v>415</v>
      </c>
      <c r="AK93" s="14" t="s">
        <v>4</v>
      </c>
      <c r="AL93" s="14">
        <v>0</v>
      </c>
      <c r="AM93" s="14">
        <v>1</v>
      </c>
      <c r="AN93" s="7"/>
      <c r="AQ93" s="7"/>
      <c r="AR93" s="7"/>
      <c r="AV93" s="7"/>
      <c r="AX93" s="7"/>
    </row>
    <row r="94" spans="1:50" x14ac:dyDescent="0.25">
      <c r="A94" s="14" t="s">
        <v>185</v>
      </c>
      <c r="B94" s="14" t="s">
        <v>19</v>
      </c>
      <c r="C94" s="21" t="s">
        <v>127</v>
      </c>
      <c r="D94" s="21" t="s">
        <v>261</v>
      </c>
      <c r="E94" s="21" t="s">
        <v>262</v>
      </c>
      <c r="F94" s="23">
        <v>41009</v>
      </c>
      <c r="G94" s="2">
        <f>ROUNDDOWN((Table_SQLXAL[[#This Row],[PRODWIDTH]]/Table_SQLXAL[[#This Row],[ROLLWIDTH CM]]/10),0)</f>
        <v>1</v>
      </c>
      <c r="H94" s="22">
        <v>46.1</v>
      </c>
      <c r="I94" s="21" t="s">
        <v>130</v>
      </c>
      <c r="J94" s="14" t="s">
        <v>129</v>
      </c>
      <c r="K94" s="14" t="s">
        <v>434</v>
      </c>
      <c r="L94" s="10">
        <f>(Table_SQLXAL[[#This Row],[TARGETWEIGHT]]*1000)-Table_SQLXAL[[#This Row],[POWDERWEIGHT]]-Table_SQLXAL[[#This Row],[CHEMICALSWEIGHT]]</f>
        <v>60</v>
      </c>
      <c r="M94" s="16" t="s">
        <v>128</v>
      </c>
      <c r="N94" s="12">
        <f>Table_SQLXAL[[#This Row],[ROLLWIDTH]]/10</f>
        <v>203</v>
      </c>
      <c r="O94" s="13">
        <v>9744</v>
      </c>
      <c r="P94" s="13">
        <f>Table_SQLXAL[[#This Row],[QTY]]/Table_SQLXAL[[#This Row],[ROLLWIDTH CM]]*100</f>
        <v>4800</v>
      </c>
      <c r="Q94" s="13">
        <v>4800</v>
      </c>
      <c r="R94" s="18">
        <f>Table_SQLXAL[[#This Row],[KG]]-Table_SQLXAL[[#This Row],[poid de poudre]]-Table_SQLXAL[[#This Row],[poid de chemical]]</f>
        <v>584.64</v>
      </c>
      <c r="S94" s="18">
        <f>Table_SQLXAL[[#This Row],[QTY_PROD_TIME]]*1.2</f>
        <v>1.3212864</v>
      </c>
      <c r="T94" s="19">
        <v>3200</v>
      </c>
      <c r="U94" s="18">
        <f>Table_SQLXAL[[#This Row],[QTY]]*Table_SQLXAL[[#This Row],[POWDERWEIGHT]]/1000</f>
        <v>0</v>
      </c>
      <c r="V94" s="18">
        <f>Table_SQLXAL[[#This Row],[QTY]]*Table_SQLXAL[[#This Row],[CHEMICALSWEIGHT]]/1000</f>
        <v>0</v>
      </c>
      <c r="W94" s="13">
        <v>584.64</v>
      </c>
      <c r="X94" s="18">
        <v>2030</v>
      </c>
      <c r="Y94" s="18">
        <v>1.1010720000000001</v>
      </c>
      <c r="Z94" s="20">
        <v>0.06</v>
      </c>
      <c r="AA94" s="9">
        <v>0</v>
      </c>
      <c r="AB94" s="18">
        <v>0</v>
      </c>
      <c r="AC94" s="14" t="s">
        <v>16</v>
      </c>
      <c r="AD94" s="14" t="s">
        <v>5</v>
      </c>
      <c r="AE94" s="14" t="s">
        <v>5</v>
      </c>
      <c r="AF94" s="14" t="s">
        <v>381</v>
      </c>
      <c r="AG94" s="14" t="s">
        <v>59</v>
      </c>
      <c r="AH94" s="14">
        <v>41009</v>
      </c>
      <c r="AI94" s="14" t="s">
        <v>758</v>
      </c>
      <c r="AJ94" s="14" t="s">
        <v>363</v>
      </c>
      <c r="AK94" s="14" t="s">
        <v>4</v>
      </c>
      <c r="AL94" s="14">
        <v>9744</v>
      </c>
      <c r="AM94" s="14">
        <v>41015</v>
      </c>
      <c r="AN94" s="7"/>
      <c r="AQ94" s="7"/>
      <c r="AR94" s="7"/>
      <c r="AV94" s="7"/>
      <c r="AX94" s="7"/>
    </row>
    <row r="95" spans="1:50" x14ac:dyDescent="0.25">
      <c r="A95" s="14" t="s">
        <v>185</v>
      </c>
      <c r="B95" s="14" t="s">
        <v>19</v>
      </c>
      <c r="C95" s="21" t="s">
        <v>357</v>
      </c>
      <c r="D95" s="21" t="s">
        <v>361</v>
      </c>
      <c r="E95" s="21" t="s">
        <v>273</v>
      </c>
      <c r="F95" s="23">
        <v>41009</v>
      </c>
      <c r="G95" s="2">
        <f>ROUNDDOWN((Table_SQLXAL[[#This Row],[PRODWIDTH]]/Table_SQLXAL[[#This Row],[ROLLWIDTH CM]]/10),0)</f>
        <v>11</v>
      </c>
      <c r="H95" s="22">
        <v>45</v>
      </c>
      <c r="I95" s="21" t="s">
        <v>358</v>
      </c>
      <c r="J95" s="14" t="s">
        <v>359</v>
      </c>
      <c r="K95" s="14" t="s">
        <v>360</v>
      </c>
      <c r="L95" s="10">
        <f>(Table_SQLXAL[[#This Row],[TARGETWEIGHT]]*1000)-Table_SQLXAL[[#This Row],[POWDERWEIGHT]]-Table_SQLXAL[[#This Row],[CHEMICALSWEIGHT]]</f>
        <v>100</v>
      </c>
      <c r="M95" s="16" t="s">
        <v>303</v>
      </c>
      <c r="N95" s="12">
        <f>Table_SQLXAL[[#This Row],[ROLLWIDTH]]/10</f>
        <v>29</v>
      </c>
      <c r="O95" s="13">
        <v>90000</v>
      </c>
      <c r="P95" s="13">
        <f>Table_SQLXAL[[#This Row],[QTY]]/Table_SQLXAL[[#This Row],[ROLLWIDTH CM]]*100</f>
        <v>310344.8275862069</v>
      </c>
      <c r="Q95" s="13">
        <v>310344.82758600003</v>
      </c>
      <c r="R95" s="18">
        <f>Table_SQLXAL[[#This Row],[KG]]-Table_SQLXAL[[#This Row],[poid de poudre]]-Table_SQLXAL[[#This Row],[poid de chemical]]</f>
        <v>9000</v>
      </c>
      <c r="S95" s="18">
        <f>Table_SQLXAL[[#This Row],[QTY_PROD_TIME]]*1.2</f>
        <v>12.527999999999999</v>
      </c>
      <c r="T95" s="19">
        <v>3200</v>
      </c>
      <c r="U95" s="18">
        <f>Table_SQLXAL[[#This Row],[QTY]]*Table_SQLXAL[[#This Row],[POWDERWEIGHT]]/1000</f>
        <v>0</v>
      </c>
      <c r="V95" s="18">
        <f>Table_SQLXAL[[#This Row],[QTY]]*Table_SQLXAL[[#This Row],[CHEMICALSWEIGHT]]/1000</f>
        <v>0</v>
      </c>
      <c r="W95" s="13">
        <v>9000</v>
      </c>
      <c r="X95" s="18">
        <v>290</v>
      </c>
      <c r="Y95" s="18">
        <v>10.44</v>
      </c>
      <c r="Z95" s="20">
        <v>0.1</v>
      </c>
      <c r="AA95" s="9">
        <v>0</v>
      </c>
      <c r="AB95" s="18">
        <v>0</v>
      </c>
      <c r="AC95" s="14" t="s">
        <v>16</v>
      </c>
      <c r="AD95" s="14" t="s">
        <v>5</v>
      </c>
      <c r="AE95" s="14" t="s">
        <v>5</v>
      </c>
      <c r="AF95" s="14" t="s">
        <v>391</v>
      </c>
      <c r="AG95" s="14" t="s">
        <v>59</v>
      </c>
      <c r="AH95" s="14">
        <v>41009</v>
      </c>
      <c r="AI95" s="14" t="s">
        <v>759</v>
      </c>
      <c r="AJ95" s="14" t="s">
        <v>364</v>
      </c>
      <c r="AK95" s="14" t="s">
        <v>25</v>
      </c>
      <c r="AL95" s="14">
        <v>0</v>
      </c>
      <c r="AM95" s="14">
        <v>1</v>
      </c>
      <c r="AN95" s="7"/>
      <c r="AQ95" s="7"/>
      <c r="AR95" s="7"/>
      <c r="AV95" s="7"/>
      <c r="AX95" s="7"/>
    </row>
    <row r="96" spans="1:50" x14ac:dyDescent="0.25">
      <c r="A96" s="14" t="s">
        <v>185</v>
      </c>
      <c r="B96" s="14" t="s">
        <v>19</v>
      </c>
      <c r="C96" s="21" t="s">
        <v>48</v>
      </c>
      <c r="D96" s="21" t="s">
        <v>259</v>
      </c>
      <c r="E96" s="21" t="s">
        <v>260</v>
      </c>
      <c r="F96" s="23">
        <v>41009</v>
      </c>
      <c r="G96" s="2">
        <f>ROUNDDOWN((Table_SQLXAL[[#This Row],[PRODWIDTH]]/Table_SQLXAL[[#This Row],[ROLLWIDTH CM]]/10),0)</f>
        <v>2</v>
      </c>
      <c r="H96" s="22">
        <v>25.2</v>
      </c>
      <c r="I96" s="21" t="s">
        <v>74</v>
      </c>
      <c r="J96" s="14" t="s">
        <v>72</v>
      </c>
      <c r="K96" s="14" t="s">
        <v>73</v>
      </c>
      <c r="L96" s="10">
        <f>(Table_SQLXAL[[#This Row],[TARGETWEIGHT]]*1000)-Table_SQLXAL[[#This Row],[POWDERWEIGHT]]-Table_SQLXAL[[#This Row],[CHEMICALSWEIGHT]]</f>
        <v>120</v>
      </c>
      <c r="M96" s="16" t="s">
        <v>50</v>
      </c>
      <c r="N96" s="12">
        <f>Table_SQLXAL[[#This Row],[ROLLWIDTH]]/10</f>
        <v>137</v>
      </c>
      <c r="O96" s="13">
        <v>30140</v>
      </c>
      <c r="P96" s="13">
        <f>Table_SQLXAL[[#This Row],[QTY]]/Table_SQLXAL[[#This Row],[ROLLWIDTH CM]]*100</f>
        <v>22000</v>
      </c>
      <c r="Q96" s="13">
        <v>22000</v>
      </c>
      <c r="R96" s="18">
        <f>Table_SQLXAL[[#This Row],[KG]]-Table_SQLXAL[[#This Row],[poid de poudre]]-Table_SQLXAL[[#This Row],[poid de chemical]]</f>
        <v>3616.8</v>
      </c>
      <c r="S96" s="18">
        <f>Table_SQLXAL[[#This Row],[QTY_PROD_TIME]]*1.2</f>
        <v>7.486775999999999</v>
      </c>
      <c r="T96" s="19">
        <v>3200</v>
      </c>
      <c r="U96" s="18">
        <f>Table_SQLXAL[[#This Row],[QTY]]*Table_SQLXAL[[#This Row],[POWDERWEIGHT]]/1000</f>
        <v>0</v>
      </c>
      <c r="V96" s="18">
        <f>Table_SQLXAL[[#This Row],[QTY]]*Table_SQLXAL[[#This Row],[CHEMICALSWEIGHT]]/1000</f>
        <v>0</v>
      </c>
      <c r="W96" s="13">
        <v>3616.8</v>
      </c>
      <c r="X96" s="18">
        <v>1370</v>
      </c>
      <c r="Y96" s="18">
        <v>6.2389799999999997</v>
      </c>
      <c r="Z96" s="20">
        <v>0.12</v>
      </c>
      <c r="AA96" s="9">
        <v>0</v>
      </c>
      <c r="AB96" s="18">
        <v>0</v>
      </c>
      <c r="AC96" s="14" t="s">
        <v>16</v>
      </c>
      <c r="AD96" s="14" t="s">
        <v>5</v>
      </c>
      <c r="AE96" s="14" t="s">
        <v>5</v>
      </c>
      <c r="AF96" s="14" t="s">
        <v>376</v>
      </c>
      <c r="AG96" s="14" t="s">
        <v>59</v>
      </c>
      <c r="AH96" s="14">
        <v>41009</v>
      </c>
      <c r="AI96" s="14" t="s">
        <v>921</v>
      </c>
      <c r="AJ96" s="14" t="s">
        <v>415</v>
      </c>
      <c r="AK96" s="14" t="s">
        <v>4</v>
      </c>
      <c r="AL96" s="14">
        <v>0</v>
      </c>
      <c r="AM96" s="14">
        <v>1</v>
      </c>
      <c r="AN96" s="7"/>
      <c r="AQ96" s="7"/>
      <c r="AR96" s="7"/>
      <c r="AV96" s="7"/>
      <c r="AX96" s="7"/>
    </row>
    <row r="97" spans="1:50" x14ac:dyDescent="0.25">
      <c r="A97" s="14" t="s">
        <v>185</v>
      </c>
      <c r="B97" s="14" t="s">
        <v>19</v>
      </c>
      <c r="C97" s="21" t="s">
        <v>93</v>
      </c>
      <c r="D97" s="21" t="s">
        <v>263</v>
      </c>
      <c r="E97" s="21" t="s">
        <v>264</v>
      </c>
      <c r="F97" s="23">
        <v>41011</v>
      </c>
      <c r="G97" s="2">
        <f>ROUNDDOWN((Table_SQLXAL[[#This Row],[PRODWIDTH]]/Table_SQLXAL[[#This Row],[ROLLWIDTH CM]]/10),0)</f>
        <v>2</v>
      </c>
      <c r="H97" s="22">
        <v>33.1</v>
      </c>
      <c r="I97" s="21" t="s">
        <v>97</v>
      </c>
      <c r="J97" s="14" t="s">
        <v>92</v>
      </c>
      <c r="K97" s="14" t="s">
        <v>94</v>
      </c>
      <c r="L97" s="10">
        <f>(Table_SQLXAL[[#This Row],[TARGETWEIGHT]]*1000)-Table_SQLXAL[[#This Row],[POWDERWEIGHT]]-Table_SQLXAL[[#This Row],[CHEMICALSWEIGHT]]</f>
        <v>55</v>
      </c>
      <c r="M97" s="16" t="s">
        <v>302</v>
      </c>
      <c r="N97" s="12">
        <f>Table_SQLXAL[[#This Row],[ROLLWIDTH]]/10</f>
        <v>155</v>
      </c>
      <c r="O97" s="13">
        <v>6200</v>
      </c>
      <c r="P97" s="13">
        <f>Table_SQLXAL[[#This Row],[QTY]]/Table_SQLXAL[[#This Row],[ROLLWIDTH CM]]*100</f>
        <v>4000</v>
      </c>
      <c r="Q97" s="13">
        <v>4000</v>
      </c>
      <c r="R97" s="18">
        <f>Table_SQLXAL[[#This Row],[KG]]-Table_SQLXAL[[#This Row],[poid de poudre]]-Table_SQLXAL[[#This Row],[poid de chemical]]</f>
        <v>341</v>
      </c>
      <c r="S97" s="18">
        <f>Table_SQLXAL[[#This Row],[QTY_PROD_TIME]]*1.2</f>
        <v>1.2052799999999999</v>
      </c>
      <c r="T97" s="19">
        <v>3100</v>
      </c>
      <c r="U97" s="18">
        <f>Table_SQLXAL[[#This Row],[QTY]]*Table_SQLXAL[[#This Row],[POWDERWEIGHT]]/1000</f>
        <v>0</v>
      </c>
      <c r="V97" s="18">
        <f>Table_SQLXAL[[#This Row],[QTY]]*Table_SQLXAL[[#This Row],[CHEMICALSWEIGHT]]/1000</f>
        <v>28.519999999999996</v>
      </c>
      <c r="W97" s="13">
        <v>369.52</v>
      </c>
      <c r="X97" s="18">
        <v>1550</v>
      </c>
      <c r="Y97" s="18">
        <v>1.0044</v>
      </c>
      <c r="Z97" s="20">
        <v>5.96E-2</v>
      </c>
      <c r="AA97" s="9">
        <v>0</v>
      </c>
      <c r="AB97" s="18">
        <v>4.5999999999999996</v>
      </c>
      <c r="AC97" s="14" t="s">
        <v>95</v>
      </c>
      <c r="AD97" s="14" t="s">
        <v>96</v>
      </c>
      <c r="AE97" s="14" t="s">
        <v>5</v>
      </c>
      <c r="AF97" s="14" t="s">
        <v>373</v>
      </c>
      <c r="AG97" s="14" t="s">
        <v>59</v>
      </c>
      <c r="AH97" s="14">
        <v>41011</v>
      </c>
      <c r="AI97" s="14" t="s">
        <v>761</v>
      </c>
      <c r="AJ97" s="14" t="s">
        <v>577</v>
      </c>
      <c r="AK97" s="14" t="s">
        <v>4</v>
      </c>
      <c r="AL97" s="14">
        <v>0</v>
      </c>
      <c r="AM97" s="14">
        <v>1</v>
      </c>
      <c r="AN97" s="7"/>
      <c r="AQ97" s="7"/>
      <c r="AR97" s="7"/>
      <c r="AV97" s="7"/>
      <c r="AX97" s="7"/>
    </row>
    <row r="98" spans="1:50" x14ac:dyDescent="0.25">
      <c r="A98" s="14" t="s">
        <v>185</v>
      </c>
      <c r="B98" s="14" t="s">
        <v>19</v>
      </c>
      <c r="C98" s="21" t="s">
        <v>93</v>
      </c>
      <c r="D98" s="21" t="s">
        <v>263</v>
      </c>
      <c r="E98" s="21" t="s">
        <v>264</v>
      </c>
      <c r="F98" s="23">
        <v>41011</v>
      </c>
      <c r="G98" s="2">
        <f>ROUNDDOWN((Table_SQLXAL[[#This Row],[PRODWIDTH]]/Table_SQLXAL[[#This Row],[ROLLWIDTH CM]]/10),0)</f>
        <v>1</v>
      </c>
      <c r="H98" s="22">
        <v>33.1</v>
      </c>
      <c r="I98" s="21" t="s">
        <v>97</v>
      </c>
      <c r="J98" s="14" t="s">
        <v>122</v>
      </c>
      <c r="K98" s="14" t="s">
        <v>123</v>
      </c>
      <c r="L98" s="10">
        <f>(Table_SQLXAL[[#This Row],[TARGETWEIGHT]]*1000)-Table_SQLXAL[[#This Row],[POWDERWEIGHT]]-Table_SQLXAL[[#This Row],[CHEMICALSWEIGHT]]</f>
        <v>55</v>
      </c>
      <c r="M98" s="16" t="s">
        <v>302</v>
      </c>
      <c r="N98" s="12">
        <f>Table_SQLXAL[[#This Row],[ROLLWIDTH]]/10</f>
        <v>160</v>
      </c>
      <c r="O98" s="13">
        <v>3200</v>
      </c>
      <c r="P98" s="13">
        <f>Table_SQLXAL[[#This Row],[QTY]]/Table_SQLXAL[[#This Row],[ROLLWIDTH CM]]*100</f>
        <v>2000</v>
      </c>
      <c r="Q98" s="13">
        <v>2000</v>
      </c>
      <c r="R98" s="18">
        <f>Table_SQLXAL[[#This Row],[KG]]-Table_SQLXAL[[#This Row],[poid de poudre]]-Table_SQLXAL[[#This Row],[poid de chemical]]</f>
        <v>176</v>
      </c>
      <c r="S98" s="18">
        <f>Table_SQLXAL[[#This Row],[QTY_PROD_TIME]]*1.2</f>
        <v>0.62207999999999997</v>
      </c>
      <c r="T98" s="19">
        <v>3100</v>
      </c>
      <c r="U98" s="18">
        <f>Table_SQLXAL[[#This Row],[QTY]]*Table_SQLXAL[[#This Row],[POWDERWEIGHT]]/1000</f>
        <v>0</v>
      </c>
      <c r="V98" s="18">
        <f>Table_SQLXAL[[#This Row],[QTY]]*Table_SQLXAL[[#This Row],[CHEMICALSWEIGHT]]/1000</f>
        <v>14.719999999999999</v>
      </c>
      <c r="W98" s="13">
        <v>190.72</v>
      </c>
      <c r="X98" s="18">
        <v>1600</v>
      </c>
      <c r="Y98" s="18">
        <v>0.51839999999999997</v>
      </c>
      <c r="Z98" s="20">
        <v>5.96E-2</v>
      </c>
      <c r="AA98" s="9">
        <v>0</v>
      </c>
      <c r="AB98" s="18">
        <v>4.5999999999999996</v>
      </c>
      <c r="AC98" s="14" t="s">
        <v>95</v>
      </c>
      <c r="AD98" s="14" t="s">
        <v>96</v>
      </c>
      <c r="AE98" s="14" t="s">
        <v>5</v>
      </c>
      <c r="AF98" s="14" t="s">
        <v>373</v>
      </c>
      <c r="AG98" s="14" t="s">
        <v>59</v>
      </c>
      <c r="AH98" s="14">
        <v>41011</v>
      </c>
      <c r="AI98" s="14" t="s">
        <v>762</v>
      </c>
      <c r="AJ98" s="14" t="s">
        <v>577</v>
      </c>
      <c r="AK98" s="14" t="s">
        <v>4</v>
      </c>
      <c r="AL98" s="14">
        <v>3200</v>
      </c>
      <c r="AM98" s="14">
        <v>41015</v>
      </c>
      <c r="AN98" s="7"/>
      <c r="AQ98" s="7"/>
      <c r="AR98" s="7"/>
      <c r="AV98" s="7"/>
      <c r="AX98" s="7"/>
    </row>
    <row r="99" spans="1:50" x14ac:dyDescent="0.25">
      <c r="A99" s="14" t="s">
        <v>185</v>
      </c>
      <c r="B99" s="14" t="s">
        <v>19</v>
      </c>
      <c r="C99" s="21" t="s">
        <v>48</v>
      </c>
      <c r="D99" s="21" t="s">
        <v>259</v>
      </c>
      <c r="E99" s="21" t="s">
        <v>260</v>
      </c>
      <c r="F99" s="23">
        <v>41011</v>
      </c>
      <c r="G99" s="2">
        <f>ROUNDDOWN((Table_SQLXAL[[#This Row],[PRODWIDTH]]/Table_SQLXAL[[#This Row],[ROLLWIDTH CM]]/10),0)</f>
        <v>2</v>
      </c>
      <c r="H99" s="22">
        <v>25.2</v>
      </c>
      <c r="I99" s="21" t="s">
        <v>443</v>
      </c>
      <c r="J99" s="14" t="s">
        <v>47</v>
      </c>
      <c r="K99" s="14" t="s">
        <v>49</v>
      </c>
      <c r="L99" s="10">
        <f>(Table_SQLXAL[[#This Row],[TARGETWEIGHT]]*1000)-Table_SQLXAL[[#This Row],[POWDERWEIGHT]]-Table_SQLXAL[[#This Row],[CHEMICALSWEIGHT]]</f>
        <v>120</v>
      </c>
      <c r="M99" s="16" t="s">
        <v>50</v>
      </c>
      <c r="N99" s="12">
        <f>Table_SQLXAL[[#This Row],[ROLLWIDTH]]/10</f>
        <v>144</v>
      </c>
      <c r="O99" s="13">
        <v>23040</v>
      </c>
      <c r="P99" s="13">
        <f>Table_SQLXAL[[#This Row],[QTY]]/Table_SQLXAL[[#This Row],[ROLLWIDTH CM]]*100</f>
        <v>16000</v>
      </c>
      <c r="Q99" s="13">
        <v>16000</v>
      </c>
      <c r="R99" s="18">
        <f>Table_SQLXAL[[#This Row],[KG]]-Table_SQLXAL[[#This Row],[poid de poudre]]-Table_SQLXAL[[#This Row],[poid de chemical]]</f>
        <v>2764.8</v>
      </c>
      <c r="S99" s="18">
        <f>Table_SQLXAL[[#This Row],[QTY_PROD_TIME]]*1.2</f>
        <v>5.7231360000000002</v>
      </c>
      <c r="T99" s="19">
        <v>3200</v>
      </c>
      <c r="U99" s="18">
        <f>Table_SQLXAL[[#This Row],[QTY]]*Table_SQLXAL[[#This Row],[POWDERWEIGHT]]/1000</f>
        <v>0</v>
      </c>
      <c r="V99" s="18">
        <f>Table_SQLXAL[[#This Row],[QTY]]*Table_SQLXAL[[#This Row],[CHEMICALSWEIGHT]]/1000</f>
        <v>0</v>
      </c>
      <c r="W99" s="13">
        <v>2764.8</v>
      </c>
      <c r="X99" s="18">
        <v>1440</v>
      </c>
      <c r="Y99" s="18">
        <v>4.7692800000000002</v>
      </c>
      <c r="Z99" s="20">
        <v>0.12</v>
      </c>
      <c r="AA99" s="9">
        <v>0</v>
      </c>
      <c r="AB99" s="18">
        <v>0</v>
      </c>
      <c r="AC99" s="14" t="s">
        <v>16</v>
      </c>
      <c r="AD99" s="14" t="s">
        <v>5</v>
      </c>
      <c r="AE99" s="14" t="s">
        <v>5</v>
      </c>
      <c r="AF99" s="14" t="s">
        <v>376</v>
      </c>
      <c r="AG99" s="14" t="s">
        <v>59</v>
      </c>
      <c r="AH99" s="14">
        <v>41011</v>
      </c>
      <c r="AI99" s="14" t="s">
        <v>763</v>
      </c>
      <c r="AJ99" s="14" t="s">
        <v>445</v>
      </c>
      <c r="AK99" s="14" t="s">
        <v>4</v>
      </c>
      <c r="AL99" s="14">
        <v>0</v>
      </c>
      <c r="AM99" s="14">
        <v>1</v>
      </c>
      <c r="AN99" s="7"/>
      <c r="AQ99" s="7"/>
      <c r="AR99" s="7"/>
      <c r="AV99" s="7"/>
      <c r="AX99" s="7"/>
    </row>
    <row r="100" spans="1:50" x14ac:dyDescent="0.25">
      <c r="A100" s="14" t="s">
        <v>185</v>
      </c>
      <c r="B100" s="14" t="s">
        <v>19</v>
      </c>
      <c r="C100" s="21" t="s">
        <v>127</v>
      </c>
      <c r="D100" s="21" t="s">
        <v>261</v>
      </c>
      <c r="E100" s="21" t="s">
        <v>262</v>
      </c>
      <c r="F100" s="23">
        <v>41012</v>
      </c>
      <c r="G100" s="2">
        <f>ROUNDDOWN((Table_SQLXAL[[#This Row],[PRODWIDTH]]/Table_SQLXAL[[#This Row],[ROLLWIDTH CM]]/10),0)</f>
        <v>1</v>
      </c>
      <c r="H100" s="22">
        <v>46.1</v>
      </c>
      <c r="I100" s="21" t="s">
        <v>36</v>
      </c>
      <c r="J100" s="14" t="s">
        <v>126</v>
      </c>
      <c r="K100" s="14" t="s">
        <v>433</v>
      </c>
      <c r="L100" s="10">
        <f>(Table_SQLXAL[[#This Row],[TARGETWEIGHT]]*1000)-Table_SQLXAL[[#This Row],[POWDERWEIGHT]]-Table_SQLXAL[[#This Row],[CHEMICALSWEIGHT]]</f>
        <v>60</v>
      </c>
      <c r="M100" s="16" t="s">
        <v>128</v>
      </c>
      <c r="N100" s="12">
        <f>Table_SQLXAL[[#This Row],[ROLLWIDTH]]/10</f>
        <v>195</v>
      </c>
      <c r="O100" s="13">
        <v>55529.5</v>
      </c>
      <c r="P100" s="13">
        <f>Table_SQLXAL[[#This Row],[QTY]]/Table_SQLXAL[[#This Row],[ROLLWIDTH CM]]*100</f>
        <v>28476.666666666664</v>
      </c>
      <c r="Q100" s="13">
        <v>28476.666667000001</v>
      </c>
      <c r="R100" s="18">
        <f>Table_SQLXAL[[#This Row],[KG]]-Table_SQLXAL[[#This Row],[poid de poudre]]-Table_SQLXAL[[#This Row],[poid de chemical]]</f>
        <v>3331.77</v>
      </c>
      <c r="S100" s="18">
        <f>Table_SQLXAL[[#This Row],[QTY_PROD_TIME]]*1.2</f>
        <v>7.5297995999999996</v>
      </c>
      <c r="T100" s="19">
        <v>3200</v>
      </c>
      <c r="U100" s="18">
        <f>Table_SQLXAL[[#This Row],[QTY]]*Table_SQLXAL[[#This Row],[POWDERWEIGHT]]/1000</f>
        <v>0</v>
      </c>
      <c r="V100" s="18">
        <f>Table_SQLXAL[[#This Row],[QTY]]*Table_SQLXAL[[#This Row],[CHEMICALSWEIGHT]]/1000</f>
        <v>0</v>
      </c>
      <c r="W100" s="13">
        <v>3331.77</v>
      </c>
      <c r="X100" s="18">
        <v>1950</v>
      </c>
      <c r="Y100" s="18">
        <v>6.2748330000000001</v>
      </c>
      <c r="Z100" s="20">
        <v>0.06</v>
      </c>
      <c r="AA100" s="9">
        <v>0</v>
      </c>
      <c r="AB100" s="18">
        <v>0</v>
      </c>
      <c r="AC100" s="14" t="s">
        <v>16</v>
      </c>
      <c r="AD100" s="14" t="s">
        <v>5</v>
      </c>
      <c r="AE100" s="14" t="s">
        <v>5</v>
      </c>
      <c r="AF100" s="14" t="s">
        <v>381</v>
      </c>
      <c r="AG100" s="14" t="s">
        <v>59</v>
      </c>
      <c r="AH100" s="14">
        <v>41012</v>
      </c>
      <c r="AI100" s="14" t="s">
        <v>764</v>
      </c>
      <c r="AJ100" s="14" t="s">
        <v>765</v>
      </c>
      <c r="AK100" s="14" t="s">
        <v>4</v>
      </c>
      <c r="AL100" s="14">
        <v>55529.5</v>
      </c>
      <c r="AM100" s="14">
        <v>41015</v>
      </c>
      <c r="AN100" s="7"/>
      <c r="AQ100" s="7"/>
      <c r="AR100" s="7"/>
      <c r="AV100" s="7"/>
      <c r="AX100" s="7"/>
    </row>
    <row r="101" spans="1:50" x14ac:dyDescent="0.25">
      <c r="A101" s="14" t="s">
        <v>185</v>
      </c>
      <c r="B101" s="14" t="s">
        <v>19</v>
      </c>
      <c r="C101" s="21" t="s">
        <v>48</v>
      </c>
      <c r="D101" s="21" t="s">
        <v>259</v>
      </c>
      <c r="E101" s="21" t="s">
        <v>260</v>
      </c>
      <c r="F101" s="23">
        <v>41016</v>
      </c>
      <c r="G101" s="2">
        <f>ROUNDDOWN((Table_SQLXAL[[#This Row],[PRODWIDTH]]/Table_SQLXAL[[#This Row],[ROLLWIDTH CM]]/10),0)</f>
        <v>2</v>
      </c>
      <c r="H101" s="22">
        <v>25.2</v>
      </c>
      <c r="I101" s="21" t="s">
        <v>74</v>
      </c>
      <c r="J101" s="14" t="s">
        <v>47</v>
      </c>
      <c r="K101" s="14" t="s">
        <v>49</v>
      </c>
      <c r="L101" s="10">
        <f>(Table_SQLXAL[[#This Row],[TARGETWEIGHT]]*1000)-Table_SQLXAL[[#This Row],[POWDERWEIGHT]]-Table_SQLXAL[[#This Row],[CHEMICALSWEIGHT]]</f>
        <v>120</v>
      </c>
      <c r="M101" s="16" t="s">
        <v>50</v>
      </c>
      <c r="N101" s="12">
        <f>Table_SQLXAL[[#This Row],[ROLLWIDTH]]/10</f>
        <v>144</v>
      </c>
      <c r="O101" s="13">
        <v>21600</v>
      </c>
      <c r="P101" s="13">
        <f>Table_SQLXAL[[#This Row],[QTY]]/Table_SQLXAL[[#This Row],[ROLLWIDTH CM]]*100</f>
        <v>15000</v>
      </c>
      <c r="Q101" s="13">
        <v>15000</v>
      </c>
      <c r="R101" s="18">
        <f>Table_SQLXAL[[#This Row],[KG]]-Table_SQLXAL[[#This Row],[poid de poudre]]-Table_SQLXAL[[#This Row],[poid de chemical]]</f>
        <v>2592</v>
      </c>
      <c r="S101" s="18">
        <f>Table_SQLXAL[[#This Row],[QTY_PROD_TIME]]*1.2</f>
        <v>5.3654399999999995</v>
      </c>
      <c r="T101" s="19">
        <v>3200</v>
      </c>
      <c r="U101" s="18">
        <f>Table_SQLXAL[[#This Row],[QTY]]*Table_SQLXAL[[#This Row],[POWDERWEIGHT]]/1000</f>
        <v>0</v>
      </c>
      <c r="V101" s="18">
        <f>Table_SQLXAL[[#This Row],[QTY]]*Table_SQLXAL[[#This Row],[CHEMICALSWEIGHT]]/1000</f>
        <v>0</v>
      </c>
      <c r="W101" s="13">
        <v>2592</v>
      </c>
      <c r="X101" s="18">
        <v>1440</v>
      </c>
      <c r="Y101" s="18">
        <v>4.4711999999999996</v>
      </c>
      <c r="Z101" s="20">
        <v>0.12</v>
      </c>
      <c r="AA101" s="9">
        <v>0</v>
      </c>
      <c r="AB101" s="18">
        <v>0</v>
      </c>
      <c r="AC101" s="14" t="s">
        <v>16</v>
      </c>
      <c r="AD101" s="14" t="s">
        <v>5</v>
      </c>
      <c r="AE101" s="14" t="s">
        <v>5</v>
      </c>
      <c r="AF101" s="14" t="s">
        <v>376</v>
      </c>
      <c r="AG101" s="14" t="s">
        <v>59</v>
      </c>
      <c r="AH101" s="14">
        <v>41016</v>
      </c>
      <c r="AI101" s="14" t="s">
        <v>767</v>
      </c>
      <c r="AJ101" s="14" t="s">
        <v>416</v>
      </c>
      <c r="AK101" s="14" t="s">
        <v>4</v>
      </c>
      <c r="AL101" s="14">
        <v>0</v>
      </c>
      <c r="AM101" s="14">
        <v>1</v>
      </c>
      <c r="AN101" s="7"/>
      <c r="AQ101" s="7"/>
      <c r="AR101" s="7"/>
      <c r="AV101" s="7"/>
      <c r="AX101" s="7"/>
    </row>
    <row r="102" spans="1:50" x14ac:dyDescent="0.25">
      <c r="A102" s="14" t="s">
        <v>185</v>
      </c>
      <c r="B102" s="14" t="s">
        <v>19</v>
      </c>
      <c r="C102" s="21" t="s">
        <v>48</v>
      </c>
      <c r="D102" s="21" t="s">
        <v>259</v>
      </c>
      <c r="E102" s="21" t="s">
        <v>260</v>
      </c>
      <c r="F102" s="23">
        <v>41016</v>
      </c>
      <c r="G102" s="2">
        <f>ROUNDDOWN((Table_SQLXAL[[#This Row],[PRODWIDTH]]/Table_SQLXAL[[#This Row],[ROLLWIDTH CM]]/10),0)</f>
        <v>2</v>
      </c>
      <c r="H102" s="22">
        <v>25.2</v>
      </c>
      <c r="I102" s="21" t="s">
        <v>74</v>
      </c>
      <c r="J102" s="14" t="s">
        <v>72</v>
      </c>
      <c r="K102" s="14" t="s">
        <v>73</v>
      </c>
      <c r="L102" s="10">
        <f>(Table_SQLXAL[[#This Row],[TARGETWEIGHT]]*1000)-Table_SQLXAL[[#This Row],[POWDERWEIGHT]]-Table_SQLXAL[[#This Row],[CHEMICALSWEIGHT]]</f>
        <v>120</v>
      </c>
      <c r="M102" s="16" t="s">
        <v>50</v>
      </c>
      <c r="N102" s="12">
        <f>Table_SQLXAL[[#This Row],[ROLLWIDTH]]/10</f>
        <v>137</v>
      </c>
      <c r="O102" s="13">
        <v>30140</v>
      </c>
      <c r="P102" s="13">
        <f>Table_SQLXAL[[#This Row],[QTY]]/Table_SQLXAL[[#This Row],[ROLLWIDTH CM]]*100</f>
        <v>22000</v>
      </c>
      <c r="Q102" s="13">
        <v>22000</v>
      </c>
      <c r="R102" s="18">
        <f>Table_SQLXAL[[#This Row],[KG]]-Table_SQLXAL[[#This Row],[poid de poudre]]-Table_SQLXAL[[#This Row],[poid de chemical]]</f>
        <v>3616.8</v>
      </c>
      <c r="S102" s="18">
        <f>Table_SQLXAL[[#This Row],[QTY_PROD_TIME]]*1.2</f>
        <v>7.486775999999999</v>
      </c>
      <c r="T102" s="19">
        <v>3200</v>
      </c>
      <c r="U102" s="18">
        <f>Table_SQLXAL[[#This Row],[QTY]]*Table_SQLXAL[[#This Row],[POWDERWEIGHT]]/1000</f>
        <v>0</v>
      </c>
      <c r="V102" s="18">
        <f>Table_SQLXAL[[#This Row],[QTY]]*Table_SQLXAL[[#This Row],[CHEMICALSWEIGHT]]/1000</f>
        <v>0</v>
      </c>
      <c r="W102" s="13">
        <v>3616.8</v>
      </c>
      <c r="X102" s="18">
        <v>1370</v>
      </c>
      <c r="Y102" s="18">
        <v>6.2389799999999997</v>
      </c>
      <c r="Z102" s="20">
        <v>0.12</v>
      </c>
      <c r="AA102" s="9">
        <v>0</v>
      </c>
      <c r="AB102" s="18">
        <v>0</v>
      </c>
      <c r="AC102" s="14" t="s">
        <v>16</v>
      </c>
      <c r="AD102" s="14" t="s">
        <v>5</v>
      </c>
      <c r="AE102" s="14" t="s">
        <v>5</v>
      </c>
      <c r="AF102" s="14" t="s">
        <v>376</v>
      </c>
      <c r="AG102" s="14" t="s">
        <v>59</v>
      </c>
      <c r="AH102" s="14">
        <v>41016</v>
      </c>
      <c r="AI102" s="14" t="s">
        <v>922</v>
      </c>
      <c r="AJ102" s="14" t="s">
        <v>416</v>
      </c>
      <c r="AK102" s="14" t="s">
        <v>4</v>
      </c>
      <c r="AL102" s="14">
        <v>0</v>
      </c>
      <c r="AM102" s="14">
        <v>1</v>
      </c>
      <c r="AN102" s="7"/>
      <c r="AQ102" s="7"/>
      <c r="AR102" s="7"/>
      <c r="AV102" s="7"/>
      <c r="AX102" s="7"/>
    </row>
    <row r="103" spans="1:50" x14ac:dyDescent="0.25">
      <c r="A103" s="14" t="s">
        <v>185</v>
      </c>
      <c r="B103" s="14" t="s">
        <v>19</v>
      </c>
      <c r="C103" s="21" t="s">
        <v>127</v>
      </c>
      <c r="D103" s="21" t="s">
        <v>261</v>
      </c>
      <c r="E103" s="21" t="s">
        <v>262</v>
      </c>
      <c r="F103" s="23">
        <v>41018</v>
      </c>
      <c r="G103" s="2">
        <f>ROUNDDOWN((Table_SQLXAL[[#This Row],[PRODWIDTH]]/Table_SQLXAL[[#This Row],[ROLLWIDTH CM]]/10),0)</f>
        <v>2</v>
      </c>
      <c r="H103" s="22">
        <v>46.1</v>
      </c>
      <c r="I103" s="21" t="s">
        <v>71</v>
      </c>
      <c r="J103" s="14" t="s">
        <v>192</v>
      </c>
      <c r="K103" s="14" t="s">
        <v>408</v>
      </c>
      <c r="L103" s="10">
        <f>(Table_SQLXAL[[#This Row],[TARGETWEIGHT]]*1000)-Table_SQLXAL[[#This Row],[POWDERWEIGHT]]-Table_SQLXAL[[#This Row],[CHEMICALSWEIGHT]]</f>
        <v>60</v>
      </c>
      <c r="M103" s="16" t="s">
        <v>128</v>
      </c>
      <c r="N103" s="12">
        <f>Table_SQLXAL[[#This Row],[ROLLWIDTH]]/10</f>
        <v>160</v>
      </c>
      <c r="O103" s="13">
        <v>32480</v>
      </c>
      <c r="P103" s="13">
        <f>Table_SQLXAL[[#This Row],[QTY]]/Table_SQLXAL[[#This Row],[ROLLWIDTH CM]]*100</f>
        <v>20300</v>
      </c>
      <c r="Q103" s="13">
        <v>20300</v>
      </c>
      <c r="R103" s="18">
        <f>Table_SQLXAL[[#This Row],[KG]]-Table_SQLXAL[[#This Row],[poid de poudre]]-Table_SQLXAL[[#This Row],[poid de chemical]]</f>
        <v>1948.8</v>
      </c>
      <c r="S103" s="18">
        <f>Table_SQLXAL[[#This Row],[QTY_PROD_TIME]]*1.2</f>
        <v>4.4042880000000002</v>
      </c>
      <c r="T103" s="19">
        <v>3200</v>
      </c>
      <c r="U103" s="18">
        <f>Table_SQLXAL[[#This Row],[QTY]]*Table_SQLXAL[[#This Row],[POWDERWEIGHT]]/1000</f>
        <v>0</v>
      </c>
      <c r="V103" s="18">
        <f>Table_SQLXAL[[#This Row],[QTY]]*Table_SQLXAL[[#This Row],[CHEMICALSWEIGHT]]/1000</f>
        <v>0</v>
      </c>
      <c r="W103" s="13">
        <v>1948.8</v>
      </c>
      <c r="X103" s="18">
        <v>1600</v>
      </c>
      <c r="Y103" s="18">
        <v>3.6702400000000002</v>
      </c>
      <c r="Z103" s="20">
        <v>0.06</v>
      </c>
      <c r="AA103" s="9">
        <v>0</v>
      </c>
      <c r="AB103" s="18">
        <v>0</v>
      </c>
      <c r="AC103" s="14" t="s">
        <v>16</v>
      </c>
      <c r="AD103" s="14" t="s">
        <v>5</v>
      </c>
      <c r="AE103" s="14" t="s">
        <v>5</v>
      </c>
      <c r="AF103" s="14" t="s">
        <v>381</v>
      </c>
      <c r="AG103" s="14" t="s">
        <v>59</v>
      </c>
      <c r="AH103" s="14">
        <v>41018</v>
      </c>
      <c r="AI103" s="14" t="s">
        <v>768</v>
      </c>
      <c r="AJ103" s="14" t="s">
        <v>769</v>
      </c>
      <c r="AK103" s="14" t="s">
        <v>4</v>
      </c>
      <c r="AL103" s="14">
        <v>0</v>
      </c>
      <c r="AM103" s="14">
        <v>1</v>
      </c>
      <c r="AN103" s="7"/>
      <c r="AQ103" s="7"/>
      <c r="AR103" s="7"/>
      <c r="AV103" s="7"/>
      <c r="AX103" s="7"/>
    </row>
    <row r="104" spans="1:50" x14ac:dyDescent="0.25">
      <c r="A104" s="14" t="s">
        <v>185</v>
      </c>
      <c r="B104" s="14" t="s">
        <v>19</v>
      </c>
      <c r="C104" s="21" t="s">
        <v>166</v>
      </c>
      <c r="D104" s="21" t="s">
        <v>277</v>
      </c>
      <c r="E104" s="21" t="s">
        <v>278</v>
      </c>
      <c r="F104" s="23">
        <v>41018</v>
      </c>
      <c r="G104" s="2">
        <f>ROUNDDOWN((Table_SQLXAL[[#This Row],[PRODWIDTH]]/Table_SQLXAL[[#This Row],[ROLLWIDTH CM]]/10),0)</f>
        <v>5</v>
      </c>
      <c r="H104" s="22">
        <v>75</v>
      </c>
      <c r="I104" s="21" t="s">
        <v>304</v>
      </c>
      <c r="J104" s="14" t="s">
        <v>169</v>
      </c>
      <c r="K104" s="14" t="s">
        <v>170</v>
      </c>
      <c r="L104" s="10">
        <f>(Table_SQLXAL[[#This Row],[TARGETWEIGHT]]*1000)-Table_SQLXAL[[#This Row],[POWDERWEIGHT]]-Table_SQLXAL[[#This Row],[CHEMICALSWEIGHT]]</f>
        <v>50</v>
      </c>
      <c r="M104" s="16" t="s">
        <v>305</v>
      </c>
      <c r="N104" s="12">
        <f>Table_SQLXAL[[#This Row],[ROLLWIDTH]]/10</f>
        <v>60</v>
      </c>
      <c r="O104" s="13">
        <v>40000</v>
      </c>
      <c r="P104" s="13">
        <f>Table_SQLXAL[[#This Row],[QTY]]/Table_SQLXAL[[#This Row],[ROLLWIDTH CM]]*100</f>
        <v>66666.666666666657</v>
      </c>
      <c r="Q104" s="13">
        <v>66666.666666999998</v>
      </c>
      <c r="R104" s="18">
        <f>Table_SQLXAL[[#This Row],[KG]]-Table_SQLXAL[[#This Row],[poid de poudre]]-Table_SQLXAL[[#This Row],[poid de chemical]]</f>
        <v>2000</v>
      </c>
      <c r="S104" s="18">
        <f>Table_SQLXAL[[#This Row],[QTY_PROD_TIME]]*1.2</f>
        <v>3.456</v>
      </c>
      <c r="T104" s="19">
        <v>3100</v>
      </c>
      <c r="U104" s="18">
        <f>Table_SQLXAL[[#This Row],[QTY]]*Table_SQLXAL[[#This Row],[POWDERWEIGHT]]/1000</f>
        <v>0</v>
      </c>
      <c r="V104" s="18">
        <f>Table_SQLXAL[[#This Row],[QTY]]*Table_SQLXAL[[#This Row],[CHEMICALSWEIGHT]]/1000</f>
        <v>0</v>
      </c>
      <c r="W104" s="13">
        <v>2000</v>
      </c>
      <c r="X104" s="18">
        <v>600</v>
      </c>
      <c r="Y104" s="18">
        <v>2.88</v>
      </c>
      <c r="Z104" s="20">
        <v>0.05</v>
      </c>
      <c r="AA104" s="9">
        <v>0</v>
      </c>
      <c r="AB104" s="18">
        <v>0</v>
      </c>
      <c r="AC104" s="14" t="s">
        <v>16</v>
      </c>
      <c r="AD104" s="14" t="s">
        <v>5</v>
      </c>
      <c r="AE104" s="14" t="s">
        <v>5</v>
      </c>
      <c r="AF104" s="14" t="s">
        <v>374</v>
      </c>
      <c r="AG104" s="14" t="s">
        <v>59</v>
      </c>
      <c r="AH104" s="14">
        <v>41018</v>
      </c>
      <c r="AI104" s="14" t="s">
        <v>770</v>
      </c>
      <c r="AJ104" s="14" t="s">
        <v>579</v>
      </c>
      <c r="AK104" s="14" t="s">
        <v>25</v>
      </c>
      <c r="AL104" s="14">
        <v>0</v>
      </c>
      <c r="AM104" s="14">
        <v>1</v>
      </c>
      <c r="AN104" s="7"/>
      <c r="AQ104" s="7"/>
      <c r="AR104" s="7"/>
      <c r="AV104" s="7"/>
      <c r="AX104" s="7"/>
    </row>
    <row r="105" spans="1:50" x14ac:dyDescent="0.25">
      <c r="A105" s="14" t="s">
        <v>185</v>
      </c>
      <c r="B105" s="14" t="s">
        <v>19</v>
      </c>
      <c r="C105" s="21" t="s">
        <v>166</v>
      </c>
      <c r="D105" s="21" t="s">
        <v>277</v>
      </c>
      <c r="E105" s="21" t="s">
        <v>278</v>
      </c>
      <c r="F105" s="23">
        <v>41018</v>
      </c>
      <c r="G105" s="2">
        <f>ROUNDDOWN((Table_SQLXAL[[#This Row],[PRODWIDTH]]/Table_SQLXAL[[#This Row],[ROLLWIDTH CM]]/10),0)</f>
        <v>2</v>
      </c>
      <c r="H105" s="22">
        <v>75</v>
      </c>
      <c r="I105" s="21" t="s">
        <v>304</v>
      </c>
      <c r="J105" s="14" t="s">
        <v>165</v>
      </c>
      <c r="K105" s="14" t="s">
        <v>167</v>
      </c>
      <c r="L105" s="10">
        <f>(Table_SQLXAL[[#This Row],[TARGETWEIGHT]]*1000)-Table_SQLXAL[[#This Row],[POWDERWEIGHT]]-Table_SQLXAL[[#This Row],[CHEMICALSWEIGHT]]</f>
        <v>50</v>
      </c>
      <c r="M105" s="16" t="s">
        <v>305</v>
      </c>
      <c r="N105" s="12">
        <f>Table_SQLXAL[[#This Row],[ROLLWIDTH]]/10</f>
        <v>120</v>
      </c>
      <c r="O105" s="13">
        <v>150000</v>
      </c>
      <c r="P105" s="13">
        <f>Table_SQLXAL[[#This Row],[QTY]]/Table_SQLXAL[[#This Row],[ROLLWIDTH CM]]*100</f>
        <v>125000</v>
      </c>
      <c r="Q105" s="13">
        <v>125000</v>
      </c>
      <c r="R105" s="18">
        <f>Table_SQLXAL[[#This Row],[KG]]-Table_SQLXAL[[#This Row],[poid de poudre]]-Table_SQLXAL[[#This Row],[poid de chemical]]</f>
        <v>7500</v>
      </c>
      <c r="S105" s="18">
        <f>Table_SQLXAL[[#This Row],[QTY_PROD_TIME]]*1.2</f>
        <v>12.96</v>
      </c>
      <c r="T105" s="19">
        <v>3100</v>
      </c>
      <c r="U105" s="18">
        <f>Table_SQLXAL[[#This Row],[QTY]]*Table_SQLXAL[[#This Row],[POWDERWEIGHT]]/1000</f>
        <v>0</v>
      </c>
      <c r="V105" s="18">
        <f>Table_SQLXAL[[#This Row],[QTY]]*Table_SQLXAL[[#This Row],[CHEMICALSWEIGHT]]/1000</f>
        <v>0</v>
      </c>
      <c r="W105" s="13">
        <v>7500</v>
      </c>
      <c r="X105" s="18">
        <v>1200</v>
      </c>
      <c r="Y105" s="18">
        <v>10.8</v>
      </c>
      <c r="Z105" s="20">
        <v>0.05</v>
      </c>
      <c r="AA105" s="9">
        <v>0</v>
      </c>
      <c r="AB105" s="18">
        <v>0</v>
      </c>
      <c r="AC105" s="14" t="s">
        <v>16</v>
      </c>
      <c r="AD105" s="14" t="s">
        <v>5</v>
      </c>
      <c r="AE105" s="14" t="s">
        <v>5</v>
      </c>
      <c r="AF105" s="14" t="s">
        <v>374</v>
      </c>
      <c r="AG105" s="14" t="s">
        <v>59</v>
      </c>
      <c r="AH105" s="14">
        <v>41018</v>
      </c>
      <c r="AI105" s="14" t="s">
        <v>771</v>
      </c>
      <c r="AJ105" s="14" t="s">
        <v>579</v>
      </c>
      <c r="AK105" s="14" t="s">
        <v>25</v>
      </c>
      <c r="AL105" s="14">
        <v>0</v>
      </c>
      <c r="AM105" s="14">
        <v>1</v>
      </c>
      <c r="AN105" s="7"/>
      <c r="AQ105" s="7"/>
      <c r="AR105" s="7"/>
      <c r="AV105" s="7"/>
      <c r="AX105" s="7"/>
    </row>
    <row r="106" spans="1:50" x14ac:dyDescent="0.25">
      <c r="A106" s="14" t="s">
        <v>185</v>
      </c>
      <c r="B106" s="14" t="s">
        <v>19</v>
      </c>
      <c r="C106" s="21" t="s">
        <v>127</v>
      </c>
      <c r="D106" s="21" t="s">
        <v>261</v>
      </c>
      <c r="E106" s="21" t="s">
        <v>262</v>
      </c>
      <c r="F106" s="23">
        <v>41019</v>
      </c>
      <c r="G106" s="2">
        <f>ROUNDDOWN((Table_SQLXAL[[#This Row],[PRODWIDTH]]/Table_SQLXAL[[#This Row],[ROLLWIDTH CM]]/10),0)</f>
        <v>2</v>
      </c>
      <c r="H106" s="22">
        <v>46.1</v>
      </c>
      <c r="I106" s="21" t="s">
        <v>36</v>
      </c>
      <c r="J106" s="14" t="s">
        <v>525</v>
      </c>
      <c r="K106" s="14" t="s">
        <v>526</v>
      </c>
      <c r="L106" s="10">
        <f>(Table_SQLXAL[[#This Row],[TARGETWEIGHT]]*1000)-Table_SQLXAL[[#This Row],[POWDERWEIGHT]]-Table_SQLXAL[[#This Row],[CHEMICALSWEIGHT]]</f>
        <v>60</v>
      </c>
      <c r="M106" s="16" t="s">
        <v>128</v>
      </c>
      <c r="N106" s="12">
        <f>Table_SQLXAL[[#This Row],[ROLLWIDTH]]/10</f>
        <v>158</v>
      </c>
      <c r="O106" s="13">
        <v>110000</v>
      </c>
      <c r="P106" s="13">
        <f>Table_SQLXAL[[#This Row],[QTY]]/Table_SQLXAL[[#This Row],[ROLLWIDTH CM]]*100</f>
        <v>69620.253164556954</v>
      </c>
      <c r="Q106" s="13">
        <v>69620.253165000002</v>
      </c>
      <c r="R106" s="18">
        <f>Table_SQLXAL[[#This Row],[KG]]-Table_SQLXAL[[#This Row],[poid de poudre]]-Table_SQLXAL[[#This Row],[poid de chemical]]</f>
        <v>6600</v>
      </c>
      <c r="S106" s="18">
        <f>Table_SQLXAL[[#This Row],[QTY_PROD_TIME]]*1.2</f>
        <v>14.915999999999999</v>
      </c>
      <c r="T106" s="19">
        <v>3200</v>
      </c>
      <c r="U106" s="18">
        <f>Table_SQLXAL[[#This Row],[QTY]]*Table_SQLXAL[[#This Row],[POWDERWEIGHT]]/1000</f>
        <v>0</v>
      </c>
      <c r="V106" s="18">
        <f>Table_SQLXAL[[#This Row],[QTY]]*Table_SQLXAL[[#This Row],[CHEMICALSWEIGHT]]/1000</f>
        <v>0</v>
      </c>
      <c r="W106" s="13">
        <v>6600</v>
      </c>
      <c r="X106" s="18">
        <v>1580</v>
      </c>
      <c r="Y106" s="18">
        <v>12.43</v>
      </c>
      <c r="Z106" s="20">
        <v>0.06</v>
      </c>
      <c r="AA106" s="9">
        <v>0</v>
      </c>
      <c r="AB106" s="18">
        <v>0</v>
      </c>
      <c r="AC106" s="14" t="s">
        <v>16</v>
      </c>
      <c r="AD106" s="14" t="s">
        <v>5</v>
      </c>
      <c r="AE106" s="14" t="s">
        <v>5</v>
      </c>
      <c r="AF106" s="14" t="s">
        <v>381</v>
      </c>
      <c r="AG106" s="14" t="s">
        <v>59</v>
      </c>
      <c r="AH106" s="14">
        <v>41019</v>
      </c>
      <c r="AI106" s="14" t="s">
        <v>772</v>
      </c>
      <c r="AJ106" s="14" t="s">
        <v>773</v>
      </c>
      <c r="AK106" s="14" t="s">
        <v>4</v>
      </c>
      <c r="AL106" s="14">
        <v>0</v>
      </c>
      <c r="AM106" s="14">
        <v>1</v>
      </c>
      <c r="AN106" s="7"/>
      <c r="AQ106" s="7"/>
      <c r="AR106" s="7"/>
      <c r="AV106" s="7"/>
      <c r="AX106" s="7"/>
    </row>
    <row r="107" spans="1:50" x14ac:dyDescent="0.25">
      <c r="A107" s="14" t="s">
        <v>185</v>
      </c>
      <c r="B107" s="14" t="s">
        <v>19</v>
      </c>
      <c r="C107" s="21" t="s">
        <v>180</v>
      </c>
      <c r="D107" s="21" t="s">
        <v>293</v>
      </c>
      <c r="E107" s="21" t="s">
        <v>294</v>
      </c>
      <c r="F107" s="23">
        <v>41019</v>
      </c>
      <c r="G107" s="2">
        <f>ROUNDDOWN((Table_SQLXAL[[#This Row],[PRODWIDTH]]/Table_SQLXAL[[#This Row],[ROLLWIDTH CM]]/10),0)</f>
        <v>5</v>
      </c>
      <c r="H107" s="22">
        <v>76.2</v>
      </c>
      <c r="I107" s="21" t="s">
        <v>175</v>
      </c>
      <c r="J107" s="14" t="s">
        <v>179</v>
      </c>
      <c r="K107" s="14" t="s">
        <v>429</v>
      </c>
      <c r="L107" s="10">
        <f>(Table_SQLXAL[[#This Row],[TARGETWEIGHT]]*1000)-Table_SQLXAL[[#This Row],[POWDERWEIGHT]]-Table_SQLXAL[[#This Row],[CHEMICALSWEIGHT]]</f>
        <v>40</v>
      </c>
      <c r="M107" s="16" t="s">
        <v>305</v>
      </c>
      <c r="N107" s="12">
        <f>Table_SQLXAL[[#This Row],[ROLLWIDTH]]/10</f>
        <v>56</v>
      </c>
      <c r="O107" s="13">
        <v>155231.6</v>
      </c>
      <c r="P107" s="13">
        <f>Table_SQLXAL[[#This Row],[QTY]]/Table_SQLXAL[[#This Row],[ROLLWIDTH CM]]*100</f>
        <v>277199.28571428574</v>
      </c>
      <c r="Q107" s="13">
        <v>277199.285714</v>
      </c>
      <c r="R107" s="18">
        <f>Table_SQLXAL[[#This Row],[KG]]-Table_SQLXAL[[#This Row],[poid de poudre]]-Table_SQLXAL[[#This Row],[poid de chemical]]</f>
        <v>6209.2640000000001</v>
      </c>
      <c r="S107" s="18">
        <f>Table_SQLXAL[[#This Row],[QTY_PROD_TIME]]*1.2</f>
        <v>13.412009999999999</v>
      </c>
      <c r="T107" s="19">
        <v>3040</v>
      </c>
      <c r="U107" s="18">
        <f>Table_SQLXAL[[#This Row],[QTY]]*Table_SQLXAL[[#This Row],[POWDERWEIGHT]]/1000</f>
        <v>0</v>
      </c>
      <c r="V107" s="18">
        <f>Table_SQLXAL[[#This Row],[QTY]]*Table_SQLXAL[[#This Row],[CHEMICALSWEIGHT]]/1000</f>
        <v>0</v>
      </c>
      <c r="W107" s="13">
        <v>6209.2640000000001</v>
      </c>
      <c r="X107" s="18">
        <v>560</v>
      </c>
      <c r="Y107" s="18">
        <v>11.176674999999999</v>
      </c>
      <c r="Z107" s="20">
        <v>0.04</v>
      </c>
      <c r="AA107" s="9">
        <v>0</v>
      </c>
      <c r="AB107" s="18">
        <v>0</v>
      </c>
      <c r="AC107" s="14" t="s">
        <v>16</v>
      </c>
      <c r="AD107" s="14" t="s">
        <v>5</v>
      </c>
      <c r="AE107" s="14" t="s">
        <v>5</v>
      </c>
      <c r="AF107" s="14" t="s">
        <v>383</v>
      </c>
      <c r="AG107" s="14" t="s">
        <v>59</v>
      </c>
      <c r="AH107" s="14">
        <v>41019</v>
      </c>
      <c r="AI107" s="14" t="s">
        <v>774</v>
      </c>
      <c r="AJ107" s="14" t="s">
        <v>181</v>
      </c>
      <c r="AK107" s="14" t="s">
        <v>356</v>
      </c>
      <c r="AL107" s="14">
        <v>0</v>
      </c>
      <c r="AM107" s="14">
        <v>1</v>
      </c>
      <c r="AN107" s="7"/>
      <c r="AQ107" s="7"/>
      <c r="AR107" s="7"/>
      <c r="AV107" s="7"/>
      <c r="AX107" s="7"/>
    </row>
    <row r="108" spans="1:50" x14ac:dyDescent="0.25">
      <c r="A108" s="14" t="s">
        <v>185</v>
      </c>
      <c r="B108" s="14" t="s">
        <v>19</v>
      </c>
      <c r="C108" s="21" t="s">
        <v>146</v>
      </c>
      <c r="D108" s="21" t="s">
        <v>251</v>
      </c>
      <c r="E108" s="21" t="s">
        <v>276</v>
      </c>
      <c r="F108" s="23">
        <v>41019</v>
      </c>
      <c r="G108" s="2">
        <f>ROUNDDOWN((Table_SQLXAL[[#This Row],[PRODWIDTH]]/Table_SQLXAL[[#This Row],[ROLLWIDTH CM]]/10),0)</f>
        <v>15</v>
      </c>
      <c r="H108" s="22">
        <v>140</v>
      </c>
      <c r="I108" s="21" t="s">
        <v>148</v>
      </c>
      <c r="J108" s="14" t="s">
        <v>145</v>
      </c>
      <c r="K108" s="14" t="s">
        <v>147</v>
      </c>
      <c r="L108" s="10">
        <f>(Table_SQLXAL[[#This Row],[TARGETWEIGHT]]*1000)-Table_SQLXAL[[#This Row],[POWDERWEIGHT]]-Table_SQLXAL[[#This Row],[CHEMICALSWEIGHT]]</f>
        <v>45</v>
      </c>
      <c r="M108" s="16" t="s">
        <v>301</v>
      </c>
      <c r="N108" s="12">
        <f>Table_SQLXAL[[#This Row],[ROLLWIDTH]]/10</f>
        <v>20</v>
      </c>
      <c r="O108" s="13">
        <v>200000</v>
      </c>
      <c r="P108" s="13">
        <f>Table_SQLXAL[[#This Row],[QTY]]/Table_SQLXAL[[#This Row],[ROLLWIDTH CM]]*100</f>
        <v>1000000</v>
      </c>
      <c r="Q108" s="13">
        <v>1000000</v>
      </c>
      <c r="R108" s="18">
        <f>Table_SQLXAL[[#This Row],[KG]]-Table_SQLXAL[[#This Row],[poid de poudre]]-Table_SQLXAL[[#This Row],[poid de chemical]]</f>
        <v>9000</v>
      </c>
      <c r="S108" s="18">
        <f>Table_SQLXAL[[#This Row],[QTY_PROD_TIME]]*1.2</f>
        <v>9.1199999999999992</v>
      </c>
      <c r="T108" s="19">
        <v>3100</v>
      </c>
      <c r="U108" s="18">
        <f>Table_SQLXAL[[#This Row],[QTY]]*Table_SQLXAL[[#This Row],[POWDERWEIGHT]]/1000</f>
        <v>0</v>
      </c>
      <c r="V108" s="18">
        <f>Table_SQLXAL[[#This Row],[QTY]]*Table_SQLXAL[[#This Row],[CHEMICALSWEIGHT]]/1000</f>
        <v>0</v>
      </c>
      <c r="W108" s="13">
        <v>9000</v>
      </c>
      <c r="X108" s="18">
        <v>200</v>
      </c>
      <c r="Y108" s="18">
        <v>7.6</v>
      </c>
      <c r="Z108" s="20">
        <v>4.4999999999999998E-2</v>
      </c>
      <c r="AA108" s="9">
        <v>0</v>
      </c>
      <c r="AB108" s="18">
        <v>0</v>
      </c>
      <c r="AC108" s="14" t="s">
        <v>16</v>
      </c>
      <c r="AD108" s="14" t="s">
        <v>5</v>
      </c>
      <c r="AE108" s="14" t="s">
        <v>5</v>
      </c>
      <c r="AF108" s="14" t="s">
        <v>377</v>
      </c>
      <c r="AG108" s="14" t="s">
        <v>59</v>
      </c>
      <c r="AH108" s="14">
        <v>41019</v>
      </c>
      <c r="AI108" s="14" t="s">
        <v>775</v>
      </c>
      <c r="AJ108" s="14" t="s">
        <v>776</v>
      </c>
      <c r="AK108" s="14" t="s">
        <v>25</v>
      </c>
      <c r="AL108" s="14">
        <v>0</v>
      </c>
      <c r="AM108" s="14">
        <v>1</v>
      </c>
      <c r="AN108" s="7"/>
      <c r="AQ108" s="7"/>
      <c r="AR108" s="7"/>
      <c r="AV108" s="7"/>
      <c r="AX108" s="7"/>
    </row>
    <row r="109" spans="1:50" x14ac:dyDescent="0.25">
      <c r="A109" s="14" t="s">
        <v>185</v>
      </c>
      <c r="B109" s="14" t="s">
        <v>19</v>
      </c>
      <c r="C109" s="21" t="s">
        <v>218</v>
      </c>
      <c r="D109" s="21" t="s">
        <v>287</v>
      </c>
      <c r="E109" s="21" t="s">
        <v>284</v>
      </c>
      <c r="F109" s="23">
        <v>41019</v>
      </c>
      <c r="G109" s="2">
        <f>ROUNDDOWN((Table_SQLXAL[[#This Row],[PRODWIDTH]]/Table_SQLXAL[[#This Row],[ROLLWIDTH CM]]/10),0)</f>
        <v>0</v>
      </c>
      <c r="H109" s="22">
        <v>0</v>
      </c>
      <c r="I109" s="21" t="s">
        <v>144</v>
      </c>
      <c r="J109" s="14" t="s">
        <v>171</v>
      </c>
      <c r="K109" s="14" t="s">
        <v>432</v>
      </c>
      <c r="L109" s="10">
        <f>(Table_SQLXAL[[#This Row],[TARGETWEIGHT]]*1000)-Table_SQLXAL[[#This Row],[POWDERWEIGHT]]-Table_SQLXAL[[#This Row],[CHEMICALSWEIGHT]]</f>
        <v>48</v>
      </c>
      <c r="M109" s="16" t="s">
        <v>220</v>
      </c>
      <c r="N109" s="12">
        <f>Table_SQLXAL[[#This Row],[ROLLWIDTH]]/10</f>
        <v>132.5</v>
      </c>
      <c r="O109" s="13">
        <v>93000</v>
      </c>
      <c r="P109" s="13">
        <f>Table_SQLXAL[[#This Row],[QTY]]/Table_SQLXAL[[#This Row],[ROLLWIDTH CM]]*100</f>
        <v>70188.679245283012</v>
      </c>
      <c r="Q109" s="13">
        <v>70188.679245000007</v>
      </c>
      <c r="R109" s="18">
        <f>Table_SQLXAL[[#This Row],[KG]]-Table_SQLXAL[[#This Row],[poid de poudre]]-Table_SQLXAL[[#This Row],[poid de chemical]]</f>
        <v>4464</v>
      </c>
      <c r="S109" s="18">
        <f>Table_SQLXAL[[#This Row],[QTY_PROD_TIME]]*1.2</f>
        <v>12.834</v>
      </c>
      <c r="T109" s="19">
        <v>0</v>
      </c>
      <c r="U109" s="18">
        <f>Table_SQLXAL[[#This Row],[QTY]]*Table_SQLXAL[[#This Row],[POWDERWEIGHT]]/1000</f>
        <v>0</v>
      </c>
      <c r="V109" s="18">
        <f>Table_SQLXAL[[#This Row],[QTY]]*Table_SQLXAL[[#This Row],[CHEMICALSWEIGHT]]/1000</f>
        <v>186</v>
      </c>
      <c r="W109" s="13">
        <v>4650</v>
      </c>
      <c r="X109" s="18">
        <v>1325</v>
      </c>
      <c r="Y109" s="18">
        <v>10.695</v>
      </c>
      <c r="Z109" s="20">
        <v>0.05</v>
      </c>
      <c r="AA109" s="9">
        <v>0</v>
      </c>
      <c r="AB109" s="18">
        <v>2</v>
      </c>
      <c r="AC109" s="14" t="s">
        <v>172</v>
      </c>
      <c r="AD109" s="14" t="s">
        <v>219</v>
      </c>
      <c r="AE109" s="14" t="s">
        <v>5</v>
      </c>
      <c r="AF109" s="14" t="s">
        <v>370</v>
      </c>
      <c r="AG109" s="14" t="s">
        <v>59</v>
      </c>
      <c r="AH109" s="14">
        <v>41019</v>
      </c>
      <c r="AI109" s="14" t="s">
        <v>777</v>
      </c>
      <c r="AJ109" s="14" t="s">
        <v>235</v>
      </c>
      <c r="AK109" s="14" t="s">
        <v>25</v>
      </c>
      <c r="AL109" s="14">
        <v>0</v>
      </c>
      <c r="AM109" s="14">
        <v>1</v>
      </c>
      <c r="AN109" s="7"/>
      <c r="AQ109" s="7"/>
      <c r="AR109" s="7"/>
      <c r="AV109" s="7"/>
      <c r="AX109" s="7"/>
    </row>
    <row r="110" spans="1:50" x14ac:dyDescent="0.25">
      <c r="A110" s="14" t="s">
        <v>185</v>
      </c>
      <c r="B110" s="14" t="s">
        <v>19</v>
      </c>
      <c r="C110" s="21" t="s">
        <v>174</v>
      </c>
      <c r="D110" s="21" t="s">
        <v>281</v>
      </c>
      <c r="E110" s="21" t="s">
        <v>282</v>
      </c>
      <c r="F110" s="23">
        <v>41019</v>
      </c>
      <c r="G110" s="2">
        <f>ROUNDDOWN((Table_SQLXAL[[#This Row],[PRODWIDTH]]/Table_SQLXAL[[#This Row],[ROLLWIDTH CM]]/10),0)</f>
        <v>2</v>
      </c>
      <c r="H110" s="22">
        <v>65.5</v>
      </c>
      <c r="I110" s="21" t="s">
        <v>44</v>
      </c>
      <c r="J110" s="14" t="s">
        <v>238</v>
      </c>
      <c r="K110" s="14" t="s">
        <v>239</v>
      </c>
      <c r="L110" s="10">
        <f>(Table_SQLXAL[[#This Row],[TARGETWEIGHT]]*1000)-Table_SQLXAL[[#This Row],[POWDERWEIGHT]]-Table_SQLXAL[[#This Row],[CHEMICALSWEIGHT]]</f>
        <v>45</v>
      </c>
      <c r="M110" s="16" t="s">
        <v>322</v>
      </c>
      <c r="N110" s="12">
        <f>Table_SQLXAL[[#This Row],[ROLLWIDTH]]/10</f>
        <v>132</v>
      </c>
      <c r="O110" s="13">
        <v>85800</v>
      </c>
      <c r="P110" s="13">
        <f>Table_SQLXAL[[#This Row],[QTY]]/Table_SQLXAL[[#This Row],[ROLLWIDTH CM]]*100</f>
        <v>65000</v>
      </c>
      <c r="Q110" s="13">
        <v>65000</v>
      </c>
      <c r="R110" s="18">
        <f>Table_SQLXAL[[#This Row],[KG]]-Table_SQLXAL[[#This Row],[poid de poudre]]-Table_SQLXAL[[#This Row],[poid de chemical]]</f>
        <v>3861</v>
      </c>
      <c r="S110" s="18">
        <f>Table_SQLXAL[[#This Row],[QTY_PROD_TIME]]*1.2</f>
        <v>8.4427199999999996</v>
      </c>
      <c r="T110" s="19">
        <v>3100</v>
      </c>
      <c r="U110" s="18">
        <f>Table_SQLXAL[[#This Row],[QTY]]*Table_SQLXAL[[#This Row],[POWDERWEIGHT]]/1000</f>
        <v>0</v>
      </c>
      <c r="V110" s="18">
        <f>Table_SQLXAL[[#This Row],[QTY]]*Table_SQLXAL[[#This Row],[CHEMICALSWEIGHT]]/1000</f>
        <v>0</v>
      </c>
      <c r="W110" s="13">
        <v>3861</v>
      </c>
      <c r="X110" s="18">
        <v>1320</v>
      </c>
      <c r="Y110" s="18">
        <v>7.0355999999999996</v>
      </c>
      <c r="Z110" s="20">
        <v>4.4999999999999998E-2</v>
      </c>
      <c r="AA110" s="9">
        <v>0</v>
      </c>
      <c r="AB110" s="18">
        <v>0</v>
      </c>
      <c r="AC110" s="14" t="s">
        <v>16</v>
      </c>
      <c r="AD110" s="14" t="s">
        <v>5</v>
      </c>
      <c r="AE110" s="14" t="s">
        <v>5</v>
      </c>
      <c r="AF110" s="14" t="s">
        <v>388</v>
      </c>
      <c r="AG110" s="14" t="s">
        <v>59</v>
      </c>
      <c r="AH110" s="14">
        <v>41019</v>
      </c>
      <c r="AI110" s="14" t="s">
        <v>778</v>
      </c>
      <c r="AJ110" s="14" t="s">
        <v>580</v>
      </c>
      <c r="AK110" s="14" t="s">
        <v>244</v>
      </c>
      <c r="AL110" s="14">
        <v>0</v>
      </c>
      <c r="AM110" s="14">
        <v>1</v>
      </c>
      <c r="AN110" s="7"/>
      <c r="AQ110" s="7"/>
      <c r="AR110" s="7"/>
      <c r="AV110" s="7"/>
      <c r="AX110" s="7"/>
    </row>
    <row r="111" spans="1:50" x14ac:dyDescent="0.25">
      <c r="A111" s="14" t="s">
        <v>185</v>
      </c>
      <c r="B111" s="14" t="s">
        <v>19</v>
      </c>
      <c r="C111" s="21" t="s">
        <v>100</v>
      </c>
      <c r="D111" s="21" t="s">
        <v>263</v>
      </c>
      <c r="E111" s="21" t="s">
        <v>264</v>
      </c>
      <c r="F111" s="23">
        <v>41022</v>
      </c>
      <c r="G111" s="2">
        <f>ROUNDDOWN((Table_SQLXAL[[#This Row],[PRODWIDTH]]/Table_SQLXAL[[#This Row],[ROLLWIDTH CM]]/10),0)</f>
        <v>2</v>
      </c>
      <c r="H111" s="22">
        <v>33.1</v>
      </c>
      <c r="I111" s="21" t="s">
        <v>201</v>
      </c>
      <c r="J111" s="14" t="s">
        <v>99</v>
      </c>
      <c r="K111" s="14" t="s">
        <v>101</v>
      </c>
      <c r="L111" s="10">
        <f>(Table_SQLXAL[[#This Row],[TARGETWEIGHT]]*1000)-Table_SQLXAL[[#This Row],[POWDERWEIGHT]]-Table_SQLXAL[[#This Row],[CHEMICALSWEIGHT]]</f>
        <v>55</v>
      </c>
      <c r="M111" s="16" t="s">
        <v>302</v>
      </c>
      <c r="N111" s="12">
        <f>Table_SQLXAL[[#This Row],[ROLLWIDTH]]/10</f>
        <v>155</v>
      </c>
      <c r="O111" s="13">
        <v>86490</v>
      </c>
      <c r="P111" s="13">
        <f>Table_SQLXAL[[#This Row],[QTY]]/Table_SQLXAL[[#This Row],[ROLLWIDTH CM]]*100</f>
        <v>55800</v>
      </c>
      <c r="Q111" s="13">
        <v>55800</v>
      </c>
      <c r="R111" s="18">
        <f>Table_SQLXAL[[#This Row],[KG]]-Table_SQLXAL[[#This Row],[poid de poudre]]-Table_SQLXAL[[#This Row],[poid de chemical]]</f>
        <v>4756.95</v>
      </c>
      <c r="S111" s="18">
        <f>Table_SQLXAL[[#This Row],[QTY_PROD_TIME]]*1.2</f>
        <v>16.813656000000002</v>
      </c>
      <c r="T111" s="19">
        <v>3100</v>
      </c>
      <c r="U111" s="18">
        <f>Table_SQLXAL[[#This Row],[QTY]]*Table_SQLXAL[[#This Row],[POWDERWEIGHT]]/1000</f>
        <v>0</v>
      </c>
      <c r="V111" s="18">
        <f>Table_SQLXAL[[#This Row],[QTY]]*Table_SQLXAL[[#This Row],[CHEMICALSWEIGHT]]/1000</f>
        <v>423.80100000000004</v>
      </c>
      <c r="W111" s="13">
        <v>5180.7510000000002</v>
      </c>
      <c r="X111" s="18">
        <v>1550</v>
      </c>
      <c r="Y111" s="18">
        <v>14.011380000000001</v>
      </c>
      <c r="Z111" s="20">
        <v>5.9900000000000002E-2</v>
      </c>
      <c r="AA111" s="9">
        <v>0</v>
      </c>
      <c r="AB111" s="18">
        <v>4.9000000000000004</v>
      </c>
      <c r="AC111" s="14" t="s">
        <v>95</v>
      </c>
      <c r="AD111" s="14" t="s">
        <v>102</v>
      </c>
      <c r="AE111" s="14" t="s">
        <v>5</v>
      </c>
      <c r="AF111" s="14" t="s">
        <v>392</v>
      </c>
      <c r="AG111" s="14" t="s">
        <v>59</v>
      </c>
      <c r="AH111" s="14">
        <v>41022</v>
      </c>
      <c r="AI111" s="14" t="s">
        <v>779</v>
      </c>
      <c r="AJ111" s="14" t="s">
        <v>200</v>
      </c>
      <c r="AK111" s="14" t="s">
        <v>4</v>
      </c>
      <c r="AL111" s="14">
        <v>0</v>
      </c>
      <c r="AM111" s="14">
        <v>1</v>
      </c>
      <c r="AN111" s="7"/>
      <c r="AQ111" s="7"/>
      <c r="AR111" s="7"/>
      <c r="AV111" s="7"/>
      <c r="AX111" s="7"/>
    </row>
    <row r="112" spans="1:50" x14ac:dyDescent="0.25">
      <c r="A112" s="14" t="s">
        <v>185</v>
      </c>
      <c r="B112" s="14" t="s">
        <v>19</v>
      </c>
      <c r="C112" s="21" t="s">
        <v>146</v>
      </c>
      <c r="D112" s="21" t="s">
        <v>251</v>
      </c>
      <c r="E112" s="21" t="s">
        <v>276</v>
      </c>
      <c r="F112" s="23">
        <v>41023</v>
      </c>
      <c r="G112" s="2">
        <f>ROUNDDOWN((Table_SQLXAL[[#This Row],[PRODWIDTH]]/Table_SQLXAL[[#This Row],[ROLLWIDTH CM]]/10),0)</f>
        <v>15</v>
      </c>
      <c r="H112" s="22">
        <v>140</v>
      </c>
      <c r="I112" s="21" t="s">
        <v>148</v>
      </c>
      <c r="J112" s="14" t="s">
        <v>145</v>
      </c>
      <c r="K112" s="14" t="s">
        <v>147</v>
      </c>
      <c r="L112" s="10">
        <f>(Table_SQLXAL[[#This Row],[TARGETWEIGHT]]*1000)-Table_SQLXAL[[#This Row],[POWDERWEIGHT]]-Table_SQLXAL[[#This Row],[CHEMICALSWEIGHT]]</f>
        <v>45</v>
      </c>
      <c r="M112" s="16" t="s">
        <v>301</v>
      </c>
      <c r="N112" s="12">
        <f>Table_SQLXAL[[#This Row],[ROLLWIDTH]]/10</f>
        <v>20</v>
      </c>
      <c r="O112" s="13">
        <v>200000</v>
      </c>
      <c r="P112" s="13">
        <f>Table_SQLXAL[[#This Row],[QTY]]/Table_SQLXAL[[#This Row],[ROLLWIDTH CM]]*100</f>
        <v>1000000</v>
      </c>
      <c r="Q112" s="13">
        <v>1000000</v>
      </c>
      <c r="R112" s="18">
        <f>Table_SQLXAL[[#This Row],[KG]]-Table_SQLXAL[[#This Row],[poid de poudre]]-Table_SQLXAL[[#This Row],[poid de chemical]]</f>
        <v>9000</v>
      </c>
      <c r="S112" s="18">
        <f>Table_SQLXAL[[#This Row],[QTY_PROD_TIME]]*1.2</f>
        <v>9.1199999999999992</v>
      </c>
      <c r="T112" s="19">
        <v>3100</v>
      </c>
      <c r="U112" s="18">
        <f>Table_SQLXAL[[#This Row],[QTY]]*Table_SQLXAL[[#This Row],[POWDERWEIGHT]]/1000</f>
        <v>0</v>
      </c>
      <c r="V112" s="18">
        <f>Table_SQLXAL[[#This Row],[QTY]]*Table_SQLXAL[[#This Row],[CHEMICALSWEIGHT]]/1000</f>
        <v>0</v>
      </c>
      <c r="W112" s="13">
        <v>9000</v>
      </c>
      <c r="X112" s="18">
        <v>200</v>
      </c>
      <c r="Y112" s="18">
        <v>7.6</v>
      </c>
      <c r="Z112" s="20">
        <v>4.4999999999999998E-2</v>
      </c>
      <c r="AA112" s="9">
        <v>0</v>
      </c>
      <c r="AB112" s="18">
        <v>0</v>
      </c>
      <c r="AC112" s="14" t="s">
        <v>16</v>
      </c>
      <c r="AD112" s="14" t="s">
        <v>5</v>
      </c>
      <c r="AE112" s="14" t="s">
        <v>5</v>
      </c>
      <c r="AF112" s="14" t="s">
        <v>377</v>
      </c>
      <c r="AG112" s="14" t="s">
        <v>59</v>
      </c>
      <c r="AH112" s="14">
        <v>41023</v>
      </c>
      <c r="AI112" s="14" t="s">
        <v>780</v>
      </c>
      <c r="AJ112" s="14" t="s">
        <v>781</v>
      </c>
      <c r="AK112" s="14" t="s">
        <v>25</v>
      </c>
      <c r="AL112" s="14">
        <v>0</v>
      </c>
      <c r="AM112" s="14">
        <v>1</v>
      </c>
      <c r="AN112" s="7"/>
      <c r="AQ112" s="7"/>
      <c r="AR112" s="7"/>
      <c r="AV112" s="7"/>
      <c r="AX112" s="7"/>
    </row>
    <row r="113" spans="1:50" x14ac:dyDescent="0.25">
      <c r="A113" s="14" t="s">
        <v>185</v>
      </c>
      <c r="B113" s="14" t="s">
        <v>19</v>
      </c>
      <c r="C113" s="21" t="s">
        <v>48</v>
      </c>
      <c r="D113" s="21" t="s">
        <v>259</v>
      </c>
      <c r="E113" s="21" t="s">
        <v>260</v>
      </c>
      <c r="F113" s="23">
        <v>41023</v>
      </c>
      <c r="G113" s="2">
        <f>ROUNDDOWN((Table_SQLXAL[[#This Row],[PRODWIDTH]]/Table_SQLXAL[[#This Row],[ROLLWIDTH CM]]/10),0)</f>
        <v>2</v>
      </c>
      <c r="H113" s="22">
        <v>25.2</v>
      </c>
      <c r="I113" s="21" t="s">
        <v>74</v>
      </c>
      <c r="J113" s="14" t="s">
        <v>47</v>
      </c>
      <c r="K113" s="14" t="s">
        <v>49</v>
      </c>
      <c r="L113" s="10">
        <f>(Table_SQLXAL[[#This Row],[TARGETWEIGHT]]*1000)-Table_SQLXAL[[#This Row],[POWDERWEIGHT]]-Table_SQLXAL[[#This Row],[CHEMICALSWEIGHT]]</f>
        <v>120</v>
      </c>
      <c r="M113" s="16" t="s">
        <v>50</v>
      </c>
      <c r="N113" s="12">
        <f>Table_SQLXAL[[#This Row],[ROLLWIDTH]]/10</f>
        <v>144</v>
      </c>
      <c r="O113" s="13">
        <v>21600</v>
      </c>
      <c r="P113" s="13">
        <f>Table_SQLXAL[[#This Row],[QTY]]/Table_SQLXAL[[#This Row],[ROLLWIDTH CM]]*100</f>
        <v>15000</v>
      </c>
      <c r="Q113" s="13">
        <v>15000</v>
      </c>
      <c r="R113" s="18">
        <f>Table_SQLXAL[[#This Row],[KG]]-Table_SQLXAL[[#This Row],[poid de poudre]]-Table_SQLXAL[[#This Row],[poid de chemical]]</f>
        <v>2592</v>
      </c>
      <c r="S113" s="18">
        <f>Table_SQLXAL[[#This Row],[QTY_PROD_TIME]]*1.2</f>
        <v>5.3654399999999995</v>
      </c>
      <c r="T113" s="19">
        <v>3200</v>
      </c>
      <c r="U113" s="18">
        <f>Table_SQLXAL[[#This Row],[QTY]]*Table_SQLXAL[[#This Row],[POWDERWEIGHT]]/1000</f>
        <v>0</v>
      </c>
      <c r="V113" s="18">
        <f>Table_SQLXAL[[#This Row],[QTY]]*Table_SQLXAL[[#This Row],[CHEMICALSWEIGHT]]/1000</f>
        <v>0</v>
      </c>
      <c r="W113" s="13">
        <v>2592</v>
      </c>
      <c r="X113" s="18">
        <v>1440</v>
      </c>
      <c r="Y113" s="18">
        <v>4.4711999999999996</v>
      </c>
      <c r="Z113" s="20">
        <v>0.12</v>
      </c>
      <c r="AA113" s="9">
        <v>0</v>
      </c>
      <c r="AB113" s="18">
        <v>0</v>
      </c>
      <c r="AC113" s="14" t="s">
        <v>16</v>
      </c>
      <c r="AD113" s="14" t="s">
        <v>5</v>
      </c>
      <c r="AE113" s="14" t="s">
        <v>5</v>
      </c>
      <c r="AF113" s="14" t="s">
        <v>376</v>
      </c>
      <c r="AG113" s="14" t="s">
        <v>59</v>
      </c>
      <c r="AH113" s="14">
        <v>41023</v>
      </c>
      <c r="AI113" s="14" t="s">
        <v>783</v>
      </c>
      <c r="AJ113" s="14" t="s">
        <v>417</v>
      </c>
      <c r="AK113" s="14" t="s">
        <v>4</v>
      </c>
      <c r="AL113" s="14">
        <v>0</v>
      </c>
      <c r="AM113" s="14">
        <v>1</v>
      </c>
      <c r="AN113" s="7"/>
      <c r="AQ113" s="7"/>
      <c r="AR113" s="7"/>
      <c r="AV113" s="7"/>
      <c r="AX113" s="7"/>
    </row>
    <row r="114" spans="1:50" x14ac:dyDescent="0.25">
      <c r="A114" s="14" t="s">
        <v>185</v>
      </c>
      <c r="B114" s="14" t="s">
        <v>19</v>
      </c>
      <c r="C114" s="21" t="s">
        <v>48</v>
      </c>
      <c r="D114" s="21" t="s">
        <v>259</v>
      </c>
      <c r="E114" s="21" t="s">
        <v>260</v>
      </c>
      <c r="F114" s="23">
        <v>41023</v>
      </c>
      <c r="G114" s="2">
        <f>ROUNDDOWN((Table_SQLXAL[[#This Row],[PRODWIDTH]]/Table_SQLXAL[[#This Row],[ROLLWIDTH CM]]/10),0)</f>
        <v>2</v>
      </c>
      <c r="H114" s="22">
        <v>25.2</v>
      </c>
      <c r="I114" s="21" t="s">
        <v>74</v>
      </c>
      <c r="J114" s="14" t="s">
        <v>72</v>
      </c>
      <c r="K114" s="14" t="s">
        <v>73</v>
      </c>
      <c r="L114" s="10">
        <f>(Table_SQLXAL[[#This Row],[TARGETWEIGHT]]*1000)-Table_SQLXAL[[#This Row],[POWDERWEIGHT]]-Table_SQLXAL[[#This Row],[CHEMICALSWEIGHT]]</f>
        <v>120</v>
      </c>
      <c r="M114" s="16" t="s">
        <v>50</v>
      </c>
      <c r="N114" s="12">
        <f>Table_SQLXAL[[#This Row],[ROLLWIDTH]]/10</f>
        <v>137</v>
      </c>
      <c r="O114" s="13">
        <v>30140</v>
      </c>
      <c r="P114" s="13">
        <f>Table_SQLXAL[[#This Row],[QTY]]/Table_SQLXAL[[#This Row],[ROLLWIDTH CM]]*100</f>
        <v>22000</v>
      </c>
      <c r="Q114" s="13">
        <v>22000</v>
      </c>
      <c r="R114" s="18">
        <f>Table_SQLXAL[[#This Row],[KG]]-Table_SQLXAL[[#This Row],[poid de poudre]]-Table_SQLXAL[[#This Row],[poid de chemical]]</f>
        <v>3616.8</v>
      </c>
      <c r="S114" s="18">
        <f>Table_SQLXAL[[#This Row],[QTY_PROD_TIME]]*1.2</f>
        <v>7.486775999999999</v>
      </c>
      <c r="T114" s="19">
        <v>3200</v>
      </c>
      <c r="U114" s="18">
        <f>Table_SQLXAL[[#This Row],[QTY]]*Table_SQLXAL[[#This Row],[POWDERWEIGHT]]/1000</f>
        <v>0</v>
      </c>
      <c r="V114" s="18">
        <f>Table_SQLXAL[[#This Row],[QTY]]*Table_SQLXAL[[#This Row],[CHEMICALSWEIGHT]]/1000</f>
        <v>0</v>
      </c>
      <c r="W114" s="13">
        <v>3616.8</v>
      </c>
      <c r="X114" s="18">
        <v>1370</v>
      </c>
      <c r="Y114" s="18">
        <v>6.2389799999999997</v>
      </c>
      <c r="Z114" s="20">
        <v>0.12</v>
      </c>
      <c r="AA114" s="9">
        <v>0</v>
      </c>
      <c r="AB114" s="18">
        <v>0</v>
      </c>
      <c r="AC114" s="14" t="s">
        <v>16</v>
      </c>
      <c r="AD114" s="14" t="s">
        <v>5</v>
      </c>
      <c r="AE114" s="14" t="s">
        <v>5</v>
      </c>
      <c r="AF114" s="14" t="s">
        <v>376</v>
      </c>
      <c r="AG114" s="14" t="s">
        <v>59</v>
      </c>
      <c r="AH114" s="14">
        <v>41023</v>
      </c>
      <c r="AI114" s="14" t="s">
        <v>923</v>
      </c>
      <c r="AJ114" s="14" t="s">
        <v>417</v>
      </c>
      <c r="AK114" s="14" t="s">
        <v>4</v>
      </c>
      <c r="AL114" s="14">
        <v>0</v>
      </c>
      <c r="AM114" s="14">
        <v>1</v>
      </c>
      <c r="AN114" s="7"/>
      <c r="AQ114" s="7"/>
      <c r="AR114" s="7"/>
      <c r="AV114" s="7"/>
      <c r="AX114" s="7"/>
    </row>
    <row r="115" spans="1:50" x14ac:dyDescent="0.25">
      <c r="A115" s="14" t="s">
        <v>185</v>
      </c>
      <c r="B115" s="14" t="s">
        <v>19</v>
      </c>
      <c r="C115" s="21" t="s">
        <v>48</v>
      </c>
      <c r="D115" s="21" t="s">
        <v>259</v>
      </c>
      <c r="E115" s="21" t="s">
        <v>260</v>
      </c>
      <c r="F115" s="23">
        <v>41025</v>
      </c>
      <c r="G115" s="2">
        <f>ROUNDDOWN((Table_SQLXAL[[#This Row],[PRODWIDTH]]/Table_SQLXAL[[#This Row],[ROLLWIDTH CM]]/10),0)</f>
        <v>2</v>
      </c>
      <c r="H115" s="22">
        <v>25.2</v>
      </c>
      <c r="I115" s="21" t="s">
        <v>65</v>
      </c>
      <c r="J115" s="14" t="s">
        <v>63</v>
      </c>
      <c r="K115" s="14" t="s">
        <v>64</v>
      </c>
      <c r="L115" s="10">
        <f>(Table_SQLXAL[[#This Row],[TARGETWEIGHT]]*1000)-Table_SQLXAL[[#This Row],[POWDERWEIGHT]]-Table_SQLXAL[[#This Row],[CHEMICALSWEIGHT]]</f>
        <v>120</v>
      </c>
      <c r="M115" s="16" t="s">
        <v>50</v>
      </c>
      <c r="N115" s="12">
        <f>Table_SQLXAL[[#This Row],[ROLLWIDTH]]/10</f>
        <v>158</v>
      </c>
      <c r="O115" s="13">
        <v>28440</v>
      </c>
      <c r="P115" s="13">
        <f>Table_SQLXAL[[#This Row],[QTY]]/Table_SQLXAL[[#This Row],[ROLLWIDTH CM]]*100</f>
        <v>18000</v>
      </c>
      <c r="Q115" s="13">
        <v>18000</v>
      </c>
      <c r="R115" s="18">
        <f>Table_SQLXAL[[#This Row],[KG]]-Table_SQLXAL[[#This Row],[poid de poudre]]-Table_SQLXAL[[#This Row],[poid de chemical]]</f>
        <v>3412.8</v>
      </c>
      <c r="S115" s="18">
        <f>Table_SQLXAL[[#This Row],[QTY_PROD_TIME]]*1.2</f>
        <v>7.0644960000000001</v>
      </c>
      <c r="T115" s="19">
        <v>3200</v>
      </c>
      <c r="U115" s="18">
        <f>Table_SQLXAL[[#This Row],[QTY]]*Table_SQLXAL[[#This Row],[POWDERWEIGHT]]/1000</f>
        <v>0</v>
      </c>
      <c r="V115" s="18">
        <f>Table_SQLXAL[[#This Row],[QTY]]*Table_SQLXAL[[#This Row],[CHEMICALSWEIGHT]]/1000</f>
        <v>0</v>
      </c>
      <c r="W115" s="13">
        <v>3412.8</v>
      </c>
      <c r="X115" s="18">
        <v>1580</v>
      </c>
      <c r="Y115" s="18">
        <v>5.8870800000000001</v>
      </c>
      <c r="Z115" s="20">
        <v>0.12</v>
      </c>
      <c r="AA115" s="9">
        <v>0</v>
      </c>
      <c r="AB115" s="18">
        <v>0</v>
      </c>
      <c r="AC115" s="14" t="s">
        <v>16</v>
      </c>
      <c r="AD115" s="14" t="s">
        <v>5</v>
      </c>
      <c r="AE115" s="14" t="s">
        <v>5</v>
      </c>
      <c r="AF115" s="14" t="s">
        <v>376</v>
      </c>
      <c r="AG115" s="14" t="s">
        <v>59</v>
      </c>
      <c r="AH115" s="14">
        <v>41025</v>
      </c>
      <c r="AI115" s="14" t="s">
        <v>924</v>
      </c>
      <c r="AJ115" s="14" t="s">
        <v>581</v>
      </c>
      <c r="AK115" s="14" t="s">
        <v>4</v>
      </c>
      <c r="AL115" s="14">
        <v>0</v>
      </c>
      <c r="AM115" s="14">
        <v>1</v>
      </c>
      <c r="AN115" s="7"/>
      <c r="AQ115" s="7"/>
      <c r="AR115" s="7"/>
      <c r="AV115" s="7"/>
      <c r="AX115" s="7"/>
    </row>
    <row r="116" spans="1:50" x14ac:dyDescent="0.25">
      <c r="A116" s="14" t="s">
        <v>185</v>
      </c>
      <c r="B116" s="14" t="s">
        <v>19</v>
      </c>
      <c r="C116" s="21" t="s">
        <v>174</v>
      </c>
      <c r="D116" s="21" t="s">
        <v>281</v>
      </c>
      <c r="E116" s="21" t="s">
        <v>282</v>
      </c>
      <c r="F116" s="23">
        <v>41026</v>
      </c>
      <c r="G116" s="2">
        <f>ROUNDDOWN((Table_SQLXAL[[#This Row],[PRODWIDTH]]/Table_SQLXAL[[#This Row],[ROLLWIDTH CM]]/10),0)</f>
        <v>2</v>
      </c>
      <c r="H116" s="22">
        <v>65.5</v>
      </c>
      <c r="I116" s="21" t="s">
        <v>44</v>
      </c>
      <c r="J116" s="14" t="s">
        <v>238</v>
      </c>
      <c r="K116" s="14" t="s">
        <v>239</v>
      </c>
      <c r="L116" s="10">
        <f>(Table_SQLXAL[[#This Row],[TARGETWEIGHT]]*1000)-Table_SQLXAL[[#This Row],[POWDERWEIGHT]]-Table_SQLXAL[[#This Row],[CHEMICALSWEIGHT]]</f>
        <v>45</v>
      </c>
      <c r="M116" s="16" t="s">
        <v>322</v>
      </c>
      <c r="N116" s="12">
        <f>Table_SQLXAL[[#This Row],[ROLLWIDTH]]/10</f>
        <v>132</v>
      </c>
      <c r="O116" s="13">
        <v>85800</v>
      </c>
      <c r="P116" s="13">
        <f>Table_SQLXAL[[#This Row],[QTY]]/Table_SQLXAL[[#This Row],[ROLLWIDTH CM]]*100</f>
        <v>65000</v>
      </c>
      <c r="Q116" s="13">
        <v>65000</v>
      </c>
      <c r="R116" s="18">
        <f>Table_SQLXAL[[#This Row],[KG]]-Table_SQLXAL[[#This Row],[poid de poudre]]-Table_SQLXAL[[#This Row],[poid de chemical]]</f>
        <v>3861</v>
      </c>
      <c r="S116" s="18">
        <f>Table_SQLXAL[[#This Row],[QTY_PROD_TIME]]*1.2</f>
        <v>8.4427199999999996</v>
      </c>
      <c r="T116" s="19">
        <v>3100</v>
      </c>
      <c r="U116" s="18">
        <f>Table_SQLXAL[[#This Row],[QTY]]*Table_SQLXAL[[#This Row],[POWDERWEIGHT]]/1000</f>
        <v>0</v>
      </c>
      <c r="V116" s="18">
        <f>Table_SQLXAL[[#This Row],[QTY]]*Table_SQLXAL[[#This Row],[CHEMICALSWEIGHT]]/1000</f>
        <v>0</v>
      </c>
      <c r="W116" s="13">
        <v>3861</v>
      </c>
      <c r="X116" s="18">
        <v>1320</v>
      </c>
      <c r="Y116" s="18">
        <v>7.0355999999999996</v>
      </c>
      <c r="Z116" s="20">
        <v>4.4999999999999998E-2</v>
      </c>
      <c r="AA116" s="9">
        <v>0</v>
      </c>
      <c r="AB116" s="18">
        <v>0</v>
      </c>
      <c r="AC116" s="14" t="s">
        <v>16</v>
      </c>
      <c r="AD116" s="14" t="s">
        <v>5</v>
      </c>
      <c r="AE116" s="14" t="s">
        <v>5</v>
      </c>
      <c r="AF116" s="14" t="s">
        <v>388</v>
      </c>
      <c r="AG116" s="14" t="s">
        <v>59</v>
      </c>
      <c r="AH116" s="14">
        <v>41026</v>
      </c>
      <c r="AI116" s="14" t="s">
        <v>785</v>
      </c>
      <c r="AJ116" s="14" t="s">
        <v>582</v>
      </c>
      <c r="AK116" s="14" t="s">
        <v>244</v>
      </c>
      <c r="AL116" s="14">
        <v>0</v>
      </c>
      <c r="AM116" s="14">
        <v>1</v>
      </c>
      <c r="AN116" s="7"/>
      <c r="AQ116" s="7"/>
      <c r="AR116" s="7"/>
      <c r="AV116" s="7"/>
      <c r="AX116" s="7"/>
    </row>
    <row r="117" spans="1:50" x14ac:dyDescent="0.25">
      <c r="A117" s="14" t="s">
        <v>185</v>
      </c>
      <c r="B117" s="14" t="s">
        <v>19</v>
      </c>
      <c r="C117" s="21" t="s">
        <v>48</v>
      </c>
      <c r="D117" s="21" t="s">
        <v>259</v>
      </c>
      <c r="E117" s="21" t="s">
        <v>260</v>
      </c>
      <c r="F117" s="23">
        <v>41029</v>
      </c>
      <c r="G117" s="2">
        <f>ROUNDDOWN((Table_SQLXAL[[#This Row],[PRODWIDTH]]/Table_SQLXAL[[#This Row],[ROLLWIDTH CM]]/10),0)</f>
        <v>2</v>
      </c>
      <c r="H117" s="22">
        <v>25.2</v>
      </c>
      <c r="I117" s="21" t="s">
        <v>74</v>
      </c>
      <c r="J117" s="14" t="s">
        <v>419</v>
      </c>
      <c r="K117" s="14" t="s">
        <v>420</v>
      </c>
      <c r="L117" s="10">
        <f>(Table_SQLXAL[[#This Row],[TARGETWEIGHT]]*1000)-Table_SQLXAL[[#This Row],[POWDERWEIGHT]]-Table_SQLXAL[[#This Row],[CHEMICALSWEIGHT]]</f>
        <v>120</v>
      </c>
      <c r="M117" s="16" t="s">
        <v>50</v>
      </c>
      <c r="N117" s="12">
        <f>Table_SQLXAL[[#This Row],[ROLLWIDTH]]/10</f>
        <v>155</v>
      </c>
      <c r="O117" s="13">
        <v>3100</v>
      </c>
      <c r="P117" s="13">
        <f>Table_SQLXAL[[#This Row],[QTY]]/Table_SQLXAL[[#This Row],[ROLLWIDTH CM]]*100</f>
        <v>2000</v>
      </c>
      <c r="Q117" s="13">
        <v>2000</v>
      </c>
      <c r="R117" s="18">
        <f>Table_SQLXAL[[#This Row],[KG]]-Table_SQLXAL[[#This Row],[poid de poudre]]-Table_SQLXAL[[#This Row],[poid de chemical]]</f>
        <v>372</v>
      </c>
      <c r="S117" s="18">
        <f>Table_SQLXAL[[#This Row],[QTY_PROD_TIME]]*1.2</f>
        <v>0.77004000000000006</v>
      </c>
      <c r="T117" s="19">
        <v>3200</v>
      </c>
      <c r="U117" s="18">
        <f>Table_SQLXAL[[#This Row],[QTY]]*Table_SQLXAL[[#This Row],[POWDERWEIGHT]]/1000</f>
        <v>0</v>
      </c>
      <c r="V117" s="18">
        <f>Table_SQLXAL[[#This Row],[QTY]]*Table_SQLXAL[[#This Row],[CHEMICALSWEIGHT]]/1000</f>
        <v>0</v>
      </c>
      <c r="W117" s="13">
        <v>372</v>
      </c>
      <c r="X117" s="18">
        <v>1550</v>
      </c>
      <c r="Y117" s="18">
        <v>0.64170000000000005</v>
      </c>
      <c r="Z117" s="20">
        <v>0.12</v>
      </c>
      <c r="AA117" s="9">
        <v>0</v>
      </c>
      <c r="AB117" s="18">
        <v>0</v>
      </c>
      <c r="AC117" s="14" t="s">
        <v>16</v>
      </c>
      <c r="AD117" s="14" t="s">
        <v>5</v>
      </c>
      <c r="AE117" s="14" t="s">
        <v>5</v>
      </c>
      <c r="AF117" s="14" t="s">
        <v>376</v>
      </c>
      <c r="AG117" s="14" t="s">
        <v>59</v>
      </c>
      <c r="AH117" s="14">
        <v>41029</v>
      </c>
      <c r="AI117" s="14" t="s">
        <v>786</v>
      </c>
      <c r="AJ117" s="14" t="s">
        <v>418</v>
      </c>
      <c r="AK117" s="14" t="s">
        <v>4</v>
      </c>
      <c r="AL117" s="14">
        <v>0</v>
      </c>
      <c r="AM117" s="14">
        <v>1</v>
      </c>
      <c r="AN117" s="7"/>
      <c r="AQ117" s="7"/>
      <c r="AR117" s="7"/>
      <c r="AV117" s="7"/>
      <c r="AX117" s="7"/>
    </row>
    <row r="118" spans="1:50" x14ac:dyDescent="0.25">
      <c r="A118" s="14" t="s">
        <v>185</v>
      </c>
      <c r="B118" s="14" t="s">
        <v>19</v>
      </c>
      <c r="C118" s="21" t="s">
        <v>48</v>
      </c>
      <c r="D118" s="21" t="s">
        <v>259</v>
      </c>
      <c r="E118" s="21" t="s">
        <v>260</v>
      </c>
      <c r="F118" s="23">
        <v>41029</v>
      </c>
      <c r="G118" s="2">
        <f>ROUNDDOWN((Table_SQLXAL[[#This Row],[PRODWIDTH]]/Table_SQLXAL[[#This Row],[ROLLWIDTH CM]]/10),0)</f>
        <v>2</v>
      </c>
      <c r="H118" s="22">
        <v>25.2</v>
      </c>
      <c r="I118" s="21" t="s">
        <v>74</v>
      </c>
      <c r="J118" s="14" t="s">
        <v>47</v>
      </c>
      <c r="K118" s="14" t="s">
        <v>49</v>
      </c>
      <c r="L118" s="10">
        <f>(Table_SQLXAL[[#This Row],[TARGETWEIGHT]]*1000)-Table_SQLXAL[[#This Row],[POWDERWEIGHT]]-Table_SQLXAL[[#This Row],[CHEMICALSWEIGHT]]</f>
        <v>120</v>
      </c>
      <c r="M118" s="16" t="s">
        <v>50</v>
      </c>
      <c r="N118" s="12">
        <f>Table_SQLXAL[[#This Row],[ROLLWIDTH]]/10</f>
        <v>144</v>
      </c>
      <c r="O118" s="13">
        <v>21600</v>
      </c>
      <c r="P118" s="13">
        <f>Table_SQLXAL[[#This Row],[QTY]]/Table_SQLXAL[[#This Row],[ROLLWIDTH CM]]*100</f>
        <v>15000</v>
      </c>
      <c r="Q118" s="13">
        <v>15000</v>
      </c>
      <c r="R118" s="18">
        <f>Table_SQLXAL[[#This Row],[KG]]-Table_SQLXAL[[#This Row],[poid de poudre]]-Table_SQLXAL[[#This Row],[poid de chemical]]</f>
        <v>2592</v>
      </c>
      <c r="S118" s="18">
        <f>Table_SQLXAL[[#This Row],[QTY_PROD_TIME]]*1.2</f>
        <v>5.3654399999999995</v>
      </c>
      <c r="T118" s="19">
        <v>3200</v>
      </c>
      <c r="U118" s="18">
        <f>Table_SQLXAL[[#This Row],[QTY]]*Table_SQLXAL[[#This Row],[POWDERWEIGHT]]/1000</f>
        <v>0</v>
      </c>
      <c r="V118" s="18">
        <f>Table_SQLXAL[[#This Row],[QTY]]*Table_SQLXAL[[#This Row],[CHEMICALSWEIGHT]]/1000</f>
        <v>0</v>
      </c>
      <c r="W118" s="13">
        <v>2592</v>
      </c>
      <c r="X118" s="18">
        <v>1440</v>
      </c>
      <c r="Y118" s="18">
        <v>4.4711999999999996</v>
      </c>
      <c r="Z118" s="20">
        <v>0.12</v>
      </c>
      <c r="AA118" s="9">
        <v>0</v>
      </c>
      <c r="AB118" s="18">
        <v>0</v>
      </c>
      <c r="AC118" s="14" t="s">
        <v>16</v>
      </c>
      <c r="AD118" s="14" t="s">
        <v>5</v>
      </c>
      <c r="AE118" s="14" t="s">
        <v>5</v>
      </c>
      <c r="AF118" s="14" t="s">
        <v>376</v>
      </c>
      <c r="AG118" s="14" t="s">
        <v>59</v>
      </c>
      <c r="AH118" s="14">
        <v>41029</v>
      </c>
      <c r="AI118" s="14" t="s">
        <v>788</v>
      </c>
      <c r="AJ118" s="14" t="s">
        <v>418</v>
      </c>
      <c r="AK118" s="14" t="s">
        <v>4</v>
      </c>
      <c r="AL118" s="14">
        <v>0</v>
      </c>
      <c r="AM118" s="14">
        <v>1</v>
      </c>
      <c r="AN118" s="7"/>
      <c r="AQ118" s="7"/>
      <c r="AR118" s="7"/>
      <c r="AV118" s="7"/>
      <c r="AX118" s="7"/>
    </row>
    <row r="119" spans="1:50" x14ac:dyDescent="0.25">
      <c r="A119" s="14" t="s">
        <v>185</v>
      </c>
      <c r="B119" s="14" t="s">
        <v>19</v>
      </c>
      <c r="C119" s="21" t="s">
        <v>48</v>
      </c>
      <c r="D119" s="21" t="s">
        <v>259</v>
      </c>
      <c r="E119" s="21" t="s">
        <v>260</v>
      </c>
      <c r="F119" s="23">
        <v>41029</v>
      </c>
      <c r="G119" s="2">
        <f>ROUNDDOWN((Table_SQLXAL[[#This Row],[PRODWIDTH]]/Table_SQLXAL[[#This Row],[ROLLWIDTH CM]]/10),0)</f>
        <v>2</v>
      </c>
      <c r="H119" s="22">
        <v>25.2</v>
      </c>
      <c r="I119" s="21" t="s">
        <v>74</v>
      </c>
      <c r="J119" s="14" t="s">
        <v>72</v>
      </c>
      <c r="K119" s="14" t="s">
        <v>73</v>
      </c>
      <c r="L119" s="10">
        <f>(Table_SQLXAL[[#This Row],[TARGETWEIGHT]]*1000)-Table_SQLXAL[[#This Row],[POWDERWEIGHT]]-Table_SQLXAL[[#This Row],[CHEMICALSWEIGHT]]</f>
        <v>120</v>
      </c>
      <c r="M119" s="16" t="s">
        <v>50</v>
      </c>
      <c r="N119" s="12">
        <f>Table_SQLXAL[[#This Row],[ROLLWIDTH]]/10</f>
        <v>137</v>
      </c>
      <c r="O119" s="13">
        <v>27400</v>
      </c>
      <c r="P119" s="13">
        <f>Table_SQLXAL[[#This Row],[QTY]]/Table_SQLXAL[[#This Row],[ROLLWIDTH CM]]*100</f>
        <v>20000</v>
      </c>
      <c r="Q119" s="13">
        <v>20000</v>
      </c>
      <c r="R119" s="18">
        <f>Table_SQLXAL[[#This Row],[KG]]-Table_SQLXAL[[#This Row],[poid de poudre]]-Table_SQLXAL[[#This Row],[poid de chemical]]</f>
        <v>3288</v>
      </c>
      <c r="S119" s="18">
        <f>Table_SQLXAL[[#This Row],[QTY_PROD_TIME]]*1.2</f>
        <v>6.8061600000000002</v>
      </c>
      <c r="T119" s="19">
        <v>3200</v>
      </c>
      <c r="U119" s="18">
        <f>Table_SQLXAL[[#This Row],[QTY]]*Table_SQLXAL[[#This Row],[POWDERWEIGHT]]/1000</f>
        <v>0</v>
      </c>
      <c r="V119" s="18">
        <f>Table_SQLXAL[[#This Row],[QTY]]*Table_SQLXAL[[#This Row],[CHEMICALSWEIGHT]]/1000</f>
        <v>0</v>
      </c>
      <c r="W119" s="13">
        <v>3288</v>
      </c>
      <c r="X119" s="18">
        <v>1370</v>
      </c>
      <c r="Y119" s="18">
        <v>5.6718000000000002</v>
      </c>
      <c r="Z119" s="20">
        <v>0.12</v>
      </c>
      <c r="AA119" s="9">
        <v>0</v>
      </c>
      <c r="AB119" s="18">
        <v>0</v>
      </c>
      <c r="AC119" s="14" t="s">
        <v>16</v>
      </c>
      <c r="AD119" s="14" t="s">
        <v>5</v>
      </c>
      <c r="AE119" s="14" t="s">
        <v>5</v>
      </c>
      <c r="AF119" s="14" t="s">
        <v>376</v>
      </c>
      <c r="AG119" s="14" t="s">
        <v>59</v>
      </c>
      <c r="AH119" s="14">
        <v>41029</v>
      </c>
      <c r="AI119" s="14" t="s">
        <v>925</v>
      </c>
      <c r="AJ119" s="14" t="s">
        <v>418</v>
      </c>
      <c r="AK119" s="14" t="s">
        <v>4</v>
      </c>
      <c r="AL119" s="14">
        <v>0</v>
      </c>
      <c r="AM119" s="14">
        <v>1</v>
      </c>
      <c r="AN119" s="7"/>
      <c r="AQ119" s="7"/>
      <c r="AR119" s="7"/>
      <c r="AV119" s="7"/>
      <c r="AX119" s="7"/>
    </row>
    <row r="120" spans="1:50" x14ac:dyDescent="0.25">
      <c r="A120" s="14" t="s">
        <v>185</v>
      </c>
      <c r="B120" s="14" t="s">
        <v>19</v>
      </c>
      <c r="C120" s="21" t="s">
        <v>174</v>
      </c>
      <c r="D120" s="21" t="s">
        <v>281</v>
      </c>
      <c r="E120" s="21" t="s">
        <v>282</v>
      </c>
      <c r="F120" s="23">
        <v>41031</v>
      </c>
      <c r="G120" s="2">
        <f>ROUNDDOWN((Table_SQLXAL[[#This Row],[PRODWIDTH]]/Table_SQLXAL[[#This Row],[ROLLWIDTH CM]]/10),0)</f>
        <v>2</v>
      </c>
      <c r="H120" s="22">
        <v>65.5</v>
      </c>
      <c r="I120" s="21" t="s">
        <v>44</v>
      </c>
      <c r="J120" s="14" t="s">
        <v>238</v>
      </c>
      <c r="K120" s="14" t="s">
        <v>239</v>
      </c>
      <c r="L120" s="10">
        <f>(Table_SQLXAL[[#This Row],[TARGETWEIGHT]]*1000)-Table_SQLXAL[[#This Row],[POWDERWEIGHT]]-Table_SQLXAL[[#This Row],[CHEMICALSWEIGHT]]</f>
        <v>45</v>
      </c>
      <c r="M120" s="16" t="s">
        <v>322</v>
      </c>
      <c r="N120" s="12">
        <f>Table_SQLXAL[[#This Row],[ROLLWIDTH]]/10</f>
        <v>132</v>
      </c>
      <c r="O120" s="13">
        <v>85800</v>
      </c>
      <c r="P120" s="13">
        <f>Table_SQLXAL[[#This Row],[QTY]]/Table_SQLXAL[[#This Row],[ROLLWIDTH CM]]*100</f>
        <v>65000</v>
      </c>
      <c r="Q120" s="13">
        <v>65000</v>
      </c>
      <c r="R120" s="18">
        <f>Table_SQLXAL[[#This Row],[KG]]-Table_SQLXAL[[#This Row],[poid de poudre]]-Table_SQLXAL[[#This Row],[poid de chemical]]</f>
        <v>3861</v>
      </c>
      <c r="S120" s="18">
        <f>Table_SQLXAL[[#This Row],[QTY_PROD_TIME]]*1.2</f>
        <v>8.4427199999999996</v>
      </c>
      <c r="T120" s="19">
        <v>3100</v>
      </c>
      <c r="U120" s="18">
        <f>Table_SQLXAL[[#This Row],[QTY]]*Table_SQLXAL[[#This Row],[POWDERWEIGHT]]/1000</f>
        <v>0</v>
      </c>
      <c r="V120" s="18">
        <f>Table_SQLXAL[[#This Row],[QTY]]*Table_SQLXAL[[#This Row],[CHEMICALSWEIGHT]]/1000</f>
        <v>0</v>
      </c>
      <c r="W120" s="13">
        <v>3861</v>
      </c>
      <c r="X120" s="18">
        <v>1320</v>
      </c>
      <c r="Y120" s="18">
        <v>7.0355999999999996</v>
      </c>
      <c r="Z120" s="20">
        <v>4.4999999999999998E-2</v>
      </c>
      <c r="AA120" s="9">
        <v>0</v>
      </c>
      <c r="AB120" s="18">
        <v>0</v>
      </c>
      <c r="AC120" s="14" t="s">
        <v>16</v>
      </c>
      <c r="AD120" s="14" t="s">
        <v>5</v>
      </c>
      <c r="AE120" s="14" t="s">
        <v>5</v>
      </c>
      <c r="AF120" s="14" t="s">
        <v>388</v>
      </c>
      <c r="AG120" s="14" t="s">
        <v>59</v>
      </c>
      <c r="AH120" s="14">
        <v>41031</v>
      </c>
      <c r="AI120" s="14" t="s">
        <v>789</v>
      </c>
      <c r="AJ120" s="14" t="s">
        <v>583</v>
      </c>
      <c r="AK120" s="14" t="s">
        <v>244</v>
      </c>
      <c r="AL120" s="14">
        <v>0</v>
      </c>
      <c r="AM120" s="14">
        <v>1</v>
      </c>
      <c r="AN120" s="7"/>
      <c r="AQ120" s="7"/>
      <c r="AR120" s="7"/>
      <c r="AV120" s="7"/>
      <c r="AX120" s="7"/>
    </row>
    <row r="121" spans="1:50" x14ac:dyDescent="0.25">
      <c r="A121" s="14" t="s">
        <v>185</v>
      </c>
      <c r="B121" s="14" t="s">
        <v>19</v>
      </c>
      <c r="C121" s="21" t="s">
        <v>127</v>
      </c>
      <c r="D121" s="21" t="s">
        <v>261</v>
      </c>
      <c r="E121" s="21" t="s">
        <v>262</v>
      </c>
      <c r="F121" s="23">
        <v>41036</v>
      </c>
      <c r="G121" s="2">
        <f>ROUNDDOWN((Table_SQLXAL[[#This Row],[PRODWIDTH]]/Table_SQLXAL[[#This Row],[ROLLWIDTH CM]]/10),0)</f>
        <v>1</v>
      </c>
      <c r="H121" s="22">
        <v>46.1</v>
      </c>
      <c r="I121" s="21" t="s">
        <v>130</v>
      </c>
      <c r="J121" s="14" t="s">
        <v>129</v>
      </c>
      <c r="K121" s="14" t="s">
        <v>434</v>
      </c>
      <c r="L121" s="10">
        <f>(Table_SQLXAL[[#This Row],[TARGETWEIGHT]]*1000)-Table_SQLXAL[[#This Row],[POWDERWEIGHT]]-Table_SQLXAL[[#This Row],[CHEMICALSWEIGHT]]</f>
        <v>60</v>
      </c>
      <c r="M121" s="16" t="s">
        <v>128</v>
      </c>
      <c r="N121" s="12">
        <f>Table_SQLXAL[[#This Row],[ROLLWIDTH]]/10</f>
        <v>203</v>
      </c>
      <c r="O121" s="13">
        <v>9744</v>
      </c>
      <c r="P121" s="13">
        <f>Table_SQLXAL[[#This Row],[QTY]]/Table_SQLXAL[[#This Row],[ROLLWIDTH CM]]*100</f>
        <v>4800</v>
      </c>
      <c r="Q121" s="13">
        <v>4800</v>
      </c>
      <c r="R121" s="18">
        <f>Table_SQLXAL[[#This Row],[KG]]-Table_SQLXAL[[#This Row],[poid de poudre]]-Table_SQLXAL[[#This Row],[poid de chemical]]</f>
        <v>584.64</v>
      </c>
      <c r="S121" s="18">
        <f>Table_SQLXAL[[#This Row],[QTY_PROD_TIME]]*1.2</f>
        <v>1.3212864</v>
      </c>
      <c r="T121" s="19">
        <v>3200</v>
      </c>
      <c r="U121" s="18">
        <f>Table_SQLXAL[[#This Row],[QTY]]*Table_SQLXAL[[#This Row],[POWDERWEIGHT]]/1000</f>
        <v>0</v>
      </c>
      <c r="V121" s="18">
        <f>Table_SQLXAL[[#This Row],[QTY]]*Table_SQLXAL[[#This Row],[CHEMICALSWEIGHT]]/1000</f>
        <v>0</v>
      </c>
      <c r="W121" s="13">
        <v>584.64</v>
      </c>
      <c r="X121" s="18">
        <v>2030</v>
      </c>
      <c r="Y121" s="18">
        <v>1.1010720000000001</v>
      </c>
      <c r="Z121" s="20">
        <v>0.06</v>
      </c>
      <c r="AA121" s="9">
        <v>0</v>
      </c>
      <c r="AB121" s="18">
        <v>0</v>
      </c>
      <c r="AC121" s="14" t="s">
        <v>16</v>
      </c>
      <c r="AD121" s="14" t="s">
        <v>5</v>
      </c>
      <c r="AE121" s="14" t="s">
        <v>5</v>
      </c>
      <c r="AF121" s="14" t="s">
        <v>381</v>
      </c>
      <c r="AG121" s="14" t="s">
        <v>59</v>
      </c>
      <c r="AH121" s="14">
        <v>41036</v>
      </c>
      <c r="AI121" s="14" t="s">
        <v>791</v>
      </c>
      <c r="AJ121" s="14" t="s">
        <v>585</v>
      </c>
      <c r="AK121" s="14" t="s">
        <v>4</v>
      </c>
      <c r="AL121" s="14">
        <v>0</v>
      </c>
      <c r="AM121" s="14">
        <v>1</v>
      </c>
      <c r="AN121" s="7"/>
      <c r="AQ121" s="7"/>
      <c r="AR121" s="7"/>
      <c r="AV121" s="7"/>
      <c r="AX121" s="7"/>
    </row>
    <row r="122" spans="1:50" x14ac:dyDescent="0.25">
      <c r="A122" s="14" t="s">
        <v>185</v>
      </c>
      <c r="B122" s="14" t="s">
        <v>19</v>
      </c>
      <c r="C122" s="21" t="s">
        <v>48</v>
      </c>
      <c r="D122" s="21" t="s">
        <v>259</v>
      </c>
      <c r="E122" s="21" t="s">
        <v>260</v>
      </c>
      <c r="F122" s="23">
        <v>41036</v>
      </c>
      <c r="G122" s="2">
        <f>ROUNDDOWN((Table_SQLXAL[[#This Row],[PRODWIDTH]]/Table_SQLXAL[[#This Row],[ROLLWIDTH CM]]/10),0)</f>
        <v>2</v>
      </c>
      <c r="H122" s="22">
        <v>25.2</v>
      </c>
      <c r="I122" s="21" t="s">
        <v>74</v>
      </c>
      <c r="J122" s="14" t="s">
        <v>47</v>
      </c>
      <c r="K122" s="14" t="s">
        <v>49</v>
      </c>
      <c r="L122" s="10">
        <f>(Table_SQLXAL[[#This Row],[TARGETWEIGHT]]*1000)-Table_SQLXAL[[#This Row],[POWDERWEIGHT]]-Table_SQLXAL[[#This Row],[CHEMICALSWEIGHT]]</f>
        <v>120</v>
      </c>
      <c r="M122" s="16" t="s">
        <v>50</v>
      </c>
      <c r="N122" s="12">
        <f>Table_SQLXAL[[#This Row],[ROLLWIDTH]]/10</f>
        <v>144</v>
      </c>
      <c r="O122" s="13">
        <v>21600</v>
      </c>
      <c r="P122" s="13">
        <f>Table_SQLXAL[[#This Row],[QTY]]/Table_SQLXAL[[#This Row],[ROLLWIDTH CM]]*100</f>
        <v>15000</v>
      </c>
      <c r="Q122" s="13">
        <v>15000</v>
      </c>
      <c r="R122" s="18">
        <f>Table_SQLXAL[[#This Row],[KG]]-Table_SQLXAL[[#This Row],[poid de poudre]]-Table_SQLXAL[[#This Row],[poid de chemical]]</f>
        <v>2592</v>
      </c>
      <c r="S122" s="18">
        <f>Table_SQLXAL[[#This Row],[QTY_PROD_TIME]]*1.2</f>
        <v>5.3654399999999995</v>
      </c>
      <c r="T122" s="19">
        <v>3200</v>
      </c>
      <c r="U122" s="18">
        <f>Table_SQLXAL[[#This Row],[QTY]]*Table_SQLXAL[[#This Row],[POWDERWEIGHT]]/1000</f>
        <v>0</v>
      </c>
      <c r="V122" s="18">
        <f>Table_SQLXAL[[#This Row],[QTY]]*Table_SQLXAL[[#This Row],[CHEMICALSWEIGHT]]/1000</f>
        <v>0</v>
      </c>
      <c r="W122" s="13">
        <v>2592</v>
      </c>
      <c r="X122" s="18">
        <v>1440</v>
      </c>
      <c r="Y122" s="18">
        <v>4.4711999999999996</v>
      </c>
      <c r="Z122" s="20">
        <v>0.12</v>
      </c>
      <c r="AA122" s="9">
        <v>0</v>
      </c>
      <c r="AB122" s="18">
        <v>0</v>
      </c>
      <c r="AC122" s="14" t="s">
        <v>16</v>
      </c>
      <c r="AD122" s="14" t="s">
        <v>5</v>
      </c>
      <c r="AE122" s="14" t="s">
        <v>5</v>
      </c>
      <c r="AF122" s="14" t="s">
        <v>376</v>
      </c>
      <c r="AG122" s="14" t="s">
        <v>59</v>
      </c>
      <c r="AH122" s="14">
        <v>41036</v>
      </c>
      <c r="AI122" s="14" t="s">
        <v>792</v>
      </c>
      <c r="AJ122" s="14" t="s">
        <v>584</v>
      </c>
      <c r="AK122" s="14" t="s">
        <v>4</v>
      </c>
      <c r="AL122" s="14">
        <v>0</v>
      </c>
      <c r="AM122" s="14">
        <v>1</v>
      </c>
      <c r="AN122" s="7"/>
      <c r="AQ122" s="7"/>
      <c r="AR122" s="7"/>
      <c r="AV122" s="7"/>
      <c r="AX122" s="7"/>
    </row>
    <row r="123" spans="1:50" x14ac:dyDescent="0.25">
      <c r="A123" s="14" t="s">
        <v>185</v>
      </c>
      <c r="B123" s="14" t="s">
        <v>19</v>
      </c>
      <c r="C123" s="21" t="s">
        <v>48</v>
      </c>
      <c r="D123" s="21" t="s">
        <v>259</v>
      </c>
      <c r="E123" s="21" t="s">
        <v>260</v>
      </c>
      <c r="F123" s="23">
        <v>41036</v>
      </c>
      <c r="G123" s="2">
        <f>ROUNDDOWN((Table_SQLXAL[[#This Row],[PRODWIDTH]]/Table_SQLXAL[[#This Row],[ROLLWIDTH CM]]/10),0)</f>
        <v>2</v>
      </c>
      <c r="H123" s="22">
        <v>25.2</v>
      </c>
      <c r="I123" s="21" t="s">
        <v>74</v>
      </c>
      <c r="J123" s="14" t="s">
        <v>72</v>
      </c>
      <c r="K123" s="14" t="s">
        <v>73</v>
      </c>
      <c r="L123" s="10">
        <f>(Table_SQLXAL[[#This Row],[TARGETWEIGHT]]*1000)-Table_SQLXAL[[#This Row],[POWDERWEIGHT]]-Table_SQLXAL[[#This Row],[CHEMICALSWEIGHT]]</f>
        <v>120</v>
      </c>
      <c r="M123" s="16" t="s">
        <v>50</v>
      </c>
      <c r="N123" s="12">
        <f>Table_SQLXAL[[#This Row],[ROLLWIDTH]]/10</f>
        <v>137</v>
      </c>
      <c r="O123" s="13">
        <v>27400</v>
      </c>
      <c r="P123" s="13">
        <f>Table_SQLXAL[[#This Row],[QTY]]/Table_SQLXAL[[#This Row],[ROLLWIDTH CM]]*100</f>
        <v>20000</v>
      </c>
      <c r="Q123" s="13">
        <v>20000</v>
      </c>
      <c r="R123" s="18">
        <f>Table_SQLXAL[[#This Row],[KG]]-Table_SQLXAL[[#This Row],[poid de poudre]]-Table_SQLXAL[[#This Row],[poid de chemical]]</f>
        <v>3288</v>
      </c>
      <c r="S123" s="18">
        <f>Table_SQLXAL[[#This Row],[QTY_PROD_TIME]]*1.2</f>
        <v>6.8061600000000002</v>
      </c>
      <c r="T123" s="19">
        <v>3200</v>
      </c>
      <c r="U123" s="18">
        <f>Table_SQLXAL[[#This Row],[QTY]]*Table_SQLXAL[[#This Row],[POWDERWEIGHT]]/1000</f>
        <v>0</v>
      </c>
      <c r="V123" s="18">
        <f>Table_SQLXAL[[#This Row],[QTY]]*Table_SQLXAL[[#This Row],[CHEMICALSWEIGHT]]/1000</f>
        <v>0</v>
      </c>
      <c r="W123" s="13">
        <v>3288</v>
      </c>
      <c r="X123" s="18">
        <v>1370</v>
      </c>
      <c r="Y123" s="18">
        <v>5.6718000000000002</v>
      </c>
      <c r="Z123" s="20">
        <v>0.12</v>
      </c>
      <c r="AA123" s="9">
        <v>0</v>
      </c>
      <c r="AB123" s="18">
        <v>0</v>
      </c>
      <c r="AC123" s="14" t="s">
        <v>16</v>
      </c>
      <c r="AD123" s="14" t="s">
        <v>5</v>
      </c>
      <c r="AE123" s="14" t="s">
        <v>5</v>
      </c>
      <c r="AF123" s="14" t="s">
        <v>376</v>
      </c>
      <c r="AG123" s="14" t="s">
        <v>59</v>
      </c>
      <c r="AH123" s="14">
        <v>41036</v>
      </c>
      <c r="AI123" s="14" t="s">
        <v>926</v>
      </c>
      <c r="AJ123" s="14" t="s">
        <v>584</v>
      </c>
      <c r="AK123" s="14" t="s">
        <v>4</v>
      </c>
      <c r="AL123" s="14">
        <v>0</v>
      </c>
      <c r="AM123" s="14">
        <v>1</v>
      </c>
      <c r="AN123" s="7"/>
      <c r="AQ123" s="7"/>
      <c r="AR123" s="7"/>
      <c r="AV123" s="7"/>
      <c r="AX123" s="7"/>
    </row>
    <row r="124" spans="1:50" x14ac:dyDescent="0.25">
      <c r="A124" s="14" t="s">
        <v>185</v>
      </c>
      <c r="B124" s="14" t="s">
        <v>19</v>
      </c>
      <c r="C124" s="21" t="s">
        <v>166</v>
      </c>
      <c r="D124" s="21" t="s">
        <v>277</v>
      </c>
      <c r="E124" s="21" t="s">
        <v>278</v>
      </c>
      <c r="F124" s="23">
        <v>41039</v>
      </c>
      <c r="G124" s="2">
        <f>ROUNDDOWN((Table_SQLXAL[[#This Row],[PRODWIDTH]]/Table_SQLXAL[[#This Row],[ROLLWIDTH CM]]/10),0)</f>
        <v>5</v>
      </c>
      <c r="H124" s="22">
        <v>75</v>
      </c>
      <c r="I124" s="21" t="s">
        <v>168</v>
      </c>
      <c r="J124" s="14" t="s">
        <v>169</v>
      </c>
      <c r="K124" s="14" t="s">
        <v>170</v>
      </c>
      <c r="L124" s="10">
        <f>(Table_SQLXAL[[#This Row],[TARGETWEIGHT]]*1000)-Table_SQLXAL[[#This Row],[POWDERWEIGHT]]-Table_SQLXAL[[#This Row],[CHEMICALSWEIGHT]]</f>
        <v>50</v>
      </c>
      <c r="M124" s="16" t="s">
        <v>305</v>
      </c>
      <c r="N124" s="12">
        <f>Table_SQLXAL[[#This Row],[ROLLWIDTH]]/10</f>
        <v>60</v>
      </c>
      <c r="O124" s="13">
        <v>38500</v>
      </c>
      <c r="P124" s="13">
        <f>Table_SQLXAL[[#This Row],[QTY]]/Table_SQLXAL[[#This Row],[ROLLWIDTH CM]]*100</f>
        <v>64166.666666666664</v>
      </c>
      <c r="Q124" s="13">
        <v>64166.666666999998</v>
      </c>
      <c r="R124" s="18">
        <f>Table_SQLXAL[[#This Row],[KG]]-Table_SQLXAL[[#This Row],[poid de poudre]]-Table_SQLXAL[[#This Row],[poid de chemical]]</f>
        <v>1925</v>
      </c>
      <c r="S124" s="18">
        <f>Table_SQLXAL[[#This Row],[QTY_PROD_TIME]]*1.2</f>
        <v>3.3263999999999996</v>
      </c>
      <c r="T124" s="19">
        <v>3100</v>
      </c>
      <c r="U124" s="18">
        <f>Table_SQLXAL[[#This Row],[QTY]]*Table_SQLXAL[[#This Row],[POWDERWEIGHT]]/1000</f>
        <v>0</v>
      </c>
      <c r="V124" s="18">
        <f>Table_SQLXAL[[#This Row],[QTY]]*Table_SQLXAL[[#This Row],[CHEMICALSWEIGHT]]/1000</f>
        <v>0</v>
      </c>
      <c r="W124" s="13">
        <v>1925</v>
      </c>
      <c r="X124" s="18">
        <v>600</v>
      </c>
      <c r="Y124" s="18">
        <v>2.7719999999999998</v>
      </c>
      <c r="Z124" s="20">
        <v>0.05</v>
      </c>
      <c r="AA124" s="9">
        <v>0</v>
      </c>
      <c r="AB124" s="18">
        <v>0</v>
      </c>
      <c r="AC124" s="14" t="s">
        <v>16</v>
      </c>
      <c r="AD124" s="14" t="s">
        <v>5</v>
      </c>
      <c r="AE124" s="14" t="s">
        <v>5</v>
      </c>
      <c r="AF124" s="14" t="s">
        <v>374</v>
      </c>
      <c r="AG124" s="14" t="s">
        <v>59</v>
      </c>
      <c r="AH124" s="14">
        <v>41039</v>
      </c>
      <c r="AI124" s="14" t="s">
        <v>793</v>
      </c>
      <c r="AJ124" s="14" t="s">
        <v>236</v>
      </c>
      <c r="AK124" s="14" t="s">
        <v>25</v>
      </c>
      <c r="AL124" s="14">
        <v>0</v>
      </c>
      <c r="AM124" s="14">
        <v>1</v>
      </c>
      <c r="AN124" s="7"/>
      <c r="AQ124" s="7"/>
      <c r="AR124" s="7"/>
      <c r="AV124" s="7"/>
      <c r="AX124" s="7"/>
    </row>
    <row r="125" spans="1:50" x14ac:dyDescent="0.25">
      <c r="A125" s="14" t="s">
        <v>185</v>
      </c>
      <c r="B125" s="14" t="s">
        <v>19</v>
      </c>
      <c r="C125" s="21" t="s">
        <v>48</v>
      </c>
      <c r="D125" s="21" t="s">
        <v>259</v>
      </c>
      <c r="E125" s="21" t="s">
        <v>260</v>
      </c>
      <c r="F125" s="23">
        <v>41039</v>
      </c>
      <c r="G125" s="2">
        <f>ROUNDDOWN((Table_SQLXAL[[#This Row],[PRODWIDTH]]/Table_SQLXAL[[#This Row],[ROLLWIDTH CM]]/10),0)</f>
        <v>2</v>
      </c>
      <c r="H125" s="22">
        <v>25.2</v>
      </c>
      <c r="I125" s="21" t="s">
        <v>108</v>
      </c>
      <c r="J125" s="14" t="s">
        <v>106</v>
      </c>
      <c r="K125" s="14" t="s">
        <v>107</v>
      </c>
      <c r="L125" s="10">
        <f>(Table_SQLXAL[[#This Row],[TARGETWEIGHT]]*1000)-Table_SQLXAL[[#This Row],[POWDERWEIGHT]]-Table_SQLXAL[[#This Row],[CHEMICALSWEIGHT]]</f>
        <v>120</v>
      </c>
      <c r="M125" s="16" t="s">
        <v>50</v>
      </c>
      <c r="N125" s="12">
        <f>Table_SQLXAL[[#This Row],[ROLLWIDTH]]/10</f>
        <v>150</v>
      </c>
      <c r="O125" s="13">
        <v>23625</v>
      </c>
      <c r="P125" s="13">
        <f>Table_SQLXAL[[#This Row],[QTY]]/Table_SQLXAL[[#This Row],[ROLLWIDTH CM]]*100</f>
        <v>15750</v>
      </c>
      <c r="Q125" s="13">
        <v>15750</v>
      </c>
      <c r="R125" s="18">
        <f>Table_SQLXAL[[#This Row],[KG]]-Table_SQLXAL[[#This Row],[poid de poudre]]-Table_SQLXAL[[#This Row],[poid de chemical]]</f>
        <v>2835</v>
      </c>
      <c r="S125" s="18">
        <f>Table_SQLXAL[[#This Row],[QTY_PROD_TIME]]*1.2</f>
        <v>5.8684499999999993</v>
      </c>
      <c r="T125" s="19">
        <v>3200</v>
      </c>
      <c r="U125" s="18">
        <f>Table_SQLXAL[[#This Row],[QTY]]*Table_SQLXAL[[#This Row],[POWDERWEIGHT]]/1000</f>
        <v>0</v>
      </c>
      <c r="V125" s="18">
        <f>Table_SQLXAL[[#This Row],[QTY]]*Table_SQLXAL[[#This Row],[CHEMICALSWEIGHT]]/1000</f>
        <v>0</v>
      </c>
      <c r="W125" s="13">
        <v>2835</v>
      </c>
      <c r="X125" s="18">
        <v>1500</v>
      </c>
      <c r="Y125" s="18">
        <v>4.8903749999999997</v>
      </c>
      <c r="Z125" s="20">
        <v>0.12</v>
      </c>
      <c r="AA125" s="9">
        <v>0</v>
      </c>
      <c r="AB125" s="18">
        <v>0</v>
      </c>
      <c r="AC125" s="14" t="s">
        <v>16</v>
      </c>
      <c r="AD125" s="14" t="s">
        <v>5</v>
      </c>
      <c r="AE125" s="14" t="s">
        <v>5</v>
      </c>
      <c r="AF125" s="14" t="s">
        <v>376</v>
      </c>
      <c r="AG125" s="14" t="s">
        <v>59</v>
      </c>
      <c r="AH125" s="14">
        <v>41039</v>
      </c>
      <c r="AI125" s="14" t="s">
        <v>794</v>
      </c>
      <c r="AJ125" s="14" t="s">
        <v>340</v>
      </c>
      <c r="AK125" s="14" t="s">
        <v>4</v>
      </c>
      <c r="AL125" s="14">
        <v>0</v>
      </c>
      <c r="AM125" s="14">
        <v>1</v>
      </c>
      <c r="AN125" s="7"/>
      <c r="AQ125" s="7"/>
      <c r="AR125" s="7"/>
      <c r="AV125" s="7"/>
      <c r="AX125" s="7"/>
    </row>
    <row r="126" spans="1:50" x14ac:dyDescent="0.25">
      <c r="A126" s="14" t="s">
        <v>185</v>
      </c>
      <c r="B126" s="14" t="s">
        <v>19</v>
      </c>
      <c r="C126" s="21" t="s">
        <v>166</v>
      </c>
      <c r="D126" s="21" t="s">
        <v>277</v>
      </c>
      <c r="E126" s="21" t="s">
        <v>278</v>
      </c>
      <c r="F126" s="23">
        <v>41039</v>
      </c>
      <c r="G126" s="2">
        <f>ROUNDDOWN((Table_SQLXAL[[#This Row],[PRODWIDTH]]/Table_SQLXAL[[#This Row],[ROLLWIDTH CM]]/10),0)</f>
        <v>2</v>
      </c>
      <c r="H126" s="22">
        <v>75</v>
      </c>
      <c r="I126" s="21" t="s">
        <v>168</v>
      </c>
      <c r="J126" s="14" t="s">
        <v>165</v>
      </c>
      <c r="K126" s="14" t="s">
        <v>167</v>
      </c>
      <c r="L126" s="10">
        <f>(Table_SQLXAL[[#This Row],[TARGETWEIGHT]]*1000)-Table_SQLXAL[[#This Row],[POWDERWEIGHT]]-Table_SQLXAL[[#This Row],[CHEMICALSWEIGHT]]</f>
        <v>50</v>
      </c>
      <c r="M126" s="16" t="s">
        <v>305</v>
      </c>
      <c r="N126" s="12">
        <f>Table_SQLXAL[[#This Row],[ROLLWIDTH]]/10</f>
        <v>120</v>
      </c>
      <c r="O126" s="13">
        <v>130000</v>
      </c>
      <c r="P126" s="13">
        <f>Table_SQLXAL[[#This Row],[QTY]]/Table_SQLXAL[[#This Row],[ROLLWIDTH CM]]*100</f>
        <v>108333.33333333333</v>
      </c>
      <c r="Q126" s="13">
        <v>108333.333333</v>
      </c>
      <c r="R126" s="18">
        <f>Table_SQLXAL[[#This Row],[KG]]-Table_SQLXAL[[#This Row],[poid de poudre]]-Table_SQLXAL[[#This Row],[poid de chemical]]</f>
        <v>6500</v>
      </c>
      <c r="S126" s="18">
        <f>Table_SQLXAL[[#This Row],[QTY_PROD_TIME]]*1.2</f>
        <v>11.231999999999999</v>
      </c>
      <c r="T126" s="19">
        <v>3100</v>
      </c>
      <c r="U126" s="18">
        <f>Table_SQLXAL[[#This Row],[QTY]]*Table_SQLXAL[[#This Row],[POWDERWEIGHT]]/1000</f>
        <v>0</v>
      </c>
      <c r="V126" s="18">
        <f>Table_SQLXAL[[#This Row],[QTY]]*Table_SQLXAL[[#This Row],[CHEMICALSWEIGHT]]/1000</f>
        <v>0</v>
      </c>
      <c r="W126" s="13">
        <v>6500</v>
      </c>
      <c r="X126" s="18">
        <v>1200</v>
      </c>
      <c r="Y126" s="18">
        <v>9.36</v>
      </c>
      <c r="Z126" s="20">
        <v>0.05</v>
      </c>
      <c r="AA126" s="9">
        <v>0</v>
      </c>
      <c r="AB126" s="18">
        <v>0</v>
      </c>
      <c r="AC126" s="14" t="s">
        <v>16</v>
      </c>
      <c r="AD126" s="14" t="s">
        <v>5</v>
      </c>
      <c r="AE126" s="14" t="s">
        <v>5</v>
      </c>
      <c r="AF126" s="14" t="s">
        <v>374</v>
      </c>
      <c r="AG126" s="14" t="s">
        <v>59</v>
      </c>
      <c r="AH126" s="14">
        <v>41039</v>
      </c>
      <c r="AI126" s="14" t="s">
        <v>795</v>
      </c>
      <c r="AJ126" s="14" t="s">
        <v>236</v>
      </c>
      <c r="AK126" s="14" t="s">
        <v>25</v>
      </c>
      <c r="AL126" s="14">
        <v>0</v>
      </c>
      <c r="AM126" s="14">
        <v>1</v>
      </c>
      <c r="AN126" s="7"/>
      <c r="AQ126" s="7"/>
      <c r="AR126" s="7"/>
      <c r="AV126" s="7"/>
      <c r="AX126" s="7"/>
    </row>
    <row r="127" spans="1:50" x14ac:dyDescent="0.25">
      <c r="A127" s="14" t="s">
        <v>185</v>
      </c>
      <c r="B127" s="14" t="s">
        <v>19</v>
      </c>
      <c r="C127" s="21" t="s">
        <v>48</v>
      </c>
      <c r="D127" s="21" t="s">
        <v>259</v>
      </c>
      <c r="E127" s="21" t="s">
        <v>260</v>
      </c>
      <c r="F127" s="23">
        <v>41044</v>
      </c>
      <c r="G127" s="2">
        <f>ROUNDDOWN((Table_SQLXAL[[#This Row],[PRODWIDTH]]/Table_SQLXAL[[#This Row],[ROLLWIDTH CM]]/10),0)</f>
        <v>2</v>
      </c>
      <c r="H127" s="22">
        <v>25.2</v>
      </c>
      <c r="I127" s="21" t="s">
        <v>74</v>
      </c>
      <c r="J127" s="14" t="s">
        <v>47</v>
      </c>
      <c r="K127" s="14" t="s">
        <v>49</v>
      </c>
      <c r="L127" s="10">
        <f>(Table_SQLXAL[[#This Row],[TARGETWEIGHT]]*1000)-Table_SQLXAL[[#This Row],[POWDERWEIGHT]]-Table_SQLXAL[[#This Row],[CHEMICALSWEIGHT]]</f>
        <v>120</v>
      </c>
      <c r="M127" s="16" t="s">
        <v>50</v>
      </c>
      <c r="N127" s="12">
        <f>Table_SQLXAL[[#This Row],[ROLLWIDTH]]/10</f>
        <v>144</v>
      </c>
      <c r="O127" s="13">
        <v>21600</v>
      </c>
      <c r="P127" s="13">
        <f>Table_SQLXAL[[#This Row],[QTY]]/Table_SQLXAL[[#This Row],[ROLLWIDTH CM]]*100</f>
        <v>15000</v>
      </c>
      <c r="Q127" s="13">
        <v>15000</v>
      </c>
      <c r="R127" s="18">
        <f>Table_SQLXAL[[#This Row],[KG]]-Table_SQLXAL[[#This Row],[poid de poudre]]-Table_SQLXAL[[#This Row],[poid de chemical]]</f>
        <v>2592</v>
      </c>
      <c r="S127" s="18">
        <f>Table_SQLXAL[[#This Row],[QTY_PROD_TIME]]*1.2</f>
        <v>5.3654399999999995</v>
      </c>
      <c r="T127" s="19">
        <v>3200</v>
      </c>
      <c r="U127" s="18">
        <f>Table_SQLXAL[[#This Row],[QTY]]*Table_SQLXAL[[#This Row],[POWDERWEIGHT]]/1000</f>
        <v>0</v>
      </c>
      <c r="V127" s="18">
        <f>Table_SQLXAL[[#This Row],[QTY]]*Table_SQLXAL[[#This Row],[CHEMICALSWEIGHT]]/1000</f>
        <v>0</v>
      </c>
      <c r="W127" s="13">
        <v>2592</v>
      </c>
      <c r="X127" s="18">
        <v>1440</v>
      </c>
      <c r="Y127" s="18">
        <v>4.4711999999999996</v>
      </c>
      <c r="Z127" s="20">
        <v>0.12</v>
      </c>
      <c r="AA127" s="9">
        <v>0</v>
      </c>
      <c r="AB127" s="18">
        <v>0</v>
      </c>
      <c r="AC127" s="14" t="s">
        <v>16</v>
      </c>
      <c r="AD127" s="14" t="s">
        <v>5</v>
      </c>
      <c r="AE127" s="14" t="s">
        <v>5</v>
      </c>
      <c r="AF127" s="14" t="s">
        <v>376</v>
      </c>
      <c r="AG127" s="14" t="s">
        <v>59</v>
      </c>
      <c r="AH127" s="14">
        <v>41044</v>
      </c>
      <c r="AI127" s="14" t="s">
        <v>796</v>
      </c>
      <c r="AJ127" s="14" t="s">
        <v>586</v>
      </c>
      <c r="AK127" s="14" t="s">
        <v>4</v>
      </c>
      <c r="AL127" s="14">
        <v>0</v>
      </c>
      <c r="AM127" s="14">
        <v>1</v>
      </c>
      <c r="AN127" s="7"/>
      <c r="AQ127" s="7"/>
      <c r="AR127" s="7"/>
      <c r="AV127" s="7"/>
      <c r="AX127" s="7"/>
    </row>
    <row r="128" spans="1:50" x14ac:dyDescent="0.25">
      <c r="A128" s="14" t="s">
        <v>185</v>
      </c>
      <c r="B128" s="14" t="s">
        <v>19</v>
      </c>
      <c r="C128" s="21" t="s">
        <v>48</v>
      </c>
      <c r="D128" s="21" t="s">
        <v>259</v>
      </c>
      <c r="E128" s="21" t="s">
        <v>260</v>
      </c>
      <c r="F128" s="23">
        <v>41044</v>
      </c>
      <c r="G128" s="2">
        <f>ROUNDDOWN((Table_SQLXAL[[#This Row],[PRODWIDTH]]/Table_SQLXAL[[#This Row],[ROLLWIDTH CM]]/10),0)</f>
        <v>2</v>
      </c>
      <c r="H128" s="22">
        <v>25.2</v>
      </c>
      <c r="I128" s="21" t="s">
        <v>74</v>
      </c>
      <c r="J128" s="14" t="s">
        <v>72</v>
      </c>
      <c r="K128" s="14" t="s">
        <v>73</v>
      </c>
      <c r="L128" s="10">
        <f>(Table_SQLXAL[[#This Row],[TARGETWEIGHT]]*1000)-Table_SQLXAL[[#This Row],[POWDERWEIGHT]]-Table_SQLXAL[[#This Row],[CHEMICALSWEIGHT]]</f>
        <v>120</v>
      </c>
      <c r="M128" s="16" t="s">
        <v>50</v>
      </c>
      <c r="N128" s="12">
        <f>Table_SQLXAL[[#This Row],[ROLLWIDTH]]/10</f>
        <v>137</v>
      </c>
      <c r="O128" s="13">
        <v>20550</v>
      </c>
      <c r="P128" s="13">
        <f>Table_SQLXAL[[#This Row],[QTY]]/Table_SQLXAL[[#This Row],[ROLLWIDTH CM]]*100</f>
        <v>15000</v>
      </c>
      <c r="Q128" s="13">
        <v>15000</v>
      </c>
      <c r="R128" s="18">
        <f>Table_SQLXAL[[#This Row],[KG]]-Table_SQLXAL[[#This Row],[poid de poudre]]-Table_SQLXAL[[#This Row],[poid de chemical]]</f>
        <v>2466</v>
      </c>
      <c r="S128" s="18">
        <f>Table_SQLXAL[[#This Row],[QTY_PROD_TIME]]*1.2</f>
        <v>5.1046199999999997</v>
      </c>
      <c r="T128" s="19">
        <v>3200</v>
      </c>
      <c r="U128" s="18">
        <f>Table_SQLXAL[[#This Row],[QTY]]*Table_SQLXAL[[#This Row],[POWDERWEIGHT]]/1000</f>
        <v>0</v>
      </c>
      <c r="V128" s="18">
        <f>Table_SQLXAL[[#This Row],[QTY]]*Table_SQLXAL[[#This Row],[CHEMICALSWEIGHT]]/1000</f>
        <v>0</v>
      </c>
      <c r="W128" s="13">
        <v>2466</v>
      </c>
      <c r="X128" s="18">
        <v>1370</v>
      </c>
      <c r="Y128" s="18">
        <v>4.2538499999999999</v>
      </c>
      <c r="Z128" s="20">
        <v>0.12</v>
      </c>
      <c r="AA128" s="9">
        <v>0</v>
      </c>
      <c r="AB128" s="18">
        <v>0</v>
      </c>
      <c r="AC128" s="14" t="s">
        <v>16</v>
      </c>
      <c r="AD128" s="14" t="s">
        <v>5</v>
      </c>
      <c r="AE128" s="14" t="s">
        <v>5</v>
      </c>
      <c r="AF128" s="14" t="s">
        <v>376</v>
      </c>
      <c r="AG128" s="14" t="s">
        <v>59</v>
      </c>
      <c r="AH128" s="14">
        <v>41044</v>
      </c>
      <c r="AI128" s="14" t="s">
        <v>927</v>
      </c>
      <c r="AJ128" s="14" t="s">
        <v>586</v>
      </c>
      <c r="AK128" s="14" t="s">
        <v>4</v>
      </c>
      <c r="AL128" s="14">
        <v>0</v>
      </c>
      <c r="AM128" s="14">
        <v>1</v>
      </c>
      <c r="AN128" s="7"/>
      <c r="AQ128" s="7"/>
      <c r="AR128" s="7"/>
      <c r="AV128" s="7"/>
      <c r="AX128" s="7"/>
    </row>
    <row r="129" spans="1:50" x14ac:dyDescent="0.25">
      <c r="A129" s="14" t="s">
        <v>185</v>
      </c>
      <c r="B129" s="14" t="s">
        <v>19</v>
      </c>
      <c r="C129" s="21" t="s">
        <v>48</v>
      </c>
      <c r="D129" s="21" t="s">
        <v>259</v>
      </c>
      <c r="E129" s="21" t="s">
        <v>260</v>
      </c>
      <c r="F129" s="23">
        <v>41045</v>
      </c>
      <c r="G129" s="2">
        <f>ROUNDDOWN((Table_SQLXAL[[#This Row],[PRODWIDTH]]/Table_SQLXAL[[#This Row],[ROLLWIDTH CM]]/10),0)</f>
        <v>2</v>
      </c>
      <c r="H129" s="22">
        <v>25.2</v>
      </c>
      <c r="I129" s="21" t="s">
        <v>443</v>
      </c>
      <c r="J129" s="14" t="s">
        <v>47</v>
      </c>
      <c r="K129" s="14" t="s">
        <v>49</v>
      </c>
      <c r="L129" s="10">
        <f>(Table_SQLXAL[[#This Row],[TARGETWEIGHT]]*1000)-Table_SQLXAL[[#This Row],[POWDERWEIGHT]]-Table_SQLXAL[[#This Row],[CHEMICALSWEIGHT]]</f>
        <v>120</v>
      </c>
      <c r="M129" s="16" t="s">
        <v>50</v>
      </c>
      <c r="N129" s="12">
        <f>Table_SQLXAL[[#This Row],[ROLLWIDTH]]/10</f>
        <v>144</v>
      </c>
      <c r="O129" s="13">
        <v>23040</v>
      </c>
      <c r="P129" s="13">
        <f>Table_SQLXAL[[#This Row],[QTY]]/Table_SQLXAL[[#This Row],[ROLLWIDTH CM]]*100</f>
        <v>16000</v>
      </c>
      <c r="Q129" s="13">
        <v>16000</v>
      </c>
      <c r="R129" s="18">
        <f>Table_SQLXAL[[#This Row],[KG]]-Table_SQLXAL[[#This Row],[poid de poudre]]-Table_SQLXAL[[#This Row],[poid de chemical]]</f>
        <v>2764.8</v>
      </c>
      <c r="S129" s="18">
        <f>Table_SQLXAL[[#This Row],[QTY_PROD_TIME]]*1.2</f>
        <v>5.7231360000000002</v>
      </c>
      <c r="T129" s="19">
        <v>3200</v>
      </c>
      <c r="U129" s="18">
        <f>Table_SQLXAL[[#This Row],[QTY]]*Table_SQLXAL[[#This Row],[POWDERWEIGHT]]/1000</f>
        <v>0</v>
      </c>
      <c r="V129" s="18">
        <f>Table_SQLXAL[[#This Row],[QTY]]*Table_SQLXAL[[#This Row],[CHEMICALSWEIGHT]]/1000</f>
        <v>0</v>
      </c>
      <c r="W129" s="13">
        <v>2764.8</v>
      </c>
      <c r="X129" s="18">
        <v>1440</v>
      </c>
      <c r="Y129" s="18">
        <v>4.7692800000000002</v>
      </c>
      <c r="Z129" s="20">
        <v>0.12</v>
      </c>
      <c r="AA129" s="9">
        <v>0</v>
      </c>
      <c r="AB129" s="18">
        <v>0</v>
      </c>
      <c r="AC129" s="14" t="s">
        <v>16</v>
      </c>
      <c r="AD129" s="14" t="s">
        <v>5</v>
      </c>
      <c r="AE129" s="14" t="s">
        <v>5</v>
      </c>
      <c r="AF129" s="14" t="s">
        <v>376</v>
      </c>
      <c r="AG129" s="14" t="s">
        <v>59</v>
      </c>
      <c r="AH129" s="14">
        <v>41045</v>
      </c>
      <c r="AI129" s="14" t="s">
        <v>798</v>
      </c>
      <c r="AJ129" s="14" t="s">
        <v>446</v>
      </c>
      <c r="AK129" s="14" t="s">
        <v>4</v>
      </c>
      <c r="AL129" s="14">
        <v>0</v>
      </c>
      <c r="AM129" s="14">
        <v>1</v>
      </c>
      <c r="AN129" s="7"/>
      <c r="AQ129" s="7"/>
      <c r="AR129" s="7"/>
      <c r="AV129" s="7"/>
      <c r="AX129" s="7"/>
    </row>
    <row r="130" spans="1:50" x14ac:dyDescent="0.25">
      <c r="A130" s="14" t="s">
        <v>185</v>
      </c>
      <c r="B130" s="14" t="s">
        <v>19</v>
      </c>
      <c r="C130" s="21" t="s">
        <v>48</v>
      </c>
      <c r="D130" s="21" t="s">
        <v>259</v>
      </c>
      <c r="E130" s="21" t="s">
        <v>260</v>
      </c>
      <c r="F130" s="23">
        <v>41051</v>
      </c>
      <c r="G130" s="2">
        <f>ROUNDDOWN((Table_SQLXAL[[#This Row],[PRODWIDTH]]/Table_SQLXAL[[#This Row],[ROLLWIDTH CM]]/10),0)</f>
        <v>2</v>
      </c>
      <c r="H130" s="22">
        <v>25.2</v>
      </c>
      <c r="I130" s="21" t="s">
        <v>74</v>
      </c>
      <c r="J130" s="14" t="s">
        <v>47</v>
      </c>
      <c r="K130" s="14" t="s">
        <v>49</v>
      </c>
      <c r="L130" s="10">
        <f>(Table_SQLXAL[[#This Row],[TARGETWEIGHT]]*1000)-Table_SQLXAL[[#This Row],[POWDERWEIGHT]]-Table_SQLXAL[[#This Row],[CHEMICALSWEIGHT]]</f>
        <v>120</v>
      </c>
      <c r="M130" s="16" t="s">
        <v>50</v>
      </c>
      <c r="N130" s="12">
        <f>Table_SQLXAL[[#This Row],[ROLLWIDTH]]/10</f>
        <v>144</v>
      </c>
      <c r="O130" s="13">
        <v>21600</v>
      </c>
      <c r="P130" s="13">
        <f>Table_SQLXAL[[#This Row],[QTY]]/Table_SQLXAL[[#This Row],[ROLLWIDTH CM]]*100</f>
        <v>15000</v>
      </c>
      <c r="Q130" s="13">
        <v>15000</v>
      </c>
      <c r="R130" s="18">
        <f>Table_SQLXAL[[#This Row],[KG]]-Table_SQLXAL[[#This Row],[poid de poudre]]-Table_SQLXAL[[#This Row],[poid de chemical]]</f>
        <v>2592</v>
      </c>
      <c r="S130" s="18">
        <f>Table_SQLXAL[[#This Row],[QTY_PROD_TIME]]*1.2</f>
        <v>5.3654399999999995</v>
      </c>
      <c r="T130" s="19">
        <v>3200</v>
      </c>
      <c r="U130" s="18">
        <f>Table_SQLXAL[[#This Row],[QTY]]*Table_SQLXAL[[#This Row],[POWDERWEIGHT]]/1000</f>
        <v>0</v>
      </c>
      <c r="V130" s="18">
        <f>Table_SQLXAL[[#This Row],[QTY]]*Table_SQLXAL[[#This Row],[CHEMICALSWEIGHT]]/1000</f>
        <v>0</v>
      </c>
      <c r="W130" s="13">
        <v>2592</v>
      </c>
      <c r="X130" s="18">
        <v>1440</v>
      </c>
      <c r="Y130" s="18">
        <v>4.4711999999999996</v>
      </c>
      <c r="Z130" s="20">
        <v>0.12</v>
      </c>
      <c r="AA130" s="9">
        <v>0</v>
      </c>
      <c r="AB130" s="18">
        <v>0</v>
      </c>
      <c r="AC130" s="14" t="s">
        <v>16</v>
      </c>
      <c r="AD130" s="14" t="s">
        <v>5</v>
      </c>
      <c r="AE130" s="14" t="s">
        <v>5</v>
      </c>
      <c r="AF130" s="14" t="s">
        <v>376</v>
      </c>
      <c r="AG130" s="14" t="s">
        <v>59</v>
      </c>
      <c r="AH130" s="14">
        <v>41051</v>
      </c>
      <c r="AI130" s="14" t="s">
        <v>800</v>
      </c>
      <c r="AJ130" s="14" t="s">
        <v>587</v>
      </c>
      <c r="AK130" s="14" t="s">
        <v>4</v>
      </c>
      <c r="AL130" s="14">
        <v>0</v>
      </c>
      <c r="AM130" s="14">
        <v>1</v>
      </c>
      <c r="AN130" s="7"/>
      <c r="AQ130" s="7"/>
      <c r="AR130" s="7"/>
      <c r="AV130" s="7"/>
      <c r="AX130" s="7"/>
    </row>
    <row r="131" spans="1:50" x14ac:dyDescent="0.25">
      <c r="A131" s="14" t="s">
        <v>185</v>
      </c>
      <c r="B131" s="14" t="s">
        <v>19</v>
      </c>
      <c r="C131" s="21" t="s">
        <v>48</v>
      </c>
      <c r="D131" s="21" t="s">
        <v>259</v>
      </c>
      <c r="E131" s="21" t="s">
        <v>260</v>
      </c>
      <c r="F131" s="23">
        <v>41051</v>
      </c>
      <c r="G131" s="2">
        <f>ROUNDDOWN((Table_SQLXAL[[#This Row],[PRODWIDTH]]/Table_SQLXAL[[#This Row],[ROLLWIDTH CM]]/10),0)</f>
        <v>2</v>
      </c>
      <c r="H131" s="22">
        <v>25.2</v>
      </c>
      <c r="I131" s="21" t="s">
        <v>74</v>
      </c>
      <c r="J131" s="14" t="s">
        <v>72</v>
      </c>
      <c r="K131" s="14" t="s">
        <v>73</v>
      </c>
      <c r="L131" s="10">
        <f>(Table_SQLXAL[[#This Row],[TARGETWEIGHT]]*1000)-Table_SQLXAL[[#This Row],[POWDERWEIGHT]]-Table_SQLXAL[[#This Row],[CHEMICALSWEIGHT]]</f>
        <v>120</v>
      </c>
      <c r="M131" s="16" t="s">
        <v>50</v>
      </c>
      <c r="N131" s="12">
        <f>Table_SQLXAL[[#This Row],[ROLLWIDTH]]/10</f>
        <v>137</v>
      </c>
      <c r="O131" s="13">
        <v>20550</v>
      </c>
      <c r="P131" s="13">
        <f>Table_SQLXAL[[#This Row],[QTY]]/Table_SQLXAL[[#This Row],[ROLLWIDTH CM]]*100</f>
        <v>15000</v>
      </c>
      <c r="Q131" s="13">
        <v>15000</v>
      </c>
      <c r="R131" s="18">
        <f>Table_SQLXAL[[#This Row],[KG]]-Table_SQLXAL[[#This Row],[poid de poudre]]-Table_SQLXAL[[#This Row],[poid de chemical]]</f>
        <v>2466</v>
      </c>
      <c r="S131" s="18">
        <f>Table_SQLXAL[[#This Row],[QTY_PROD_TIME]]*1.2</f>
        <v>5.1046199999999997</v>
      </c>
      <c r="T131" s="19">
        <v>3200</v>
      </c>
      <c r="U131" s="18">
        <f>Table_SQLXAL[[#This Row],[QTY]]*Table_SQLXAL[[#This Row],[POWDERWEIGHT]]/1000</f>
        <v>0</v>
      </c>
      <c r="V131" s="18">
        <f>Table_SQLXAL[[#This Row],[QTY]]*Table_SQLXAL[[#This Row],[CHEMICALSWEIGHT]]/1000</f>
        <v>0</v>
      </c>
      <c r="W131" s="13">
        <v>2466</v>
      </c>
      <c r="X131" s="18">
        <v>1370</v>
      </c>
      <c r="Y131" s="18">
        <v>4.2538499999999999</v>
      </c>
      <c r="Z131" s="20">
        <v>0.12</v>
      </c>
      <c r="AA131" s="9">
        <v>0</v>
      </c>
      <c r="AB131" s="18">
        <v>0</v>
      </c>
      <c r="AC131" s="14" t="s">
        <v>16</v>
      </c>
      <c r="AD131" s="14" t="s">
        <v>5</v>
      </c>
      <c r="AE131" s="14" t="s">
        <v>5</v>
      </c>
      <c r="AF131" s="14" t="s">
        <v>376</v>
      </c>
      <c r="AG131" s="14" t="s">
        <v>59</v>
      </c>
      <c r="AH131" s="14">
        <v>41051</v>
      </c>
      <c r="AI131" s="14" t="s">
        <v>928</v>
      </c>
      <c r="AJ131" s="14" t="s">
        <v>587</v>
      </c>
      <c r="AK131" s="14" t="s">
        <v>4</v>
      </c>
      <c r="AL131" s="14">
        <v>0</v>
      </c>
      <c r="AM131" s="14">
        <v>1</v>
      </c>
      <c r="AN131" s="7"/>
      <c r="AQ131" s="7"/>
      <c r="AR131" s="7"/>
      <c r="AV131" s="7"/>
      <c r="AX131" s="7"/>
    </row>
    <row r="132" spans="1:50" x14ac:dyDescent="0.25">
      <c r="A132" s="14" t="s">
        <v>185</v>
      </c>
      <c r="B132" s="14" t="s">
        <v>19</v>
      </c>
      <c r="C132" s="21" t="s">
        <v>312</v>
      </c>
      <c r="D132" s="21" t="s">
        <v>315</v>
      </c>
      <c r="E132" s="21" t="s">
        <v>273</v>
      </c>
      <c r="F132" s="23">
        <v>41053</v>
      </c>
      <c r="G132" s="2">
        <f>ROUNDDOWN((Table_SQLXAL[[#This Row],[PRODWIDTH]]/Table_SQLXAL[[#This Row],[ROLLWIDTH CM]]/10),0)</f>
        <v>2</v>
      </c>
      <c r="H132" s="22">
        <v>70</v>
      </c>
      <c r="I132" s="21" t="s">
        <v>168</v>
      </c>
      <c r="J132" s="14" t="s">
        <v>313</v>
      </c>
      <c r="K132" s="14" t="s">
        <v>314</v>
      </c>
      <c r="L132" s="10">
        <f>(Table_SQLXAL[[#This Row],[TARGETWEIGHT]]*1000)-Table_SQLXAL[[#This Row],[POWDERWEIGHT]]-Table_SQLXAL[[#This Row],[CHEMICALSWEIGHT]]</f>
        <v>50</v>
      </c>
      <c r="M132" s="16" t="s">
        <v>303</v>
      </c>
      <c r="N132" s="12">
        <f>Table_SQLXAL[[#This Row],[ROLLWIDTH]]/10</f>
        <v>120</v>
      </c>
      <c r="O132" s="13">
        <v>140800</v>
      </c>
      <c r="P132" s="13">
        <f>Table_SQLXAL[[#This Row],[QTY]]/Table_SQLXAL[[#This Row],[ROLLWIDTH CM]]*100</f>
        <v>117333.33333333333</v>
      </c>
      <c r="Q132" s="13">
        <v>117333.333333</v>
      </c>
      <c r="R132" s="18">
        <f>Table_SQLXAL[[#This Row],[KG]]-Table_SQLXAL[[#This Row],[poid de poudre]]-Table_SQLXAL[[#This Row],[poid de chemical]]</f>
        <v>7040</v>
      </c>
      <c r="S132" s="18">
        <f>Table_SQLXAL[[#This Row],[QTY_PROD_TIME]]*1.2</f>
        <v>13.009919999999999</v>
      </c>
      <c r="T132" s="19">
        <v>3100</v>
      </c>
      <c r="U132" s="18">
        <f>Table_SQLXAL[[#This Row],[QTY]]*Table_SQLXAL[[#This Row],[POWDERWEIGHT]]/1000</f>
        <v>0</v>
      </c>
      <c r="V132" s="18">
        <f>Table_SQLXAL[[#This Row],[QTY]]*Table_SQLXAL[[#This Row],[CHEMICALSWEIGHT]]/1000</f>
        <v>0</v>
      </c>
      <c r="W132" s="13">
        <v>7040</v>
      </c>
      <c r="X132" s="18">
        <v>1200</v>
      </c>
      <c r="Y132" s="18">
        <v>10.8416</v>
      </c>
      <c r="Z132" s="20">
        <v>0.05</v>
      </c>
      <c r="AA132" s="9">
        <v>0</v>
      </c>
      <c r="AB132" s="18">
        <v>0</v>
      </c>
      <c r="AC132" s="14" t="s">
        <v>16</v>
      </c>
      <c r="AD132" s="14" t="s">
        <v>5</v>
      </c>
      <c r="AE132" s="14" t="s">
        <v>5</v>
      </c>
      <c r="AF132" s="14" t="s">
        <v>387</v>
      </c>
      <c r="AG132" s="14" t="s">
        <v>59</v>
      </c>
      <c r="AH132" s="14">
        <v>41053</v>
      </c>
      <c r="AI132" s="14" t="s">
        <v>801</v>
      </c>
      <c r="AJ132" s="14" t="s">
        <v>342</v>
      </c>
      <c r="AK132" s="14" t="s">
        <v>25</v>
      </c>
      <c r="AL132" s="14">
        <v>0</v>
      </c>
      <c r="AM132" s="14">
        <v>1</v>
      </c>
      <c r="AN132" s="7"/>
      <c r="AQ132" s="7"/>
      <c r="AR132" s="7"/>
      <c r="AV132" s="7"/>
      <c r="AX132" s="7"/>
    </row>
    <row r="133" spans="1:50" x14ac:dyDescent="0.25">
      <c r="A133" s="14" t="s">
        <v>185</v>
      </c>
      <c r="B133" s="14" t="s">
        <v>19</v>
      </c>
      <c r="C133" s="21" t="s">
        <v>312</v>
      </c>
      <c r="D133" s="21" t="s">
        <v>315</v>
      </c>
      <c r="E133" s="21" t="s">
        <v>273</v>
      </c>
      <c r="F133" s="23">
        <v>41053</v>
      </c>
      <c r="G133" s="2">
        <f>ROUNDDOWN((Table_SQLXAL[[#This Row],[PRODWIDTH]]/Table_SQLXAL[[#This Row],[ROLLWIDTH CM]]/10),0)</f>
        <v>5</v>
      </c>
      <c r="H133" s="22">
        <v>70</v>
      </c>
      <c r="I133" s="21" t="s">
        <v>168</v>
      </c>
      <c r="J133" s="14" t="s">
        <v>316</v>
      </c>
      <c r="K133" s="14" t="s">
        <v>317</v>
      </c>
      <c r="L133" s="10">
        <f>(Table_SQLXAL[[#This Row],[TARGETWEIGHT]]*1000)-Table_SQLXAL[[#This Row],[POWDERWEIGHT]]-Table_SQLXAL[[#This Row],[CHEMICALSWEIGHT]]</f>
        <v>50</v>
      </c>
      <c r="M133" s="16" t="s">
        <v>303</v>
      </c>
      <c r="N133" s="12">
        <f>Table_SQLXAL[[#This Row],[ROLLWIDTH]]/10</f>
        <v>60</v>
      </c>
      <c r="O133" s="13">
        <v>35200</v>
      </c>
      <c r="P133" s="13">
        <f>Table_SQLXAL[[#This Row],[QTY]]/Table_SQLXAL[[#This Row],[ROLLWIDTH CM]]*100</f>
        <v>58666.666666666664</v>
      </c>
      <c r="Q133" s="13">
        <v>58666.666666999998</v>
      </c>
      <c r="R133" s="18">
        <f>Table_SQLXAL[[#This Row],[KG]]-Table_SQLXAL[[#This Row],[poid de poudre]]-Table_SQLXAL[[#This Row],[poid de chemical]]</f>
        <v>1760</v>
      </c>
      <c r="S133" s="18">
        <f>Table_SQLXAL[[#This Row],[QTY_PROD_TIME]]*1.2</f>
        <v>3.2524799999999998</v>
      </c>
      <c r="T133" s="19">
        <v>3100</v>
      </c>
      <c r="U133" s="18">
        <f>Table_SQLXAL[[#This Row],[QTY]]*Table_SQLXAL[[#This Row],[POWDERWEIGHT]]/1000</f>
        <v>0</v>
      </c>
      <c r="V133" s="18">
        <f>Table_SQLXAL[[#This Row],[QTY]]*Table_SQLXAL[[#This Row],[CHEMICALSWEIGHT]]/1000</f>
        <v>0</v>
      </c>
      <c r="W133" s="13">
        <v>1760</v>
      </c>
      <c r="X133" s="18">
        <v>600</v>
      </c>
      <c r="Y133" s="18">
        <v>2.7103999999999999</v>
      </c>
      <c r="Z133" s="20">
        <v>0.05</v>
      </c>
      <c r="AA133" s="9">
        <v>0</v>
      </c>
      <c r="AB133" s="18">
        <v>0</v>
      </c>
      <c r="AC133" s="14" t="s">
        <v>16</v>
      </c>
      <c r="AD133" s="14" t="s">
        <v>5</v>
      </c>
      <c r="AE133" s="14" t="s">
        <v>5</v>
      </c>
      <c r="AF133" s="14" t="s">
        <v>387</v>
      </c>
      <c r="AG133" s="14" t="s">
        <v>59</v>
      </c>
      <c r="AH133" s="14">
        <v>41053</v>
      </c>
      <c r="AI133" s="14" t="s">
        <v>802</v>
      </c>
      <c r="AJ133" s="14" t="s">
        <v>342</v>
      </c>
      <c r="AK133" s="14" t="s">
        <v>25</v>
      </c>
      <c r="AL133" s="14">
        <v>0</v>
      </c>
      <c r="AM133" s="14">
        <v>1</v>
      </c>
      <c r="AN133" s="7"/>
      <c r="AQ133" s="7"/>
      <c r="AR133" s="7"/>
      <c r="AV133" s="7"/>
      <c r="AX133" s="7"/>
    </row>
    <row r="134" spans="1:50" x14ac:dyDescent="0.25">
      <c r="A134" s="14" t="s">
        <v>185</v>
      </c>
      <c r="B134" s="14" t="s">
        <v>19</v>
      </c>
      <c r="C134" s="21" t="s">
        <v>174</v>
      </c>
      <c r="D134" s="21" t="s">
        <v>281</v>
      </c>
      <c r="E134" s="21" t="s">
        <v>282</v>
      </c>
      <c r="F134" s="23">
        <v>41061</v>
      </c>
      <c r="G134" s="2">
        <f>ROUNDDOWN((Table_SQLXAL[[#This Row],[PRODWIDTH]]/Table_SQLXAL[[#This Row],[ROLLWIDTH CM]]/10),0)</f>
        <v>2</v>
      </c>
      <c r="H134" s="22">
        <v>65.5</v>
      </c>
      <c r="I134" s="21" t="s">
        <v>44</v>
      </c>
      <c r="J134" s="14" t="s">
        <v>238</v>
      </c>
      <c r="K134" s="14" t="s">
        <v>239</v>
      </c>
      <c r="L134" s="10">
        <f>(Table_SQLXAL[[#This Row],[TARGETWEIGHT]]*1000)-Table_SQLXAL[[#This Row],[POWDERWEIGHT]]-Table_SQLXAL[[#This Row],[CHEMICALSWEIGHT]]</f>
        <v>45</v>
      </c>
      <c r="M134" s="16" t="s">
        <v>322</v>
      </c>
      <c r="N134" s="12">
        <f>Table_SQLXAL[[#This Row],[ROLLWIDTH]]/10</f>
        <v>132</v>
      </c>
      <c r="O134" s="13">
        <v>85800</v>
      </c>
      <c r="P134" s="13">
        <f>Table_SQLXAL[[#This Row],[QTY]]/Table_SQLXAL[[#This Row],[ROLLWIDTH CM]]*100</f>
        <v>65000</v>
      </c>
      <c r="Q134" s="13">
        <v>65000</v>
      </c>
      <c r="R134" s="18">
        <f>Table_SQLXAL[[#This Row],[KG]]-Table_SQLXAL[[#This Row],[poid de poudre]]-Table_SQLXAL[[#This Row],[poid de chemical]]</f>
        <v>3861</v>
      </c>
      <c r="S134" s="18">
        <f>Table_SQLXAL[[#This Row],[QTY_PROD_TIME]]*1.2</f>
        <v>8.4427199999999996</v>
      </c>
      <c r="T134" s="19">
        <v>3100</v>
      </c>
      <c r="U134" s="18">
        <f>Table_SQLXAL[[#This Row],[QTY]]*Table_SQLXAL[[#This Row],[POWDERWEIGHT]]/1000</f>
        <v>0</v>
      </c>
      <c r="V134" s="18">
        <f>Table_SQLXAL[[#This Row],[QTY]]*Table_SQLXAL[[#This Row],[CHEMICALSWEIGHT]]/1000</f>
        <v>0</v>
      </c>
      <c r="W134" s="13">
        <v>3861</v>
      </c>
      <c r="X134" s="18">
        <v>1320</v>
      </c>
      <c r="Y134" s="18">
        <v>7.0355999999999996</v>
      </c>
      <c r="Z134" s="20">
        <v>4.4999999999999998E-2</v>
      </c>
      <c r="AA134" s="9">
        <v>0</v>
      </c>
      <c r="AB134" s="18">
        <v>0</v>
      </c>
      <c r="AC134" s="14" t="s">
        <v>16</v>
      </c>
      <c r="AD134" s="14" t="s">
        <v>5</v>
      </c>
      <c r="AE134" s="14" t="s">
        <v>5</v>
      </c>
      <c r="AF134" s="14" t="s">
        <v>388</v>
      </c>
      <c r="AG134" s="14" t="s">
        <v>59</v>
      </c>
      <c r="AH134" s="14">
        <v>41061</v>
      </c>
      <c r="AI134" s="14" t="s">
        <v>805</v>
      </c>
      <c r="AJ134" s="14" t="s">
        <v>589</v>
      </c>
      <c r="AK134" s="14" t="s">
        <v>244</v>
      </c>
      <c r="AL134" s="14">
        <v>0</v>
      </c>
      <c r="AM134" s="14">
        <v>1</v>
      </c>
      <c r="AN134" s="7"/>
      <c r="AQ134" s="7"/>
      <c r="AR134" s="7"/>
      <c r="AV134" s="7"/>
      <c r="AX134" s="7"/>
    </row>
    <row r="135" spans="1:50" x14ac:dyDescent="0.25">
      <c r="A135" s="14" t="s">
        <v>185</v>
      </c>
      <c r="B135" s="14" t="s">
        <v>19</v>
      </c>
      <c r="C135" s="21" t="s">
        <v>48</v>
      </c>
      <c r="D135" s="21" t="s">
        <v>259</v>
      </c>
      <c r="E135" s="21" t="s">
        <v>260</v>
      </c>
      <c r="F135" s="23">
        <v>41061</v>
      </c>
      <c r="G135" s="2">
        <f>ROUNDDOWN((Table_SQLXAL[[#This Row],[PRODWIDTH]]/Table_SQLXAL[[#This Row],[ROLLWIDTH CM]]/10),0)</f>
        <v>2</v>
      </c>
      <c r="H135" s="22">
        <v>25.2</v>
      </c>
      <c r="I135" s="21" t="s">
        <v>120</v>
      </c>
      <c r="J135" s="14" t="s">
        <v>47</v>
      </c>
      <c r="K135" s="14" t="s">
        <v>49</v>
      </c>
      <c r="L135" s="10">
        <f>(Table_SQLXAL[[#This Row],[TARGETWEIGHT]]*1000)-Table_SQLXAL[[#This Row],[POWDERWEIGHT]]-Table_SQLXAL[[#This Row],[CHEMICALSWEIGHT]]</f>
        <v>120</v>
      </c>
      <c r="M135" s="16" t="s">
        <v>50</v>
      </c>
      <c r="N135" s="12">
        <f>Table_SQLXAL[[#This Row],[ROLLWIDTH]]/10</f>
        <v>144</v>
      </c>
      <c r="O135" s="13">
        <v>14400</v>
      </c>
      <c r="P135" s="13">
        <f>Table_SQLXAL[[#This Row],[QTY]]/Table_SQLXAL[[#This Row],[ROLLWIDTH CM]]*100</f>
        <v>10000</v>
      </c>
      <c r="Q135" s="13">
        <v>10000</v>
      </c>
      <c r="R135" s="18">
        <f>Table_SQLXAL[[#This Row],[KG]]-Table_SQLXAL[[#This Row],[poid de poudre]]-Table_SQLXAL[[#This Row],[poid de chemical]]</f>
        <v>1728</v>
      </c>
      <c r="S135" s="18">
        <f>Table_SQLXAL[[#This Row],[QTY_PROD_TIME]]*1.2</f>
        <v>3.5769599999999997</v>
      </c>
      <c r="T135" s="19">
        <v>3200</v>
      </c>
      <c r="U135" s="18">
        <f>Table_SQLXAL[[#This Row],[QTY]]*Table_SQLXAL[[#This Row],[POWDERWEIGHT]]/1000</f>
        <v>0</v>
      </c>
      <c r="V135" s="18">
        <f>Table_SQLXAL[[#This Row],[QTY]]*Table_SQLXAL[[#This Row],[CHEMICALSWEIGHT]]/1000</f>
        <v>0</v>
      </c>
      <c r="W135" s="13">
        <v>1728</v>
      </c>
      <c r="X135" s="18">
        <v>1440</v>
      </c>
      <c r="Y135" s="18">
        <v>2.9807999999999999</v>
      </c>
      <c r="Z135" s="20">
        <v>0.12</v>
      </c>
      <c r="AA135" s="9">
        <v>0</v>
      </c>
      <c r="AB135" s="18">
        <v>0</v>
      </c>
      <c r="AC135" s="14" t="s">
        <v>16</v>
      </c>
      <c r="AD135" s="14" t="s">
        <v>5</v>
      </c>
      <c r="AE135" s="14" t="s">
        <v>5</v>
      </c>
      <c r="AF135" s="14" t="s">
        <v>376</v>
      </c>
      <c r="AG135" s="14" t="s">
        <v>59</v>
      </c>
      <c r="AH135" s="14">
        <v>41061</v>
      </c>
      <c r="AI135" s="14" t="s">
        <v>806</v>
      </c>
      <c r="AJ135" s="14" t="s">
        <v>365</v>
      </c>
      <c r="AK135" s="14" t="s">
        <v>4</v>
      </c>
      <c r="AL135" s="14">
        <v>0</v>
      </c>
      <c r="AM135" s="14">
        <v>1</v>
      </c>
      <c r="AN135" s="7"/>
      <c r="AQ135" s="7"/>
      <c r="AR135" s="7"/>
      <c r="AV135" s="7"/>
      <c r="AX135" s="7"/>
    </row>
    <row r="136" spans="1:50" x14ac:dyDescent="0.25">
      <c r="A136" s="14" t="s">
        <v>185</v>
      </c>
      <c r="B136" s="14" t="s">
        <v>19</v>
      </c>
      <c r="C136" s="21" t="s">
        <v>174</v>
      </c>
      <c r="D136" s="21" t="s">
        <v>281</v>
      </c>
      <c r="E136" s="21" t="s">
        <v>282</v>
      </c>
      <c r="F136" s="23">
        <v>41064</v>
      </c>
      <c r="G136" s="2">
        <f>ROUNDDOWN((Table_SQLXAL[[#This Row],[PRODWIDTH]]/Table_SQLXAL[[#This Row],[ROLLWIDTH CM]]/10),0)</f>
        <v>2</v>
      </c>
      <c r="H136" s="22">
        <v>65.5</v>
      </c>
      <c r="I136" s="21" t="s">
        <v>44</v>
      </c>
      <c r="J136" s="14" t="s">
        <v>238</v>
      </c>
      <c r="K136" s="14" t="s">
        <v>239</v>
      </c>
      <c r="L136" s="10">
        <f>(Table_SQLXAL[[#This Row],[TARGETWEIGHT]]*1000)-Table_SQLXAL[[#This Row],[POWDERWEIGHT]]-Table_SQLXAL[[#This Row],[CHEMICALSWEIGHT]]</f>
        <v>45</v>
      </c>
      <c r="M136" s="16" t="s">
        <v>322</v>
      </c>
      <c r="N136" s="12">
        <f>Table_SQLXAL[[#This Row],[ROLLWIDTH]]/10</f>
        <v>132</v>
      </c>
      <c r="O136" s="13">
        <v>85800</v>
      </c>
      <c r="P136" s="13">
        <f>Table_SQLXAL[[#This Row],[QTY]]/Table_SQLXAL[[#This Row],[ROLLWIDTH CM]]*100</f>
        <v>65000</v>
      </c>
      <c r="Q136" s="13">
        <v>65000</v>
      </c>
      <c r="R136" s="18">
        <f>Table_SQLXAL[[#This Row],[KG]]-Table_SQLXAL[[#This Row],[poid de poudre]]-Table_SQLXAL[[#This Row],[poid de chemical]]</f>
        <v>3861</v>
      </c>
      <c r="S136" s="18">
        <f>Table_SQLXAL[[#This Row],[QTY_PROD_TIME]]*1.2</f>
        <v>8.4427199999999996</v>
      </c>
      <c r="T136" s="19">
        <v>3100</v>
      </c>
      <c r="U136" s="18">
        <f>Table_SQLXAL[[#This Row],[QTY]]*Table_SQLXAL[[#This Row],[POWDERWEIGHT]]/1000</f>
        <v>0</v>
      </c>
      <c r="V136" s="18">
        <f>Table_SQLXAL[[#This Row],[QTY]]*Table_SQLXAL[[#This Row],[CHEMICALSWEIGHT]]/1000</f>
        <v>0</v>
      </c>
      <c r="W136" s="13">
        <v>3861</v>
      </c>
      <c r="X136" s="18">
        <v>1320</v>
      </c>
      <c r="Y136" s="18">
        <v>7.0355999999999996</v>
      </c>
      <c r="Z136" s="20">
        <v>4.4999999999999998E-2</v>
      </c>
      <c r="AA136" s="9">
        <v>0</v>
      </c>
      <c r="AB136" s="18">
        <v>0</v>
      </c>
      <c r="AC136" s="14" t="s">
        <v>16</v>
      </c>
      <c r="AD136" s="14" t="s">
        <v>5</v>
      </c>
      <c r="AE136" s="14" t="s">
        <v>5</v>
      </c>
      <c r="AF136" s="14" t="s">
        <v>388</v>
      </c>
      <c r="AG136" s="14" t="s">
        <v>59</v>
      </c>
      <c r="AH136" s="14">
        <v>41064</v>
      </c>
      <c r="AI136" s="14" t="s">
        <v>807</v>
      </c>
      <c r="AJ136" s="14" t="s">
        <v>590</v>
      </c>
      <c r="AK136" s="14" t="s">
        <v>244</v>
      </c>
      <c r="AL136" s="14">
        <v>0</v>
      </c>
      <c r="AM136" s="14">
        <v>1</v>
      </c>
      <c r="AN136" s="7"/>
      <c r="AQ136" s="7"/>
      <c r="AR136" s="7"/>
      <c r="AV136" s="7"/>
      <c r="AX136" s="7"/>
    </row>
    <row r="137" spans="1:50" x14ac:dyDescent="0.25">
      <c r="A137" s="14" t="s">
        <v>185</v>
      </c>
      <c r="B137" s="14" t="s">
        <v>19</v>
      </c>
      <c r="C137" s="21" t="s">
        <v>48</v>
      </c>
      <c r="D137" s="21" t="s">
        <v>259</v>
      </c>
      <c r="E137" s="21" t="s">
        <v>260</v>
      </c>
      <c r="F137" s="23">
        <v>41065</v>
      </c>
      <c r="G137" s="2">
        <f>ROUNDDOWN((Table_SQLXAL[[#This Row],[PRODWIDTH]]/Table_SQLXAL[[#This Row],[ROLLWIDTH CM]]/10),0)</f>
        <v>2</v>
      </c>
      <c r="H137" s="22">
        <v>25.2</v>
      </c>
      <c r="I137" s="21" t="s">
        <v>74</v>
      </c>
      <c r="J137" s="14" t="s">
        <v>47</v>
      </c>
      <c r="K137" s="14" t="s">
        <v>49</v>
      </c>
      <c r="L137" s="10">
        <f>(Table_SQLXAL[[#This Row],[TARGETWEIGHT]]*1000)-Table_SQLXAL[[#This Row],[POWDERWEIGHT]]-Table_SQLXAL[[#This Row],[CHEMICALSWEIGHT]]</f>
        <v>120</v>
      </c>
      <c r="M137" s="16" t="s">
        <v>50</v>
      </c>
      <c r="N137" s="12">
        <f>Table_SQLXAL[[#This Row],[ROLLWIDTH]]/10</f>
        <v>144</v>
      </c>
      <c r="O137" s="13">
        <v>21600</v>
      </c>
      <c r="P137" s="13">
        <f>Table_SQLXAL[[#This Row],[QTY]]/Table_SQLXAL[[#This Row],[ROLLWIDTH CM]]*100</f>
        <v>15000</v>
      </c>
      <c r="Q137" s="13">
        <v>15000</v>
      </c>
      <c r="R137" s="18">
        <f>Table_SQLXAL[[#This Row],[KG]]-Table_SQLXAL[[#This Row],[poid de poudre]]-Table_SQLXAL[[#This Row],[poid de chemical]]</f>
        <v>2592</v>
      </c>
      <c r="S137" s="18">
        <f>Table_SQLXAL[[#This Row],[QTY_PROD_TIME]]*1.2</f>
        <v>5.3654399999999995</v>
      </c>
      <c r="T137" s="19">
        <v>3200</v>
      </c>
      <c r="U137" s="18">
        <f>Table_SQLXAL[[#This Row],[QTY]]*Table_SQLXAL[[#This Row],[POWDERWEIGHT]]/1000</f>
        <v>0</v>
      </c>
      <c r="V137" s="18">
        <f>Table_SQLXAL[[#This Row],[QTY]]*Table_SQLXAL[[#This Row],[CHEMICALSWEIGHT]]/1000</f>
        <v>0</v>
      </c>
      <c r="W137" s="13">
        <v>2592</v>
      </c>
      <c r="X137" s="18">
        <v>1440</v>
      </c>
      <c r="Y137" s="18">
        <v>4.4711999999999996</v>
      </c>
      <c r="Z137" s="20">
        <v>0.12</v>
      </c>
      <c r="AA137" s="9">
        <v>0</v>
      </c>
      <c r="AB137" s="18">
        <v>0</v>
      </c>
      <c r="AC137" s="14" t="s">
        <v>16</v>
      </c>
      <c r="AD137" s="14" t="s">
        <v>5</v>
      </c>
      <c r="AE137" s="14" t="s">
        <v>5</v>
      </c>
      <c r="AF137" s="14" t="s">
        <v>376</v>
      </c>
      <c r="AG137" s="14" t="s">
        <v>59</v>
      </c>
      <c r="AH137" s="14">
        <v>41065</v>
      </c>
      <c r="AI137" s="14" t="s">
        <v>809</v>
      </c>
      <c r="AJ137" s="14" t="s">
        <v>591</v>
      </c>
      <c r="AK137" s="14" t="s">
        <v>4</v>
      </c>
      <c r="AL137" s="14">
        <v>0</v>
      </c>
      <c r="AM137" s="14">
        <v>1</v>
      </c>
      <c r="AN137" s="7"/>
      <c r="AQ137" s="7"/>
      <c r="AR137" s="7"/>
      <c r="AV137" s="7"/>
      <c r="AX137" s="7"/>
    </row>
    <row r="138" spans="1:50" x14ac:dyDescent="0.25">
      <c r="A138" s="14" t="s">
        <v>185</v>
      </c>
      <c r="B138" s="14" t="s">
        <v>19</v>
      </c>
      <c r="C138" s="21" t="s">
        <v>48</v>
      </c>
      <c r="D138" s="21" t="s">
        <v>259</v>
      </c>
      <c r="E138" s="21" t="s">
        <v>260</v>
      </c>
      <c r="F138" s="23">
        <v>41065</v>
      </c>
      <c r="G138" s="2">
        <f>ROUNDDOWN((Table_SQLXAL[[#This Row],[PRODWIDTH]]/Table_SQLXAL[[#This Row],[ROLLWIDTH CM]]/10),0)</f>
        <v>2</v>
      </c>
      <c r="H138" s="22">
        <v>25.2</v>
      </c>
      <c r="I138" s="21" t="s">
        <v>74</v>
      </c>
      <c r="J138" s="14" t="s">
        <v>72</v>
      </c>
      <c r="K138" s="14" t="s">
        <v>73</v>
      </c>
      <c r="L138" s="10">
        <f>(Table_SQLXAL[[#This Row],[TARGETWEIGHT]]*1000)-Table_SQLXAL[[#This Row],[POWDERWEIGHT]]-Table_SQLXAL[[#This Row],[CHEMICALSWEIGHT]]</f>
        <v>120</v>
      </c>
      <c r="M138" s="16" t="s">
        <v>50</v>
      </c>
      <c r="N138" s="12">
        <f>Table_SQLXAL[[#This Row],[ROLLWIDTH]]/10</f>
        <v>137</v>
      </c>
      <c r="O138" s="13">
        <v>27400</v>
      </c>
      <c r="P138" s="13">
        <f>Table_SQLXAL[[#This Row],[QTY]]/Table_SQLXAL[[#This Row],[ROLLWIDTH CM]]*100</f>
        <v>20000</v>
      </c>
      <c r="Q138" s="13">
        <v>20000</v>
      </c>
      <c r="R138" s="18">
        <f>Table_SQLXAL[[#This Row],[KG]]-Table_SQLXAL[[#This Row],[poid de poudre]]-Table_SQLXAL[[#This Row],[poid de chemical]]</f>
        <v>3288</v>
      </c>
      <c r="S138" s="18">
        <f>Table_SQLXAL[[#This Row],[QTY_PROD_TIME]]*1.2</f>
        <v>6.8061600000000002</v>
      </c>
      <c r="T138" s="19">
        <v>3200</v>
      </c>
      <c r="U138" s="18">
        <f>Table_SQLXAL[[#This Row],[QTY]]*Table_SQLXAL[[#This Row],[POWDERWEIGHT]]/1000</f>
        <v>0</v>
      </c>
      <c r="V138" s="18">
        <f>Table_SQLXAL[[#This Row],[QTY]]*Table_SQLXAL[[#This Row],[CHEMICALSWEIGHT]]/1000</f>
        <v>0</v>
      </c>
      <c r="W138" s="13">
        <v>3288</v>
      </c>
      <c r="X138" s="18">
        <v>1370</v>
      </c>
      <c r="Y138" s="18">
        <v>5.6718000000000002</v>
      </c>
      <c r="Z138" s="20">
        <v>0.12</v>
      </c>
      <c r="AA138" s="9">
        <v>0</v>
      </c>
      <c r="AB138" s="18">
        <v>0</v>
      </c>
      <c r="AC138" s="14" t="s">
        <v>16</v>
      </c>
      <c r="AD138" s="14" t="s">
        <v>5</v>
      </c>
      <c r="AE138" s="14" t="s">
        <v>5</v>
      </c>
      <c r="AF138" s="14" t="s">
        <v>376</v>
      </c>
      <c r="AG138" s="14" t="s">
        <v>59</v>
      </c>
      <c r="AH138" s="14">
        <v>41065</v>
      </c>
      <c r="AI138" s="14" t="s">
        <v>930</v>
      </c>
      <c r="AJ138" s="14" t="s">
        <v>591</v>
      </c>
      <c r="AK138" s="14" t="s">
        <v>4</v>
      </c>
      <c r="AL138" s="14">
        <v>0</v>
      </c>
      <c r="AM138" s="14">
        <v>1</v>
      </c>
      <c r="AN138" s="7"/>
      <c r="AQ138" s="7"/>
      <c r="AR138" s="7"/>
      <c r="AV138" s="7"/>
      <c r="AX138" s="7"/>
    </row>
    <row r="139" spans="1:50" x14ac:dyDescent="0.25">
      <c r="A139" s="14" t="s">
        <v>185</v>
      </c>
      <c r="B139" s="14" t="s">
        <v>19</v>
      </c>
      <c r="C139" s="21" t="s">
        <v>48</v>
      </c>
      <c r="D139" s="21" t="s">
        <v>259</v>
      </c>
      <c r="E139" s="21" t="s">
        <v>260</v>
      </c>
      <c r="F139" s="23">
        <v>41058</v>
      </c>
      <c r="G139" s="2">
        <f>ROUNDDOWN((Table_SQLXAL[[#This Row],[PRODWIDTH]]/Table_SQLXAL[[#This Row],[ROLLWIDTH CM]]/10),0)</f>
        <v>2</v>
      </c>
      <c r="H139" s="22">
        <v>25.2</v>
      </c>
      <c r="I139" s="21" t="s">
        <v>74</v>
      </c>
      <c r="J139" s="14" t="s">
        <v>72</v>
      </c>
      <c r="K139" s="14" t="s">
        <v>73</v>
      </c>
      <c r="L139" s="10">
        <f>(Table_SQLXAL[[#This Row],[TARGETWEIGHT]]*1000)-Table_SQLXAL[[#This Row],[POWDERWEIGHT]]-Table_SQLXAL[[#This Row],[CHEMICALSWEIGHT]]</f>
        <v>120</v>
      </c>
      <c r="M139" s="16" t="s">
        <v>50</v>
      </c>
      <c r="N139" s="12">
        <f>Table_SQLXAL[[#This Row],[ROLLWIDTH]]/10</f>
        <v>137</v>
      </c>
      <c r="O139" s="13">
        <v>20550</v>
      </c>
      <c r="P139" s="13">
        <f>Table_SQLXAL[[#This Row],[QTY]]/Table_SQLXAL[[#This Row],[ROLLWIDTH CM]]*100</f>
        <v>15000</v>
      </c>
      <c r="Q139" s="13">
        <v>15000</v>
      </c>
      <c r="R139" s="18">
        <f>Table_SQLXAL[[#This Row],[KG]]-Table_SQLXAL[[#This Row],[poid de poudre]]-Table_SQLXAL[[#This Row],[poid de chemical]]</f>
        <v>2466</v>
      </c>
      <c r="S139" s="18">
        <f>Table_SQLXAL[[#This Row],[QTY_PROD_TIME]]*1.2</f>
        <v>5.1046199999999997</v>
      </c>
      <c r="T139" s="19">
        <v>3200</v>
      </c>
      <c r="U139" s="18">
        <f>Table_SQLXAL[[#This Row],[QTY]]*Table_SQLXAL[[#This Row],[POWDERWEIGHT]]/1000</f>
        <v>0</v>
      </c>
      <c r="V139" s="18">
        <f>Table_SQLXAL[[#This Row],[QTY]]*Table_SQLXAL[[#This Row],[CHEMICALSWEIGHT]]/1000</f>
        <v>0</v>
      </c>
      <c r="W139" s="13">
        <v>2466</v>
      </c>
      <c r="X139" s="18">
        <v>1370</v>
      </c>
      <c r="Y139" s="18">
        <v>4.2538499999999999</v>
      </c>
      <c r="Z139" s="20">
        <v>0.12</v>
      </c>
      <c r="AA139" s="9">
        <v>0</v>
      </c>
      <c r="AB139" s="18">
        <v>0</v>
      </c>
      <c r="AC139" s="14" t="s">
        <v>16</v>
      </c>
      <c r="AD139" s="14" t="s">
        <v>5</v>
      </c>
      <c r="AE139" s="14" t="s">
        <v>5</v>
      </c>
      <c r="AF139" s="14" t="s">
        <v>376</v>
      </c>
      <c r="AG139" s="14" t="s">
        <v>59</v>
      </c>
      <c r="AH139" s="14">
        <v>41058</v>
      </c>
      <c r="AI139" s="14" t="s">
        <v>929</v>
      </c>
      <c r="AJ139" s="14" t="s">
        <v>588</v>
      </c>
      <c r="AK139" s="14" t="s">
        <v>4</v>
      </c>
      <c r="AL139" s="14">
        <v>0</v>
      </c>
      <c r="AM139" s="14">
        <v>1</v>
      </c>
      <c r="AN139" s="7"/>
      <c r="AQ139" s="7"/>
      <c r="AR139" s="7"/>
      <c r="AV139" s="7"/>
      <c r="AX139" s="7"/>
    </row>
    <row r="140" spans="1:50" x14ac:dyDescent="0.25">
      <c r="A140" s="14" t="s">
        <v>185</v>
      </c>
      <c r="B140" s="14" t="s">
        <v>19</v>
      </c>
      <c r="C140" s="21" t="s">
        <v>48</v>
      </c>
      <c r="D140" s="21" t="s">
        <v>259</v>
      </c>
      <c r="E140" s="21" t="s">
        <v>260</v>
      </c>
      <c r="F140" s="23">
        <v>41058</v>
      </c>
      <c r="G140" s="2">
        <f>ROUNDDOWN((Table_SQLXAL[[#This Row],[PRODWIDTH]]/Table_SQLXAL[[#This Row],[ROLLWIDTH CM]]/10),0)</f>
        <v>2</v>
      </c>
      <c r="H140" s="22">
        <v>25.2</v>
      </c>
      <c r="I140" s="21" t="s">
        <v>74</v>
      </c>
      <c r="J140" s="14" t="s">
        <v>47</v>
      </c>
      <c r="K140" s="14" t="s">
        <v>49</v>
      </c>
      <c r="L140" s="10">
        <f>(Table_SQLXAL[[#This Row],[TARGETWEIGHT]]*1000)-Table_SQLXAL[[#This Row],[POWDERWEIGHT]]-Table_SQLXAL[[#This Row],[CHEMICALSWEIGHT]]</f>
        <v>120</v>
      </c>
      <c r="M140" s="16" t="s">
        <v>50</v>
      </c>
      <c r="N140" s="12">
        <f>Table_SQLXAL[[#This Row],[ROLLWIDTH]]/10</f>
        <v>144</v>
      </c>
      <c r="O140" s="13">
        <v>21600</v>
      </c>
      <c r="P140" s="13">
        <f>Table_SQLXAL[[#This Row],[QTY]]/Table_SQLXAL[[#This Row],[ROLLWIDTH CM]]*100</f>
        <v>15000</v>
      </c>
      <c r="Q140" s="13">
        <v>15000</v>
      </c>
      <c r="R140" s="18">
        <f>Table_SQLXAL[[#This Row],[KG]]-Table_SQLXAL[[#This Row],[poid de poudre]]-Table_SQLXAL[[#This Row],[poid de chemical]]</f>
        <v>2592</v>
      </c>
      <c r="S140" s="18">
        <f>Table_SQLXAL[[#This Row],[QTY_PROD_TIME]]*1.2</f>
        <v>5.3654399999999995</v>
      </c>
      <c r="T140" s="19">
        <v>3200</v>
      </c>
      <c r="U140" s="18">
        <f>Table_SQLXAL[[#This Row],[QTY]]*Table_SQLXAL[[#This Row],[POWDERWEIGHT]]/1000</f>
        <v>0</v>
      </c>
      <c r="V140" s="18">
        <f>Table_SQLXAL[[#This Row],[QTY]]*Table_SQLXAL[[#This Row],[CHEMICALSWEIGHT]]/1000</f>
        <v>0</v>
      </c>
      <c r="W140" s="13">
        <v>2592</v>
      </c>
      <c r="X140" s="18">
        <v>1440</v>
      </c>
      <c r="Y140" s="18">
        <v>4.4711999999999996</v>
      </c>
      <c r="Z140" s="20">
        <v>0.12</v>
      </c>
      <c r="AA140" s="9">
        <v>0</v>
      </c>
      <c r="AB140" s="18">
        <v>0</v>
      </c>
      <c r="AC140" s="14" t="s">
        <v>16</v>
      </c>
      <c r="AD140" s="14" t="s">
        <v>5</v>
      </c>
      <c r="AE140" s="14" t="s">
        <v>5</v>
      </c>
      <c r="AF140" s="14" t="s">
        <v>376</v>
      </c>
      <c r="AG140" s="14" t="s">
        <v>59</v>
      </c>
      <c r="AH140" s="14">
        <v>41058</v>
      </c>
      <c r="AI140" s="14" t="s">
        <v>804</v>
      </c>
      <c r="AJ140" s="14" t="s">
        <v>588</v>
      </c>
      <c r="AK140" s="14" t="s">
        <v>4</v>
      </c>
      <c r="AL140" s="14">
        <v>0</v>
      </c>
      <c r="AM140" s="14">
        <v>1</v>
      </c>
      <c r="AN140" s="7"/>
      <c r="AQ140" s="7"/>
      <c r="AR140" s="7"/>
      <c r="AV140" s="7"/>
      <c r="AX140" s="7"/>
    </row>
    <row r="141" spans="1:50" x14ac:dyDescent="0.25">
      <c r="A141" s="14" t="s">
        <v>185</v>
      </c>
      <c r="B141" s="14" t="s">
        <v>19</v>
      </c>
      <c r="C141" s="21" t="s">
        <v>174</v>
      </c>
      <c r="D141" s="21" t="s">
        <v>281</v>
      </c>
      <c r="E141" s="21" t="s">
        <v>282</v>
      </c>
      <c r="F141" s="23">
        <v>41068</v>
      </c>
      <c r="G141" s="2">
        <f>ROUNDDOWN((Table_SQLXAL[[#This Row],[PRODWIDTH]]/Table_SQLXAL[[#This Row],[ROLLWIDTH CM]]/10),0)</f>
        <v>2</v>
      </c>
      <c r="H141" s="22">
        <v>65.5</v>
      </c>
      <c r="I141" s="21" t="s">
        <v>44</v>
      </c>
      <c r="J141" s="14" t="s">
        <v>238</v>
      </c>
      <c r="K141" s="14" t="s">
        <v>239</v>
      </c>
      <c r="L141" s="10">
        <f>(Table_SQLXAL[[#This Row],[TARGETWEIGHT]]*1000)-Table_SQLXAL[[#This Row],[POWDERWEIGHT]]-Table_SQLXAL[[#This Row],[CHEMICALSWEIGHT]]</f>
        <v>45</v>
      </c>
      <c r="M141" s="16" t="s">
        <v>322</v>
      </c>
      <c r="N141" s="12">
        <f>Table_SQLXAL[[#This Row],[ROLLWIDTH]]/10</f>
        <v>132</v>
      </c>
      <c r="O141" s="13">
        <v>85800</v>
      </c>
      <c r="P141" s="13">
        <f>Table_SQLXAL[[#This Row],[QTY]]/Table_SQLXAL[[#This Row],[ROLLWIDTH CM]]*100</f>
        <v>65000</v>
      </c>
      <c r="Q141" s="13">
        <v>65000</v>
      </c>
      <c r="R141" s="18">
        <f>Table_SQLXAL[[#This Row],[KG]]-Table_SQLXAL[[#This Row],[poid de poudre]]-Table_SQLXAL[[#This Row],[poid de chemical]]</f>
        <v>3861</v>
      </c>
      <c r="S141" s="18">
        <f>Table_SQLXAL[[#This Row],[QTY_PROD_TIME]]*1.2</f>
        <v>8.4427199999999996</v>
      </c>
      <c r="T141" s="19">
        <v>3100</v>
      </c>
      <c r="U141" s="18">
        <f>Table_SQLXAL[[#This Row],[QTY]]*Table_SQLXAL[[#This Row],[POWDERWEIGHT]]/1000</f>
        <v>0</v>
      </c>
      <c r="V141" s="18">
        <f>Table_SQLXAL[[#This Row],[QTY]]*Table_SQLXAL[[#This Row],[CHEMICALSWEIGHT]]/1000</f>
        <v>0</v>
      </c>
      <c r="W141" s="13">
        <v>3861</v>
      </c>
      <c r="X141" s="18">
        <v>1320</v>
      </c>
      <c r="Y141" s="18">
        <v>7.0355999999999996</v>
      </c>
      <c r="Z141" s="20">
        <v>4.4999999999999998E-2</v>
      </c>
      <c r="AA141" s="9">
        <v>0</v>
      </c>
      <c r="AB141" s="18">
        <v>0</v>
      </c>
      <c r="AC141" s="14" t="s">
        <v>16</v>
      </c>
      <c r="AD141" s="14" t="s">
        <v>5</v>
      </c>
      <c r="AE141" s="14" t="s">
        <v>5</v>
      </c>
      <c r="AF141" s="14" t="s">
        <v>388</v>
      </c>
      <c r="AG141" s="14" t="s">
        <v>59</v>
      </c>
      <c r="AH141" s="14">
        <v>41068</v>
      </c>
      <c r="AI141" s="14" t="s">
        <v>813</v>
      </c>
      <c r="AJ141" s="14" t="s">
        <v>592</v>
      </c>
      <c r="AK141" s="14" t="s">
        <v>244</v>
      </c>
      <c r="AL141" s="14">
        <v>0</v>
      </c>
      <c r="AM141" s="14">
        <v>1</v>
      </c>
      <c r="AN141" s="7"/>
      <c r="AQ141" s="7"/>
      <c r="AR141" s="7"/>
      <c r="AV141" s="7"/>
      <c r="AX141" s="7"/>
    </row>
    <row r="142" spans="1:50" x14ac:dyDescent="0.25">
      <c r="A142" s="14" t="s">
        <v>185</v>
      </c>
      <c r="B142" s="14" t="s">
        <v>19</v>
      </c>
      <c r="C142" s="21" t="s">
        <v>174</v>
      </c>
      <c r="D142" s="21" t="s">
        <v>281</v>
      </c>
      <c r="E142" s="21" t="s">
        <v>282</v>
      </c>
      <c r="F142" s="23">
        <v>41071</v>
      </c>
      <c r="G142" s="2">
        <f>ROUNDDOWN((Table_SQLXAL[[#This Row],[PRODWIDTH]]/Table_SQLXAL[[#This Row],[ROLLWIDTH CM]]/10),0)</f>
        <v>2</v>
      </c>
      <c r="H142" s="22">
        <v>65.5</v>
      </c>
      <c r="I142" s="21" t="s">
        <v>44</v>
      </c>
      <c r="J142" s="14" t="s">
        <v>238</v>
      </c>
      <c r="K142" s="14" t="s">
        <v>239</v>
      </c>
      <c r="L142" s="10">
        <f>(Table_SQLXAL[[#This Row],[TARGETWEIGHT]]*1000)-Table_SQLXAL[[#This Row],[POWDERWEIGHT]]-Table_SQLXAL[[#This Row],[CHEMICALSWEIGHT]]</f>
        <v>45</v>
      </c>
      <c r="M142" s="16" t="s">
        <v>322</v>
      </c>
      <c r="N142" s="12">
        <f>Table_SQLXAL[[#This Row],[ROLLWIDTH]]/10</f>
        <v>132</v>
      </c>
      <c r="O142" s="13">
        <v>85800</v>
      </c>
      <c r="P142" s="13">
        <f>Table_SQLXAL[[#This Row],[QTY]]/Table_SQLXAL[[#This Row],[ROLLWIDTH CM]]*100</f>
        <v>65000</v>
      </c>
      <c r="Q142" s="13">
        <v>65000</v>
      </c>
      <c r="R142" s="18">
        <f>Table_SQLXAL[[#This Row],[KG]]-Table_SQLXAL[[#This Row],[poid de poudre]]-Table_SQLXAL[[#This Row],[poid de chemical]]</f>
        <v>3861</v>
      </c>
      <c r="S142" s="18">
        <f>Table_SQLXAL[[#This Row],[QTY_PROD_TIME]]*1.2</f>
        <v>8.4427199999999996</v>
      </c>
      <c r="T142" s="19">
        <v>3100</v>
      </c>
      <c r="U142" s="18">
        <f>Table_SQLXAL[[#This Row],[QTY]]*Table_SQLXAL[[#This Row],[POWDERWEIGHT]]/1000</f>
        <v>0</v>
      </c>
      <c r="V142" s="18">
        <f>Table_SQLXAL[[#This Row],[QTY]]*Table_SQLXAL[[#This Row],[CHEMICALSWEIGHT]]/1000</f>
        <v>0</v>
      </c>
      <c r="W142" s="13">
        <v>3861</v>
      </c>
      <c r="X142" s="18">
        <v>1320</v>
      </c>
      <c r="Y142" s="18">
        <v>7.0355999999999996</v>
      </c>
      <c r="Z142" s="20">
        <v>4.4999999999999998E-2</v>
      </c>
      <c r="AA142" s="9">
        <v>0</v>
      </c>
      <c r="AB142" s="18">
        <v>0</v>
      </c>
      <c r="AC142" s="14" t="s">
        <v>16</v>
      </c>
      <c r="AD142" s="14" t="s">
        <v>5</v>
      </c>
      <c r="AE142" s="14" t="s">
        <v>5</v>
      </c>
      <c r="AF142" s="14" t="s">
        <v>388</v>
      </c>
      <c r="AG142" s="14" t="s">
        <v>59</v>
      </c>
      <c r="AH142" s="14">
        <v>41071</v>
      </c>
      <c r="AI142" s="14" t="s">
        <v>814</v>
      </c>
      <c r="AJ142" s="14" t="s">
        <v>593</v>
      </c>
      <c r="AK142" s="14" t="s">
        <v>244</v>
      </c>
      <c r="AL142" s="14">
        <v>0</v>
      </c>
      <c r="AM142" s="14">
        <v>1</v>
      </c>
      <c r="AN142" s="7"/>
      <c r="AQ142" s="7"/>
      <c r="AR142" s="7"/>
      <c r="AV142" s="7"/>
      <c r="AX142" s="7"/>
    </row>
    <row r="143" spans="1:50" x14ac:dyDescent="0.25">
      <c r="A143" s="14" t="s">
        <v>185</v>
      </c>
      <c r="B143" s="14" t="s">
        <v>19</v>
      </c>
      <c r="C143" s="21" t="s">
        <v>48</v>
      </c>
      <c r="D143" s="21" t="s">
        <v>259</v>
      </c>
      <c r="E143" s="21" t="s">
        <v>260</v>
      </c>
      <c r="F143" s="23">
        <v>41072</v>
      </c>
      <c r="G143" s="2">
        <f>ROUNDDOWN((Table_SQLXAL[[#This Row],[PRODWIDTH]]/Table_SQLXAL[[#This Row],[ROLLWIDTH CM]]/10),0)</f>
        <v>2</v>
      </c>
      <c r="H143" s="22">
        <v>25.2</v>
      </c>
      <c r="I143" s="21" t="s">
        <v>108</v>
      </c>
      <c r="J143" s="14" t="s">
        <v>106</v>
      </c>
      <c r="K143" s="14" t="s">
        <v>107</v>
      </c>
      <c r="L143" s="10">
        <f>(Table_SQLXAL[[#This Row],[TARGETWEIGHT]]*1000)-Table_SQLXAL[[#This Row],[POWDERWEIGHT]]-Table_SQLXAL[[#This Row],[CHEMICALSWEIGHT]]</f>
        <v>120</v>
      </c>
      <c r="M143" s="16" t="s">
        <v>50</v>
      </c>
      <c r="N143" s="12">
        <f>Table_SQLXAL[[#This Row],[ROLLWIDTH]]/10</f>
        <v>150</v>
      </c>
      <c r="O143" s="13">
        <v>23625</v>
      </c>
      <c r="P143" s="13">
        <f>Table_SQLXAL[[#This Row],[QTY]]/Table_SQLXAL[[#This Row],[ROLLWIDTH CM]]*100</f>
        <v>15750</v>
      </c>
      <c r="Q143" s="13">
        <v>15750</v>
      </c>
      <c r="R143" s="18">
        <f>Table_SQLXAL[[#This Row],[KG]]-Table_SQLXAL[[#This Row],[poid de poudre]]-Table_SQLXAL[[#This Row],[poid de chemical]]</f>
        <v>2835</v>
      </c>
      <c r="S143" s="18">
        <f>Table_SQLXAL[[#This Row],[QTY_PROD_TIME]]*1.2</f>
        <v>5.8684499999999993</v>
      </c>
      <c r="T143" s="19">
        <v>3200</v>
      </c>
      <c r="U143" s="18">
        <f>Table_SQLXAL[[#This Row],[QTY]]*Table_SQLXAL[[#This Row],[POWDERWEIGHT]]/1000</f>
        <v>0</v>
      </c>
      <c r="V143" s="18">
        <f>Table_SQLXAL[[#This Row],[QTY]]*Table_SQLXAL[[#This Row],[CHEMICALSWEIGHT]]/1000</f>
        <v>0</v>
      </c>
      <c r="W143" s="13">
        <v>2835</v>
      </c>
      <c r="X143" s="18">
        <v>1500</v>
      </c>
      <c r="Y143" s="18">
        <v>4.8903749999999997</v>
      </c>
      <c r="Z143" s="20">
        <v>0.12</v>
      </c>
      <c r="AA143" s="9">
        <v>0</v>
      </c>
      <c r="AB143" s="18">
        <v>0</v>
      </c>
      <c r="AC143" s="14" t="s">
        <v>16</v>
      </c>
      <c r="AD143" s="14" t="s">
        <v>5</v>
      </c>
      <c r="AE143" s="14" t="s">
        <v>5</v>
      </c>
      <c r="AF143" s="14" t="s">
        <v>376</v>
      </c>
      <c r="AG143" s="14" t="s">
        <v>59</v>
      </c>
      <c r="AH143" s="14">
        <v>41072</v>
      </c>
      <c r="AI143" s="14" t="s">
        <v>810</v>
      </c>
      <c r="AJ143" s="14" t="s">
        <v>341</v>
      </c>
      <c r="AK143" s="14" t="s">
        <v>4</v>
      </c>
      <c r="AL143" s="14">
        <v>0</v>
      </c>
      <c r="AM143" s="14">
        <v>1</v>
      </c>
      <c r="AN143" s="7"/>
      <c r="AQ143" s="7"/>
      <c r="AR143" s="7"/>
      <c r="AV143" s="7"/>
      <c r="AX143" s="7"/>
    </row>
    <row r="144" spans="1:50" x14ac:dyDescent="0.25">
      <c r="A144" s="14" t="s">
        <v>185</v>
      </c>
      <c r="B144" s="14" t="s">
        <v>19</v>
      </c>
      <c r="C144" s="21" t="s">
        <v>48</v>
      </c>
      <c r="D144" s="21" t="s">
        <v>259</v>
      </c>
      <c r="E144" s="21" t="s">
        <v>260</v>
      </c>
      <c r="F144" s="23">
        <v>41072</v>
      </c>
      <c r="G144" s="2">
        <f>ROUNDDOWN((Table_SQLXAL[[#This Row],[PRODWIDTH]]/Table_SQLXAL[[#This Row],[ROLLWIDTH CM]]/10),0)</f>
        <v>2</v>
      </c>
      <c r="H144" s="22">
        <v>25.2</v>
      </c>
      <c r="I144" s="21" t="s">
        <v>74</v>
      </c>
      <c r="J144" s="14" t="s">
        <v>47</v>
      </c>
      <c r="K144" s="14" t="s">
        <v>49</v>
      </c>
      <c r="L144" s="10">
        <f>(Table_SQLXAL[[#This Row],[TARGETWEIGHT]]*1000)-Table_SQLXAL[[#This Row],[POWDERWEIGHT]]-Table_SQLXAL[[#This Row],[CHEMICALSWEIGHT]]</f>
        <v>120</v>
      </c>
      <c r="M144" s="16" t="s">
        <v>50</v>
      </c>
      <c r="N144" s="12">
        <f>Table_SQLXAL[[#This Row],[ROLLWIDTH]]/10</f>
        <v>144</v>
      </c>
      <c r="O144" s="13">
        <v>21600</v>
      </c>
      <c r="P144" s="13">
        <f>Table_SQLXAL[[#This Row],[QTY]]/Table_SQLXAL[[#This Row],[ROLLWIDTH CM]]*100</f>
        <v>15000</v>
      </c>
      <c r="Q144" s="13">
        <v>15000</v>
      </c>
      <c r="R144" s="18">
        <f>Table_SQLXAL[[#This Row],[KG]]-Table_SQLXAL[[#This Row],[poid de poudre]]-Table_SQLXAL[[#This Row],[poid de chemical]]</f>
        <v>2592</v>
      </c>
      <c r="S144" s="18">
        <f>Table_SQLXAL[[#This Row],[QTY_PROD_TIME]]*1.2</f>
        <v>5.3654399999999995</v>
      </c>
      <c r="T144" s="19">
        <v>3200</v>
      </c>
      <c r="U144" s="18">
        <f>Table_SQLXAL[[#This Row],[QTY]]*Table_SQLXAL[[#This Row],[POWDERWEIGHT]]/1000</f>
        <v>0</v>
      </c>
      <c r="V144" s="18">
        <f>Table_SQLXAL[[#This Row],[QTY]]*Table_SQLXAL[[#This Row],[CHEMICALSWEIGHT]]/1000</f>
        <v>0</v>
      </c>
      <c r="W144" s="13">
        <v>2592</v>
      </c>
      <c r="X144" s="18">
        <v>1440</v>
      </c>
      <c r="Y144" s="18">
        <v>4.4711999999999996</v>
      </c>
      <c r="Z144" s="20">
        <v>0.12</v>
      </c>
      <c r="AA144" s="9">
        <v>0</v>
      </c>
      <c r="AB144" s="18">
        <v>0</v>
      </c>
      <c r="AC144" s="14" t="s">
        <v>16</v>
      </c>
      <c r="AD144" s="14" t="s">
        <v>5</v>
      </c>
      <c r="AE144" s="14" t="s">
        <v>5</v>
      </c>
      <c r="AF144" s="14" t="s">
        <v>376</v>
      </c>
      <c r="AG144" s="14" t="s">
        <v>59</v>
      </c>
      <c r="AH144" s="14">
        <v>41072</v>
      </c>
      <c r="AI144" s="14" t="s">
        <v>812</v>
      </c>
      <c r="AJ144" s="14" t="s">
        <v>594</v>
      </c>
      <c r="AK144" s="14" t="s">
        <v>4</v>
      </c>
      <c r="AL144" s="14">
        <v>0</v>
      </c>
      <c r="AM144" s="14">
        <v>1</v>
      </c>
      <c r="AN144" s="7"/>
      <c r="AQ144" s="7"/>
      <c r="AR144" s="7"/>
      <c r="AV144" s="7"/>
      <c r="AX144" s="7"/>
    </row>
    <row r="145" spans="1:50" x14ac:dyDescent="0.25">
      <c r="A145" s="14" t="s">
        <v>185</v>
      </c>
      <c r="B145" s="14" t="s">
        <v>19</v>
      </c>
      <c r="C145" s="21" t="s">
        <v>48</v>
      </c>
      <c r="D145" s="21" t="s">
        <v>259</v>
      </c>
      <c r="E145" s="21" t="s">
        <v>260</v>
      </c>
      <c r="F145" s="23">
        <v>41072</v>
      </c>
      <c r="G145" s="2">
        <f>ROUNDDOWN((Table_SQLXAL[[#This Row],[PRODWIDTH]]/Table_SQLXAL[[#This Row],[ROLLWIDTH CM]]/10),0)</f>
        <v>2</v>
      </c>
      <c r="H145" s="22">
        <v>25.2</v>
      </c>
      <c r="I145" s="21" t="s">
        <v>74</v>
      </c>
      <c r="J145" s="14" t="s">
        <v>72</v>
      </c>
      <c r="K145" s="14" t="s">
        <v>73</v>
      </c>
      <c r="L145" s="10">
        <f>(Table_SQLXAL[[#This Row],[TARGETWEIGHT]]*1000)-Table_SQLXAL[[#This Row],[POWDERWEIGHT]]-Table_SQLXAL[[#This Row],[CHEMICALSWEIGHT]]</f>
        <v>120</v>
      </c>
      <c r="M145" s="16" t="s">
        <v>50</v>
      </c>
      <c r="N145" s="12">
        <f>Table_SQLXAL[[#This Row],[ROLLWIDTH]]/10</f>
        <v>137</v>
      </c>
      <c r="O145" s="13">
        <v>20550</v>
      </c>
      <c r="P145" s="13">
        <f>Table_SQLXAL[[#This Row],[QTY]]/Table_SQLXAL[[#This Row],[ROLLWIDTH CM]]*100</f>
        <v>15000</v>
      </c>
      <c r="Q145" s="13">
        <v>15000</v>
      </c>
      <c r="R145" s="18">
        <f>Table_SQLXAL[[#This Row],[KG]]-Table_SQLXAL[[#This Row],[poid de poudre]]-Table_SQLXAL[[#This Row],[poid de chemical]]</f>
        <v>2466</v>
      </c>
      <c r="S145" s="18">
        <f>Table_SQLXAL[[#This Row],[QTY_PROD_TIME]]*1.2</f>
        <v>5.1046199999999997</v>
      </c>
      <c r="T145" s="19">
        <v>3200</v>
      </c>
      <c r="U145" s="18">
        <f>Table_SQLXAL[[#This Row],[QTY]]*Table_SQLXAL[[#This Row],[POWDERWEIGHT]]/1000</f>
        <v>0</v>
      </c>
      <c r="V145" s="18">
        <f>Table_SQLXAL[[#This Row],[QTY]]*Table_SQLXAL[[#This Row],[CHEMICALSWEIGHT]]/1000</f>
        <v>0</v>
      </c>
      <c r="W145" s="13">
        <v>2466</v>
      </c>
      <c r="X145" s="18">
        <v>1370</v>
      </c>
      <c r="Y145" s="18">
        <v>4.2538499999999999</v>
      </c>
      <c r="Z145" s="20">
        <v>0.12</v>
      </c>
      <c r="AA145" s="9">
        <v>0</v>
      </c>
      <c r="AB145" s="18">
        <v>0</v>
      </c>
      <c r="AC145" s="14" t="s">
        <v>16</v>
      </c>
      <c r="AD145" s="14" t="s">
        <v>5</v>
      </c>
      <c r="AE145" s="14" t="s">
        <v>5</v>
      </c>
      <c r="AF145" s="14" t="s">
        <v>376</v>
      </c>
      <c r="AG145" s="14" t="s">
        <v>59</v>
      </c>
      <c r="AH145" s="14">
        <v>41072</v>
      </c>
      <c r="AI145" s="14" t="s">
        <v>931</v>
      </c>
      <c r="AJ145" s="14" t="s">
        <v>594</v>
      </c>
      <c r="AK145" s="14" t="s">
        <v>4</v>
      </c>
      <c r="AL145" s="14">
        <v>0</v>
      </c>
      <c r="AM145" s="14">
        <v>1</v>
      </c>
      <c r="AN145" s="7"/>
      <c r="AQ145" s="7"/>
      <c r="AR145" s="7"/>
      <c r="AV145" s="7"/>
      <c r="AX145" s="7"/>
    </row>
    <row r="146" spans="1:50" x14ac:dyDescent="0.25">
      <c r="A146" s="14" t="s">
        <v>185</v>
      </c>
      <c r="B146" s="14" t="s">
        <v>19</v>
      </c>
      <c r="C146" s="21" t="s">
        <v>48</v>
      </c>
      <c r="D146" s="21" t="s">
        <v>259</v>
      </c>
      <c r="E146" s="21" t="s">
        <v>260</v>
      </c>
      <c r="F146" s="23">
        <v>41079</v>
      </c>
      <c r="G146" s="2">
        <f>ROUNDDOWN((Table_SQLXAL[[#This Row],[PRODWIDTH]]/Table_SQLXAL[[#This Row],[ROLLWIDTH CM]]/10),0)</f>
        <v>2</v>
      </c>
      <c r="H146" s="22">
        <v>25.2</v>
      </c>
      <c r="I146" s="21" t="s">
        <v>74</v>
      </c>
      <c r="J146" s="14" t="s">
        <v>47</v>
      </c>
      <c r="K146" s="14" t="s">
        <v>49</v>
      </c>
      <c r="L146" s="10">
        <f>(Table_SQLXAL[[#This Row],[TARGETWEIGHT]]*1000)-Table_SQLXAL[[#This Row],[POWDERWEIGHT]]-Table_SQLXAL[[#This Row],[CHEMICALSWEIGHT]]</f>
        <v>120</v>
      </c>
      <c r="M146" s="16" t="s">
        <v>50</v>
      </c>
      <c r="N146" s="12">
        <f>Table_SQLXAL[[#This Row],[ROLLWIDTH]]/10</f>
        <v>144</v>
      </c>
      <c r="O146" s="13">
        <v>21600</v>
      </c>
      <c r="P146" s="13">
        <f>Table_SQLXAL[[#This Row],[QTY]]/Table_SQLXAL[[#This Row],[ROLLWIDTH CM]]*100</f>
        <v>15000</v>
      </c>
      <c r="Q146" s="13">
        <v>15000</v>
      </c>
      <c r="R146" s="18">
        <f>Table_SQLXAL[[#This Row],[KG]]-Table_SQLXAL[[#This Row],[poid de poudre]]-Table_SQLXAL[[#This Row],[poid de chemical]]</f>
        <v>2592</v>
      </c>
      <c r="S146" s="18">
        <f>Table_SQLXAL[[#This Row],[QTY_PROD_TIME]]*1.2</f>
        <v>5.3654399999999995</v>
      </c>
      <c r="T146" s="19">
        <v>3200</v>
      </c>
      <c r="U146" s="18">
        <f>Table_SQLXAL[[#This Row],[QTY]]*Table_SQLXAL[[#This Row],[POWDERWEIGHT]]/1000</f>
        <v>0</v>
      </c>
      <c r="V146" s="18">
        <f>Table_SQLXAL[[#This Row],[QTY]]*Table_SQLXAL[[#This Row],[CHEMICALSWEIGHT]]/1000</f>
        <v>0</v>
      </c>
      <c r="W146" s="13">
        <v>2592</v>
      </c>
      <c r="X146" s="18">
        <v>1440</v>
      </c>
      <c r="Y146" s="18">
        <v>4.4711999999999996</v>
      </c>
      <c r="Z146" s="20">
        <v>0.12</v>
      </c>
      <c r="AA146" s="9">
        <v>0</v>
      </c>
      <c r="AB146" s="18">
        <v>0</v>
      </c>
      <c r="AC146" s="14" t="s">
        <v>16</v>
      </c>
      <c r="AD146" s="14" t="s">
        <v>5</v>
      </c>
      <c r="AE146" s="14" t="s">
        <v>5</v>
      </c>
      <c r="AF146" s="14" t="s">
        <v>376</v>
      </c>
      <c r="AG146" s="14" t="s">
        <v>59</v>
      </c>
      <c r="AH146" s="14">
        <v>41079</v>
      </c>
      <c r="AI146" s="14" t="s">
        <v>816</v>
      </c>
      <c r="AJ146" s="14" t="s">
        <v>595</v>
      </c>
      <c r="AK146" s="14" t="s">
        <v>4</v>
      </c>
      <c r="AL146" s="14">
        <v>0</v>
      </c>
      <c r="AM146" s="14">
        <v>1</v>
      </c>
      <c r="AN146" s="7"/>
      <c r="AQ146" s="7"/>
      <c r="AR146" s="7"/>
      <c r="AV146" s="7"/>
      <c r="AX146" s="7"/>
    </row>
    <row r="147" spans="1:50" x14ac:dyDescent="0.25">
      <c r="A147" s="14" t="s">
        <v>185</v>
      </c>
      <c r="B147" s="14" t="s">
        <v>19</v>
      </c>
      <c r="C147" s="21" t="s">
        <v>48</v>
      </c>
      <c r="D147" s="21" t="s">
        <v>259</v>
      </c>
      <c r="E147" s="21" t="s">
        <v>260</v>
      </c>
      <c r="F147" s="23">
        <v>41079</v>
      </c>
      <c r="G147" s="2">
        <f>ROUNDDOWN((Table_SQLXAL[[#This Row],[PRODWIDTH]]/Table_SQLXAL[[#This Row],[ROLLWIDTH CM]]/10),0)</f>
        <v>2</v>
      </c>
      <c r="H147" s="22">
        <v>25.2</v>
      </c>
      <c r="I147" s="21" t="s">
        <v>74</v>
      </c>
      <c r="J147" s="14" t="s">
        <v>72</v>
      </c>
      <c r="K147" s="14" t="s">
        <v>73</v>
      </c>
      <c r="L147" s="10">
        <f>(Table_SQLXAL[[#This Row],[TARGETWEIGHT]]*1000)-Table_SQLXAL[[#This Row],[POWDERWEIGHT]]-Table_SQLXAL[[#This Row],[CHEMICALSWEIGHT]]</f>
        <v>120</v>
      </c>
      <c r="M147" s="16" t="s">
        <v>50</v>
      </c>
      <c r="N147" s="12">
        <f>Table_SQLXAL[[#This Row],[ROLLWIDTH]]/10</f>
        <v>137</v>
      </c>
      <c r="O147" s="13">
        <v>20550</v>
      </c>
      <c r="P147" s="13">
        <f>Table_SQLXAL[[#This Row],[QTY]]/Table_SQLXAL[[#This Row],[ROLLWIDTH CM]]*100</f>
        <v>15000</v>
      </c>
      <c r="Q147" s="13">
        <v>15000</v>
      </c>
      <c r="R147" s="18">
        <f>Table_SQLXAL[[#This Row],[KG]]-Table_SQLXAL[[#This Row],[poid de poudre]]-Table_SQLXAL[[#This Row],[poid de chemical]]</f>
        <v>2466</v>
      </c>
      <c r="S147" s="18">
        <f>Table_SQLXAL[[#This Row],[QTY_PROD_TIME]]*1.2</f>
        <v>5.1046199999999997</v>
      </c>
      <c r="T147" s="19">
        <v>3200</v>
      </c>
      <c r="U147" s="18">
        <f>Table_SQLXAL[[#This Row],[QTY]]*Table_SQLXAL[[#This Row],[POWDERWEIGHT]]/1000</f>
        <v>0</v>
      </c>
      <c r="V147" s="18">
        <f>Table_SQLXAL[[#This Row],[QTY]]*Table_SQLXAL[[#This Row],[CHEMICALSWEIGHT]]/1000</f>
        <v>0</v>
      </c>
      <c r="W147" s="13">
        <v>2466</v>
      </c>
      <c r="X147" s="18">
        <v>1370</v>
      </c>
      <c r="Y147" s="18">
        <v>4.2538499999999999</v>
      </c>
      <c r="Z147" s="20">
        <v>0.12</v>
      </c>
      <c r="AA147" s="9">
        <v>0</v>
      </c>
      <c r="AB147" s="18">
        <v>0</v>
      </c>
      <c r="AC147" s="14" t="s">
        <v>16</v>
      </c>
      <c r="AD147" s="14" t="s">
        <v>5</v>
      </c>
      <c r="AE147" s="14" t="s">
        <v>5</v>
      </c>
      <c r="AF147" s="14" t="s">
        <v>376</v>
      </c>
      <c r="AG147" s="14" t="s">
        <v>59</v>
      </c>
      <c r="AH147" s="14">
        <v>41079</v>
      </c>
      <c r="AI147" s="14" t="s">
        <v>932</v>
      </c>
      <c r="AJ147" s="14" t="s">
        <v>595</v>
      </c>
      <c r="AK147" s="14" t="s">
        <v>4</v>
      </c>
      <c r="AL147" s="14">
        <v>0</v>
      </c>
      <c r="AM147" s="14">
        <v>1</v>
      </c>
      <c r="AN147" s="7"/>
      <c r="AQ147" s="7"/>
      <c r="AR147" s="7"/>
      <c r="AV147" s="7"/>
      <c r="AX147" s="7"/>
    </row>
    <row r="148" spans="1:50" x14ac:dyDescent="0.25">
      <c r="A148" s="14" t="s">
        <v>185</v>
      </c>
      <c r="B148" s="14" t="s">
        <v>19</v>
      </c>
      <c r="C148" s="21" t="s">
        <v>48</v>
      </c>
      <c r="D148" s="21" t="s">
        <v>259</v>
      </c>
      <c r="E148" s="21" t="s">
        <v>260</v>
      </c>
      <c r="F148" s="23">
        <v>41086</v>
      </c>
      <c r="G148" s="2">
        <f>ROUNDDOWN((Table_SQLXAL[[#This Row],[PRODWIDTH]]/Table_SQLXAL[[#This Row],[ROLLWIDTH CM]]/10),0)</f>
        <v>2</v>
      </c>
      <c r="H148" s="22">
        <v>25.2</v>
      </c>
      <c r="I148" s="21" t="s">
        <v>74</v>
      </c>
      <c r="J148" s="14" t="s">
        <v>47</v>
      </c>
      <c r="K148" s="14" t="s">
        <v>49</v>
      </c>
      <c r="L148" s="10">
        <f>(Table_SQLXAL[[#This Row],[TARGETWEIGHT]]*1000)-Table_SQLXAL[[#This Row],[POWDERWEIGHT]]-Table_SQLXAL[[#This Row],[CHEMICALSWEIGHT]]</f>
        <v>120</v>
      </c>
      <c r="M148" s="16" t="s">
        <v>50</v>
      </c>
      <c r="N148" s="12">
        <f>Table_SQLXAL[[#This Row],[ROLLWIDTH]]/10</f>
        <v>144</v>
      </c>
      <c r="O148" s="13">
        <v>21600</v>
      </c>
      <c r="P148" s="13">
        <f>Table_SQLXAL[[#This Row],[QTY]]/Table_SQLXAL[[#This Row],[ROLLWIDTH CM]]*100</f>
        <v>15000</v>
      </c>
      <c r="Q148" s="13">
        <v>15000</v>
      </c>
      <c r="R148" s="18">
        <f>Table_SQLXAL[[#This Row],[KG]]-Table_SQLXAL[[#This Row],[poid de poudre]]-Table_SQLXAL[[#This Row],[poid de chemical]]</f>
        <v>2592</v>
      </c>
      <c r="S148" s="18">
        <f>Table_SQLXAL[[#This Row],[QTY_PROD_TIME]]*1.2</f>
        <v>5.3654399999999995</v>
      </c>
      <c r="T148" s="19">
        <v>3200</v>
      </c>
      <c r="U148" s="18">
        <f>Table_SQLXAL[[#This Row],[QTY]]*Table_SQLXAL[[#This Row],[POWDERWEIGHT]]/1000</f>
        <v>0</v>
      </c>
      <c r="V148" s="18">
        <f>Table_SQLXAL[[#This Row],[QTY]]*Table_SQLXAL[[#This Row],[CHEMICALSWEIGHT]]/1000</f>
        <v>0</v>
      </c>
      <c r="W148" s="13">
        <v>2592</v>
      </c>
      <c r="X148" s="18">
        <v>1440</v>
      </c>
      <c r="Y148" s="18">
        <v>4.4711999999999996</v>
      </c>
      <c r="Z148" s="20">
        <v>0.12</v>
      </c>
      <c r="AA148" s="9">
        <v>0</v>
      </c>
      <c r="AB148" s="18">
        <v>0</v>
      </c>
      <c r="AC148" s="14" t="s">
        <v>16</v>
      </c>
      <c r="AD148" s="14" t="s">
        <v>5</v>
      </c>
      <c r="AE148" s="14" t="s">
        <v>5</v>
      </c>
      <c r="AF148" s="14" t="s">
        <v>376</v>
      </c>
      <c r="AG148" s="14" t="s">
        <v>59</v>
      </c>
      <c r="AH148" s="14">
        <v>41086</v>
      </c>
      <c r="AI148" s="14" t="s">
        <v>818</v>
      </c>
      <c r="AJ148" s="14" t="s">
        <v>596</v>
      </c>
      <c r="AK148" s="14" t="s">
        <v>4</v>
      </c>
      <c r="AL148" s="14">
        <v>0</v>
      </c>
      <c r="AM148" s="14">
        <v>1</v>
      </c>
      <c r="AN148" s="7"/>
      <c r="AQ148" s="7"/>
      <c r="AR148" s="7"/>
      <c r="AV148" s="7"/>
      <c r="AX148" s="7"/>
    </row>
    <row r="149" spans="1:50" x14ac:dyDescent="0.25">
      <c r="A149" s="14" t="s">
        <v>185</v>
      </c>
      <c r="B149" s="14" t="s">
        <v>19</v>
      </c>
      <c r="C149" s="21" t="s">
        <v>48</v>
      </c>
      <c r="D149" s="21" t="s">
        <v>259</v>
      </c>
      <c r="E149" s="21" t="s">
        <v>260</v>
      </c>
      <c r="F149" s="23">
        <v>41086</v>
      </c>
      <c r="G149" s="2">
        <f>ROUNDDOWN((Table_SQLXAL[[#This Row],[PRODWIDTH]]/Table_SQLXAL[[#This Row],[ROLLWIDTH CM]]/10),0)</f>
        <v>2</v>
      </c>
      <c r="H149" s="22">
        <v>25.2</v>
      </c>
      <c r="I149" s="21" t="s">
        <v>74</v>
      </c>
      <c r="J149" s="14" t="s">
        <v>72</v>
      </c>
      <c r="K149" s="14" t="s">
        <v>73</v>
      </c>
      <c r="L149" s="10">
        <f>(Table_SQLXAL[[#This Row],[TARGETWEIGHT]]*1000)-Table_SQLXAL[[#This Row],[POWDERWEIGHT]]-Table_SQLXAL[[#This Row],[CHEMICALSWEIGHT]]</f>
        <v>120</v>
      </c>
      <c r="M149" s="16" t="s">
        <v>50</v>
      </c>
      <c r="N149" s="12">
        <f>Table_SQLXAL[[#This Row],[ROLLWIDTH]]/10</f>
        <v>137</v>
      </c>
      <c r="O149" s="13">
        <v>20550</v>
      </c>
      <c r="P149" s="13">
        <f>Table_SQLXAL[[#This Row],[QTY]]/Table_SQLXAL[[#This Row],[ROLLWIDTH CM]]*100</f>
        <v>15000</v>
      </c>
      <c r="Q149" s="13">
        <v>15000</v>
      </c>
      <c r="R149" s="18">
        <f>Table_SQLXAL[[#This Row],[KG]]-Table_SQLXAL[[#This Row],[poid de poudre]]-Table_SQLXAL[[#This Row],[poid de chemical]]</f>
        <v>2466</v>
      </c>
      <c r="S149" s="18">
        <f>Table_SQLXAL[[#This Row],[QTY_PROD_TIME]]*1.2</f>
        <v>5.1046199999999997</v>
      </c>
      <c r="T149" s="19">
        <v>3200</v>
      </c>
      <c r="U149" s="18">
        <f>Table_SQLXAL[[#This Row],[QTY]]*Table_SQLXAL[[#This Row],[POWDERWEIGHT]]/1000</f>
        <v>0</v>
      </c>
      <c r="V149" s="18">
        <f>Table_SQLXAL[[#This Row],[QTY]]*Table_SQLXAL[[#This Row],[CHEMICALSWEIGHT]]/1000</f>
        <v>0</v>
      </c>
      <c r="W149" s="13">
        <v>2466</v>
      </c>
      <c r="X149" s="18">
        <v>1370</v>
      </c>
      <c r="Y149" s="18">
        <v>4.2538499999999999</v>
      </c>
      <c r="Z149" s="20">
        <v>0.12</v>
      </c>
      <c r="AA149" s="9">
        <v>0</v>
      </c>
      <c r="AB149" s="18">
        <v>0</v>
      </c>
      <c r="AC149" s="14" t="s">
        <v>16</v>
      </c>
      <c r="AD149" s="14" t="s">
        <v>5</v>
      </c>
      <c r="AE149" s="14" t="s">
        <v>5</v>
      </c>
      <c r="AF149" s="14" t="s">
        <v>376</v>
      </c>
      <c r="AG149" s="14" t="s">
        <v>59</v>
      </c>
      <c r="AH149" s="14">
        <v>41086</v>
      </c>
      <c r="AI149" s="14" t="s">
        <v>933</v>
      </c>
      <c r="AJ149" s="14" t="s">
        <v>596</v>
      </c>
      <c r="AK149" s="14" t="s">
        <v>4</v>
      </c>
      <c r="AL149" s="14">
        <v>0</v>
      </c>
      <c r="AM149" s="14">
        <v>1</v>
      </c>
      <c r="AN149" s="7"/>
      <c r="AQ149" s="7"/>
      <c r="AR149" s="7"/>
      <c r="AV149" s="7"/>
      <c r="AX149" s="7"/>
    </row>
    <row r="150" spans="1:50" x14ac:dyDescent="0.25">
      <c r="A150" s="14" t="s">
        <v>185</v>
      </c>
      <c r="B150" s="14" t="s">
        <v>19</v>
      </c>
      <c r="C150" s="21" t="s">
        <v>166</v>
      </c>
      <c r="D150" s="21" t="s">
        <v>277</v>
      </c>
      <c r="E150" s="21" t="s">
        <v>278</v>
      </c>
      <c r="F150" s="23">
        <v>41088</v>
      </c>
      <c r="G150" s="2">
        <f>ROUNDDOWN((Table_SQLXAL[[#This Row],[PRODWIDTH]]/Table_SQLXAL[[#This Row],[ROLLWIDTH CM]]/10),0)</f>
        <v>5</v>
      </c>
      <c r="H150" s="22">
        <v>75</v>
      </c>
      <c r="I150" s="21" t="s">
        <v>304</v>
      </c>
      <c r="J150" s="14" t="s">
        <v>169</v>
      </c>
      <c r="K150" s="14" t="s">
        <v>170</v>
      </c>
      <c r="L150" s="10">
        <f>(Table_SQLXAL[[#This Row],[TARGETWEIGHT]]*1000)-Table_SQLXAL[[#This Row],[POWDERWEIGHT]]-Table_SQLXAL[[#This Row],[CHEMICALSWEIGHT]]</f>
        <v>50</v>
      </c>
      <c r="M150" s="16" t="s">
        <v>305</v>
      </c>
      <c r="N150" s="12">
        <f>Table_SQLXAL[[#This Row],[ROLLWIDTH]]/10</f>
        <v>60</v>
      </c>
      <c r="O150" s="13">
        <v>20000</v>
      </c>
      <c r="P150" s="13">
        <f>Table_SQLXAL[[#This Row],[QTY]]/Table_SQLXAL[[#This Row],[ROLLWIDTH CM]]*100</f>
        <v>33333.333333333328</v>
      </c>
      <c r="Q150" s="13">
        <v>33333.333333000002</v>
      </c>
      <c r="R150" s="18">
        <f>Table_SQLXAL[[#This Row],[KG]]-Table_SQLXAL[[#This Row],[poid de poudre]]-Table_SQLXAL[[#This Row],[poid de chemical]]</f>
        <v>1000</v>
      </c>
      <c r="S150" s="18">
        <f>Table_SQLXAL[[#This Row],[QTY_PROD_TIME]]*1.2</f>
        <v>1.728</v>
      </c>
      <c r="T150" s="19">
        <v>3100</v>
      </c>
      <c r="U150" s="18">
        <f>Table_SQLXAL[[#This Row],[QTY]]*Table_SQLXAL[[#This Row],[POWDERWEIGHT]]/1000</f>
        <v>0</v>
      </c>
      <c r="V150" s="18">
        <f>Table_SQLXAL[[#This Row],[QTY]]*Table_SQLXAL[[#This Row],[CHEMICALSWEIGHT]]/1000</f>
        <v>0</v>
      </c>
      <c r="W150" s="13">
        <v>1000</v>
      </c>
      <c r="X150" s="18">
        <v>600</v>
      </c>
      <c r="Y150" s="18">
        <v>1.44</v>
      </c>
      <c r="Z150" s="20">
        <v>0.05</v>
      </c>
      <c r="AA150" s="9">
        <v>0</v>
      </c>
      <c r="AB150" s="18">
        <v>0</v>
      </c>
      <c r="AC150" s="14" t="s">
        <v>16</v>
      </c>
      <c r="AD150" s="14" t="s">
        <v>5</v>
      </c>
      <c r="AE150" s="14" t="s">
        <v>5</v>
      </c>
      <c r="AF150" s="14" t="s">
        <v>374</v>
      </c>
      <c r="AG150" s="14" t="s">
        <v>59</v>
      </c>
      <c r="AH150" s="14">
        <v>41088</v>
      </c>
      <c r="AI150" s="14" t="s">
        <v>820</v>
      </c>
      <c r="AJ150" s="14" t="s">
        <v>463</v>
      </c>
      <c r="AK150" s="14" t="s">
        <v>25</v>
      </c>
      <c r="AL150" s="14">
        <v>0</v>
      </c>
      <c r="AM150" s="14">
        <v>1</v>
      </c>
      <c r="AN150" s="7"/>
      <c r="AQ150" s="7"/>
      <c r="AR150" s="7"/>
      <c r="AV150" s="7"/>
      <c r="AX150" s="7"/>
    </row>
    <row r="151" spans="1:50" x14ac:dyDescent="0.25">
      <c r="A151" s="14" t="s">
        <v>185</v>
      </c>
      <c r="B151" s="14" t="s">
        <v>19</v>
      </c>
      <c r="C151" s="21" t="s">
        <v>166</v>
      </c>
      <c r="D151" s="21" t="s">
        <v>277</v>
      </c>
      <c r="E151" s="21" t="s">
        <v>278</v>
      </c>
      <c r="F151" s="23">
        <v>41088</v>
      </c>
      <c r="G151" s="2">
        <f>ROUNDDOWN((Table_SQLXAL[[#This Row],[PRODWIDTH]]/Table_SQLXAL[[#This Row],[ROLLWIDTH CM]]/10),0)</f>
        <v>2</v>
      </c>
      <c r="H151" s="22">
        <v>75</v>
      </c>
      <c r="I151" s="21" t="s">
        <v>304</v>
      </c>
      <c r="J151" s="14" t="s">
        <v>165</v>
      </c>
      <c r="K151" s="14" t="s">
        <v>167</v>
      </c>
      <c r="L151" s="10">
        <f>(Table_SQLXAL[[#This Row],[TARGETWEIGHT]]*1000)-Table_SQLXAL[[#This Row],[POWDERWEIGHT]]-Table_SQLXAL[[#This Row],[CHEMICALSWEIGHT]]</f>
        <v>50</v>
      </c>
      <c r="M151" s="16" t="s">
        <v>305</v>
      </c>
      <c r="N151" s="12">
        <f>Table_SQLXAL[[#This Row],[ROLLWIDTH]]/10</f>
        <v>120</v>
      </c>
      <c r="O151" s="13">
        <v>100000</v>
      </c>
      <c r="P151" s="13">
        <f>Table_SQLXAL[[#This Row],[QTY]]/Table_SQLXAL[[#This Row],[ROLLWIDTH CM]]*100</f>
        <v>83333.333333333343</v>
      </c>
      <c r="Q151" s="13">
        <v>83333.333333000002</v>
      </c>
      <c r="R151" s="18">
        <f>Table_SQLXAL[[#This Row],[KG]]-Table_SQLXAL[[#This Row],[poid de poudre]]-Table_SQLXAL[[#This Row],[poid de chemical]]</f>
        <v>5000</v>
      </c>
      <c r="S151" s="18">
        <f>Table_SQLXAL[[#This Row],[QTY_PROD_TIME]]*1.2</f>
        <v>8.64</v>
      </c>
      <c r="T151" s="19">
        <v>3100</v>
      </c>
      <c r="U151" s="18">
        <f>Table_SQLXAL[[#This Row],[QTY]]*Table_SQLXAL[[#This Row],[POWDERWEIGHT]]/1000</f>
        <v>0</v>
      </c>
      <c r="V151" s="18">
        <f>Table_SQLXAL[[#This Row],[QTY]]*Table_SQLXAL[[#This Row],[CHEMICALSWEIGHT]]/1000</f>
        <v>0</v>
      </c>
      <c r="W151" s="13">
        <v>5000</v>
      </c>
      <c r="X151" s="18">
        <v>1200</v>
      </c>
      <c r="Y151" s="18">
        <v>7.2</v>
      </c>
      <c r="Z151" s="20">
        <v>0.05</v>
      </c>
      <c r="AA151" s="9">
        <v>0</v>
      </c>
      <c r="AB151" s="18">
        <v>0</v>
      </c>
      <c r="AC151" s="14" t="s">
        <v>16</v>
      </c>
      <c r="AD151" s="14" t="s">
        <v>5</v>
      </c>
      <c r="AE151" s="14" t="s">
        <v>5</v>
      </c>
      <c r="AF151" s="14" t="s">
        <v>374</v>
      </c>
      <c r="AG151" s="14" t="s">
        <v>59</v>
      </c>
      <c r="AH151" s="14">
        <v>41088</v>
      </c>
      <c r="AI151" s="14" t="s">
        <v>821</v>
      </c>
      <c r="AJ151" s="14" t="s">
        <v>463</v>
      </c>
      <c r="AK151" s="14" t="s">
        <v>25</v>
      </c>
      <c r="AL151" s="14">
        <v>0</v>
      </c>
      <c r="AM151" s="14">
        <v>1</v>
      </c>
      <c r="AN151" s="7"/>
      <c r="AQ151" s="7"/>
      <c r="AR151" s="7"/>
      <c r="AV151" s="7"/>
      <c r="AX151" s="7"/>
    </row>
    <row r="152" spans="1:50" x14ac:dyDescent="0.25">
      <c r="A152" s="14" t="s">
        <v>185</v>
      </c>
      <c r="B152" s="14" t="s">
        <v>19</v>
      </c>
      <c r="C152" s="21" t="s">
        <v>312</v>
      </c>
      <c r="D152" s="21" t="s">
        <v>315</v>
      </c>
      <c r="E152" s="21" t="s">
        <v>273</v>
      </c>
      <c r="F152" s="23">
        <v>41095</v>
      </c>
      <c r="G152" s="2">
        <f>ROUNDDOWN((Table_SQLXAL[[#This Row],[PRODWIDTH]]/Table_SQLXAL[[#This Row],[ROLLWIDTH CM]]/10),0)</f>
        <v>3</v>
      </c>
      <c r="H152" s="22">
        <v>70</v>
      </c>
      <c r="I152" s="21" t="s">
        <v>168</v>
      </c>
      <c r="J152" s="14" t="s">
        <v>320</v>
      </c>
      <c r="K152" s="14" t="s">
        <v>321</v>
      </c>
      <c r="L152" s="10">
        <f>(Table_SQLXAL[[#This Row],[TARGETWEIGHT]]*1000)-Table_SQLXAL[[#This Row],[POWDERWEIGHT]]-Table_SQLXAL[[#This Row],[CHEMICALSWEIGHT]]</f>
        <v>50</v>
      </c>
      <c r="M152" s="16" t="s">
        <v>303</v>
      </c>
      <c r="N152" s="12">
        <f>Table_SQLXAL[[#This Row],[ROLLWIDTH]]/10</f>
        <v>100</v>
      </c>
      <c r="O152" s="13">
        <v>20000</v>
      </c>
      <c r="P152" s="13">
        <f>Table_SQLXAL[[#This Row],[QTY]]/Table_SQLXAL[[#This Row],[ROLLWIDTH CM]]*100</f>
        <v>20000</v>
      </c>
      <c r="Q152" s="13">
        <v>20000</v>
      </c>
      <c r="R152" s="18">
        <f>Table_SQLXAL[[#This Row],[KG]]-Table_SQLXAL[[#This Row],[poid de poudre]]-Table_SQLXAL[[#This Row],[poid de chemical]]</f>
        <v>1000</v>
      </c>
      <c r="S152" s="18">
        <f>Table_SQLXAL[[#This Row],[QTY_PROD_TIME]]*1.2</f>
        <v>1.8479999999999999</v>
      </c>
      <c r="T152" s="19">
        <v>3100</v>
      </c>
      <c r="U152" s="18">
        <f>Table_SQLXAL[[#This Row],[QTY]]*Table_SQLXAL[[#This Row],[POWDERWEIGHT]]/1000</f>
        <v>0</v>
      </c>
      <c r="V152" s="18">
        <f>Table_SQLXAL[[#This Row],[QTY]]*Table_SQLXAL[[#This Row],[CHEMICALSWEIGHT]]/1000</f>
        <v>0</v>
      </c>
      <c r="W152" s="13">
        <v>1000</v>
      </c>
      <c r="X152" s="18">
        <v>1000</v>
      </c>
      <c r="Y152" s="18">
        <v>1.54</v>
      </c>
      <c r="Z152" s="20">
        <v>0.05</v>
      </c>
      <c r="AA152" s="9">
        <v>0</v>
      </c>
      <c r="AB152" s="18">
        <v>0</v>
      </c>
      <c r="AC152" s="14" t="s">
        <v>16</v>
      </c>
      <c r="AD152" s="14" t="s">
        <v>5</v>
      </c>
      <c r="AE152" s="14" t="s">
        <v>5</v>
      </c>
      <c r="AF152" s="14" t="s">
        <v>387</v>
      </c>
      <c r="AG152" s="14" t="s">
        <v>59</v>
      </c>
      <c r="AH152" s="14">
        <v>41095</v>
      </c>
      <c r="AI152" s="14" t="s">
        <v>819</v>
      </c>
      <c r="AJ152" s="14" t="s">
        <v>343</v>
      </c>
      <c r="AK152" s="14" t="s">
        <v>25</v>
      </c>
      <c r="AL152" s="14">
        <v>0</v>
      </c>
      <c r="AM152" s="14">
        <v>1</v>
      </c>
      <c r="AN152" s="7"/>
      <c r="AQ152" s="7"/>
      <c r="AR152" s="7"/>
      <c r="AV152" s="7"/>
      <c r="AX152" s="7"/>
    </row>
    <row r="153" spans="1:50" x14ac:dyDescent="0.25">
      <c r="A153" s="14" t="s">
        <v>185</v>
      </c>
      <c r="B153" s="14" t="s">
        <v>9</v>
      </c>
      <c r="C153" s="21" t="s">
        <v>53</v>
      </c>
      <c r="D153" s="21" t="s">
        <v>274</v>
      </c>
      <c r="E153" s="21" t="s">
        <v>275</v>
      </c>
      <c r="F153" s="23">
        <v>40971</v>
      </c>
      <c r="G153" s="2">
        <f>ROUNDDOWN((Table_SQLXAL[[#This Row],[PRODWIDTH]]/Table_SQLXAL[[#This Row],[ROLLWIDTH CM]]/10),0)</f>
        <v>36</v>
      </c>
      <c r="H153" s="22">
        <v>24.8</v>
      </c>
      <c r="I153" s="21" t="s">
        <v>58</v>
      </c>
      <c r="J153" s="14" t="s">
        <v>57</v>
      </c>
      <c r="K153" s="14" t="s">
        <v>436</v>
      </c>
      <c r="L153" s="10">
        <f>(Table_SQLXAL[[#This Row],[TARGETWEIGHT]]*1000)-Table_SQLXAL[[#This Row],[POWDERWEIGHT]]-Table_SQLXAL[[#This Row],[CHEMICALSWEIGHT]]</f>
        <v>75</v>
      </c>
      <c r="M153" s="16" t="s">
        <v>54</v>
      </c>
      <c r="N153" s="12">
        <f>Table_SQLXAL[[#This Row],[ROLLWIDTH]]/10</f>
        <v>15</v>
      </c>
      <c r="O153" s="13">
        <v>52690.5</v>
      </c>
      <c r="P153" s="13">
        <f>Table_SQLXAL[[#This Row],[QTY]]/Table_SQLXAL[[#This Row],[ROLLWIDTH CM]]*100</f>
        <v>351270</v>
      </c>
      <c r="Q153" s="13">
        <v>351270</v>
      </c>
      <c r="R153" s="18">
        <f>Table_SQLXAL[[#This Row],[KG]]-Table_SQLXAL[[#This Row],[poid de poudre]]-Table_SQLXAL[[#This Row],[poid de chemical]]</f>
        <v>3951.7874999999999</v>
      </c>
      <c r="S153" s="18">
        <f>Table_SQLXAL[[#This Row],[QTY_PROD_TIME]]*1.2</f>
        <v>9.104918399999999</v>
      </c>
      <c r="T153" s="19">
        <v>5400</v>
      </c>
      <c r="U153" s="18">
        <f>Table_SQLXAL[[#This Row],[QTY]]*Table_SQLXAL[[#This Row],[POWDERWEIGHT]]/1000</f>
        <v>0</v>
      </c>
      <c r="V153" s="18">
        <f>Table_SQLXAL[[#This Row],[QTY]]*Table_SQLXAL[[#This Row],[CHEMICALSWEIGHT]]/1000</f>
        <v>0</v>
      </c>
      <c r="W153" s="13">
        <v>3951.7874999999999</v>
      </c>
      <c r="X153" s="18">
        <v>150</v>
      </c>
      <c r="Y153" s="18">
        <v>7.5874319999999997</v>
      </c>
      <c r="Z153" s="20">
        <v>7.4999999999999997E-2</v>
      </c>
      <c r="AA153" s="9">
        <v>0</v>
      </c>
      <c r="AB153" s="18">
        <v>0</v>
      </c>
      <c r="AC153" s="14" t="s">
        <v>16</v>
      </c>
      <c r="AD153" s="14" t="s">
        <v>5</v>
      </c>
      <c r="AE153" s="14" t="s">
        <v>5</v>
      </c>
      <c r="AF153" s="14" t="s">
        <v>395</v>
      </c>
      <c r="AG153" s="14" t="s">
        <v>59</v>
      </c>
      <c r="AH153" s="14">
        <v>40961</v>
      </c>
      <c r="AI153" s="14" t="s">
        <v>824</v>
      </c>
      <c r="AJ153" s="14" t="s">
        <v>230</v>
      </c>
      <c r="AK153" s="14" t="s">
        <v>25</v>
      </c>
      <c r="AL153" s="14">
        <v>43810.5</v>
      </c>
      <c r="AM153" s="14">
        <v>40983</v>
      </c>
      <c r="AN153" s="7"/>
      <c r="AQ153" s="7"/>
      <c r="AR153" s="7"/>
      <c r="AV153" s="7"/>
      <c r="AX153" s="7"/>
    </row>
    <row r="154" spans="1:50" x14ac:dyDescent="0.25">
      <c r="A154" s="14" t="s">
        <v>185</v>
      </c>
      <c r="B154" s="14" t="s">
        <v>9</v>
      </c>
      <c r="C154" s="21" t="s">
        <v>53</v>
      </c>
      <c r="D154" s="21" t="s">
        <v>274</v>
      </c>
      <c r="E154" s="21" t="s">
        <v>275</v>
      </c>
      <c r="F154" s="23">
        <v>40971</v>
      </c>
      <c r="G154" s="2">
        <f>ROUNDDOWN((Table_SQLXAL[[#This Row],[PRODWIDTH]]/Table_SQLXAL[[#This Row],[ROLLWIDTH CM]]/10),0)</f>
        <v>36</v>
      </c>
      <c r="H154" s="22">
        <v>24.8</v>
      </c>
      <c r="I154" s="21" t="s">
        <v>58</v>
      </c>
      <c r="J154" s="14" t="s">
        <v>57</v>
      </c>
      <c r="K154" s="14" t="s">
        <v>436</v>
      </c>
      <c r="L154" s="10">
        <f>(Table_SQLXAL[[#This Row],[TARGETWEIGHT]]*1000)-Table_SQLXAL[[#This Row],[POWDERWEIGHT]]-Table_SQLXAL[[#This Row],[CHEMICALSWEIGHT]]</f>
        <v>75</v>
      </c>
      <c r="M154" s="16" t="s">
        <v>54</v>
      </c>
      <c r="N154" s="12">
        <f>Table_SQLXAL[[#This Row],[ROLLWIDTH]]/10</f>
        <v>15</v>
      </c>
      <c r="O154" s="13">
        <v>111855</v>
      </c>
      <c r="P154" s="13">
        <f>Table_SQLXAL[[#This Row],[QTY]]/Table_SQLXAL[[#This Row],[ROLLWIDTH CM]]*100</f>
        <v>745700</v>
      </c>
      <c r="Q154" s="13">
        <v>745700</v>
      </c>
      <c r="R154" s="18">
        <f>Table_SQLXAL[[#This Row],[KG]]-Table_SQLXAL[[#This Row],[poid de poudre]]-Table_SQLXAL[[#This Row],[poid de chemical]]</f>
        <v>8389.125</v>
      </c>
      <c r="S154" s="18">
        <f>Table_SQLXAL[[#This Row],[QTY_PROD_TIME]]*1.2</f>
        <v>19.328543999999997</v>
      </c>
      <c r="T154" s="19">
        <v>5400</v>
      </c>
      <c r="U154" s="18">
        <f>Table_SQLXAL[[#This Row],[QTY]]*Table_SQLXAL[[#This Row],[POWDERWEIGHT]]/1000</f>
        <v>0</v>
      </c>
      <c r="V154" s="18">
        <f>Table_SQLXAL[[#This Row],[QTY]]*Table_SQLXAL[[#This Row],[CHEMICALSWEIGHT]]/1000</f>
        <v>0</v>
      </c>
      <c r="W154" s="13">
        <v>8389.125</v>
      </c>
      <c r="X154" s="18">
        <v>150</v>
      </c>
      <c r="Y154" s="18">
        <v>16.107119999999998</v>
      </c>
      <c r="Z154" s="20">
        <v>7.4999999999999997E-2</v>
      </c>
      <c r="AA154" s="9">
        <v>0</v>
      </c>
      <c r="AB154" s="18">
        <v>0</v>
      </c>
      <c r="AC154" s="14" t="s">
        <v>16</v>
      </c>
      <c r="AD154" s="14" t="s">
        <v>5</v>
      </c>
      <c r="AE154" s="14" t="s">
        <v>5</v>
      </c>
      <c r="AF154" s="14" t="s">
        <v>395</v>
      </c>
      <c r="AG154" s="14" t="s">
        <v>59</v>
      </c>
      <c r="AH154" s="14">
        <v>40961</v>
      </c>
      <c r="AI154" s="14" t="s">
        <v>825</v>
      </c>
      <c r="AJ154" s="14" t="s">
        <v>598</v>
      </c>
      <c r="AK154" s="14" t="s">
        <v>25</v>
      </c>
      <c r="AL154" s="14">
        <v>111855</v>
      </c>
      <c r="AM154" s="14">
        <v>41011</v>
      </c>
      <c r="AN154" s="7"/>
      <c r="AQ154" s="7"/>
      <c r="AR154" s="7"/>
      <c r="AV154" s="7"/>
      <c r="AX154" s="7"/>
    </row>
    <row r="155" spans="1:50" x14ac:dyDescent="0.25">
      <c r="A155" s="14" t="s">
        <v>185</v>
      </c>
      <c r="B155" s="14" t="s">
        <v>9</v>
      </c>
      <c r="C155" s="21" t="s">
        <v>53</v>
      </c>
      <c r="D155" s="21" t="s">
        <v>274</v>
      </c>
      <c r="E155" s="21" t="s">
        <v>275</v>
      </c>
      <c r="F155" s="23">
        <v>40971</v>
      </c>
      <c r="G155" s="2">
        <f>ROUNDDOWN((Table_SQLXAL[[#This Row],[PRODWIDTH]]/Table_SQLXAL[[#This Row],[ROLLWIDTH CM]]/10),0)</f>
        <v>36</v>
      </c>
      <c r="H155" s="22">
        <v>24.8</v>
      </c>
      <c r="I155" s="21" t="s">
        <v>58</v>
      </c>
      <c r="J155" s="14" t="s">
        <v>57</v>
      </c>
      <c r="K155" s="14" t="s">
        <v>436</v>
      </c>
      <c r="L155" s="10">
        <f>(Table_SQLXAL[[#This Row],[TARGETWEIGHT]]*1000)-Table_SQLXAL[[#This Row],[POWDERWEIGHT]]-Table_SQLXAL[[#This Row],[CHEMICALSWEIGHT]]</f>
        <v>75</v>
      </c>
      <c r="M155" s="16" t="s">
        <v>54</v>
      </c>
      <c r="N155" s="12">
        <f>Table_SQLXAL[[#This Row],[ROLLWIDTH]]/10</f>
        <v>15</v>
      </c>
      <c r="O155" s="13">
        <v>27855</v>
      </c>
      <c r="P155" s="13">
        <f>Table_SQLXAL[[#This Row],[QTY]]/Table_SQLXAL[[#This Row],[ROLLWIDTH CM]]*100</f>
        <v>185700</v>
      </c>
      <c r="Q155" s="13">
        <v>185700</v>
      </c>
      <c r="R155" s="18">
        <f>Table_SQLXAL[[#This Row],[KG]]-Table_SQLXAL[[#This Row],[poid de poudre]]-Table_SQLXAL[[#This Row],[poid de chemical]]</f>
        <v>2089.125</v>
      </c>
      <c r="S155" s="18">
        <f>Table_SQLXAL[[#This Row],[QTY_PROD_TIME]]*1.2</f>
        <v>4.8133439999999998</v>
      </c>
      <c r="T155" s="19">
        <v>5400</v>
      </c>
      <c r="U155" s="18">
        <f>Table_SQLXAL[[#This Row],[QTY]]*Table_SQLXAL[[#This Row],[POWDERWEIGHT]]/1000</f>
        <v>0</v>
      </c>
      <c r="V155" s="18">
        <f>Table_SQLXAL[[#This Row],[QTY]]*Table_SQLXAL[[#This Row],[CHEMICALSWEIGHT]]/1000</f>
        <v>0</v>
      </c>
      <c r="W155" s="13">
        <v>2089.125</v>
      </c>
      <c r="X155" s="18">
        <v>150</v>
      </c>
      <c r="Y155" s="18">
        <v>4.01112</v>
      </c>
      <c r="Z155" s="20">
        <v>7.4999999999999997E-2</v>
      </c>
      <c r="AA155" s="9">
        <v>0</v>
      </c>
      <c r="AB155" s="18">
        <v>0</v>
      </c>
      <c r="AC155" s="14" t="s">
        <v>16</v>
      </c>
      <c r="AD155" s="14" t="s">
        <v>5</v>
      </c>
      <c r="AE155" s="14" t="s">
        <v>5</v>
      </c>
      <c r="AF155" s="14" t="s">
        <v>395</v>
      </c>
      <c r="AG155" s="14" t="s">
        <v>59</v>
      </c>
      <c r="AH155" s="14">
        <v>40961</v>
      </c>
      <c r="AI155" s="14" t="s">
        <v>826</v>
      </c>
      <c r="AJ155" s="14" t="s">
        <v>599</v>
      </c>
      <c r="AK155" s="14" t="s">
        <v>25</v>
      </c>
      <c r="AL155" s="14">
        <v>27855</v>
      </c>
      <c r="AM155" s="14">
        <v>41011</v>
      </c>
      <c r="AN155" s="7"/>
      <c r="AQ155" s="7"/>
      <c r="AR155" s="7"/>
      <c r="AV155" s="7"/>
      <c r="AX155" s="7"/>
    </row>
    <row r="156" spans="1:50" x14ac:dyDescent="0.25">
      <c r="A156" s="14" t="s">
        <v>185</v>
      </c>
      <c r="B156" s="14" t="s">
        <v>9</v>
      </c>
      <c r="C156" s="21" t="s">
        <v>53</v>
      </c>
      <c r="D156" s="21" t="s">
        <v>274</v>
      </c>
      <c r="E156" s="21" t="s">
        <v>275</v>
      </c>
      <c r="F156" s="23">
        <v>40971</v>
      </c>
      <c r="G156" s="2">
        <f>ROUNDDOWN((Table_SQLXAL[[#This Row],[PRODWIDTH]]/Table_SQLXAL[[#This Row],[ROLLWIDTH CM]]/10),0)</f>
        <v>36</v>
      </c>
      <c r="H156" s="22">
        <v>24.8</v>
      </c>
      <c r="I156" s="21" t="s">
        <v>58</v>
      </c>
      <c r="J156" s="14" t="s">
        <v>57</v>
      </c>
      <c r="K156" s="14" t="s">
        <v>436</v>
      </c>
      <c r="L156" s="10">
        <f>(Table_SQLXAL[[#This Row],[TARGETWEIGHT]]*1000)-Table_SQLXAL[[#This Row],[POWDERWEIGHT]]-Table_SQLXAL[[#This Row],[CHEMICALSWEIGHT]]</f>
        <v>75</v>
      </c>
      <c r="M156" s="16" t="s">
        <v>54</v>
      </c>
      <c r="N156" s="12">
        <f>Table_SQLXAL[[#This Row],[ROLLWIDTH]]/10</f>
        <v>15</v>
      </c>
      <c r="O156" s="13">
        <v>111855</v>
      </c>
      <c r="P156" s="13">
        <f>Table_SQLXAL[[#This Row],[QTY]]/Table_SQLXAL[[#This Row],[ROLLWIDTH CM]]*100</f>
        <v>745700</v>
      </c>
      <c r="Q156" s="13">
        <v>745700</v>
      </c>
      <c r="R156" s="18">
        <f>Table_SQLXAL[[#This Row],[KG]]-Table_SQLXAL[[#This Row],[poid de poudre]]-Table_SQLXAL[[#This Row],[poid de chemical]]</f>
        <v>8389.125</v>
      </c>
      <c r="S156" s="18">
        <f>Table_SQLXAL[[#This Row],[QTY_PROD_TIME]]*1.2</f>
        <v>19.328543999999997</v>
      </c>
      <c r="T156" s="19">
        <v>5400</v>
      </c>
      <c r="U156" s="18">
        <f>Table_SQLXAL[[#This Row],[QTY]]*Table_SQLXAL[[#This Row],[POWDERWEIGHT]]/1000</f>
        <v>0</v>
      </c>
      <c r="V156" s="18">
        <f>Table_SQLXAL[[#This Row],[QTY]]*Table_SQLXAL[[#This Row],[CHEMICALSWEIGHT]]/1000</f>
        <v>0</v>
      </c>
      <c r="W156" s="13">
        <v>8389.125</v>
      </c>
      <c r="X156" s="18">
        <v>150</v>
      </c>
      <c r="Y156" s="18">
        <v>16.107119999999998</v>
      </c>
      <c r="Z156" s="20">
        <v>7.4999999999999997E-2</v>
      </c>
      <c r="AA156" s="9">
        <v>0</v>
      </c>
      <c r="AB156" s="18">
        <v>0</v>
      </c>
      <c r="AC156" s="14" t="s">
        <v>16</v>
      </c>
      <c r="AD156" s="14" t="s">
        <v>5</v>
      </c>
      <c r="AE156" s="14" t="s">
        <v>5</v>
      </c>
      <c r="AF156" s="14" t="s">
        <v>395</v>
      </c>
      <c r="AG156" s="14" t="s">
        <v>59</v>
      </c>
      <c r="AH156" s="14">
        <v>40961</v>
      </c>
      <c r="AI156" s="14" t="s">
        <v>827</v>
      </c>
      <c r="AJ156" s="14" t="s">
        <v>234</v>
      </c>
      <c r="AK156" s="14" t="s">
        <v>25</v>
      </c>
      <c r="AL156" s="14">
        <v>111855</v>
      </c>
      <c r="AM156" s="14">
        <v>41061</v>
      </c>
      <c r="AN156" s="7"/>
      <c r="AQ156" s="7"/>
      <c r="AR156" s="7"/>
      <c r="AV156" s="7"/>
      <c r="AX156" s="7"/>
    </row>
    <row r="157" spans="1:50" x14ac:dyDescent="0.25">
      <c r="A157" s="14" t="s">
        <v>185</v>
      </c>
      <c r="B157" s="14" t="s">
        <v>9</v>
      </c>
      <c r="C157" s="21" t="s">
        <v>67</v>
      </c>
      <c r="D157" s="21" t="s">
        <v>253</v>
      </c>
      <c r="E157" s="21" t="s">
        <v>254</v>
      </c>
      <c r="F157" s="23">
        <v>41094</v>
      </c>
      <c r="G157" s="2">
        <f>ROUNDDOWN((Table_SQLXAL[[#This Row],[PRODWIDTH]]/Table_SQLXAL[[#This Row],[ROLLWIDTH CM]]/10),0)</f>
        <v>4</v>
      </c>
      <c r="H157" s="22">
        <v>7.6</v>
      </c>
      <c r="I157" s="21" t="s">
        <v>76</v>
      </c>
      <c r="J157" s="14" t="s">
        <v>114</v>
      </c>
      <c r="K157" s="14" t="s">
        <v>82</v>
      </c>
      <c r="L157" s="10">
        <f>(Table_SQLXAL[[#This Row],[TARGETWEIGHT]]*1000)-Table_SQLXAL[[#This Row],[POWDERWEIGHT]]-Table_SQLXAL[[#This Row],[CHEMICALSWEIGHT]]</f>
        <v>300</v>
      </c>
      <c r="M157" s="16" t="s">
        <v>69</v>
      </c>
      <c r="N157" s="12">
        <f>Table_SQLXAL[[#This Row],[ROLLWIDTH]]/10</f>
        <v>152</v>
      </c>
      <c r="O157" s="13">
        <v>912</v>
      </c>
      <c r="P157" s="13">
        <f>Table_SQLXAL[[#This Row],[QTY]]/Table_SQLXAL[[#This Row],[ROLLWIDTH CM]]*100</f>
        <v>600</v>
      </c>
      <c r="Q157" s="13">
        <v>600</v>
      </c>
      <c r="R157" s="18">
        <f>Table_SQLXAL[[#This Row],[KG]]-Table_SQLXAL[[#This Row],[poid de poudre]]-Table_SQLXAL[[#This Row],[poid de chemical]]</f>
        <v>273.60000000000002</v>
      </c>
      <c r="S157" s="18">
        <f>Table_SQLXAL[[#This Row],[QTY_PROD_TIME]]*1.2</f>
        <v>0.41587199999999996</v>
      </c>
      <c r="T157" s="19">
        <v>6080</v>
      </c>
      <c r="U157" s="18">
        <f>Table_SQLXAL[[#This Row],[QTY]]*Table_SQLXAL[[#This Row],[POWDERWEIGHT]]/1000</f>
        <v>0</v>
      </c>
      <c r="V157" s="18">
        <f>Table_SQLXAL[[#This Row],[QTY]]*Table_SQLXAL[[#This Row],[CHEMICALSWEIGHT]]/1000</f>
        <v>0</v>
      </c>
      <c r="W157" s="13">
        <v>273.60000000000002</v>
      </c>
      <c r="X157" s="18">
        <v>1520</v>
      </c>
      <c r="Y157" s="18">
        <v>0.34655999999999998</v>
      </c>
      <c r="Z157" s="20">
        <v>0.3</v>
      </c>
      <c r="AA157" s="9">
        <v>0</v>
      </c>
      <c r="AB157" s="18">
        <v>0</v>
      </c>
      <c r="AC157" s="14" t="s">
        <v>15</v>
      </c>
      <c r="AD157" s="14" t="s">
        <v>5</v>
      </c>
      <c r="AE157" s="14" t="s">
        <v>5</v>
      </c>
      <c r="AF157" s="14" t="s">
        <v>394</v>
      </c>
      <c r="AG157" s="14" t="s">
        <v>59</v>
      </c>
      <c r="AH157" s="14">
        <v>41094</v>
      </c>
      <c r="AI157" s="14" t="s">
        <v>822</v>
      </c>
      <c r="AJ157" s="14" t="s">
        <v>600</v>
      </c>
      <c r="AK157" s="14" t="s">
        <v>4</v>
      </c>
      <c r="AL157" s="14">
        <v>0</v>
      </c>
      <c r="AM157" s="14">
        <v>1</v>
      </c>
      <c r="AN157" s="7"/>
      <c r="AQ157" s="7"/>
      <c r="AR157" s="7"/>
      <c r="AV157" s="7"/>
      <c r="AX157" s="7"/>
    </row>
    <row r="158" spans="1:50" x14ac:dyDescent="0.25">
      <c r="A158" s="14" t="s">
        <v>185</v>
      </c>
      <c r="B158" s="14" t="s">
        <v>9</v>
      </c>
      <c r="C158" s="21" t="s">
        <v>67</v>
      </c>
      <c r="D158" s="21" t="s">
        <v>253</v>
      </c>
      <c r="E158" s="21" t="s">
        <v>254</v>
      </c>
      <c r="F158" s="23">
        <v>41094</v>
      </c>
      <c r="G158" s="2">
        <f>ROUNDDOWN((Table_SQLXAL[[#This Row],[PRODWIDTH]]/Table_SQLXAL[[#This Row],[ROLLWIDTH CM]]/10),0)</f>
        <v>4</v>
      </c>
      <c r="H158" s="22">
        <v>7.6</v>
      </c>
      <c r="I158" s="21" t="s">
        <v>76</v>
      </c>
      <c r="J158" s="14" t="s">
        <v>114</v>
      </c>
      <c r="K158" s="14" t="s">
        <v>82</v>
      </c>
      <c r="L158" s="10">
        <f>(Table_SQLXAL[[#This Row],[TARGETWEIGHT]]*1000)-Table_SQLXAL[[#This Row],[POWDERWEIGHT]]-Table_SQLXAL[[#This Row],[CHEMICALSWEIGHT]]</f>
        <v>300</v>
      </c>
      <c r="M158" s="16" t="s">
        <v>69</v>
      </c>
      <c r="N158" s="12">
        <f>Table_SQLXAL[[#This Row],[ROLLWIDTH]]/10</f>
        <v>152</v>
      </c>
      <c r="O158" s="13">
        <v>3648</v>
      </c>
      <c r="P158" s="13">
        <f>Table_SQLXAL[[#This Row],[QTY]]/Table_SQLXAL[[#This Row],[ROLLWIDTH CM]]*100</f>
        <v>2400</v>
      </c>
      <c r="Q158" s="13">
        <v>2400</v>
      </c>
      <c r="R158" s="18">
        <f>Table_SQLXAL[[#This Row],[KG]]-Table_SQLXAL[[#This Row],[poid de poudre]]-Table_SQLXAL[[#This Row],[poid de chemical]]</f>
        <v>1094.4000000000001</v>
      </c>
      <c r="S158" s="18">
        <f>Table_SQLXAL[[#This Row],[QTY_PROD_TIME]]*1.2</f>
        <v>1.6634879999999999</v>
      </c>
      <c r="T158" s="19">
        <v>6080</v>
      </c>
      <c r="U158" s="18">
        <f>Table_SQLXAL[[#This Row],[QTY]]*Table_SQLXAL[[#This Row],[POWDERWEIGHT]]/1000</f>
        <v>0</v>
      </c>
      <c r="V158" s="18">
        <f>Table_SQLXAL[[#This Row],[QTY]]*Table_SQLXAL[[#This Row],[CHEMICALSWEIGHT]]/1000</f>
        <v>0</v>
      </c>
      <c r="W158" s="13">
        <v>1094.4000000000001</v>
      </c>
      <c r="X158" s="18">
        <v>1520</v>
      </c>
      <c r="Y158" s="18">
        <v>1.3862399999999999</v>
      </c>
      <c r="Z158" s="20">
        <v>0.3</v>
      </c>
      <c r="AA158" s="9">
        <v>0</v>
      </c>
      <c r="AB158" s="18">
        <v>0</v>
      </c>
      <c r="AC158" s="14" t="s">
        <v>15</v>
      </c>
      <c r="AD158" s="14" t="s">
        <v>5</v>
      </c>
      <c r="AE158" s="14" t="s">
        <v>5</v>
      </c>
      <c r="AF158" s="14" t="s">
        <v>394</v>
      </c>
      <c r="AG158" s="14" t="s">
        <v>59</v>
      </c>
      <c r="AH158" s="14">
        <v>41094</v>
      </c>
      <c r="AI158" s="14" t="s">
        <v>823</v>
      </c>
      <c r="AJ158" s="14" t="s">
        <v>601</v>
      </c>
      <c r="AK158" s="14" t="s">
        <v>4</v>
      </c>
      <c r="AL158" s="14">
        <v>0</v>
      </c>
      <c r="AM158" s="14">
        <v>1</v>
      </c>
      <c r="AN158" s="7"/>
      <c r="AQ158" s="7"/>
      <c r="AR158" s="7"/>
      <c r="AV158" s="7"/>
      <c r="AX158" s="7"/>
    </row>
    <row r="159" spans="1:50" x14ac:dyDescent="0.25">
      <c r="A159" s="14" t="s">
        <v>185</v>
      </c>
      <c r="B159" s="14" t="s">
        <v>9</v>
      </c>
      <c r="C159" s="21" t="s">
        <v>140</v>
      </c>
      <c r="D159" s="21" t="s">
        <v>271</v>
      </c>
      <c r="E159" s="21" t="s">
        <v>272</v>
      </c>
      <c r="F159" s="23">
        <v>41061</v>
      </c>
      <c r="G159" s="2">
        <f>ROUNDDOWN((Table_SQLXAL[[#This Row],[PRODWIDTH]]/Table_SQLXAL[[#This Row],[ROLLWIDTH CM]]/10),0)</f>
        <v>2</v>
      </c>
      <c r="H159" s="22">
        <v>15</v>
      </c>
      <c r="I159" s="21" t="s">
        <v>193</v>
      </c>
      <c r="J159" s="14" t="s">
        <v>139</v>
      </c>
      <c r="K159" s="14" t="s">
        <v>141</v>
      </c>
      <c r="L159" s="10">
        <f>(Table_SQLXAL[[#This Row],[TARGETWEIGHT]]*1000)-Table_SQLXAL[[#This Row],[POWDERWEIGHT]]-Table_SQLXAL[[#This Row],[CHEMICALSWEIGHT]]</f>
        <v>60</v>
      </c>
      <c r="M159" s="16" t="s">
        <v>142</v>
      </c>
      <c r="N159" s="12">
        <f>Table_SQLXAL[[#This Row],[ROLLWIDTH]]/10</f>
        <v>210</v>
      </c>
      <c r="O159" s="13">
        <v>35280</v>
      </c>
      <c r="P159" s="13">
        <f>Table_SQLXAL[[#This Row],[QTY]]/Table_SQLXAL[[#This Row],[ROLLWIDTH CM]]*100</f>
        <v>16800</v>
      </c>
      <c r="Q159" s="13">
        <v>16800</v>
      </c>
      <c r="R159" s="18">
        <f>Table_SQLXAL[[#This Row],[KG]]-Table_SQLXAL[[#This Row],[poid de poudre]]-Table_SQLXAL[[#This Row],[poid de chemical]]</f>
        <v>2116.7999999999997</v>
      </c>
      <c r="S159" s="18">
        <f>Table_SQLXAL[[#This Row],[QTY_PROD_TIME]]*1.2</f>
        <v>10.922687999999999</v>
      </c>
      <c r="T159" s="19">
        <v>4300</v>
      </c>
      <c r="U159" s="18">
        <f>Table_SQLXAL[[#This Row],[QTY]]*Table_SQLXAL[[#This Row],[POWDERWEIGHT]]/1000</f>
        <v>352.8</v>
      </c>
      <c r="V159" s="18">
        <f>Table_SQLXAL[[#This Row],[QTY]]*Table_SQLXAL[[#This Row],[CHEMICALSWEIGHT]]/1000</f>
        <v>0</v>
      </c>
      <c r="W159" s="13">
        <v>2469.6</v>
      </c>
      <c r="X159" s="18">
        <v>2100</v>
      </c>
      <c r="Y159" s="18">
        <v>9.1022400000000001</v>
      </c>
      <c r="Z159" s="20">
        <v>7.0000000000000007E-2</v>
      </c>
      <c r="AA159" s="9">
        <v>10</v>
      </c>
      <c r="AB159" s="18">
        <v>0</v>
      </c>
      <c r="AC159" s="14" t="s">
        <v>17</v>
      </c>
      <c r="AD159" s="14" t="s">
        <v>5</v>
      </c>
      <c r="AE159" s="14" t="s">
        <v>6</v>
      </c>
      <c r="AF159" s="14" t="s">
        <v>393</v>
      </c>
      <c r="AG159" s="14" t="s">
        <v>59</v>
      </c>
      <c r="AH159" s="14">
        <v>41061</v>
      </c>
      <c r="AI159" s="14" t="s">
        <v>831</v>
      </c>
      <c r="AJ159" s="14" t="s">
        <v>597</v>
      </c>
      <c r="AK159" s="14" t="s">
        <v>51</v>
      </c>
      <c r="AL159" s="14">
        <v>0</v>
      </c>
      <c r="AM159" s="14">
        <v>1</v>
      </c>
      <c r="AN159" s="7"/>
      <c r="AQ159" s="7"/>
      <c r="AR159" s="7"/>
      <c r="AV159" s="7"/>
      <c r="AX159" s="7"/>
    </row>
    <row r="160" spans="1:50" x14ac:dyDescent="0.25">
      <c r="A160" s="14" t="s">
        <v>185</v>
      </c>
      <c r="B160" s="14" t="s">
        <v>9</v>
      </c>
      <c r="C160" s="21" t="s">
        <v>67</v>
      </c>
      <c r="D160" s="21" t="s">
        <v>253</v>
      </c>
      <c r="E160" s="21" t="s">
        <v>254</v>
      </c>
      <c r="F160" s="23">
        <v>41066</v>
      </c>
      <c r="G160" s="2">
        <f>ROUNDDOWN((Table_SQLXAL[[#This Row],[PRODWIDTH]]/Table_SQLXAL[[#This Row],[ROLLWIDTH CM]]/10),0)</f>
        <v>4</v>
      </c>
      <c r="H160" s="22">
        <v>7.6</v>
      </c>
      <c r="I160" s="21" t="s">
        <v>76</v>
      </c>
      <c r="J160" s="14" t="s">
        <v>114</v>
      </c>
      <c r="K160" s="14" t="s">
        <v>82</v>
      </c>
      <c r="L160" s="10">
        <f>(Table_SQLXAL[[#This Row],[TARGETWEIGHT]]*1000)-Table_SQLXAL[[#This Row],[POWDERWEIGHT]]-Table_SQLXAL[[#This Row],[CHEMICALSWEIGHT]]</f>
        <v>300</v>
      </c>
      <c r="M160" s="16" t="s">
        <v>69</v>
      </c>
      <c r="N160" s="12">
        <f>Table_SQLXAL[[#This Row],[ROLLWIDTH]]/10</f>
        <v>152</v>
      </c>
      <c r="O160" s="13">
        <v>6384</v>
      </c>
      <c r="P160" s="13">
        <f>Table_SQLXAL[[#This Row],[QTY]]/Table_SQLXAL[[#This Row],[ROLLWIDTH CM]]*100</f>
        <v>4200</v>
      </c>
      <c r="Q160" s="13">
        <v>4200</v>
      </c>
      <c r="R160" s="18">
        <f>Table_SQLXAL[[#This Row],[KG]]-Table_SQLXAL[[#This Row],[poid de poudre]]-Table_SQLXAL[[#This Row],[poid de chemical]]</f>
        <v>1915.2</v>
      </c>
      <c r="S160" s="18">
        <f>Table_SQLXAL[[#This Row],[QTY_PROD_TIME]]*1.2</f>
        <v>2.9111039999999999</v>
      </c>
      <c r="T160" s="19">
        <v>6080</v>
      </c>
      <c r="U160" s="18">
        <f>Table_SQLXAL[[#This Row],[QTY]]*Table_SQLXAL[[#This Row],[POWDERWEIGHT]]/1000</f>
        <v>0</v>
      </c>
      <c r="V160" s="18">
        <f>Table_SQLXAL[[#This Row],[QTY]]*Table_SQLXAL[[#This Row],[CHEMICALSWEIGHT]]/1000</f>
        <v>0</v>
      </c>
      <c r="W160" s="13">
        <v>1915.2</v>
      </c>
      <c r="X160" s="18">
        <v>1520</v>
      </c>
      <c r="Y160" s="18">
        <v>2.4259200000000001</v>
      </c>
      <c r="Z160" s="20">
        <v>0.3</v>
      </c>
      <c r="AA160" s="9">
        <v>0</v>
      </c>
      <c r="AB160" s="18">
        <v>0</v>
      </c>
      <c r="AC160" s="14" t="s">
        <v>15</v>
      </c>
      <c r="AD160" s="14" t="s">
        <v>5</v>
      </c>
      <c r="AE160" s="14" t="s">
        <v>5</v>
      </c>
      <c r="AF160" s="14" t="s">
        <v>394</v>
      </c>
      <c r="AG160" s="14" t="s">
        <v>59</v>
      </c>
      <c r="AH160" s="14">
        <v>41066</v>
      </c>
      <c r="AI160" s="14" t="s">
        <v>829</v>
      </c>
      <c r="AJ160" s="14" t="s">
        <v>204</v>
      </c>
      <c r="AK160" s="14" t="s">
        <v>4</v>
      </c>
      <c r="AL160" s="14">
        <v>0</v>
      </c>
      <c r="AM160" s="14">
        <v>1</v>
      </c>
      <c r="AN160" s="7"/>
      <c r="AQ160" s="7"/>
      <c r="AR160" s="7"/>
      <c r="AV160" s="7"/>
      <c r="AX160" s="7"/>
    </row>
    <row r="161" spans="1:50" x14ac:dyDescent="0.25">
      <c r="A161" s="14" t="s">
        <v>185</v>
      </c>
      <c r="B161" s="14" t="s">
        <v>9</v>
      </c>
      <c r="C161" s="21" t="s">
        <v>7</v>
      </c>
      <c r="D161" s="21" t="s">
        <v>257</v>
      </c>
      <c r="E161" s="21" t="s">
        <v>258</v>
      </c>
      <c r="F161" s="23">
        <v>41059</v>
      </c>
      <c r="G161" s="2">
        <f>ROUNDDOWN((Table_SQLXAL[[#This Row],[PRODWIDTH]]/Table_SQLXAL[[#This Row],[ROLLWIDTH CM]]/10),0)</f>
        <v>3</v>
      </c>
      <c r="H161" s="22">
        <v>7</v>
      </c>
      <c r="I161" s="21" t="s">
        <v>76</v>
      </c>
      <c r="J161" s="14" t="s">
        <v>98</v>
      </c>
      <c r="K161" s="14" t="s">
        <v>407</v>
      </c>
      <c r="L161" s="10">
        <f>(Table_SQLXAL[[#This Row],[TARGETWEIGHT]]*1000)-Table_SQLXAL[[#This Row],[POWDERWEIGHT]]-Table_SQLXAL[[#This Row],[CHEMICALSWEIGHT]]</f>
        <v>300</v>
      </c>
      <c r="M161" s="16" t="s">
        <v>18</v>
      </c>
      <c r="N161" s="12">
        <f>Table_SQLXAL[[#This Row],[ROLLWIDTH]]/10</f>
        <v>180</v>
      </c>
      <c r="O161" s="13">
        <v>1080</v>
      </c>
      <c r="P161" s="13">
        <f>Table_SQLXAL[[#This Row],[QTY]]/Table_SQLXAL[[#This Row],[ROLLWIDTH CM]]*100</f>
        <v>600</v>
      </c>
      <c r="Q161" s="13">
        <v>600</v>
      </c>
      <c r="R161" s="18">
        <f>Table_SQLXAL[[#This Row],[KG]]-Table_SQLXAL[[#This Row],[poid de poudre]]-Table_SQLXAL[[#This Row],[poid de chemical]]</f>
        <v>324</v>
      </c>
      <c r="S161" s="18">
        <f>Table_SQLXAL[[#This Row],[QTY_PROD_TIME]]*1.2</f>
        <v>0.57023999999999997</v>
      </c>
      <c r="T161" s="19">
        <v>6000</v>
      </c>
      <c r="U161" s="18">
        <f>Table_SQLXAL[[#This Row],[QTY]]*Table_SQLXAL[[#This Row],[POWDERWEIGHT]]/1000</f>
        <v>0</v>
      </c>
      <c r="V161" s="18">
        <f>Table_SQLXAL[[#This Row],[QTY]]*Table_SQLXAL[[#This Row],[CHEMICALSWEIGHT]]/1000</f>
        <v>0</v>
      </c>
      <c r="W161" s="13">
        <v>324</v>
      </c>
      <c r="X161" s="18">
        <v>1800</v>
      </c>
      <c r="Y161" s="18">
        <v>0.47520000000000001</v>
      </c>
      <c r="Z161" s="20">
        <v>0.3</v>
      </c>
      <c r="AA161" s="9">
        <v>0</v>
      </c>
      <c r="AB161" s="18">
        <v>0</v>
      </c>
      <c r="AC161" s="14" t="s">
        <v>15</v>
      </c>
      <c r="AD161" s="14" t="s">
        <v>5</v>
      </c>
      <c r="AE161" s="14" t="s">
        <v>5</v>
      </c>
      <c r="AF161" s="14" t="s">
        <v>396</v>
      </c>
      <c r="AG161" s="14" t="s">
        <v>59</v>
      </c>
      <c r="AH161" s="14">
        <v>41059</v>
      </c>
      <c r="AI161" s="14" t="s">
        <v>899</v>
      </c>
      <c r="AJ161" s="14" t="s">
        <v>900</v>
      </c>
      <c r="AK161" s="14" t="s">
        <v>4</v>
      </c>
      <c r="AL161" s="14">
        <v>0</v>
      </c>
      <c r="AM161" s="14">
        <v>1</v>
      </c>
      <c r="AN161" s="7"/>
      <c r="AQ161" s="7"/>
      <c r="AR161" s="7"/>
      <c r="AV161" s="7"/>
      <c r="AX161" s="7"/>
    </row>
    <row r="162" spans="1:50" x14ac:dyDescent="0.25">
      <c r="A162" s="14" t="s">
        <v>185</v>
      </c>
      <c r="B162" s="14" t="s">
        <v>9</v>
      </c>
      <c r="C162" s="21" t="s">
        <v>67</v>
      </c>
      <c r="D162" s="21" t="s">
        <v>253</v>
      </c>
      <c r="E162" s="21" t="s">
        <v>254</v>
      </c>
      <c r="F162" s="23">
        <v>41057</v>
      </c>
      <c r="G162" s="2">
        <f>ROUNDDOWN((Table_SQLXAL[[#This Row],[PRODWIDTH]]/Table_SQLXAL[[#This Row],[ROLLWIDTH CM]]/10),0)</f>
        <v>4</v>
      </c>
      <c r="H162" s="22">
        <v>7.6</v>
      </c>
      <c r="I162" s="21" t="s">
        <v>109</v>
      </c>
      <c r="J162" s="14" t="s">
        <v>118</v>
      </c>
      <c r="K162" s="14" t="s">
        <v>82</v>
      </c>
      <c r="L162" s="10">
        <f>(Table_SQLXAL[[#This Row],[TARGETWEIGHT]]*1000)-Table_SQLXAL[[#This Row],[POWDERWEIGHT]]-Table_SQLXAL[[#This Row],[CHEMICALSWEIGHT]]</f>
        <v>300</v>
      </c>
      <c r="M162" s="16" t="s">
        <v>69</v>
      </c>
      <c r="N162" s="12">
        <f>Table_SQLXAL[[#This Row],[ROLLWIDTH]]/10</f>
        <v>152</v>
      </c>
      <c r="O162" s="13">
        <v>1824</v>
      </c>
      <c r="P162" s="13">
        <f>Table_SQLXAL[[#This Row],[QTY]]/Table_SQLXAL[[#This Row],[ROLLWIDTH CM]]*100</f>
        <v>1200</v>
      </c>
      <c r="Q162" s="13">
        <v>1200</v>
      </c>
      <c r="R162" s="18">
        <f>Table_SQLXAL[[#This Row],[KG]]-Table_SQLXAL[[#This Row],[poid de poudre]]-Table_SQLXAL[[#This Row],[poid de chemical]]</f>
        <v>547.20000000000005</v>
      </c>
      <c r="S162" s="18">
        <f>Table_SQLXAL[[#This Row],[QTY_PROD_TIME]]*1.2</f>
        <v>0.83174399999999993</v>
      </c>
      <c r="T162" s="19">
        <v>6080</v>
      </c>
      <c r="U162" s="18">
        <f>Table_SQLXAL[[#This Row],[QTY]]*Table_SQLXAL[[#This Row],[POWDERWEIGHT]]/1000</f>
        <v>0</v>
      </c>
      <c r="V162" s="18">
        <f>Table_SQLXAL[[#This Row],[QTY]]*Table_SQLXAL[[#This Row],[CHEMICALSWEIGHT]]/1000</f>
        <v>0</v>
      </c>
      <c r="W162" s="13">
        <v>547.20000000000005</v>
      </c>
      <c r="X162" s="18">
        <v>1520</v>
      </c>
      <c r="Y162" s="18">
        <v>0.69311999999999996</v>
      </c>
      <c r="Z162" s="20">
        <v>0.3</v>
      </c>
      <c r="AA162" s="9">
        <v>0</v>
      </c>
      <c r="AB162" s="18">
        <v>0</v>
      </c>
      <c r="AC162" s="14" t="s">
        <v>15</v>
      </c>
      <c r="AD162" s="14" t="s">
        <v>5</v>
      </c>
      <c r="AE162" s="14" t="s">
        <v>5</v>
      </c>
      <c r="AF162" s="14" t="s">
        <v>394</v>
      </c>
      <c r="AG162" s="14" t="s">
        <v>59</v>
      </c>
      <c r="AH162" s="14">
        <v>41057</v>
      </c>
      <c r="AI162" s="14" t="s">
        <v>830</v>
      </c>
      <c r="AJ162" s="14" t="s">
        <v>603</v>
      </c>
      <c r="AK162" s="14" t="s">
        <v>4</v>
      </c>
      <c r="AL162" s="14">
        <v>0</v>
      </c>
      <c r="AM162" s="14">
        <v>1</v>
      </c>
      <c r="AN162" s="7"/>
      <c r="AQ162" s="7"/>
      <c r="AR162" s="7"/>
      <c r="AV162" s="7"/>
      <c r="AX162" s="7"/>
    </row>
    <row r="163" spans="1:50" x14ac:dyDescent="0.25">
      <c r="A163" s="14" t="s">
        <v>185</v>
      </c>
      <c r="B163" s="14" t="s">
        <v>9</v>
      </c>
      <c r="C163" s="21" t="s">
        <v>7</v>
      </c>
      <c r="D163" s="21" t="s">
        <v>257</v>
      </c>
      <c r="E163" s="21" t="s">
        <v>258</v>
      </c>
      <c r="F163" s="23">
        <v>41058</v>
      </c>
      <c r="G163" s="2">
        <f>ROUNDDOWN((Table_SQLXAL[[#This Row],[PRODWIDTH]]/Table_SQLXAL[[#This Row],[ROLLWIDTH CM]]/10),0)</f>
        <v>5</v>
      </c>
      <c r="H163" s="22">
        <v>7</v>
      </c>
      <c r="I163" s="21" t="s">
        <v>81</v>
      </c>
      <c r="J163" s="14" t="s">
        <v>80</v>
      </c>
      <c r="K163" s="14" t="s">
        <v>405</v>
      </c>
      <c r="L163" s="10">
        <f>(Table_SQLXAL[[#This Row],[TARGETWEIGHT]]*1000)-Table_SQLXAL[[#This Row],[POWDERWEIGHT]]-Table_SQLXAL[[#This Row],[CHEMICALSWEIGHT]]</f>
        <v>300</v>
      </c>
      <c r="M163" s="16" t="s">
        <v>18</v>
      </c>
      <c r="N163" s="12">
        <f>Table_SQLXAL[[#This Row],[ROLLWIDTH]]/10</f>
        <v>120</v>
      </c>
      <c r="O163" s="13">
        <v>2160</v>
      </c>
      <c r="P163" s="13">
        <f>Table_SQLXAL[[#This Row],[QTY]]/Table_SQLXAL[[#This Row],[ROLLWIDTH CM]]*100</f>
        <v>1800</v>
      </c>
      <c r="Q163" s="13">
        <v>1800</v>
      </c>
      <c r="R163" s="18">
        <f>Table_SQLXAL[[#This Row],[KG]]-Table_SQLXAL[[#This Row],[poid de poudre]]-Table_SQLXAL[[#This Row],[poid de chemical]]</f>
        <v>648</v>
      </c>
      <c r="S163" s="18">
        <f>Table_SQLXAL[[#This Row],[QTY_PROD_TIME]]*1.2</f>
        <v>1.1404799999999999</v>
      </c>
      <c r="T163" s="19">
        <v>6000</v>
      </c>
      <c r="U163" s="18">
        <f>Table_SQLXAL[[#This Row],[QTY]]*Table_SQLXAL[[#This Row],[POWDERWEIGHT]]/1000</f>
        <v>0</v>
      </c>
      <c r="V163" s="18">
        <f>Table_SQLXAL[[#This Row],[QTY]]*Table_SQLXAL[[#This Row],[CHEMICALSWEIGHT]]/1000</f>
        <v>0</v>
      </c>
      <c r="W163" s="13">
        <v>648</v>
      </c>
      <c r="X163" s="18">
        <v>1200</v>
      </c>
      <c r="Y163" s="18">
        <v>0.95040000000000002</v>
      </c>
      <c r="Z163" s="20">
        <v>0.3</v>
      </c>
      <c r="AA163" s="9">
        <v>0</v>
      </c>
      <c r="AB163" s="18">
        <v>0</v>
      </c>
      <c r="AC163" s="14" t="s">
        <v>15</v>
      </c>
      <c r="AD163" s="14" t="s">
        <v>5</v>
      </c>
      <c r="AE163" s="14" t="s">
        <v>5</v>
      </c>
      <c r="AF163" s="14" t="s">
        <v>396</v>
      </c>
      <c r="AG163" s="14" t="s">
        <v>59</v>
      </c>
      <c r="AH163" s="14">
        <v>41058</v>
      </c>
      <c r="AI163" s="14" t="s">
        <v>828</v>
      </c>
      <c r="AJ163" s="14" t="s">
        <v>602</v>
      </c>
      <c r="AK163" s="14" t="s">
        <v>4</v>
      </c>
      <c r="AL163" s="14">
        <v>0</v>
      </c>
      <c r="AM163" s="14">
        <v>1</v>
      </c>
      <c r="AN163" s="7"/>
      <c r="AQ163" s="7"/>
      <c r="AR163" s="7"/>
      <c r="AV163" s="7"/>
      <c r="AX163" s="7"/>
    </row>
    <row r="164" spans="1:50" x14ac:dyDescent="0.25">
      <c r="A164" s="14" t="s">
        <v>185</v>
      </c>
      <c r="B164" s="14" t="s">
        <v>9</v>
      </c>
      <c r="C164" s="21" t="s">
        <v>7</v>
      </c>
      <c r="D164" s="21" t="s">
        <v>257</v>
      </c>
      <c r="E164" s="21" t="s">
        <v>258</v>
      </c>
      <c r="F164" s="23">
        <v>41036</v>
      </c>
      <c r="G164" s="2">
        <f>ROUNDDOWN((Table_SQLXAL[[#This Row],[PRODWIDTH]]/Table_SQLXAL[[#This Row],[ROLLWIDTH CM]]/10),0)</f>
        <v>3</v>
      </c>
      <c r="H164" s="22">
        <v>9</v>
      </c>
      <c r="I164" s="21" t="s">
        <v>117</v>
      </c>
      <c r="J164" s="14" t="s">
        <v>116</v>
      </c>
      <c r="K164" s="14" t="s">
        <v>407</v>
      </c>
      <c r="L164" s="10">
        <f>(Table_SQLXAL[[#This Row],[TARGETWEIGHT]]*1000)-Table_SQLXAL[[#This Row],[POWDERWEIGHT]]-Table_SQLXAL[[#This Row],[CHEMICALSWEIGHT]]</f>
        <v>300</v>
      </c>
      <c r="M164" s="16" t="s">
        <v>18</v>
      </c>
      <c r="N164" s="12">
        <f>Table_SQLXAL[[#This Row],[ROLLWIDTH]]/10</f>
        <v>180</v>
      </c>
      <c r="O164" s="13">
        <v>2160</v>
      </c>
      <c r="P164" s="13">
        <f>Table_SQLXAL[[#This Row],[QTY]]/Table_SQLXAL[[#This Row],[ROLLWIDTH CM]]*100</f>
        <v>1200</v>
      </c>
      <c r="Q164" s="13">
        <v>1200</v>
      </c>
      <c r="R164" s="18">
        <f>Table_SQLXAL[[#This Row],[KG]]-Table_SQLXAL[[#This Row],[poid de poudre]]-Table_SQLXAL[[#This Row],[poid de chemical]]</f>
        <v>648</v>
      </c>
      <c r="S164" s="18">
        <f>Table_SQLXAL[[#This Row],[QTY_PROD_TIME]]*1.2</f>
        <v>1.1404799999999999</v>
      </c>
      <c r="T164" s="19">
        <v>6000</v>
      </c>
      <c r="U164" s="18">
        <f>Table_SQLXAL[[#This Row],[QTY]]*Table_SQLXAL[[#This Row],[POWDERWEIGHT]]/1000</f>
        <v>0</v>
      </c>
      <c r="V164" s="18">
        <f>Table_SQLXAL[[#This Row],[QTY]]*Table_SQLXAL[[#This Row],[CHEMICALSWEIGHT]]/1000</f>
        <v>0</v>
      </c>
      <c r="W164" s="13">
        <v>648</v>
      </c>
      <c r="X164" s="18">
        <v>1800</v>
      </c>
      <c r="Y164" s="18">
        <v>0.95040000000000002</v>
      </c>
      <c r="Z164" s="20">
        <v>0.3</v>
      </c>
      <c r="AA164" s="9">
        <v>0</v>
      </c>
      <c r="AB164" s="18">
        <v>0</v>
      </c>
      <c r="AC164" s="14" t="s">
        <v>15</v>
      </c>
      <c r="AD164" s="14" t="s">
        <v>5</v>
      </c>
      <c r="AE164" s="14" t="s">
        <v>5</v>
      </c>
      <c r="AF164" s="14" t="s">
        <v>396</v>
      </c>
      <c r="AG164" s="14" t="s">
        <v>59</v>
      </c>
      <c r="AH164" s="14">
        <v>41036</v>
      </c>
      <c r="AI164" s="14" t="s">
        <v>845</v>
      </c>
      <c r="AJ164" s="14" t="s">
        <v>606</v>
      </c>
      <c r="AK164" s="14" t="s">
        <v>4</v>
      </c>
      <c r="AL164" s="14">
        <v>0</v>
      </c>
      <c r="AM164" s="14">
        <v>1</v>
      </c>
      <c r="AN164" s="7"/>
      <c r="AQ164" s="7"/>
      <c r="AR164" s="7"/>
      <c r="AV164" s="7"/>
      <c r="AX164" s="7"/>
    </row>
    <row r="165" spans="1:50" x14ac:dyDescent="0.25">
      <c r="A165" s="14" t="s">
        <v>185</v>
      </c>
      <c r="B165" s="14" t="s">
        <v>9</v>
      </c>
      <c r="C165" s="21" t="s">
        <v>7</v>
      </c>
      <c r="D165" s="21" t="s">
        <v>257</v>
      </c>
      <c r="E165" s="21" t="s">
        <v>258</v>
      </c>
      <c r="F165" s="23">
        <v>41043</v>
      </c>
      <c r="G165" s="2">
        <f>ROUNDDOWN((Table_SQLXAL[[#This Row],[PRODWIDTH]]/Table_SQLXAL[[#This Row],[ROLLWIDTH CM]]/10),0)</f>
        <v>5</v>
      </c>
      <c r="H165" s="22">
        <v>7</v>
      </c>
      <c r="I165" s="21" t="s">
        <v>104</v>
      </c>
      <c r="J165" s="14" t="s">
        <v>103</v>
      </c>
      <c r="K165" s="14" t="s">
        <v>405</v>
      </c>
      <c r="L165" s="10">
        <f>(Table_SQLXAL[[#This Row],[TARGETWEIGHT]]*1000)-Table_SQLXAL[[#This Row],[POWDERWEIGHT]]-Table_SQLXAL[[#This Row],[CHEMICALSWEIGHT]]</f>
        <v>300</v>
      </c>
      <c r="M165" s="16" t="s">
        <v>18</v>
      </c>
      <c r="N165" s="12">
        <f>Table_SQLXAL[[#This Row],[ROLLWIDTH]]/10</f>
        <v>120</v>
      </c>
      <c r="O165" s="13">
        <v>5400</v>
      </c>
      <c r="P165" s="13">
        <f>Table_SQLXAL[[#This Row],[QTY]]/Table_SQLXAL[[#This Row],[ROLLWIDTH CM]]*100</f>
        <v>4500</v>
      </c>
      <c r="Q165" s="13">
        <v>4500</v>
      </c>
      <c r="R165" s="18">
        <f>Table_SQLXAL[[#This Row],[KG]]-Table_SQLXAL[[#This Row],[poid de poudre]]-Table_SQLXAL[[#This Row],[poid de chemical]]</f>
        <v>1620</v>
      </c>
      <c r="S165" s="18">
        <f>Table_SQLXAL[[#This Row],[QTY_PROD_TIME]]*1.2</f>
        <v>2.8512</v>
      </c>
      <c r="T165" s="19">
        <v>6000</v>
      </c>
      <c r="U165" s="18">
        <f>Table_SQLXAL[[#This Row],[QTY]]*Table_SQLXAL[[#This Row],[POWDERWEIGHT]]/1000</f>
        <v>0</v>
      </c>
      <c r="V165" s="18">
        <f>Table_SQLXAL[[#This Row],[QTY]]*Table_SQLXAL[[#This Row],[CHEMICALSWEIGHT]]/1000</f>
        <v>0</v>
      </c>
      <c r="W165" s="13">
        <v>1620</v>
      </c>
      <c r="X165" s="18">
        <v>1200</v>
      </c>
      <c r="Y165" s="18">
        <v>2.3759999999999999</v>
      </c>
      <c r="Z165" s="20">
        <v>0.3</v>
      </c>
      <c r="AA165" s="9">
        <v>0</v>
      </c>
      <c r="AB165" s="18">
        <v>0</v>
      </c>
      <c r="AC165" s="14" t="s">
        <v>15</v>
      </c>
      <c r="AD165" s="14" t="s">
        <v>5</v>
      </c>
      <c r="AE165" s="14" t="s">
        <v>5</v>
      </c>
      <c r="AF165" s="14" t="s">
        <v>396</v>
      </c>
      <c r="AG165" s="14" t="s">
        <v>59</v>
      </c>
      <c r="AH165" s="14">
        <v>41043</v>
      </c>
      <c r="AI165" s="14" t="s">
        <v>832</v>
      </c>
      <c r="AJ165" s="14" t="s">
        <v>833</v>
      </c>
      <c r="AK165" s="14" t="s">
        <v>4</v>
      </c>
      <c r="AL165" s="14">
        <v>0</v>
      </c>
      <c r="AM165" s="14">
        <v>1</v>
      </c>
      <c r="AN165" s="7"/>
      <c r="AQ165" s="7"/>
      <c r="AR165" s="7"/>
      <c r="AV165" s="7"/>
      <c r="AX165" s="7"/>
    </row>
    <row r="166" spans="1:50" x14ac:dyDescent="0.25">
      <c r="A166" s="14" t="s">
        <v>185</v>
      </c>
      <c r="B166" s="14" t="s">
        <v>9</v>
      </c>
      <c r="C166" s="21" t="s">
        <v>67</v>
      </c>
      <c r="D166" s="21" t="s">
        <v>253</v>
      </c>
      <c r="E166" s="21" t="s">
        <v>254</v>
      </c>
      <c r="F166" s="23">
        <v>41043</v>
      </c>
      <c r="G166" s="2">
        <f>ROUNDDOWN((Table_SQLXAL[[#This Row],[PRODWIDTH]]/Table_SQLXAL[[#This Row],[ROLLWIDTH CM]]/10),0)</f>
        <v>4</v>
      </c>
      <c r="H166" s="22">
        <v>7.6</v>
      </c>
      <c r="I166" s="21" t="s">
        <v>109</v>
      </c>
      <c r="J166" s="14" t="s">
        <v>118</v>
      </c>
      <c r="K166" s="14" t="s">
        <v>82</v>
      </c>
      <c r="L166" s="10">
        <f>(Table_SQLXAL[[#This Row],[TARGETWEIGHT]]*1000)-Table_SQLXAL[[#This Row],[POWDERWEIGHT]]-Table_SQLXAL[[#This Row],[CHEMICALSWEIGHT]]</f>
        <v>300</v>
      </c>
      <c r="M166" s="16" t="s">
        <v>69</v>
      </c>
      <c r="N166" s="12">
        <f>Table_SQLXAL[[#This Row],[ROLLWIDTH]]/10</f>
        <v>152</v>
      </c>
      <c r="O166" s="13">
        <v>1824</v>
      </c>
      <c r="P166" s="13">
        <f>Table_SQLXAL[[#This Row],[QTY]]/Table_SQLXAL[[#This Row],[ROLLWIDTH CM]]*100</f>
        <v>1200</v>
      </c>
      <c r="Q166" s="13">
        <v>1200</v>
      </c>
      <c r="R166" s="18">
        <f>Table_SQLXAL[[#This Row],[KG]]-Table_SQLXAL[[#This Row],[poid de poudre]]-Table_SQLXAL[[#This Row],[poid de chemical]]</f>
        <v>547.20000000000005</v>
      </c>
      <c r="S166" s="18">
        <f>Table_SQLXAL[[#This Row],[QTY_PROD_TIME]]*1.2</f>
        <v>0.83174399999999993</v>
      </c>
      <c r="T166" s="19">
        <v>6080</v>
      </c>
      <c r="U166" s="18">
        <f>Table_SQLXAL[[#This Row],[QTY]]*Table_SQLXAL[[#This Row],[POWDERWEIGHT]]/1000</f>
        <v>0</v>
      </c>
      <c r="V166" s="18">
        <f>Table_SQLXAL[[#This Row],[QTY]]*Table_SQLXAL[[#This Row],[CHEMICALSWEIGHT]]/1000</f>
        <v>0</v>
      </c>
      <c r="W166" s="13">
        <v>547.20000000000005</v>
      </c>
      <c r="X166" s="18">
        <v>1520</v>
      </c>
      <c r="Y166" s="18">
        <v>0.69311999999999996</v>
      </c>
      <c r="Z166" s="20">
        <v>0.3</v>
      </c>
      <c r="AA166" s="9">
        <v>0</v>
      </c>
      <c r="AB166" s="18">
        <v>0</v>
      </c>
      <c r="AC166" s="14" t="s">
        <v>15</v>
      </c>
      <c r="AD166" s="14" t="s">
        <v>5</v>
      </c>
      <c r="AE166" s="14" t="s">
        <v>5</v>
      </c>
      <c r="AF166" s="14" t="s">
        <v>394</v>
      </c>
      <c r="AG166" s="14" t="s">
        <v>59</v>
      </c>
      <c r="AH166" s="14">
        <v>41043</v>
      </c>
      <c r="AI166" s="14" t="s">
        <v>834</v>
      </c>
      <c r="AJ166" s="14" t="s">
        <v>604</v>
      </c>
      <c r="AK166" s="14" t="s">
        <v>4</v>
      </c>
      <c r="AL166" s="14">
        <v>0</v>
      </c>
      <c r="AM166" s="14">
        <v>1</v>
      </c>
      <c r="AN166" s="7"/>
      <c r="AQ166" s="7"/>
      <c r="AR166" s="7"/>
      <c r="AV166" s="7"/>
      <c r="AX166" s="7"/>
    </row>
    <row r="167" spans="1:50" x14ac:dyDescent="0.25">
      <c r="A167" s="14" t="s">
        <v>185</v>
      </c>
      <c r="B167" s="14" t="s">
        <v>9</v>
      </c>
      <c r="C167" s="21" t="s">
        <v>40</v>
      </c>
      <c r="D167" s="21" t="s">
        <v>255</v>
      </c>
      <c r="E167" s="21" t="s">
        <v>256</v>
      </c>
      <c r="F167" s="23">
        <v>41038</v>
      </c>
      <c r="G167" s="2">
        <f>ROUNDDOWN((Table_SQLXAL[[#This Row],[PRODWIDTH]]/Table_SQLXAL[[#This Row],[ROLLWIDTH CM]]/10),0)</f>
        <v>3</v>
      </c>
      <c r="H167" s="22">
        <v>9.3000000000000007</v>
      </c>
      <c r="I167" s="21" t="s">
        <v>115</v>
      </c>
      <c r="J167" s="14" t="s">
        <v>79</v>
      </c>
      <c r="K167" s="14" t="s">
        <v>410</v>
      </c>
      <c r="L167" s="10">
        <f>(Table_SQLXAL[[#This Row],[TARGETWEIGHT]]*1000)-Table_SQLXAL[[#This Row],[POWDERWEIGHT]]-Table_SQLXAL[[#This Row],[CHEMICALSWEIGHT]]</f>
        <v>220</v>
      </c>
      <c r="M167" s="16" t="s">
        <v>41</v>
      </c>
      <c r="N167" s="12">
        <f>Table_SQLXAL[[#This Row],[ROLLWIDTH]]/10</f>
        <v>160</v>
      </c>
      <c r="O167" s="13">
        <v>8960</v>
      </c>
      <c r="P167" s="13">
        <f>Table_SQLXAL[[#This Row],[QTY]]/Table_SQLXAL[[#This Row],[ROLLWIDTH CM]]*100</f>
        <v>5600</v>
      </c>
      <c r="Q167" s="13">
        <v>5600</v>
      </c>
      <c r="R167" s="18">
        <f>Table_SQLXAL[[#This Row],[KG]]-Table_SQLXAL[[#This Row],[poid de poudre]]-Table_SQLXAL[[#This Row],[poid de chemical]]</f>
        <v>1971.2</v>
      </c>
      <c r="S167" s="18">
        <f>Table_SQLXAL[[#This Row],[QTY_PROD_TIME]]*1.2</f>
        <v>4.0104959999999998</v>
      </c>
      <c r="T167" s="19">
        <v>4800</v>
      </c>
      <c r="U167" s="18">
        <f>Table_SQLXAL[[#This Row],[QTY]]*Table_SQLXAL[[#This Row],[POWDERWEIGHT]]/1000</f>
        <v>0</v>
      </c>
      <c r="V167" s="18">
        <f>Table_SQLXAL[[#This Row],[QTY]]*Table_SQLXAL[[#This Row],[CHEMICALSWEIGHT]]/1000</f>
        <v>0</v>
      </c>
      <c r="W167" s="13">
        <v>1971.2</v>
      </c>
      <c r="X167" s="18">
        <v>1600</v>
      </c>
      <c r="Y167" s="18">
        <v>3.3420800000000002</v>
      </c>
      <c r="Z167" s="20">
        <v>0.22</v>
      </c>
      <c r="AA167" s="9">
        <v>0</v>
      </c>
      <c r="AB167" s="18">
        <v>0</v>
      </c>
      <c r="AC167" s="14" t="s">
        <v>15</v>
      </c>
      <c r="AD167" s="14" t="s">
        <v>5</v>
      </c>
      <c r="AE167" s="14" t="s">
        <v>5</v>
      </c>
      <c r="AF167" s="14" t="s">
        <v>399</v>
      </c>
      <c r="AG167" s="14" t="s">
        <v>59</v>
      </c>
      <c r="AH167" s="14">
        <v>41038</v>
      </c>
      <c r="AI167" s="14" t="s">
        <v>837</v>
      </c>
      <c r="AJ167" s="14" t="s">
        <v>838</v>
      </c>
      <c r="AK167" s="14" t="s">
        <v>4</v>
      </c>
      <c r="AL167" s="14">
        <v>0</v>
      </c>
      <c r="AM167" s="14">
        <v>1</v>
      </c>
      <c r="AN167" s="7"/>
      <c r="AQ167" s="7"/>
      <c r="AR167" s="7"/>
      <c r="AV167" s="7"/>
      <c r="AX167" s="7"/>
    </row>
    <row r="168" spans="1:50" x14ac:dyDescent="0.25">
      <c r="A168" s="14" t="s">
        <v>185</v>
      </c>
      <c r="B168" s="14" t="s">
        <v>9</v>
      </c>
      <c r="C168" s="21" t="s">
        <v>7</v>
      </c>
      <c r="D168" s="21" t="s">
        <v>257</v>
      </c>
      <c r="E168" s="21" t="s">
        <v>258</v>
      </c>
      <c r="F168" s="23">
        <v>41038</v>
      </c>
      <c r="G168" s="2">
        <f>ROUNDDOWN((Table_SQLXAL[[#This Row],[PRODWIDTH]]/Table_SQLXAL[[#This Row],[ROLLWIDTH CM]]/10),0)</f>
        <v>3</v>
      </c>
      <c r="H168" s="22">
        <v>7</v>
      </c>
      <c r="I168" s="21" t="s">
        <v>76</v>
      </c>
      <c r="J168" s="14" t="s">
        <v>98</v>
      </c>
      <c r="K168" s="14" t="s">
        <v>407</v>
      </c>
      <c r="L168" s="10">
        <f>(Table_SQLXAL[[#This Row],[TARGETWEIGHT]]*1000)-Table_SQLXAL[[#This Row],[POWDERWEIGHT]]-Table_SQLXAL[[#This Row],[CHEMICALSWEIGHT]]</f>
        <v>300</v>
      </c>
      <c r="M168" s="16" t="s">
        <v>18</v>
      </c>
      <c r="N168" s="12">
        <f>Table_SQLXAL[[#This Row],[ROLLWIDTH]]/10</f>
        <v>180</v>
      </c>
      <c r="O168" s="13">
        <v>1080</v>
      </c>
      <c r="P168" s="13">
        <f>Table_SQLXAL[[#This Row],[QTY]]/Table_SQLXAL[[#This Row],[ROLLWIDTH CM]]*100</f>
        <v>600</v>
      </c>
      <c r="Q168" s="13">
        <v>600</v>
      </c>
      <c r="R168" s="18">
        <f>Table_SQLXAL[[#This Row],[KG]]-Table_SQLXAL[[#This Row],[poid de poudre]]-Table_SQLXAL[[#This Row],[poid de chemical]]</f>
        <v>324</v>
      </c>
      <c r="S168" s="18">
        <f>Table_SQLXAL[[#This Row],[QTY_PROD_TIME]]*1.2</f>
        <v>0.57023999999999997</v>
      </c>
      <c r="T168" s="19">
        <v>6000</v>
      </c>
      <c r="U168" s="18">
        <f>Table_SQLXAL[[#This Row],[QTY]]*Table_SQLXAL[[#This Row],[POWDERWEIGHT]]/1000</f>
        <v>0</v>
      </c>
      <c r="V168" s="18">
        <f>Table_SQLXAL[[#This Row],[QTY]]*Table_SQLXAL[[#This Row],[CHEMICALSWEIGHT]]/1000</f>
        <v>0</v>
      </c>
      <c r="W168" s="13">
        <v>324</v>
      </c>
      <c r="X168" s="18">
        <v>1800</v>
      </c>
      <c r="Y168" s="18">
        <v>0.47520000000000001</v>
      </c>
      <c r="Z168" s="20">
        <v>0.3</v>
      </c>
      <c r="AA168" s="9">
        <v>0</v>
      </c>
      <c r="AB168" s="18">
        <v>0</v>
      </c>
      <c r="AC168" s="14" t="s">
        <v>15</v>
      </c>
      <c r="AD168" s="14" t="s">
        <v>5</v>
      </c>
      <c r="AE168" s="14" t="s">
        <v>5</v>
      </c>
      <c r="AF168" s="14" t="s">
        <v>396</v>
      </c>
      <c r="AG168" s="14" t="s">
        <v>59</v>
      </c>
      <c r="AH168" s="14">
        <v>41038</v>
      </c>
      <c r="AI168" s="14" t="s">
        <v>902</v>
      </c>
      <c r="AJ168" s="14" t="s">
        <v>607</v>
      </c>
      <c r="AK168" s="14" t="s">
        <v>4</v>
      </c>
      <c r="AL168" s="14">
        <v>0</v>
      </c>
      <c r="AM168" s="14">
        <v>1</v>
      </c>
      <c r="AN168" s="7"/>
      <c r="AQ168" s="7"/>
      <c r="AR168" s="7"/>
      <c r="AV168" s="7"/>
      <c r="AX168" s="7"/>
    </row>
    <row r="169" spans="1:50" x14ac:dyDescent="0.25">
      <c r="A169" s="14" t="s">
        <v>185</v>
      </c>
      <c r="B169" s="14" t="s">
        <v>9</v>
      </c>
      <c r="C169" s="21" t="s">
        <v>136</v>
      </c>
      <c r="D169" s="21" t="s">
        <v>269</v>
      </c>
      <c r="E169" s="21" t="s">
        <v>270</v>
      </c>
      <c r="F169" s="23">
        <v>41039</v>
      </c>
      <c r="G169" s="2">
        <f>ROUNDDOWN((Table_SQLXAL[[#This Row],[PRODWIDTH]]/Table_SQLXAL[[#This Row],[ROLLWIDTH CM]]/10),0)</f>
        <v>2</v>
      </c>
      <c r="H169" s="22">
        <v>16</v>
      </c>
      <c r="I169" s="21" t="s">
        <v>112</v>
      </c>
      <c r="J169" s="14" t="s">
        <v>135</v>
      </c>
      <c r="K169" s="14" t="s">
        <v>438</v>
      </c>
      <c r="L169" s="10">
        <f>(Table_SQLXAL[[#This Row],[TARGETWEIGHT]]*1000)-Table_SQLXAL[[#This Row],[POWDERWEIGHT]]-Table_SQLXAL[[#This Row],[CHEMICALSWEIGHT]]</f>
        <v>50</v>
      </c>
      <c r="M169" s="16" t="s">
        <v>137</v>
      </c>
      <c r="N169" s="12">
        <f>Table_SQLXAL[[#This Row],[ROLLWIDTH]]/10</f>
        <v>225</v>
      </c>
      <c r="O169" s="13">
        <v>16875</v>
      </c>
      <c r="P169" s="13">
        <f>Table_SQLXAL[[#This Row],[QTY]]/Table_SQLXAL[[#This Row],[ROLLWIDTH CM]]*100</f>
        <v>7500</v>
      </c>
      <c r="Q169" s="13">
        <v>7500</v>
      </c>
      <c r="R169" s="18">
        <f>Table_SQLXAL[[#This Row],[KG]]-Table_SQLXAL[[#This Row],[poid de poudre]]-Table_SQLXAL[[#This Row],[poid de chemical]]</f>
        <v>843.75</v>
      </c>
      <c r="S169" s="18">
        <f>Table_SQLXAL[[#This Row],[QTY_PROD_TIME]]*1.2</f>
        <v>3.9892499999999997</v>
      </c>
      <c r="T169" s="19">
        <v>5300</v>
      </c>
      <c r="U169" s="18">
        <f>Table_SQLXAL[[#This Row],[QTY]]*Table_SQLXAL[[#This Row],[POWDERWEIGHT]]/1000</f>
        <v>168.75</v>
      </c>
      <c r="V169" s="18">
        <f>Table_SQLXAL[[#This Row],[QTY]]*Table_SQLXAL[[#This Row],[CHEMICALSWEIGHT]]/1000</f>
        <v>0</v>
      </c>
      <c r="W169" s="13">
        <v>1012.5</v>
      </c>
      <c r="X169" s="18">
        <v>2250</v>
      </c>
      <c r="Y169" s="18">
        <v>3.3243749999999999</v>
      </c>
      <c r="Z169" s="20">
        <v>0.06</v>
      </c>
      <c r="AA169" s="9">
        <v>10</v>
      </c>
      <c r="AB169" s="18">
        <v>0</v>
      </c>
      <c r="AC169" s="14" t="s">
        <v>15</v>
      </c>
      <c r="AD169" s="14" t="s">
        <v>5</v>
      </c>
      <c r="AE169" s="14" t="s">
        <v>6</v>
      </c>
      <c r="AF169" s="14" t="s">
        <v>397</v>
      </c>
      <c r="AG169" s="14" t="s">
        <v>59</v>
      </c>
      <c r="AH169" s="14">
        <v>41039</v>
      </c>
      <c r="AI169" s="14" t="s">
        <v>836</v>
      </c>
      <c r="AJ169" s="14" t="s">
        <v>605</v>
      </c>
      <c r="AK169" s="14" t="s">
        <v>51</v>
      </c>
      <c r="AL169" s="14">
        <v>0</v>
      </c>
      <c r="AM169" s="14">
        <v>1</v>
      </c>
      <c r="AN169" s="7"/>
      <c r="AQ169" s="7"/>
      <c r="AR169" s="7"/>
      <c r="AV169" s="7"/>
      <c r="AX169" s="7"/>
    </row>
    <row r="170" spans="1:50" x14ac:dyDescent="0.25">
      <c r="A170" s="14" t="s">
        <v>185</v>
      </c>
      <c r="B170" s="14" t="s">
        <v>9</v>
      </c>
      <c r="C170" s="21" t="s">
        <v>7</v>
      </c>
      <c r="D170" s="21" t="s">
        <v>257</v>
      </c>
      <c r="E170" s="21" t="s">
        <v>258</v>
      </c>
      <c r="F170" s="23">
        <v>41036</v>
      </c>
      <c r="G170" s="2">
        <f>ROUNDDOWN((Table_SQLXAL[[#This Row],[PRODWIDTH]]/Table_SQLXAL[[#This Row],[ROLLWIDTH CM]]/10),0)</f>
        <v>3</v>
      </c>
      <c r="H170" s="22">
        <v>7</v>
      </c>
      <c r="I170" s="21" t="s">
        <v>76</v>
      </c>
      <c r="J170" s="14" t="s">
        <v>75</v>
      </c>
      <c r="K170" s="14" t="s">
        <v>406</v>
      </c>
      <c r="L170" s="10">
        <f>(Table_SQLXAL[[#This Row],[TARGETWEIGHT]]*1000)-Table_SQLXAL[[#This Row],[POWDERWEIGHT]]-Table_SQLXAL[[#This Row],[CHEMICALSWEIGHT]]</f>
        <v>300</v>
      </c>
      <c r="M170" s="16" t="s">
        <v>18</v>
      </c>
      <c r="N170" s="12">
        <f>Table_SQLXAL[[#This Row],[ROLLWIDTH]]/10</f>
        <v>160</v>
      </c>
      <c r="O170" s="13">
        <v>3840</v>
      </c>
      <c r="P170" s="13">
        <f>Table_SQLXAL[[#This Row],[QTY]]/Table_SQLXAL[[#This Row],[ROLLWIDTH CM]]*100</f>
        <v>2400</v>
      </c>
      <c r="Q170" s="13">
        <v>2400</v>
      </c>
      <c r="R170" s="18">
        <f>Table_SQLXAL[[#This Row],[KG]]-Table_SQLXAL[[#This Row],[poid de poudre]]-Table_SQLXAL[[#This Row],[poid de chemical]]</f>
        <v>1152</v>
      </c>
      <c r="S170" s="18">
        <f>Table_SQLXAL[[#This Row],[QTY_PROD_TIME]]*1.2</f>
        <v>2.02752</v>
      </c>
      <c r="T170" s="19">
        <v>6000</v>
      </c>
      <c r="U170" s="18">
        <f>Table_SQLXAL[[#This Row],[QTY]]*Table_SQLXAL[[#This Row],[POWDERWEIGHT]]/1000</f>
        <v>0</v>
      </c>
      <c r="V170" s="18">
        <f>Table_SQLXAL[[#This Row],[QTY]]*Table_SQLXAL[[#This Row],[CHEMICALSWEIGHT]]/1000</f>
        <v>0</v>
      </c>
      <c r="W170" s="13">
        <v>1152</v>
      </c>
      <c r="X170" s="18">
        <v>1600</v>
      </c>
      <c r="Y170" s="18">
        <v>1.6896</v>
      </c>
      <c r="Z170" s="20">
        <v>0.3</v>
      </c>
      <c r="AA170" s="9">
        <v>0</v>
      </c>
      <c r="AB170" s="18">
        <v>0</v>
      </c>
      <c r="AC170" s="14" t="s">
        <v>15</v>
      </c>
      <c r="AD170" s="14" t="s">
        <v>5</v>
      </c>
      <c r="AE170" s="14" t="s">
        <v>5</v>
      </c>
      <c r="AF170" s="14" t="s">
        <v>396</v>
      </c>
      <c r="AG170" s="14" t="s">
        <v>59</v>
      </c>
      <c r="AH170" s="14">
        <v>41036</v>
      </c>
      <c r="AI170" s="14" t="s">
        <v>901</v>
      </c>
      <c r="AJ170" s="14" t="s">
        <v>611</v>
      </c>
      <c r="AK170" s="14" t="s">
        <v>4</v>
      </c>
      <c r="AL170" s="14">
        <v>0</v>
      </c>
      <c r="AM170" s="14">
        <v>1</v>
      </c>
      <c r="AN170" s="7"/>
      <c r="AQ170" s="7"/>
      <c r="AR170" s="7"/>
      <c r="AV170" s="7"/>
      <c r="AX170" s="7"/>
    </row>
    <row r="171" spans="1:50" x14ac:dyDescent="0.25">
      <c r="A171" s="14" t="s">
        <v>185</v>
      </c>
      <c r="B171" s="14" t="s">
        <v>9</v>
      </c>
      <c r="C171" s="21" t="s">
        <v>67</v>
      </c>
      <c r="D171" s="21" t="s">
        <v>253</v>
      </c>
      <c r="E171" s="21" t="s">
        <v>254</v>
      </c>
      <c r="F171" s="23">
        <v>41036</v>
      </c>
      <c r="G171" s="2">
        <f>ROUNDDOWN((Table_SQLXAL[[#This Row],[PRODWIDTH]]/Table_SQLXAL[[#This Row],[ROLLWIDTH CM]]/10),0)</f>
        <v>3</v>
      </c>
      <c r="H171" s="22">
        <v>7.6</v>
      </c>
      <c r="I171" s="21" t="s">
        <v>70</v>
      </c>
      <c r="J171" s="14" t="s">
        <v>66</v>
      </c>
      <c r="K171" s="14" t="s">
        <v>68</v>
      </c>
      <c r="L171" s="10">
        <f>(Table_SQLXAL[[#This Row],[TARGETWEIGHT]]*1000)-Table_SQLXAL[[#This Row],[POWDERWEIGHT]]-Table_SQLXAL[[#This Row],[CHEMICALSWEIGHT]]</f>
        <v>300</v>
      </c>
      <c r="M171" s="16" t="s">
        <v>69</v>
      </c>
      <c r="N171" s="12">
        <f>Table_SQLXAL[[#This Row],[ROLLWIDTH]]/10</f>
        <v>180</v>
      </c>
      <c r="O171" s="13">
        <v>4320</v>
      </c>
      <c r="P171" s="13">
        <f>Table_SQLXAL[[#This Row],[QTY]]/Table_SQLXAL[[#This Row],[ROLLWIDTH CM]]*100</f>
        <v>2400</v>
      </c>
      <c r="Q171" s="13">
        <v>2400</v>
      </c>
      <c r="R171" s="18">
        <f>Table_SQLXAL[[#This Row],[KG]]-Table_SQLXAL[[#This Row],[poid de poudre]]-Table_SQLXAL[[#This Row],[poid de chemical]]</f>
        <v>1296</v>
      </c>
      <c r="S171" s="18">
        <f>Table_SQLXAL[[#This Row],[QTY_PROD_TIME]]*1.2</f>
        <v>1.9699199999999999</v>
      </c>
      <c r="T171" s="19">
        <v>6080</v>
      </c>
      <c r="U171" s="18">
        <f>Table_SQLXAL[[#This Row],[QTY]]*Table_SQLXAL[[#This Row],[POWDERWEIGHT]]/1000</f>
        <v>0</v>
      </c>
      <c r="V171" s="18">
        <f>Table_SQLXAL[[#This Row],[QTY]]*Table_SQLXAL[[#This Row],[CHEMICALSWEIGHT]]/1000</f>
        <v>0</v>
      </c>
      <c r="W171" s="13">
        <v>1296</v>
      </c>
      <c r="X171" s="18">
        <v>1800</v>
      </c>
      <c r="Y171" s="18">
        <v>1.6415999999999999</v>
      </c>
      <c r="Z171" s="20">
        <v>0.3</v>
      </c>
      <c r="AA171" s="9">
        <v>0</v>
      </c>
      <c r="AB171" s="18">
        <v>0</v>
      </c>
      <c r="AC171" s="14" t="s">
        <v>15</v>
      </c>
      <c r="AD171" s="14" t="s">
        <v>5</v>
      </c>
      <c r="AE171" s="14" t="s">
        <v>5</v>
      </c>
      <c r="AF171" s="14" t="s">
        <v>394</v>
      </c>
      <c r="AG171" s="14" t="s">
        <v>59</v>
      </c>
      <c r="AH171" s="14">
        <v>41036</v>
      </c>
      <c r="AI171" s="14" t="s">
        <v>839</v>
      </c>
      <c r="AJ171" s="14" t="s">
        <v>840</v>
      </c>
      <c r="AK171" s="14" t="s">
        <v>4</v>
      </c>
      <c r="AL171" s="14">
        <v>0</v>
      </c>
      <c r="AM171" s="14">
        <v>1</v>
      </c>
      <c r="AN171" s="7"/>
      <c r="AQ171" s="7"/>
      <c r="AR171" s="7"/>
      <c r="AV171" s="7"/>
      <c r="AX171" s="7"/>
    </row>
    <row r="172" spans="1:50" x14ac:dyDescent="0.25">
      <c r="A172" s="14" t="s">
        <v>185</v>
      </c>
      <c r="B172" s="14" t="s">
        <v>9</v>
      </c>
      <c r="C172" s="21" t="s">
        <v>7</v>
      </c>
      <c r="D172" s="21" t="s">
        <v>257</v>
      </c>
      <c r="E172" s="21" t="s">
        <v>258</v>
      </c>
      <c r="F172" s="23">
        <v>41036</v>
      </c>
      <c r="G172" s="2">
        <f>ROUNDDOWN((Table_SQLXAL[[#This Row],[PRODWIDTH]]/Table_SQLXAL[[#This Row],[ROLLWIDTH CM]]/10),0)</f>
        <v>5</v>
      </c>
      <c r="H172" s="22">
        <v>7</v>
      </c>
      <c r="I172" s="21" t="s">
        <v>70</v>
      </c>
      <c r="J172" s="14" t="s">
        <v>105</v>
      </c>
      <c r="K172" s="14" t="s">
        <v>405</v>
      </c>
      <c r="L172" s="10">
        <f>(Table_SQLXAL[[#This Row],[TARGETWEIGHT]]*1000)-Table_SQLXAL[[#This Row],[POWDERWEIGHT]]-Table_SQLXAL[[#This Row],[CHEMICALSWEIGHT]]</f>
        <v>300</v>
      </c>
      <c r="M172" s="16" t="s">
        <v>18</v>
      </c>
      <c r="N172" s="12">
        <f>Table_SQLXAL[[#This Row],[ROLLWIDTH]]/10</f>
        <v>120</v>
      </c>
      <c r="O172" s="13">
        <v>2160</v>
      </c>
      <c r="P172" s="13">
        <f>Table_SQLXAL[[#This Row],[QTY]]/Table_SQLXAL[[#This Row],[ROLLWIDTH CM]]*100</f>
        <v>1800</v>
      </c>
      <c r="Q172" s="13">
        <v>1800</v>
      </c>
      <c r="R172" s="18">
        <f>Table_SQLXAL[[#This Row],[KG]]-Table_SQLXAL[[#This Row],[poid de poudre]]-Table_SQLXAL[[#This Row],[poid de chemical]]</f>
        <v>648</v>
      </c>
      <c r="S172" s="18">
        <f>Table_SQLXAL[[#This Row],[QTY_PROD_TIME]]*1.2</f>
        <v>1.1404799999999999</v>
      </c>
      <c r="T172" s="19">
        <v>6000</v>
      </c>
      <c r="U172" s="18">
        <f>Table_SQLXAL[[#This Row],[QTY]]*Table_SQLXAL[[#This Row],[POWDERWEIGHT]]/1000</f>
        <v>0</v>
      </c>
      <c r="V172" s="18">
        <f>Table_SQLXAL[[#This Row],[QTY]]*Table_SQLXAL[[#This Row],[CHEMICALSWEIGHT]]/1000</f>
        <v>0</v>
      </c>
      <c r="W172" s="13">
        <v>648</v>
      </c>
      <c r="X172" s="18">
        <v>1200</v>
      </c>
      <c r="Y172" s="18">
        <v>0.95040000000000002</v>
      </c>
      <c r="Z172" s="20">
        <v>0.3</v>
      </c>
      <c r="AA172" s="9">
        <v>0</v>
      </c>
      <c r="AB172" s="18">
        <v>0</v>
      </c>
      <c r="AC172" s="14" t="s">
        <v>15</v>
      </c>
      <c r="AD172" s="14" t="s">
        <v>5</v>
      </c>
      <c r="AE172" s="14" t="s">
        <v>5</v>
      </c>
      <c r="AF172" s="14" t="s">
        <v>400</v>
      </c>
      <c r="AG172" s="14" t="s">
        <v>59</v>
      </c>
      <c r="AH172" s="14">
        <v>41036</v>
      </c>
      <c r="AI172" s="14" t="s">
        <v>841</v>
      </c>
      <c r="AJ172" s="14" t="s">
        <v>840</v>
      </c>
      <c r="AK172" s="14" t="s">
        <v>4</v>
      </c>
      <c r="AL172" s="14">
        <v>0</v>
      </c>
      <c r="AM172" s="14">
        <v>1</v>
      </c>
      <c r="AN172" s="7"/>
      <c r="AQ172" s="7"/>
      <c r="AR172" s="7"/>
      <c r="AV172" s="7"/>
      <c r="AX172" s="7"/>
    </row>
    <row r="173" spans="1:50" x14ac:dyDescent="0.25">
      <c r="A173" s="14" t="s">
        <v>185</v>
      </c>
      <c r="B173" s="14" t="s">
        <v>9</v>
      </c>
      <c r="C173" s="21" t="s">
        <v>7</v>
      </c>
      <c r="D173" s="21" t="s">
        <v>257</v>
      </c>
      <c r="E173" s="21" t="s">
        <v>258</v>
      </c>
      <c r="F173" s="23">
        <v>41036</v>
      </c>
      <c r="G173" s="2">
        <f>ROUNDDOWN((Table_SQLXAL[[#This Row],[PRODWIDTH]]/Table_SQLXAL[[#This Row],[ROLLWIDTH CM]]/10),0)</f>
        <v>5</v>
      </c>
      <c r="H173" s="22">
        <v>7</v>
      </c>
      <c r="I173" s="21" t="s">
        <v>104</v>
      </c>
      <c r="J173" s="14" t="s">
        <v>103</v>
      </c>
      <c r="K173" s="14" t="s">
        <v>405</v>
      </c>
      <c r="L173" s="10">
        <f>(Table_SQLXAL[[#This Row],[TARGETWEIGHT]]*1000)-Table_SQLXAL[[#This Row],[POWDERWEIGHT]]-Table_SQLXAL[[#This Row],[CHEMICALSWEIGHT]]</f>
        <v>300</v>
      </c>
      <c r="M173" s="16" t="s">
        <v>18</v>
      </c>
      <c r="N173" s="12">
        <f>Table_SQLXAL[[#This Row],[ROLLWIDTH]]/10</f>
        <v>120</v>
      </c>
      <c r="O173" s="13">
        <v>5400</v>
      </c>
      <c r="P173" s="13">
        <f>Table_SQLXAL[[#This Row],[QTY]]/Table_SQLXAL[[#This Row],[ROLLWIDTH CM]]*100</f>
        <v>4500</v>
      </c>
      <c r="Q173" s="13">
        <v>4500</v>
      </c>
      <c r="R173" s="18">
        <f>Table_SQLXAL[[#This Row],[KG]]-Table_SQLXAL[[#This Row],[poid de poudre]]-Table_SQLXAL[[#This Row],[poid de chemical]]</f>
        <v>1620</v>
      </c>
      <c r="S173" s="18">
        <f>Table_SQLXAL[[#This Row],[QTY_PROD_TIME]]*1.2</f>
        <v>2.8512</v>
      </c>
      <c r="T173" s="19">
        <v>6000</v>
      </c>
      <c r="U173" s="18">
        <f>Table_SQLXAL[[#This Row],[QTY]]*Table_SQLXAL[[#This Row],[POWDERWEIGHT]]/1000</f>
        <v>0</v>
      </c>
      <c r="V173" s="18">
        <f>Table_SQLXAL[[#This Row],[QTY]]*Table_SQLXAL[[#This Row],[CHEMICALSWEIGHT]]/1000</f>
        <v>0</v>
      </c>
      <c r="W173" s="13">
        <v>1620</v>
      </c>
      <c r="X173" s="18">
        <v>1200</v>
      </c>
      <c r="Y173" s="18">
        <v>2.3759999999999999</v>
      </c>
      <c r="Z173" s="20">
        <v>0.3</v>
      </c>
      <c r="AA173" s="9">
        <v>0</v>
      </c>
      <c r="AB173" s="18">
        <v>0</v>
      </c>
      <c r="AC173" s="14" t="s">
        <v>15</v>
      </c>
      <c r="AD173" s="14" t="s">
        <v>5</v>
      </c>
      <c r="AE173" s="14" t="s">
        <v>5</v>
      </c>
      <c r="AF173" s="14" t="s">
        <v>396</v>
      </c>
      <c r="AG173" s="14" t="s">
        <v>59</v>
      </c>
      <c r="AH173" s="14">
        <v>41036</v>
      </c>
      <c r="AI173" s="14" t="s">
        <v>842</v>
      </c>
      <c r="AJ173" s="14" t="s">
        <v>612</v>
      </c>
      <c r="AK173" s="14" t="s">
        <v>4</v>
      </c>
      <c r="AL173" s="14">
        <v>0</v>
      </c>
      <c r="AM173" s="14">
        <v>1</v>
      </c>
      <c r="AN173" s="7"/>
      <c r="AQ173" s="7"/>
      <c r="AR173" s="7"/>
      <c r="AV173" s="7"/>
      <c r="AX173" s="7"/>
    </row>
    <row r="174" spans="1:50" x14ac:dyDescent="0.25">
      <c r="A174" s="14" t="s">
        <v>185</v>
      </c>
      <c r="B174" s="14" t="s">
        <v>9</v>
      </c>
      <c r="C174" s="21" t="s">
        <v>67</v>
      </c>
      <c r="D174" s="21" t="s">
        <v>253</v>
      </c>
      <c r="E174" s="21" t="s">
        <v>254</v>
      </c>
      <c r="F174" s="23">
        <v>41036</v>
      </c>
      <c r="G174" s="2">
        <f>ROUNDDOWN((Table_SQLXAL[[#This Row],[PRODWIDTH]]/Table_SQLXAL[[#This Row],[ROLLWIDTH CM]]/10),0)</f>
        <v>4</v>
      </c>
      <c r="H174" s="22">
        <v>7.6</v>
      </c>
      <c r="I174" s="21" t="s">
        <v>117</v>
      </c>
      <c r="J174" s="14" t="s">
        <v>608</v>
      </c>
      <c r="K174" s="14" t="s">
        <v>82</v>
      </c>
      <c r="L174" s="10">
        <f>(Table_SQLXAL[[#This Row],[TARGETWEIGHT]]*1000)-Table_SQLXAL[[#This Row],[POWDERWEIGHT]]-Table_SQLXAL[[#This Row],[CHEMICALSWEIGHT]]</f>
        <v>300</v>
      </c>
      <c r="M174" s="16" t="s">
        <v>69</v>
      </c>
      <c r="N174" s="12">
        <f>Table_SQLXAL[[#This Row],[ROLLWIDTH]]/10</f>
        <v>152</v>
      </c>
      <c r="O174" s="13">
        <v>1824</v>
      </c>
      <c r="P174" s="13">
        <f>Table_SQLXAL[[#This Row],[QTY]]/Table_SQLXAL[[#This Row],[ROLLWIDTH CM]]*100</f>
        <v>1200</v>
      </c>
      <c r="Q174" s="13">
        <v>1200</v>
      </c>
      <c r="R174" s="18">
        <f>Table_SQLXAL[[#This Row],[KG]]-Table_SQLXAL[[#This Row],[poid de poudre]]-Table_SQLXAL[[#This Row],[poid de chemical]]</f>
        <v>547.20000000000005</v>
      </c>
      <c r="S174" s="18">
        <f>Table_SQLXAL[[#This Row],[QTY_PROD_TIME]]*1.2</f>
        <v>0.83174399999999993</v>
      </c>
      <c r="T174" s="19">
        <v>6080</v>
      </c>
      <c r="U174" s="18">
        <f>Table_SQLXAL[[#This Row],[QTY]]*Table_SQLXAL[[#This Row],[POWDERWEIGHT]]/1000</f>
        <v>0</v>
      </c>
      <c r="V174" s="18">
        <f>Table_SQLXAL[[#This Row],[QTY]]*Table_SQLXAL[[#This Row],[CHEMICALSWEIGHT]]/1000</f>
        <v>0</v>
      </c>
      <c r="W174" s="13">
        <v>547.20000000000005</v>
      </c>
      <c r="X174" s="18">
        <v>1520</v>
      </c>
      <c r="Y174" s="18">
        <v>0.69311999999999996</v>
      </c>
      <c r="Z174" s="20">
        <v>0.3</v>
      </c>
      <c r="AA174" s="9">
        <v>0</v>
      </c>
      <c r="AB174" s="18">
        <v>0</v>
      </c>
      <c r="AC174" s="14" t="s">
        <v>15</v>
      </c>
      <c r="AD174" s="14" t="s">
        <v>5</v>
      </c>
      <c r="AE174" s="14" t="s">
        <v>5</v>
      </c>
      <c r="AF174" s="14" t="s">
        <v>394</v>
      </c>
      <c r="AG174" s="14" t="s">
        <v>59</v>
      </c>
      <c r="AH174" s="14">
        <v>41036</v>
      </c>
      <c r="AI174" s="14" t="s">
        <v>843</v>
      </c>
      <c r="AJ174" s="14" t="s">
        <v>609</v>
      </c>
      <c r="AK174" s="14" t="s">
        <v>4</v>
      </c>
      <c r="AL174" s="14">
        <v>0</v>
      </c>
      <c r="AM174" s="14">
        <v>1</v>
      </c>
      <c r="AN174" s="7"/>
      <c r="AQ174" s="7"/>
      <c r="AR174" s="7"/>
      <c r="AV174" s="7"/>
      <c r="AX174" s="7"/>
    </row>
    <row r="175" spans="1:50" x14ac:dyDescent="0.25">
      <c r="A175" s="14" t="s">
        <v>185</v>
      </c>
      <c r="B175" s="14" t="s">
        <v>9</v>
      </c>
      <c r="C175" s="21" t="s">
        <v>7</v>
      </c>
      <c r="D175" s="21" t="s">
        <v>257</v>
      </c>
      <c r="E175" s="21" t="s">
        <v>258</v>
      </c>
      <c r="F175" s="23">
        <v>41033</v>
      </c>
      <c r="G175" s="2">
        <f>ROUNDDOWN((Table_SQLXAL[[#This Row],[PRODWIDTH]]/Table_SQLXAL[[#This Row],[ROLLWIDTH CM]]/10),0)</f>
        <v>4</v>
      </c>
      <c r="H175" s="22">
        <v>7</v>
      </c>
      <c r="I175" s="21" t="s">
        <v>78</v>
      </c>
      <c r="J175" s="14" t="s">
        <v>77</v>
      </c>
      <c r="K175" s="14" t="s">
        <v>409</v>
      </c>
      <c r="L175" s="10">
        <f>(Table_SQLXAL[[#This Row],[TARGETWEIGHT]]*1000)-Table_SQLXAL[[#This Row],[POWDERWEIGHT]]-Table_SQLXAL[[#This Row],[CHEMICALSWEIGHT]]</f>
        <v>300</v>
      </c>
      <c r="M175" s="16" t="s">
        <v>18</v>
      </c>
      <c r="N175" s="12">
        <f>Table_SQLXAL[[#This Row],[ROLLWIDTH]]/10</f>
        <v>150</v>
      </c>
      <c r="O175" s="13">
        <v>3600</v>
      </c>
      <c r="P175" s="13">
        <f>Table_SQLXAL[[#This Row],[QTY]]/Table_SQLXAL[[#This Row],[ROLLWIDTH CM]]*100</f>
        <v>2400</v>
      </c>
      <c r="Q175" s="13">
        <v>2400</v>
      </c>
      <c r="R175" s="18">
        <f>Table_SQLXAL[[#This Row],[KG]]-Table_SQLXAL[[#This Row],[poid de poudre]]-Table_SQLXAL[[#This Row],[poid de chemical]]</f>
        <v>1080</v>
      </c>
      <c r="S175" s="18">
        <f>Table_SQLXAL[[#This Row],[QTY_PROD_TIME]]*1.2</f>
        <v>1.9008</v>
      </c>
      <c r="T175" s="19">
        <v>6000</v>
      </c>
      <c r="U175" s="18">
        <f>Table_SQLXAL[[#This Row],[QTY]]*Table_SQLXAL[[#This Row],[POWDERWEIGHT]]/1000</f>
        <v>0</v>
      </c>
      <c r="V175" s="18">
        <f>Table_SQLXAL[[#This Row],[QTY]]*Table_SQLXAL[[#This Row],[CHEMICALSWEIGHT]]/1000</f>
        <v>0</v>
      </c>
      <c r="W175" s="13">
        <v>1080</v>
      </c>
      <c r="X175" s="18">
        <v>1500</v>
      </c>
      <c r="Y175" s="18">
        <v>1.5840000000000001</v>
      </c>
      <c r="Z175" s="20">
        <v>0.3</v>
      </c>
      <c r="AA175" s="9">
        <v>0</v>
      </c>
      <c r="AB175" s="18">
        <v>0</v>
      </c>
      <c r="AC175" s="14" t="s">
        <v>15</v>
      </c>
      <c r="AD175" s="14" t="s">
        <v>5</v>
      </c>
      <c r="AE175" s="14" t="s">
        <v>5</v>
      </c>
      <c r="AF175" s="14" t="s">
        <v>396</v>
      </c>
      <c r="AG175" s="14" t="s">
        <v>59</v>
      </c>
      <c r="AH175" s="14">
        <v>41033</v>
      </c>
      <c r="AI175" s="14" t="s">
        <v>903</v>
      </c>
      <c r="AJ175" s="14" t="s">
        <v>610</v>
      </c>
      <c r="AK175" s="14" t="s">
        <v>4</v>
      </c>
      <c r="AL175" s="14">
        <v>0</v>
      </c>
      <c r="AM175" s="14">
        <v>1</v>
      </c>
      <c r="AN175" s="7"/>
      <c r="AQ175" s="7"/>
      <c r="AR175" s="7"/>
      <c r="AV175" s="7"/>
      <c r="AX175" s="7"/>
    </row>
    <row r="176" spans="1:50" x14ac:dyDescent="0.25">
      <c r="A176" s="14" t="s">
        <v>185</v>
      </c>
      <c r="B176" s="14" t="s">
        <v>9</v>
      </c>
      <c r="C176" s="21" t="s">
        <v>140</v>
      </c>
      <c r="D176" s="21" t="s">
        <v>271</v>
      </c>
      <c r="E176" s="21" t="s">
        <v>272</v>
      </c>
      <c r="F176" s="23">
        <v>41033</v>
      </c>
      <c r="G176" s="2">
        <f>ROUNDDOWN((Table_SQLXAL[[#This Row],[PRODWIDTH]]/Table_SQLXAL[[#This Row],[ROLLWIDTH CM]]/10),0)</f>
        <v>2</v>
      </c>
      <c r="H176" s="22">
        <v>15</v>
      </c>
      <c r="I176" s="21" t="s">
        <v>193</v>
      </c>
      <c r="J176" s="14" t="s">
        <v>139</v>
      </c>
      <c r="K176" s="14" t="s">
        <v>141</v>
      </c>
      <c r="L176" s="10">
        <f>(Table_SQLXAL[[#This Row],[TARGETWEIGHT]]*1000)-Table_SQLXAL[[#This Row],[POWDERWEIGHT]]-Table_SQLXAL[[#This Row],[CHEMICALSWEIGHT]]</f>
        <v>60</v>
      </c>
      <c r="M176" s="16" t="s">
        <v>142</v>
      </c>
      <c r="N176" s="12">
        <f>Table_SQLXAL[[#This Row],[ROLLWIDTH]]/10</f>
        <v>210</v>
      </c>
      <c r="O176" s="13">
        <v>45444</v>
      </c>
      <c r="P176" s="13">
        <f>Table_SQLXAL[[#This Row],[QTY]]/Table_SQLXAL[[#This Row],[ROLLWIDTH CM]]*100</f>
        <v>21640</v>
      </c>
      <c r="Q176" s="13">
        <v>21640</v>
      </c>
      <c r="R176" s="18">
        <f>Table_SQLXAL[[#This Row],[KG]]-Table_SQLXAL[[#This Row],[poid de poudre]]-Table_SQLXAL[[#This Row],[poid de chemical]]</f>
        <v>2726.64</v>
      </c>
      <c r="S176" s="18">
        <f>Table_SQLXAL[[#This Row],[QTY_PROD_TIME]]*1.2</f>
        <v>14.069462399999999</v>
      </c>
      <c r="T176" s="19">
        <v>4300</v>
      </c>
      <c r="U176" s="18">
        <f>Table_SQLXAL[[#This Row],[QTY]]*Table_SQLXAL[[#This Row],[POWDERWEIGHT]]/1000</f>
        <v>454.44</v>
      </c>
      <c r="V176" s="18">
        <f>Table_SQLXAL[[#This Row],[QTY]]*Table_SQLXAL[[#This Row],[CHEMICALSWEIGHT]]/1000</f>
        <v>0</v>
      </c>
      <c r="W176" s="13">
        <v>3181.08</v>
      </c>
      <c r="X176" s="18">
        <v>2100</v>
      </c>
      <c r="Y176" s="18">
        <v>11.724551999999999</v>
      </c>
      <c r="Z176" s="20">
        <v>7.0000000000000007E-2</v>
      </c>
      <c r="AA176" s="9">
        <v>10</v>
      </c>
      <c r="AB176" s="18">
        <v>0</v>
      </c>
      <c r="AC176" s="14" t="s">
        <v>17</v>
      </c>
      <c r="AD176" s="14" t="s">
        <v>5</v>
      </c>
      <c r="AE176" s="14" t="s">
        <v>6</v>
      </c>
      <c r="AF176" s="14" t="s">
        <v>393</v>
      </c>
      <c r="AG176" s="14" t="s">
        <v>59</v>
      </c>
      <c r="AH176" s="14">
        <v>41033</v>
      </c>
      <c r="AI176" s="14" t="s">
        <v>844</v>
      </c>
      <c r="AJ176" s="14" t="s">
        <v>344</v>
      </c>
      <c r="AK176" s="14" t="s">
        <v>51</v>
      </c>
      <c r="AL176" s="14">
        <v>45444</v>
      </c>
      <c r="AM176" s="14">
        <v>41050</v>
      </c>
      <c r="AN176" s="7"/>
      <c r="AQ176" s="7"/>
      <c r="AR176" s="7"/>
      <c r="AV176" s="7"/>
      <c r="AX176" s="7"/>
    </row>
    <row r="177" spans="1:50" x14ac:dyDescent="0.25">
      <c r="A177" s="14" t="s">
        <v>185</v>
      </c>
      <c r="B177" s="14" t="s">
        <v>9</v>
      </c>
      <c r="C177" s="21" t="s">
        <v>67</v>
      </c>
      <c r="D177" s="21" t="s">
        <v>253</v>
      </c>
      <c r="E177" s="21" t="s">
        <v>254</v>
      </c>
      <c r="F177" s="23">
        <v>41031</v>
      </c>
      <c r="G177" s="2">
        <f>ROUNDDOWN((Table_SQLXAL[[#This Row],[PRODWIDTH]]/Table_SQLXAL[[#This Row],[ROLLWIDTH CM]]/10),0)</f>
        <v>4</v>
      </c>
      <c r="H177" s="22">
        <v>7.6</v>
      </c>
      <c r="I177" s="21" t="s">
        <v>196</v>
      </c>
      <c r="J177" s="14" t="s">
        <v>90</v>
      </c>
      <c r="K177" s="14" t="s">
        <v>82</v>
      </c>
      <c r="L177" s="10">
        <f>(Table_SQLXAL[[#This Row],[TARGETWEIGHT]]*1000)-Table_SQLXAL[[#This Row],[POWDERWEIGHT]]-Table_SQLXAL[[#This Row],[CHEMICALSWEIGHT]]</f>
        <v>300</v>
      </c>
      <c r="M177" s="16" t="s">
        <v>69</v>
      </c>
      <c r="N177" s="12">
        <f>Table_SQLXAL[[#This Row],[ROLLWIDTH]]/10</f>
        <v>152</v>
      </c>
      <c r="O177" s="13">
        <v>7296</v>
      </c>
      <c r="P177" s="13">
        <f>Table_SQLXAL[[#This Row],[QTY]]/Table_SQLXAL[[#This Row],[ROLLWIDTH CM]]*100</f>
        <v>4800</v>
      </c>
      <c r="Q177" s="13">
        <v>4800</v>
      </c>
      <c r="R177" s="18">
        <f>Table_SQLXAL[[#This Row],[KG]]-Table_SQLXAL[[#This Row],[poid de poudre]]-Table_SQLXAL[[#This Row],[poid de chemical]]</f>
        <v>2188.8000000000002</v>
      </c>
      <c r="S177" s="18">
        <f>Table_SQLXAL[[#This Row],[QTY_PROD_TIME]]*1.2</f>
        <v>3.3269759999999997</v>
      </c>
      <c r="T177" s="19">
        <v>6080</v>
      </c>
      <c r="U177" s="18">
        <f>Table_SQLXAL[[#This Row],[QTY]]*Table_SQLXAL[[#This Row],[POWDERWEIGHT]]/1000</f>
        <v>0</v>
      </c>
      <c r="V177" s="18">
        <f>Table_SQLXAL[[#This Row],[QTY]]*Table_SQLXAL[[#This Row],[CHEMICALSWEIGHT]]/1000</f>
        <v>0</v>
      </c>
      <c r="W177" s="13">
        <v>2188.8000000000002</v>
      </c>
      <c r="X177" s="18">
        <v>1520</v>
      </c>
      <c r="Y177" s="18">
        <v>2.7724799999999998</v>
      </c>
      <c r="Z177" s="20">
        <v>0.3</v>
      </c>
      <c r="AA177" s="9">
        <v>0</v>
      </c>
      <c r="AB177" s="18">
        <v>0</v>
      </c>
      <c r="AC177" s="14" t="s">
        <v>15</v>
      </c>
      <c r="AD177" s="14" t="s">
        <v>5</v>
      </c>
      <c r="AE177" s="14" t="s">
        <v>5</v>
      </c>
      <c r="AF177" s="14" t="s">
        <v>394</v>
      </c>
      <c r="AG177" s="14" t="s">
        <v>59</v>
      </c>
      <c r="AH177" s="14">
        <v>41031</v>
      </c>
      <c r="AI177" s="14" t="s">
        <v>846</v>
      </c>
      <c r="AJ177" s="14" t="s">
        <v>616</v>
      </c>
      <c r="AK177" s="14" t="s">
        <v>4</v>
      </c>
      <c r="AL177" s="14">
        <v>0</v>
      </c>
      <c r="AM177" s="14">
        <v>1</v>
      </c>
      <c r="AN177" s="7"/>
      <c r="AQ177" s="7"/>
      <c r="AR177" s="7"/>
      <c r="AV177" s="7"/>
      <c r="AX177" s="7"/>
    </row>
    <row r="178" spans="1:50" x14ac:dyDescent="0.25">
      <c r="A178" s="14" t="s">
        <v>185</v>
      </c>
      <c r="B178" s="14" t="s">
        <v>9</v>
      </c>
      <c r="C178" s="21" t="s">
        <v>7</v>
      </c>
      <c r="D178" s="21" t="s">
        <v>257</v>
      </c>
      <c r="E178" s="21" t="s">
        <v>258</v>
      </c>
      <c r="F178" s="23">
        <v>41031</v>
      </c>
      <c r="G178" s="2">
        <f>ROUNDDOWN((Table_SQLXAL[[#This Row],[PRODWIDTH]]/Table_SQLXAL[[#This Row],[ROLLWIDTH CM]]/10),0)</f>
        <v>3</v>
      </c>
      <c r="H178" s="22">
        <v>7</v>
      </c>
      <c r="I178" s="21" t="s">
        <v>62</v>
      </c>
      <c r="J178" s="14" t="s">
        <v>61</v>
      </c>
      <c r="K178" s="14" t="s">
        <v>406</v>
      </c>
      <c r="L178" s="10">
        <f>(Table_SQLXAL[[#This Row],[TARGETWEIGHT]]*1000)-Table_SQLXAL[[#This Row],[POWDERWEIGHT]]-Table_SQLXAL[[#This Row],[CHEMICALSWEIGHT]]</f>
        <v>300</v>
      </c>
      <c r="M178" s="16" t="s">
        <v>18</v>
      </c>
      <c r="N178" s="12">
        <f>Table_SQLXAL[[#This Row],[ROLLWIDTH]]/10</f>
        <v>160</v>
      </c>
      <c r="O178" s="13">
        <v>1680</v>
      </c>
      <c r="P178" s="13">
        <f>Table_SQLXAL[[#This Row],[QTY]]/Table_SQLXAL[[#This Row],[ROLLWIDTH CM]]*100</f>
        <v>1050</v>
      </c>
      <c r="Q178" s="13">
        <v>1050</v>
      </c>
      <c r="R178" s="18">
        <f>Table_SQLXAL[[#This Row],[KG]]-Table_SQLXAL[[#This Row],[poid de poudre]]-Table_SQLXAL[[#This Row],[poid de chemical]]</f>
        <v>504</v>
      </c>
      <c r="S178" s="18">
        <f>Table_SQLXAL[[#This Row],[QTY_PROD_TIME]]*1.2</f>
        <v>0.88703999999999994</v>
      </c>
      <c r="T178" s="19">
        <v>6000</v>
      </c>
      <c r="U178" s="18">
        <f>Table_SQLXAL[[#This Row],[QTY]]*Table_SQLXAL[[#This Row],[POWDERWEIGHT]]/1000</f>
        <v>0</v>
      </c>
      <c r="V178" s="18">
        <f>Table_SQLXAL[[#This Row],[QTY]]*Table_SQLXAL[[#This Row],[CHEMICALSWEIGHT]]/1000</f>
        <v>0</v>
      </c>
      <c r="W178" s="13">
        <v>504</v>
      </c>
      <c r="X178" s="18">
        <v>1600</v>
      </c>
      <c r="Y178" s="18">
        <v>0.73919999999999997</v>
      </c>
      <c r="Z178" s="20">
        <v>0.3</v>
      </c>
      <c r="AA178" s="9">
        <v>0</v>
      </c>
      <c r="AB178" s="18">
        <v>0</v>
      </c>
      <c r="AC178" s="14" t="s">
        <v>15</v>
      </c>
      <c r="AD178" s="14" t="s">
        <v>5</v>
      </c>
      <c r="AE178" s="14" t="s">
        <v>5</v>
      </c>
      <c r="AF178" s="14" t="s">
        <v>400</v>
      </c>
      <c r="AG178" s="14" t="s">
        <v>59</v>
      </c>
      <c r="AH178" s="14">
        <v>41031</v>
      </c>
      <c r="AI178" s="14" t="s">
        <v>904</v>
      </c>
      <c r="AJ178" s="14" t="s">
        <v>614</v>
      </c>
      <c r="AK178" s="14" t="s">
        <v>4</v>
      </c>
      <c r="AL178" s="14">
        <v>0</v>
      </c>
      <c r="AM178" s="14">
        <v>1</v>
      </c>
      <c r="AN178" s="7"/>
      <c r="AQ178" s="7"/>
      <c r="AR178" s="7"/>
      <c r="AV178" s="7"/>
      <c r="AX178" s="7"/>
    </row>
    <row r="179" spans="1:50" x14ac:dyDescent="0.25">
      <c r="A179" s="14" t="s">
        <v>185</v>
      </c>
      <c r="B179" s="14" t="s">
        <v>9</v>
      </c>
      <c r="C179" s="21" t="s">
        <v>7</v>
      </c>
      <c r="D179" s="21" t="s">
        <v>257</v>
      </c>
      <c r="E179" s="21" t="s">
        <v>258</v>
      </c>
      <c r="F179" s="23">
        <v>41031</v>
      </c>
      <c r="G179" s="2">
        <f>ROUNDDOWN((Table_SQLXAL[[#This Row],[PRODWIDTH]]/Table_SQLXAL[[#This Row],[ROLLWIDTH CM]]/10),0)</f>
        <v>3</v>
      </c>
      <c r="H179" s="22">
        <v>7</v>
      </c>
      <c r="I179" s="21" t="s">
        <v>110</v>
      </c>
      <c r="J179" s="14" t="s">
        <v>75</v>
      </c>
      <c r="K179" s="14" t="s">
        <v>406</v>
      </c>
      <c r="L179" s="10">
        <f>(Table_SQLXAL[[#This Row],[TARGETWEIGHT]]*1000)-Table_SQLXAL[[#This Row],[POWDERWEIGHT]]-Table_SQLXAL[[#This Row],[CHEMICALSWEIGHT]]</f>
        <v>300</v>
      </c>
      <c r="M179" s="16" t="s">
        <v>18</v>
      </c>
      <c r="N179" s="12">
        <f>Table_SQLXAL[[#This Row],[ROLLWIDTH]]/10</f>
        <v>160</v>
      </c>
      <c r="O179" s="13">
        <v>2880</v>
      </c>
      <c r="P179" s="13">
        <f>Table_SQLXAL[[#This Row],[QTY]]/Table_SQLXAL[[#This Row],[ROLLWIDTH CM]]*100</f>
        <v>1800</v>
      </c>
      <c r="Q179" s="13">
        <v>1800</v>
      </c>
      <c r="R179" s="18">
        <f>Table_SQLXAL[[#This Row],[KG]]-Table_SQLXAL[[#This Row],[poid de poudre]]-Table_SQLXAL[[#This Row],[poid de chemical]]</f>
        <v>864</v>
      </c>
      <c r="S179" s="18">
        <f>Table_SQLXAL[[#This Row],[QTY_PROD_TIME]]*1.2</f>
        <v>1.52064</v>
      </c>
      <c r="T179" s="19">
        <v>6000</v>
      </c>
      <c r="U179" s="18">
        <f>Table_SQLXAL[[#This Row],[QTY]]*Table_SQLXAL[[#This Row],[POWDERWEIGHT]]/1000</f>
        <v>0</v>
      </c>
      <c r="V179" s="18">
        <f>Table_SQLXAL[[#This Row],[QTY]]*Table_SQLXAL[[#This Row],[CHEMICALSWEIGHT]]/1000</f>
        <v>0</v>
      </c>
      <c r="W179" s="13">
        <v>864</v>
      </c>
      <c r="X179" s="18">
        <v>1600</v>
      </c>
      <c r="Y179" s="18">
        <v>1.2672000000000001</v>
      </c>
      <c r="Z179" s="20">
        <v>0.3</v>
      </c>
      <c r="AA179" s="9">
        <v>0</v>
      </c>
      <c r="AB179" s="18">
        <v>0</v>
      </c>
      <c r="AC179" s="14" t="s">
        <v>15</v>
      </c>
      <c r="AD179" s="14" t="s">
        <v>5</v>
      </c>
      <c r="AE179" s="14" t="s">
        <v>5</v>
      </c>
      <c r="AF179" s="14" t="s">
        <v>396</v>
      </c>
      <c r="AG179" s="14" t="s">
        <v>59</v>
      </c>
      <c r="AH179" s="14">
        <v>41031</v>
      </c>
      <c r="AI179" s="14" t="s">
        <v>905</v>
      </c>
      <c r="AJ179" s="14" t="s">
        <v>851</v>
      </c>
      <c r="AK179" s="14" t="s">
        <v>4</v>
      </c>
      <c r="AL179" s="14">
        <v>0</v>
      </c>
      <c r="AM179" s="14">
        <v>1</v>
      </c>
      <c r="AN179" s="7"/>
      <c r="AQ179" s="7"/>
      <c r="AR179" s="7"/>
      <c r="AV179" s="7"/>
      <c r="AX179" s="7"/>
    </row>
    <row r="180" spans="1:50" x14ac:dyDescent="0.25">
      <c r="A180" s="14" t="s">
        <v>185</v>
      </c>
      <c r="B180" s="14" t="s">
        <v>9</v>
      </c>
      <c r="C180" s="21" t="s">
        <v>67</v>
      </c>
      <c r="D180" s="21" t="s">
        <v>253</v>
      </c>
      <c r="E180" s="21" t="s">
        <v>254</v>
      </c>
      <c r="F180" s="23">
        <v>41032</v>
      </c>
      <c r="G180" s="2">
        <f>ROUNDDOWN((Table_SQLXAL[[#This Row],[PRODWIDTH]]/Table_SQLXAL[[#This Row],[ROLLWIDTH CM]]/10),0)</f>
        <v>4</v>
      </c>
      <c r="H180" s="22">
        <v>7.6</v>
      </c>
      <c r="I180" s="21" t="s">
        <v>346</v>
      </c>
      <c r="J180" s="14" t="s">
        <v>366</v>
      </c>
      <c r="K180" s="14" t="s">
        <v>82</v>
      </c>
      <c r="L180" s="10">
        <f>(Table_SQLXAL[[#This Row],[TARGETWEIGHT]]*1000)-Table_SQLXAL[[#This Row],[POWDERWEIGHT]]-Table_SQLXAL[[#This Row],[CHEMICALSWEIGHT]]</f>
        <v>300</v>
      </c>
      <c r="M180" s="16" t="s">
        <v>69</v>
      </c>
      <c r="N180" s="12">
        <f>Table_SQLXAL[[#This Row],[ROLLWIDTH]]/10</f>
        <v>152</v>
      </c>
      <c r="O180" s="13">
        <v>912</v>
      </c>
      <c r="P180" s="13">
        <f>Table_SQLXAL[[#This Row],[QTY]]/Table_SQLXAL[[#This Row],[ROLLWIDTH CM]]*100</f>
        <v>600</v>
      </c>
      <c r="Q180" s="13">
        <v>600</v>
      </c>
      <c r="R180" s="18">
        <f>Table_SQLXAL[[#This Row],[KG]]-Table_SQLXAL[[#This Row],[poid de poudre]]-Table_SQLXAL[[#This Row],[poid de chemical]]</f>
        <v>273.60000000000002</v>
      </c>
      <c r="S180" s="18">
        <f>Table_SQLXAL[[#This Row],[QTY_PROD_TIME]]*1.2</f>
        <v>0.41587199999999996</v>
      </c>
      <c r="T180" s="19">
        <v>6080</v>
      </c>
      <c r="U180" s="18">
        <f>Table_SQLXAL[[#This Row],[QTY]]*Table_SQLXAL[[#This Row],[POWDERWEIGHT]]/1000</f>
        <v>0</v>
      </c>
      <c r="V180" s="18">
        <f>Table_SQLXAL[[#This Row],[QTY]]*Table_SQLXAL[[#This Row],[CHEMICALSWEIGHT]]/1000</f>
        <v>0</v>
      </c>
      <c r="W180" s="13">
        <v>273.60000000000002</v>
      </c>
      <c r="X180" s="18">
        <v>1520</v>
      </c>
      <c r="Y180" s="18">
        <v>0.34655999999999998</v>
      </c>
      <c r="Z180" s="20">
        <v>0.3</v>
      </c>
      <c r="AA180" s="9">
        <v>0</v>
      </c>
      <c r="AB180" s="18">
        <v>0</v>
      </c>
      <c r="AC180" s="14" t="s">
        <v>15</v>
      </c>
      <c r="AD180" s="14" t="s">
        <v>5</v>
      </c>
      <c r="AE180" s="14" t="s">
        <v>5</v>
      </c>
      <c r="AF180" s="14" t="s">
        <v>394</v>
      </c>
      <c r="AG180" s="14" t="s">
        <v>59</v>
      </c>
      <c r="AH180" s="14">
        <v>41032</v>
      </c>
      <c r="AI180" s="14" t="s">
        <v>852</v>
      </c>
      <c r="AJ180" s="14" t="s">
        <v>617</v>
      </c>
      <c r="AK180" s="14" t="s">
        <v>4</v>
      </c>
      <c r="AL180" s="14">
        <v>0</v>
      </c>
      <c r="AM180" s="14">
        <v>1</v>
      </c>
      <c r="AN180" s="7"/>
      <c r="AQ180" s="7"/>
      <c r="AR180" s="7"/>
      <c r="AV180" s="7"/>
      <c r="AX180" s="7"/>
    </row>
    <row r="181" spans="1:50" x14ac:dyDescent="0.25">
      <c r="A181" s="14" t="s">
        <v>185</v>
      </c>
      <c r="B181" s="14" t="s">
        <v>9</v>
      </c>
      <c r="C181" s="21" t="s">
        <v>136</v>
      </c>
      <c r="D181" s="21" t="s">
        <v>269</v>
      </c>
      <c r="E181" s="21" t="s">
        <v>270</v>
      </c>
      <c r="F181" s="23">
        <v>41032</v>
      </c>
      <c r="G181" s="2">
        <f>ROUNDDOWN((Table_SQLXAL[[#This Row],[PRODWIDTH]]/Table_SQLXAL[[#This Row],[ROLLWIDTH CM]]/10),0)</f>
        <v>2</v>
      </c>
      <c r="H181" s="22">
        <v>16</v>
      </c>
      <c r="I181" s="21" t="s">
        <v>112</v>
      </c>
      <c r="J181" s="14" t="s">
        <v>135</v>
      </c>
      <c r="K181" s="14" t="s">
        <v>438</v>
      </c>
      <c r="L181" s="10">
        <f>(Table_SQLXAL[[#This Row],[TARGETWEIGHT]]*1000)-Table_SQLXAL[[#This Row],[POWDERWEIGHT]]-Table_SQLXAL[[#This Row],[CHEMICALSWEIGHT]]</f>
        <v>50</v>
      </c>
      <c r="M181" s="16" t="s">
        <v>137</v>
      </c>
      <c r="N181" s="12">
        <f>Table_SQLXAL[[#This Row],[ROLLWIDTH]]/10</f>
        <v>225</v>
      </c>
      <c r="O181" s="13">
        <v>15961.5</v>
      </c>
      <c r="P181" s="13">
        <f>Table_SQLXAL[[#This Row],[QTY]]/Table_SQLXAL[[#This Row],[ROLLWIDTH CM]]*100</f>
        <v>7094</v>
      </c>
      <c r="Q181" s="13">
        <v>7094</v>
      </c>
      <c r="R181" s="18">
        <f>Table_SQLXAL[[#This Row],[KG]]-Table_SQLXAL[[#This Row],[poid de poudre]]-Table_SQLXAL[[#This Row],[poid de chemical]]</f>
        <v>798.07500000000005</v>
      </c>
      <c r="S181" s="18">
        <f>Table_SQLXAL[[#This Row],[QTY_PROD_TIME]]*1.2</f>
        <v>3.7732979999999996</v>
      </c>
      <c r="T181" s="19">
        <v>5300</v>
      </c>
      <c r="U181" s="18">
        <f>Table_SQLXAL[[#This Row],[QTY]]*Table_SQLXAL[[#This Row],[POWDERWEIGHT]]/1000</f>
        <v>159.61500000000001</v>
      </c>
      <c r="V181" s="18">
        <f>Table_SQLXAL[[#This Row],[QTY]]*Table_SQLXAL[[#This Row],[CHEMICALSWEIGHT]]/1000</f>
        <v>0</v>
      </c>
      <c r="W181" s="13">
        <v>957.69</v>
      </c>
      <c r="X181" s="18">
        <v>2250</v>
      </c>
      <c r="Y181" s="18">
        <v>3.144415</v>
      </c>
      <c r="Z181" s="20">
        <v>0.06</v>
      </c>
      <c r="AA181" s="9">
        <v>10</v>
      </c>
      <c r="AB181" s="18">
        <v>0</v>
      </c>
      <c r="AC181" s="14" t="s">
        <v>15</v>
      </c>
      <c r="AD181" s="14" t="s">
        <v>5</v>
      </c>
      <c r="AE181" s="14" t="s">
        <v>6</v>
      </c>
      <c r="AF181" s="14" t="s">
        <v>397</v>
      </c>
      <c r="AG181" s="14" t="s">
        <v>59</v>
      </c>
      <c r="AH181" s="14">
        <v>41032</v>
      </c>
      <c r="AI181" s="14" t="s">
        <v>853</v>
      </c>
      <c r="AJ181" s="14" t="s">
        <v>615</v>
      </c>
      <c r="AK181" s="14" t="s">
        <v>51</v>
      </c>
      <c r="AL181" s="14">
        <v>0</v>
      </c>
      <c r="AM181" s="14">
        <v>1</v>
      </c>
      <c r="AN181" s="7"/>
      <c r="AQ181" s="7"/>
      <c r="AR181" s="7"/>
      <c r="AV181" s="7"/>
      <c r="AX181" s="7"/>
    </row>
    <row r="182" spans="1:50" x14ac:dyDescent="0.25">
      <c r="A182" s="14" t="s">
        <v>185</v>
      </c>
      <c r="B182" s="14" t="s">
        <v>9</v>
      </c>
      <c r="C182" s="21" t="s">
        <v>7</v>
      </c>
      <c r="D182" s="21" t="s">
        <v>257</v>
      </c>
      <c r="E182" s="21" t="s">
        <v>258</v>
      </c>
      <c r="F182" s="23">
        <v>41030</v>
      </c>
      <c r="G182" s="2">
        <f>ROUNDDOWN((Table_SQLXAL[[#This Row],[PRODWIDTH]]/Table_SQLXAL[[#This Row],[ROLLWIDTH CM]]/10),0)</f>
        <v>5</v>
      </c>
      <c r="H182" s="22">
        <v>7</v>
      </c>
      <c r="I182" s="21" t="s">
        <v>81</v>
      </c>
      <c r="J182" s="14" t="s">
        <v>80</v>
      </c>
      <c r="K182" s="14" t="s">
        <v>405</v>
      </c>
      <c r="L182" s="10">
        <f>(Table_SQLXAL[[#This Row],[TARGETWEIGHT]]*1000)-Table_SQLXAL[[#This Row],[POWDERWEIGHT]]-Table_SQLXAL[[#This Row],[CHEMICALSWEIGHT]]</f>
        <v>300</v>
      </c>
      <c r="M182" s="16" t="s">
        <v>18</v>
      </c>
      <c r="N182" s="12">
        <f>Table_SQLXAL[[#This Row],[ROLLWIDTH]]/10</f>
        <v>120</v>
      </c>
      <c r="O182" s="13">
        <v>2160</v>
      </c>
      <c r="P182" s="13">
        <f>Table_SQLXAL[[#This Row],[QTY]]/Table_SQLXAL[[#This Row],[ROLLWIDTH CM]]*100</f>
        <v>1800</v>
      </c>
      <c r="Q182" s="13">
        <v>1800</v>
      </c>
      <c r="R182" s="18">
        <f>Table_SQLXAL[[#This Row],[KG]]-Table_SQLXAL[[#This Row],[poid de poudre]]-Table_SQLXAL[[#This Row],[poid de chemical]]</f>
        <v>648</v>
      </c>
      <c r="S182" s="18">
        <f>Table_SQLXAL[[#This Row],[QTY_PROD_TIME]]*1.2</f>
        <v>1.1404799999999999</v>
      </c>
      <c r="T182" s="19">
        <v>6000</v>
      </c>
      <c r="U182" s="18">
        <f>Table_SQLXAL[[#This Row],[QTY]]*Table_SQLXAL[[#This Row],[POWDERWEIGHT]]/1000</f>
        <v>0</v>
      </c>
      <c r="V182" s="18">
        <f>Table_SQLXAL[[#This Row],[QTY]]*Table_SQLXAL[[#This Row],[CHEMICALSWEIGHT]]/1000</f>
        <v>0</v>
      </c>
      <c r="W182" s="13">
        <v>648</v>
      </c>
      <c r="X182" s="18">
        <v>1200</v>
      </c>
      <c r="Y182" s="18">
        <v>0.95040000000000002</v>
      </c>
      <c r="Z182" s="20">
        <v>0.3</v>
      </c>
      <c r="AA182" s="9">
        <v>0</v>
      </c>
      <c r="AB182" s="18">
        <v>0</v>
      </c>
      <c r="AC182" s="14" t="s">
        <v>15</v>
      </c>
      <c r="AD182" s="14" t="s">
        <v>5</v>
      </c>
      <c r="AE182" s="14" t="s">
        <v>5</v>
      </c>
      <c r="AF182" s="14" t="s">
        <v>396</v>
      </c>
      <c r="AG182" s="14" t="s">
        <v>59</v>
      </c>
      <c r="AH182" s="14">
        <v>41030</v>
      </c>
      <c r="AI182" s="14" t="s">
        <v>850</v>
      </c>
      <c r="AJ182" s="14" t="s">
        <v>619</v>
      </c>
      <c r="AK182" s="14" t="s">
        <v>4</v>
      </c>
      <c r="AL182" s="14">
        <v>0</v>
      </c>
      <c r="AM182" s="14">
        <v>1</v>
      </c>
      <c r="AN182" s="7"/>
      <c r="AQ182" s="7"/>
      <c r="AR182" s="7"/>
      <c r="AV182" s="7"/>
      <c r="AX182" s="7"/>
    </row>
    <row r="183" spans="1:50" x14ac:dyDescent="0.25">
      <c r="A183" s="14" t="s">
        <v>185</v>
      </c>
      <c r="B183" s="14" t="s">
        <v>9</v>
      </c>
      <c r="C183" s="21" t="s">
        <v>67</v>
      </c>
      <c r="D183" s="21" t="s">
        <v>253</v>
      </c>
      <c r="E183" s="21" t="s">
        <v>254</v>
      </c>
      <c r="F183" s="23">
        <v>41031</v>
      </c>
      <c r="G183" s="2">
        <f>ROUNDDOWN((Table_SQLXAL[[#This Row],[PRODWIDTH]]/Table_SQLXAL[[#This Row],[ROLLWIDTH CM]]/10),0)</f>
        <v>4</v>
      </c>
      <c r="H183" s="22">
        <v>7.6</v>
      </c>
      <c r="I183" s="21" t="s">
        <v>76</v>
      </c>
      <c r="J183" s="14" t="s">
        <v>114</v>
      </c>
      <c r="K183" s="14" t="s">
        <v>82</v>
      </c>
      <c r="L183" s="10">
        <f>(Table_SQLXAL[[#This Row],[TARGETWEIGHT]]*1000)-Table_SQLXAL[[#This Row],[POWDERWEIGHT]]-Table_SQLXAL[[#This Row],[CHEMICALSWEIGHT]]</f>
        <v>300</v>
      </c>
      <c r="M183" s="16" t="s">
        <v>69</v>
      </c>
      <c r="N183" s="12">
        <f>Table_SQLXAL[[#This Row],[ROLLWIDTH]]/10</f>
        <v>152</v>
      </c>
      <c r="O183" s="13">
        <v>912</v>
      </c>
      <c r="P183" s="13">
        <f>Table_SQLXAL[[#This Row],[QTY]]/Table_SQLXAL[[#This Row],[ROLLWIDTH CM]]*100</f>
        <v>600</v>
      </c>
      <c r="Q183" s="13">
        <v>600</v>
      </c>
      <c r="R183" s="18">
        <f>Table_SQLXAL[[#This Row],[KG]]-Table_SQLXAL[[#This Row],[poid de poudre]]-Table_SQLXAL[[#This Row],[poid de chemical]]</f>
        <v>273.60000000000002</v>
      </c>
      <c r="S183" s="18">
        <f>Table_SQLXAL[[#This Row],[QTY_PROD_TIME]]*1.2</f>
        <v>0.41587199999999996</v>
      </c>
      <c r="T183" s="19">
        <v>6080</v>
      </c>
      <c r="U183" s="18">
        <f>Table_SQLXAL[[#This Row],[QTY]]*Table_SQLXAL[[#This Row],[POWDERWEIGHT]]/1000</f>
        <v>0</v>
      </c>
      <c r="V183" s="18">
        <f>Table_SQLXAL[[#This Row],[QTY]]*Table_SQLXAL[[#This Row],[CHEMICALSWEIGHT]]/1000</f>
        <v>0</v>
      </c>
      <c r="W183" s="13">
        <v>273.60000000000002</v>
      </c>
      <c r="X183" s="18">
        <v>1520</v>
      </c>
      <c r="Y183" s="18">
        <v>0.34655999999999998</v>
      </c>
      <c r="Z183" s="20">
        <v>0.3</v>
      </c>
      <c r="AA183" s="9">
        <v>0</v>
      </c>
      <c r="AB183" s="18">
        <v>0</v>
      </c>
      <c r="AC183" s="14" t="s">
        <v>15</v>
      </c>
      <c r="AD183" s="14" t="s">
        <v>5</v>
      </c>
      <c r="AE183" s="14" t="s">
        <v>5</v>
      </c>
      <c r="AF183" s="14" t="s">
        <v>394</v>
      </c>
      <c r="AG183" s="14" t="s">
        <v>59</v>
      </c>
      <c r="AH183" s="14">
        <v>41031</v>
      </c>
      <c r="AI183" s="14" t="s">
        <v>847</v>
      </c>
      <c r="AJ183" s="14" t="s">
        <v>183</v>
      </c>
      <c r="AK183" s="14" t="s">
        <v>4</v>
      </c>
      <c r="AL183" s="14">
        <v>0</v>
      </c>
      <c r="AM183" s="14">
        <v>1</v>
      </c>
      <c r="AN183" s="7"/>
      <c r="AQ183" s="7"/>
      <c r="AR183" s="7"/>
      <c r="AV183" s="7"/>
      <c r="AX183" s="7"/>
    </row>
    <row r="184" spans="1:50" x14ac:dyDescent="0.25">
      <c r="A184" s="14" t="s">
        <v>185</v>
      </c>
      <c r="B184" s="14" t="s">
        <v>9</v>
      </c>
      <c r="C184" s="21" t="s">
        <v>67</v>
      </c>
      <c r="D184" s="21" t="s">
        <v>253</v>
      </c>
      <c r="E184" s="21" t="s">
        <v>254</v>
      </c>
      <c r="F184" s="23">
        <v>41031</v>
      </c>
      <c r="G184" s="2">
        <f>ROUNDDOWN((Table_SQLXAL[[#This Row],[PRODWIDTH]]/Table_SQLXAL[[#This Row],[ROLLWIDTH CM]]/10),0)</f>
        <v>4</v>
      </c>
      <c r="H184" s="22">
        <v>7.6</v>
      </c>
      <c r="I184" s="21" t="s">
        <v>76</v>
      </c>
      <c r="J184" s="14" t="s">
        <v>114</v>
      </c>
      <c r="K184" s="14" t="s">
        <v>82</v>
      </c>
      <c r="L184" s="10">
        <f>(Table_SQLXAL[[#This Row],[TARGETWEIGHT]]*1000)-Table_SQLXAL[[#This Row],[POWDERWEIGHT]]-Table_SQLXAL[[#This Row],[CHEMICALSWEIGHT]]</f>
        <v>300</v>
      </c>
      <c r="M184" s="16" t="s">
        <v>69</v>
      </c>
      <c r="N184" s="12">
        <f>Table_SQLXAL[[#This Row],[ROLLWIDTH]]/10</f>
        <v>152</v>
      </c>
      <c r="O184" s="13">
        <v>8208</v>
      </c>
      <c r="P184" s="13">
        <f>Table_SQLXAL[[#This Row],[QTY]]/Table_SQLXAL[[#This Row],[ROLLWIDTH CM]]*100</f>
        <v>5400</v>
      </c>
      <c r="Q184" s="13">
        <v>5400</v>
      </c>
      <c r="R184" s="18">
        <f>Table_SQLXAL[[#This Row],[KG]]-Table_SQLXAL[[#This Row],[poid de poudre]]-Table_SQLXAL[[#This Row],[poid de chemical]]</f>
        <v>2462.4</v>
      </c>
      <c r="S184" s="18">
        <f>Table_SQLXAL[[#This Row],[QTY_PROD_TIME]]*1.2</f>
        <v>3.742848</v>
      </c>
      <c r="T184" s="19">
        <v>6080</v>
      </c>
      <c r="U184" s="18">
        <f>Table_SQLXAL[[#This Row],[QTY]]*Table_SQLXAL[[#This Row],[POWDERWEIGHT]]/1000</f>
        <v>0</v>
      </c>
      <c r="V184" s="18">
        <f>Table_SQLXAL[[#This Row],[QTY]]*Table_SQLXAL[[#This Row],[CHEMICALSWEIGHT]]/1000</f>
        <v>0</v>
      </c>
      <c r="W184" s="13">
        <v>2462.4</v>
      </c>
      <c r="X184" s="18">
        <v>1520</v>
      </c>
      <c r="Y184" s="18">
        <v>3.11904</v>
      </c>
      <c r="Z184" s="20">
        <v>0.3</v>
      </c>
      <c r="AA184" s="9">
        <v>0</v>
      </c>
      <c r="AB184" s="18">
        <v>0</v>
      </c>
      <c r="AC184" s="14" t="s">
        <v>15</v>
      </c>
      <c r="AD184" s="14" t="s">
        <v>5</v>
      </c>
      <c r="AE184" s="14" t="s">
        <v>5</v>
      </c>
      <c r="AF184" s="14" t="s">
        <v>394</v>
      </c>
      <c r="AG184" s="14" t="s">
        <v>59</v>
      </c>
      <c r="AH184" s="14">
        <v>41031</v>
      </c>
      <c r="AI184" s="14" t="s">
        <v>848</v>
      </c>
      <c r="AJ184" s="14" t="s">
        <v>203</v>
      </c>
      <c r="AK184" s="14" t="s">
        <v>4</v>
      </c>
      <c r="AL184" s="14">
        <v>0</v>
      </c>
      <c r="AM184" s="14">
        <v>1</v>
      </c>
      <c r="AN184" s="7"/>
      <c r="AQ184" s="7"/>
      <c r="AR184" s="7"/>
      <c r="AV184" s="7"/>
      <c r="AX184" s="7"/>
    </row>
    <row r="185" spans="1:50" x14ac:dyDescent="0.25">
      <c r="A185" s="14" t="s">
        <v>185</v>
      </c>
      <c r="B185" s="14" t="s">
        <v>9</v>
      </c>
      <c r="C185" s="21" t="s">
        <v>40</v>
      </c>
      <c r="D185" s="21" t="s">
        <v>255</v>
      </c>
      <c r="E185" s="21" t="s">
        <v>256</v>
      </c>
      <c r="F185" s="23">
        <v>41031</v>
      </c>
      <c r="G185" s="2">
        <f>ROUNDDOWN((Table_SQLXAL[[#This Row],[PRODWIDTH]]/Table_SQLXAL[[#This Row],[ROLLWIDTH CM]]/10),0)</f>
        <v>3</v>
      </c>
      <c r="H185" s="22">
        <v>9.3000000000000007</v>
      </c>
      <c r="I185" s="21" t="s">
        <v>115</v>
      </c>
      <c r="J185" s="14" t="s">
        <v>79</v>
      </c>
      <c r="K185" s="14" t="s">
        <v>410</v>
      </c>
      <c r="L185" s="10">
        <f>(Table_SQLXAL[[#This Row],[TARGETWEIGHT]]*1000)-Table_SQLXAL[[#This Row],[POWDERWEIGHT]]-Table_SQLXAL[[#This Row],[CHEMICALSWEIGHT]]</f>
        <v>220</v>
      </c>
      <c r="M185" s="16" t="s">
        <v>41</v>
      </c>
      <c r="N185" s="12">
        <f>Table_SQLXAL[[#This Row],[ROLLWIDTH]]/10</f>
        <v>160</v>
      </c>
      <c r="O185" s="13">
        <v>6400</v>
      </c>
      <c r="P185" s="13">
        <f>Table_SQLXAL[[#This Row],[QTY]]/Table_SQLXAL[[#This Row],[ROLLWIDTH CM]]*100</f>
        <v>4000</v>
      </c>
      <c r="Q185" s="13">
        <v>4000</v>
      </c>
      <c r="R185" s="18">
        <f>Table_SQLXAL[[#This Row],[KG]]-Table_SQLXAL[[#This Row],[poid de poudre]]-Table_SQLXAL[[#This Row],[poid de chemical]]</f>
        <v>1408</v>
      </c>
      <c r="S185" s="18">
        <f>Table_SQLXAL[[#This Row],[QTY_PROD_TIME]]*1.2</f>
        <v>2.8646400000000001</v>
      </c>
      <c r="T185" s="19">
        <v>4800</v>
      </c>
      <c r="U185" s="18">
        <f>Table_SQLXAL[[#This Row],[QTY]]*Table_SQLXAL[[#This Row],[POWDERWEIGHT]]/1000</f>
        <v>0</v>
      </c>
      <c r="V185" s="18">
        <f>Table_SQLXAL[[#This Row],[QTY]]*Table_SQLXAL[[#This Row],[CHEMICALSWEIGHT]]/1000</f>
        <v>0</v>
      </c>
      <c r="W185" s="13">
        <v>1408</v>
      </c>
      <c r="X185" s="18">
        <v>1600</v>
      </c>
      <c r="Y185" s="18">
        <v>2.3872</v>
      </c>
      <c r="Z185" s="20">
        <v>0.22</v>
      </c>
      <c r="AA185" s="9">
        <v>0</v>
      </c>
      <c r="AB185" s="18">
        <v>0</v>
      </c>
      <c r="AC185" s="14" t="s">
        <v>15</v>
      </c>
      <c r="AD185" s="14" t="s">
        <v>5</v>
      </c>
      <c r="AE185" s="14" t="s">
        <v>5</v>
      </c>
      <c r="AF185" s="14" t="s">
        <v>399</v>
      </c>
      <c r="AG185" s="14" t="s">
        <v>59</v>
      </c>
      <c r="AH185" s="14">
        <v>41031</v>
      </c>
      <c r="AI185" s="14" t="s">
        <v>849</v>
      </c>
      <c r="AJ185" s="14" t="s">
        <v>613</v>
      </c>
      <c r="AK185" s="14" t="s">
        <v>4</v>
      </c>
      <c r="AL185" s="14">
        <v>0</v>
      </c>
      <c r="AM185" s="14">
        <v>1</v>
      </c>
      <c r="AN185" s="7"/>
      <c r="AQ185" s="7"/>
      <c r="AR185" s="7"/>
      <c r="AV185" s="7"/>
      <c r="AX185" s="7"/>
    </row>
    <row r="186" spans="1:50" x14ac:dyDescent="0.25">
      <c r="A186" s="14" t="s">
        <v>185</v>
      </c>
      <c r="B186" s="14" t="s">
        <v>9</v>
      </c>
      <c r="C186" s="21" t="s">
        <v>87</v>
      </c>
      <c r="D186" s="21" t="s">
        <v>265</v>
      </c>
      <c r="E186" s="21" t="s">
        <v>266</v>
      </c>
      <c r="F186" s="23">
        <v>41029</v>
      </c>
      <c r="G186" s="2">
        <f>ROUNDDOWN((Table_SQLXAL[[#This Row],[PRODWIDTH]]/Table_SQLXAL[[#This Row],[ROLLWIDTH CM]]/10),0)</f>
        <v>3</v>
      </c>
      <c r="H186" s="22">
        <v>16.2</v>
      </c>
      <c r="I186" s="21" t="s">
        <v>89</v>
      </c>
      <c r="J186" s="14" t="s">
        <v>197</v>
      </c>
      <c r="K186" s="14" t="s">
        <v>423</v>
      </c>
      <c r="L186" s="10">
        <f>(Table_SQLXAL[[#This Row],[TARGETWEIGHT]]*1000)-Table_SQLXAL[[#This Row],[POWDERWEIGHT]]-Table_SQLXAL[[#This Row],[CHEMICALSWEIGHT]]</f>
        <v>70</v>
      </c>
      <c r="M186" s="16" t="s">
        <v>88</v>
      </c>
      <c r="N186" s="12">
        <f>Table_SQLXAL[[#This Row],[ROLLWIDTH]]/10</f>
        <v>185</v>
      </c>
      <c r="O186" s="13">
        <v>11100</v>
      </c>
      <c r="P186" s="13">
        <f>Table_SQLXAL[[#This Row],[QTY]]/Table_SQLXAL[[#This Row],[ROLLWIDTH CM]]*100</f>
        <v>6000</v>
      </c>
      <c r="Q186" s="13">
        <v>6000</v>
      </c>
      <c r="R186" s="18">
        <f>Table_SQLXAL[[#This Row],[KG]]-Table_SQLXAL[[#This Row],[poid de poudre]]-Table_SQLXAL[[#This Row],[poid de chemical]]</f>
        <v>777</v>
      </c>
      <c r="S186" s="18">
        <f>Table_SQLXAL[[#This Row],[QTY_PROD_TIME]]*1.2</f>
        <v>2.4641999999999999</v>
      </c>
      <c r="T186" s="19">
        <v>5550</v>
      </c>
      <c r="U186" s="18">
        <f>Table_SQLXAL[[#This Row],[QTY]]*Table_SQLXAL[[#This Row],[POWDERWEIGHT]]/1000</f>
        <v>222</v>
      </c>
      <c r="V186" s="18">
        <f>Table_SQLXAL[[#This Row],[QTY]]*Table_SQLXAL[[#This Row],[CHEMICALSWEIGHT]]/1000</f>
        <v>0</v>
      </c>
      <c r="W186" s="13">
        <v>999</v>
      </c>
      <c r="X186" s="18">
        <v>1850</v>
      </c>
      <c r="Y186" s="18">
        <v>2.0535000000000001</v>
      </c>
      <c r="Z186" s="20">
        <v>0.09</v>
      </c>
      <c r="AA186" s="9">
        <v>20</v>
      </c>
      <c r="AB186" s="18">
        <v>0</v>
      </c>
      <c r="AC186" s="14" t="s">
        <v>16</v>
      </c>
      <c r="AD186" s="14" t="s">
        <v>5</v>
      </c>
      <c r="AE186" s="14" t="s">
        <v>6</v>
      </c>
      <c r="AF186" s="14" t="s">
        <v>402</v>
      </c>
      <c r="AG186" s="14" t="s">
        <v>59</v>
      </c>
      <c r="AH186" s="14">
        <v>41029</v>
      </c>
      <c r="AI186" s="14" t="s">
        <v>934</v>
      </c>
      <c r="AJ186" s="14" t="s">
        <v>621</v>
      </c>
      <c r="AK186" s="14" t="s">
        <v>4</v>
      </c>
      <c r="AL186" s="14">
        <v>11100</v>
      </c>
      <c r="AM186" s="14">
        <v>41054</v>
      </c>
      <c r="AN186" s="7"/>
      <c r="AQ186" s="7"/>
      <c r="AR186" s="7"/>
      <c r="AV186" s="7"/>
      <c r="AX186" s="7"/>
    </row>
    <row r="187" spans="1:50" x14ac:dyDescent="0.25">
      <c r="A187" s="14" t="s">
        <v>185</v>
      </c>
      <c r="B187" s="14" t="s">
        <v>9</v>
      </c>
      <c r="C187" s="21" t="s">
        <v>67</v>
      </c>
      <c r="D187" s="21" t="s">
        <v>253</v>
      </c>
      <c r="E187" s="21" t="s">
        <v>254</v>
      </c>
      <c r="F187" s="23">
        <v>41029</v>
      </c>
      <c r="G187" s="2">
        <f>ROUNDDOWN((Table_SQLXAL[[#This Row],[PRODWIDTH]]/Table_SQLXAL[[#This Row],[ROLLWIDTH CM]]/10),0)</f>
        <v>3</v>
      </c>
      <c r="H187" s="22">
        <v>7.6</v>
      </c>
      <c r="I187" s="21" t="s">
        <v>70</v>
      </c>
      <c r="J187" s="14" t="s">
        <v>66</v>
      </c>
      <c r="K187" s="14" t="s">
        <v>68</v>
      </c>
      <c r="L187" s="10">
        <f>(Table_SQLXAL[[#This Row],[TARGETWEIGHT]]*1000)-Table_SQLXAL[[#This Row],[POWDERWEIGHT]]-Table_SQLXAL[[#This Row],[CHEMICALSWEIGHT]]</f>
        <v>300</v>
      </c>
      <c r="M187" s="16" t="s">
        <v>69</v>
      </c>
      <c r="N187" s="12">
        <f>Table_SQLXAL[[#This Row],[ROLLWIDTH]]/10</f>
        <v>180</v>
      </c>
      <c r="O187" s="13">
        <v>4320</v>
      </c>
      <c r="P187" s="13">
        <f>Table_SQLXAL[[#This Row],[QTY]]/Table_SQLXAL[[#This Row],[ROLLWIDTH CM]]*100</f>
        <v>2400</v>
      </c>
      <c r="Q187" s="13">
        <v>2400</v>
      </c>
      <c r="R187" s="18">
        <f>Table_SQLXAL[[#This Row],[KG]]-Table_SQLXAL[[#This Row],[poid de poudre]]-Table_SQLXAL[[#This Row],[poid de chemical]]</f>
        <v>1296</v>
      </c>
      <c r="S187" s="18">
        <f>Table_SQLXAL[[#This Row],[QTY_PROD_TIME]]*1.2</f>
        <v>1.9699199999999999</v>
      </c>
      <c r="T187" s="19">
        <v>6080</v>
      </c>
      <c r="U187" s="18">
        <f>Table_SQLXAL[[#This Row],[QTY]]*Table_SQLXAL[[#This Row],[POWDERWEIGHT]]/1000</f>
        <v>0</v>
      </c>
      <c r="V187" s="18">
        <f>Table_SQLXAL[[#This Row],[QTY]]*Table_SQLXAL[[#This Row],[CHEMICALSWEIGHT]]/1000</f>
        <v>0</v>
      </c>
      <c r="W187" s="13">
        <v>1296</v>
      </c>
      <c r="X187" s="18">
        <v>1800</v>
      </c>
      <c r="Y187" s="18">
        <v>1.6415999999999999</v>
      </c>
      <c r="Z187" s="20">
        <v>0.3</v>
      </c>
      <c r="AA187" s="9">
        <v>0</v>
      </c>
      <c r="AB187" s="18">
        <v>0</v>
      </c>
      <c r="AC187" s="14" t="s">
        <v>15</v>
      </c>
      <c r="AD187" s="14" t="s">
        <v>5</v>
      </c>
      <c r="AE187" s="14" t="s">
        <v>5</v>
      </c>
      <c r="AF187" s="14" t="s">
        <v>394</v>
      </c>
      <c r="AG187" s="14" t="s">
        <v>59</v>
      </c>
      <c r="AH187" s="14">
        <v>41029</v>
      </c>
      <c r="AI187" s="14" t="s">
        <v>854</v>
      </c>
      <c r="AJ187" s="14" t="s">
        <v>618</v>
      </c>
      <c r="AK187" s="14" t="s">
        <v>4</v>
      </c>
      <c r="AL187" s="14">
        <v>0</v>
      </c>
      <c r="AM187" s="14">
        <v>1</v>
      </c>
      <c r="AN187" s="7"/>
      <c r="AQ187" s="7"/>
      <c r="AR187" s="7"/>
      <c r="AV187" s="7"/>
      <c r="AX187" s="7"/>
    </row>
    <row r="188" spans="1:50" x14ac:dyDescent="0.25">
      <c r="A188" s="14" t="s">
        <v>185</v>
      </c>
      <c r="B188" s="14" t="s">
        <v>9</v>
      </c>
      <c r="C188" s="21" t="s">
        <v>7</v>
      </c>
      <c r="D188" s="21" t="s">
        <v>257</v>
      </c>
      <c r="E188" s="21" t="s">
        <v>258</v>
      </c>
      <c r="F188" s="23">
        <v>41029</v>
      </c>
      <c r="G188" s="2">
        <f>ROUNDDOWN((Table_SQLXAL[[#This Row],[PRODWIDTH]]/Table_SQLXAL[[#This Row],[ROLLWIDTH CM]]/10),0)</f>
        <v>5</v>
      </c>
      <c r="H188" s="22">
        <v>7</v>
      </c>
      <c r="I188" s="21" t="s">
        <v>70</v>
      </c>
      <c r="J188" s="14" t="s">
        <v>105</v>
      </c>
      <c r="K188" s="14" t="s">
        <v>405</v>
      </c>
      <c r="L188" s="10">
        <f>(Table_SQLXAL[[#This Row],[TARGETWEIGHT]]*1000)-Table_SQLXAL[[#This Row],[POWDERWEIGHT]]-Table_SQLXAL[[#This Row],[CHEMICALSWEIGHT]]</f>
        <v>300</v>
      </c>
      <c r="M188" s="16" t="s">
        <v>18</v>
      </c>
      <c r="N188" s="12">
        <f>Table_SQLXAL[[#This Row],[ROLLWIDTH]]/10</f>
        <v>120</v>
      </c>
      <c r="O188" s="13">
        <v>1080</v>
      </c>
      <c r="P188" s="13">
        <f>Table_SQLXAL[[#This Row],[QTY]]/Table_SQLXAL[[#This Row],[ROLLWIDTH CM]]*100</f>
        <v>900</v>
      </c>
      <c r="Q188" s="13">
        <v>900</v>
      </c>
      <c r="R188" s="18">
        <f>Table_SQLXAL[[#This Row],[KG]]-Table_SQLXAL[[#This Row],[poid de poudre]]-Table_SQLXAL[[#This Row],[poid de chemical]]</f>
        <v>324</v>
      </c>
      <c r="S188" s="18">
        <f>Table_SQLXAL[[#This Row],[QTY_PROD_TIME]]*1.2</f>
        <v>0.57023999999999997</v>
      </c>
      <c r="T188" s="19">
        <v>6000</v>
      </c>
      <c r="U188" s="18">
        <f>Table_SQLXAL[[#This Row],[QTY]]*Table_SQLXAL[[#This Row],[POWDERWEIGHT]]/1000</f>
        <v>0</v>
      </c>
      <c r="V188" s="18">
        <f>Table_SQLXAL[[#This Row],[QTY]]*Table_SQLXAL[[#This Row],[CHEMICALSWEIGHT]]/1000</f>
        <v>0</v>
      </c>
      <c r="W188" s="13">
        <v>324</v>
      </c>
      <c r="X188" s="18">
        <v>1200</v>
      </c>
      <c r="Y188" s="18">
        <v>0.47520000000000001</v>
      </c>
      <c r="Z188" s="20">
        <v>0.3</v>
      </c>
      <c r="AA188" s="9">
        <v>0</v>
      </c>
      <c r="AB188" s="18">
        <v>0</v>
      </c>
      <c r="AC188" s="14" t="s">
        <v>15</v>
      </c>
      <c r="AD188" s="14" t="s">
        <v>5</v>
      </c>
      <c r="AE188" s="14" t="s">
        <v>5</v>
      </c>
      <c r="AF188" s="14" t="s">
        <v>400</v>
      </c>
      <c r="AG188" s="14" t="s">
        <v>59</v>
      </c>
      <c r="AH188" s="14">
        <v>41029</v>
      </c>
      <c r="AI188" s="14" t="s">
        <v>855</v>
      </c>
      <c r="AJ188" s="14" t="s">
        <v>618</v>
      </c>
      <c r="AK188" s="14" t="s">
        <v>4</v>
      </c>
      <c r="AL188" s="14">
        <v>0</v>
      </c>
      <c r="AM188" s="14">
        <v>1</v>
      </c>
      <c r="AN188" s="7"/>
      <c r="AQ188" s="7"/>
      <c r="AR188" s="7"/>
      <c r="AV188" s="7"/>
      <c r="AX188" s="7"/>
    </row>
    <row r="189" spans="1:50" x14ac:dyDescent="0.25">
      <c r="A189" s="14" t="s">
        <v>185</v>
      </c>
      <c r="B189" s="14" t="s">
        <v>9</v>
      </c>
      <c r="C189" s="21" t="s">
        <v>7</v>
      </c>
      <c r="D189" s="21" t="s">
        <v>257</v>
      </c>
      <c r="E189" s="21" t="s">
        <v>258</v>
      </c>
      <c r="F189" s="23">
        <v>41029</v>
      </c>
      <c r="G189" s="2">
        <f>ROUNDDOWN((Table_SQLXAL[[#This Row],[PRODWIDTH]]/Table_SQLXAL[[#This Row],[ROLLWIDTH CM]]/10),0)</f>
        <v>5</v>
      </c>
      <c r="H189" s="22">
        <v>7</v>
      </c>
      <c r="I189" s="21" t="s">
        <v>104</v>
      </c>
      <c r="J189" s="14" t="s">
        <v>103</v>
      </c>
      <c r="K189" s="14" t="s">
        <v>405</v>
      </c>
      <c r="L189" s="10">
        <f>(Table_SQLXAL[[#This Row],[TARGETWEIGHT]]*1000)-Table_SQLXAL[[#This Row],[POWDERWEIGHT]]-Table_SQLXAL[[#This Row],[CHEMICALSWEIGHT]]</f>
        <v>300</v>
      </c>
      <c r="M189" s="16" t="s">
        <v>18</v>
      </c>
      <c r="N189" s="12">
        <f>Table_SQLXAL[[#This Row],[ROLLWIDTH]]/10</f>
        <v>120</v>
      </c>
      <c r="O189" s="13">
        <v>5400</v>
      </c>
      <c r="P189" s="13">
        <f>Table_SQLXAL[[#This Row],[QTY]]/Table_SQLXAL[[#This Row],[ROLLWIDTH CM]]*100</f>
        <v>4500</v>
      </c>
      <c r="Q189" s="13">
        <v>4500</v>
      </c>
      <c r="R189" s="18">
        <f>Table_SQLXAL[[#This Row],[KG]]-Table_SQLXAL[[#This Row],[poid de poudre]]-Table_SQLXAL[[#This Row],[poid de chemical]]</f>
        <v>1620</v>
      </c>
      <c r="S189" s="18">
        <f>Table_SQLXAL[[#This Row],[QTY_PROD_TIME]]*1.2</f>
        <v>2.8512</v>
      </c>
      <c r="T189" s="19">
        <v>6000</v>
      </c>
      <c r="U189" s="18">
        <f>Table_SQLXAL[[#This Row],[QTY]]*Table_SQLXAL[[#This Row],[POWDERWEIGHT]]/1000</f>
        <v>0</v>
      </c>
      <c r="V189" s="18">
        <f>Table_SQLXAL[[#This Row],[QTY]]*Table_SQLXAL[[#This Row],[CHEMICALSWEIGHT]]/1000</f>
        <v>0</v>
      </c>
      <c r="W189" s="13">
        <v>1620</v>
      </c>
      <c r="X189" s="18">
        <v>1200</v>
      </c>
      <c r="Y189" s="18">
        <v>2.3759999999999999</v>
      </c>
      <c r="Z189" s="20">
        <v>0.3</v>
      </c>
      <c r="AA189" s="9">
        <v>0</v>
      </c>
      <c r="AB189" s="18">
        <v>0</v>
      </c>
      <c r="AC189" s="14" t="s">
        <v>15</v>
      </c>
      <c r="AD189" s="14" t="s">
        <v>5</v>
      </c>
      <c r="AE189" s="14" t="s">
        <v>5</v>
      </c>
      <c r="AF189" s="14" t="s">
        <v>396</v>
      </c>
      <c r="AG189" s="14" t="s">
        <v>59</v>
      </c>
      <c r="AH189" s="14">
        <v>41029</v>
      </c>
      <c r="AI189" s="14" t="s">
        <v>856</v>
      </c>
      <c r="AJ189" s="14" t="s">
        <v>622</v>
      </c>
      <c r="AK189" s="14" t="s">
        <v>4</v>
      </c>
      <c r="AL189" s="14">
        <v>0</v>
      </c>
      <c r="AM189" s="14">
        <v>1</v>
      </c>
      <c r="AN189" s="7"/>
      <c r="AQ189" s="7"/>
      <c r="AR189" s="7"/>
      <c r="AV189" s="7"/>
      <c r="AX189" s="7"/>
    </row>
    <row r="190" spans="1:50" x14ac:dyDescent="0.25">
      <c r="A190" s="14" t="s">
        <v>185</v>
      </c>
      <c r="B190" s="14" t="s">
        <v>9</v>
      </c>
      <c r="C190" s="21" t="s">
        <v>40</v>
      </c>
      <c r="D190" s="21" t="s">
        <v>255</v>
      </c>
      <c r="E190" s="21" t="s">
        <v>256</v>
      </c>
      <c r="F190" s="23">
        <v>41029</v>
      </c>
      <c r="G190" s="2">
        <f>ROUNDDOWN((Table_SQLXAL[[#This Row],[PRODWIDTH]]/Table_SQLXAL[[#This Row],[ROLLWIDTH CM]]/10),0)</f>
        <v>3</v>
      </c>
      <c r="H190" s="22">
        <v>9.3000000000000007</v>
      </c>
      <c r="I190" s="21" t="s">
        <v>125</v>
      </c>
      <c r="J190" s="14" t="s">
        <v>124</v>
      </c>
      <c r="K190" s="14" t="s">
        <v>119</v>
      </c>
      <c r="L190" s="10">
        <f>(Table_SQLXAL[[#This Row],[TARGETWEIGHT]]*1000)-Table_SQLXAL[[#This Row],[POWDERWEIGHT]]-Table_SQLXAL[[#This Row],[CHEMICALSWEIGHT]]</f>
        <v>220</v>
      </c>
      <c r="M190" s="16" t="s">
        <v>41</v>
      </c>
      <c r="N190" s="12">
        <f>Table_SQLXAL[[#This Row],[ROLLWIDTH]]/10</f>
        <v>150</v>
      </c>
      <c r="O190" s="13">
        <v>1200</v>
      </c>
      <c r="P190" s="13">
        <f>Table_SQLXAL[[#This Row],[QTY]]/Table_SQLXAL[[#This Row],[ROLLWIDTH CM]]*100</f>
        <v>800</v>
      </c>
      <c r="Q190" s="13">
        <v>800</v>
      </c>
      <c r="R190" s="18">
        <f>Table_SQLXAL[[#This Row],[KG]]-Table_SQLXAL[[#This Row],[poid de poudre]]-Table_SQLXAL[[#This Row],[poid de chemical]]</f>
        <v>264</v>
      </c>
      <c r="S190" s="18">
        <f>Table_SQLXAL[[#This Row],[QTY_PROD_TIME]]*1.2</f>
        <v>0.53711999999999993</v>
      </c>
      <c r="T190" s="19">
        <v>4800</v>
      </c>
      <c r="U190" s="18">
        <f>Table_SQLXAL[[#This Row],[QTY]]*Table_SQLXAL[[#This Row],[POWDERWEIGHT]]/1000</f>
        <v>0</v>
      </c>
      <c r="V190" s="18">
        <f>Table_SQLXAL[[#This Row],[QTY]]*Table_SQLXAL[[#This Row],[CHEMICALSWEIGHT]]/1000</f>
        <v>0</v>
      </c>
      <c r="W190" s="13">
        <v>264</v>
      </c>
      <c r="X190" s="18">
        <v>1500</v>
      </c>
      <c r="Y190" s="18">
        <v>0.4476</v>
      </c>
      <c r="Z190" s="20">
        <v>0.22</v>
      </c>
      <c r="AA190" s="9">
        <v>0</v>
      </c>
      <c r="AB190" s="18">
        <v>0</v>
      </c>
      <c r="AC190" s="14" t="s">
        <v>15</v>
      </c>
      <c r="AD190" s="14" t="s">
        <v>5</v>
      </c>
      <c r="AE190" s="14" t="s">
        <v>5</v>
      </c>
      <c r="AF190" s="14" t="s">
        <v>398</v>
      </c>
      <c r="AG190" s="14" t="s">
        <v>59</v>
      </c>
      <c r="AH190" s="14">
        <v>41029</v>
      </c>
      <c r="AI190" s="14" t="s">
        <v>857</v>
      </c>
      <c r="AJ190" s="14" t="s">
        <v>620</v>
      </c>
      <c r="AK190" s="14" t="s">
        <v>4</v>
      </c>
      <c r="AL190" s="14">
        <v>0</v>
      </c>
      <c r="AM190" s="14">
        <v>1</v>
      </c>
      <c r="AN190" s="7"/>
      <c r="AQ190" s="7"/>
      <c r="AR190" s="7"/>
      <c r="AV190" s="7"/>
      <c r="AX190" s="7"/>
    </row>
    <row r="191" spans="1:50" x14ac:dyDescent="0.25">
      <c r="A191" s="14" t="s">
        <v>185</v>
      </c>
      <c r="B191" s="14" t="s">
        <v>9</v>
      </c>
      <c r="C191" s="21" t="s">
        <v>7</v>
      </c>
      <c r="D191" s="21" t="s">
        <v>257</v>
      </c>
      <c r="E191" s="21" t="s">
        <v>258</v>
      </c>
      <c r="F191" s="23">
        <v>41026</v>
      </c>
      <c r="G191" s="2">
        <f>ROUNDDOWN((Table_SQLXAL[[#This Row],[PRODWIDTH]]/Table_SQLXAL[[#This Row],[ROLLWIDTH CM]]/10),0)</f>
        <v>4</v>
      </c>
      <c r="H191" s="22">
        <v>7</v>
      </c>
      <c r="I191" s="21" t="s">
        <v>78</v>
      </c>
      <c r="J191" s="14" t="s">
        <v>77</v>
      </c>
      <c r="K191" s="14" t="s">
        <v>409</v>
      </c>
      <c r="L191" s="10">
        <f>(Table_SQLXAL[[#This Row],[TARGETWEIGHT]]*1000)-Table_SQLXAL[[#This Row],[POWDERWEIGHT]]-Table_SQLXAL[[#This Row],[CHEMICALSWEIGHT]]</f>
        <v>300</v>
      </c>
      <c r="M191" s="16" t="s">
        <v>18</v>
      </c>
      <c r="N191" s="12">
        <f>Table_SQLXAL[[#This Row],[ROLLWIDTH]]/10</f>
        <v>150</v>
      </c>
      <c r="O191" s="13">
        <v>3600</v>
      </c>
      <c r="P191" s="13">
        <f>Table_SQLXAL[[#This Row],[QTY]]/Table_SQLXAL[[#This Row],[ROLLWIDTH CM]]*100</f>
        <v>2400</v>
      </c>
      <c r="Q191" s="13">
        <v>2400</v>
      </c>
      <c r="R191" s="18">
        <f>Table_SQLXAL[[#This Row],[KG]]-Table_SQLXAL[[#This Row],[poid de poudre]]-Table_SQLXAL[[#This Row],[poid de chemical]]</f>
        <v>1080</v>
      </c>
      <c r="S191" s="18">
        <f>Table_SQLXAL[[#This Row],[QTY_PROD_TIME]]*1.2</f>
        <v>1.9008</v>
      </c>
      <c r="T191" s="19">
        <v>6000</v>
      </c>
      <c r="U191" s="18">
        <f>Table_SQLXAL[[#This Row],[QTY]]*Table_SQLXAL[[#This Row],[POWDERWEIGHT]]/1000</f>
        <v>0</v>
      </c>
      <c r="V191" s="18">
        <f>Table_SQLXAL[[#This Row],[QTY]]*Table_SQLXAL[[#This Row],[CHEMICALSWEIGHT]]/1000</f>
        <v>0</v>
      </c>
      <c r="W191" s="13">
        <v>1080</v>
      </c>
      <c r="X191" s="18">
        <v>1500</v>
      </c>
      <c r="Y191" s="18">
        <v>1.5840000000000001</v>
      </c>
      <c r="Z191" s="20">
        <v>0.3</v>
      </c>
      <c r="AA191" s="9">
        <v>0</v>
      </c>
      <c r="AB191" s="18">
        <v>0</v>
      </c>
      <c r="AC191" s="14" t="s">
        <v>15</v>
      </c>
      <c r="AD191" s="14" t="s">
        <v>5</v>
      </c>
      <c r="AE191" s="14" t="s">
        <v>5</v>
      </c>
      <c r="AF191" s="14" t="s">
        <v>396</v>
      </c>
      <c r="AG191" s="14" t="s">
        <v>59</v>
      </c>
      <c r="AH191" s="14">
        <v>41026</v>
      </c>
      <c r="AI191" s="14" t="s">
        <v>906</v>
      </c>
      <c r="AJ191" s="14" t="s">
        <v>626</v>
      </c>
      <c r="AK191" s="14" t="s">
        <v>4</v>
      </c>
      <c r="AL191" s="14">
        <v>0</v>
      </c>
      <c r="AM191" s="14">
        <v>1</v>
      </c>
      <c r="AN191" s="7"/>
      <c r="AQ191" s="7"/>
      <c r="AR191" s="7"/>
      <c r="AV191" s="7"/>
      <c r="AX191" s="7"/>
    </row>
    <row r="192" spans="1:50" x14ac:dyDescent="0.25">
      <c r="A192" s="14" t="s">
        <v>185</v>
      </c>
      <c r="B192" s="14" t="s">
        <v>9</v>
      </c>
      <c r="C192" s="21" t="s">
        <v>7</v>
      </c>
      <c r="D192" s="21" t="s">
        <v>257</v>
      </c>
      <c r="E192" s="21" t="s">
        <v>258</v>
      </c>
      <c r="F192" s="23">
        <v>41025</v>
      </c>
      <c r="G192" s="2">
        <f>ROUNDDOWN((Table_SQLXAL[[#This Row],[PRODWIDTH]]/Table_SQLXAL[[#This Row],[ROLLWIDTH CM]]/10),0)</f>
        <v>3</v>
      </c>
      <c r="H192" s="22">
        <v>7</v>
      </c>
      <c r="I192" s="21" t="s">
        <v>625</v>
      </c>
      <c r="J192" s="14" t="s">
        <v>75</v>
      </c>
      <c r="K192" s="14" t="s">
        <v>406</v>
      </c>
      <c r="L192" s="10">
        <f>(Table_SQLXAL[[#This Row],[TARGETWEIGHT]]*1000)-Table_SQLXAL[[#This Row],[POWDERWEIGHT]]-Table_SQLXAL[[#This Row],[CHEMICALSWEIGHT]]</f>
        <v>300</v>
      </c>
      <c r="M192" s="16" t="s">
        <v>18</v>
      </c>
      <c r="N192" s="12">
        <f>Table_SQLXAL[[#This Row],[ROLLWIDTH]]/10</f>
        <v>160</v>
      </c>
      <c r="O192" s="13">
        <v>3840</v>
      </c>
      <c r="P192" s="13">
        <f>Table_SQLXAL[[#This Row],[QTY]]/Table_SQLXAL[[#This Row],[ROLLWIDTH CM]]*100</f>
        <v>2400</v>
      </c>
      <c r="Q192" s="13">
        <v>2400</v>
      </c>
      <c r="R192" s="18">
        <f>Table_SQLXAL[[#This Row],[KG]]-Table_SQLXAL[[#This Row],[poid de poudre]]-Table_SQLXAL[[#This Row],[poid de chemical]]</f>
        <v>1152</v>
      </c>
      <c r="S192" s="18">
        <f>Table_SQLXAL[[#This Row],[QTY_PROD_TIME]]*1.2</f>
        <v>2.02752</v>
      </c>
      <c r="T192" s="19">
        <v>6000</v>
      </c>
      <c r="U192" s="18">
        <f>Table_SQLXAL[[#This Row],[QTY]]*Table_SQLXAL[[#This Row],[POWDERWEIGHT]]/1000</f>
        <v>0</v>
      </c>
      <c r="V192" s="18">
        <f>Table_SQLXAL[[#This Row],[QTY]]*Table_SQLXAL[[#This Row],[CHEMICALSWEIGHT]]/1000</f>
        <v>0</v>
      </c>
      <c r="W192" s="13">
        <v>1152</v>
      </c>
      <c r="X192" s="18">
        <v>1600</v>
      </c>
      <c r="Y192" s="18">
        <v>1.6896</v>
      </c>
      <c r="Z192" s="20">
        <v>0.3</v>
      </c>
      <c r="AA192" s="9">
        <v>0</v>
      </c>
      <c r="AB192" s="18">
        <v>0</v>
      </c>
      <c r="AC192" s="14" t="s">
        <v>15</v>
      </c>
      <c r="AD192" s="14" t="s">
        <v>5</v>
      </c>
      <c r="AE192" s="14" t="s">
        <v>5</v>
      </c>
      <c r="AF192" s="14" t="s">
        <v>396</v>
      </c>
      <c r="AG192" s="14" t="s">
        <v>59</v>
      </c>
      <c r="AH192" s="14">
        <v>41025</v>
      </c>
      <c r="AI192" s="14" t="s">
        <v>907</v>
      </c>
      <c r="AJ192" s="14" t="s">
        <v>198</v>
      </c>
      <c r="AK192" s="14" t="s">
        <v>4</v>
      </c>
      <c r="AL192" s="14">
        <v>0</v>
      </c>
      <c r="AM192" s="14">
        <v>1</v>
      </c>
      <c r="AN192" s="7"/>
      <c r="AQ192" s="7"/>
      <c r="AR192" s="7"/>
      <c r="AV192" s="7"/>
      <c r="AX192" s="7"/>
    </row>
    <row r="193" spans="1:50" x14ac:dyDescent="0.25">
      <c r="A193" s="14" t="s">
        <v>185</v>
      </c>
      <c r="B193" s="14" t="s">
        <v>9</v>
      </c>
      <c r="C193" s="21" t="s">
        <v>40</v>
      </c>
      <c r="D193" s="21" t="s">
        <v>255</v>
      </c>
      <c r="E193" s="21" t="s">
        <v>256</v>
      </c>
      <c r="F193" s="23">
        <v>41024</v>
      </c>
      <c r="G193" s="2">
        <f>ROUNDDOWN((Table_SQLXAL[[#This Row],[PRODWIDTH]]/Table_SQLXAL[[#This Row],[ROLLWIDTH CM]]/10),0)</f>
        <v>3</v>
      </c>
      <c r="H193" s="22">
        <v>9.3000000000000007</v>
      </c>
      <c r="I193" s="21" t="s">
        <v>121</v>
      </c>
      <c r="J193" s="14" t="s">
        <v>79</v>
      </c>
      <c r="K193" s="14" t="s">
        <v>410</v>
      </c>
      <c r="L193" s="10">
        <f>(Table_SQLXAL[[#This Row],[TARGETWEIGHT]]*1000)-Table_SQLXAL[[#This Row],[POWDERWEIGHT]]-Table_SQLXAL[[#This Row],[CHEMICALSWEIGHT]]</f>
        <v>220</v>
      </c>
      <c r="M193" s="16" t="s">
        <v>41</v>
      </c>
      <c r="N193" s="12">
        <f>Table_SQLXAL[[#This Row],[ROLLWIDTH]]/10</f>
        <v>160</v>
      </c>
      <c r="O193" s="13">
        <v>1280</v>
      </c>
      <c r="P193" s="13">
        <f>Table_SQLXAL[[#This Row],[QTY]]/Table_SQLXAL[[#This Row],[ROLLWIDTH CM]]*100</f>
        <v>800</v>
      </c>
      <c r="Q193" s="13">
        <v>800</v>
      </c>
      <c r="R193" s="18">
        <f>Table_SQLXAL[[#This Row],[KG]]-Table_SQLXAL[[#This Row],[poid de poudre]]-Table_SQLXAL[[#This Row],[poid de chemical]]</f>
        <v>281.60000000000002</v>
      </c>
      <c r="S193" s="18">
        <f>Table_SQLXAL[[#This Row],[QTY_PROD_TIME]]*1.2</f>
        <v>0.57292799999999999</v>
      </c>
      <c r="T193" s="19">
        <v>4800</v>
      </c>
      <c r="U193" s="18">
        <f>Table_SQLXAL[[#This Row],[QTY]]*Table_SQLXAL[[#This Row],[POWDERWEIGHT]]/1000</f>
        <v>0</v>
      </c>
      <c r="V193" s="18">
        <f>Table_SQLXAL[[#This Row],[QTY]]*Table_SQLXAL[[#This Row],[CHEMICALSWEIGHT]]/1000</f>
        <v>0</v>
      </c>
      <c r="W193" s="13">
        <v>281.60000000000002</v>
      </c>
      <c r="X193" s="18">
        <v>1600</v>
      </c>
      <c r="Y193" s="18">
        <v>0.47743999999999998</v>
      </c>
      <c r="Z193" s="20">
        <v>0.22</v>
      </c>
      <c r="AA193" s="9">
        <v>0</v>
      </c>
      <c r="AB193" s="18">
        <v>0</v>
      </c>
      <c r="AC193" s="14" t="s">
        <v>15</v>
      </c>
      <c r="AD193" s="14" t="s">
        <v>5</v>
      </c>
      <c r="AE193" s="14" t="s">
        <v>5</v>
      </c>
      <c r="AF193" s="14" t="s">
        <v>399</v>
      </c>
      <c r="AG193" s="14" t="s">
        <v>59</v>
      </c>
      <c r="AH193" s="14">
        <v>41024</v>
      </c>
      <c r="AI193" s="14" t="s">
        <v>858</v>
      </c>
      <c r="AJ193" s="14" t="s">
        <v>859</v>
      </c>
      <c r="AK193" s="14" t="s">
        <v>4</v>
      </c>
      <c r="AL193" s="14">
        <v>0</v>
      </c>
      <c r="AM193" s="14">
        <v>1</v>
      </c>
      <c r="AN193" s="7"/>
      <c r="AQ193" s="7"/>
      <c r="AR193" s="7"/>
      <c r="AV193" s="7"/>
      <c r="AX193" s="7"/>
    </row>
    <row r="194" spans="1:50" x14ac:dyDescent="0.25">
      <c r="A194" s="14" t="s">
        <v>185</v>
      </c>
      <c r="B194" s="14" t="s">
        <v>9</v>
      </c>
      <c r="C194" s="21" t="s">
        <v>7</v>
      </c>
      <c r="D194" s="21" t="s">
        <v>257</v>
      </c>
      <c r="E194" s="21" t="s">
        <v>258</v>
      </c>
      <c r="F194" s="23">
        <v>41024</v>
      </c>
      <c r="G194" s="2">
        <f>ROUNDDOWN((Table_SQLXAL[[#This Row],[PRODWIDTH]]/Table_SQLXAL[[#This Row],[ROLLWIDTH CM]]/10),0)</f>
        <v>3</v>
      </c>
      <c r="H194" s="22">
        <v>7</v>
      </c>
      <c r="I194" s="21" t="s">
        <v>110</v>
      </c>
      <c r="J194" s="14" t="s">
        <v>75</v>
      </c>
      <c r="K194" s="14" t="s">
        <v>406</v>
      </c>
      <c r="L194" s="10">
        <f>(Table_SQLXAL[[#This Row],[TARGETWEIGHT]]*1000)-Table_SQLXAL[[#This Row],[POWDERWEIGHT]]-Table_SQLXAL[[#This Row],[CHEMICALSWEIGHT]]</f>
        <v>300</v>
      </c>
      <c r="M194" s="16" t="s">
        <v>18</v>
      </c>
      <c r="N194" s="12">
        <f>Table_SQLXAL[[#This Row],[ROLLWIDTH]]/10</f>
        <v>160</v>
      </c>
      <c r="O194" s="13">
        <v>2400</v>
      </c>
      <c r="P194" s="13">
        <f>Table_SQLXAL[[#This Row],[QTY]]/Table_SQLXAL[[#This Row],[ROLLWIDTH CM]]*100</f>
        <v>1500</v>
      </c>
      <c r="Q194" s="13">
        <v>1500</v>
      </c>
      <c r="R194" s="18">
        <f>Table_SQLXAL[[#This Row],[KG]]-Table_SQLXAL[[#This Row],[poid de poudre]]-Table_SQLXAL[[#This Row],[poid de chemical]]</f>
        <v>720</v>
      </c>
      <c r="S194" s="18">
        <f>Table_SQLXAL[[#This Row],[QTY_PROD_TIME]]*1.2</f>
        <v>1.2672000000000001</v>
      </c>
      <c r="T194" s="19">
        <v>6000</v>
      </c>
      <c r="U194" s="18">
        <f>Table_SQLXAL[[#This Row],[QTY]]*Table_SQLXAL[[#This Row],[POWDERWEIGHT]]/1000</f>
        <v>0</v>
      </c>
      <c r="V194" s="18">
        <f>Table_SQLXAL[[#This Row],[QTY]]*Table_SQLXAL[[#This Row],[CHEMICALSWEIGHT]]/1000</f>
        <v>0</v>
      </c>
      <c r="W194" s="13">
        <v>720</v>
      </c>
      <c r="X194" s="18">
        <v>1600</v>
      </c>
      <c r="Y194" s="18">
        <v>1.056</v>
      </c>
      <c r="Z194" s="20">
        <v>0.3</v>
      </c>
      <c r="AA194" s="9">
        <v>0</v>
      </c>
      <c r="AB194" s="18">
        <v>0</v>
      </c>
      <c r="AC194" s="14" t="s">
        <v>15</v>
      </c>
      <c r="AD194" s="14" t="s">
        <v>5</v>
      </c>
      <c r="AE194" s="14" t="s">
        <v>5</v>
      </c>
      <c r="AF194" s="14" t="s">
        <v>396</v>
      </c>
      <c r="AG194" s="14" t="s">
        <v>59</v>
      </c>
      <c r="AH194" s="14">
        <v>41024</v>
      </c>
      <c r="AI194" s="14" t="s">
        <v>908</v>
      </c>
      <c r="AJ194" s="14" t="s">
        <v>624</v>
      </c>
      <c r="AK194" s="14" t="s">
        <v>4</v>
      </c>
      <c r="AL194" s="14">
        <v>0</v>
      </c>
      <c r="AM194" s="14">
        <v>1</v>
      </c>
      <c r="AN194" s="7"/>
      <c r="AQ194" s="7"/>
      <c r="AR194" s="7"/>
      <c r="AV194" s="7"/>
      <c r="AX194" s="7"/>
    </row>
    <row r="195" spans="1:50" x14ac:dyDescent="0.25">
      <c r="A195" s="14" t="s">
        <v>185</v>
      </c>
      <c r="B195" s="14" t="s">
        <v>9</v>
      </c>
      <c r="C195" s="21" t="s">
        <v>67</v>
      </c>
      <c r="D195" s="21" t="s">
        <v>253</v>
      </c>
      <c r="E195" s="21" t="s">
        <v>254</v>
      </c>
      <c r="F195" s="23">
        <v>41025</v>
      </c>
      <c r="G195" s="2">
        <f>ROUNDDOWN((Table_SQLXAL[[#This Row],[PRODWIDTH]]/Table_SQLXAL[[#This Row],[ROLLWIDTH CM]]/10),0)</f>
        <v>4</v>
      </c>
      <c r="H195" s="22">
        <v>7.6</v>
      </c>
      <c r="I195" s="21" t="s">
        <v>346</v>
      </c>
      <c r="J195" s="14" t="s">
        <v>366</v>
      </c>
      <c r="K195" s="14" t="s">
        <v>82</v>
      </c>
      <c r="L195" s="10">
        <f>(Table_SQLXAL[[#This Row],[TARGETWEIGHT]]*1000)-Table_SQLXAL[[#This Row],[POWDERWEIGHT]]-Table_SQLXAL[[#This Row],[CHEMICALSWEIGHT]]</f>
        <v>300</v>
      </c>
      <c r="M195" s="16" t="s">
        <v>69</v>
      </c>
      <c r="N195" s="12">
        <f>Table_SQLXAL[[#This Row],[ROLLWIDTH]]/10</f>
        <v>152</v>
      </c>
      <c r="O195" s="13">
        <v>912</v>
      </c>
      <c r="P195" s="13">
        <f>Table_SQLXAL[[#This Row],[QTY]]/Table_SQLXAL[[#This Row],[ROLLWIDTH CM]]*100</f>
        <v>600</v>
      </c>
      <c r="Q195" s="13">
        <v>600</v>
      </c>
      <c r="R195" s="18">
        <f>Table_SQLXAL[[#This Row],[KG]]-Table_SQLXAL[[#This Row],[poid de poudre]]-Table_SQLXAL[[#This Row],[poid de chemical]]</f>
        <v>273.60000000000002</v>
      </c>
      <c r="S195" s="18">
        <f>Table_SQLXAL[[#This Row],[QTY_PROD_TIME]]*1.2</f>
        <v>0.41587199999999996</v>
      </c>
      <c r="T195" s="19">
        <v>6080</v>
      </c>
      <c r="U195" s="18">
        <f>Table_SQLXAL[[#This Row],[QTY]]*Table_SQLXAL[[#This Row],[POWDERWEIGHT]]/1000</f>
        <v>0</v>
      </c>
      <c r="V195" s="18">
        <f>Table_SQLXAL[[#This Row],[QTY]]*Table_SQLXAL[[#This Row],[CHEMICALSWEIGHT]]/1000</f>
        <v>0</v>
      </c>
      <c r="W195" s="13">
        <v>273.60000000000002</v>
      </c>
      <c r="X195" s="18">
        <v>1520</v>
      </c>
      <c r="Y195" s="18">
        <v>0.34655999999999998</v>
      </c>
      <c r="Z195" s="20">
        <v>0.3</v>
      </c>
      <c r="AA195" s="9">
        <v>0</v>
      </c>
      <c r="AB195" s="18">
        <v>0</v>
      </c>
      <c r="AC195" s="14" t="s">
        <v>15</v>
      </c>
      <c r="AD195" s="14" t="s">
        <v>5</v>
      </c>
      <c r="AE195" s="14" t="s">
        <v>5</v>
      </c>
      <c r="AF195" s="14" t="s">
        <v>394</v>
      </c>
      <c r="AG195" s="14" t="s">
        <v>59</v>
      </c>
      <c r="AH195" s="14">
        <v>41025</v>
      </c>
      <c r="AI195" s="14" t="s">
        <v>860</v>
      </c>
      <c r="AJ195" s="14" t="s">
        <v>623</v>
      </c>
      <c r="AK195" s="14" t="s">
        <v>4</v>
      </c>
      <c r="AL195" s="14">
        <v>0</v>
      </c>
      <c r="AM195" s="14">
        <v>1</v>
      </c>
      <c r="AN195" s="7"/>
      <c r="AQ195" s="7"/>
      <c r="AR195" s="7"/>
      <c r="AV195" s="7"/>
      <c r="AX195" s="7"/>
    </row>
    <row r="196" spans="1:50" x14ac:dyDescent="0.25">
      <c r="A196" s="14" t="s">
        <v>185</v>
      </c>
      <c r="B196" s="14" t="s">
        <v>9</v>
      </c>
      <c r="C196" s="21" t="s">
        <v>87</v>
      </c>
      <c r="D196" s="21" t="s">
        <v>265</v>
      </c>
      <c r="E196" s="21" t="s">
        <v>266</v>
      </c>
      <c r="F196" s="23">
        <v>41022</v>
      </c>
      <c r="G196" s="2">
        <f>ROUNDDOWN((Table_SQLXAL[[#This Row],[PRODWIDTH]]/Table_SQLXAL[[#This Row],[ROLLWIDTH CM]]/10),0)</f>
        <v>3</v>
      </c>
      <c r="H196" s="22">
        <v>16.2</v>
      </c>
      <c r="I196" s="21" t="s">
        <v>89</v>
      </c>
      <c r="J196" s="14" t="s">
        <v>197</v>
      </c>
      <c r="K196" s="14" t="s">
        <v>423</v>
      </c>
      <c r="L196" s="10">
        <f>(Table_SQLXAL[[#This Row],[TARGETWEIGHT]]*1000)-Table_SQLXAL[[#This Row],[POWDERWEIGHT]]-Table_SQLXAL[[#This Row],[CHEMICALSWEIGHT]]</f>
        <v>70</v>
      </c>
      <c r="M196" s="16" t="s">
        <v>88</v>
      </c>
      <c r="N196" s="12">
        <f>Table_SQLXAL[[#This Row],[ROLLWIDTH]]/10</f>
        <v>185</v>
      </c>
      <c r="O196" s="13">
        <v>11100</v>
      </c>
      <c r="P196" s="13">
        <f>Table_SQLXAL[[#This Row],[QTY]]/Table_SQLXAL[[#This Row],[ROLLWIDTH CM]]*100</f>
        <v>6000</v>
      </c>
      <c r="Q196" s="13">
        <v>6000</v>
      </c>
      <c r="R196" s="18">
        <f>Table_SQLXAL[[#This Row],[KG]]-Table_SQLXAL[[#This Row],[poid de poudre]]-Table_SQLXAL[[#This Row],[poid de chemical]]</f>
        <v>777</v>
      </c>
      <c r="S196" s="18">
        <f>Table_SQLXAL[[#This Row],[QTY_PROD_TIME]]*1.2</f>
        <v>2.4641999999999999</v>
      </c>
      <c r="T196" s="19">
        <v>5550</v>
      </c>
      <c r="U196" s="18">
        <f>Table_SQLXAL[[#This Row],[QTY]]*Table_SQLXAL[[#This Row],[POWDERWEIGHT]]/1000</f>
        <v>222</v>
      </c>
      <c r="V196" s="18">
        <f>Table_SQLXAL[[#This Row],[QTY]]*Table_SQLXAL[[#This Row],[CHEMICALSWEIGHT]]/1000</f>
        <v>0</v>
      </c>
      <c r="W196" s="13">
        <v>999</v>
      </c>
      <c r="X196" s="18">
        <v>1850</v>
      </c>
      <c r="Y196" s="18">
        <v>2.0535000000000001</v>
      </c>
      <c r="Z196" s="20">
        <v>0.09</v>
      </c>
      <c r="AA196" s="9">
        <v>20</v>
      </c>
      <c r="AB196" s="18">
        <v>0</v>
      </c>
      <c r="AC196" s="14" t="s">
        <v>16</v>
      </c>
      <c r="AD196" s="14" t="s">
        <v>5</v>
      </c>
      <c r="AE196" s="14" t="s">
        <v>6</v>
      </c>
      <c r="AF196" s="14" t="s">
        <v>402</v>
      </c>
      <c r="AG196" s="14" t="s">
        <v>59</v>
      </c>
      <c r="AH196" s="14">
        <v>41022</v>
      </c>
      <c r="AI196" s="14" t="s">
        <v>935</v>
      </c>
      <c r="AJ196" s="14" t="s">
        <v>634</v>
      </c>
      <c r="AK196" s="14" t="s">
        <v>4</v>
      </c>
      <c r="AL196" s="14">
        <v>11100</v>
      </c>
      <c r="AM196" s="14">
        <v>41054</v>
      </c>
      <c r="AN196" s="7"/>
      <c r="AQ196" s="7"/>
      <c r="AR196" s="7"/>
      <c r="AV196" s="7"/>
      <c r="AX196" s="7"/>
    </row>
    <row r="197" spans="1:50" x14ac:dyDescent="0.25">
      <c r="A197" s="14" t="s">
        <v>185</v>
      </c>
      <c r="B197" s="14" t="s">
        <v>9</v>
      </c>
      <c r="C197" s="21" t="s">
        <v>53</v>
      </c>
      <c r="D197" s="21" t="s">
        <v>274</v>
      </c>
      <c r="E197" s="21" t="s">
        <v>275</v>
      </c>
      <c r="F197" s="23">
        <v>41022</v>
      </c>
      <c r="G197" s="2">
        <f>ROUNDDOWN((Table_SQLXAL[[#This Row],[PRODWIDTH]]/Table_SQLXAL[[#This Row],[ROLLWIDTH CM]]/10),0)</f>
        <v>6</v>
      </c>
      <c r="H197" s="22">
        <v>24.8</v>
      </c>
      <c r="I197" s="21" t="s">
        <v>39</v>
      </c>
      <c r="J197" s="14" t="s">
        <v>52</v>
      </c>
      <c r="K197" s="14" t="s">
        <v>437</v>
      </c>
      <c r="L197" s="10">
        <f>(Table_SQLXAL[[#This Row],[TARGETWEIGHT]]*1000)-Table_SQLXAL[[#This Row],[POWDERWEIGHT]]-Table_SQLXAL[[#This Row],[CHEMICALSWEIGHT]]</f>
        <v>75</v>
      </c>
      <c r="M197" s="16" t="s">
        <v>54</v>
      </c>
      <c r="N197" s="12">
        <f>Table_SQLXAL[[#This Row],[ROLLWIDTH]]/10</f>
        <v>90</v>
      </c>
      <c r="O197" s="13">
        <v>83160</v>
      </c>
      <c r="P197" s="13">
        <f>Table_SQLXAL[[#This Row],[QTY]]/Table_SQLXAL[[#This Row],[ROLLWIDTH CM]]*100</f>
        <v>92400</v>
      </c>
      <c r="Q197" s="13">
        <v>92400</v>
      </c>
      <c r="R197" s="18">
        <f>Table_SQLXAL[[#This Row],[KG]]-Table_SQLXAL[[#This Row],[poid de poudre]]-Table_SQLXAL[[#This Row],[poid de chemical]]</f>
        <v>6237</v>
      </c>
      <c r="S197" s="18">
        <f>Table_SQLXAL[[#This Row],[QTY_PROD_TIME]]*1.2</f>
        <v>14.370047999999999</v>
      </c>
      <c r="T197" s="19">
        <v>5400</v>
      </c>
      <c r="U197" s="18">
        <f>Table_SQLXAL[[#This Row],[QTY]]*Table_SQLXAL[[#This Row],[POWDERWEIGHT]]/1000</f>
        <v>0</v>
      </c>
      <c r="V197" s="18">
        <f>Table_SQLXAL[[#This Row],[QTY]]*Table_SQLXAL[[#This Row],[CHEMICALSWEIGHT]]/1000</f>
        <v>0</v>
      </c>
      <c r="W197" s="13">
        <v>6237</v>
      </c>
      <c r="X197" s="18">
        <v>900</v>
      </c>
      <c r="Y197" s="18">
        <v>11.97504</v>
      </c>
      <c r="Z197" s="20">
        <v>7.4999999999999997E-2</v>
      </c>
      <c r="AA197" s="9">
        <v>0</v>
      </c>
      <c r="AB197" s="18">
        <v>0</v>
      </c>
      <c r="AC197" s="14" t="s">
        <v>16</v>
      </c>
      <c r="AD197" s="14" t="s">
        <v>5</v>
      </c>
      <c r="AE197" s="14" t="s">
        <v>5</v>
      </c>
      <c r="AF197" s="14" t="s">
        <v>395</v>
      </c>
      <c r="AG197" s="14" t="s">
        <v>59</v>
      </c>
      <c r="AH197" s="14">
        <v>41022</v>
      </c>
      <c r="AI197" s="14" t="s">
        <v>936</v>
      </c>
      <c r="AJ197" s="14" t="s">
        <v>633</v>
      </c>
      <c r="AK197" s="14" t="s">
        <v>25</v>
      </c>
      <c r="AL197" s="14">
        <v>83160</v>
      </c>
      <c r="AM197" s="14">
        <v>41054</v>
      </c>
      <c r="AN197" s="7"/>
      <c r="AQ197" s="7"/>
      <c r="AR197" s="7"/>
      <c r="AV197" s="7"/>
      <c r="AX197" s="7"/>
    </row>
    <row r="198" spans="1:50" x14ac:dyDescent="0.25">
      <c r="A198" s="14" t="s">
        <v>185</v>
      </c>
      <c r="B198" s="14" t="s">
        <v>9</v>
      </c>
      <c r="C198" s="21" t="s">
        <v>7</v>
      </c>
      <c r="D198" s="21" t="s">
        <v>257</v>
      </c>
      <c r="E198" s="21" t="s">
        <v>258</v>
      </c>
      <c r="F198" s="23">
        <v>41023</v>
      </c>
      <c r="G198" s="2">
        <f>ROUNDDOWN((Table_SQLXAL[[#This Row],[PRODWIDTH]]/Table_SQLXAL[[#This Row],[ROLLWIDTH CM]]/10),0)</f>
        <v>5</v>
      </c>
      <c r="H198" s="22">
        <v>7</v>
      </c>
      <c r="I198" s="21" t="s">
        <v>81</v>
      </c>
      <c r="J198" s="14" t="s">
        <v>80</v>
      </c>
      <c r="K198" s="14" t="s">
        <v>405</v>
      </c>
      <c r="L198" s="10">
        <f>(Table_SQLXAL[[#This Row],[TARGETWEIGHT]]*1000)-Table_SQLXAL[[#This Row],[POWDERWEIGHT]]-Table_SQLXAL[[#This Row],[CHEMICALSWEIGHT]]</f>
        <v>300</v>
      </c>
      <c r="M198" s="16" t="s">
        <v>18</v>
      </c>
      <c r="N198" s="12">
        <f>Table_SQLXAL[[#This Row],[ROLLWIDTH]]/10</f>
        <v>120</v>
      </c>
      <c r="O198" s="13">
        <v>2160</v>
      </c>
      <c r="P198" s="13">
        <f>Table_SQLXAL[[#This Row],[QTY]]/Table_SQLXAL[[#This Row],[ROLLWIDTH CM]]*100</f>
        <v>1800</v>
      </c>
      <c r="Q198" s="13">
        <v>1800</v>
      </c>
      <c r="R198" s="18">
        <f>Table_SQLXAL[[#This Row],[KG]]-Table_SQLXAL[[#This Row],[poid de poudre]]-Table_SQLXAL[[#This Row],[poid de chemical]]</f>
        <v>648</v>
      </c>
      <c r="S198" s="18">
        <f>Table_SQLXAL[[#This Row],[QTY_PROD_TIME]]*1.2</f>
        <v>1.1404799999999999</v>
      </c>
      <c r="T198" s="19">
        <v>6000</v>
      </c>
      <c r="U198" s="18">
        <f>Table_SQLXAL[[#This Row],[QTY]]*Table_SQLXAL[[#This Row],[POWDERWEIGHT]]/1000</f>
        <v>0</v>
      </c>
      <c r="V198" s="18">
        <f>Table_SQLXAL[[#This Row],[QTY]]*Table_SQLXAL[[#This Row],[CHEMICALSWEIGHT]]/1000</f>
        <v>0</v>
      </c>
      <c r="W198" s="13">
        <v>648</v>
      </c>
      <c r="X198" s="18">
        <v>1200</v>
      </c>
      <c r="Y198" s="18">
        <v>0.95040000000000002</v>
      </c>
      <c r="Z198" s="20">
        <v>0.3</v>
      </c>
      <c r="AA198" s="9">
        <v>0</v>
      </c>
      <c r="AB198" s="18">
        <v>0</v>
      </c>
      <c r="AC198" s="14" t="s">
        <v>15</v>
      </c>
      <c r="AD198" s="14" t="s">
        <v>5</v>
      </c>
      <c r="AE198" s="14" t="s">
        <v>5</v>
      </c>
      <c r="AF198" s="14" t="s">
        <v>396</v>
      </c>
      <c r="AG198" s="14" t="s">
        <v>59</v>
      </c>
      <c r="AH198" s="14">
        <v>41023</v>
      </c>
      <c r="AI198" s="14" t="s">
        <v>869</v>
      </c>
      <c r="AJ198" s="14" t="s">
        <v>627</v>
      </c>
      <c r="AK198" s="14" t="s">
        <v>4</v>
      </c>
      <c r="AL198" s="14">
        <v>0</v>
      </c>
      <c r="AM198" s="14">
        <v>1</v>
      </c>
      <c r="AN198" s="7"/>
      <c r="AQ198" s="7"/>
      <c r="AR198" s="7"/>
      <c r="AV198" s="7"/>
      <c r="AX198" s="7"/>
    </row>
    <row r="199" spans="1:50" x14ac:dyDescent="0.25">
      <c r="A199" s="14" t="s">
        <v>185</v>
      </c>
      <c r="B199" s="14" t="s">
        <v>9</v>
      </c>
      <c r="C199" s="21" t="s">
        <v>40</v>
      </c>
      <c r="D199" s="21" t="s">
        <v>255</v>
      </c>
      <c r="E199" s="21" t="s">
        <v>256</v>
      </c>
      <c r="F199" s="23">
        <v>41022</v>
      </c>
      <c r="G199" s="2">
        <f>ROUNDDOWN((Table_SQLXAL[[#This Row],[PRODWIDTH]]/Table_SQLXAL[[#This Row],[ROLLWIDTH CM]]/10),0)</f>
        <v>3</v>
      </c>
      <c r="H199" s="22">
        <v>9.3000000000000007</v>
      </c>
      <c r="I199" s="21" t="s">
        <v>115</v>
      </c>
      <c r="J199" s="14" t="s">
        <v>79</v>
      </c>
      <c r="K199" s="14" t="s">
        <v>410</v>
      </c>
      <c r="L199" s="10">
        <f>(Table_SQLXAL[[#This Row],[TARGETWEIGHT]]*1000)-Table_SQLXAL[[#This Row],[POWDERWEIGHT]]-Table_SQLXAL[[#This Row],[CHEMICALSWEIGHT]]</f>
        <v>220</v>
      </c>
      <c r="M199" s="16" t="s">
        <v>41</v>
      </c>
      <c r="N199" s="12">
        <f>Table_SQLXAL[[#This Row],[ROLLWIDTH]]/10</f>
        <v>160</v>
      </c>
      <c r="O199" s="13">
        <v>7680</v>
      </c>
      <c r="P199" s="13">
        <f>Table_SQLXAL[[#This Row],[QTY]]/Table_SQLXAL[[#This Row],[ROLLWIDTH CM]]*100</f>
        <v>4800</v>
      </c>
      <c r="Q199" s="13">
        <v>4800</v>
      </c>
      <c r="R199" s="18">
        <f>Table_SQLXAL[[#This Row],[KG]]-Table_SQLXAL[[#This Row],[poid de poudre]]-Table_SQLXAL[[#This Row],[poid de chemical]]</f>
        <v>1689.6</v>
      </c>
      <c r="S199" s="18">
        <f>Table_SQLXAL[[#This Row],[QTY_PROD_TIME]]*1.2</f>
        <v>3.4375680000000002</v>
      </c>
      <c r="T199" s="19">
        <v>4800</v>
      </c>
      <c r="U199" s="18">
        <f>Table_SQLXAL[[#This Row],[QTY]]*Table_SQLXAL[[#This Row],[POWDERWEIGHT]]/1000</f>
        <v>0</v>
      </c>
      <c r="V199" s="18">
        <f>Table_SQLXAL[[#This Row],[QTY]]*Table_SQLXAL[[#This Row],[CHEMICALSWEIGHT]]/1000</f>
        <v>0</v>
      </c>
      <c r="W199" s="13">
        <v>1689.6</v>
      </c>
      <c r="X199" s="18">
        <v>1600</v>
      </c>
      <c r="Y199" s="18">
        <v>2.8646400000000001</v>
      </c>
      <c r="Z199" s="20">
        <v>0.22</v>
      </c>
      <c r="AA199" s="9">
        <v>0</v>
      </c>
      <c r="AB199" s="18">
        <v>0</v>
      </c>
      <c r="AC199" s="14" t="s">
        <v>15</v>
      </c>
      <c r="AD199" s="14" t="s">
        <v>5</v>
      </c>
      <c r="AE199" s="14" t="s">
        <v>5</v>
      </c>
      <c r="AF199" s="14" t="s">
        <v>399</v>
      </c>
      <c r="AG199" s="14" t="s">
        <v>59</v>
      </c>
      <c r="AH199" s="14">
        <v>41022</v>
      </c>
      <c r="AI199" s="14" t="s">
        <v>861</v>
      </c>
      <c r="AJ199" s="14" t="s">
        <v>632</v>
      </c>
      <c r="AK199" s="14" t="s">
        <v>4</v>
      </c>
      <c r="AL199" s="14">
        <v>0</v>
      </c>
      <c r="AM199" s="14">
        <v>1</v>
      </c>
      <c r="AN199" s="7"/>
      <c r="AQ199" s="7"/>
      <c r="AR199" s="7"/>
      <c r="AV199" s="7"/>
      <c r="AX199" s="7"/>
    </row>
    <row r="200" spans="1:50" x14ac:dyDescent="0.25">
      <c r="A200" s="14" t="s">
        <v>185</v>
      </c>
      <c r="B200" s="14" t="s">
        <v>9</v>
      </c>
      <c r="C200" s="21" t="s">
        <v>53</v>
      </c>
      <c r="D200" s="21" t="s">
        <v>274</v>
      </c>
      <c r="E200" s="21" t="s">
        <v>275</v>
      </c>
      <c r="F200" s="23">
        <v>41019</v>
      </c>
      <c r="G200" s="2">
        <f>ROUNDDOWN((Table_SQLXAL[[#This Row],[PRODWIDTH]]/Table_SQLXAL[[#This Row],[ROLLWIDTH CM]]/10),0)</f>
        <v>6</v>
      </c>
      <c r="H200" s="22">
        <v>24.8</v>
      </c>
      <c r="I200" s="21" t="s">
        <v>39</v>
      </c>
      <c r="J200" s="14" t="s">
        <v>55</v>
      </c>
      <c r="K200" s="14" t="s">
        <v>56</v>
      </c>
      <c r="L200" s="10">
        <f>(Table_SQLXAL[[#This Row],[TARGETWEIGHT]]*1000)-Table_SQLXAL[[#This Row],[POWDERWEIGHT]]-Table_SQLXAL[[#This Row],[CHEMICALSWEIGHT]]</f>
        <v>75</v>
      </c>
      <c r="M200" s="16" t="s">
        <v>54</v>
      </c>
      <c r="N200" s="12">
        <f>Table_SQLXAL[[#This Row],[ROLLWIDTH]]/10</f>
        <v>82</v>
      </c>
      <c r="O200" s="13">
        <v>75768</v>
      </c>
      <c r="P200" s="13">
        <f>Table_SQLXAL[[#This Row],[QTY]]/Table_SQLXAL[[#This Row],[ROLLWIDTH CM]]*100</f>
        <v>92400</v>
      </c>
      <c r="Q200" s="13">
        <v>92400</v>
      </c>
      <c r="R200" s="18">
        <f>Table_SQLXAL[[#This Row],[KG]]-Table_SQLXAL[[#This Row],[poid de poudre]]-Table_SQLXAL[[#This Row],[poid de chemical]]</f>
        <v>5682.6</v>
      </c>
      <c r="S200" s="18">
        <f>Table_SQLXAL[[#This Row],[QTY_PROD_TIME]]*1.2</f>
        <v>13.0927104</v>
      </c>
      <c r="T200" s="19">
        <v>5400</v>
      </c>
      <c r="U200" s="18">
        <f>Table_SQLXAL[[#This Row],[QTY]]*Table_SQLXAL[[#This Row],[POWDERWEIGHT]]/1000</f>
        <v>0</v>
      </c>
      <c r="V200" s="18">
        <f>Table_SQLXAL[[#This Row],[QTY]]*Table_SQLXAL[[#This Row],[CHEMICALSWEIGHT]]/1000</f>
        <v>0</v>
      </c>
      <c r="W200" s="13">
        <v>5682.6</v>
      </c>
      <c r="X200" s="18">
        <v>820</v>
      </c>
      <c r="Y200" s="18">
        <v>10.910591999999999</v>
      </c>
      <c r="Z200" s="20">
        <v>7.4999999999999997E-2</v>
      </c>
      <c r="AA200" s="9">
        <v>0</v>
      </c>
      <c r="AB200" s="18">
        <v>0</v>
      </c>
      <c r="AC200" s="14" t="s">
        <v>16</v>
      </c>
      <c r="AD200" s="14" t="s">
        <v>5</v>
      </c>
      <c r="AE200" s="14" t="s">
        <v>5</v>
      </c>
      <c r="AF200" s="14" t="s">
        <v>395</v>
      </c>
      <c r="AG200" s="14" t="s">
        <v>59</v>
      </c>
      <c r="AH200" s="14">
        <v>41019</v>
      </c>
      <c r="AI200" s="14" t="s">
        <v>937</v>
      </c>
      <c r="AJ200" s="14" t="s">
        <v>636</v>
      </c>
      <c r="AK200" s="14" t="s">
        <v>25</v>
      </c>
      <c r="AL200" s="14">
        <v>75768</v>
      </c>
      <c r="AM200" s="14">
        <v>41054</v>
      </c>
      <c r="AN200" s="7"/>
      <c r="AQ200" s="7"/>
      <c r="AR200" s="7"/>
      <c r="AV200" s="7"/>
      <c r="AX200" s="7"/>
    </row>
    <row r="201" spans="1:50" x14ac:dyDescent="0.25">
      <c r="A201" s="14" t="s">
        <v>185</v>
      </c>
      <c r="B201" s="14" t="s">
        <v>9</v>
      </c>
      <c r="C201" s="21" t="s">
        <v>7</v>
      </c>
      <c r="D201" s="21" t="s">
        <v>257</v>
      </c>
      <c r="E201" s="21" t="s">
        <v>258</v>
      </c>
      <c r="F201" s="23">
        <v>41022</v>
      </c>
      <c r="G201" s="2">
        <f>ROUNDDOWN((Table_SQLXAL[[#This Row],[PRODWIDTH]]/Table_SQLXAL[[#This Row],[ROLLWIDTH CM]]/10),0)</f>
        <v>3</v>
      </c>
      <c r="H201" s="22">
        <v>9</v>
      </c>
      <c r="I201" s="21" t="s">
        <v>43</v>
      </c>
      <c r="J201" s="14" t="s">
        <v>205</v>
      </c>
      <c r="K201" s="14" t="s">
        <v>407</v>
      </c>
      <c r="L201" s="10">
        <f>(Table_SQLXAL[[#This Row],[TARGETWEIGHT]]*1000)-Table_SQLXAL[[#This Row],[POWDERWEIGHT]]-Table_SQLXAL[[#This Row],[CHEMICALSWEIGHT]]</f>
        <v>300</v>
      </c>
      <c r="M201" s="16" t="s">
        <v>18</v>
      </c>
      <c r="N201" s="12">
        <f>Table_SQLXAL[[#This Row],[ROLLWIDTH]]/10</f>
        <v>180</v>
      </c>
      <c r="O201" s="13">
        <v>4320</v>
      </c>
      <c r="P201" s="13">
        <f>Table_SQLXAL[[#This Row],[QTY]]/Table_SQLXAL[[#This Row],[ROLLWIDTH CM]]*100</f>
        <v>2400</v>
      </c>
      <c r="Q201" s="13">
        <v>2400</v>
      </c>
      <c r="R201" s="18">
        <f>Table_SQLXAL[[#This Row],[KG]]-Table_SQLXAL[[#This Row],[poid de poudre]]-Table_SQLXAL[[#This Row],[poid de chemical]]</f>
        <v>1296</v>
      </c>
      <c r="S201" s="18">
        <f>Table_SQLXAL[[#This Row],[QTY_PROD_TIME]]*1.2</f>
        <v>2.2809599999999999</v>
      </c>
      <c r="T201" s="19">
        <v>6000</v>
      </c>
      <c r="U201" s="18">
        <f>Table_SQLXAL[[#This Row],[QTY]]*Table_SQLXAL[[#This Row],[POWDERWEIGHT]]/1000</f>
        <v>0</v>
      </c>
      <c r="V201" s="18">
        <f>Table_SQLXAL[[#This Row],[QTY]]*Table_SQLXAL[[#This Row],[CHEMICALSWEIGHT]]/1000</f>
        <v>0</v>
      </c>
      <c r="W201" s="13">
        <v>1296</v>
      </c>
      <c r="X201" s="18">
        <v>1800</v>
      </c>
      <c r="Y201" s="18">
        <v>1.9008</v>
      </c>
      <c r="Z201" s="20">
        <v>0.3</v>
      </c>
      <c r="AA201" s="9">
        <v>0</v>
      </c>
      <c r="AB201" s="18">
        <v>0</v>
      </c>
      <c r="AC201" s="14" t="s">
        <v>15</v>
      </c>
      <c r="AD201" s="14" t="s">
        <v>5</v>
      </c>
      <c r="AE201" s="14" t="s">
        <v>5</v>
      </c>
      <c r="AF201" s="14" t="s">
        <v>396</v>
      </c>
      <c r="AG201" s="14" t="s">
        <v>59</v>
      </c>
      <c r="AH201" s="14">
        <v>41022</v>
      </c>
      <c r="AI201" s="14" t="s">
        <v>862</v>
      </c>
      <c r="AJ201" s="14" t="s">
        <v>628</v>
      </c>
      <c r="AK201" s="14" t="s">
        <v>4</v>
      </c>
      <c r="AL201" s="14">
        <v>0</v>
      </c>
      <c r="AM201" s="14">
        <v>1</v>
      </c>
      <c r="AN201" s="7"/>
      <c r="AQ201" s="7"/>
      <c r="AR201" s="7"/>
      <c r="AV201" s="7"/>
      <c r="AX201" s="7"/>
    </row>
    <row r="202" spans="1:50" x14ac:dyDescent="0.25">
      <c r="A202" s="14" t="s">
        <v>185</v>
      </c>
      <c r="B202" s="14" t="s">
        <v>9</v>
      </c>
      <c r="C202" s="21" t="s">
        <v>67</v>
      </c>
      <c r="D202" s="21" t="s">
        <v>253</v>
      </c>
      <c r="E202" s="21" t="s">
        <v>254</v>
      </c>
      <c r="F202" s="23">
        <v>41022</v>
      </c>
      <c r="G202" s="2">
        <f>ROUNDDOWN((Table_SQLXAL[[#This Row],[PRODWIDTH]]/Table_SQLXAL[[#This Row],[ROLLWIDTH CM]]/10),0)</f>
        <v>3</v>
      </c>
      <c r="H202" s="22">
        <v>7.6</v>
      </c>
      <c r="I202" s="21" t="s">
        <v>70</v>
      </c>
      <c r="J202" s="14" t="s">
        <v>66</v>
      </c>
      <c r="K202" s="14" t="s">
        <v>68</v>
      </c>
      <c r="L202" s="10">
        <f>(Table_SQLXAL[[#This Row],[TARGETWEIGHT]]*1000)-Table_SQLXAL[[#This Row],[POWDERWEIGHT]]-Table_SQLXAL[[#This Row],[CHEMICALSWEIGHT]]</f>
        <v>300</v>
      </c>
      <c r="M202" s="16" t="s">
        <v>69</v>
      </c>
      <c r="N202" s="12">
        <f>Table_SQLXAL[[#This Row],[ROLLWIDTH]]/10</f>
        <v>180</v>
      </c>
      <c r="O202" s="13">
        <v>4320</v>
      </c>
      <c r="P202" s="13">
        <f>Table_SQLXAL[[#This Row],[QTY]]/Table_SQLXAL[[#This Row],[ROLLWIDTH CM]]*100</f>
        <v>2400</v>
      </c>
      <c r="Q202" s="13">
        <v>2400</v>
      </c>
      <c r="R202" s="18">
        <f>Table_SQLXAL[[#This Row],[KG]]-Table_SQLXAL[[#This Row],[poid de poudre]]-Table_SQLXAL[[#This Row],[poid de chemical]]</f>
        <v>1296</v>
      </c>
      <c r="S202" s="18">
        <f>Table_SQLXAL[[#This Row],[QTY_PROD_TIME]]*1.2</f>
        <v>1.9699199999999999</v>
      </c>
      <c r="T202" s="19">
        <v>6080</v>
      </c>
      <c r="U202" s="18">
        <f>Table_SQLXAL[[#This Row],[QTY]]*Table_SQLXAL[[#This Row],[POWDERWEIGHT]]/1000</f>
        <v>0</v>
      </c>
      <c r="V202" s="18">
        <f>Table_SQLXAL[[#This Row],[QTY]]*Table_SQLXAL[[#This Row],[CHEMICALSWEIGHT]]/1000</f>
        <v>0</v>
      </c>
      <c r="W202" s="13">
        <v>1296</v>
      </c>
      <c r="X202" s="18">
        <v>1800</v>
      </c>
      <c r="Y202" s="18">
        <v>1.6415999999999999</v>
      </c>
      <c r="Z202" s="20">
        <v>0.3</v>
      </c>
      <c r="AA202" s="9">
        <v>0</v>
      </c>
      <c r="AB202" s="18">
        <v>0</v>
      </c>
      <c r="AC202" s="14" t="s">
        <v>15</v>
      </c>
      <c r="AD202" s="14" t="s">
        <v>5</v>
      </c>
      <c r="AE202" s="14" t="s">
        <v>5</v>
      </c>
      <c r="AF202" s="14" t="s">
        <v>394</v>
      </c>
      <c r="AG202" s="14" t="s">
        <v>59</v>
      </c>
      <c r="AH202" s="14">
        <v>41022</v>
      </c>
      <c r="AI202" s="14" t="s">
        <v>863</v>
      </c>
      <c r="AJ202" s="14" t="s">
        <v>422</v>
      </c>
      <c r="AK202" s="14" t="s">
        <v>4</v>
      </c>
      <c r="AL202" s="14">
        <v>0</v>
      </c>
      <c r="AM202" s="14">
        <v>1</v>
      </c>
      <c r="AN202" s="7"/>
      <c r="AQ202" s="7"/>
      <c r="AR202" s="7"/>
      <c r="AV202" s="7"/>
      <c r="AX202" s="7"/>
    </row>
    <row r="203" spans="1:50" x14ac:dyDescent="0.25">
      <c r="A203" s="14" t="s">
        <v>185</v>
      </c>
      <c r="B203" s="14" t="s">
        <v>9</v>
      </c>
      <c r="C203" s="21" t="s">
        <v>7</v>
      </c>
      <c r="D203" s="21" t="s">
        <v>257</v>
      </c>
      <c r="E203" s="21" t="s">
        <v>258</v>
      </c>
      <c r="F203" s="23">
        <v>41022</v>
      </c>
      <c r="G203" s="2">
        <f>ROUNDDOWN((Table_SQLXAL[[#This Row],[PRODWIDTH]]/Table_SQLXAL[[#This Row],[ROLLWIDTH CM]]/10),0)</f>
        <v>5</v>
      </c>
      <c r="H203" s="22">
        <v>7</v>
      </c>
      <c r="I203" s="21" t="s">
        <v>70</v>
      </c>
      <c r="J203" s="14" t="s">
        <v>105</v>
      </c>
      <c r="K203" s="14" t="s">
        <v>405</v>
      </c>
      <c r="L203" s="10">
        <f>(Table_SQLXAL[[#This Row],[TARGETWEIGHT]]*1000)-Table_SQLXAL[[#This Row],[POWDERWEIGHT]]-Table_SQLXAL[[#This Row],[CHEMICALSWEIGHT]]</f>
        <v>300</v>
      </c>
      <c r="M203" s="16" t="s">
        <v>18</v>
      </c>
      <c r="N203" s="12">
        <f>Table_SQLXAL[[#This Row],[ROLLWIDTH]]/10</f>
        <v>120</v>
      </c>
      <c r="O203" s="13">
        <v>1080</v>
      </c>
      <c r="P203" s="13">
        <f>Table_SQLXAL[[#This Row],[QTY]]/Table_SQLXAL[[#This Row],[ROLLWIDTH CM]]*100</f>
        <v>900</v>
      </c>
      <c r="Q203" s="13">
        <v>900</v>
      </c>
      <c r="R203" s="18">
        <f>Table_SQLXAL[[#This Row],[KG]]-Table_SQLXAL[[#This Row],[poid de poudre]]-Table_SQLXAL[[#This Row],[poid de chemical]]</f>
        <v>324</v>
      </c>
      <c r="S203" s="18">
        <f>Table_SQLXAL[[#This Row],[QTY_PROD_TIME]]*1.2</f>
        <v>0.57023999999999997</v>
      </c>
      <c r="T203" s="19">
        <v>6000</v>
      </c>
      <c r="U203" s="18">
        <f>Table_SQLXAL[[#This Row],[QTY]]*Table_SQLXAL[[#This Row],[POWDERWEIGHT]]/1000</f>
        <v>0</v>
      </c>
      <c r="V203" s="18">
        <f>Table_SQLXAL[[#This Row],[QTY]]*Table_SQLXAL[[#This Row],[CHEMICALSWEIGHT]]/1000</f>
        <v>0</v>
      </c>
      <c r="W203" s="13">
        <v>324</v>
      </c>
      <c r="X203" s="18">
        <v>1200</v>
      </c>
      <c r="Y203" s="18">
        <v>0.47520000000000001</v>
      </c>
      <c r="Z203" s="20">
        <v>0.3</v>
      </c>
      <c r="AA203" s="9">
        <v>0</v>
      </c>
      <c r="AB203" s="18">
        <v>0</v>
      </c>
      <c r="AC203" s="14" t="s">
        <v>15</v>
      </c>
      <c r="AD203" s="14" t="s">
        <v>5</v>
      </c>
      <c r="AE203" s="14" t="s">
        <v>5</v>
      </c>
      <c r="AF203" s="14" t="s">
        <v>400</v>
      </c>
      <c r="AG203" s="14" t="s">
        <v>59</v>
      </c>
      <c r="AH203" s="14">
        <v>41022</v>
      </c>
      <c r="AI203" s="14" t="s">
        <v>864</v>
      </c>
      <c r="AJ203" s="14" t="s">
        <v>422</v>
      </c>
      <c r="AK203" s="14" t="s">
        <v>4</v>
      </c>
      <c r="AL203" s="14">
        <v>0</v>
      </c>
      <c r="AM203" s="14">
        <v>1</v>
      </c>
      <c r="AN203" s="7"/>
      <c r="AQ203" s="7"/>
      <c r="AR203" s="7"/>
      <c r="AV203" s="7"/>
      <c r="AX203" s="7"/>
    </row>
    <row r="204" spans="1:50" x14ac:dyDescent="0.25">
      <c r="A204" s="14" t="s">
        <v>185</v>
      </c>
      <c r="B204" s="14" t="s">
        <v>9</v>
      </c>
      <c r="C204" s="21" t="s">
        <v>7</v>
      </c>
      <c r="D204" s="21" t="s">
        <v>257</v>
      </c>
      <c r="E204" s="21" t="s">
        <v>258</v>
      </c>
      <c r="F204" s="23">
        <v>41022</v>
      </c>
      <c r="G204" s="2">
        <f>ROUNDDOWN((Table_SQLXAL[[#This Row],[PRODWIDTH]]/Table_SQLXAL[[#This Row],[ROLLWIDTH CM]]/10),0)</f>
        <v>5</v>
      </c>
      <c r="H204" s="22">
        <v>7</v>
      </c>
      <c r="I204" s="21" t="s">
        <v>104</v>
      </c>
      <c r="J204" s="14" t="s">
        <v>103</v>
      </c>
      <c r="K204" s="14" t="s">
        <v>405</v>
      </c>
      <c r="L204" s="10">
        <f>(Table_SQLXAL[[#This Row],[TARGETWEIGHT]]*1000)-Table_SQLXAL[[#This Row],[POWDERWEIGHT]]-Table_SQLXAL[[#This Row],[CHEMICALSWEIGHT]]</f>
        <v>300</v>
      </c>
      <c r="M204" s="16" t="s">
        <v>18</v>
      </c>
      <c r="N204" s="12">
        <f>Table_SQLXAL[[#This Row],[ROLLWIDTH]]/10</f>
        <v>120</v>
      </c>
      <c r="O204" s="13">
        <v>5400</v>
      </c>
      <c r="P204" s="13">
        <f>Table_SQLXAL[[#This Row],[QTY]]/Table_SQLXAL[[#This Row],[ROLLWIDTH CM]]*100</f>
        <v>4500</v>
      </c>
      <c r="Q204" s="13">
        <v>4500</v>
      </c>
      <c r="R204" s="18">
        <f>Table_SQLXAL[[#This Row],[KG]]-Table_SQLXAL[[#This Row],[poid de poudre]]-Table_SQLXAL[[#This Row],[poid de chemical]]</f>
        <v>1620</v>
      </c>
      <c r="S204" s="18">
        <f>Table_SQLXAL[[#This Row],[QTY_PROD_TIME]]*1.2</f>
        <v>2.8512</v>
      </c>
      <c r="T204" s="19">
        <v>6000</v>
      </c>
      <c r="U204" s="18">
        <f>Table_SQLXAL[[#This Row],[QTY]]*Table_SQLXAL[[#This Row],[POWDERWEIGHT]]/1000</f>
        <v>0</v>
      </c>
      <c r="V204" s="18">
        <f>Table_SQLXAL[[#This Row],[QTY]]*Table_SQLXAL[[#This Row],[CHEMICALSWEIGHT]]/1000</f>
        <v>0</v>
      </c>
      <c r="W204" s="13">
        <v>1620</v>
      </c>
      <c r="X204" s="18">
        <v>1200</v>
      </c>
      <c r="Y204" s="18">
        <v>2.3759999999999999</v>
      </c>
      <c r="Z204" s="20">
        <v>0.3</v>
      </c>
      <c r="AA204" s="9">
        <v>0</v>
      </c>
      <c r="AB204" s="18">
        <v>0</v>
      </c>
      <c r="AC204" s="14" t="s">
        <v>15</v>
      </c>
      <c r="AD204" s="14" t="s">
        <v>5</v>
      </c>
      <c r="AE204" s="14" t="s">
        <v>5</v>
      </c>
      <c r="AF204" s="14" t="s">
        <v>396</v>
      </c>
      <c r="AG204" s="14" t="s">
        <v>59</v>
      </c>
      <c r="AH204" s="14">
        <v>41022</v>
      </c>
      <c r="AI204" s="14" t="s">
        <v>865</v>
      </c>
      <c r="AJ204" s="14" t="s">
        <v>629</v>
      </c>
      <c r="AK204" s="14" t="s">
        <v>4</v>
      </c>
      <c r="AL204" s="14">
        <v>0</v>
      </c>
      <c r="AM204" s="14">
        <v>1</v>
      </c>
      <c r="AN204" s="7"/>
      <c r="AQ204" s="7"/>
      <c r="AR204" s="7"/>
      <c r="AV204" s="7"/>
      <c r="AX204" s="7"/>
    </row>
    <row r="205" spans="1:50" x14ac:dyDescent="0.25">
      <c r="A205" s="14" t="s">
        <v>185</v>
      </c>
      <c r="B205" s="14" t="s">
        <v>9</v>
      </c>
      <c r="C205" s="21" t="s">
        <v>67</v>
      </c>
      <c r="D205" s="21" t="s">
        <v>253</v>
      </c>
      <c r="E205" s="21" t="s">
        <v>254</v>
      </c>
      <c r="F205" s="23">
        <v>41022</v>
      </c>
      <c r="G205" s="2">
        <f>ROUNDDOWN((Table_SQLXAL[[#This Row],[PRODWIDTH]]/Table_SQLXAL[[#This Row],[ROLLWIDTH CM]]/10),0)</f>
        <v>4</v>
      </c>
      <c r="H205" s="22">
        <v>7.6</v>
      </c>
      <c r="I205" s="21" t="s">
        <v>91</v>
      </c>
      <c r="J205" s="14" t="s">
        <v>90</v>
      </c>
      <c r="K205" s="14" t="s">
        <v>82</v>
      </c>
      <c r="L205" s="10">
        <f>(Table_SQLXAL[[#This Row],[TARGETWEIGHT]]*1000)-Table_SQLXAL[[#This Row],[POWDERWEIGHT]]-Table_SQLXAL[[#This Row],[CHEMICALSWEIGHT]]</f>
        <v>300</v>
      </c>
      <c r="M205" s="16" t="s">
        <v>69</v>
      </c>
      <c r="N205" s="12">
        <f>Table_SQLXAL[[#This Row],[ROLLWIDTH]]/10</f>
        <v>152</v>
      </c>
      <c r="O205" s="13">
        <v>9120</v>
      </c>
      <c r="P205" s="13">
        <f>Table_SQLXAL[[#This Row],[QTY]]/Table_SQLXAL[[#This Row],[ROLLWIDTH CM]]*100</f>
        <v>6000</v>
      </c>
      <c r="Q205" s="13">
        <v>6000</v>
      </c>
      <c r="R205" s="18">
        <f>Table_SQLXAL[[#This Row],[KG]]-Table_SQLXAL[[#This Row],[poid de poudre]]-Table_SQLXAL[[#This Row],[poid de chemical]]</f>
        <v>2736</v>
      </c>
      <c r="S205" s="18">
        <f>Table_SQLXAL[[#This Row],[QTY_PROD_TIME]]*1.2</f>
        <v>4.1587199999999998</v>
      </c>
      <c r="T205" s="19">
        <v>6080</v>
      </c>
      <c r="U205" s="18">
        <f>Table_SQLXAL[[#This Row],[QTY]]*Table_SQLXAL[[#This Row],[POWDERWEIGHT]]/1000</f>
        <v>0</v>
      </c>
      <c r="V205" s="18">
        <f>Table_SQLXAL[[#This Row],[QTY]]*Table_SQLXAL[[#This Row],[CHEMICALSWEIGHT]]/1000</f>
        <v>0</v>
      </c>
      <c r="W205" s="13">
        <v>2736</v>
      </c>
      <c r="X205" s="18">
        <v>1520</v>
      </c>
      <c r="Y205" s="18">
        <v>3.4655999999999998</v>
      </c>
      <c r="Z205" s="20">
        <v>0.3</v>
      </c>
      <c r="AA205" s="9">
        <v>0</v>
      </c>
      <c r="AB205" s="18">
        <v>0</v>
      </c>
      <c r="AC205" s="14" t="s">
        <v>15</v>
      </c>
      <c r="AD205" s="14" t="s">
        <v>5</v>
      </c>
      <c r="AE205" s="14" t="s">
        <v>5</v>
      </c>
      <c r="AF205" s="14" t="s">
        <v>394</v>
      </c>
      <c r="AG205" s="14" t="s">
        <v>59</v>
      </c>
      <c r="AH205" s="14">
        <v>41022</v>
      </c>
      <c r="AI205" s="14" t="s">
        <v>866</v>
      </c>
      <c r="AJ205" s="14" t="s">
        <v>867</v>
      </c>
      <c r="AK205" s="14" t="s">
        <v>4</v>
      </c>
      <c r="AL205" s="14">
        <v>0</v>
      </c>
      <c r="AM205" s="14">
        <v>1</v>
      </c>
      <c r="AN205" s="7"/>
      <c r="AQ205" s="7"/>
      <c r="AR205" s="7"/>
      <c r="AV205" s="7"/>
      <c r="AX205" s="7"/>
    </row>
    <row r="206" spans="1:50" x14ac:dyDescent="0.25">
      <c r="A206" s="14" t="s">
        <v>185</v>
      </c>
      <c r="B206" s="14" t="s">
        <v>9</v>
      </c>
      <c r="C206" s="21" t="s">
        <v>67</v>
      </c>
      <c r="D206" s="21" t="s">
        <v>253</v>
      </c>
      <c r="E206" s="21" t="s">
        <v>254</v>
      </c>
      <c r="F206" s="23">
        <v>41022</v>
      </c>
      <c r="G206" s="2">
        <f>ROUNDDOWN((Table_SQLXAL[[#This Row],[PRODWIDTH]]/Table_SQLXAL[[#This Row],[ROLLWIDTH CM]]/10),0)</f>
        <v>4</v>
      </c>
      <c r="H206" s="22">
        <v>7.6</v>
      </c>
      <c r="I206" s="21" t="s">
        <v>109</v>
      </c>
      <c r="J206" s="14" t="s">
        <v>118</v>
      </c>
      <c r="K206" s="14" t="s">
        <v>82</v>
      </c>
      <c r="L206" s="10">
        <f>(Table_SQLXAL[[#This Row],[TARGETWEIGHT]]*1000)-Table_SQLXAL[[#This Row],[POWDERWEIGHT]]-Table_SQLXAL[[#This Row],[CHEMICALSWEIGHT]]</f>
        <v>300</v>
      </c>
      <c r="M206" s="16" t="s">
        <v>69</v>
      </c>
      <c r="N206" s="12">
        <f>Table_SQLXAL[[#This Row],[ROLLWIDTH]]/10</f>
        <v>152</v>
      </c>
      <c r="O206" s="13">
        <v>1824</v>
      </c>
      <c r="P206" s="13">
        <f>Table_SQLXAL[[#This Row],[QTY]]/Table_SQLXAL[[#This Row],[ROLLWIDTH CM]]*100</f>
        <v>1200</v>
      </c>
      <c r="Q206" s="13">
        <v>1200</v>
      </c>
      <c r="R206" s="18">
        <f>Table_SQLXAL[[#This Row],[KG]]-Table_SQLXAL[[#This Row],[poid de poudre]]-Table_SQLXAL[[#This Row],[poid de chemical]]</f>
        <v>547.20000000000005</v>
      </c>
      <c r="S206" s="18">
        <f>Table_SQLXAL[[#This Row],[QTY_PROD_TIME]]*1.2</f>
        <v>0.83174399999999993</v>
      </c>
      <c r="T206" s="19">
        <v>6080</v>
      </c>
      <c r="U206" s="18">
        <f>Table_SQLXAL[[#This Row],[QTY]]*Table_SQLXAL[[#This Row],[POWDERWEIGHT]]/1000</f>
        <v>0</v>
      </c>
      <c r="V206" s="18">
        <f>Table_SQLXAL[[#This Row],[QTY]]*Table_SQLXAL[[#This Row],[CHEMICALSWEIGHT]]/1000</f>
        <v>0</v>
      </c>
      <c r="W206" s="13">
        <v>547.20000000000005</v>
      </c>
      <c r="X206" s="18">
        <v>1520</v>
      </c>
      <c r="Y206" s="18">
        <v>0.69311999999999996</v>
      </c>
      <c r="Z206" s="20">
        <v>0.3</v>
      </c>
      <c r="AA206" s="9">
        <v>0</v>
      </c>
      <c r="AB206" s="18">
        <v>0</v>
      </c>
      <c r="AC206" s="14" t="s">
        <v>15</v>
      </c>
      <c r="AD206" s="14" t="s">
        <v>5</v>
      </c>
      <c r="AE206" s="14" t="s">
        <v>5</v>
      </c>
      <c r="AF206" s="14" t="s">
        <v>394</v>
      </c>
      <c r="AG206" s="14" t="s">
        <v>59</v>
      </c>
      <c r="AH206" s="14">
        <v>41022</v>
      </c>
      <c r="AI206" s="14" t="s">
        <v>868</v>
      </c>
      <c r="AJ206" s="14" t="s">
        <v>631</v>
      </c>
      <c r="AK206" s="14" t="s">
        <v>4</v>
      </c>
      <c r="AL206" s="14">
        <v>0</v>
      </c>
      <c r="AM206" s="14">
        <v>1</v>
      </c>
      <c r="AN206" s="7"/>
      <c r="AQ206" s="7"/>
      <c r="AR206" s="7"/>
      <c r="AV206" s="7"/>
      <c r="AX206" s="7"/>
    </row>
    <row r="207" spans="1:50" x14ac:dyDescent="0.25">
      <c r="A207" s="14" t="s">
        <v>185</v>
      </c>
      <c r="B207" s="14" t="s">
        <v>9</v>
      </c>
      <c r="C207" s="21" t="s">
        <v>7</v>
      </c>
      <c r="D207" s="21" t="s">
        <v>257</v>
      </c>
      <c r="E207" s="21" t="s">
        <v>258</v>
      </c>
      <c r="F207" s="23">
        <v>41022</v>
      </c>
      <c r="G207" s="2">
        <f>ROUNDDOWN((Table_SQLXAL[[#This Row],[PRODWIDTH]]/Table_SQLXAL[[#This Row],[ROLLWIDTH CM]]/10),0)</f>
        <v>3</v>
      </c>
      <c r="H207" s="22">
        <v>6</v>
      </c>
      <c r="I207" s="21" t="s">
        <v>109</v>
      </c>
      <c r="J207" s="14" t="s">
        <v>46</v>
      </c>
      <c r="K207" s="14" t="s">
        <v>407</v>
      </c>
      <c r="L207" s="10">
        <f>(Table_SQLXAL[[#This Row],[TARGETWEIGHT]]*1000)-Table_SQLXAL[[#This Row],[POWDERWEIGHT]]-Table_SQLXAL[[#This Row],[CHEMICALSWEIGHT]]</f>
        <v>300</v>
      </c>
      <c r="M207" s="16" t="s">
        <v>18</v>
      </c>
      <c r="N207" s="12">
        <f>Table_SQLXAL[[#This Row],[ROLLWIDTH]]/10</f>
        <v>180</v>
      </c>
      <c r="O207" s="13">
        <v>34637.800000000003</v>
      </c>
      <c r="P207" s="13">
        <f>Table_SQLXAL[[#This Row],[QTY]]/Table_SQLXAL[[#This Row],[ROLLWIDTH CM]]*100</f>
        <v>19243.222222222223</v>
      </c>
      <c r="Q207" s="13">
        <v>19243.222222</v>
      </c>
      <c r="R207" s="18">
        <f>Table_SQLXAL[[#This Row],[KG]]-Table_SQLXAL[[#This Row],[poid de poudre]]-Table_SQLXAL[[#This Row],[poid de chemical]]</f>
        <v>10391.34</v>
      </c>
      <c r="S207" s="18">
        <f>Table_SQLXAL[[#This Row],[QTY_PROD_TIME]]*1.2</f>
        <v>18.288758399999999</v>
      </c>
      <c r="T207" s="19">
        <v>6000</v>
      </c>
      <c r="U207" s="18">
        <f>Table_SQLXAL[[#This Row],[QTY]]*Table_SQLXAL[[#This Row],[POWDERWEIGHT]]/1000</f>
        <v>0</v>
      </c>
      <c r="V207" s="18">
        <f>Table_SQLXAL[[#This Row],[QTY]]*Table_SQLXAL[[#This Row],[CHEMICALSWEIGHT]]/1000</f>
        <v>0</v>
      </c>
      <c r="W207" s="13">
        <v>10391.34</v>
      </c>
      <c r="X207" s="18">
        <v>1800</v>
      </c>
      <c r="Y207" s="18">
        <v>15.240632</v>
      </c>
      <c r="Z207" s="20">
        <v>0.3</v>
      </c>
      <c r="AA207" s="9">
        <v>0</v>
      </c>
      <c r="AB207" s="18">
        <v>0</v>
      </c>
      <c r="AC207" s="14" t="s">
        <v>15</v>
      </c>
      <c r="AD207" s="14" t="s">
        <v>5</v>
      </c>
      <c r="AE207" s="14" t="s">
        <v>5</v>
      </c>
      <c r="AF207" s="14" t="s">
        <v>400</v>
      </c>
      <c r="AG207" s="14" t="s">
        <v>59</v>
      </c>
      <c r="AH207" s="14">
        <v>41022</v>
      </c>
      <c r="AI207" s="14" t="s">
        <v>910</v>
      </c>
      <c r="AJ207" s="14" t="s">
        <v>630</v>
      </c>
      <c r="AK207" s="14" t="s">
        <v>4</v>
      </c>
      <c r="AL207" s="14">
        <v>0</v>
      </c>
      <c r="AM207" s="14">
        <v>1</v>
      </c>
      <c r="AN207" s="7"/>
      <c r="AQ207" s="7"/>
      <c r="AR207" s="7"/>
      <c r="AV207" s="7"/>
      <c r="AX207" s="7"/>
    </row>
    <row r="208" spans="1:50" x14ac:dyDescent="0.25">
      <c r="A208" s="14" t="s">
        <v>185</v>
      </c>
      <c r="B208" s="14" t="s">
        <v>9</v>
      </c>
      <c r="C208" s="21" t="s">
        <v>870</v>
      </c>
      <c r="D208" s="21" t="s">
        <v>876</v>
      </c>
      <c r="E208" s="21" t="s">
        <v>877</v>
      </c>
      <c r="F208" s="23">
        <v>41019</v>
      </c>
      <c r="G208" s="2">
        <f>ROUNDDOWN((Table_SQLXAL[[#This Row],[PRODWIDTH]]/Table_SQLXAL[[#This Row],[ROLLWIDTH CM]]/10),0)</f>
        <v>1</v>
      </c>
      <c r="H208" s="22">
        <v>24.2</v>
      </c>
      <c r="I208" s="21" t="s">
        <v>871</v>
      </c>
      <c r="J208" s="14" t="s">
        <v>872</v>
      </c>
      <c r="K208" s="14" t="s">
        <v>873</v>
      </c>
      <c r="L208" s="10">
        <f>(Table_SQLXAL[[#This Row],[TARGETWEIGHT]]*1000)-Table_SQLXAL[[#This Row],[POWDERWEIGHT]]-Table_SQLXAL[[#This Row],[CHEMICALSWEIGHT]]</f>
        <v>70</v>
      </c>
      <c r="M208" s="16" t="s">
        <v>875</v>
      </c>
      <c r="N208" s="12">
        <f>Table_SQLXAL[[#This Row],[ROLLWIDTH]]/10</f>
        <v>318</v>
      </c>
      <c r="O208" s="13">
        <v>180306</v>
      </c>
      <c r="P208" s="13">
        <f>Table_SQLXAL[[#This Row],[QTY]]/Table_SQLXAL[[#This Row],[ROLLWIDTH CM]]*100</f>
        <v>56700</v>
      </c>
      <c r="Q208" s="13">
        <v>56700</v>
      </c>
      <c r="R208" s="18">
        <f>Table_SQLXAL[[#This Row],[KG]]-Table_SQLXAL[[#This Row],[poid de poudre]]-Table_SQLXAL[[#This Row],[poid de chemical]]</f>
        <v>12621.42</v>
      </c>
      <c r="S208" s="18">
        <f>Table_SQLXAL[[#This Row],[QTY_PROD_TIME]]*1.2</f>
        <v>27.695001599999998</v>
      </c>
      <c r="T208" s="19">
        <v>5400</v>
      </c>
      <c r="U208" s="18">
        <f>Table_SQLXAL[[#This Row],[QTY]]*Table_SQLXAL[[#This Row],[POWDERWEIGHT]]/1000</f>
        <v>0</v>
      </c>
      <c r="V208" s="18">
        <f>Table_SQLXAL[[#This Row],[QTY]]*Table_SQLXAL[[#This Row],[CHEMICALSWEIGHT]]/1000</f>
        <v>0</v>
      </c>
      <c r="W208" s="13">
        <v>12621.42</v>
      </c>
      <c r="X208" s="18">
        <v>3180</v>
      </c>
      <c r="Y208" s="18">
        <v>23.079167999999999</v>
      </c>
      <c r="Z208" s="20">
        <v>7.0000000000000007E-2</v>
      </c>
      <c r="AA208" s="9">
        <v>0</v>
      </c>
      <c r="AB208" s="18">
        <v>0</v>
      </c>
      <c r="AC208" s="14" t="s">
        <v>16</v>
      </c>
      <c r="AD208" s="14" t="s">
        <v>5</v>
      </c>
      <c r="AE208" s="14" t="s">
        <v>5</v>
      </c>
      <c r="AF208" s="14" t="s">
        <v>874</v>
      </c>
      <c r="AG208" s="14" t="s">
        <v>59</v>
      </c>
      <c r="AH208" s="14">
        <v>41019</v>
      </c>
      <c r="AI208" s="14" t="s">
        <v>878</v>
      </c>
      <c r="AJ208" s="14" t="s">
        <v>879</v>
      </c>
      <c r="AK208" s="14" t="s">
        <v>42</v>
      </c>
      <c r="AL208" s="14">
        <v>180306</v>
      </c>
      <c r="AM208" s="14">
        <v>41051</v>
      </c>
      <c r="AN208" s="7"/>
      <c r="AQ208" s="7"/>
      <c r="AR208" s="7"/>
      <c r="AV208" s="7"/>
      <c r="AX208" s="7"/>
    </row>
    <row r="209" spans="1:50" x14ac:dyDescent="0.25">
      <c r="A209" s="14" t="s">
        <v>185</v>
      </c>
      <c r="B209" s="14" t="s">
        <v>9</v>
      </c>
      <c r="C209" s="21" t="s">
        <v>7</v>
      </c>
      <c r="D209" s="21" t="s">
        <v>257</v>
      </c>
      <c r="E209" s="21" t="s">
        <v>258</v>
      </c>
      <c r="F209" s="23">
        <v>41019</v>
      </c>
      <c r="G209" s="2">
        <f>ROUNDDOWN((Table_SQLXAL[[#This Row],[PRODWIDTH]]/Table_SQLXAL[[#This Row],[ROLLWIDTH CM]]/10),0)</f>
        <v>4</v>
      </c>
      <c r="H209" s="22">
        <v>7</v>
      </c>
      <c r="I209" s="21" t="s">
        <v>78</v>
      </c>
      <c r="J209" s="14" t="s">
        <v>77</v>
      </c>
      <c r="K209" s="14" t="s">
        <v>409</v>
      </c>
      <c r="L209" s="10">
        <f>(Table_SQLXAL[[#This Row],[TARGETWEIGHT]]*1000)-Table_SQLXAL[[#This Row],[POWDERWEIGHT]]-Table_SQLXAL[[#This Row],[CHEMICALSWEIGHT]]</f>
        <v>300</v>
      </c>
      <c r="M209" s="16" t="s">
        <v>18</v>
      </c>
      <c r="N209" s="12">
        <f>Table_SQLXAL[[#This Row],[ROLLWIDTH]]/10</f>
        <v>150</v>
      </c>
      <c r="O209" s="13">
        <v>3600</v>
      </c>
      <c r="P209" s="13">
        <f>Table_SQLXAL[[#This Row],[QTY]]/Table_SQLXAL[[#This Row],[ROLLWIDTH CM]]*100</f>
        <v>2400</v>
      </c>
      <c r="Q209" s="13">
        <v>2400</v>
      </c>
      <c r="R209" s="18">
        <f>Table_SQLXAL[[#This Row],[KG]]-Table_SQLXAL[[#This Row],[poid de poudre]]-Table_SQLXAL[[#This Row],[poid de chemical]]</f>
        <v>1080</v>
      </c>
      <c r="S209" s="18">
        <f>Table_SQLXAL[[#This Row],[QTY_PROD_TIME]]*1.2</f>
        <v>1.9008</v>
      </c>
      <c r="T209" s="19">
        <v>6000</v>
      </c>
      <c r="U209" s="18">
        <f>Table_SQLXAL[[#This Row],[QTY]]*Table_SQLXAL[[#This Row],[POWDERWEIGHT]]/1000</f>
        <v>0</v>
      </c>
      <c r="V209" s="18">
        <f>Table_SQLXAL[[#This Row],[QTY]]*Table_SQLXAL[[#This Row],[CHEMICALSWEIGHT]]/1000</f>
        <v>0</v>
      </c>
      <c r="W209" s="13">
        <v>1080</v>
      </c>
      <c r="X209" s="18">
        <v>1500</v>
      </c>
      <c r="Y209" s="18">
        <v>1.5840000000000001</v>
      </c>
      <c r="Z209" s="20">
        <v>0.3</v>
      </c>
      <c r="AA209" s="9">
        <v>0</v>
      </c>
      <c r="AB209" s="18">
        <v>0</v>
      </c>
      <c r="AC209" s="14" t="s">
        <v>15</v>
      </c>
      <c r="AD209" s="14" t="s">
        <v>5</v>
      </c>
      <c r="AE209" s="14" t="s">
        <v>5</v>
      </c>
      <c r="AF209" s="14" t="s">
        <v>396</v>
      </c>
      <c r="AG209" s="14" t="s">
        <v>59</v>
      </c>
      <c r="AH209" s="14">
        <v>41019</v>
      </c>
      <c r="AI209" s="14" t="s">
        <v>909</v>
      </c>
      <c r="AJ209" s="14" t="s">
        <v>635</v>
      </c>
      <c r="AK209" s="14" t="s">
        <v>4</v>
      </c>
      <c r="AL209" s="14">
        <v>0</v>
      </c>
      <c r="AM209" s="14">
        <v>1</v>
      </c>
      <c r="AN209" s="7"/>
      <c r="AQ209" s="7"/>
      <c r="AR209" s="7"/>
      <c r="AV209" s="7"/>
      <c r="AX209" s="7"/>
    </row>
    <row r="210" spans="1:50" x14ac:dyDescent="0.25">
      <c r="A210" s="14" t="s">
        <v>185</v>
      </c>
      <c r="B210" s="14" t="s">
        <v>9</v>
      </c>
      <c r="C210" s="21" t="s">
        <v>136</v>
      </c>
      <c r="D210" s="21" t="s">
        <v>269</v>
      </c>
      <c r="E210" s="21" t="s">
        <v>270</v>
      </c>
      <c r="F210" s="23">
        <v>41019</v>
      </c>
      <c r="G210" s="2">
        <f>ROUNDDOWN((Table_SQLXAL[[#This Row],[PRODWIDTH]]/Table_SQLXAL[[#This Row],[ROLLWIDTH CM]]/10),0)</f>
        <v>2</v>
      </c>
      <c r="H210" s="22">
        <v>16</v>
      </c>
      <c r="I210" s="21" t="s">
        <v>112</v>
      </c>
      <c r="J210" s="14" t="s">
        <v>138</v>
      </c>
      <c r="K210" s="14" t="s">
        <v>439</v>
      </c>
      <c r="L210" s="10">
        <f>(Table_SQLXAL[[#This Row],[TARGETWEIGHT]]*1000)-Table_SQLXAL[[#This Row],[POWDERWEIGHT]]-Table_SQLXAL[[#This Row],[CHEMICALSWEIGHT]]</f>
        <v>50</v>
      </c>
      <c r="M210" s="16" t="s">
        <v>137</v>
      </c>
      <c r="N210" s="12">
        <f>Table_SQLXAL[[#This Row],[ROLLWIDTH]]/10</f>
        <v>265</v>
      </c>
      <c r="O210" s="13">
        <v>1987.5</v>
      </c>
      <c r="P210" s="13">
        <f>Table_SQLXAL[[#This Row],[QTY]]/Table_SQLXAL[[#This Row],[ROLLWIDTH CM]]*100</f>
        <v>750</v>
      </c>
      <c r="Q210" s="13">
        <v>750</v>
      </c>
      <c r="R210" s="18">
        <f>Table_SQLXAL[[#This Row],[KG]]-Table_SQLXAL[[#This Row],[poid de poudre]]-Table_SQLXAL[[#This Row],[poid de chemical]]</f>
        <v>99.375</v>
      </c>
      <c r="S210" s="18">
        <f>Table_SQLXAL[[#This Row],[QTY_PROD_TIME]]*1.2</f>
        <v>0.4698444</v>
      </c>
      <c r="T210" s="19">
        <v>5300</v>
      </c>
      <c r="U210" s="18">
        <f>Table_SQLXAL[[#This Row],[QTY]]*Table_SQLXAL[[#This Row],[POWDERWEIGHT]]/1000</f>
        <v>19.875</v>
      </c>
      <c r="V210" s="18">
        <f>Table_SQLXAL[[#This Row],[QTY]]*Table_SQLXAL[[#This Row],[CHEMICALSWEIGHT]]/1000</f>
        <v>0</v>
      </c>
      <c r="W210" s="13">
        <v>119.25</v>
      </c>
      <c r="X210" s="18">
        <v>2650</v>
      </c>
      <c r="Y210" s="18">
        <v>0.39153700000000002</v>
      </c>
      <c r="Z210" s="20">
        <v>0.06</v>
      </c>
      <c r="AA210" s="9">
        <v>10</v>
      </c>
      <c r="AB210" s="18">
        <v>0</v>
      </c>
      <c r="AC210" s="14" t="s">
        <v>15</v>
      </c>
      <c r="AD210" s="14" t="s">
        <v>5</v>
      </c>
      <c r="AE210" s="14" t="s">
        <v>6</v>
      </c>
      <c r="AF210" s="14" t="s">
        <v>401</v>
      </c>
      <c r="AG210" s="14" t="s">
        <v>59</v>
      </c>
      <c r="AH210" s="14">
        <v>41019</v>
      </c>
      <c r="AI210" s="14" t="s">
        <v>880</v>
      </c>
      <c r="AJ210" s="14" t="s">
        <v>637</v>
      </c>
      <c r="AK210" s="14" t="s">
        <v>51</v>
      </c>
      <c r="AL210" s="14">
        <v>0</v>
      </c>
      <c r="AM210" s="14">
        <v>1</v>
      </c>
      <c r="AN210" s="7"/>
      <c r="AQ210" s="7"/>
      <c r="AR210" s="7"/>
      <c r="AV210" s="7"/>
      <c r="AX210" s="7"/>
    </row>
    <row r="211" spans="1:50" x14ac:dyDescent="0.25">
      <c r="A211" s="14" t="s">
        <v>185</v>
      </c>
      <c r="B211" s="14" t="s">
        <v>9</v>
      </c>
      <c r="C211" s="21" t="s">
        <v>67</v>
      </c>
      <c r="D211" s="21" t="s">
        <v>253</v>
      </c>
      <c r="E211" s="21" t="s">
        <v>254</v>
      </c>
      <c r="F211" s="23">
        <v>41017</v>
      </c>
      <c r="G211" s="2">
        <f>ROUNDDOWN((Table_SQLXAL[[#This Row],[PRODWIDTH]]/Table_SQLXAL[[#This Row],[ROLLWIDTH CM]]/10),0)</f>
        <v>4</v>
      </c>
      <c r="H211" s="22">
        <v>7.6</v>
      </c>
      <c r="I211" s="21" t="s">
        <v>76</v>
      </c>
      <c r="J211" s="14" t="s">
        <v>114</v>
      </c>
      <c r="K211" s="14" t="s">
        <v>82</v>
      </c>
      <c r="L211" s="10">
        <f>(Table_SQLXAL[[#This Row],[TARGETWEIGHT]]*1000)-Table_SQLXAL[[#This Row],[POWDERWEIGHT]]-Table_SQLXAL[[#This Row],[CHEMICALSWEIGHT]]</f>
        <v>300</v>
      </c>
      <c r="M211" s="16" t="s">
        <v>69</v>
      </c>
      <c r="N211" s="12">
        <f>Table_SQLXAL[[#This Row],[ROLLWIDTH]]/10</f>
        <v>152</v>
      </c>
      <c r="O211" s="13">
        <v>5472</v>
      </c>
      <c r="P211" s="13">
        <f>Table_SQLXAL[[#This Row],[QTY]]/Table_SQLXAL[[#This Row],[ROLLWIDTH CM]]*100</f>
        <v>3600</v>
      </c>
      <c r="Q211" s="13">
        <v>3600</v>
      </c>
      <c r="R211" s="18">
        <f>Table_SQLXAL[[#This Row],[KG]]-Table_SQLXAL[[#This Row],[poid de poudre]]-Table_SQLXAL[[#This Row],[poid de chemical]]</f>
        <v>1641.6</v>
      </c>
      <c r="S211" s="18">
        <f>Table_SQLXAL[[#This Row],[QTY_PROD_TIME]]*1.2</f>
        <v>2.4952319999999997</v>
      </c>
      <c r="T211" s="19">
        <v>6080</v>
      </c>
      <c r="U211" s="18">
        <f>Table_SQLXAL[[#This Row],[QTY]]*Table_SQLXAL[[#This Row],[POWDERWEIGHT]]/1000</f>
        <v>0</v>
      </c>
      <c r="V211" s="18">
        <f>Table_SQLXAL[[#This Row],[QTY]]*Table_SQLXAL[[#This Row],[CHEMICALSWEIGHT]]/1000</f>
        <v>0</v>
      </c>
      <c r="W211" s="13">
        <v>1641.6</v>
      </c>
      <c r="X211" s="18">
        <v>1520</v>
      </c>
      <c r="Y211" s="18">
        <v>2.0793599999999999</v>
      </c>
      <c r="Z211" s="20">
        <v>0.3</v>
      </c>
      <c r="AA211" s="9">
        <v>0</v>
      </c>
      <c r="AB211" s="18">
        <v>0</v>
      </c>
      <c r="AC211" s="14" t="s">
        <v>15</v>
      </c>
      <c r="AD211" s="14" t="s">
        <v>5</v>
      </c>
      <c r="AE211" s="14" t="s">
        <v>5</v>
      </c>
      <c r="AF211" s="14" t="s">
        <v>394</v>
      </c>
      <c r="AG211" s="14" t="s">
        <v>59</v>
      </c>
      <c r="AH211" s="14">
        <v>41017</v>
      </c>
      <c r="AI211" s="14" t="s">
        <v>881</v>
      </c>
      <c r="AJ211" s="14" t="s">
        <v>134</v>
      </c>
      <c r="AK211" s="14" t="s">
        <v>4</v>
      </c>
      <c r="AL211" s="14">
        <v>0</v>
      </c>
      <c r="AM211" s="14">
        <v>1</v>
      </c>
      <c r="AN211" s="7"/>
      <c r="AQ211" s="7"/>
      <c r="AR211" s="7"/>
      <c r="AV211" s="7"/>
      <c r="AX211" s="7"/>
    </row>
    <row r="212" spans="1:50" x14ac:dyDescent="0.25">
      <c r="A212" s="14" t="s">
        <v>185</v>
      </c>
      <c r="B212" s="14" t="s">
        <v>9</v>
      </c>
      <c r="C212" s="21" t="s">
        <v>7</v>
      </c>
      <c r="D212" s="21" t="s">
        <v>257</v>
      </c>
      <c r="E212" s="21" t="s">
        <v>258</v>
      </c>
      <c r="F212" s="23">
        <v>41017</v>
      </c>
      <c r="G212" s="2">
        <f>ROUNDDOWN((Table_SQLXAL[[#This Row],[PRODWIDTH]]/Table_SQLXAL[[#This Row],[ROLLWIDTH CM]]/10),0)</f>
        <v>3</v>
      </c>
      <c r="H212" s="22">
        <v>7</v>
      </c>
      <c r="I212" s="21" t="s">
        <v>76</v>
      </c>
      <c r="J212" s="14" t="s">
        <v>98</v>
      </c>
      <c r="K212" s="14" t="s">
        <v>407</v>
      </c>
      <c r="L212" s="10">
        <f>(Table_SQLXAL[[#This Row],[TARGETWEIGHT]]*1000)-Table_SQLXAL[[#This Row],[POWDERWEIGHT]]-Table_SQLXAL[[#This Row],[CHEMICALSWEIGHT]]</f>
        <v>300</v>
      </c>
      <c r="M212" s="16" t="s">
        <v>18</v>
      </c>
      <c r="N212" s="12">
        <f>Table_SQLXAL[[#This Row],[ROLLWIDTH]]/10</f>
        <v>180</v>
      </c>
      <c r="O212" s="13">
        <v>1080</v>
      </c>
      <c r="P212" s="13">
        <f>Table_SQLXAL[[#This Row],[QTY]]/Table_SQLXAL[[#This Row],[ROLLWIDTH CM]]*100</f>
        <v>600</v>
      </c>
      <c r="Q212" s="13">
        <v>600</v>
      </c>
      <c r="R212" s="18">
        <f>Table_SQLXAL[[#This Row],[KG]]-Table_SQLXAL[[#This Row],[poid de poudre]]-Table_SQLXAL[[#This Row],[poid de chemical]]</f>
        <v>324</v>
      </c>
      <c r="S212" s="18">
        <f>Table_SQLXAL[[#This Row],[QTY_PROD_TIME]]*1.2</f>
        <v>0.57023999999999997</v>
      </c>
      <c r="T212" s="19">
        <v>6000</v>
      </c>
      <c r="U212" s="18">
        <f>Table_SQLXAL[[#This Row],[QTY]]*Table_SQLXAL[[#This Row],[POWDERWEIGHT]]/1000</f>
        <v>0</v>
      </c>
      <c r="V212" s="18">
        <f>Table_SQLXAL[[#This Row],[QTY]]*Table_SQLXAL[[#This Row],[CHEMICALSWEIGHT]]/1000</f>
        <v>0</v>
      </c>
      <c r="W212" s="13">
        <v>324</v>
      </c>
      <c r="X212" s="18">
        <v>1800</v>
      </c>
      <c r="Y212" s="18">
        <v>0.47520000000000001</v>
      </c>
      <c r="Z212" s="20">
        <v>0.3</v>
      </c>
      <c r="AA212" s="9">
        <v>0</v>
      </c>
      <c r="AB212" s="18">
        <v>0</v>
      </c>
      <c r="AC212" s="14" t="s">
        <v>15</v>
      </c>
      <c r="AD212" s="14" t="s">
        <v>5</v>
      </c>
      <c r="AE212" s="14" t="s">
        <v>5</v>
      </c>
      <c r="AF212" s="14" t="s">
        <v>396</v>
      </c>
      <c r="AG212" s="14" t="s">
        <v>59</v>
      </c>
      <c r="AH212" s="14">
        <v>41017</v>
      </c>
      <c r="AI212" s="14" t="s">
        <v>911</v>
      </c>
      <c r="AJ212" s="14" t="s">
        <v>441</v>
      </c>
      <c r="AK212" s="14" t="s">
        <v>4</v>
      </c>
      <c r="AL212" s="14">
        <v>0</v>
      </c>
      <c r="AM212" s="14">
        <v>1</v>
      </c>
      <c r="AN212" s="7"/>
      <c r="AQ212" s="7"/>
      <c r="AR212" s="7"/>
      <c r="AV212" s="7"/>
      <c r="AX212" s="7"/>
    </row>
    <row r="213" spans="1:50" x14ac:dyDescent="0.25">
      <c r="A213" s="14" t="s">
        <v>185</v>
      </c>
      <c r="B213" s="14" t="s">
        <v>9</v>
      </c>
      <c r="C213" s="21" t="s">
        <v>7</v>
      </c>
      <c r="D213" s="21" t="s">
        <v>257</v>
      </c>
      <c r="E213" s="21" t="s">
        <v>258</v>
      </c>
      <c r="F213" s="23">
        <v>41017</v>
      </c>
      <c r="G213" s="2">
        <f>ROUNDDOWN((Table_SQLXAL[[#This Row],[PRODWIDTH]]/Table_SQLXAL[[#This Row],[ROLLWIDTH CM]]/10),0)</f>
        <v>3</v>
      </c>
      <c r="H213" s="22">
        <v>7</v>
      </c>
      <c r="I213" s="21" t="s">
        <v>110</v>
      </c>
      <c r="J213" s="14" t="s">
        <v>75</v>
      </c>
      <c r="K213" s="14" t="s">
        <v>406</v>
      </c>
      <c r="L213" s="10">
        <f>(Table_SQLXAL[[#This Row],[TARGETWEIGHT]]*1000)-Table_SQLXAL[[#This Row],[POWDERWEIGHT]]-Table_SQLXAL[[#This Row],[CHEMICALSWEIGHT]]</f>
        <v>300</v>
      </c>
      <c r="M213" s="16" t="s">
        <v>18</v>
      </c>
      <c r="N213" s="12">
        <f>Table_SQLXAL[[#This Row],[ROLLWIDTH]]/10</f>
        <v>160</v>
      </c>
      <c r="O213" s="13">
        <v>2640</v>
      </c>
      <c r="P213" s="13">
        <f>Table_SQLXAL[[#This Row],[QTY]]/Table_SQLXAL[[#This Row],[ROLLWIDTH CM]]*100</f>
        <v>1650</v>
      </c>
      <c r="Q213" s="13">
        <v>1650</v>
      </c>
      <c r="R213" s="18">
        <f>Table_SQLXAL[[#This Row],[KG]]-Table_SQLXAL[[#This Row],[poid de poudre]]-Table_SQLXAL[[#This Row],[poid de chemical]]</f>
        <v>792</v>
      </c>
      <c r="S213" s="18">
        <f>Table_SQLXAL[[#This Row],[QTY_PROD_TIME]]*1.2</f>
        <v>1.3939199999999998</v>
      </c>
      <c r="T213" s="19">
        <v>6000</v>
      </c>
      <c r="U213" s="18">
        <f>Table_SQLXAL[[#This Row],[QTY]]*Table_SQLXAL[[#This Row],[POWDERWEIGHT]]/1000</f>
        <v>0</v>
      </c>
      <c r="V213" s="18">
        <f>Table_SQLXAL[[#This Row],[QTY]]*Table_SQLXAL[[#This Row],[CHEMICALSWEIGHT]]/1000</f>
        <v>0</v>
      </c>
      <c r="W213" s="13">
        <v>792</v>
      </c>
      <c r="X213" s="18">
        <v>1600</v>
      </c>
      <c r="Y213" s="18">
        <v>1.1616</v>
      </c>
      <c r="Z213" s="20">
        <v>0.3</v>
      </c>
      <c r="AA213" s="9">
        <v>0</v>
      </c>
      <c r="AB213" s="18">
        <v>0</v>
      </c>
      <c r="AC213" s="14" t="s">
        <v>15</v>
      </c>
      <c r="AD213" s="14" t="s">
        <v>5</v>
      </c>
      <c r="AE213" s="14" t="s">
        <v>5</v>
      </c>
      <c r="AF213" s="14" t="s">
        <v>396</v>
      </c>
      <c r="AG213" s="14" t="s">
        <v>59</v>
      </c>
      <c r="AH213" s="14">
        <v>41017</v>
      </c>
      <c r="AI213" s="14" t="s">
        <v>912</v>
      </c>
      <c r="AJ213" s="14" t="s">
        <v>638</v>
      </c>
      <c r="AK213" s="14" t="s">
        <v>4</v>
      </c>
      <c r="AL213" s="14">
        <v>0</v>
      </c>
      <c r="AM213" s="14">
        <v>1</v>
      </c>
      <c r="AN213" s="7"/>
      <c r="AQ213" s="7"/>
      <c r="AR213" s="7"/>
      <c r="AV213" s="7"/>
      <c r="AX213" s="7"/>
    </row>
    <row r="214" spans="1:50" x14ac:dyDescent="0.25">
      <c r="A214" s="14" t="s">
        <v>185</v>
      </c>
      <c r="B214" s="14" t="s">
        <v>9</v>
      </c>
      <c r="C214" s="21" t="s">
        <v>40</v>
      </c>
      <c r="D214" s="21" t="s">
        <v>255</v>
      </c>
      <c r="E214" s="21" t="s">
        <v>256</v>
      </c>
      <c r="F214" s="23">
        <v>41017</v>
      </c>
      <c r="G214" s="2">
        <f>ROUNDDOWN((Table_SQLXAL[[#This Row],[PRODWIDTH]]/Table_SQLXAL[[#This Row],[ROLLWIDTH CM]]/10),0)</f>
        <v>3</v>
      </c>
      <c r="H214" s="22">
        <v>9.3000000000000007</v>
      </c>
      <c r="I214" s="21" t="s">
        <v>121</v>
      </c>
      <c r="J214" s="14" t="s">
        <v>79</v>
      </c>
      <c r="K214" s="14" t="s">
        <v>410</v>
      </c>
      <c r="L214" s="10">
        <f>(Table_SQLXAL[[#This Row],[TARGETWEIGHT]]*1000)-Table_SQLXAL[[#This Row],[POWDERWEIGHT]]-Table_SQLXAL[[#This Row],[CHEMICALSWEIGHT]]</f>
        <v>220</v>
      </c>
      <c r="M214" s="16" t="s">
        <v>41</v>
      </c>
      <c r="N214" s="12">
        <f>Table_SQLXAL[[#This Row],[ROLLWIDTH]]/10</f>
        <v>160</v>
      </c>
      <c r="O214" s="13">
        <v>2560</v>
      </c>
      <c r="P214" s="13">
        <f>Table_SQLXAL[[#This Row],[QTY]]/Table_SQLXAL[[#This Row],[ROLLWIDTH CM]]*100</f>
        <v>1600</v>
      </c>
      <c r="Q214" s="13">
        <v>1600</v>
      </c>
      <c r="R214" s="18">
        <f>Table_SQLXAL[[#This Row],[KG]]-Table_SQLXAL[[#This Row],[poid de poudre]]-Table_SQLXAL[[#This Row],[poid de chemical]]</f>
        <v>563.20000000000005</v>
      </c>
      <c r="S214" s="18">
        <f>Table_SQLXAL[[#This Row],[QTY_PROD_TIME]]*1.2</f>
        <v>1.145856</v>
      </c>
      <c r="T214" s="19">
        <v>4800</v>
      </c>
      <c r="U214" s="18">
        <f>Table_SQLXAL[[#This Row],[QTY]]*Table_SQLXAL[[#This Row],[POWDERWEIGHT]]/1000</f>
        <v>0</v>
      </c>
      <c r="V214" s="18">
        <f>Table_SQLXAL[[#This Row],[QTY]]*Table_SQLXAL[[#This Row],[CHEMICALSWEIGHT]]/1000</f>
        <v>0</v>
      </c>
      <c r="W214" s="13">
        <v>563.20000000000005</v>
      </c>
      <c r="X214" s="18">
        <v>1600</v>
      </c>
      <c r="Y214" s="18">
        <v>0.95487999999999995</v>
      </c>
      <c r="Z214" s="20">
        <v>0.22</v>
      </c>
      <c r="AA214" s="9">
        <v>0</v>
      </c>
      <c r="AB214" s="18">
        <v>0</v>
      </c>
      <c r="AC214" s="14" t="s">
        <v>15</v>
      </c>
      <c r="AD214" s="14" t="s">
        <v>5</v>
      </c>
      <c r="AE214" s="14" t="s">
        <v>5</v>
      </c>
      <c r="AF214" s="14" t="s">
        <v>399</v>
      </c>
      <c r="AG214" s="14" t="s">
        <v>59</v>
      </c>
      <c r="AH214" s="14">
        <v>41017</v>
      </c>
      <c r="AI214" s="14" t="s">
        <v>886</v>
      </c>
      <c r="AJ214" s="14" t="s">
        <v>641</v>
      </c>
      <c r="AK214" s="14" t="s">
        <v>4</v>
      </c>
      <c r="AL214" s="14">
        <v>0</v>
      </c>
      <c r="AM214" s="14">
        <v>1</v>
      </c>
      <c r="AN214" s="7"/>
      <c r="AQ214" s="7"/>
      <c r="AR214" s="7"/>
      <c r="AV214" s="7"/>
      <c r="AX214" s="7"/>
    </row>
    <row r="215" spans="1:50" x14ac:dyDescent="0.25">
      <c r="A215" s="14" t="s">
        <v>185</v>
      </c>
      <c r="B215" s="14" t="s">
        <v>9</v>
      </c>
      <c r="C215" s="21" t="s">
        <v>40</v>
      </c>
      <c r="D215" s="21" t="s">
        <v>255</v>
      </c>
      <c r="E215" s="21" t="s">
        <v>256</v>
      </c>
      <c r="F215" s="23">
        <v>41017</v>
      </c>
      <c r="G215" s="2">
        <f>ROUNDDOWN((Table_SQLXAL[[#This Row],[PRODWIDTH]]/Table_SQLXAL[[#This Row],[ROLLWIDTH CM]]/10),0)</f>
        <v>3</v>
      </c>
      <c r="H215" s="22">
        <v>9.3000000000000007</v>
      </c>
      <c r="I215" s="21" t="s">
        <v>110</v>
      </c>
      <c r="J215" s="14" t="s">
        <v>79</v>
      </c>
      <c r="K215" s="14" t="s">
        <v>410</v>
      </c>
      <c r="L215" s="10">
        <f>(Table_SQLXAL[[#This Row],[TARGETWEIGHT]]*1000)-Table_SQLXAL[[#This Row],[POWDERWEIGHT]]-Table_SQLXAL[[#This Row],[CHEMICALSWEIGHT]]</f>
        <v>220</v>
      </c>
      <c r="M215" s="16" t="s">
        <v>41</v>
      </c>
      <c r="N215" s="12">
        <f>Table_SQLXAL[[#This Row],[ROLLWIDTH]]/10</f>
        <v>160</v>
      </c>
      <c r="O215" s="13">
        <v>1280</v>
      </c>
      <c r="P215" s="13">
        <f>Table_SQLXAL[[#This Row],[QTY]]/Table_SQLXAL[[#This Row],[ROLLWIDTH CM]]*100</f>
        <v>800</v>
      </c>
      <c r="Q215" s="13">
        <v>800</v>
      </c>
      <c r="R215" s="18">
        <f>Table_SQLXAL[[#This Row],[KG]]-Table_SQLXAL[[#This Row],[poid de poudre]]-Table_SQLXAL[[#This Row],[poid de chemical]]</f>
        <v>281.60000000000002</v>
      </c>
      <c r="S215" s="18">
        <f>Table_SQLXAL[[#This Row],[QTY_PROD_TIME]]*1.2</f>
        <v>0.57292799999999999</v>
      </c>
      <c r="T215" s="19">
        <v>4800</v>
      </c>
      <c r="U215" s="18">
        <f>Table_SQLXAL[[#This Row],[QTY]]*Table_SQLXAL[[#This Row],[POWDERWEIGHT]]/1000</f>
        <v>0</v>
      </c>
      <c r="V215" s="18">
        <f>Table_SQLXAL[[#This Row],[QTY]]*Table_SQLXAL[[#This Row],[CHEMICALSWEIGHT]]/1000</f>
        <v>0</v>
      </c>
      <c r="W215" s="13">
        <v>281.60000000000002</v>
      </c>
      <c r="X215" s="18">
        <v>1600</v>
      </c>
      <c r="Y215" s="18">
        <v>0.47743999999999998</v>
      </c>
      <c r="Z215" s="20">
        <v>0.22</v>
      </c>
      <c r="AA215" s="9">
        <v>0</v>
      </c>
      <c r="AB215" s="18">
        <v>0</v>
      </c>
      <c r="AC215" s="14" t="s">
        <v>15</v>
      </c>
      <c r="AD215" s="14" t="s">
        <v>5</v>
      </c>
      <c r="AE215" s="14" t="s">
        <v>5</v>
      </c>
      <c r="AF215" s="14" t="s">
        <v>399</v>
      </c>
      <c r="AG215" s="14" t="s">
        <v>59</v>
      </c>
      <c r="AH215" s="14">
        <v>41017</v>
      </c>
      <c r="AI215" s="14" t="s">
        <v>887</v>
      </c>
      <c r="AJ215" s="14" t="s">
        <v>638</v>
      </c>
      <c r="AK215" s="14" t="s">
        <v>4</v>
      </c>
      <c r="AL215" s="14">
        <v>0</v>
      </c>
      <c r="AM215" s="14">
        <v>1</v>
      </c>
      <c r="AN215" s="7"/>
      <c r="AQ215" s="7"/>
      <c r="AR215" s="7"/>
      <c r="AV215" s="7"/>
      <c r="AX215" s="7"/>
    </row>
    <row r="216" spans="1:50" x14ac:dyDescent="0.25">
      <c r="A216" s="14" t="s">
        <v>185</v>
      </c>
      <c r="B216" s="14" t="s">
        <v>9</v>
      </c>
      <c r="C216" s="21" t="s">
        <v>53</v>
      </c>
      <c r="D216" s="21" t="s">
        <v>274</v>
      </c>
      <c r="E216" s="21" t="s">
        <v>275</v>
      </c>
      <c r="F216" s="23">
        <v>41017</v>
      </c>
      <c r="G216" s="2">
        <f>ROUNDDOWN((Table_SQLXAL[[#This Row],[PRODWIDTH]]/Table_SQLXAL[[#This Row],[ROLLWIDTH CM]]/10),0)</f>
        <v>6</v>
      </c>
      <c r="H216" s="22">
        <v>24.8</v>
      </c>
      <c r="I216" s="21" t="s">
        <v>39</v>
      </c>
      <c r="J216" s="14" t="s">
        <v>55</v>
      </c>
      <c r="K216" s="14" t="s">
        <v>56</v>
      </c>
      <c r="L216" s="10">
        <f>(Table_SQLXAL[[#This Row],[TARGETWEIGHT]]*1000)-Table_SQLXAL[[#This Row],[POWDERWEIGHT]]-Table_SQLXAL[[#This Row],[CHEMICALSWEIGHT]]</f>
        <v>75</v>
      </c>
      <c r="M216" s="16" t="s">
        <v>54</v>
      </c>
      <c r="N216" s="12">
        <f>Table_SQLXAL[[#This Row],[ROLLWIDTH]]/10</f>
        <v>82</v>
      </c>
      <c r="O216" s="13">
        <v>75768</v>
      </c>
      <c r="P216" s="13">
        <f>Table_SQLXAL[[#This Row],[QTY]]/Table_SQLXAL[[#This Row],[ROLLWIDTH CM]]*100</f>
        <v>92400</v>
      </c>
      <c r="Q216" s="13">
        <v>92400</v>
      </c>
      <c r="R216" s="18">
        <f>Table_SQLXAL[[#This Row],[KG]]-Table_SQLXAL[[#This Row],[poid de poudre]]-Table_SQLXAL[[#This Row],[poid de chemical]]</f>
        <v>5682.6</v>
      </c>
      <c r="S216" s="18">
        <f>Table_SQLXAL[[#This Row],[QTY_PROD_TIME]]*1.2</f>
        <v>13.0927104</v>
      </c>
      <c r="T216" s="19">
        <v>5400</v>
      </c>
      <c r="U216" s="18">
        <f>Table_SQLXAL[[#This Row],[QTY]]*Table_SQLXAL[[#This Row],[POWDERWEIGHT]]/1000</f>
        <v>0</v>
      </c>
      <c r="V216" s="18">
        <f>Table_SQLXAL[[#This Row],[QTY]]*Table_SQLXAL[[#This Row],[CHEMICALSWEIGHT]]/1000</f>
        <v>0</v>
      </c>
      <c r="W216" s="13">
        <v>5682.6</v>
      </c>
      <c r="X216" s="18">
        <v>820</v>
      </c>
      <c r="Y216" s="18">
        <v>10.910591999999999</v>
      </c>
      <c r="Z216" s="20">
        <v>7.4999999999999997E-2</v>
      </c>
      <c r="AA216" s="9">
        <v>0</v>
      </c>
      <c r="AB216" s="18">
        <v>0</v>
      </c>
      <c r="AC216" s="14" t="s">
        <v>16</v>
      </c>
      <c r="AD216" s="14" t="s">
        <v>5</v>
      </c>
      <c r="AE216" s="14" t="s">
        <v>5</v>
      </c>
      <c r="AF216" s="14" t="s">
        <v>395</v>
      </c>
      <c r="AG216" s="14" t="s">
        <v>59</v>
      </c>
      <c r="AH216" s="14">
        <v>41017</v>
      </c>
      <c r="AI216" s="14" t="s">
        <v>938</v>
      </c>
      <c r="AJ216" s="14" t="s">
        <v>639</v>
      </c>
      <c r="AK216" s="14" t="s">
        <v>25</v>
      </c>
      <c r="AL216" s="14">
        <v>75768</v>
      </c>
      <c r="AM216" s="14">
        <v>41054</v>
      </c>
      <c r="AN216" s="7"/>
      <c r="AQ216" s="7"/>
      <c r="AR216" s="7"/>
      <c r="AV216" s="7"/>
      <c r="AX216" s="7"/>
    </row>
    <row r="217" spans="1:50" x14ac:dyDescent="0.25">
      <c r="A217" s="14" t="s">
        <v>185</v>
      </c>
      <c r="B217" s="14" t="s">
        <v>9</v>
      </c>
      <c r="C217" s="21" t="s">
        <v>53</v>
      </c>
      <c r="D217" s="21" t="s">
        <v>274</v>
      </c>
      <c r="E217" s="21" t="s">
        <v>275</v>
      </c>
      <c r="F217" s="23">
        <v>41015</v>
      </c>
      <c r="G217" s="2">
        <f>ROUNDDOWN((Table_SQLXAL[[#This Row],[PRODWIDTH]]/Table_SQLXAL[[#This Row],[ROLLWIDTH CM]]/10),0)</f>
        <v>6</v>
      </c>
      <c r="H217" s="22">
        <v>24.8</v>
      </c>
      <c r="I217" s="21" t="s">
        <v>39</v>
      </c>
      <c r="J217" s="14" t="s">
        <v>52</v>
      </c>
      <c r="K217" s="14" t="s">
        <v>437</v>
      </c>
      <c r="L217" s="10">
        <f>(Table_SQLXAL[[#This Row],[TARGETWEIGHT]]*1000)-Table_SQLXAL[[#This Row],[POWDERWEIGHT]]-Table_SQLXAL[[#This Row],[CHEMICALSWEIGHT]]</f>
        <v>75</v>
      </c>
      <c r="M217" s="16" t="s">
        <v>54</v>
      </c>
      <c r="N217" s="12">
        <f>Table_SQLXAL[[#This Row],[ROLLWIDTH]]/10</f>
        <v>90</v>
      </c>
      <c r="O217" s="13">
        <v>83160</v>
      </c>
      <c r="P217" s="13">
        <f>Table_SQLXAL[[#This Row],[QTY]]/Table_SQLXAL[[#This Row],[ROLLWIDTH CM]]*100</f>
        <v>92400</v>
      </c>
      <c r="Q217" s="13">
        <v>92400</v>
      </c>
      <c r="R217" s="18">
        <f>Table_SQLXAL[[#This Row],[KG]]-Table_SQLXAL[[#This Row],[poid de poudre]]-Table_SQLXAL[[#This Row],[poid de chemical]]</f>
        <v>6237</v>
      </c>
      <c r="S217" s="18">
        <f>Table_SQLXAL[[#This Row],[QTY_PROD_TIME]]*1.2</f>
        <v>14.370047999999999</v>
      </c>
      <c r="T217" s="19">
        <v>5400</v>
      </c>
      <c r="U217" s="18">
        <f>Table_SQLXAL[[#This Row],[QTY]]*Table_SQLXAL[[#This Row],[POWDERWEIGHT]]/1000</f>
        <v>0</v>
      </c>
      <c r="V217" s="18">
        <f>Table_SQLXAL[[#This Row],[QTY]]*Table_SQLXAL[[#This Row],[CHEMICALSWEIGHT]]/1000</f>
        <v>0</v>
      </c>
      <c r="W217" s="13">
        <v>6237</v>
      </c>
      <c r="X217" s="18">
        <v>900</v>
      </c>
      <c r="Y217" s="18">
        <v>11.97504</v>
      </c>
      <c r="Z217" s="20">
        <v>7.4999999999999997E-2</v>
      </c>
      <c r="AA217" s="9">
        <v>0</v>
      </c>
      <c r="AB217" s="18">
        <v>0</v>
      </c>
      <c r="AC217" s="14" t="s">
        <v>16</v>
      </c>
      <c r="AD217" s="14" t="s">
        <v>5</v>
      </c>
      <c r="AE217" s="14" t="s">
        <v>5</v>
      </c>
      <c r="AF217" s="14" t="s">
        <v>395</v>
      </c>
      <c r="AG217" s="14" t="s">
        <v>59</v>
      </c>
      <c r="AH217" s="14">
        <v>41015</v>
      </c>
      <c r="AI217" s="14" t="s">
        <v>939</v>
      </c>
      <c r="AJ217" s="14" t="s">
        <v>643</v>
      </c>
      <c r="AK217" s="14" t="s">
        <v>25</v>
      </c>
      <c r="AL217" s="14">
        <v>83160</v>
      </c>
      <c r="AM217" s="14">
        <v>41054</v>
      </c>
      <c r="AN217" s="7"/>
      <c r="AQ217" s="7"/>
      <c r="AR217" s="7"/>
      <c r="AV217" s="7"/>
      <c r="AX217" s="7"/>
    </row>
    <row r="218" spans="1:50" x14ac:dyDescent="0.25">
      <c r="A218" s="14" t="s">
        <v>185</v>
      </c>
      <c r="B218" s="14" t="s">
        <v>9</v>
      </c>
      <c r="C218" s="21" t="s">
        <v>67</v>
      </c>
      <c r="D218" s="21" t="s">
        <v>253</v>
      </c>
      <c r="E218" s="21" t="s">
        <v>254</v>
      </c>
      <c r="F218" s="23">
        <v>41015</v>
      </c>
      <c r="G218" s="2">
        <f>ROUNDDOWN((Table_SQLXAL[[#This Row],[PRODWIDTH]]/Table_SQLXAL[[#This Row],[ROLLWIDTH CM]]/10),0)</f>
        <v>3</v>
      </c>
      <c r="H218" s="22">
        <v>7.6</v>
      </c>
      <c r="I218" s="21" t="s">
        <v>70</v>
      </c>
      <c r="J218" s="14" t="s">
        <v>66</v>
      </c>
      <c r="K218" s="14" t="s">
        <v>68</v>
      </c>
      <c r="L218" s="10">
        <f>(Table_SQLXAL[[#This Row],[TARGETWEIGHT]]*1000)-Table_SQLXAL[[#This Row],[POWDERWEIGHT]]-Table_SQLXAL[[#This Row],[CHEMICALSWEIGHT]]</f>
        <v>300</v>
      </c>
      <c r="M218" s="16" t="s">
        <v>69</v>
      </c>
      <c r="N218" s="12">
        <f>Table_SQLXAL[[#This Row],[ROLLWIDTH]]/10</f>
        <v>180</v>
      </c>
      <c r="O218" s="13">
        <v>5400</v>
      </c>
      <c r="P218" s="13">
        <f>Table_SQLXAL[[#This Row],[QTY]]/Table_SQLXAL[[#This Row],[ROLLWIDTH CM]]*100</f>
        <v>3000</v>
      </c>
      <c r="Q218" s="13">
        <v>3000</v>
      </c>
      <c r="R218" s="18">
        <f>Table_SQLXAL[[#This Row],[KG]]-Table_SQLXAL[[#This Row],[poid de poudre]]-Table_SQLXAL[[#This Row],[poid de chemical]]</f>
        <v>1620</v>
      </c>
      <c r="S218" s="18">
        <f>Table_SQLXAL[[#This Row],[QTY_PROD_TIME]]*1.2</f>
        <v>2.4624000000000001</v>
      </c>
      <c r="T218" s="19">
        <v>6080</v>
      </c>
      <c r="U218" s="18">
        <f>Table_SQLXAL[[#This Row],[QTY]]*Table_SQLXAL[[#This Row],[POWDERWEIGHT]]/1000</f>
        <v>0</v>
      </c>
      <c r="V218" s="18">
        <f>Table_SQLXAL[[#This Row],[QTY]]*Table_SQLXAL[[#This Row],[CHEMICALSWEIGHT]]/1000</f>
        <v>0</v>
      </c>
      <c r="W218" s="13">
        <v>1620</v>
      </c>
      <c r="X218" s="18">
        <v>1800</v>
      </c>
      <c r="Y218" s="18">
        <v>2.052</v>
      </c>
      <c r="Z218" s="20">
        <v>0.3</v>
      </c>
      <c r="AA218" s="9">
        <v>0</v>
      </c>
      <c r="AB218" s="18">
        <v>0</v>
      </c>
      <c r="AC218" s="14" t="s">
        <v>15</v>
      </c>
      <c r="AD218" s="14" t="s">
        <v>5</v>
      </c>
      <c r="AE218" s="14" t="s">
        <v>5</v>
      </c>
      <c r="AF218" s="14" t="s">
        <v>394</v>
      </c>
      <c r="AG218" s="14" t="s">
        <v>59</v>
      </c>
      <c r="AH218" s="14">
        <v>41015</v>
      </c>
      <c r="AI218" s="14" t="s">
        <v>882</v>
      </c>
      <c r="AJ218" s="14" t="s">
        <v>421</v>
      </c>
      <c r="AK218" s="14" t="s">
        <v>4</v>
      </c>
      <c r="AL218" s="14">
        <v>0</v>
      </c>
      <c r="AM218" s="14">
        <v>1</v>
      </c>
      <c r="AN218" s="7"/>
      <c r="AQ218" s="7"/>
      <c r="AR218" s="7"/>
      <c r="AV218" s="7"/>
      <c r="AX218" s="7"/>
    </row>
    <row r="219" spans="1:50" x14ac:dyDescent="0.25">
      <c r="A219" s="14" t="s">
        <v>185</v>
      </c>
      <c r="B219" s="14" t="s">
        <v>9</v>
      </c>
      <c r="C219" s="21" t="s">
        <v>87</v>
      </c>
      <c r="D219" s="21" t="s">
        <v>265</v>
      </c>
      <c r="E219" s="21" t="s">
        <v>266</v>
      </c>
      <c r="F219" s="23">
        <v>41015</v>
      </c>
      <c r="G219" s="2">
        <f>ROUNDDOWN((Table_SQLXAL[[#This Row],[PRODWIDTH]]/Table_SQLXAL[[#This Row],[ROLLWIDTH CM]]/10),0)</f>
        <v>3</v>
      </c>
      <c r="H219" s="22">
        <v>16.2</v>
      </c>
      <c r="I219" s="21" t="s">
        <v>89</v>
      </c>
      <c r="J219" s="14" t="s">
        <v>197</v>
      </c>
      <c r="K219" s="14" t="s">
        <v>423</v>
      </c>
      <c r="L219" s="10">
        <f>(Table_SQLXAL[[#This Row],[TARGETWEIGHT]]*1000)-Table_SQLXAL[[#This Row],[POWDERWEIGHT]]-Table_SQLXAL[[#This Row],[CHEMICALSWEIGHT]]</f>
        <v>70</v>
      </c>
      <c r="M219" s="16" t="s">
        <v>88</v>
      </c>
      <c r="N219" s="12">
        <f>Table_SQLXAL[[#This Row],[ROLLWIDTH]]/10</f>
        <v>185</v>
      </c>
      <c r="O219" s="13">
        <v>11100</v>
      </c>
      <c r="P219" s="13">
        <f>Table_SQLXAL[[#This Row],[QTY]]/Table_SQLXAL[[#This Row],[ROLLWIDTH CM]]*100</f>
        <v>6000</v>
      </c>
      <c r="Q219" s="13">
        <v>6000</v>
      </c>
      <c r="R219" s="18">
        <f>Table_SQLXAL[[#This Row],[KG]]-Table_SQLXAL[[#This Row],[poid de poudre]]-Table_SQLXAL[[#This Row],[poid de chemical]]</f>
        <v>777</v>
      </c>
      <c r="S219" s="18">
        <f>Table_SQLXAL[[#This Row],[QTY_PROD_TIME]]*1.2</f>
        <v>2.4641999999999999</v>
      </c>
      <c r="T219" s="19">
        <v>5550</v>
      </c>
      <c r="U219" s="18">
        <f>Table_SQLXAL[[#This Row],[QTY]]*Table_SQLXAL[[#This Row],[POWDERWEIGHT]]/1000</f>
        <v>222</v>
      </c>
      <c r="V219" s="18">
        <f>Table_SQLXAL[[#This Row],[QTY]]*Table_SQLXAL[[#This Row],[CHEMICALSWEIGHT]]/1000</f>
        <v>0</v>
      </c>
      <c r="W219" s="13">
        <v>999</v>
      </c>
      <c r="X219" s="18">
        <v>1850</v>
      </c>
      <c r="Y219" s="18">
        <v>2.0535000000000001</v>
      </c>
      <c r="Z219" s="20">
        <v>0.09</v>
      </c>
      <c r="AA219" s="9">
        <v>20</v>
      </c>
      <c r="AB219" s="18">
        <v>0</v>
      </c>
      <c r="AC219" s="14" t="s">
        <v>16</v>
      </c>
      <c r="AD219" s="14" t="s">
        <v>5</v>
      </c>
      <c r="AE219" s="14" t="s">
        <v>6</v>
      </c>
      <c r="AF219" s="14" t="s">
        <v>402</v>
      </c>
      <c r="AG219" s="14" t="s">
        <v>59</v>
      </c>
      <c r="AH219" s="14">
        <v>41015</v>
      </c>
      <c r="AI219" s="14" t="s">
        <v>940</v>
      </c>
      <c r="AJ219" s="14" t="s">
        <v>644</v>
      </c>
      <c r="AK219" s="14" t="s">
        <v>4</v>
      </c>
      <c r="AL219" s="14">
        <v>11100</v>
      </c>
      <c r="AM219" s="14">
        <v>41054</v>
      </c>
      <c r="AN219" s="7"/>
      <c r="AQ219" s="7"/>
      <c r="AR219" s="7"/>
      <c r="AV219" s="7"/>
      <c r="AX219" s="7"/>
    </row>
    <row r="220" spans="1:50" x14ac:dyDescent="0.25">
      <c r="A220" s="14" t="s">
        <v>185</v>
      </c>
      <c r="B220" s="14" t="s">
        <v>9</v>
      </c>
      <c r="C220" s="21" t="s">
        <v>7</v>
      </c>
      <c r="D220" s="21" t="s">
        <v>257</v>
      </c>
      <c r="E220" s="21" t="s">
        <v>258</v>
      </c>
      <c r="F220" s="23">
        <v>41015</v>
      </c>
      <c r="G220" s="2">
        <f>ROUNDDOWN((Table_SQLXAL[[#This Row],[PRODWIDTH]]/Table_SQLXAL[[#This Row],[ROLLWIDTH CM]]/10),0)</f>
        <v>3</v>
      </c>
      <c r="H220" s="22">
        <v>7</v>
      </c>
      <c r="I220" s="21" t="s">
        <v>76</v>
      </c>
      <c r="J220" s="14" t="s">
        <v>75</v>
      </c>
      <c r="K220" s="14" t="s">
        <v>406</v>
      </c>
      <c r="L220" s="10">
        <f>(Table_SQLXAL[[#This Row],[TARGETWEIGHT]]*1000)-Table_SQLXAL[[#This Row],[POWDERWEIGHT]]-Table_SQLXAL[[#This Row],[CHEMICALSWEIGHT]]</f>
        <v>300</v>
      </c>
      <c r="M220" s="16" t="s">
        <v>18</v>
      </c>
      <c r="N220" s="12">
        <f>Table_SQLXAL[[#This Row],[ROLLWIDTH]]/10</f>
        <v>160</v>
      </c>
      <c r="O220" s="13">
        <v>5760</v>
      </c>
      <c r="P220" s="13">
        <f>Table_SQLXAL[[#This Row],[QTY]]/Table_SQLXAL[[#This Row],[ROLLWIDTH CM]]*100</f>
        <v>3600</v>
      </c>
      <c r="Q220" s="13">
        <v>3600</v>
      </c>
      <c r="R220" s="18">
        <f>Table_SQLXAL[[#This Row],[KG]]-Table_SQLXAL[[#This Row],[poid de poudre]]-Table_SQLXAL[[#This Row],[poid de chemical]]</f>
        <v>1728</v>
      </c>
      <c r="S220" s="18">
        <f>Table_SQLXAL[[#This Row],[QTY_PROD_TIME]]*1.2</f>
        <v>3.04128</v>
      </c>
      <c r="T220" s="19">
        <v>6000</v>
      </c>
      <c r="U220" s="18">
        <f>Table_SQLXAL[[#This Row],[QTY]]*Table_SQLXAL[[#This Row],[POWDERWEIGHT]]/1000</f>
        <v>0</v>
      </c>
      <c r="V220" s="18">
        <f>Table_SQLXAL[[#This Row],[QTY]]*Table_SQLXAL[[#This Row],[CHEMICALSWEIGHT]]/1000</f>
        <v>0</v>
      </c>
      <c r="W220" s="13">
        <v>1728</v>
      </c>
      <c r="X220" s="18">
        <v>1600</v>
      </c>
      <c r="Y220" s="18">
        <v>2.5344000000000002</v>
      </c>
      <c r="Z220" s="20">
        <v>0.3</v>
      </c>
      <c r="AA220" s="9">
        <v>0</v>
      </c>
      <c r="AB220" s="18">
        <v>0</v>
      </c>
      <c r="AC220" s="14" t="s">
        <v>15</v>
      </c>
      <c r="AD220" s="14" t="s">
        <v>5</v>
      </c>
      <c r="AE220" s="14" t="s">
        <v>5</v>
      </c>
      <c r="AF220" s="14" t="s">
        <v>396</v>
      </c>
      <c r="AG220" s="14" t="s">
        <v>59</v>
      </c>
      <c r="AH220" s="14">
        <v>41015</v>
      </c>
      <c r="AI220" s="14" t="s">
        <v>913</v>
      </c>
      <c r="AJ220" s="14" t="s">
        <v>345</v>
      </c>
      <c r="AK220" s="14" t="s">
        <v>4</v>
      </c>
      <c r="AL220" s="14">
        <v>0</v>
      </c>
      <c r="AM220" s="14">
        <v>1</v>
      </c>
      <c r="AN220" s="7"/>
      <c r="AQ220" s="7"/>
      <c r="AR220" s="7"/>
      <c r="AV220" s="7"/>
      <c r="AX220" s="7"/>
    </row>
    <row r="221" spans="1:50" x14ac:dyDescent="0.25">
      <c r="A221" s="14" t="s">
        <v>185</v>
      </c>
      <c r="B221" s="14" t="s">
        <v>9</v>
      </c>
      <c r="C221" s="21" t="s">
        <v>7</v>
      </c>
      <c r="D221" s="21" t="s">
        <v>257</v>
      </c>
      <c r="E221" s="21" t="s">
        <v>258</v>
      </c>
      <c r="F221" s="23">
        <v>41012</v>
      </c>
      <c r="G221" s="2">
        <f>ROUNDDOWN((Table_SQLXAL[[#This Row],[PRODWIDTH]]/Table_SQLXAL[[#This Row],[ROLLWIDTH CM]]/10),0)</f>
        <v>4</v>
      </c>
      <c r="H221" s="22">
        <v>7</v>
      </c>
      <c r="I221" s="21" t="s">
        <v>78</v>
      </c>
      <c r="J221" s="14" t="s">
        <v>77</v>
      </c>
      <c r="K221" s="14" t="s">
        <v>409</v>
      </c>
      <c r="L221" s="10">
        <f>(Table_SQLXAL[[#This Row],[TARGETWEIGHT]]*1000)-Table_SQLXAL[[#This Row],[POWDERWEIGHT]]-Table_SQLXAL[[#This Row],[CHEMICALSWEIGHT]]</f>
        <v>300</v>
      </c>
      <c r="M221" s="16" t="s">
        <v>18</v>
      </c>
      <c r="N221" s="12">
        <f>Table_SQLXAL[[#This Row],[ROLLWIDTH]]/10</f>
        <v>150</v>
      </c>
      <c r="O221" s="13">
        <v>3600</v>
      </c>
      <c r="P221" s="13">
        <f>Table_SQLXAL[[#This Row],[QTY]]/Table_SQLXAL[[#This Row],[ROLLWIDTH CM]]*100</f>
        <v>2400</v>
      </c>
      <c r="Q221" s="13">
        <v>2400</v>
      </c>
      <c r="R221" s="18">
        <f>Table_SQLXAL[[#This Row],[KG]]-Table_SQLXAL[[#This Row],[poid de poudre]]-Table_SQLXAL[[#This Row],[poid de chemical]]</f>
        <v>1080</v>
      </c>
      <c r="S221" s="18">
        <f>Table_SQLXAL[[#This Row],[QTY_PROD_TIME]]*1.2</f>
        <v>1.9008</v>
      </c>
      <c r="T221" s="19">
        <v>6000</v>
      </c>
      <c r="U221" s="18">
        <f>Table_SQLXAL[[#This Row],[QTY]]*Table_SQLXAL[[#This Row],[POWDERWEIGHT]]/1000</f>
        <v>0</v>
      </c>
      <c r="V221" s="18">
        <f>Table_SQLXAL[[#This Row],[QTY]]*Table_SQLXAL[[#This Row],[CHEMICALSWEIGHT]]/1000</f>
        <v>0</v>
      </c>
      <c r="W221" s="13">
        <v>1080</v>
      </c>
      <c r="X221" s="18">
        <v>1500</v>
      </c>
      <c r="Y221" s="18">
        <v>1.5840000000000001</v>
      </c>
      <c r="Z221" s="20">
        <v>0.3</v>
      </c>
      <c r="AA221" s="9">
        <v>0</v>
      </c>
      <c r="AB221" s="18">
        <v>0</v>
      </c>
      <c r="AC221" s="14" t="s">
        <v>15</v>
      </c>
      <c r="AD221" s="14" t="s">
        <v>5</v>
      </c>
      <c r="AE221" s="14" t="s">
        <v>5</v>
      </c>
      <c r="AF221" s="14" t="s">
        <v>396</v>
      </c>
      <c r="AG221" s="14" t="s">
        <v>59</v>
      </c>
      <c r="AH221" s="14">
        <v>41012</v>
      </c>
      <c r="AI221" s="14" t="s">
        <v>914</v>
      </c>
      <c r="AJ221" s="14" t="s">
        <v>447</v>
      </c>
      <c r="AK221" s="14" t="s">
        <v>4</v>
      </c>
      <c r="AL221" s="14">
        <v>0</v>
      </c>
      <c r="AM221" s="14">
        <v>1</v>
      </c>
      <c r="AN221" s="7"/>
      <c r="AQ221" s="7"/>
      <c r="AR221" s="7"/>
      <c r="AV221" s="7"/>
      <c r="AX221" s="7"/>
    </row>
    <row r="222" spans="1:50" x14ac:dyDescent="0.25">
      <c r="A222" s="14" t="s">
        <v>185</v>
      </c>
      <c r="B222" s="14" t="s">
        <v>9</v>
      </c>
      <c r="C222" s="21" t="s">
        <v>40</v>
      </c>
      <c r="D222" s="21" t="s">
        <v>255</v>
      </c>
      <c r="E222" s="21" t="s">
        <v>256</v>
      </c>
      <c r="F222" s="23">
        <v>41015</v>
      </c>
      <c r="G222" s="2">
        <f>ROUNDDOWN((Table_SQLXAL[[#This Row],[PRODWIDTH]]/Table_SQLXAL[[#This Row],[ROLLWIDTH CM]]/10),0)</f>
        <v>3</v>
      </c>
      <c r="H222" s="22">
        <v>9.3000000000000007</v>
      </c>
      <c r="I222" s="21" t="s">
        <v>37</v>
      </c>
      <c r="J222" s="14" t="s">
        <v>111</v>
      </c>
      <c r="K222" s="14" t="s">
        <v>119</v>
      </c>
      <c r="L222" s="10">
        <f>(Table_SQLXAL[[#This Row],[TARGETWEIGHT]]*1000)-Table_SQLXAL[[#This Row],[POWDERWEIGHT]]-Table_SQLXAL[[#This Row],[CHEMICALSWEIGHT]]</f>
        <v>220</v>
      </c>
      <c r="M222" s="16" t="s">
        <v>41</v>
      </c>
      <c r="N222" s="12">
        <f>Table_SQLXAL[[#This Row],[ROLLWIDTH]]/10</f>
        <v>150</v>
      </c>
      <c r="O222" s="13">
        <v>600</v>
      </c>
      <c r="P222" s="13">
        <f>Table_SQLXAL[[#This Row],[QTY]]/Table_SQLXAL[[#This Row],[ROLLWIDTH CM]]*100</f>
        <v>400</v>
      </c>
      <c r="Q222" s="13">
        <v>400</v>
      </c>
      <c r="R222" s="18">
        <f>Table_SQLXAL[[#This Row],[KG]]-Table_SQLXAL[[#This Row],[poid de poudre]]-Table_SQLXAL[[#This Row],[poid de chemical]]</f>
        <v>132</v>
      </c>
      <c r="S222" s="18">
        <f>Table_SQLXAL[[#This Row],[QTY_PROD_TIME]]*1.2</f>
        <v>0.26855999999999997</v>
      </c>
      <c r="T222" s="19">
        <v>4800</v>
      </c>
      <c r="U222" s="18">
        <f>Table_SQLXAL[[#This Row],[QTY]]*Table_SQLXAL[[#This Row],[POWDERWEIGHT]]/1000</f>
        <v>0</v>
      </c>
      <c r="V222" s="18">
        <f>Table_SQLXAL[[#This Row],[QTY]]*Table_SQLXAL[[#This Row],[CHEMICALSWEIGHT]]/1000</f>
        <v>0</v>
      </c>
      <c r="W222" s="13">
        <v>132</v>
      </c>
      <c r="X222" s="18">
        <v>1500</v>
      </c>
      <c r="Y222" s="18">
        <v>0.2238</v>
      </c>
      <c r="Z222" s="20">
        <v>0.22</v>
      </c>
      <c r="AA222" s="9">
        <v>0</v>
      </c>
      <c r="AB222" s="18">
        <v>0</v>
      </c>
      <c r="AC222" s="14" t="s">
        <v>15</v>
      </c>
      <c r="AD222" s="14" t="s">
        <v>5</v>
      </c>
      <c r="AE222" s="14" t="s">
        <v>5</v>
      </c>
      <c r="AF222" s="14" t="s">
        <v>398</v>
      </c>
      <c r="AG222" s="14" t="s">
        <v>59</v>
      </c>
      <c r="AH222" s="14">
        <v>41015</v>
      </c>
      <c r="AI222" s="14" t="s">
        <v>888</v>
      </c>
      <c r="AJ222" s="14" t="s">
        <v>640</v>
      </c>
      <c r="AK222" s="14" t="s">
        <v>4</v>
      </c>
      <c r="AL222" s="14">
        <v>0</v>
      </c>
      <c r="AM222" s="14">
        <v>1</v>
      </c>
      <c r="AN222" s="7"/>
      <c r="AQ222" s="7"/>
      <c r="AR222" s="7"/>
      <c r="AV222" s="7"/>
      <c r="AX222" s="7"/>
    </row>
    <row r="223" spans="1:50" x14ac:dyDescent="0.25">
      <c r="A223" s="14" t="s">
        <v>185</v>
      </c>
      <c r="B223" s="14" t="s">
        <v>9</v>
      </c>
      <c r="C223" s="21" t="s">
        <v>40</v>
      </c>
      <c r="D223" s="21" t="s">
        <v>255</v>
      </c>
      <c r="E223" s="21" t="s">
        <v>256</v>
      </c>
      <c r="F223" s="23">
        <v>41015</v>
      </c>
      <c r="G223" s="2">
        <f>ROUNDDOWN((Table_SQLXAL[[#This Row],[PRODWIDTH]]/Table_SQLXAL[[#This Row],[ROLLWIDTH CM]]/10),0)</f>
        <v>3</v>
      </c>
      <c r="H223" s="22">
        <v>9.3000000000000007</v>
      </c>
      <c r="I223" s="21" t="s">
        <v>115</v>
      </c>
      <c r="J223" s="14" t="s">
        <v>79</v>
      </c>
      <c r="K223" s="14" t="s">
        <v>410</v>
      </c>
      <c r="L223" s="10">
        <f>(Table_SQLXAL[[#This Row],[TARGETWEIGHT]]*1000)-Table_SQLXAL[[#This Row],[POWDERWEIGHT]]-Table_SQLXAL[[#This Row],[CHEMICALSWEIGHT]]</f>
        <v>220</v>
      </c>
      <c r="M223" s="16" t="s">
        <v>41</v>
      </c>
      <c r="N223" s="12">
        <f>Table_SQLXAL[[#This Row],[ROLLWIDTH]]/10</f>
        <v>160</v>
      </c>
      <c r="O223" s="13">
        <v>7680</v>
      </c>
      <c r="P223" s="13">
        <f>Table_SQLXAL[[#This Row],[QTY]]/Table_SQLXAL[[#This Row],[ROLLWIDTH CM]]*100</f>
        <v>4800</v>
      </c>
      <c r="Q223" s="13">
        <v>4800</v>
      </c>
      <c r="R223" s="18">
        <f>Table_SQLXAL[[#This Row],[KG]]-Table_SQLXAL[[#This Row],[poid de poudre]]-Table_SQLXAL[[#This Row],[poid de chemical]]</f>
        <v>1689.6</v>
      </c>
      <c r="S223" s="18">
        <f>Table_SQLXAL[[#This Row],[QTY_PROD_TIME]]*1.2</f>
        <v>3.4375680000000002</v>
      </c>
      <c r="T223" s="19">
        <v>4800</v>
      </c>
      <c r="U223" s="18">
        <f>Table_SQLXAL[[#This Row],[QTY]]*Table_SQLXAL[[#This Row],[POWDERWEIGHT]]/1000</f>
        <v>0</v>
      </c>
      <c r="V223" s="18">
        <f>Table_SQLXAL[[#This Row],[QTY]]*Table_SQLXAL[[#This Row],[CHEMICALSWEIGHT]]/1000</f>
        <v>0</v>
      </c>
      <c r="W223" s="13">
        <v>1689.6</v>
      </c>
      <c r="X223" s="18">
        <v>1600</v>
      </c>
      <c r="Y223" s="18">
        <v>2.8646400000000001</v>
      </c>
      <c r="Z223" s="20">
        <v>0.22</v>
      </c>
      <c r="AA223" s="9">
        <v>0</v>
      </c>
      <c r="AB223" s="18">
        <v>0</v>
      </c>
      <c r="AC223" s="14" t="s">
        <v>15</v>
      </c>
      <c r="AD223" s="14" t="s">
        <v>5</v>
      </c>
      <c r="AE223" s="14" t="s">
        <v>5</v>
      </c>
      <c r="AF223" s="14" t="s">
        <v>399</v>
      </c>
      <c r="AG223" s="14" t="s">
        <v>59</v>
      </c>
      <c r="AH223" s="14">
        <v>41015</v>
      </c>
      <c r="AI223" s="14" t="s">
        <v>889</v>
      </c>
      <c r="AJ223" s="14" t="s">
        <v>645</v>
      </c>
      <c r="AK223" s="14" t="s">
        <v>4</v>
      </c>
      <c r="AL223" s="14">
        <v>0</v>
      </c>
      <c r="AM223" s="14">
        <v>1</v>
      </c>
      <c r="AN223" s="7"/>
      <c r="AQ223" s="7"/>
      <c r="AR223" s="7"/>
      <c r="AV223" s="7"/>
      <c r="AX223" s="7"/>
    </row>
    <row r="224" spans="1:50" x14ac:dyDescent="0.25">
      <c r="A224" s="14" t="s">
        <v>185</v>
      </c>
      <c r="B224" s="14" t="s">
        <v>9</v>
      </c>
      <c r="C224" s="21" t="s">
        <v>40</v>
      </c>
      <c r="D224" s="21" t="s">
        <v>255</v>
      </c>
      <c r="E224" s="21" t="s">
        <v>256</v>
      </c>
      <c r="F224" s="23">
        <v>41015</v>
      </c>
      <c r="G224" s="2">
        <f>ROUNDDOWN((Table_SQLXAL[[#This Row],[PRODWIDTH]]/Table_SQLXAL[[#This Row],[ROLLWIDTH CM]]/10),0)</f>
        <v>3</v>
      </c>
      <c r="H224" s="22">
        <v>9.3000000000000007</v>
      </c>
      <c r="I224" s="21" t="s">
        <v>76</v>
      </c>
      <c r="J224" s="14" t="s">
        <v>79</v>
      </c>
      <c r="K224" s="14" t="s">
        <v>410</v>
      </c>
      <c r="L224" s="10">
        <f>(Table_SQLXAL[[#This Row],[TARGETWEIGHT]]*1000)-Table_SQLXAL[[#This Row],[POWDERWEIGHT]]-Table_SQLXAL[[#This Row],[CHEMICALSWEIGHT]]</f>
        <v>220</v>
      </c>
      <c r="M224" s="16" t="s">
        <v>41</v>
      </c>
      <c r="N224" s="12">
        <f>Table_SQLXAL[[#This Row],[ROLLWIDTH]]/10</f>
        <v>160</v>
      </c>
      <c r="O224" s="13">
        <v>1280</v>
      </c>
      <c r="P224" s="13">
        <f>Table_SQLXAL[[#This Row],[QTY]]/Table_SQLXAL[[#This Row],[ROLLWIDTH CM]]*100</f>
        <v>800</v>
      </c>
      <c r="Q224" s="13">
        <v>800</v>
      </c>
      <c r="R224" s="18">
        <f>Table_SQLXAL[[#This Row],[KG]]-Table_SQLXAL[[#This Row],[poid de poudre]]-Table_SQLXAL[[#This Row],[poid de chemical]]</f>
        <v>281.60000000000002</v>
      </c>
      <c r="S224" s="18">
        <f>Table_SQLXAL[[#This Row],[QTY_PROD_TIME]]*1.2</f>
        <v>0.57292799999999999</v>
      </c>
      <c r="T224" s="19">
        <v>4800</v>
      </c>
      <c r="U224" s="18">
        <f>Table_SQLXAL[[#This Row],[QTY]]*Table_SQLXAL[[#This Row],[POWDERWEIGHT]]/1000</f>
        <v>0</v>
      </c>
      <c r="V224" s="18">
        <f>Table_SQLXAL[[#This Row],[QTY]]*Table_SQLXAL[[#This Row],[CHEMICALSWEIGHT]]/1000</f>
        <v>0</v>
      </c>
      <c r="W224" s="13">
        <v>281.60000000000002</v>
      </c>
      <c r="X224" s="18">
        <v>1600</v>
      </c>
      <c r="Y224" s="18">
        <v>0.47743999999999998</v>
      </c>
      <c r="Z224" s="20">
        <v>0.22</v>
      </c>
      <c r="AA224" s="9">
        <v>0</v>
      </c>
      <c r="AB224" s="18">
        <v>0</v>
      </c>
      <c r="AC224" s="14" t="s">
        <v>15</v>
      </c>
      <c r="AD224" s="14" t="s">
        <v>5</v>
      </c>
      <c r="AE224" s="14" t="s">
        <v>5</v>
      </c>
      <c r="AF224" s="14" t="s">
        <v>399</v>
      </c>
      <c r="AG224" s="14" t="s">
        <v>59</v>
      </c>
      <c r="AH224" s="14">
        <v>41015</v>
      </c>
      <c r="AI224" s="14" t="s">
        <v>890</v>
      </c>
      <c r="AJ224" s="14" t="s">
        <v>345</v>
      </c>
      <c r="AK224" s="14" t="s">
        <v>4</v>
      </c>
      <c r="AL224" s="14">
        <v>0</v>
      </c>
      <c r="AM224" s="14">
        <v>1</v>
      </c>
      <c r="AN224" s="7"/>
      <c r="AQ224" s="7"/>
      <c r="AR224" s="7"/>
      <c r="AV224" s="7"/>
      <c r="AX224" s="7"/>
    </row>
    <row r="225" spans="1:50" x14ac:dyDescent="0.25">
      <c r="A225" s="14" t="s">
        <v>185</v>
      </c>
      <c r="B225" s="14" t="s">
        <v>9</v>
      </c>
      <c r="C225" s="21" t="s">
        <v>40</v>
      </c>
      <c r="D225" s="21" t="s">
        <v>255</v>
      </c>
      <c r="E225" s="21" t="s">
        <v>256</v>
      </c>
      <c r="F225" s="23">
        <v>41015</v>
      </c>
      <c r="G225" s="2">
        <f>ROUNDDOWN((Table_SQLXAL[[#This Row],[PRODWIDTH]]/Table_SQLXAL[[#This Row],[ROLLWIDTH CM]]/10),0)</f>
        <v>3</v>
      </c>
      <c r="H225" s="22">
        <v>9.3000000000000007</v>
      </c>
      <c r="I225" s="21" t="s">
        <v>125</v>
      </c>
      <c r="J225" s="14" t="s">
        <v>124</v>
      </c>
      <c r="K225" s="14" t="s">
        <v>119</v>
      </c>
      <c r="L225" s="10">
        <f>(Table_SQLXAL[[#This Row],[TARGETWEIGHT]]*1000)-Table_SQLXAL[[#This Row],[POWDERWEIGHT]]-Table_SQLXAL[[#This Row],[CHEMICALSWEIGHT]]</f>
        <v>220</v>
      </c>
      <c r="M225" s="16" t="s">
        <v>41</v>
      </c>
      <c r="N225" s="12">
        <f>Table_SQLXAL[[#This Row],[ROLLWIDTH]]/10</f>
        <v>150</v>
      </c>
      <c r="O225" s="13">
        <v>1200</v>
      </c>
      <c r="P225" s="13">
        <f>Table_SQLXAL[[#This Row],[QTY]]/Table_SQLXAL[[#This Row],[ROLLWIDTH CM]]*100</f>
        <v>800</v>
      </c>
      <c r="Q225" s="13">
        <v>800</v>
      </c>
      <c r="R225" s="18">
        <f>Table_SQLXAL[[#This Row],[KG]]-Table_SQLXAL[[#This Row],[poid de poudre]]-Table_SQLXAL[[#This Row],[poid de chemical]]</f>
        <v>264</v>
      </c>
      <c r="S225" s="18">
        <f>Table_SQLXAL[[#This Row],[QTY_PROD_TIME]]*1.2</f>
        <v>0.53711999999999993</v>
      </c>
      <c r="T225" s="19">
        <v>4800</v>
      </c>
      <c r="U225" s="18">
        <f>Table_SQLXAL[[#This Row],[QTY]]*Table_SQLXAL[[#This Row],[POWDERWEIGHT]]/1000</f>
        <v>0</v>
      </c>
      <c r="V225" s="18">
        <f>Table_SQLXAL[[#This Row],[QTY]]*Table_SQLXAL[[#This Row],[CHEMICALSWEIGHT]]/1000</f>
        <v>0</v>
      </c>
      <c r="W225" s="13">
        <v>264</v>
      </c>
      <c r="X225" s="18">
        <v>1500</v>
      </c>
      <c r="Y225" s="18">
        <v>0.4476</v>
      </c>
      <c r="Z225" s="20">
        <v>0.22</v>
      </c>
      <c r="AA225" s="9">
        <v>0</v>
      </c>
      <c r="AB225" s="18">
        <v>0</v>
      </c>
      <c r="AC225" s="14" t="s">
        <v>15</v>
      </c>
      <c r="AD225" s="14" t="s">
        <v>5</v>
      </c>
      <c r="AE225" s="14" t="s">
        <v>5</v>
      </c>
      <c r="AF225" s="14" t="s">
        <v>398</v>
      </c>
      <c r="AG225" s="14" t="s">
        <v>59</v>
      </c>
      <c r="AH225" s="14">
        <v>41015</v>
      </c>
      <c r="AI225" s="14" t="s">
        <v>891</v>
      </c>
      <c r="AJ225" s="14" t="s">
        <v>646</v>
      </c>
      <c r="AK225" s="14" t="s">
        <v>4</v>
      </c>
      <c r="AL225" s="14">
        <v>0</v>
      </c>
      <c r="AM225" s="14">
        <v>1</v>
      </c>
      <c r="AN225" s="7"/>
      <c r="AQ225" s="7"/>
      <c r="AR225" s="7"/>
      <c r="AV225" s="7"/>
      <c r="AX225" s="7"/>
    </row>
    <row r="226" spans="1:50" x14ac:dyDescent="0.25">
      <c r="A226" s="14" t="s">
        <v>185</v>
      </c>
      <c r="B226" s="14" t="s">
        <v>9</v>
      </c>
      <c r="C226" s="21" t="s">
        <v>7</v>
      </c>
      <c r="D226" s="21" t="s">
        <v>257</v>
      </c>
      <c r="E226" s="21" t="s">
        <v>258</v>
      </c>
      <c r="F226" s="23">
        <v>41015</v>
      </c>
      <c r="G226" s="2">
        <f>ROUNDDOWN((Table_SQLXAL[[#This Row],[PRODWIDTH]]/Table_SQLXAL[[#This Row],[ROLLWIDTH CM]]/10),0)</f>
        <v>3</v>
      </c>
      <c r="H226" s="22">
        <v>9</v>
      </c>
      <c r="I226" s="21" t="s">
        <v>117</v>
      </c>
      <c r="J226" s="14" t="s">
        <v>116</v>
      </c>
      <c r="K226" s="14" t="s">
        <v>407</v>
      </c>
      <c r="L226" s="10">
        <f>(Table_SQLXAL[[#This Row],[TARGETWEIGHT]]*1000)-Table_SQLXAL[[#This Row],[POWDERWEIGHT]]-Table_SQLXAL[[#This Row],[CHEMICALSWEIGHT]]</f>
        <v>300</v>
      </c>
      <c r="M226" s="16" t="s">
        <v>18</v>
      </c>
      <c r="N226" s="12">
        <f>Table_SQLXAL[[#This Row],[ROLLWIDTH]]/10</f>
        <v>180</v>
      </c>
      <c r="O226" s="13">
        <v>1080</v>
      </c>
      <c r="P226" s="13">
        <f>Table_SQLXAL[[#This Row],[QTY]]/Table_SQLXAL[[#This Row],[ROLLWIDTH CM]]*100</f>
        <v>600</v>
      </c>
      <c r="Q226" s="13">
        <v>600</v>
      </c>
      <c r="R226" s="18">
        <f>Table_SQLXAL[[#This Row],[KG]]-Table_SQLXAL[[#This Row],[poid de poudre]]-Table_SQLXAL[[#This Row],[poid de chemical]]</f>
        <v>324</v>
      </c>
      <c r="S226" s="18">
        <f>Table_SQLXAL[[#This Row],[QTY_PROD_TIME]]*1.2</f>
        <v>0.57023999999999997</v>
      </c>
      <c r="T226" s="19">
        <v>6000</v>
      </c>
      <c r="U226" s="18">
        <f>Table_SQLXAL[[#This Row],[QTY]]*Table_SQLXAL[[#This Row],[POWDERWEIGHT]]/1000</f>
        <v>0</v>
      </c>
      <c r="V226" s="18">
        <f>Table_SQLXAL[[#This Row],[QTY]]*Table_SQLXAL[[#This Row],[CHEMICALSWEIGHT]]/1000</f>
        <v>0</v>
      </c>
      <c r="W226" s="13">
        <v>324</v>
      </c>
      <c r="X226" s="18">
        <v>1800</v>
      </c>
      <c r="Y226" s="18">
        <v>0.47520000000000001</v>
      </c>
      <c r="Z226" s="20">
        <v>0.3</v>
      </c>
      <c r="AA226" s="9">
        <v>0</v>
      </c>
      <c r="AB226" s="18">
        <v>0</v>
      </c>
      <c r="AC226" s="14" t="s">
        <v>15</v>
      </c>
      <c r="AD226" s="14" t="s">
        <v>5</v>
      </c>
      <c r="AE226" s="14" t="s">
        <v>5</v>
      </c>
      <c r="AF226" s="14" t="s">
        <v>396</v>
      </c>
      <c r="AG226" s="14" t="s">
        <v>59</v>
      </c>
      <c r="AH226" s="14">
        <v>41015</v>
      </c>
      <c r="AI226" s="14" t="s">
        <v>892</v>
      </c>
      <c r="AJ226" s="14" t="s">
        <v>448</v>
      </c>
      <c r="AK226" s="14" t="s">
        <v>4</v>
      </c>
      <c r="AL226" s="14">
        <v>0</v>
      </c>
      <c r="AM226" s="14">
        <v>1</v>
      </c>
      <c r="AN226" s="7"/>
      <c r="AQ226" s="7"/>
      <c r="AR226" s="7"/>
      <c r="AV226" s="7"/>
      <c r="AX226" s="7"/>
    </row>
    <row r="227" spans="1:50" x14ac:dyDescent="0.25">
      <c r="A227" s="14" t="s">
        <v>185</v>
      </c>
      <c r="B227" s="14" t="s">
        <v>9</v>
      </c>
      <c r="C227" s="21" t="s">
        <v>7</v>
      </c>
      <c r="D227" s="21" t="s">
        <v>257</v>
      </c>
      <c r="E227" s="21" t="s">
        <v>258</v>
      </c>
      <c r="F227" s="23">
        <v>41015</v>
      </c>
      <c r="G227" s="2">
        <f>ROUNDDOWN((Table_SQLXAL[[#This Row],[PRODWIDTH]]/Table_SQLXAL[[#This Row],[ROLLWIDTH CM]]/10),0)</f>
        <v>5</v>
      </c>
      <c r="H227" s="22">
        <v>7</v>
      </c>
      <c r="I227" s="21" t="s">
        <v>70</v>
      </c>
      <c r="J227" s="14" t="s">
        <v>105</v>
      </c>
      <c r="K227" s="14" t="s">
        <v>405</v>
      </c>
      <c r="L227" s="10">
        <f>(Table_SQLXAL[[#This Row],[TARGETWEIGHT]]*1000)-Table_SQLXAL[[#This Row],[POWDERWEIGHT]]-Table_SQLXAL[[#This Row],[CHEMICALSWEIGHT]]</f>
        <v>300</v>
      </c>
      <c r="M227" s="16" t="s">
        <v>18</v>
      </c>
      <c r="N227" s="12">
        <f>Table_SQLXAL[[#This Row],[ROLLWIDTH]]/10</f>
        <v>120</v>
      </c>
      <c r="O227" s="13">
        <v>1080</v>
      </c>
      <c r="P227" s="13">
        <f>Table_SQLXAL[[#This Row],[QTY]]/Table_SQLXAL[[#This Row],[ROLLWIDTH CM]]*100</f>
        <v>900</v>
      </c>
      <c r="Q227" s="13">
        <v>900</v>
      </c>
      <c r="R227" s="18">
        <f>Table_SQLXAL[[#This Row],[KG]]-Table_SQLXAL[[#This Row],[poid de poudre]]-Table_SQLXAL[[#This Row],[poid de chemical]]</f>
        <v>324</v>
      </c>
      <c r="S227" s="18">
        <f>Table_SQLXAL[[#This Row],[QTY_PROD_TIME]]*1.2</f>
        <v>0.57023999999999997</v>
      </c>
      <c r="T227" s="19">
        <v>6000</v>
      </c>
      <c r="U227" s="18">
        <f>Table_SQLXAL[[#This Row],[QTY]]*Table_SQLXAL[[#This Row],[POWDERWEIGHT]]/1000</f>
        <v>0</v>
      </c>
      <c r="V227" s="18">
        <f>Table_SQLXAL[[#This Row],[QTY]]*Table_SQLXAL[[#This Row],[CHEMICALSWEIGHT]]/1000</f>
        <v>0</v>
      </c>
      <c r="W227" s="13">
        <v>324</v>
      </c>
      <c r="X227" s="18">
        <v>1200</v>
      </c>
      <c r="Y227" s="18">
        <v>0.47520000000000001</v>
      </c>
      <c r="Z227" s="20">
        <v>0.3</v>
      </c>
      <c r="AA227" s="9">
        <v>0</v>
      </c>
      <c r="AB227" s="18">
        <v>0</v>
      </c>
      <c r="AC227" s="14" t="s">
        <v>15</v>
      </c>
      <c r="AD227" s="14" t="s">
        <v>5</v>
      </c>
      <c r="AE227" s="14" t="s">
        <v>5</v>
      </c>
      <c r="AF227" s="14" t="s">
        <v>400</v>
      </c>
      <c r="AG227" s="14" t="s">
        <v>59</v>
      </c>
      <c r="AH227" s="14">
        <v>41015</v>
      </c>
      <c r="AI227" s="14" t="s">
        <v>883</v>
      </c>
      <c r="AJ227" s="14" t="s">
        <v>421</v>
      </c>
      <c r="AK227" s="14" t="s">
        <v>4</v>
      </c>
      <c r="AL227" s="14">
        <v>0</v>
      </c>
      <c r="AM227" s="14">
        <v>1</v>
      </c>
      <c r="AN227" s="7"/>
      <c r="AQ227" s="7"/>
      <c r="AR227" s="7"/>
      <c r="AV227" s="7"/>
      <c r="AX227" s="7"/>
    </row>
    <row r="228" spans="1:50" x14ac:dyDescent="0.25">
      <c r="A228" s="14" t="s">
        <v>185</v>
      </c>
      <c r="B228" s="14" t="s">
        <v>9</v>
      </c>
      <c r="C228" s="21" t="s">
        <v>67</v>
      </c>
      <c r="D228" s="21" t="s">
        <v>253</v>
      </c>
      <c r="E228" s="21" t="s">
        <v>254</v>
      </c>
      <c r="F228" s="23">
        <v>41015</v>
      </c>
      <c r="G228" s="2">
        <f>ROUNDDOWN((Table_SQLXAL[[#This Row],[PRODWIDTH]]/Table_SQLXAL[[#This Row],[ROLLWIDTH CM]]/10),0)</f>
        <v>4</v>
      </c>
      <c r="H228" s="22">
        <v>7.6</v>
      </c>
      <c r="I228" s="21" t="s">
        <v>91</v>
      </c>
      <c r="J228" s="14" t="s">
        <v>90</v>
      </c>
      <c r="K228" s="14" t="s">
        <v>82</v>
      </c>
      <c r="L228" s="10">
        <f>(Table_SQLXAL[[#This Row],[TARGETWEIGHT]]*1000)-Table_SQLXAL[[#This Row],[POWDERWEIGHT]]-Table_SQLXAL[[#This Row],[CHEMICALSWEIGHT]]</f>
        <v>300</v>
      </c>
      <c r="M228" s="16" t="s">
        <v>69</v>
      </c>
      <c r="N228" s="12">
        <f>Table_SQLXAL[[#This Row],[ROLLWIDTH]]/10</f>
        <v>152</v>
      </c>
      <c r="O228" s="13">
        <v>9120</v>
      </c>
      <c r="P228" s="13">
        <f>Table_SQLXAL[[#This Row],[QTY]]/Table_SQLXAL[[#This Row],[ROLLWIDTH CM]]*100</f>
        <v>6000</v>
      </c>
      <c r="Q228" s="13">
        <v>6000</v>
      </c>
      <c r="R228" s="18">
        <f>Table_SQLXAL[[#This Row],[KG]]-Table_SQLXAL[[#This Row],[poid de poudre]]-Table_SQLXAL[[#This Row],[poid de chemical]]</f>
        <v>2736</v>
      </c>
      <c r="S228" s="18">
        <f>Table_SQLXAL[[#This Row],[QTY_PROD_TIME]]*1.2</f>
        <v>4.1587199999999998</v>
      </c>
      <c r="T228" s="19">
        <v>6080</v>
      </c>
      <c r="U228" s="18">
        <f>Table_SQLXAL[[#This Row],[QTY]]*Table_SQLXAL[[#This Row],[POWDERWEIGHT]]/1000</f>
        <v>0</v>
      </c>
      <c r="V228" s="18">
        <f>Table_SQLXAL[[#This Row],[QTY]]*Table_SQLXAL[[#This Row],[CHEMICALSWEIGHT]]/1000</f>
        <v>0</v>
      </c>
      <c r="W228" s="13">
        <v>2736</v>
      </c>
      <c r="X228" s="18">
        <v>1520</v>
      </c>
      <c r="Y228" s="18">
        <v>3.4655999999999998</v>
      </c>
      <c r="Z228" s="20">
        <v>0.3</v>
      </c>
      <c r="AA228" s="9">
        <v>0</v>
      </c>
      <c r="AB228" s="18">
        <v>0</v>
      </c>
      <c r="AC228" s="14" t="s">
        <v>15</v>
      </c>
      <c r="AD228" s="14" t="s">
        <v>5</v>
      </c>
      <c r="AE228" s="14" t="s">
        <v>5</v>
      </c>
      <c r="AF228" s="14" t="s">
        <v>394</v>
      </c>
      <c r="AG228" s="14" t="s">
        <v>59</v>
      </c>
      <c r="AH228" s="14">
        <v>41015</v>
      </c>
      <c r="AI228" s="14" t="s">
        <v>884</v>
      </c>
      <c r="AJ228" s="14" t="s">
        <v>642</v>
      </c>
      <c r="AK228" s="14" t="s">
        <v>4</v>
      </c>
      <c r="AL228" s="14">
        <v>0</v>
      </c>
      <c r="AM228" s="14">
        <v>1</v>
      </c>
      <c r="AN228" s="7"/>
      <c r="AQ228" s="7"/>
      <c r="AR228" s="7"/>
      <c r="AV228" s="7"/>
      <c r="AX228" s="7"/>
    </row>
    <row r="229" spans="1:50" x14ac:dyDescent="0.25">
      <c r="A229" s="14" t="s">
        <v>185</v>
      </c>
      <c r="B229" s="14" t="s">
        <v>9</v>
      </c>
      <c r="C229" s="21" t="s">
        <v>67</v>
      </c>
      <c r="D229" s="21" t="s">
        <v>253</v>
      </c>
      <c r="E229" s="21" t="s">
        <v>254</v>
      </c>
      <c r="F229" s="23">
        <v>41015</v>
      </c>
      <c r="G229" s="2">
        <f>ROUNDDOWN((Table_SQLXAL[[#This Row],[PRODWIDTH]]/Table_SQLXAL[[#This Row],[ROLLWIDTH CM]]/10),0)</f>
        <v>4</v>
      </c>
      <c r="H229" s="22">
        <v>7.6</v>
      </c>
      <c r="I229" s="21" t="s">
        <v>37</v>
      </c>
      <c r="J229" s="14" t="s">
        <v>86</v>
      </c>
      <c r="K229" s="14" t="s">
        <v>82</v>
      </c>
      <c r="L229" s="10">
        <f>(Table_SQLXAL[[#This Row],[TARGETWEIGHT]]*1000)-Table_SQLXAL[[#This Row],[POWDERWEIGHT]]-Table_SQLXAL[[#This Row],[CHEMICALSWEIGHT]]</f>
        <v>300</v>
      </c>
      <c r="M229" s="16" t="s">
        <v>69</v>
      </c>
      <c r="N229" s="12">
        <f>Table_SQLXAL[[#This Row],[ROLLWIDTH]]/10</f>
        <v>152</v>
      </c>
      <c r="O229" s="13">
        <v>16416</v>
      </c>
      <c r="P229" s="13">
        <f>Table_SQLXAL[[#This Row],[QTY]]/Table_SQLXAL[[#This Row],[ROLLWIDTH CM]]*100</f>
        <v>10800</v>
      </c>
      <c r="Q229" s="13">
        <v>10800</v>
      </c>
      <c r="R229" s="18">
        <f>Table_SQLXAL[[#This Row],[KG]]-Table_SQLXAL[[#This Row],[poid de poudre]]-Table_SQLXAL[[#This Row],[poid de chemical]]</f>
        <v>4924.8</v>
      </c>
      <c r="S229" s="18">
        <f>Table_SQLXAL[[#This Row],[QTY_PROD_TIME]]*1.2</f>
        <v>7.4856959999999999</v>
      </c>
      <c r="T229" s="19">
        <v>6080</v>
      </c>
      <c r="U229" s="18">
        <f>Table_SQLXAL[[#This Row],[QTY]]*Table_SQLXAL[[#This Row],[POWDERWEIGHT]]/1000</f>
        <v>0</v>
      </c>
      <c r="V229" s="18">
        <f>Table_SQLXAL[[#This Row],[QTY]]*Table_SQLXAL[[#This Row],[CHEMICALSWEIGHT]]/1000</f>
        <v>0</v>
      </c>
      <c r="W229" s="13">
        <v>4924.8</v>
      </c>
      <c r="X229" s="18">
        <v>1520</v>
      </c>
      <c r="Y229" s="18">
        <v>6.2380800000000001</v>
      </c>
      <c r="Z229" s="20">
        <v>0.3</v>
      </c>
      <c r="AA229" s="9">
        <v>0</v>
      </c>
      <c r="AB229" s="18">
        <v>0</v>
      </c>
      <c r="AC229" s="14" t="s">
        <v>15</v>
      </c>
      <c r="AD229" s="14" t="s">
        <v>5</v>
      </c>
      <c r="AE229" s="14" t="s">
        <v>5</v>
      </c>
      <c r="AF229" s="14" t="s">
        <v>394</v>
      </c>
      <c r="AG229" s="14" t="s">
        <v>59</v>
      </c>
      <c r="AH229" s="14">
        <v>41015</v>
      </c>
      <c r="AI229" s="14" t="s">
        <v>885</v>
      </c>
      <c r="AJ229" s="14" t="s">
        <v>640</v>
      </c>
      <c r="AK229" s="14" t="s">
        <v>4</v>
      </c>
      <c r="AL229" s="14">
        <v>0</v>
      </c>
      <c r="AM229" s="14">
        <v>1</v>
      </c>
      <c r="AN229" s="7"/>
      <c r="AQ229" s="7"/>
      <c r="AR229" s="7"/>
      <c r="AV229" s="7"/>
      <c r="AX229" s="7"/>
    </row>
    <row r="230" spans="1:50" x14ac:dyDescent="0.25">
      <c r="A230" s="14" t="s">
        <v>185</v>
      </c>
      <c r="B230" s="14" t="s">
        <v>9</v>
      </c>
      <c r="C230" s="21" t="s">
        <v>7</v>
      </c>
      <c r="D230" s="21" t="s">
        <v>257</v>
      </c>
      <c r="E230" s="21" t="s">
        <v>258</v>
      </c>
      <c r="F230" s="23">
        <v>41011</v>
      </c>
      <c r="G230" s="2">
        <f>ROUNDDOWN((Table_SQLXAL[[#This Row],[PRODWIDTH]]/Table_SQLXAL[[#This Row],[ROLLWIDTH CM]]/10),0)</f>
        <v>5</v>
      </c>
      <c r="H230" s="22">
        <v>7</v>
      </c>
      <c r="I230" s="21" t="s">
        <v>35</v>
      </c>
      <c r="J230" s="14" t="s">
        <v>45</v>
      </c>
      <c r="K230" s="14" t="s">
        <v>405</v>
      </c>
      <c r="L230" s="10">
        <f>(Table_SQLXAL[[#This Row],[TARGETWEIGHT]]*1000)-Table_SQLXAL[[#This Row],[POWDERWEIGHT]]-Table_SQLXAL[[#This Row],[CHEMICALSWEIGHT]]</f>
        <v>300</v>
      </c>
      <c r="M230" s="16" t="s">
        <v>18</v>
      </c>
      <c r="N230" s="12">
        <f>Table_SQLXAL[[#This Row],[ROLLWIDTH]]/10</f>
        <v>120</v>
      </c>
      <c r="O230" s="13">
        <v>1080</v>
      </c>
      <c r="P230" s="13">
        <f>Table_SQLXAL[[#This Row],[QTY]]/Table_SQLXAL[[#This Row],[ROLLWIDTH CM]]*100</f>
        <v>900</v>
      </c>
      <c r="Q230" s="13">
        <v>900</v>
      </c>
      <c r="R230" s="18">
        <f>Table_SQLXAL[[#This Row],[KG]]-Table_SQLXAL[[#This Row],[poid de poudre]]-Table_SQLXAL[[#This Row],[poid de chemical]]</f>
        <v>324</v>
      </c>
      <c r="S230" s="18">
        <f>Table_SQLXAL[[#This Row],[QTY_PROD_TIME]]*1.2</f>
        <v>0.57023999999999997</v>
      </c>
      <c r="T230" s="19">
        <v>6000</v>
      </c>
      <c r="U230" s="18">
        <f>Table_SQLXAL[[#This Row],[QTY]]*Table_SQLXAL[[#This Row],[POWDERWEIGHT]]/1000</f>
        <v>0</v>
      </c>
      <c r="V230" s="18">
        <f>Table_SQLXAL[[#This Row],[QTY]]*Table_SQLXAL[[#This Row],[CHEMICALSWEIGHT]]/1000</f>
        <v>0</v>
      </c>
      <c r="W230" s="13">
        <v>324</v>
      </c>
      <c r="X230" s="18">
        <v>1200</v>
      </c>
      <c r="Y230" s="18">
        <v>0.47520000000000001</v>
      </c>
      <c r="Z230" s="20">
        <v>0.3</v>
      </c>
      <c r="AA230" s="9">
        <v>0</v>
      </c>
      <c r="AB230" s="18">
        <v>0</v>
      </c>
      <c r="AC230" s="14" t="s">
        <v>15</v>
      </c>
      <c r="AD230" s="14" t="s">
        <v>5</v>
      </c>
      <c r="AE230" s="14" t="s">
        <v>5</v>
      </c>
      <c r="AF230" s="14" t="s">
        <v>396</v>
      </c>
      <c r="AG230" s="14" t="s">
        <v>59</v>
      </c>
      <c r="AH230" s="14">
        <v>41011</v>
      </c>
      <c r="AI230" s="14" t="s">
        <v>894</v>
      </c>
      <c r="AJ230" s="14" t="s">
        <v>648</v>
      </c>
      <c r="AK230" s="14" t="s">
        <v>4</v>
      </c>
      <c r="AL230" s="14">
        <v>0</v>
      </c>
      <c r="AM230" s="14">
        <v>1</v>
      </c>
      <c r="AN230" s="7"/>
      <c r="AQ230" s="7"/>
      <c r="AR230" s="7"/>
      <c r="AV230" s="7"/>
      <c r="AX230" s="7"/>
    </row>
    <row r="231" spans="1:50" x14ac:dyDescent="0.25">
      <c r="A231" s="14" t="s">
        <v>185</v>
      </c>
      <c r="B231" s="14" t="s">
        <v>9</v>
      </c>
      <c r="C231" s="21" t="s">
        <v>67</v>
      </c>
      <c r="D231" s="21" t="s">
        <v>253</v>
      </c>
      <c r="E231" s="21" t="s">
        <v>254</v>
      </c>
      <c r="F231" s="23">
        <v>41011</v>
      </c>
      <c r="G231" s="2">
        <f>ROUNDDOWN((Table_SQLXAL[[#This Row],[PRODWIDTH]]/Table_SQLXAL[[#This Row],[ROLLWIDTH CM]]/10),0)</f>
        <v>4</v>
      </c>
      <c r="H231" s="22">
        <v>7.6</v>
      </c>
      <c r="I231" s="21" t="s">
        <v>346</v>
      </c>
      <c r="J231" s="14" t="s">
        <v>366</v>
      </c>
      <c r="K231" s="14" t="s">
        <v>82</v>
      </c>
      <c r="L231" s="10">
        <f>(Table_SQLXAL[[#This Row],[TARGETWEIGHT]]*1000)-Table_SQLXAL[[#This Row],[POWDERWEIGHT]]-Table_SQLXAL[[#This Row],[CHEMICALSWEIGHT]]</f>
        <v>300</v>
      </c>
      <c r="M231" s="16" t="s">
        <v>69</v>
      </c>
      <c r="N231" s="12">
        <f>Table_SQLXAL[[#This Row],[ROLLWIDTH]]/10</f>
        <v>152</v>
      </c>
      <c r="O231" s="13">
        <v>912</v>
      </c>
      <c r="P231" s="13">
        <f>Table_SQLXAL[[#This Row],[QTY]]/Table_SQLXAL[[#This Row],[ROLLWIDTH CM]]*100</f>
        <v>600</v>
      </c>
      <c r="Q231" s="13">
        <v>600</v>
      </c>
      <c r="R231" s="18">
        <f>Table_SQLXAL[[#This Row],[KG]]-Table_SQLXAL[[#This Row],[poid de poudre]]-Table_SQLXAL[[#This Row],[poid de chemical]]</f>
        <v>273.60000000000002</v>
      </c>
      <c r="S231" s="18">
        <f>Table_SQLXAL[[#This Row],[QTY_PROD_TIME]]*1.2</f>
        <v>0.41587199999999996</v>
      </c>
      <c r="T231" s="19">
        <v>6080</v>
      </c>
      <c r="U231" s="18">
        <f>Table_SQLXAL[[#This Row],[QTY]]*Table_SQLXAL[[#This Row],[POWDERWEIGHT]]/1000</f>
        <v>0</v>
      </c>
      <c r="V231" s="18">
        <f>Table_SQLXAL[[#This Row],[QTY]]*Table_SQLXAL[[#This Row],[CHEMICALSWEIGHT]]/1000</f>
        <v>0</v>
      </c>
      <c r="W231" s="13">
        <v>273.60000000000002</v>
      </c>
      <c r="X231" s="18">
        <v>1520</v>
      </c>
      <c r="Y231" s="18">
        <v>0.34655999999999998</v>
      </c>
      <c r="Z231" s="20">
        <v>0.3</v>
      </c>
      <c r="AA231" s="9">
        <v>0</v>
      </c>
      <c r="AB231" s="18">
        <v>0</v>
      </c>
      <c r="AC231" s="14" t="s">
        <v>15</v>
      </c>
      <c r="AD231" s="14" t="s">
        <v>5</v>
      </c>
      <c r="AE231" s="14" t="s">
        <v>5</v>
      </c>
      <c r="AF231" s="14" t="s">
        <v>394</v>
      </c>
      <c r="AG231" s="14" t="s">
        <v>59</v>
      </c>
      <c r="AH231" s="14">
        <v>41011</v>
      </c>
      <c r="AI231" s="14" t="s">
        <v>895</v>
      </c>
      <c r="AJ231" s="14" t="s">
        <v>440</v>
      </c>
      <c r="AK231" s="14" t="s">
        <v>4</v>
      </c>
      <c r="AL231" s="14">
        <v>0</v>
      </c>
      <c r="AM231" s="14">
        <v>1</v>
      </c>
      <c r="AN231" s="7"/>
      <c r="AQ231" s="7"/>
      <c r="AR231" s="7"/>
      <c r="AV231" s="7"/>
      <c r="AX231" s="7"/>
    </row>
    <row r="232" spans="1:50" x14ac:dyDescent="0.25">
      <c r="A232" s="14" t="s">
        <v>185</v>
      </c>
      <c r="B232" s="14" t="s">
        <v>9</v>
      </c>
      <c r="C232" s="21" t="s">
        <v>136</v>
      </c>
      <c r="D232" s="21" t="s">
        <v>269</v>
      </c>
      <c r="E232" s="21" t="s">
        <v>270</v>
      </c>
      <c r="F232" s="23">
        <v>41011</v>
      </c>
      <c r="G232" s="2">
        <f>ROUNDDOWN((Table_SQLXAL[[#This Row],[PRODWIDTH]]/Table_SQLXAL[[#This Row],[ROLLWIDTH CM]]/10),0)</f>
        <v>2</v>
      </c>
      <c r="H232" s="22">
        <v>16</v>
      </c>
      <c r="I232" s="21" t="s">
        <v>112</v>
      </c>
      <c r="J232" s="14" t="s">
        <v>138</v>
      </c>
      <c r="K232" s="14" t="s">
        <v>439</v>
      </c>
      <c r="L232" s="10">
        <f>(Table_SQLXAL[[#This Row],[TARGETWEIGHT]]*1000)-Table_SQLXAL[[#This Row],[POWDERWEIGHT]]-Table_SQLXAL[[#This Row],[CHEMICALSWEIGHT]]</f>
        <v>50</v>
      </c>
      <c r="M232" s="16" t="s">
        <v>137</v>
      </c>
      <c r="N232" s="12">
        <f>Table_SQLXAL[[#This Row],[ROLLWIDTH]]/10</f>
        <v>265</v>
      </c>
      <c r="O232" s="13">
        <v>3975</v>
      </c>
      <c r="P232" s="13">
        <f>Table_SQLXAL[[#This Row],[QTY]]/Table_SQLXAL[[#This Row],[ROLLWIDTH CM]]*100</f>
        <v>1500</v>
      </c>
      <c r="Q232" s="13">
        <v>1500</v>
      </c>
      <c r="R232" s="18">
        <f>Table_SQLXAL[[#This Row],[KG]]-Table_SQLXAL[[#This Row],[poid de poudre]]-Table_SQLXAL[[#This Row],[poid de chemical]]</f>
        <v>198.75</v>
      </c>
      <c r="S232" s="18">
        <f>Table_SQLXAL[[#This Row],[QTY_PROD_TIME]]*1.2</f>
        <v>0.93968999999999991</v>
      </c>
      <c r="T232" s="19">
        <v>5300</v>
      </c>
      <c r="U232" s="18">
        <f>Table_SQLXAL[[#This Row],[QTY]]*Table_SQLXAL[[#This Row],[POWDERWEIGHT]]/1000</f>
        <v>39.75</v>
      </c>
      <c r="V232" s="18">
        <f>Table_SQLXAL[[#This Row],[QTY]]*Table_SQLXAL[[#This Row],[CHEMICALSWEIGHT]]/1000</f>
        <v>0</v>
      </c>
      <c r="W232" s="13">
        <v>238.5</v>
      </c>
      <c r="X232" s="18">
        <v>2650</v>
      </c>
      <c r="Y232" s="18">
        <v>0.78307499999999997</v>
      </c>
      <c r="Z232" s="20">
        <v>0.06</v>
      </c>
      <c r="AA232" s="9">
        <v>10</v>
      </c>
      <c r="AB232" s="18">
        <v>0</v>
      </c>
      <c r="AC232" s="14" t="s">
        <v>15</v>
      </c>
      <c r="AD232" s="14" t="s">
        <v>5</v>
      </c>
      <c r="AE232" s="14" t="s">
        <v>6</v>
      </c>
      <c r="AF232" s="14" t="s">
        <v>401</v>
      </c>
      <c r="AG232" s="14" t="s">
        <v>59</v>
      </c>
      <c r="AH232" s="14">
        <v>41011</v>
      </c>
      <c r="AI232" s="14" t="s">
        <v>893</v>
      </c>
      <c r="AJ232" s="14" t="s">
        <v>647</v>
      </c>
      <c r="AK232" s="14" t="s">
        <v>51</v>
      </c>
      <c r="AL232" s="14">
        <v>0</v>
      </c>
      <c r="AM232" s="14">
        <v>1</v>
      </c>
      <c r="AN232" s="7"/>
      <c r="AQ232" s="7"/>
      <c r="AR232" s="7"/>
      <c r="AV232" s="7"/>
      <c r="AX232" s="7"/>
    </row>
    <row r="233" spans="1:50" x14ac:dyDescent="0.25">
      <c r="A233" s="14" t="s">
        <v>185</v>
      </c>
      <c r="B233" s="14" t="s">
        <v>9</v>
      </c>
      <c r="C233" s="21" t="s">
        <v>7</v>
      </c>
      <c r="D233" s="21" t="s">
        <v>257</v>
      </c>
      <c r="E233" s="21" t="s">
        <v>258</v>
      </c>
      <c r="F233" s="23">
        <v>41011</v>
      </c>
      <c r="G233" s="2">
        <f>ROUNDDOWN((Table_SQLXAL[[#This Row],[PRODWIDTH]]/Table_SQLXAL[[#This Row],[ROLLWIDTH CM]]/10),0)</f>
        <v>3</v>
      </c>
      <c r="H233" s="22">
        <v>7</v>
      </c>
      <c r="I233" s="21" t="s">
        <v>625</v>
      </c>
      <c r="J233" s="14" t="s">
        <v>75</v>
      </c>
      <c r="K233" s="14" t="s">
        <v>406</v>
      </c>
      <c r="L233" s="10">
        <f>(Table_SQLXAL[[#This Row],[TARGETWEIGHT]]*1000)-Table_SQLXAL[[#This Row],[POWDERWEIGHT]]-Table_SQLXAL[[#This Row],[CHEMICALSWEIGHT]]</f>
        <v>300</v>
      </c>
      <c r="M233" s="16" t="s">
        <v>18</v>
      </c>
      <c r="N233" s="12">
        <f>Table_SQLXAL[[#This Row],[ROLLWIDTH]]/10</f>
        <v>160</v>
      </c>
      <c r="O233" s="13">
        <v>3840</v>
      </c>
      <c r="P233" s="13">
        <f>Table_SQLXAL[[#This Row],[QTY]]/Table_SQLXAL[[#This Row],[ROLLWIDTH CM]]*100</f>
        <v>2400</v>
      </c>
      <c r="Q233" s="13">
        <v>2400</v>
      </c>
      <c r="R233" s="18">
        <f>Table_SQLXAL[[#This Row],[KG]]-Table_SQLXAL[[#This Row],[poid de poudre]]-Table_SQLXAL[[#This Row],[poid de chemical]]</f>
        <v>1152</v>
      </c>
      <c r="S233" s="18">
        <f>Table_SQLXAL[[#This Row],[QTY_PROD_TIME]]*1.2</f>
        <v>2.02752</v>
      </c>
      <c r="T233" s="19">
        <v>6000</v>
      </c>
      <c r="U233" s="18">
        <f>Table_SQLXAL[[#This Row],[QTY]]*Table_SQLXAL[[#This Row],[POWDERWEIGHT]]/1000</f>
        <v>0</v>
      </c>
      <c r="V233" s="18">
        <f>Table_SQLXAL[[#This Row],[QTY]]*Table_SQLXAL[[#This Row],[CHEMICALSWEIGHT]]/1000</f>
        <v>0</v>
      </c>
      <c r="W233" s="13">
        <v>1152</v>
      </c>
      <c r="X233" s="18">
        <v>1600</v>
      </c>
      <c r="Y233" s="18">
        <v>1.6896</v>
      </c>
      <c r="Z233" s="20">
        <v>0.3</v>
      </c>
      <c r="AA233" s="9">
        <v>0</v>
      </c>
      <c r="AB233" s="18">
        <v>0</v>
      </c>
      <c r="AC233" s="14" t="s">
        <v>15</v>
      </c>
      <c r="AD233" s="14" t="s">
        <v>5</v>
      </c>
      <c r="AE233" s="14" t="s">
        <v>5</v>
      </c>
      <c r="AF233" s="14" t="s">
        <v>396</v>
      </c>
      <c r="AG233" s="14" t="s">
        <v>59</v>
      </c>
      <c r="AH233" s="14">
        <v>41011</v>
      </c>
      <c r="AI233" s="14" t="s">
        <v>915</v>
      </c>
      <c r="AJ233" s="14" t="s">
        <v>133</v>
      </c>
      <c r="AK233" s="14" t="s">
        <v>4</v>
      </c>
      <c r="AL233" s="14">
        <v>0</v>
      </c>
      <c r="AM233" s="14">
        <v>1</v>
      </c>
      <c r="AN233" s="7"/>
      <c r="AQ233" s="7"/>
      <c r="AR233" s="7"/>
      <c r="AV233" s="7"/>
      <c r="AX233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1446"/>
  <sheetViews>
    <sheetView tabSelected="1" topLeftCell="A301" workbookViewId="0">
      <selection activeCell="AJ315" sqref="A175:AJ315"/>
    </sheetView>
  </sheetViews>
  <sheetFormatPr baseColWidth="10" defaultColWidth="9.140625" defaultRowHeight="15" x14ac:dyDescent="0.25"/>
  <cols>
    <col min="3" max="3" width="17.85546875" customWidth="1"/>
    <col min="4" max="5" width="0.28515625" customWidth="1"/>
    <col min="6" max="6" width="11" customWidth="1"/>
    <col min="7" max="8" width="0.28515625" customWidth="1"/>
    <col min="9" max="9" width="50.5703125" customWidth="1"/>
    <col min="11" max="11" width="33.28515625" customWidth="1"/>
    <col min="12" max="12" width="0.28515625" customWidth="1"/>
    <col min="14" max="14" width="0.28515625" customWidth="1"/>
    <col min="15" max="15" width="15.42578125" customWidth="1"/>
    <col min="16" max="16" width="10.85546875" hidden="1" customWidth="1"/>
    <col min="17" max="17" width="11.28515625" hidden="1" customWidth="1"/>
    <col min="18" max="34" width="0" hidden="1" customWidth="1"/>
    <col min="38" max="38" width="16.5703125" customWidth="1"/>
  </cols>
  <sheetData>
    <row r="1" spans="1:40" ht="15.75" x14ac:dyDescent="0.25">
      <c r="A1" s="24" t="s">
        <v>184</v>
      </c>
      <c r="B1" s="25" t="s">
        <v>2</v>
      </c>
      <c r="C1" s="25" t="s">
        <v>13</v>
      </c>
      <c r="D1" s="25" t="s">
        <v>247</v>
      </c>
      <c r="E1" s="25" t="s">
        <v>248</v>
      </c>
      <c r="F1" s="26" t="s">
        <v>26</v>
      </c>
      <c r="G1" s="27" t="s">
        <v>413</v>
      </c>
      <c r="H1" s="25" t="s">
        <v>411</v>
      </c>
      <c r="I1" s="25" t="s">
        <v>34</v>
      </c>
      <c r="J1" s="25" t="s">
        <v>1</v>
      </c>
      <c r="K1" s="25" t="s">
        <v>10</v>
      </c>
      <c r="L1" s="28" t="s">
        <v>404</v>
      </c>
      <c r="M1" s="29" t="s">
        <v>14</v>
      </c>
      <c r="N1" s="30" t="s">
        <v>403</v>
      </c>
      <c r="O1" s="49" t="s">
        <v>27</v>
      </c>
      <c r="P1" s="25" t="s">
        <v>32</v>
      </c>
      <c r="Q1" s="52" t="s">
        <v>31</v>
      </c>
      <c r="AI1" s="25" t="s">
        <v>32</v>
      </c>
      <c r="AJ1" s="52" t="s">
        <v>31</v>
      </c>
    </row>
    <row r="2" spans="1:40" ht="15.75" x14ac:dyDescent="0.25">
      <c r="A2" s="50" t="s">
        <v>186</v>
      </c>
      <c r="B2" s="44" t="s">
        <v>449</v>
      </c>
      <c r="C2" s="40" t="s">
        <v>650</v>
      </c>
      <c r="D2" s="40" t="s">
        <v>5</v>
      </c>
      <c r="E2" s="40" t="s">
        <v>5</v>
      </c>
      <c r="F2" s="41">
        <v>40966</v>
      </c>
      <c r="G2" s="42" t="e">
        <f>ROUNDDOWN((Table_SQLXAL[[#This Row],[PRODWIDTH]]/Table_SQLXAL[[#This Row],[ROLLWIDTH CM]]/10),0)</f>
        <v>#VALUE!</v>
      </c>
      <c r="H2" s="43">
        <v>0</v>
      </c>
      <c r="I2" s="40" t="s">
        <v>5</v>
      </c>
      <c r="J2" s="44" t="s">
        <v>651</v>
      </c>
      <c r="K2" s="44" t="s">
        <v>652</v>
      </c>
      <c r="L2" s="45" t="e">
        <f>(Table_SQLXAL[[#This Row],[TARGETWEIGHT]]*1000)-Table_SQLXAL[[#This Row],[POWDERWEIGHT]]-Table_SQLXAL[[#This Row],[CHEMICALSWEIGHT]]</f>
        <v>#VALUE!</v>
      </c>
      <c r="M2" s="46" t="s">
        <v>5</v>
      </c>
      <c r="N2" s="47" t="e">
        <f>Table_SQLXAL[[#This Row],[ROLLWIDTH]]/10</f>
        <v>#VALUE!</v>
      </c>
      <c r="O2" s="48">
        <v>1</v>
      </c>
      <c r="P2" s="48" t="e">
        <f>Table_SQLXAL[[#This Row],[QTY]]/Table_SQLXAL[[#This Row],[ROLLWIDTH CM]]*100</f>
        <v>#VALUE!</v>
      </c>
      <c r="Q2" s="48">
        <v>0.83333299999999999</v>
      </c>
      <c r="R2" s="72" t="e">
        <f>Table_SQLXAL[[#This Row],[KG]]-Table_SQLXAL[[#This Row],[poid de poudre]]-Table_SQLXAL[[#This Row],[poid de chemical]]</f>
        <v>#VALUE!</v>
      </c>
      <c r="S2" s="72" t="e">
        <f>Table_SQLXAL[[#This Row],[QTY_PROD_TIME]]*1.2</f>
        <v>#VALUE!</v>
      </c>
      <c r="T2" s="73">
        <v>2000</v>
      </c>
      <c r="U2" s="72" t="e">
        <f>Table_SQLXAL[[#This Row],[QTY]]*Table_SQLXAL[[#This Row],[POWDERWEIGHT]]/1000</f>
        <v>#VALUE!</v>
      </c>
      <c r="V2" s="72" t="e">
        <f>Table_SQLXAL[[#This Row],[QTY]]*Table_SQLXAL[[#This Row],[CHEMICALSWEIGHT]]/1000</f>
        <v>#VALUE!</v>
      </c>
      <c r="W2" s="48">
        <v>0.3</v>
      </c>
      <c r="X2" s="72">
        <v>1200</v>
      </c>
      <c r="Y2" s="72">
        <v>0</v>
      </c>
      <c r="Z2" s="74">
        <v>0.3</v>
      </c>
      <c r="AA2" s="75">
        <v>0</v>
      </c>
      <c r="AB2" s="72">
        <v>0</v>
      </c>
      <c r="AC2" s="44" t="s">
        <v>5</v>
      </c>
      <c r="AD2" s="44" t="s">
        <v>5</v>
      </c>
      <c r="AE2" s="44" t="s">
        <v>5</v>
      </c>
      <c r="AF2" s="44" t="s">
        <v>453</v>
      </c>
      <c r="AG2" s="44" t="s">
        <v>59</v>
      </c>
      <c r="AH2" s="44">
        <v>1</v>
      </c>
      <c r="AI2" s="44" t="s">
        <v>653</v>
      </c>
      <c r="AJ2" s="53" t="s">
        <v>653</v>
      </c>
      <c r="AK2" s="14"/>
      <c r="AL2" s="14" t="s">
        <v>898</v>
      </c>
      <c r="AM2" s="14"/>
      <c r="AN2" s="7"/>
    </row>
    <row r="3" spans="1:40" ht="15.75" x14ac:dyDescent="0.25">
      <c r="A3" s="51" t="s">
        <v>186</v>
      </c>
      <c r="B3" s="35" t="s">
        <v>449</v>
      </c>
      <c r="C3" s="31" t="s">
        <v>450</v>
      </c>
      <c r="D3" s="31" t="s">
        <v>5</v>
      </c>
      <c r="E3" s="31" t="s">
        <v>5</v>
      </c>
      <c r="F3" s="32" t="s">
        <v>916</v>
      </c>
      <c r="G3" s="33" t="e">
        <f>ROUNDDOWN((Table_SQLXAL[[#This Row],[PRODWIDTH]]/Table_SQLXAL[[#This Row],[ROLLWIDTH CM]]/10),0)</f>
        <v>#VALUE!</v>
      </c>
      <c r="H3" s="34">
        <v>0</v>
      </c>
      <c r="I3" s="31" t="s">
        <v>5</v>
      </c>
      <c r="J3" s="35" t="s">
        <v>451</v>
      </c>
      <c r="K3" s="35" t="s">
        <v>452</v>
      </c>
      <c r="L3" s="36" t="e">
        <f>(Table_SQLXAL[[#This Row],[TARGETWEIGHT]]*1000)-Table_SQLXAL[[#This Row],[POWDERWEIGHT]]-Table_SQLXAL[[#This Row],[CHEMICALSWEIGHT]]</f>
        <v>#VALUE!</v>
      </c>
      <c r="M3" s="37" t="s">
        <v>5</v>
      </c>
      <c r="N3" s="38" t="e">
        <f>Table_SQLXAL[[#This Row],[ROLLWIDTH]]/10</f>
        <v>#VALUE!</v>
      </c>
      <c r="O3" s="39">
        <v>440</v>
      </c>
      <c r="P3" s="39" t="e">
        <f>Table_SQLXAL[[#This Row],[QTY]]/Table_SQLXAL[[#This Row],[ROLLWIDTH CM]]*100</f>
        <v>#VALUE!</v>
      </c>
      <c r="Q3" s="39">
        <v>275</v>
      </c>
      <c r="R3" s="76" t="e">
        <f>Table_SQLXAL[[#This Row],[KG]]-Table_SQLXAL[[#This Row],[poid de poudre]]-Table_SQLXAL[[#This Row],[poid de chemical]]</f>
        <v>#VALUE!</v>
      </c>
      <c r="S3" s="76" t="e">
        <f>Table_SQLXAL[[#This Row],[QTY_PROD_TIME]]*1.2</f>
        <v>#VALUE!</v>
      </c>
      <c r="T3" s="77">
        <v>2000</v>
      </c>
      <c r="U3" s="76" t="e">
        <f>Table_SQLXAL[[#This Row],[QTY]]*Table_SQLXAL[[#This Row],[POWDERWEIGHT]]/1000</f>
        <v>#VALUE!</v>
      </c>
      <c r="V3" s="76" t="e">
        <f>Table_SQLXAL[[#This Row],[QTY]]*Table_SQLXAL[[#This Row],[CHEMICALSWEIGHT]]/1000</f>
        <v>#VALUE!</v>
      </c>
      <c r="W3" s="39">
        <v>132</v>
      </c>
      <c r="X3" s="76">
        <v>1600</v>
      </c>
      <c r="Y3" s="76">
        <v>0</v>
      </c>
      <c r="Z3" s="78">
        <v>0.3</v>
      </c>
      <c r="AA3" s="79">
        <v>0</v>
      </c>
      <c r="AB3" s="76">
        <v>0</v>
      </c>
      <c r="AC3" s="35" t="s">
        <v>5</v>
      </c>
      <c r="AD3" s="35" t="s">
        <v>5</v>
      </c>
      <c r="AE3" s="35" t="s">
        <v>5</v>
      </c>
      <c r="AF3" s="35" t="s">
        <v>453</v>
      </c>
      <c r="AG3" s="35" t="s">
        <v>59</v>
      </c>
      <c r="AH3" s="35">
        <v>1</v>
      </c>
      <c r="AI3" s="35" t="s">
        <v>454</v>
      </c>
      <c r="AJ3" s="54" t="s">
        <v>454</v>
      </c>
      <c r="AK3" s="14"/>
      <c r="AL3" s="80">
        <f ca="1">TODAY()</f>
        <v>40974</v>
      </c>
      <c r="AM3" s="14"/>
      <c r="AN3" s="7"/>
    </row>
    <row r="4" spans="1:40" ht="15.75" x14ac:dyDescent="0.25">
      <c r="A4" s="50" t="s">
        <v>185</v>
      </c>
      <c r="B4" s="44" t="s">
        <v>449</v>
      </c>
      <c r="C4" s="40" t="s">
        <v>654</v>
      </c>
      <c r="D4" s="40" t="s">
        <v>5</v>
      </c>
      <c r="E4" s="40" t="s">
        <v>5</v>
      </c>
      <c r="F4" s="41">
        <v>40973</v>
      </c>
      <c r="G4" s="42">
        <f>ROUNDDOWN((Table_SQLXAL[[#This Row],[PRODWIDTH]]/Table_SQLXAL[[#This Row],[ROLLWIDTH CM]]/10),0)</f>
        <v>1</v>
      </c>
      <c r="H4" s="43">
        <v>0</v>
      </c>
      <c r="I4" s="40" t="s">
        <v>655</v>
      </c>
      <c r="J4" s="44" t="s">
        <v>656</v>
      </c>
      <c r="K4" s="44" t="s">
        <v>657</v>
      </c>
      <c r="L4" s="45">
        <f>(Table_SQLXAL[[#This Row],[TARGETWEIGHT]]*1000)-Table_SQLXAL[[#This Row],[POWDERWEIGHT]]-Table_SQLXAL[[#This Row],[CHEMICALSWEIGHT]]</f>
        <v>300</v>
      </c>
      <c r="M4" s="46" t="s">
        <v>5</v>
      </c>
      <c r="N4" s="47">
        <f>Table_SQLXAL[[#This Row],[ROLLWIDTH]]/10</f>
        <v>120</v>
      </c>
      <c r="O4" s="48">
        <v>375</v>
      </c>
      <c r="P4" s="48">
        <f>Table_SQLXAL[[#This Row],[QTY]]/Table_SQLXAL[[#This Row],[ROLLWIDTH CM]]*100</f>
        <v>0.83333333333333337</v>
      </c>
      <c r="Q4" s="48">
        <v>250</v>
      </c>
      <c r="R4" s="72">
        <f>Table_SQLXAL[[#This Row],[KG]]-Table_SQLXAL[[#This Row],[poid de poudre]]-Table_SQLXAL[[#This Row],[poid de chemical]]</f>
        <v>0.3</v>
      </c>
      <c r="S4" s="72">
        <f>Table_SQLXAL[[#This Row],[QTY_PROD_TIME]]*1.2</f>
        <v>0</v>
      </c>
      <c r="T4" s="73">
        <v>2000</v>
      </c>
      <c r="U4" s="72">
        <f>Table_SQLXAL[[#This Row],[QTY]]*Table_SQLXAL[[#This Row],[POWDERWEIGHT]]/1000</f>
        <v>0</v>
      </c>
      <c r="V4" s="72">
        <f>Table_SQLXAL[[#This Row],[QTY]]*Table_SQLXAL[[#This Row],[CHEMICALSWEIGHT]]/1000</f>
        <v>0</v>
      </c>
      <c r="W4" s="48">
        <v>112.5</v>
      </c>
      <c r="X4" s="72">
        <v>1500</v>
      </c>
      <c r="Y4" s="72">
        <v>0</v>
      </c>
      <c r="Z4" s="74">
        <v>0.3</v>
      </c>
      <c r="AA4" s="75">
        <v>0</v>
      </c>
      <c r="AB4" s="72">
        <v>0</v>
      </c>
      <c r="AC4" s="44" t="s">
        <v>5</v>
      </c>
      <c r="AD4" s="44" t="s">
        <v>5</v>
      </c>
      <c r="AE4" s="44" t="s">
        <v>5</v>
      </c>
      <c r="AF4" s="44" t="s">
        <v>453</v>
      </c>
      <c r="AG4" s="44" t="s">
        <v>59</v>
      </c>
      <c r="AH4" s="44">
        <v>40973</v>
      </c>
      <c r="AI4" s="44" t="s">
        <v>658</v>
      </c>
      <c r="AJ4" s="53" t="s">
        <v>659</v>
      </c>
      <c r="AK4" s="14"/>
      <c r="AL4" s="14"/>
      <c r="AM4" s="14"/>
      <c r="AN4" s="7"/>
    </row>
    <row r="5" spans="1:40" ht="15.75" x14ac:dyDescent="0.25">
      <c r="A5" s="51" t="s">
        <v>185</v>
      </c>
      <c r="B5" s="35" t="s">
        <v>455</v>
      </c>
      <c r="C5" s="31" t="s">
        <v>456</v>
      </c>
      <c r="D5" s="31" t="s">
        <v>5</v>
      </c>
      <c r="E5" s="31" t="s">
        <v>5</v>
      </c>
      <c r="F5" s="32">
        <v>40969</v>
      </c>
      <c r="G5" s="33">
        <f>ROUNDDOWN((Table_SQLXAL[[#This Row],[PRODWIDTH]]/Table_SQLXAL[[#This Row],[ROLLWIDTH CM]]/10),0)</f>
        <v>1</v>
      </c>
      <c r="H5" s="34">
        <v>0</v>
      </c>
      <c r="I5" s="31" t="s">
        <v>457</v>
      </c>
      <c r="J5" s="35" t="s">
        <v>458</v>
      </c>
      <c r="K5" s="35" t="s">
        <v>459</v>
      </c>
      <c r="L5" s="36">
        <f>(Table_SQLXAL[[#This Row],[TARGETWEIGHT]]*1000)-Table_SQLXAL[[#This Row],[POWDERWEIGHT]]-Table_SQLXAL[[#This Row],[CHEMICALSWEIGHT]]</f>
        <v>300</v>
      </c>
      <c r="M5" s="37" t="s">
        <v>5</v>
      </c>
      <c r="N5" s="38">
        <f>Table_SQLXAL[[#This Row],[ROLLWIDTH]]/10</f>
        <v>160</v>
      </c>
      <c r="O5" s="39">
        <v>516</v>
      </c>
      <c r="P5" s="39">
        <f>Table_SQLXAL[[#This Row],[QTY]]/Table_SQLXAL[[#This Row],[ROLLWIDTH CM]]*100</f>
        <v>275</v>
      </c>
      <c r="Q5" s="39">
        <v>516</v>
      </c>
      <c r="R5" s="76">
        <f>Table_SQLXAL[[#This Row],[KG]]-Table_SQLXAL[[#This Row],[poid de poudre]]-Table_SQLXAL[[#This Row],[poid de chemical]]</f>
        <v>132</v>
      </c>
      <c r="S5" s="76">
        <f>Table_SQLXAL[[#This Row],[QTY_PROD_TIME]]*1.2</f>
        <v>0</v>
      </c>
      <c r="T5" s="77">
        <v>1000</v>
      </c>
      <c r="U5" s="76">
        <f>Table_SQLXAL[[#This Row],[QTY]]*Table_SQLXAL[[#This Row],[POWDERWEIGHT]]/1000</f>
        <v>0</v>
      </c>
      <c r="V5" s="76">
        <f>Table_SQLXAL[[#This Row],[QTY]]*Table_SQLXAL[[#This Row],[CHEMICALSWEIGHT]]/1000</f>
        <v>0</v>
      </c>
      <c r="W5" s="39">
        <v>0</v>
      </c>
      <c r="X5" s="76">
        <v>1000</v>
      </c>
      <c r="Y5" s="76">
        <v>0</v>
      </c>
      <c r="Z5" s="78">
        <v>0</v>
      </c>
      <c r="AA5" s="79">
        <v>0</v>
      </c>
      <c r="AB5" s="76">
        <v>0</v>
      </c>
      <c r="AC5" s="35" t="s">
        <v>16</v>
      </c>
      <c r="AD5" s="35" t="s">
        <v>5</v>
      </c>
      <c r="AE5" s="35" t="s">
        <v>5</v>
      </c>
      <c r="AF5" s="35" t="s">
        <v>460</v>
      </c>
      <c r="AG5" s="35" t="s">
        <v>461</v>
      </c>
      <c r="AH5" s="35">
        <v>40969</v>
      </c>
      <c r="AI5" s="35" t="s">
        <v>660</v>
      </c>
      <c r="AJ5" s="54" t="s">
        <v>462</v>
      </c>
      <c r="AK5" s="14"/>
      <c r="AL5" s="14"/>
      <c r="AM5" s="14"/>
      <c r="AN5" s="7"/>
    </row>
    <row r="6" spans="1:40" ht="15.75" x14ac:dyDescent="0.25">
      <c r="A6" s="50" t="s">
        <v>186</v>
      </c>
      <c r="B6" s="44" t="s">
        <v>19</v>
      </c>
      <c r="C6" s="40" t="s">
        <v>146</v>
      </c>
      <c r="D6" s="40" t="s">
        <v>251</v>
      </c>
      <c r="E6" s="40" t="s">
        <v>276</v>
      </c>
      <c r="F6" s="41">
        <v>40975</v>
      </c>
      <c r="G6" s="42">
        <f>ROUNDDOWN((Table_SQLXAL[[#This Row],[PRODWIDTH]]/Table_SQLXAL[[#This Row],[ROLLWIDTH CM]]/10),0)</f>
        <v>1</v>
      </c>
      <c r="H6" s="43">
        <v>140</v>
      </c>
      <c r="I6" s="40" t="s">
        <v>5</v>
      </c>
      <c r="J6" s="44" t="s">
        <v>162</v>
      </c>
      <c r="K6" s="44" t="s">
        <v>163</v>
      </c>
      <c r="L6" s="45">
        <f>(Table_SQLXAL[[#This Row],[TARGETWEIGHT]]*1000)-Table_SQLXAL[[#This Row],[POWDERWEIGHT]]-Table_SQLXAL[[#This Row],[CHEMICALSWEIGHT]]</f>
        <v>300</v>
      </c>
      <c r="M6" s="46" t="s">
        <v>301</v>
      </c>
      <c r="N6" s="47">
        <f>Table_SQLXAL[[#This Row],[ROLLWIDTH]]/10</f>
        <v>150</v>
      </c>
      <c r="O6" s="48">
        <v>210000</v>
      </c>
      <c r="P6" s="48">
        <f>Table_SQLXAL[[#This Row],[QTY]]/Table_SQLXAL[[#This Row],[ROLLWIDTH CM]]*100</f>
        <v>250</v>
      </c>
      <c r="Q6" s="48">
        <v>210000</v>
      </c>
      <c r="R6" s="72">
        <f>Table_SQLXAL[[#This Row],[KG]]-Table_SQLXAL[[#This Row],[poid de poudre]]-Table_SQLXAL[[#This Row],[poid de chemical]]</f>
        <v>112.5</v>
      </c>
      <c r="S6" s="72">
        <f>Table_SQLXAL[[#This Row],[QTY_PROD_TIME]]*1.2</f>
        <v>0</v>
      </c>
      <c r="T6" s="73">
        <v>3100</v>
      </c>
      <c r="U6" s="72">
        <f>Table_SQLXAL[[#This Row],[QTY]]*Table_SQLXAL[[#This Row],[POWDERWEIGHT]]/1000</f>
        <v>0</v>
      </c>
      <c r="V6" s="72">
        <f>Table_SQLXAL[[#This Row],[QTY]]*Table_SQLXAL[[#This Row],[CHEMICALSWEIGHT]]/1000</f>
        <v>0</v>
      </c>
      <c r="W6" s="48">
        <v>9450</v>
      </c>
      <c r="X6" s="72">
        <v>1000</v>
      </c>
      <c r="Y6" s="72">
        <v>7.98</v>
      </c>
      <c r="Z6" s="74">
        <v>4.4999999999999998E-2</v>
      </c>
      <c r="AA6" s="75">
        <v>0</v>
      </c>
      <c r="AB6" s="72">
        <v>0</v>
      </c>
      <c r="AC6" s="44" t="s">
        <v>16</v>
      </c>
      <c r="AD6" s="44" t="s">
        <v>5</v>
      </c>
      <c r="AE6" s="44" t="s">
        <v>5</v>
      </c>
      <c r="AF6" s="44" t="s">
        <v>377</v>
      </c>
      <c r="AG6" s="44" t="s">
        <v>59</v>
      </c>
      <c r="AH6" s="44">
        <v>1</v>
      </c>
      <c r="AI6" s="44" t="s">
        <v>896</v>
      </c>
      <c r="AJ6" s="53" t="s">
        <v>339</v>
      </c>
      <c r="AK6" s="14"/>
      <c r="AL6" s="14"/>
      <c r="AM6" s="14"/>
      <c r="AN6" s="7"/>
    </row>
    <row r="7" spans="1:40" ht="15.75" x14ac:dyDescent="0.25">
      <c r="A7" s="51" t="s">
        <v>186</v>
      </c>
      <c r="B7" s="35" t="s">
        <v>19</v>
      </c>
      <c r="C7" s="31" t="s">
        <v>146</v>
      </c>
      <c r="D7" s="31" t="s">
        <v>251</v>
      </c>
      <c r="E7" s="31" t="s">
        <v>276</v>
      </c>
      <c r="F7" s="32">
        <v>40977</v>
      </c>
      <c r="G7" s="33">
        <f>ROUNDDOWN((Table_SQLXAL[[#This Row],[PRODWIDTH]]/Table_SQLXAL[[#This Row],[ROLLWIDTH CM]]/10),0)</f>
        <v>1</v>
      </c>
      <c r="H7" s="34">
        <v>140</v>
      </c>
      <c r="I7" s="31" t="s">
        <v>5</v>
      </c>
      <c r="J7" s="35" t="s">
        <v>145</v>
      </c>
      <c r="K7" s="35" t="s">
        <v>147</v>
      </c>
      <c r="L7" s="36">
        <f>(Table_SQLXAL[[#This Row],[TARGETWEIGHT]]*1000)-Table_SQLXAL[[#This Row],[POWDERWEIGHT]]-Table_SQLXAL[[#This Row],[CHEMICALSWEIGHT]]</f>
        <v>0</v>
      </c>
      <c r="M7" s="37" t="s">
        <v>301</v>
      </c>
      <c r="N7" s="38">
        <f>Table_SQLXAL[[#This Row],[ROLLWIDTH]]/10</f>
        <v>100</v>
      </c>
      <c r="O7" s="39">
        <v>160620</v>
      </c>
      <c r="P7" s="39">
        <f>Table_SQLXAL[[#This Row],[QTY]]/Table_SQLXAL[[#This Row],[ROLLWIDTH CM]]*100</f>
        <v>516</v>
      </c>
      <c r="Q7" s="39">
        <v>803100</v>
      </c>
      <c r="R7" s="76">
        <f>Table_SQLXAL[[#This Row],[KG]]-Table_SQLXAL[[#This Row],[poid de poudre]]-Table_SQLXAL[[#This Row],[poid de chemical]]</f>
        <v>0</v>
      </c>
      <c r="S7" s="76">
        <f>Table_SQLXAL[[#This Row],[QTY_PROD_TIME]]*1.2</f>
        <v>0</v>
      </c>
      <c r="T7" s="77">
        <v>3100</v>
      </c>
      <c r="U7" s="76">
        <f>Table_SQLXAL[[#This Row],[QTY]]*Table_SQLXAL[[#This Row],[POWDERWEIGHT]]/1000</f>
        <v>0</v>
      </c>
      <c r="V7" s="76">
        <f>Table_SQLXAL[[#This Row],[QTY]]*Table_SQLXAL[[#This Row],[CHEMICALSWEIGHT]]/1000</f>
        <v>0</v>
      </c>
      <c r="W7" s="39">
        <v>7227.9</v>
      </c>
      <c r="X7" s="76">
        <v>200</v>
      </c>
      <c r="Y7" s="76">
        <v>6.1035599999999999</v>
      </c>
      <c r="Z7" s="78">
        <v>4.4999999999999998E-2</v>
      </c>
      <c r="AA7" s="79">
        <v>0</v>
      </c>
      <c r="AB7" s="76">
        <v>0</v>
      </c>
      <c r="AC7" s="35" t="s">
        <v>16</v>
      </c>
      <c r="AD7" s="35" t="s">
        <v>5</v>
      </c>
      <c r="AE7" s="35" t="s">
        <v>5</v>
      </c>
      <c r="AF7" s="35" t="s">
        <v>377</v>
      </c>
      <c r="AG7" s="35" t="s">
        <v>59</v>
      </c>
      <c r="AH7" s="35">
        <v>1</v>
      </c>
      <c r="AI7" s="35" t="s">
        <v>897</v>
      </c>
      <c r="AJ7" s="54" t="s">
        <v>511</v>
      </c>
      <c r="AK7" s="14"/>
      <c r="AL7" s="14"/>
      <c r="AM7" s="14"/>
      <c r="AN7" s="7"/>
    </row>
    <row r="8" spans="1:40" ht="15.75" x14ac:dyDescent="0.25">
      <c r="A8" s="50" t="s">
        <v>185</v>
      </c>
      <c r="B8" s="44" t="s">
        <v>19</v>
      </c>
      <c r="C8" s="40" t="s">
        <v>23</v>
      </c>
      <c r="D8" s="40" t="s">
        <v>249</v>
      </c>
      <c r="E8" s="40" t="s">
        <v>250</v>
      </c>
      <c r="F8" s="41">
        <v>40969</v>
      </c>
      <c r="G8" s="42">
        <f>ROUNDDOWN((Table_SQLXAL[[#This Row],[PRODWIDTH]]/Table_SQLXAL[[#This Row],[ROLLWIDTH CM]]/10),0)</f>
        <v>2</v>
      </c>
      <c r="H8" s="43">
        <v>48</v>
      </c>
      <c r="I8" s="40" t="s">
        <v>38</v>
      </c>
      <c r="J8" s="44" t="s">
        <v>176</v>
      </c>
      <c r="K8" s="44" t="s">
        <v>177</v>
      </c>
      <c r="L8" s="45">
        <f>(Table_SQLXAL[[#This Row],[TARGETWEIGHT]]*1000)-Table_SQLXAL[[#This Row],[POWDERWEIGHT]]-Table_SQLXAL[[#This Row],[CHEMICALSWEIGHT]]</f>
        <v>70</v>
      </c>
      <c r="M8" s="46" t="s">
        <v>24</v>
      </c>
      <c r="N8" s="47">
        <f>Table_SQLXAL[[#This Row],[ROLLWIDTH]]/10</f>
        <v>160</v>
      </c>
      <c r="O8" s="48">
        <v>50976</v>
      </c>
      <c r="P8" s="48">
        <f>Table_SQLXAL[[#This Row],[QTY]]/Table_SQLXAL[[#This Row],[ROLLWIDTH CM]]*100</f>
        <v>31860.000000000004</v>
      </c>
      <c r="Q8" s="48">
        <v>31860</v>
      </c>
      <c r="R8" s="72">
        <f>Table_SQLXAL[[#This Row],[KG]]-Table_SQLXAL[[#This Row],[poid de poudre]]-Table_SQLXAL[[#This Row],[poid de chemical]]</f>
        <v>3568.32</v>
      </c>
      <c r="S8" s="72">
        <f>Table_SQLXAL[[#This Row],[QTY_PROD_TIME]]*1.2</f>
        <v>6.6676608000000002</v>
      </c>
      <c r="T8" s="73">
        <v>3200</v>
      </c>
      <c r="U8" s="72">
        <f>Table_SQLXAL[[#This Row],[QTY]]*Table_SQLXAL[[#This Row],[POWDERWEIGHT]]/1000</f>
        <v>0</v>
      </c>
      <c r="V8" s="72">
        <f>Table_SQLXAL[[#This Row],[QTY]]*Table_SQLXAL[[#This Row],[CHEMICALSWEIGHT]]/1000</f>
        <v>0</v>
      </c>
      <c r="W8" s="48">
        <v>3568.32</v>
      </c>
      <c r="X8" s="72">
        <v>1600</v>
      </c>
      <c r="Y8" s="72">
        <v>5.5563840000000004</v>
      </c>
      <c r="Z8" s="74">
        <v>7.0000000000000007E-2</v>
      </c>
      <c r="AA8" s="75">
        <v>0</v>
      </c>
      <c r="AB8" s="72">
        <v>0</v>
      </c>
      <c r="AC8" s="44" t="s">
        <v>16</v>
      </c>
      <c r="AD8" s="44" t="s">
        <v>5</v>
      </c>
      <c r="AE8" s="44" t="s">
        <v>5</v>
      </c>
      <c r="AF8" s="44" t="s">
        <v>369</v>
      </c>
      <c r="AG8" s="44" t="s">
        <v>59</v>
      </c>
      <c r="AH8" s="44">
        <v>40969</v>
      </c>
      <c r="AI8" s="44" t="s">
        <v>661</v>
      </c>
      <c r="AJ8" s="53" t="s">
        <v>178</v>
      </c>
      <c r="AK8" s="14"/>
      <c r="AL8" s="14"/>
      <c r="AM8" s="14"/>
      <c r="AN8" s="7"/>
    </row>
    <row r="9" spans="1:40" ht="15.75" x14ac:dyDescent="0.25">
      <c r="A9" s="51" t="s">
        <v>185</v>
      </c>
      <c r="B9" s="35" t="s">
        <v>19</v>
      </c>
      <c r="C9" s="31" t="s">
        <v>166</v>
      </c>
      <c r="D9" s="31" t="s">
        <v>277</v>
      </c>
      <c r="E9" s="31" t="s">
        <v>278</v>
      </c>
      <c r="F9" s="32">
        <v>40969</v>
      </c>
      <c r="G9" s="33">
        <f>ROUNDDOWN((Table_SQLXAL[[#This Row],[PRODWIDTH]]/Table_SQLXAL[[#This Row],[ROLLWIDTH CM]]/10),0)</f>
        <v>5</v>
      </c>
      <c r="H9" s="34">
        <v>75</v>
      </c>
      <c r="I9" s="31" t="s">
        <v>168</v>
      </c>
      <c r="J9" s="35" t="s">
        <v>169</v>
      </c>
      <c r="K9" s="35" t="s">
        <v>170</v>
      </c>
      <c r="L9" s="36">
        <f>(Table_SQLXAL[[#This Row],[TARGETWEIGHT]]*1000)-Table_SQLXAL[[#This Row],[POWDERWEIGHT]]-Table_SQLXAL[[#This Row],[CHEMICALSWEIGHT]]</f>
        <v>50</v>
      </c>
      <c r="M9" s="37" t="s">
        <v>305</v>
      </c>
      <c r="N9" s="38">
        <f>Table_SQLXAL[[#This Row],[ROLLWIDTH]]/10</f>
        <v>60</v>
      </c>
      <c r="O9" s="39">
        <v>30000</v>
      </c>
      <c r="P9" s="39">
        <f>Table_SQLXAL[[#This Row],[QTY]]/Table_SQLXAL[[#This Row],[ROLLWIDTH CM]]*100</f>
        <v>50000</v>
      </c>
      <c r="Q9" s="39">
        <v>50000</v>
      </c>
      <c r="R9" s="76">
        <f>Table_SQLXAL[[#This Row],[KG]]-Table_SQLXAL[[#This Row],[poid de poudre]]-Table_SQLXAL[[#This Row],[poid de chemical]]</f>
        <v>1500</v>
      </c>
      <c r="S9" s="76">
        <f>Table_SQLXAL[[#This Row],[QTY_PROD_TIME]]*1.2</f>
        <v>2.5920000000000001</v>
      </c>
      <c r="T9" s="77">
        <v>3100</v>
      </c>
      <c r="U9" s="76">
        <f>Table_SQLXAL[[#This Row],[QTY]]*Table_SQLXAL[[#This Row],[POWDERWEIGHT]]/1000</f>
        <v>0</v>
      </c>
      <c r="V9" s="76">
        <f>Table_SQLXAL[[#This Row],[QTY]]*Table_SQLXAL[[#This Row],[CHEMICALSWEIGHT]]/1000</f>
        <v>0</v>
      </c>
      <c r="W9" s="39">
        <v>1500</v>
      </c>
      <c r="X9" s="76">
        <v>600</v>
      </c>
      <c r="Y9" s="76">
        <v>2.16</v>
      </c>
      <c r="Z9" s="78">
        <v>0.05</v>
      </c>
      <c r="AA9" s="79">
        <v>0</v>
      </c>
      <c r="AB9" s="76">
        <v>0</v>
      </c>
      <c r="AC9" s="35" t="s">
        <v>16</v>
      </c>
      <c r="AD9" s="35" t="s">
        <v>5</v>
      </c>
      <c r="AE9" s="35" t="s">
        <v>5</v>
      </c>
      <c r="AF9" s="35" t="s">
        <v>374</v>
      </c>
      <c r="AG9" s="35" t="s">
        <v>59</v>
      </c>
      <c r="AH9" s="35">
        <v>40969</v>
      </c>
      <c r="AI9" s="35" t="s">
        <v>662</v>
      </c>
      <c r="AJ9" s="54" t="s">
        <v>232</v>
      </c>
      <c r="AK9" s="14"/>
      <c r="AL9" s="14"/>
      <c r="AM9" s="14"/>
      <c r="AN9" s="7"/>
    </row>
    <row r="10" spans="1:40" ht="15.75" x14ac:dyDescent="0.25">
      <c r="A10" s="50" t="s">
        <v>185</v>
      </c>
      <c r="B10" s="44" t="s">
        <v>19</v>
      </c>
      <c r="C10" s="40" t="s">
        <v>477</v>
      </c>
      <c r="D10" s="40" t="s">
        <v>482</v>
      </c>
      <c r="E10" s="40" t="s">
        <v>483</v>
      </c>
      <c r="F10" s="41">
        <v>40969</v>
      </c>
      <c r="G10" s="42">
        <f>ROUNDDOWN((Table_SQLXAL[[#This Row],[PRODWIDTH]]/Table_SQLXAL[[#This Row],[ROLLWIDTH CM]]/10),0)</f>
        <v>2</v>
      </c>
      <c r="H10" s="43">
        <v>62.2</v>
      </c>
      <c r="I10" s="40" t="s">
        <v>44</v>
      </c>
      <c r="J10" s="44" t="s">
        <v>478</v>
      </c>
      <c r="K10" s="44" t="s">
        <v>479</v>
      </c>
      <c r="L10" s="45">
        <f>(Table_SQLXAL[[#This Row],[TARGETWEIGHT]]*1000)-Table_SQLXAL[[#This Row],[POWDERWEIGHT]]-Table_SQLXAL[[#This Row],[CHEMICALSWEIGHT]]</f>
        <v>45</v>
      </c>
      <c r="M10" s="46" t="s">
        <v>481</v>
      </c>
      <c r="N10" s="47">
        <f>Table_SQLXAL[[#This Row],[ROLLWIDTH]]/10</f>
        <v>129</v>
      </c>
      <c r="O10" s="48">
        <v>1331.28</v>
      </c>
      <c r="P10" s="48">
        <f>Table_SQLXAL[[#This Row],[QTY]]/Table_SQLXAL[[#This Row],[ROLLWIDTH CM]]*100</f>
        <v>1032</v>
      </c>
      <c r="Q10" s="48">
        <v>1032</v>
      </c>
      <c r="R10" s="72">
        <f>Table_SQLXAL[[#This Row],[KG]]-Table_SQLXAL[[#This Row],[poid de poudre]]-Table_SQLXAL[[#This Row],[poid de chemical]]</f>
        <v>59.907600000000002</v>
      </c>
      <c r="S10" s="72">
        <f>Table_SQLXAL[[#This Row],[QTY_PROD_TIME]]*1.2</f>
        <v>0.16454519999999997</v>
      </c>
      <c r="T10" s="73">
        <v>2600</v>
      </c>
      <c r="U10" s="72">
        <f>Table_SQLXAL[[#This Row],[QTY]]*Table_SQLXAL[[#This Row],[POWDERWEIGHT]]/1000</f>
        <v>0</v>
      </c>
      <c r="V10" s="72">
        <f>Table_SQLXAL[[#This Row],[QTY]]*Table_SQLXAL[[#This Row],[CHEMICALSWEIGHT]]/1000</f>
        <v>0</v>
      </c>
      <c r="W10" s="48">
        <v>59.907600000000002</v>
      </c>
      <c r="X10" s="72">
        <v>1290</v>
      </c>
      <c r="Y10" s="72">
        <v>0.13712099999999999</v>
      </c>
      <c r="Z10" s="74">
        <v>4.4999999999999998E-2</v>
      </c>
      <c r="AA10" s="75">
        <v>0</v>
      </c>
      <c r="AB10" s="72">
        <v>0</v>
      </c>
      <c r="AC10" s="44" t="s">
        <v>16</v>
      </c>
      <c r="AD10" s="44" t="s">
        <v>5</v>
      </c>
      <c r="AE10" s="44" t="s">
        <v>5</v>
      </c>
      <c r="AF10" s="44" t="s">
        <v>480</v>
      </c>
      <c r="AG10" s="44" t="s">
        <v>59</v>
      </c>
      <c r="AH10" s="44">
        <v>40969</v>
      </c>
      <c r="AI10" s="44" t="s">
        <v>663</v>
      </c>
      <c r="AJ10" s="53" t="s">
        <v>484</v>
      </c>
      <c r="AK10" s="14"/>
      <c r="AL10" s="14"/>
      <c r="AM10" s="14"/>
      <c r="AN10" s="7"/>
    </row>
    <row r="11" spans="1:40" ht="15.75" x14ac:dyDescent="0.25">
      <c r="A11" s="51" t="s">
        <v>185</v>
      </c>
      <c r="B11" s="35" t="s">
        <v>19</v>
      </c>
      <c r="C11" s="31" t="s">
        <v>464</v>
      </c>
      <c r="D11" s="31" t="s">
        <v>469</v>
      </c>
      <c r="E11" s="31" t="s">
        <v>470</v>
      </c>
      <c r="F11" s="32">
        <v>40969</v>
      </c>
      <c r="G11" s="33">
        <f>ROUNDDOWN((Table_SQLXAL[[#This Row],[PRODWIDTH]]/Table_SQLXAL[[#This Row],[ROLLWIDTH CM]]/10),0)</f>
        <v>2</v>
      </c>
      <c r="H11" s="34">
        <v>40</v>
      </c>
      <c r="I11" s="31" t="s">
        <v>442</v>
      </c>
      <c r="J11" s="35" t="s">
        <v>465</v>
      </c>
      <c r="K11" s="35" t="s">
        <v>466</v>
      </c>
      <c r="L11" s="36">
        <f>(Table_SQLXAL[[#This Row],[TARGETWEIGHT]]*1000)-Table_SQLXAL[[#This Row],[POWDERWEIGHT]]-Table_SQLXAL[[#This Row],[CHEMICALSWEIGHT]]</f>
        <v>40</v>
      </c>
      <c r="M11" s="37" t="s">
        <v>468</v>
      </c>
      <c r="N11" s="38">
        <f>Table_SQLXAL[[#This Row],[ROLLWIDTH]]/10</f>
        <v>145</v>
      </c>
      <c r="O11" s="39">
        <v>67242.3</v>
      </c>
      <c r="P11" s="39">
        <f>Table_SQLXAL[[#This Row],[QTY]]/Table_SQLXAL[[#This Row],[ROLLWIDTH CM]]*100</f>
        <v>46374</v>
      </c>
      <c r="Q11" s="39">
        <v>46374</v>
      </c>
      <c r="R11" s="76">
        <f>Table_SQLXAL[[#This Row],[KG]]-Table_SQLXAL[[#This Row],[poid de poudre]]-Table_SQLXAL[[#This Row],[poid de chemical]]</f>
        <v>2689.692</v>
      </c>
      <c r="S11" s="76">
        <f>Table_SQLXAL[[#This Row],[QTY_PROD_TIME]]*1.2</f>
        <v>11.2160148</v>
      </c>
      <c r="T11" s="77">
        <v>3000</v>
      </c>
      <c r="U11" s="76">
        <f>Table_SQLXAL[[#This Row],[QTY]]*Table_SQLXAL[[#This Row],[POWDERWEIGHT]]/1000</f>
        <v>672.423</v>
      </c>
      <c r="V11" s="76">
        <f>Table_SQLXAL[[#This Row],[QTY]]*Table_SQLXAL[[#This Row],[CHEMICALSWEIGHT]]/1000</f>
        <v>0</v>
      </c>
      <c r="W11" s="39">
        <v>3362.1149999999998</v>
      </c>
      <c r="X11" s="76">
        <v>1450</v>
      </c>
      <c r="Y11" s="76">
        <v>9.346679</v>
      </c>
      <c r="Z11" s="78">
        <v>0.05</v>
      </c>
      <c r="AA11" s="79">
        <v>10</v>
      </c>
      <c r="AB11" s="76">
        <v>0</v>
      </c>
      <c r="AC11" s="35" t="s">
        <v>16</v>
      </c>
      <c r="AD11" s="35" t="s">
        <v>5</v>
      </c>
      <c r="AE11" s="35" t="s">
        <v>471</v>
      </c>
      <c r="AF11" s="35" t="s">
        <v>467</v>
      </c>
      <c r="AG11" s="35" t="s">
        <v>59</v>
      </c>
      <c r="AH11" s="35">
        <v>40969</v>
      </c>
      <c r="AI11" s="35" t="s">
        <v>664</v>
      </c>
      <c r="AJ11" s="54" t="s">
        <v>472</v>
      </c>
      <c r="AK11" s="14"/>
      <c r="AL11" s="14"/>
      <c r="AM11" s="14"/>
      <c r="AN11" s="7"/>
    </row>
    <row r="12" spans="1:40" ht="15.75" x14ac:dyDescent="0.25">
      <c r="A12" s="50" t="s">
        <v>185</v>
      </c>
      <c r="B12" s="44" t="s">
        <v>19</v>
      </c>
      <c r="C12" s="40" t="s">
        <v>464</v>
      </c>
      <c r="D12" s="40" t="s">
        <v>469</v>
      </c>
      <c r="E12" s="40" t="s">
        <v>470</v>
      </c>
      <c r="F12" s="41">
        <v>40969</v>
      </c>
      <c r="G12" s="42">
        <f>ROUNDDOWN((Table_SQLXAL[[#This Row],[PRODWIDTH]]/Table_SQLXAL[[#This Row],[ROLLWIDTH CM]]/10),0)</f>
        <v>1</v>
      </c>
      <c r="H12" s="43">
        <v>40</v>
      </c>
      <c r="I12" s="40" t="s">
        <v>442</v>
      </c>
      <c r="J12" s="44" t="s">
        <v>473</v>
      </c>
      <c r="K12" s="44" t="s">
        <v>474</v>
      </c>
      <c r="L12" s="45">
        <f>(Table_SQLXAL[[#This Row],[TARGETWEIGHT]]*1000)-Table_SQLXAL[[#This Row],[POWDERWEIGHT]]-Table_SQLXAL[[#This Row],[CHEMICALSWEIGHT]]</f>
        <v>40</v>
      </c>
      <c r="M12" s="46" t="s">
        <v>468</v>
      </c>
      <c r="N12" s="47">
        <f>Table_SQLXAL[[#This Row],[ROLLWIDTH]]/10</f>
        <v>155</v>
      </c>
      <c r="O12" s="48">
        <v>16275</v>
      </c>
      <c r="P12" s="48">
        <f>Table_SQLXAL[[#This Row],[QTY]]/Table_SQLXAL[[#This Row],[ROLLWIDTH CM]]*100</f>
        <v>10500</v>
      </c>
      <c r="Q12" s="48">
        <v>10500</v>
      </c>
      <c r="R12" s="72">
        <f>Table_SQLXAL[[#This Row],[KG]]-Table_SQLXAL[[#This Row],[poid de poudre]]-Table_SQLXAL[[#This Row],[poid de chemical]]</f>
        <v>651</v>
      </c>
      <c r="S12" s="72">
        <f>Table_SQLXAL[[#This Row],[QTY_PROD_TIME]]*1.2</f>
        <v>2.7146699999999999</v>
      </c>
      <c r="T12" s="73">
        <v>3000</v>
      </c>
      <c r="U12" s="72">
        <f>Table_SQLXAL[[#This Row],[QTY]]*Table_SQLXAL[[#This Row],[POWDERWEIGHT]]/1000</f>
        <v>162.75</v>
      </c>
      <c r="V12" s="72">
        <f>Table_SQLXAL[[#This Row],[QTY]]*Table_SQLXAL[[#This Row],[CHEMICALSWEIGHT]]/1000</f>
        <v>0</v>
      </c>
      <c r="W12" s="48">
        <v>813.75</v>
      </c>
      <c r="X12" s="72">
        <v>1550</v>
      </c>
      <c r="Y12" s="72">
        <v>2.2622249999999999</v>
      </c>
      <c r="Z12" s="74">
        <v>0.05</v>
      </c>
      <c r="AA12" s="75">
        <v>10</v>
      </c>
      <c r="AB12" s="72">
        <v>0</v>
      </c>
      <c r="AC12" s="44" t="s">
        <v>16</v>
      </c>
      <c r="AD12" s="44" t="s">
        <v>5</v>
      </c>
      <c r="AE12" s="44" t="s">
        <v>471</v>
      </c>
      <c r="AF12" s="44" t="s">
        <v>467</v>
      </c>
      <c r="AG12" s="44" t="s">
        <v>59</v>
      </c>
      <c r="AH12" s="44">
        <v>40969</v>
      </c>
      <c r="AI12" s="44" t="s">
        <v>665</v>
      </c>
      <c r="AJ12" s="53" t="s">
        <v>472</v>
      </c>
      <c r="AK12" s="14"/>
      <c r="AL12" s="14"/>
      <c r="AM12" s="14"/>
      <c r="AN12" s="7"/>
    </row>
    <row r="13" spans="1:40" ht="15.75" x14ac:dyDescent="0.25">
      <c r="A13" s="51" t="s">
        <v>185</v>
      </c>
      <c r="B13" s="35" t="s">
        <v>19</v>
      </c>
      <c r="C13" s="31" t="s">
        <v>464</v>
      </c>
      <c r="D13" s="31" t="s">
        <v>469</v>
      </c>
      <c r="E13" s="31" t="s">
        <v>470</v>
      </c>
      <c r="F13" s="32">
        <v>40969</v>
      </c>
      <c r="G13" s="33">
        <f>ROUNDDOWN((Table_SQLXAL[[#This Row],[PRODWIDTH]]/Table_SQLXAL[[#This Row],[ROLLWIDTH CM]]/10),0)</f>
        <v>2</v>
      </c>
      <c r="H13" s="34">
        <v>40</v>
      </c>
      <c r="I13" s="31" t="s">
        <v>442</v>
      </c>
      <c r="J13" s="35" t="s">
        <v>475</v>
      </c>
      <c r="K13" s="35" t="s">
        <v>476</v>
      </c>
      <c r="L13" s="36">
        <f>(Table_SQLXAL[[#This Row],[TARGETWEIGHT]]*1000)-Table_SQLXAL[[#This Row],[POWDERWEIGHT]]-Table_SQLXAL[[#This Row],[CHEMICALSWEIGHT]]</f>
        <v>40</v>
      </c>
      <c r="M13" s="37" t="s">
        <v>468</v>
      </c>
      <c r="N13" s="38">
        <f>Table_SQLXAL[[#This Row],[ROLLWIDTH]]/10</f>
        <v>150</v>
      </c>
      <c r="O13" s="39">
        <v>21960</v>
      </c>
      <c r="P13" s="39">
        <f>Table_SQLXAL[[#This Row],[QTY]]/Table_SQLXAL[[#This Row],[ROLLWIDTH CM]]*100</f>
        <v>14640</v>
      </c>
      <c r="Q13" s="39">
        <v>14640</v>
      </c>
      <c r="R13" s="76">
        <f>Table_SQLXAL[[#This Row],[KG]]-Table_SQLXAL[[#This Row],[poid de poudre]]-Table_SQLXAL[[#This Row],[poid de chemical]]</f>
        <v>878.4</v>
      </c>
      <c r="S13" s="76">
        <f>Table_SQLXAL[[#This Row],[QTY_PROD_TIME]]*1.2</f>
        <v>3.6629279999999995</v>
      </c>
      <c r="T13" s="77">
        <v>3000</v>
      </c>
      <c r="U13" s="76">
        <f>Table_SQLXAL[[#This Row],[QTY]]*Table_SQLXAL[[#This Row],[POWDERWEIGHT]]/1000</f>
        <v>219.6</v>
      </c>
      <c r="V13" s="76">
        <f>Table_SQLXAL[[#This Row],[QTY]]*Table_SQLXAL[[#This Row],[CHEMICALSWEIGHT]]/1000</f>
        <v>0</v>
      </c>
      <c r="W13" s="39">
        <v>1098</v>
      </c>
      <c r="X13" s="76">
        <v>1500</v>
      </c>
      <c r="Y13" s="76">
        <v>3.0524399999999998</v>
      </c>
      <c r="Z13" s="78">
        <v>0.05</v>
      </c>
      <c r="AA13" s="79">
        <v>10</v>
      </c>
      <c r="AB13" s="76">
        <v>0</v>
      </c>
      <c r="AC13" s="35" t="s">
        <v>16</v>
      </c>
      <c r="AD13" s="35" t="s">
        <v>5</v>
      </c>
      <c r="AE13" s="35" t="s">
        <v>471</v>
      </c>
      <c r="AF13" s="35" t="s">
        <v>467</v>
      </c>
      <c r="AG13" s="35" t="s">
        <v>59</v>
      </c>
      <c r="AH13" s="35">
        <v>40969</v>
      </c>
      <c r="AI13" s="35" t="s">
        <v>666</v>
      </c>
      <c r="AJ13" s="54" t="s">
        <v>472</v>
      </c>
      <c r="AK13" s="14"/>
      <c r="AL13" s="14"/>
      <c r="AM13" s="14"/>
      <c r="AN13" s="7"/>
    </row>
    <row r="14" spans="1:40" ht="15.75" x14ac:dyDescent="0.25">
      <c r="A14" s="50" t="s">
        <v>185</v>
      </c>
      <c r="B14" s="44" t="s">
        <v>19</v>
      </c>
      <c r="C14" s="40" t="s">
        <v>166</v>
      </c>
      <c r="D14" s="40" t="s">
        <v>277</v>
      </c>
      <c r="E14" s="40" t="s">
        <v>278</v>
      </c>
      <c r="F14" s="41">
        <v>40969</v>
      </c>
      <c r="G14" s="42">
        <f>ROUNDDOWN((Table_SQLXAL[[#This Row],[PRODWIDTH]]/Table_SQLXAL[[#This Row],[ROLLWIDTH CM]]/10),0)</f>
        <v>2</v>
      </c>
      <c r="H14" s="43">
        <v>75</v>
      </c>
      <c r="I14" s="40" t="s">
        <v>168</v>
      </c>
      <c r="J14" s="44" t="s">
        <v>165</v>
      </c>
      <c r="K14" s="44" t="s">
        <v>167</v>
      </c>
      <c r="L14" s="45">
        <f>(Table_SQLXAL[[#This Row],[TARGETWEIGHT]]*1000)-Table_SQLXAL[[#This Row],[POWDERWEIGHT]]-Table_SQLXAL[[#This Row],[CHEMICALSWEIGHT]]</f>
        <v>50</v>
      </c>
      <c r="M14" s="46" t="s">
        <v>305</v>
      </c>
      <c r="N14" s="47">
        <f>Table_SQLXAL[[#This Row],[ROLLWIDTH]]/10</f>
        <v>120</v>
      </c>
      <c r="O14" s="48">
        <v>138000</v>
      </c>
      <c r="P14" s="48">
        <f>Table_SQLXAL[[#This Row],[QTY]]/Table_SQLXAL[[#This Row],[ROLLWIDTH CM]]*100</f>
        <v>115000</v>
      </c>
      <c r="Q14" s="48">
        <v>115000</v>
      </c>
      <c r="R14" s="72">
        <f>Table_SQLXAL[[#This Row],[KG]]-Table_SQLXAL[[#This Row],[poid de poudre]]-Table_SQLXAL[[#This Row],[poid de chemical]]</f>
        <v>6900</v>
      </c>
      <c r="S14" s="72">
        <f>Table_SQLXAL[[#This Row],[QTY_PROD_TIME]]*1.2</f>
        <v>11.9232</v>
      </c>
      <c r="T14" s="73">
        <v>3100</v>
      </c>
      <c r="U14" s="72">
        <f>Table_SQLXAL[[#This Row],[QTY]]*Table_SQLXAL[[#This Row],[POWDERWEIGHT]]/1000</f>
        <v>0</v>
      </c>
      <c r="V14" s="72">
        <f>Table_SQLXAL[[#This Row],[QTY]]*Table_SQLXAL[[#This Row],[CHEMICALSWEIGHT]]/1000</f>
        <v>0</v>
      </c>
      <c r="W14" s="48">
        <v>6900</v>
      </c>
      <c r="X14" s="72">
        <v>1200</v>
      </c>
      <c r="Y14" s="72">
        <v>9.9359999999999999</v>
      </c>
      <c r="Z14" s="74">
        <v>0.05</v>
      </c>
      <c r="AA14" s="75">
        <v>0</v>
      </c>
      <c r="AB14" s="72">
        <v>0</v>
      </c>
      <c r="AC14" s="44" t="s">
        <v>16</v>
      </c>
      <c r="AD14" s="44" t="s">
        <v>5</v>
      </c>
      <c r="AE14" s="44" t="s">
        <v>5</v>
      </c>
      <c r="AF14" s="44" t="s">
        <v>374</v>
      </c>
      <c r="AG14" s="44" t="s">
        <v>59</v>
      </c>
      <c r="AH14" s="44">
        <v>40969</v>
      </c>
      <c r="AI14" s="44" t="s">
        <v>667</v>
      </c>
      <c r="AJ14" s="53" t="s">
        <v>232</v>
      </c>
      <c r="AK14" s="14"/>
      <c r="AL14" s="14"/>
      <c r="AM14" s="14"/>
      <c r="AN14" s="7"/>
    </row>
    <row r="15" spans="1:40" ht="15.75" x14ac:dyDescent="0.25">
      <c r="A15" s="51" t="s">
        <v>185</v>
      </c>
      <c r="B15" s="35" t="s">
        <v>19</v>
      </c>
      <c r="C15" s="31" t="s">
        <v>23</v>
      </c>
      <c r="D15" s="31" t="s">
        <v>249</v>
      </c>
      <c r="E15" s="31" t="s">
        <v>250</v>
      </c>
      <c r="F15" s="32">
        <v>40969</v>
      </c>
      <c r="G15" s="33">
        <f>ROUNDDOWN((Table_SQLXAL[[#This Row],[PRODWIDTH]]/Table_SQLXAL[[#This Row],[ROLLWIDTH CM]]/10),0)</f>
        <v>1</v>
      </c>
      <c r="H15" s="34">
        <v>48</v>
      </c>
      <c r="I15" s="31" t="s">
        <v>38</v>
      </c>
      <c r="J15" s="35" t="s">
        <v>21</v>
      </c>
      <c r="K15" s="35" t="s">
        <v>22</v>
      </c>
      <c r="L15" s="36">
        <f>(Table_SQLXAL[[#This Row],[TARGETWEIGHT]]*1000)-Table_SQLXAL[[#This Row],[POWDERWEIGHT]]-Table_SQLXAL[[#This Row],[CHEMICALSWEIGHT]]</f>
        <v>70</v>
      </c>
      <c r="M15" s="37" t="s">
        <v>24</v>
      </c>
      <c r="N15" s="38">
        <f>Table_SQLXAL[[#This Row],[ROLLWIDTH]]/10</f>
        <v>180</v>
      </c>
      <c r="O15" s="39">
        <v>9343.7999999999993</v>
      </c>
      <c r="P15" s="39">
        <f>Table_SQLXAL[[#This Row],[QTY]]/Table_SQLXAL[[#This Row],[ROLLWIDTH CM]]*100</f>
        <v>5191</v>
      </c>
      <c r="Q15" s="39">
        <v>5191</v>
      </c>
      <c r="R15" s="76">
        <f>Table_SQLXAL[[#This Row],[KG]]-Table_SQLXAL[[#This Row],[poid de poudre]]-Table_SQLXAL[[#This Row],[poid de chemical]]</f>
        <v>654.06600000000003</v>
      </c>
      <c r="S15" s="76">
        <f>Table_SQLXAL[[#This Row],[QTY_PROD_TIME]]*1.2</f>
        <v>1.2221688000000002</v>
      </c>
      <c r="T15" s="77">
        <v>3200</v>
      </c>
      <c r="U15" s="76">
        <f>Table_SQLXAL[[#This Row],[QTY]]*Table_SQLXAL[[#This Row],[POWDERWEIGHT]]/1000</f>
        <v>0</v>
      </c>
      <c r="V15" s="76">
        <f>Table_SQLXAL[[#This Row],[QTY]]*Table_SQLXAL[[#This Row],[CHEMICALSWEIGHT]]/1000</f>
        <v>0</v>
      </c>
      <c r="W15" s="39">
        <v>654.06600000000003</v>
      </c>
      <c r="X15" s="76">
        <v>1800</v>
      </c>
      <c r="Y15" s="76">
        <v>1.0184740000000001</v>
      </c>
      <c r="Z15" s="78">
        <v>7.0000000000000007E-2</v>
      </c>
      <c r="AA15" s="79">
        <v>0</v>
      </c>
      <c r="AB15" s="76">
        <v>0</v>
      </c>
      <c r="AC15" s="35" t="s">
        <v>16</v>
      </c>
      <c r="AD15" s="35" t="s">
        <v>5</v>
      </c>
      <c r="AE15" s="35" t="s">
        <v>5</v>
      </c>
      <c r="AF15" s="35" t="s">
        <v>369</v>
      </c>
      <c r="AG15" s="35" t="s">
        <v>59</v>
      </c>
      <c r="AH15" s="35">
        <v>40969</v>
      </c>
      <c r="AI15" s="35" t="s">
        <v>668</v>
      </c>
      <c r="AJ15" s="54" t="s">
        <v>182</v>
      </c>
      <c r="AK15" s="14"/>
      <c r="AL15" s="14"/>
      <c r="AM15" s="14"/>
      <c r="AN15" s="7"/>
    </row>
    <row r="16" spans="1:40" ht="15.75" x14ac:dyDescent="0.25">
      <c r="A16" s="50" t="s">
        <v>185</v>
      </c>
      <c r="B16" s="44" t="s">
        <v>19</v>
      </c>
      <c r="C16" s="40" t="s">
        <v>23</v>
      </c>
      <c r="D16" s="40" t="s">
        <v>249</v>
      </c>
      <c r="E16" s="40" t="s">
        <v>250</v>
      </c>
      <c r="F16" s="41">
        <v>40969</v>
      </c>
      <c r="G16" s="42">
        <f>ROUNDDOWN((Table_SQLXAL[[#This Row],[PRODWIDTH]]/Table_SQLXAL[[#This Row],[ROLLWIDTH CM]]/10),0)</f>
        <v>1</v>
      </c>
      <c r="H16" s="43">
        <v>48</v>
      </c>
      <c r="I16" s="40" t="s">
        <v>38</v>
      </c>
      <c r="J16" s="44" t="s">
        <v>21</v>
      </c>
      <c r="K16" s="44" t="s">
        <v>22</v>
      </c>
      <c r="L16" s="45">
        <f>(Table_SQLXAL[[#This Row],[TARGETWEIGHT]]*1000)-Table_SQLXAL[[#This Row],[POWDERWEIGHT]]-Table_SQLXAL[[#This Row],[CHEMICALSWEIGHT]]</f>
        <v>70</v>
      </c>
      <c r="M16" s="46" t="s">
        <v>24</v>
      </c>
      <c r="N16" s="47">
        <f>Table_SQLXAL[[#This Row],[ROLLWIDTH]]/10</f>
        <v>180</v>
      </c>
      <c r="O16" s="48">
        <v>36000</v>
      </c>
      <c r="P16" s="48">
        <f>Table_SQLXAL[[#This Row],[QTY]]/Table_SQLXAL[[#This Row],[ROLLWIDTH CM]]*100</f>
        <v>20000</v>
      </c>
      <c r="Q16" s="48">
        <v>20000</v>
      </c>
      <c r="R16" s="72">
        <f>Table_SQLXAL[[#This Row],[KG]]-Table_SQLXAL[[#This Row],[poid de poudre]]-Table_SQLXAL[[#This Row],[poid de chemical]]</f>
        <v>2520</v>
      </c>
      <c r="S16" s="72">
        <f>Table_SQLXAL[[#This Row],[QTY_PROD_TIME]]*1.2</f>
        <v>4.7088000000000001</v>
      </c>
      <c r="T16" s="73">
        <v>3200</v>
      </c>
      <c r="U16" s="72">
        <f>Table_SQLXAL[[#This Row],[QTY]]*Table_SQLXAL[[#This Row],[POWDERWEIGHT]]/1000</f>
        <v>0</v>
      </c>
      <c r="V16" s="72">
        <f>Table_SQLXAL[[#This Row],[QTY]]*Table_SQLXAL[[#This Row],[CHEMICALSWEIGHT]]/1000</f>
        <v>0</v>
      </c>
      <c r="W16" s="48">
        <v>2520</v>
      </c>
      <c r="X16" s="72">
        <v>1800</v>
      </c>
      <c r="Y16" s="72">
        <v>3.9239999999999999</v>
      </c>
      <c r="Z16" s="74">
        <v>7.0000000000000007E-2</v>
      </c>
      <c r="AA16" s="75">
        <v>0</v>
      </c>
      <c r="AB16" s="72">
        <v>0</v>
      </c>
      <c r="AC16" s="44" t="s">
        <v>16</v>
      </c>
      <c r="AD16" s="44" t="s">
        <v>5</v>
      </c>
      <c r="AE16" s="44" t="s">
        <v>5</v>
      </c>
      <c r="AF16" s="44" t="s">
        <v>369</v>
      </c>
      <c r="AG16" s="44" t="s">
        <v>59</v>
      </c>
      <c r="AH16" s="44">
        <v>40969</v>
      </c>
      <c r="AI16" s="44" t="s">
        <v>669</v>
      </c>
      <c r="AJ16" s="53" t="s">
        <v>190</v>
      </c>
      <c r="AK16" s="14"/>
      <c r="AL16" s="14"/>
      <c r="AM16" s="14"/>
      <c r="AN16" s="7"/>
    </row>
    <row r="17" spans="1:40" ht="15.75" x14ac:dyDescent="0.25">
      <c r="A17" s="51" t="s">
        <v>185</v>
      </c>
      <c r="B17" s="35" t="s">
        <v>19</v>
      </c>
      <c r="C17" s="31" t="s">
        <v>295</v>
      </c>
      <c r="D17" s="31" t="s">
        <v>5</v>
      </c>
      <c r="E17" s="31" t="s">
        <v>5</v>
      </c>
      <c r="F17" s="32">
        <v>40969</v>
      </c>
      <c r="G17" s="33">
        <f>ROUNDDOWN((Table_SQLXAL[[#This Row],[PRODWIDTH]]/Table_SQLXAL[[#This Row],[ROLLWIDTH CM]]/10),0)</f>
        <v>15</v>
      </c>
      <c r="H17" s="34">
        <v>40</v>
      </c>
      <c r="I17" s="31" t="s">
        <v>296</v>
      </c>
      <c r="J17" s="35" t="s">
        <v>297</v>
      </c>
      <c r="K17" s="35" t="s">
        <v>425</v>
      </c>
      <c r="L17" s="36">
        <f>(Table_SQLXAL[[#This Row],[TARGETWEIGHT]]*1000)-Table_SQLXAL[[#This Row],[POWDERWEIGHT]]-Table_SQLXAL[[#This Row],[CHEMICALSWEIGHT]]</f>
        <v>45</v>
      </c>
      <c r="M17" s="37" t="s">
        <v>298</v>
      </c>
      <c r="N17" s="38">
        <f>Table_SQLXAL[[#This Row],[ROLLWIDTH]]/10</f>
        <v>20</v>
      </c>
      <c r="O17" s="39">
        <v>1920</v>
      </c>
      <c r="P17" s="39">
        <f>Table_SQLXAL[[#This Row],[QTY]]/Table_SQLXAL[[#This Row],[ROLLWIDTH CM]]*100</f>
        <v>803100</v>
      </c>
      <c r="Q17" s="39">
        <v>12800</v>
      </c>
      <c r="R17" s="76">
        <f>Table_SQLXAL[[#This Row],[KG]]-Table_SQLXAL[[#This Row],[poid de poudre]]-Table_SQLXAL[[#This Row],[poid de chemical]]</f>
        <v>7227.9</v>
      </c>
      <c r="S17" s="76">
        <f>Table_SQLXAL[[#This Row],[QTY_PROD_TIME]]*1.2</f>
        <v>7.3242719999999997</v>
      </c>
      <c r="T17" s="77">
        <v>3100</v>
      </c>
      <c r="U17" s="76">
        <f>Table_SQLXAL[[#This Row],[QTY]]*Table_SQLXAL[[#This Row],[POWDERWEIGHT]]/1000</f>
        <v>0</v>
      </c>
      <c r="V17" s="76">
        <f>Table_SQLXAL[[#This Row],[QTY]]*Table_SQLXAL[[#This Row],[CHEMICALSWEIGHT]]/1000</f>
        <v>0</v>
      </c>
      <c r="W17" s="39">
        <v>182.4</v>
      </c>
      <c r="X17" s="76">
        <v>150</v>
      </c>
      <c r="Y17" s="76">
        <v>0.25919999999999999</v>
      </c>
      <c r="Z17" s="78">
        <v>9.5000000000000001E-2</v>
      </c>
      <c r="AA17" s="79">
        <v>0</v>
      </c>
      <c r="AB17" s="76">
        <v>0</v>
      </c>
      <c r="AC17" s="35" t="s">
        <v>16</v>
      </c>
      <c r="AD17" s="35" t="s">
        <v>5</v>
      </c>
      <c r="AE17" s="35" t="s">
        <v>5</v>
      </c>
      <c r="AF17" s="35" t="s">
        <v>371</v>
      </c>
      <c r="AG17" s="35" t="s">
        <v>143</v>
      </c>
      <c r="AH17" s="35">
        <v>40969</v>
      </c>
      <c r="AI17" s="35" t="s">
        <v>670</v>
      </c>
      <c r="AJ17" s="54" t="s">
        <v>330</v>
      </c>
      <c r="AK17" s="14"/>
      <c r="AL17" s="14"/>
      <c r="AM17" s="14"/>
      <c r="AN17" s="7"/>
    </row>
    <row r="18" spans="1:40" ht="15.75" x14ac:dyDescent="0.25">
      <c r="A18" s="50" t="s">
        <v>185</v>
      </c>
      <c r="B18" s="44" t="s">
        <v>19</v>
      </c>
      <c r="C18" s="40" t="s">
        <v>217</v>
      </c>
      <c r="D18" s="40" t="s">
        <v>283</v>
      </c>
      <c r="E18" s="40" t="s">
        <v>284</v>
      </c>
      <c r="F18" s="41">
        <v>40970</v>
      </c>
      <c r="G18" s="42">
        <f>ROUNDDOWN((Table_SQLXAL[[#This Row],[PRODWIDTH]]/Table_SQLXAL[[#This Row],[ROLLWIDTH CM]]/10),0)</f>
        <v>20</v>
      </c>
      <c r="H18" s="43">
        <v>34</v>
      </c>
      <c r="I18" s="40" t="s">
        <v>225</v>
      </c>
      <c r="J18" s="44" t="s">
        <v>216</v>
      </c>
      <c r="K18" s="44" t="s">
        <v>430</v>
      </c>
      <c r="L18" s="45">
        <f>(Table_SQLXAL[[#This Row],[TARGETWEIGHT]]*1000)-Table_SQLXAL[[#This Row],[POWDERWEIGHT]]-Table_SQLXAL[[#This Row],[CHEMICALSWEIGHT]]</f>
        <v>95</v>
      </c>
      <c r="M18" s="46" t="s">
        <v>220</v>
      </c>
      <c r="N18" s="47">
        <f>Table_SQLXAL[[#This Row],[ROLLWIDTH]]/10</f>
        <v>15</v>
      </c>
      <c r="O18" s="48">
        <v>147</v>
      </c>
      <c r="P18" s="48">
        <f>Table_SQLXAL[[#This Row],[QTY]]/Table_SQLXAL[[#This Row],[ROLLWIDTH CM]]*100</f>
        <v>12800</v>
      </c>
      <c r="Q18" s="48">
        <v>294</v>
      </c>
      <c r="R18" s="72">
        <f>Table_SQLXAL[[#This Row],[KG]]-Table_SQLXAL[[#This Row],[poid de poudre]]-Table_SQLXAL[[#This Row],[poid de chemical]]</f>
        <v>182.4</v>
      </c>
      <c r="S18" s="72">
        <f>Table_SQLXAL[[#This Row],[QTY_PROD_TIME]]*1.2</f>
        <v>0.31103999999999998</v>
      </c>
      <c r="T18" s="73">
        <v>3000</v>
      </c>
      <c r="U18" s="72">
        <f>Table_SQLXAL[[#This Row],[QTY]]*Table_SQLXAL[[#This Row],[POWDERWEIGHT]]/1000</f>
        <v>0</v>
      </c>
      <c r="V18" s="72">
        <f>Table_SQLXAL[[#This Row],[QTY]]*Table_SQLXAL[[#This Row],[CHEMICALSWEIGHT]]/1000</f>
        <v>0</v>
      </c>
      <c r="W18" s="48">
        <v>11.7012</v>
      </c>
      <c r="X18" s="72">
        <v>500</v>
      </c>
      <c r="Y18" s="72">
        <v>2.3961E-2</v>
      </c>
      <c r="Z18" s="74">
        <v>7.9600000000000004E-2</v>
      </c>
      <c r="AA18" s="75">
        <v>0</v>
      </c>
      <c r="AB18" s="72">
        <v>4.5999999999999996</v>
      </c>
      <c r="AC18" s="44" t="s">
        <v>158</v>
      </c>
      <c r="AD18" s="44" t="s">
        <v>226</v>
      </c>
      <c r="AE18" s="44" t="s">
        <v>5</v>
      </c>
      <c r="AF18" s="44" t="s">
        <v>384</v>
      </c>
      <c r="AG18" s="44" t="s">
        <v>59</v>
      </c>
      <c r="AH18" s="44">
        <v>40970</v>
      </c>
      <c r="AI18" s="44" t="s">
        <v>671</v>
      </c>
      <c r="AJ18" s="53" t="s">
        <v>224</v>
      </c>
      <c r="AK18" s="14"/>
      <c r="AL18" s="14"/>
      <c r="AM18" s="14"/>
      <c r="AN18" s="7"/>
    </row>
    <row r="19" spans="1:40" ht="15.75" x14ac:dyDescent="0.25">
      <c r="A19" s="51" t="s">
        <v>185</v>
      </c>
      <c r="B19" s="35" t="s">
        <v>19</v>
      </c>
      <c r="C19" s="31" t="s">
        <v>228</v>
      </c>
      <c r="D19" s="31" t="s">
        <v>283</v>
      </c>
      <c r="E19" s="31" t="s">
        <v>284</v>
      </c>
      <c r="F19" s="32">
        <v>40970</v>
      </c>
      <c r="G19" s="33">
        <f>ROUNDDOWN((Table_SQLXAL[[#This Row],[PRODWIDTH]]/Table_SQLXAL[[#This Row],[ROLLWIDTH CM]]/10),0)</f>
        <v>3</v>
      </c>
      <c r="H19" s="34">
        <v>34</v>
      </c>
      <c r="I19" s="31" t="s">
        <v>225</v>
      </c>
      <c r="J19" s="35" t="s">
        <v>227</v>
      </c>
      <c r="K19" s="35" t="s">
        <v>431</v>
      </c>
      <c r="L19" s="36">
        <f>(Table_SQLXAL[[#This Row],[TARGETWEIGHT]]*1000)-Table_SQLXAL[[#This Row],[POWDERWEIGHT]]-Table_SQLXAL[[#This Row],[CHEMICALSWEIGHT]]</f>
        <v>45</v>
      </c>
      <c r="M19" s="37" t="s">
        <v>220</v>
      </c>
      <c r="N19" s="38">
        <f>Table_SQLXAL[[#This Row],[ROLLWIDTH]]/10</f>
        <v>100</v>
      </c>
      <c r="O19" s="39">
        <v>400</v>
      </c>
      <c r="P19" s="39">
        <f>Table_SQLXAL[[#This Row],[QTY]]/Table_SQLXAL[[#This Row],[ROLLWIDTH CM]]*100</f>
        <v>435000</v>
      </c>
      <c r="Q19" s="39">
        <v>800</v>
      </c>
      <c r="R19" s="76">
        <f>Table_SQLXAL[[#This Row],[KG]]-Table_SQLXAL[[#This Row],[poid de poudre]]-Table_SQLXAL[[#This Row],[poid de chemical]]</f>
        <v>19575</v>
      </c>
      <c r="S19" s="76">
        <f>Table_SQLXAL[[#This Row],[QTY_PROD_TIME]]*1.2</f>
        <v>19.836000000000002</v>
      </c>
      <c r="T19" s="77">
        <v>3000</v>
      </c>
      <c r="U19" s="76">
        <f>Table_SQLXAL[[#This Row],[QTY]]*Table_SQLXAL[[#This Row],[POWDERWEIGHT]]/1000</f>
        <v>0</v>
      </c>
      <c r="V19" s="76">
        <f>Table_SQLXAL[[#This Row],[QTY]]*Table_SQLXAL[[#This Row],[CHEMICALSWEIGHT]]/1000</f>
        <v>0</v>
      </c>
      <c r="W19" s="39">
        <v>31.84</v>
      </c>
      <c r="X19" s="76">
        <v>500</v>
      </c>
      <c r="Y19" s="76">
        <v>6.5199999999999994E-2</v>
      </c>
      <c r="Z19" s="78">
        <v>7.9600000000000004E-2</v>
      </c>
      <c r="AA19" s="79">
        <v>0</v>
      </c>
      <c r="AB19" s="76">
        <v>4.5999999999999996</v>
      </c>
      <c r="AC19" s="35" t="s">
        <v>60</v>
      </c>
      <c r="AD19" s="35" t="s">
        <v>229</v>
      </c>
      <c r="AE19" s="35" t="s">
        <v>5</v>
      </c>
      <c r="AF19" s="35" t="s">
        <v>385</v>
      </c>
      <c r="AG19" s="35" t="s">
        <v>59</v>
      </c>
      <c r="AH19" s="35">
        <v>40970</v>
      </c>
      <c r="AI19" s="35" t="s">
        <v>672</v>
      </c>
      <c r="AJ19" s="54" t="s">
        <v>224</v>
      </c>
      <c r="AK19" s="14"/>
      <c r="AL19" s="14"/>
      <c r="AM19" s="14"/>
      <c r="AN19" s="7"/>
    </row>
    <row r="20" spans="1:40" ht="15.75" x14ac:dyDescent="0.25">
      <c r="A20" s="50" t="s">
        <v>186</v>
      </c>
      <c r="B20" s="44" t="s">
        <v>19</v>
      </c>
      <c r="C20" s="40" t="s">
        <v>485</v>
      </c>
      <c r="D20" s="40" t="s">
        <v>491</v>
      </c>
      <c r="E20" s="40" t="s">
        <v>492</v>
      </c>
      <c r="F20" s="41">
        <v>40967</v>
      </c>
      <c r="G20" s="42">
        <f>ROUNDDOWN((Table_SQLXAL[[#This Row],[PRODWIDTH]]/Table_SQLXAL[[#This Row],[ROLLWIDTH CM]]/10),0)</f>
        <v>6</v>
      </c>
      <c r="H20" s="43">
        <v>35</v>
      </c>
      <c r="I20" s="40" t="s">
        <v>486</v>
      </c>
      <c r="J20" s="44" t="s">
        <v>487</v>
      </c>
      <c r="K20" s="44" t="s">
        <v>488</v>
      </c>
      <c r="L20" s="45">
        <f>(Table_SQLXAL[[#This Row],[TARGETWEIGHT]]*1000)-Table_SQLXAL[[#This Row],[POWDERWEIGHT]]-Table_SQLXAL[[#This Row],[CHEMICALSWEIGHT]]</f>
        <v>75.000000000000014</v>
      </c>
      <c r="M20" s="46" t="s">
        <v>490</v>
      </c>
      <c r="N20" s="47">
        <f>Table_SQLXAL[[#This Row],[ROLLWIDTH]]/10</f>
        <v>50</v>
      </c>
      <c r="O20" s="48">
        <v>121660</v>
      </c>
      <c r="P20" s="48">
        <f>Table_SQLXAL[[#This Row],[QTY]]/Table_SQLXAL[[#This Row],[ROLLWIDTH CM]]*100</f>
        <v>294</v>
      </c>
      <c r="Q20" s="48">
        <v>77000</v>
      </c>
      <c r="R20" s="72">
        <f>Table_SQLXAL[[#This Row],[KG]]-Table_SQLXAL[[#This Row],[poid de poudre]]-Table_SQLXAL[[#This Row],[poid de chemical]]</f>
        <v>11.025</v>
      </c>
      <c r="S20" s="72">
        <f>Table_SQLXAL[[#This Row],[QTY_PROD_TIME]]*1.2</f>
        <v>2.87532E-2</v>
      </c>
      <c r="T20" s="73">
        <v>3100</v>
      </c>
      <c r="U20" s="72">
        <f>Table_SQLXAL[[#This Row],[QTY]]*Table_SQLXAL[[#This Row],[POWDERWEIGHT]]/1000</f>
        <v>0</v>
      </c>
      <c r="V20" s="72">
        <f>Table_SQLXAL[[#This Row],[QTY]]*Table_SQLXAL[[#This Row],[CHEMICALSWEIGHT]]/1000</f>
        <v>0.67619999999999991</v>
      </c>
      <c r="W20" s="48">
        <v>7907.9</v>
      </c>
      <c r="X20" s="72">
        <v>1580</v>
      </c>
      <c r="Y20" s="72">
        <v>18.73564</v>
      </c>
      <c r="Z20" s="74">
        <v>6.5000000000000002E-2</v>
      </c>
      <c r="AA20" s="75">
        <v>0</v>
      </c>
      <c r="AB20" s="72">
        <v>0</v>
      </c>
      <c r="AC20" s="44" t="s">
        <v>16</v>
      </c>
      <c r="AD20" s="44" t="s">
        <v>5</v>
      </c>
      <c r="AE20" s="44" t="s">
        <v>5</v>
      </c>
      <c r="AF20" s="44" t="s">
        <v>489</v>
      </c>
      <c r="AG20" s="44" t="s">
        <v>19</v>
      </c>
      <c r="AH20" s="44">
        <v>1</v>
      </c>
      <c r="AI20" s="44" t="s">
        <v>493</v>
      </c>
      <c r="AJ20" s="53" t="s">
        <v>494</v>
      </c>
      <c r="AK20" s="14"/>
      <c r="AL20" s="14"/>
      <c r="AM20" s="14"/>
      <c r="AN20" s="7"/>
    </row>
    <row r="21" spans="1:40" ht="15.75" x14ac:dyDescent="0.25">
      <c r="A21" s="51" t="s">
        <v>186</v>
      </c>
      <c r="B21" s="35" t="s">
        <v>19</v>
      </c>
      <c r="C21" s="31" t="s">
        <v>206</v>
      </c>
      <c r="D21" s="31" t="s">
        <v>267</v>
      </c>
      <c r="E21" s="31" t="s">
        <v>268</v>
      </c>
      <c r="F21" s="32">
        <v>40940</v>
      </c>
      <c r="G21" s="33">
        <f>ROUNDDOWN((Table_SQLXAL[[#This Row],[PRODWIDTH]]/Table_SQLXAL[[#This Row],[ROLLWIDTH CM]]/10),0)</f>
        <v>6</v>
      </c>
      <c r="H21" s="34">
        <v>18</v>
      </c>
      <c r="I21" s="31" t="s">
        <v>333</v>
      </c>
      <c r="J21" s="35" t="s">
        <v>334</v>
      </c>
      <c r="K21" s="35" t="s">
        <v>335</v>
      </c>
      <c r="L21" s="36">
        <f>(Table_SQLXAL[[#This Row],[TARGETWEIGHT]]*1000)-Table_SQLXAL[[#This Row],[POWDERWEIGHT]]-Table_SQLXAL[[#This Row],[CHEMICALSWEIGHT]]</f>
        <v>75.000000000000014</v>
      </c>
      <c r="M21" s="37" t="s">
        <v>207</v>
      </c>
      <c r="N21" s="38">
        <f>Table_SQLXAL[[#This Row],[ROLLWIDTH]]/10</f>
        <v>50</v>
      </c>
      <c r="O21" s="39">
        <v>5408</v>
      </c>
      <c r="P21" s="39">
        <f>Table_SQLXAL[[#This Row],[QTY]]/Table_SQLXAL[[#This Row],[ROLLWIDTH CM]]*100</f>
        <v>800</v>
      </c>
      <c r="Q21" s="39">
        <v>5200</v>
      </c>
      <c r="R21" s="76">
        <f>Table_SQLXAL[[#This Row],[KG]]-Table_SQLXAL[[#This Row],[poid de poudre]]-Table_SQLXAL[[#This Row],[poid de chemical]]</f>
        <v>30</v>
      </c>
      <c r="S21" s="76">
        <f>Table_SQLXAL[[#This Row],[QTY_PROD_TIME]]*1.2</f>
        <v>7.823999999999999E-2</v>
      </c>
      <c r="T21" s="77">
        <v>3200</v>
      </c>
      <c r="U21" s="76">
        <f>Table_SQLXAL[[#This Row],[QTY]]*Table_SQLXAL[[#This Row],[POWDERWEIGHT]]/1000</f>
        <v>0</v>
      </c>
      <c r="V21" s="76">
        <f>Table_SQLXAL[[#This Row],[QTY]]*Table_SQLXAL[[#This Row],[CHEMICALSWEIGHT]]/1000</f>
        <v>1.8399999999999999</v>
      </c>
      <c r="W21" s="39">
        <v>703.04</v>
      </c>
      <c r="X21" s="76">
        <v>1040</v>
      </c>
      <c r="Y21" s="76">
        <v>1.5629120000000001</v>
      </c>
      <c r="Z21" s="78">
        <v>0.13</v>
      </c>
      <c r="AA21" s="79">
        <v>0</v>
      </c>
      <c r="AB21" s="76">
        <v>0</v>
      </c>
      <c r="AC21" s="35" t="s">
        <v>16</v>
      </c>
      <c r="AD21" s="35" t="s">
        <v>5</v>
      </c>
      <c r="AE21" s="35" t="s">
        <v>5</v>
      </c>
      <c r="AF21" s="35" t="s">
        <v>386</v>
      </c>
      <c r="AG21" s="35" t="s">
        <v>59</v>
      </c>
      <c r="AH21" s="35">
        <v>1</v>
      </c>
      <c r="AI21" s="35" t="s">
        <v>673</v>
      </c>
      <c r="AJ21" s="54" t="s">
        <v>336</v>
      </c>
      <c r="AK21" s="14"/>
      <c r="AL21" s="14"/>
      <c r="AM21" s="14"/>
      <c r="AN21" s="7"/>
    </row>
    <row r="22" spans="1:40" ht="15.75" x14ac:dyDescent="0.25">
      <c r="A22" s="50" t="s">
        <v>186</v>
      </c>
      <c r="B22" s="44" t="s">
        <v>19</v>
      </c>
      <c r="C22" s="40" t="s">
        <v>206</v>
      </c>
      <c r="D22" s="40" t="s">
        <v>267</v>
      </c>
      <c r="E22" s="40" t="s">
        <v>268</v>
      </c>
      <c r="F22" s="41">
        <v>40940</v>
      </c>
      <c r="G22" s="42">
        <f>ROUNDDOWN((Table_SQLXAL[[#This Row],[PRODWIDTH]]/Table_SQLXAL[[#This Row],[ROLLWIDTH CM]]/10),0)</f>
        <v>1</v>
      </c>
      <c r="H22" s="43">
        <v>18</v>
      </c>
      <c r="I22" s="40" t="s">
        <v>333</v>
      </c>
      <c r="J22" s="44" t="s">
        <v>337</v>
      </c>
      <c r="K22" s="44" t="s">
        <v>338</v>
      </c>
      <c r="L22" s="45">
        <f>(Table_SQLXAL[[#This Row],[TARGETWEIGHT]]*1000)-Table_SQLXAL[[#This Row],[POWDERWEIGHT]]-Table_SQLXAL[[#This Row],[CHEMICALSWEIGHT]]</f>
        <v>65</v>
      </c>
      <c r="M22" s="46" t="s">
        <v>207</v>
      </c>
      <c r="N22" s="47">
        <f>Table_SQLXAL[[#This Row],[ROLLWIDTH]]/10</f>
        <v>158</v>
      </c>
      <c r="O22" s="48">
        <v>2444</v>
      </c>
      <c r="P22" s="48">
        <f>Table_SQLXAL[[#This Row],[QTY]]/Table_SQLXAL[[#This Row],[ROLLWIDTH CM]]*100</f>
        <v>77000</v>
      </c>
      <c r="Q22" s="48">
        <v>2600</v>
      </c>
      <c r="R22" s="72">
        <f>Table_SQLXAL[[#This Row],[KG]]-Table_SQLXAL[[#This Row],[poid de poudre]]-Table_SQLXAL[[#This Row],[poid de chemical]]</f>
        <v>7907.9</v>
      </c>
      <c r="S22" s="72">
        <f>Table_SQLXAL[[#This Row],[QTY_PROD_TIME]]*1.2</f>
        <v>22.482768</v>
      </c>
      <c r="T22" s="73">
        <v>3200</v>
      </c>
      <c r="U22" s="72">
        <f>Table_SQLXAL[[#This Row],[QTY]]*Table_SQLXAL[[#This Row],[POWDERWEIGHT]]/1000</f>
        <v>0</v>
      </c>
      <c r="V22" s="72">
        <f>Table_SQLXAL[[#This Row],[QTY]]*Table_SQLXAL[[#This Row],[CHEMICALSWEIGHT]]/1000</f>
        <v>0</v>
      </c>
      <c r="W22" s="48">
        <v>317.72000000000003</v>
      </c>
      <c r="X22" s="72">
        <v>940</v>
      </c>
      <c r="Y22" s="72">
        <v>0.70631600000000005</v>
      </c>
      <c r="Z22" s="74">
        <v>0.13</v>
      </c>
      <c r="AA22" s="75">
        <v>0</v>
      </c>
      <c r="AB22" s="72">
        <v>0</v>
      </c>
      <c r="AC22" s="44" t="s">
        <v>16</v>
      </c>
      <c r="AD22" s="44" t="s">
        <v>5</v>
      </c>
      <c r="AE22" s="44" t="s">
        <v>5</v>
      </c>
      <c r="AF22" s="44" t="s">
        <v>386</v>
      </c>
      <c r="AG22" s="44" t="s">
        <v>59</v>
      </c>
      <c r="AH22" s="44">
        <v>1</v>
      </c>
      <c r="AI22" s="44" t="s">
        <v>674</v>
      </c>
      <c r="AJ22" s="53" t="s">
        <v>336</v>
      </c>
      <c r="AK22" s="14"/>
      <c r="AL22" s="14"/>
      <c r="AM22" s="14"/>
      <c r="AN22" s="7"/>
    </row>
    <row r="23" spans="1:40" ht="15.75" x14ac:dyDescent="0.25">
      <c r="A23" s="51" t="s">
        <v>185</v>
      </c>
      <c r="B23" s="35" t="s">
        <v>19</v>
      </c>
      <c r="C23" s="31" t="s">
        <v>150</v>
      </c>
      <c r="D23" s="31" t="s">
        <v>285</v>
      </c>
      <c r="E23" s="31" t="s">
        <v>286</v>
      </c>
      <c r="F23" s="32">
        <v>40974</v>
      </c>
      <c r="G23" s="33">
        <f>ROUNDDOWN((Table_SQLXAL[[#This Row],[PRODWIDTH]]/Table_SQLXAL[[#This Row],[ROLLWIDTH CM]]/10),0)</f>
        <v>3</v>
      </c>
      <c r="H23" s="34">
        <v>48.5</v>
      </c>
      <c r="I23" s="31" t="s">
        <v>153</v>
      </c>
      <c r="J23" s="35" t="s">
        <v>149</v>
      </c>
      <c r="K23" s="35" t="s">
        <v>426</v>
      </c>
      <c r="L23" s="36">
        <f>(Table_SQLXAL[[#This Row],[TARGETWEIGHT]]*1000)-Table_SQLXAL[[#This Row],[POWDERWEIGHT]]-Table_SQLXAL[[#This Row],[CHEMICALSWEIGHT]]</f>
        <v>130</v>
      </c>
      <c r="M23" s="37" t="s">
        <v>318</v>
      </c>
      <c r="N23" s="38">
        <f>Table_SQLXAL[[#This Row],[ROLLWIDTH]]/10</f>
        <v>104</v>
      </c>
      <c r="O23" s="39">
        <v>23205</v>
      </c>
      <c r="P23" s="39">
        <f>Table_SQLXAL[[#This Row],[QTY]]/Table_SQLXAL[[#This Row],[ROLLWIDTH CM]]*100</f>
        <v>5200</v>
      </c>
      <c r="Q23" s="39">
        <v>13650</v>
      </c>
      <c r="R23" s="76">
        <f>Table_SQLXAL[[#This Row],[KG]]-Table_SQLXAL[[#This Row],[poid de poudre]]-Table_SQLXAL[[#This Row],[poid de chemical]]</f>
        <v>703.04</v>
      </c>
      <c r="S23" s="76">
        <f>Table_SQLXAL[[#This Row],[QTY_PROD_TIME]]*1.2</f>
        <v>1.8754944</v>
      </c>
      <c r="T23" s="77">
        <v>3000</v>
      </c>
      <c r="U23" s="76">
        <f>Table_SQLXAL[[#This Row],[QTY]]*Table_SQLXAL[[#This Row],[POWDERWEIGHT]]/1000</f>
        <v>0</v>
      </c>
      <c r="V23" s="76">
        <f>Table_SQLXAL[[#This Row],[QTY]]*Table_SQLXAL[[#This Row],[CHEMICALSWEIGHT]]/1000</f>
        <v>0</v>
      </c>
      <c r="W23" s="39">
        <v>1160.25</v>
      </c>
      <c r="X23" s="76">
        <v>1700</v>
      </c>
      <c r="Y23" s="76">
        <v>2.6685750000000001</v>
      </c>
      <c r="Z23" s="78">
        <v>0.05</v>
      </c>
      <c r="AA23" s="79">
        <v>0</v>
      </c>
      <c r="AB23" s="76">
        <v>2.4</v>
      </c>
      <c r="AC23" s="35" t="s">
        <v>151</v>
      </c>
      <c r="AD23" s="35" t="s">
        <v>152</v>
      </c>
      <c r="AE23" s="35" t="s">
        <v>5</v>
      </c>
      <c r="AF23" s="35" t="s">
        <v>378</v>
      </c>
      <c r="AG23" s="35" t="s">
        <v>59</v>
      </c>
      <c r="AH23" s="35">
        <v>40974</v>
      </c>
      <c r="AI23" s="35" t="s">
        <v>675</v>
      </c>
      <c r="AJ23" s="54" t="s">
        <v>495</v>
      </c>
      <c r="AK23" s="14"/>
      <c r="AL23" s="14"/>
      <c r="AM23" s="14"/>
      <c r="AN23" s="7"/>
    </row>
    <row r="24" spans="1:40" ht="15.75" x14ac:dyDescent="0.25">
      <c r="A24" s="50" t="s">
        <v>185</v>
      </c>
      <c r="B24" s="44" t="s">
        <v>19</v>
      </c>
      <c r="C24" s="40" t="s">
        <v>150</v>
      </c>
      <c r="D24" s="40" t="s">
        <v>285</v>
      </c>
      <c r="E24" s="40" t="s">
        <v>286</v>
      </c>
      <c r="F24" s="41">
        <v>40974</v>
      </c>
      <c r="G24" s="42">
        <f>ROUNDDOWN((Table_SQLXAL[[#This Row],[PRODWIDTH]]/Table_SQLXAL[[#This Row],[ROLLWIDTH CM]]/10),0)</f>
        <v>3</v>
      </c>
      <c r="H24" s="43">
        <v>48.5</v>
      </c>
      <c r="I24" s="40" t="s">
        <v>153</v>
      </c>
      <c r="J24" s="44" t="s">
        <v>154</v>
      </c>
      <c r="K24" s="44" t="s">
        <v>427</v>
      </c>
      <c r="L24" s="45">
        <f>(Table_SQLXAL[[#This Row],[TARGETWEIGHT]]*1000)-Table_SQLXAL[[#This Row],[POWDERWEIGHT]]-Table_SQLXAL[[#This Row],[CHEMICALSWEIGHT]]</f>
        <v>130</v>
      </c>
      <c r="M24" s="46" t="s">
        <v>318</v>
      </c>
      <c r="N24" s="47">
        <f>Table_SQLXAL[[#This Row],[ROLLWIDTH]]/10</f>
        <v>94</v>
      </c>
      <c r="O24" s="48">
        <v>17745</v>
      </c>
      <c r="P24" s="48">
        <f>Table_SQLXAL[[#This Row],[QTY]]/Table_SQLXAL[[#This Row],[ROLLWIDTH CM]]*100</f>
        <v>2600</v>
      </c>
      <c r="Q24" s="48">
        <v>13650</v>
      </c>
      <c r="R24" s="72">
        <f>Table_SQLXAL[[#This Row],[KG]]-Table_SQLXAL[[#This Row],[poid de poudre]]-Table_SQLXAL[[#This Row],[poid de chemical]]</f>
        <v>317.72000000000003</v>
      </c>
      <c r="S24" s="72">
        <f>Table_SQLXAL[[#This Row],[QTY_PROD_TIME]]*1.2</f>
        <v>0.84757920000000009</v>
      </c>
      <c r="T24" s="73">
        <v>3000</v>
      </c>
      <c r="U24" s="72">
        <f>Table_SQLXAL[[#This Row],[QTY]]*Table_SQLXAL[[#This Row],[POWDERWEIGHT]]/1000</f>
        <v>0</v>
      </c>
      <c r="V24" s="72">
        <f>Table_SQLXAL[[#This Row],[QTY]]*Table_SQLXAL[[#This Row],[CHEMICALSWEIGHT]]/1000</f>
        <v>0</v>
      </c>
      <c r="W24" s="48">
        <v>887.25</v>
      </c>
      <c r="X24" s="72">
        <v>1300</v>
      </c>
      <c r="Y24" s="72">
        <v>2.0406749999999998</v>
      </c>
      <c r="Z24" s="74">
        <v>0.05</v>
      </c>
      <c r="AA24" s="75">
        <v>0</v>
      </c>
      <c r="AB24" s="72">
        <v>2.4</v>
      </c>
      <c r="AC24" s="44" t="s">
        <v>151</v>
      </c>
      <c r="AD24" s="44" t="s">
        <v>152</v>
      </c>
      <c r="AE24" s="44" t="s">
        <v>5</v>
      </c>
      <c r="AF24" s="44" t="s">
        <v>378</v>
      </c>
      <c r="AG24" s="44" t="s">
        <v>59</v>
      </c>
      <c r="AH24" s="44">
        <v>40974</v>
      </c>
      <c r="AI24" s="44" t="s">
        <v>676</v>
      </c>
      <c r="AJ24" s="53" t="s">
        <v>495</v>
      </c>
      <c r="AK24" s="14"/>
      <c r="AL24" s="14"/>
      <c r="AM24" s="14"/>
      <c r="AN24" s="7"/>
    </row>
    <row r="25" spans="1:40" ht="15.75" x14ac:dyDescent="0.25">
      <c r="A25" s="51" t="s">
        <v>185</v>
      </c>
      <c r="B25" s="35" t="s">
        <v>19</v>
      </c>
      <c r="C25" s="31" t="s">
        <v>156</v>
      </c>
      <c r="D25" s="31" t="s">
        <v>288</v>
      </c>
      <c r="E25" s="31" t="s">
        <v>286</v>
      </c>
      <c r="F25" s="32">
        <v>40974</v>
      </c>
      <c r="G25" s="33">
        <f>ROUNDDOWN((Table_SQLXAL[[#This Row],[PRODWIDTH]]/Table_SQLXAL[[#This Row],[ROLLWIDTH CM]]/10),0)</f>
        <v>1</v>
      </c>
      <c r="H25" s="34">
        <v>70.599999999999994</v>
      </c>
      <c r="I25" s="31" t="s">
        <v>153</v>
      </c>
      <c r="J25" s="35" t="s">
        <v>155</v>
      </c>
      <c r="K25" s="35" t="s">
        <v>157</v>
      </c>
      <c r="L25" s="36">
        <f>(Table_SQLXAL[[#This Row],[TARGETWEIGHT]]*1000)-Table_SQLXAL[[#This Row],[POWDERWEIGHT]]-Table_SQLXAL[[#This Row],[CHEMICALSWEIGHT]]</f>
        <v>47.6</v>
      </c>
      <c r="M25" s="37" t="s">
        <v>318</v>
      </c>
      <c r="N25" s="38">
        <f>Table_SQLXAL[[#This Row],[ROLLWIDTH]]/10</f>
        <v>170</v>
      </c>
      <c r="O25" s="39">
        <v>15725</v>
      </c>
      <c r="P25" s="39">
        <f>Table_SQLXAL[[#This Row],[QTY]]/Table_SQLXAL[[#This Row],[ROLLWIDTH CM]]*100</f>
        <v>13650</v>
      </c>
      <c r="Q25" s="39">
        <v>9250</v>
      </c>
      <c r="R25" s="76">
        <f>Table_SQLXAL[[#This Row],[KG]]-Table_SQLXAL[[#This Row],[poid de poudre]]-Table_SQLXAL[[#This Row],[poid de chemical]]</f>
        <v>1104.558</v>
      </c>
      <c r="S25" s="76">
        <f>Table_SQLXAL[[#This Row],[QTY_PROD_TIME]]*1.2</f>
        <v>3.2022900000000001</v>
      </c>
      <c r="T25" s="77">
        <v>3000</v>
      </c>
      <c r="U25" s="76">
        <f>Table_SQLXAL[[#This Row],[QTY]]*Table_SQLXAL[[#This Row],[POWDERWEIGHT]]/1000</f>
        <v>0</v>
      </c>
      <c r="V25" s="76">
        <f>Table_SQLXAL[[#This Row],[QTY]]*Table_SQLXAL[[#This Row],[CHEMICALSWEIGHT]]/1000</f>
        <v>55.692</v>
      </c>
      <c r="W25" s="39">
        <v>786.25</v>
      </c>
      <c r="X25" s="76">
        <v>1700</v>
      </c>
      <c r="Y25" s="76">
        <v>1.242275</v>
      </c>
      <c r="Z25" s="78">
        <v>0.05</v>
      </c>
      <c r="AA25" s="79">
        <v>0</v>
      </c>
      <c r="AB25" s="76">
        <v>2.4</v>
      </c>
      <c r="AC25" s="35" t="s">
        <v>158</v>
      </c>
      <c r="AD25" s="35" t="s">
        <v>159</v>
      </c>
      <c r="AE25" s="35" t="s">
        <v>5</v>
      </c>
      <c r="AF25" s="35" t="s">
        <v>379</v>
      </c>
      <c r="AG25" s="35" t="s">
        <v>59</v>
      </c>
      <c r="AH25" s="35">
        <v>40974</v>
      </c>
      <c r="AI25" s="35" t="s">
        <v>677</v>
      </c>
      <c r="AJ25" s="54" t="s">
        <v>495</v>
      </c>
      <c r="AK25" s="14"/>
      <c r="AL25" s="14"/>
      <c r="AM25" s="14"/>
      <c r="AN25" s="7"/>
    </row>
    <row r="26" spans="1:40" ht="15.75" x14ac:dyDescent="0.25">
      <c r="A26" s="50" t="s">
        <v>185</v>
      </c>
      <c r="B26" s="44" t="s">
        <v>19</v>
      </c>
      <c r="C26" s="40" t="s">
        <v>156</v>
      </c>
      <c r="D26" s="40" t="s">
        <v>288</v>
      </c>
      <c r="E26" s="40" t="s">
        <v>286</v>
      </c>
      <c r="F26" s="41">
        <v>40974</v>
      </c>
      <c r="G26" s="42">
        <f>ROUNDDOWN((Table_SQLXAL[[#This Row],[PRODWIDTH]]/Table_SQLXAL[[#This Row],[ROLLWIDTH CM]]/10),0)</f>
        <v>2</v>
      </c>
      <c r="H26" s="43">
        <v>70.599999999999994</v>
      </c>
      <c r="I26" s="40" t="s">
        <v>153</v>
      </c>
      <c r="J26" s="44" t="s">
        <v>160</v>
      </c>
      <c r="K26" s="44" t="s">
        <v>161</v>
      </c>
      <c r="L26" s="45">
        <f>(Table_SQLXAL[[#This Row],[TARGETWEIGHT]]*1000)-Table_SQLXAL[[#This Row],[POWDERWEIGHT]]-Table_SQLXAL[[#This Row],[CHEMICALSWEIGHT]]</f>
        <v>47.6</v>
      </c>
      <c r="M26" s="46" t="s">
        <v>318</v>
      </c>
      <c r="N26" s="47">
        <f>Table_SQLXAL[[#This Row],[ROLLWIDTH]]/10</f>
        <v>130</v>
      </c>
      <c r="O26" s="48">
        <v>12025</v>
      </c>
      <c r="P26" s="48">
        <f>Table_SQLXAL[[#This Row],[QTY]]/Table_SQLXAL[[#This Row],[ROLLWIDTH CM]]*100</f>
        <v>13650</v>
      </c>
      <c r="Q26" s="48">
        <v>9250</v>
      </c>
      <c r="R26" s="72">
        <f>Table_SQLXAL[[#This Row],[KG]]-Table_SQLXAL[[#This Row],[poid de poudre]]-Table_SQLXAL[[#This Row],[poid de chemical]]</f>
        <v>844.66200000000003</v>
      </c>
      <c r="S26" s="72">
        <f>Table_SQLXAL[[#This Row],[QTY_PROD_TIME]]*1.2</f>
        <v>2.4488099999999995</v>
      </c>
      <c r="T26" s="73">
        <v>3000</v>
      </c>
      <c r="U26" s="72">
        <f>Table_SQLXAL[[#This Row],[QTY]]*Table_SQLXAL[[#This Row],[POWDERWEIGHT]]/1000</f>
        <v>0</v>
      </c>
      <c r="V26" s="72">
        <f>Table_SQLXAL[[#This Row],[QTY]]*Table_SQLXAL[[#This Row],[CHEMICALSWEIGHT]]/1000</f>
        <v>42.588000000000001</v>
      </c>
      <c r="W26" s="48">
        <v>601.25</v>
      </c>
      <c r="X26" s="72">
        <v>1300</v>
      </c>
      <c r="Y26" s="72">
        <v>0.94997500000000001</v>
      </c>
      <c r="Z26" s="74">
        <v>0.05</v>
      </c>
      <c r="AA26" s="75">
        <v>0</v>
      </c>
      <c r="AB26" s="72">
        <v>2.4</v>
      </c>
      <c r="AC26" s="44" t="s">
        <v>158</v>
      </c>
      <c r="AD26" s="44" t="s">
        <v>159</v>
      </c>
      <c r="AE26" s="44" t="s">
        <v>5</v>
      </c>
      <c r="AF26" s="44" t="s">
        <v>379</v>
      </c>
      <c r="AG26" s="44" t="s">
        <v>59</v>
      </c>
      <c r="AH26" s="44">
        <v>40974</v>
      </c>
      <c r="AI26" s="44" t="s">
        <v>678</v>
      </c>
      <c r="AJ26" s="53" t="s">
        <v>495</v>
      </c>
      <c r="AK26" s="14"/>
      <c r="AL26" s="14"/>
      <c r="AM26" s="14"/>
      <c r="AN26" s="7"/>
    </row>
    <row r="27" spans="1:40" ht="15.75" x14ac:dyDescent="0.25">
      <c r="A27" s="51" t="s">
        <v>185</v>
      </c>
      <c r="B27" s="35" t="s">
        <v>19</v>
      </c>
      <c r="C27" s="31" t="s">
        <v>504</v>
      </c>
      <c r="D27" s="31" t="s">
        <v>285</v>
      </c>
      <c r="E27" s="31" t="s">
        <v>286</v>
      </c>
      <c r="F27" s="32">
        <v>40975</v>
      </c>
      <c r="G27" s="33">
        <f>ROUNDDOWN((Table_SQLXAL[[#This Row],[PRODWIDTH]]/Table_SQLXAL[[#This Row],[ROLLWIDTH CM]]/10),0)</f>
        <v>1</v>
      </c>
      <c r="H27" s="34">
        <v>48.5</v>
      </c>
      <c r="I27" s="31" t="s">
        <v>153</v>
      </c>
      <c r="J27" s="35" t="s">
        <v>505</v>
      </c>
      <c r="K27" s="35" t="s">
        <v>506</v>
      </c>
      <c r="L27" s="36">
        <f>(Table_SQLXAL[[#This Row],[TARGETWEIGHT]]*1000)-Table_SQLXAL[[#This Row],[POWDERWEIGHT]]-Table_SQLXAL[[#This Row],[CHEMICALSWEIGHT]]</f>
        <v>47.6</v>
      </c>
      <c r="M27" s="37" t="s">
        <v>318</v>
      </c>
      <c r="N27" s="38">
        <f>Table_SQLXAL[[#This Row],[ROLLWIDTH]]/10</f>
        <v>170</v>
      </c>
      <c r="O27" s="39">
        <v>23205</v>
      </c>
      <c r="P27" s="39">
        <f>Table_SQLXAL[[#This Row],[QTY]]/Table_SQLXAL[[#This Row],[ROLLWIDTH CM]]*100</f>
        <v>9250</v>
      </c>
      <c r="Q27" s="39">
        <v>13650</v>
      </c>
      <c r="R27" s="76">
        <f>Table_SQLXAL[[#This Row],[KG]]-Table_SQLXAL[[#This Row],[poid de poudre]]-Table_SQLXAL[[#This Row],[poid de chemical]]</f>
        <v>748.51</v>
      </c>
      <c r="S27" s="76">
        <f>Table_SQLXAL[[#This Row],[QTY_PROD_TIME]]*1.2</f>
        <v>1.4907299999999999</v>
      </c>
      <c r="T27" s="77">
        <v>3000</v>
      </c>
      <c r="U27" s="76">
        <f>Table_SQLXAL[[#This Row],[QTY]]*Table_SQLXAL[[#This Row],[POWDERWEIGHT]]/1000</f>
        <v>0</v>
      </c>
      <c r="V27" s="76">
        <f>Table_SQLXAL[[#This Row],[QTY]]*Table_SQLXAL[[#This Row],[CHEMICALSWEIGHT]]/1000</f>
        <v>37.74</v>
      </c>
      <c r="W27" s="39">
        <v>1160.25</v>
      </c>
      <c r="X27" s="76">
        <v>1700</v>
      </c>
      <c r="Y27" s="76">
        <v>2.6685750000000001</v>
      </c>
      <c r="Z27" s="78">
        <v>0.05</v>
      </c>
      <c r="AA27" s="79">
        <v>0</v>
      </c>
      <c r="AB27" s="76">
        <v>2.5</v>
      </c>
      <c r="AC27" s="35" t="s">
        <v>172</v>
      </c>
      <c r="AD27" s="35" t="s">
        <v>508</v>
      </c>
      <c r="AE27" s="35" t="s">
        <v>5</v>
      </c>
      <c r="AF27" s="35" t="s">
        <v>507</v>
      </c>
      <c r="AG27" s="35" t="s">
        <v>59</v>
      </c>
      <c r="AH27" s="35">
        <v>40975</v>
      </c>
      <c r="AI27" s="35" t="s">
        <v>681</v>
      </c>
      <c r="AJ27" s="54" t="s">
        <v>501</v>
      </c>
      <c r="AK27" s="14"/>
      <c r="AL27" s="14"/>
      <c r="AM27" s="14"/>
      <c r="AN27" s="7"/>
    </row>
    <row r="28" spans="1:40" ht="15.75" x14ac:dyDescent="0.25">
      <c r="A28" s="50" t="s">
        <v>185</v>
      </c>
      <c r="B28" s="44" t="s">
        <v>19</v>
      </c>
      <c r="C28" s="40" t="s">
        <v>504</v>
      </c>
      <c r="D28" s="40" t="s">
        <v>285</v>
      </c>
      <c r="E28" s="40" t="s">
        <v>286</v>
      </c>
      <c r="F28" s="41">
        <v>40975</v>
      </c>
      <c r="G28" s="42">
        <f>ROUNDDOWN((Table_SQLXAL[[#This Row],[PRODWIDTH]]/Table_SQLXAL[[#This Row],[ROLLWIDTH CM]]/10),0)</f>
        <v>2</v>
      </c>
      <c r="H28" s="43">
        <v>48.5</v>
      </c>
      <c r="I28" s="40" t="s">
        <v>153</v>
      </c>
      <c r="J28" s="44" t="s">
        <v>509</v>
      </c>
      <c r="K28" s="44" t="s">
        <v>510</v>
      </c>
      <c r="L28" s="45">
        <f>(Table_SQLXAL[[#This Row],[TARGETWEIGHT]]*1000)-Table_SQLXAL[[#This Row],[POWDERWEIGHT]]-Table_SQLXAL[[#This Row],[CHEMICALSWEIGHT]]</f>
        <v>47.6</v>
      </c>
      <c r="M28" s="46" t="s">
        <v>318</v>
      </c>
      <c r="N28" s="47">
        <f>Table_SQLXAL[[#This Row],[ROLLWIDTH]]/10</f>
        <v>130</v>
      </c>
      <c r="O28" s="48">
        <v>17145</v>
      </c>
      <c r="P28" s="48">
        <f>Table_SQLXAL[[#This Row],[QTY]]/Table_SQLXAL[[#This Row],[ROLLWIDTH CM]]*100</f>
        <v>9250</v>
      </c>
      <c r="Q28" s="48">
        <v>13188.461538</v>
      </c>
      <c r="R28" s="72">
        <f>Table_SQLXAL[[#This Row],[KG]]-Table_SQLXAL[[#This Row],[poid de poudre]]-Table_SQLXAL[[#This Row],[poid de chemical]]</f>
        <v>572.39</v>
      </c>
      <c r="S28" s="72">
        <f>Table_SQLXAL[[#This Row],[QTY_PROD_TIME]]*1.2</f>
        <v>1.1399699999999999</v>
      </c>
      <c r="T28" s="73">
        <v>3000</v>
      </c>
      <c r="U28" s="72">
        <f>Table_SQLXAL[[#This Row],[QTY]]*Table_SQLXAL[[#This Row],[POWDERWEIGHT]]/1000</f>
        <v>0</v>
      </c>
      <c r="V28" s="72">
        <f>Table_SQLXAL[[#This Row],[QTY]]*Table_SQLXAL[[#This Row],[CHEMICALSWEIGHT]]/1000</f>
        <v>28.86</v>
      </c>
      <c r="W28" s="48">
        <v>857.25</v>
      </c>
      <c r="X28" s="72">
        <v>1300</v>
      </c>
      <c r="Y28" s="72">
        <v>1.9716750000000001</v>
      </c>
      <c r="Z28" s="74">
        <v>0.05</v>
      </c>
      <c r="AA28" s="75">
        <v>0</v>
      </c>
      <c r="AB28" s="72">
        <v>2.5</v>
      </c>
      <c r="AC28" s="44" t="s">
        <v>172</v>
      </c>
      <c r="AD28" s="44" t="s">
        <v>508</v>
      </c>
      <c r="AE28" s="44" t="s">
        <v>5</v>
      </c>
      <c r="AF28" s="44" t="s">
        <v>507</v>
      </c>
      <c r="AG28" s="44" t="s">
        <v>59</v>
      </c>
      <c r="AH28" s="44">
        <v>40975</v>
      </c>
      <c r="AI28" s="44" t="s">
        <v>682</v>
      </c>
      <c r="AJ28" s="53" t="s">
        <v>501</v>
      </c>
      <c r="AK28" s="14"/>
      <c r="AL28" s="14"/>
      <c r="AM28" s="14"/>
      <c r="AN28" s="7"/>
    </row>
    <row r="29" spans="1:40" ht="15.75" x14ac:dyDescent="0.25">
      <c r="A29" s="51" t="s">
        <v>185</v>
      </c>
      <c r="B29" s="35" t="s">
        <v>19</v>
      </c>
      <c r="C29" s="31" t="s">
        <v>496</v>
      </c>
      <c r="D29" s="31" t="s">
        <v>285</v>
      </c>
      <c r="E29" s="31" t="s">
        <v>284</v>
      </c>
      <c r="F29" s="32">
        <v>40975</v>
      </c>
      <c r="G29" s="33">
        <f>ROUNDDOWN((Table_SQLXAL[[#This Row],[PRODWIDTH]]/Table_SQLXAL[[#This Row],[ROLLWIDTH CM]]/10),0)</f>
        <v>2</v>
      </c>
      <c r="H29" s="34">
        <v>46.1</v>
      </c>
      <c r="I29" s="31" t="s">
        <v>153</v>
      </c>
      <c r="J29" s="35" t="s">
        <v>497</v>
      </c>
      <c r="K29" s="35" t="s">
        <v>498</v>
      </c>
      <c r="L29" s="36">
        <f>(Table_SQLXAL[[#This Row],[TARGETWEIGHT]]*1000)-Table_SQLXAL[[#This Row],[POWDERWEIGHT]]-Table_SQLXAL[[#This Row],[CHEMICALSWEIGHT]]</f>
        <v>47.6</v>
      </c>
      <c r="M29" s="37" t="s">
        <v>220</v>
      </c>
      <c r="N29" s="38">
        <f>Table_SQLXAL[[#This Row],[ROLLWIDTH]]/10</f>
        <v>130</v>
      </c>
      <c r="O29" s="39">
        <v>17745</v>
      </c>
      <c r="P29" s="39">
        <f>Table_SQLXAL[[#This Row],[QTY]]/Table_SQLXAL[[#This Row],[ROLLWIDTH CM]]*100</f>
        <v>13650</v>
      </c>
      <c r="Q29" s="39">
        <v>13650</v>
      </c>
      <c r="R29" s="76">
        <f>Table_SQLXAL[[#This Row],[KG]]-Table_SQLXAL[[#This Row],[poid de poudre]]-Table_SQLXAL[[#This Row],[poid de chemical]]</f>
        <v>844.66200000000003</v>
      </c>
      <c r="S29" s="76">
        <f>Table_SQLXAL[[#This Row],[QTY_PROD_TIME]]*1.2</f>
        <v>2.5552799999999998</v>
      </c>
      <c r="T29" s="77">
        <v>3000</v>
      </c>
      <c r="U29" s="76">
        <f>Table_SQLXAL[[#This Row],[QTY]]*Table_SQLXAL[[#This Row],[POWDERWEIGHT]]/1000</f>
        <v>0</v>
      </c>
      <c r="V29" s="76">
        <f>Table_SQLXAL[[#This Row],[QTY]]*Table_SQLXAL[[#This Row],[CHEMICALSWEIGHT]]/1000</f>
        <v>42.588000000000001</v>
      </c>
      <c r="W29" s="39">
        <v>887.25</v>
      </c>
      <c r="X29" s="76">
        <v>1300</v>
      </c>
      <c r="Y29" s="76">
        <v>2.1294</v>
      </c>
      <c r="Z29" s="78">
        <v>0.05</v>
      </c>
      <c r="AA29" s="79">
        <v>0</v>
      </c>
      <c r="AB29" s="76">
        <v>2.4</v>
      </c>
      <c r="AC29" s="35" t="s">
        <v>60</v>
      </c>
      <c r="AD29" s="35" t="s">
        <v>500</v>
      </c>
      <c r="AE29" s="35" t="s">
        <v>5</v>
      </c>
      <c r="AF29" s="35" t="s">
        <v>499</v>
      </c>
      <c r="AG29" s="35" t="s">
        <v>59</v>
      </c>
      <c r="AH29" s="35">
        <v>40975</v>
      </c>
      <c r="AI29" s="35" t="s">
        <v>679</v>
      </c>
      <c r="AJ29" s="54" t="s">
        <v>501</v>
      </c>
      <c r="AK29" s="14"/>
      <c r="AL29" s="14"/>
      <c r="AM29" s="14"/>
      <c r="AN29" s="7"/>
    </row>
    <row r="30" spans="1:40" ht="15.75" x14ac:dyDescent="0.25">
      <c r="A30" s="50" t="s">
        <v>185</v>
      </c>
      <c r="B30" s="44" t="s">
        <v>19</v>
      </c>
      <c r="C30" s="40" t="s">
        <v>496</v>
      </c>
      <c r="D30" s="40" t="s">
        <v>285</v>
      </c>
      <c r="E30" s="40" t="s">
        <v>284</v>
      </c>
      <c r="F30" s="41">
        <v>40975</v>
      </c>
      <c r="G30" s="42">
        <f>ROUNDDOWN((Table_SQLXAL[[#This Row],[PRODWIDTH]]/Table_SQLXAL[[#This Row],[ROLLWIDTH CM]]/10),0)</f>
        <v>1</v>
      </c>
      <c r="H30" s="43">
        <v>46.1</v>
      </c>
      <c r="I30" s="40" t="s">
        <v>153</v>
      </c>
      <c r="J30" s="44" t="s">
        <v>502</v>
      </c>
      <c r="K30" s="44" t="s">
        <v>503</v>
      </c>
      <c r="L30" s="45">
        <f>(Table_SQLXAL[[#This Row],[TARGETWEIGHT]]*1000)-Table_SQLXAL[[#This Row],[POWDERWEIGHT]]-Table_SQLXAL[[#This Row],[CHEMICALSWEIGHT]]</f>
        <v>47.6</v>
      </c>
      <c r="M30" s="46" t="s">
        <v>220</v>
      </c>
      <c r="N30" s="47">
        <f>Table_SQLXAL[[#This Row],[ROLLWIDTH]]/10</f>
        <v>170</v>
      </c>
      <c r="O30" s="48">
        <v>23205</v>
      </c>
      <c r="P30" s="48">
        <f>Table_SQLXAL[[#This Row],[QTY]]/Table_SQLXAL[[#This Row],[ROLLWIDTH CM]]*100</f>
        <v>13650</v>
      </c>
      <c r="Q30" s="48">
        <v>13650</v>
      </c>
      <c r="R30" s="72">
        <f>Table_SQLXAL[[#This Row],[KG]]-Table_SQLXAL[[#This Row],[poid de poudre]]-Table_SQLXAL[[#This Row],[poid de chemical]]</f>
        <v>1104.558</v>
      </c>
      <c r="S30" s="72">
        <f>Table_SQLXAL[[#This Row],[QTY_PROD_TIME]]*1.2</f>
        <v>3.34152</v>
      </c>
      <c r="T30" s="73">
        <v>3000</v>
      </c>
      <c r="U30" s="72">
        <f>Table_SQLXAL[[#This Row],[QTY]]*Table_SQLXAL[[#This Row],[POWDERWEIGHT]]/1000</f>
        <v>0</v>
      </c>
      <c r="V30" s="72">
        <f>Table_SQLXAL[[#This Row],[QTY]]*Table_SQLXAL[[#This Row],[CHEMICALSWEIGHT]]/1000</f>
        <v>55.692</v>
      </c>
      <c r="W30" s="48">
        <v>1160.25</v>
      </c>
      <c r="X30" s="72">
        <v>1700</v>
      </c>
      <c r="Y30" s="72">
        <v>2.7846000000000002</v>
      </c>
      <c r="Z30" s="74">
        <v>0.05</v>
      </c>
      <c r="AA30" s="75">
        <v>0</v>
      </c>
      <c r="AB30" s="72">
        <v>2.4</v>
      </c>
      <c r="AC30" s="44" t="s">
        <v>60</v>
      </c>
      <c r="AD30" s="44" t="s">
        <v>500</v>
      </c>
      <c r="AE30" s="44" t="s">
        <v>5</v>
      </c>
      <c r="AF30" s="44" t="s">
        <v>499</v>
      </c>
      <c r="AG30" s="44" t="s">
        <v>59</v>
      </c>
      <c r="AH30" s="44">
        <v>40975</v>
      </c>
      <c r="AI30" s="44" t="s">
        <v>680</v>
      </c>
      <c r="AJ30" s="53" t="s">
        <v>501</v>
      </c>
      <c r="AK30" s="14"/>
      <c r="AL30" s="14"/>
      <c r="AM30" s="14"/>
      <c r="AN30" s="7"/>
    </row>
    <row r="31" spans="1:40" ht="15.75" x14ac:dyDescent="0.25">
      <c r="A31" s="51" t="s">
        <v>185</v>
      </c>
      <c r="B31" s="35" t="s">
        <v>19</v>
      </c>
      <c r="C31" s="31" t="s">
        <v>312</v>
      </c>
      <c r="D31" s="31" t="s">
        <v>315</v>
      </c>
      <c r="E31" s="31" t="s">
        <v>273</v>
      </c>
      <c r="F31" s="32">
        <v>40976</v>
      </c>
      <c r="G31" s="33">
        <f>ROUNDDOWN((Table_SQLXAL[[#This Row],[PRODWIDTH]]/Table_SQLXAL[[#This Row],[ROLLWIDTH CM]]/10),0)</f>
        <v>1</v>
      </c>
      <c r="H31" s="34">
        <v>70</v>
      </c>
      <c r="I31" s="31" t="s">
        <v>144</v>
      </c>
      <c r="J31" s="35" t="s">
        <v>683</v>
      </c>
      <c r="K31" s="35" t="s">
        <v>684</v>
      </c>
      <c r="L31" s="36">
        <f>(Table_SQLXAL[[#This Row],[TARGETWEIGHT]]*1000)-Table_SQLXAL[[#This Row],[POWDERWEIGHT]]-Table_SQLXAL[[#This Row],[CHEMICALSWEIGHT]]</f>
        <v>47.5</v>
      </c>
      <c r="M31" s="37" t="s">
        <v>303</v>
      </c>
      <c r="N31" s="38">
        <f>Table_SQLXAL[[#This Row],[ROLLWIDTH]]/10</f>
        <v>170</v>
      </c>
      <c r="O31" s="39">
        <v>7700</v>
      </c>
      <c r="P31" s="39">
        <f>Table_SQLXAL[[#This Row],[QTY]]/Table_SQLXAL[[#This Row],[ROLLWIDTH CM]]*100</f>
        <v>13650</v>
      </c>
      <c r="Q31" s="39">
        <v>5133.3333329999996</v>
      </c>
      <c r="R31" s="76">
        <f>Table_SQLXAL[[#This Row],[KG]]-Table_SQLXAL[[#This Row],[poid de poudre]]-Table_SQLXAL[[#This Row],[poid de chemical]]</f>
        <v>1102.2375</v>
      </c>
      <c r="S31" s="76">
        <f>Table_SQLXAL[[#This Row],[QTY_PROD_TIME]]*1.2</f>
        <v>3.2022900000000001</v>
      </c>
      <c r="T31" s="77">
        <v>3100</v>
      </c>
      <c r="U31" s="76">
        <f>Table_SQLXAL[[#This Row],[QTY]]*Table_SQLXAL[[#This Row],[POWDERWEIGHT]]/1000</f>
        <v>0</v>
      </c>
      <c r="V31" s="76">
        <f>Table_SQLXAL[[#This Row],[QTY]]*Table_SQLXAL[[#This Row],[CHEMICALSWEIGHT]]/1000</f>
        <v>58.012500000000003</v>
      </c>
      <c r="W31" s="39">
        <v>385</v>
      </c>
      <c r="X31" s="76">
        <v>1500</v>
      </c>
      <c r="Y31" s="76">
        <v>0.59289999999999998</v>
      </c>
      <c r="Z31" s="78">
        <v>0.05</v>
      </c>
      <c r="AA31" s="79">
        <v>0</v>
      </c>
      <c r="AB31" s="76">
        <v>0</v>
      </c>
      <c r="AC31" s="35" t="s">
        <v>16</v>
      </c>
      <c r="AD31" s="35" t="s">
        <v>5</v>
      </c>
      <c r="AE31" s="35" t="s">
        <v>5</v>
      </c>
      <c r="AF31" s="35" t="s">
        <v>387</v>
      </c>
      <c r="AG31" s="35" t="s">
        <v>59</v>
      </c>
      <c r="AH31" s="35">
        <v>40976</v>
      </c>
      <c r="AI31" s="35" t="s">
        <v>685</v>
      </c>
      <c r="AJ31" s="54" t="s">
        <v>686</v>
      </c>
      <c r="AK31" s="14"/>
      <c r="AL31" s="14"/>
      <c r="AM31" s="14"/>
      <c r="AN31" s="7"/>
    </row>
    <row r="32" spans="1:40" ht="15.75" x14ac:dyDescent="0.25">
      <c r="A32" s="50" t="s">
        <v>185</v>
      </c>
      <c r="B32" s="44" t="s">
        <v>19</v>
      </c>
      <c r="C32" s="40" t="s">
        <v>146</v>
      </c>
      <c r="D32" s="40" t="s">
        <v>251</v>
      </c>
      <c r="E32" s="40" t="s">
        <v>276</v>
      </c>
      <c r="F32" s="41">
        <v>40977</v>
      </c>
      <c r="G32" s="42">
        <f>ROUNDDOWN((Table_SQLXAL[[#This Row],[PRODWIDTH]]/Table_SQLXAL[[#This Row],[ROLLWIDTH CM]]/10),0)</f>
        <v>2</v>
      </c>
      <c r="H32" s="43">
        <v>140</v>
      </c>
      <c r="I32" s="40" t="s">
        <v>148</v>
      </c>
      <c r="J32" s="44" t="s">
        <v>145</v>
      </c>
      <c r="K32" s="44" t="s">
        <v>147</v>
      </c>
      <c r="L32" s="45">
        <f>(Table_SQLXAL[[#This Row],[TARGETWEIGHT]]*1000)-Table_SQLXAL[[#This Row],[POWDERWEIGHT]]-Table_SQLXAL[[#This Row],[CHEMICALSWEIGHT]]</f>
        <v>47.5</v>
      </c>
      <c r="M32" s="46" t="s">
        <v>301</v>
      </c>
      <c r="N32" s="47">
        <f>Table_SQLXAL[[#This Row],[ROLLWIDTH]]/10</f>
        <v>130</v>
      </c>
      <c r="O32" s="48">
        <v>200000</v>
      </c>
      <c r="P32" s="48">
        <f>Table_SQLXAL[[#This Row],[QTY]]/Table_SQLXAL[[#This Row],[ROLLWIDTH CM]]*100</f>
        <v>13188.461538461539</v>
      </c>
      <c r="Q32" s="48">
        <v>1000000</v>
      </c>
      <c r="R32" s="72">
        <f>Table_SQLXAL[[#This Row],[KG]]-Table_SQLXAL[[#This Row],[poid de poudre]]-Table_SQLXAL[[#This Row],[poid de chemical]]</f>
        <v>814.38750000000005</v>
      </c>
      <c r="S32" s="72">
        <f>Table_SQLXAL[[#This Row],[QTY_PROD_TIME]]*1.2</f>
        <v>2.3660100000000002</v>
      </c>
      <c r="T32" s="73">
        <v>3100</v>
      </c>
      <c r="U32" s="72">
        <f>Table_SQLXAL[[#This Row],[QTY]]*Table_SQLXAL[[#This Row],[POWDERWEIGHT]]/1000</f>
        <v>0</v>
      </c>
      <c r="V32" s="72">
        <f>Table_SQLXAL[[#This Row],[QTY]]*Table_SQLXAL[[#This Row],[CHEMICALSWEIGHT]]/1000</f>
        <v>42.862499999999997</v>
      </c>
      <c r="W32" s="48">
        <v>9000</v>
      </c>
      <c r="X32" s="72">
        <v>200</v>
      </c>
      <c r="Y32" s="72">
        <v>7.6</v>
      </c>
      <c r="Z32" s="74">
        <v>4.4999999999999998E-2</v>
      </c>
      <c r="AA32" s="75">
        <v>0</v>
      </c>
      <c r="AB32" s="72">
        <v>0</v>
      </c>
      <c r="AC32" s="44" t="s">
        <v>16</v>
      </c>
      <c r="AD32" s="44" t="s">
        <v>5</v>
      </c>
      <c r="AE32" s="44" t="s">
        <v>5</v>
      </c>
      <c r="AF32" s="44" t="s">
        <v>377</v>
      </c>
      <c r="AG32" s="44" t="s">
        <v>59</v>
      </c>
      <c r="AH32" s="44">
        <v>40977</v>
      </c>
      <c r="AI32" s="44" t="s">
        <v>687</v>
      </c>
      <c r="AJ32" s="53" t="s">
        <v>513</v>
      </c>
      <c r="AK32" s="14"/>
      <c r="AL32" s="14"/>
      <c r="AM32" s="14"/>
      <c r="AN32" s="7"/>
    </row>
    <row r="33" spans="1:40" ht="15.75" x14ac:dyDescent="0.25">
      <c r="A33" s="51" t="s">
        <v>185</v>
      </c>
      <c r="B33" s="35" t="s">
        <v>19</v>
      </c>
      <c r="C33" s="31" t="s">
        <v>166</v>
      </c>
      <c r="D33" s="31" t="s">
        <v>277</v>
      </c>
      <c r="E33" s="31" t="s">
        <v>278</v>
      </c>
      <c r="F33" s="32">
        <v>40980</v>
      </c>
      <c r="G33" s="33">
        <f>ROUNDDOWN((Table_SQLXAL[[#This Row],[PRODWIDTH]]/Table_SQLXAL[[#This Row],[ROLLWIDTH CM]]/10),0)</f>
        <v>15</v>
      </c>
      <c r="H33" s="34">
        <v>75</v>
      </c>
      <c r="I33" s="31" t="s">
        <v>304</v>
      </c>
      <c r="J33" s="35" t="s">
        <v>169</v>
      </c>
      <c r="K33" s="35" t="s">
        <v>170</v>
      </c>
      <c r="L33" s="36">
        <f>(Table_SQLXAL[[#This Row],[TARGETWEIGHT]]*1000)-Table_SQLXAL[[#This Row],[POWDERWEIGHT]]-Table_SQLXAL[[#This Row],[CHEMICALSWEIGHT]]</f>
        <v>45</v>
      </c>
      <c r="M33" s="37" t="s">
        <v>305</v>
      </c>
      <c r="N33" s="38">
        <f>Table_SQLXAL[[#This Row],[ROLLWIDTH]]/10</f>
        <v>20</v>
      </c>
      <c r="O33" s="39">
        <v>26000</v>
      </c>
      <c r="P33" s="39">
        <f>Table_SQLXAL[[#This Row],[QTY]]/Table_SQLXAL[[#This Row],[ROLLWIDTH CM]]*100</f>
        <v>1000000</v>
      </c>
      <c r="Q33" s="39">
        <v>43333.333333000002</v>
      </c>
      <c r="R33" s="76">
        <f>Table_SQLXAL[[#This Row],[KG]]-Table_SQLXAL[[#This Row],[poid de poudre]]-Table_SQLXAL[[#This Row],[poid de chemical]]</f>
        <v>9000</v>
      </c>
      <c r="S33" s="76">
        <f>Table_SQLXAL[[#This Row],[QTY_PROD_TIME]]*1.2</f>
        <v>9.1199999999999992</v>
      </c>
      <c r="T33" s="77">
        <v>3100</v>
      </c>
      <c r="U33" s="76">
        <f>Table_SQLXAL[[#This Row],[QTY]]*Table_SQLXAL[[#This Row],[POWDERWEIGHT]]/1000</f>
        <v>0</v>
      </c>
      <c r="V33" s="76">
        <f>Table_SQLXAL[[#This Row],[QTY]]*Table_SQLXAL[[#This Row],[CHEMICALSWEIGHT]]/1000</f>
        <v>0</v>
      </c>
      <c r="W33" s="39">
        <v>1300</v>
      </c>
      <c r="X33" s="76">
        <v>600</v>
      </c>
      <c r="Y33" s="76">
        <v>1.8720000000000001</v>
      </c>
      <c r="Z33" s="78">
        <v>0.05</v>
      </c>
      <c r="AA33" s="79">
        <v>0</v>
      </c>
      <c r="AB33" s="76">
        <v>0</v>
      </c>
      <c r="AC33" s="35" t="s">
        <v>16</v>
      </c>
      <c r="AD33" s="35" t="s">
        <v>5</v>
      </c>
      <c r="AE33" s="35" t="s">
        <v>5</v>
      </c>
      <c r="AF33" s="35" t="s">
        <v>374</v>
      </c>
      <c r="AG33" s="35" t="s">
        <v>59</v>
      </c>
      <c r="AH33" s="35">
        <v>40980</v>
      </c>
      <c r="AI33" s="35" t="s">
        <v>688</v>
      </c>
      <c r="AJ33" s="54" t="s">
        <v>231</v>
      </c>
      <c r="AK33" s="14"/>
      <c r="AL33" s="14"/>
      <c r="AM33" s="14"/>
      <c r="AN33" s="7"/>
    </row>
    <row r="34" spans="1:40" ht="15.75" x14ac:dyDescent="0.25">
      <c r="A34" s="50" t="s">
        <v>185</v>
      </c>
      <c r="B34" s="44" t="s">
        <v>19</v>
      </c>
      <c r="C34" s="40" t="s">
        <v>150</v>
      </c>
      <c r="D34" s="40" t="s">
        <v>285</v>
      </c>
      <c r="E34" s="40" t="s">
        <v>286</v>
      </c>
      <c r="F34" s="41">
        <v>40980</v>
      </c>
      <c r="G34" s="42">
        <f>ROUNDDOWN((Table_SQLXAL[[#This Row],[PRODWIDTH]]/Table_SQLXAL[[#This Row],[ROLLWIDTH CM]]/10),0)</f>
        <v>5</v>
      </c>
      <c r="H34" s="43">
        <v>48.5</v>
      </c>
      <c r="I34" s="40" t="s">
        <v>153</v>
      </c>
      <c r="J34" s="44" t="s">
        <v>149</v>
      </c>
      <c r="K34" s="44" t="s">
        <v>426</v>
      </c>
      <c r="L34" s="45">
        <f>(Table_SQLXAL[[#This Row],[TARGETWEIGHT]]*1000)-Table_SQLXAL[[#This Row],[POWDERWEIGHT]]-Table_SQLXAL[[#This Row],[CHEMICALSWEIGHT]]</f>
        <v>50</v>
      </c>
      <c r="M34" s="46" t="s">
        <v>318</v>
      </c>
      <c r="N34" s="47">
        <f>Table_SQLXAL[[#This Row],[ROLLWIDTH]]/10</f>
        <v>60</v>
      </c>
      <c r="O34" s="48">
        <v>23205</v>
      </c>
      <c r="P34" s="48">
        <f>Table_SQLXAL[[#This Row],[QTY]]/Table_SQLXAL[[#This Row],[ROLLWIDTH CM]]*100</f>
        <v>43333.333333333328</v>
      </c>
      <c r="Q34" s="48">
        <v>13650</v>
      </c>
      <c r="R34" s="72">
        <f>Table_SQLXAL[[#This Row],[KG]]-Table_SQLXAL[[#This Row],[poid de poudre]]-Table_SQLXAL[[#This Row],[poid de chemical]]</f>
        <v>1300</v>
      </c>
      <c r="S34" s="72">
        <f>Table_SQLXAL[[#This Row],[QTY_PROD_TIME]]*1.2</f>
        <v>2.2464</v>
      </c>
      <c r="T34" s="73">
        <v>3000</v>
      </c>
      <c r="U34" s="72">
        <f>Table_SQLXAL[[#This Row],[QTY]]*Table_SQLXAL[[#This Row],[POWDERWEIGHT]]/1000</f>
        <v>0</v>
      </c>
      <c r="V34" s="72">
        <f>Table_SQLXAL[[#This Row],[QTY]]*Table_SQLXAL[[#This Row],[CHEMICALSWEIGHT]]/1000</f>
        <v>0</v>
      </c>
      <c r="W34" s="48">
        <v>1160.25</v>
      </c>
      <c r="X34" s="72">
        <v>1700</v>
      </c>
      <c r="Y34" s="72">
        <v>2.6685750000000001</v>
      </c>
      <c r="Z34" s="74">
        <v>0.05</v>
      </c>
      <c r="AA34" s="75">
        <v>0</v>
      </c>
      <c r="AB34" s="72">
        <v>2.4</v>
      </c>
      <c r="AC34" s="44" t="s">
        <v>151</v>
      </c>
      <c r="AD34" s="44" t="s">
        <v>152</v>
      </c>
      <c r="AE34" s="44" t="s">
        <v>5</v>
      </c>
      <c r="AF34" s="44" t="s">
        <v>378</v>
      </c>
      <c r="AG34" s="44" t="s">
        <v>59</v>
      </c>
      <c r="AH34" s="44">
        <v>40980</v>
      </c>
      <c r="AI34" s="44" t="s">
        <v>689</v>
      </c>
      <c r="AJ34" s="53" t="s">
        <v>512</v>
      </c>
      <c r="AK34" s="14"/>
      <c r="AL34" s="14"/>
      <c r="AM34" s="14"/>
      <c r="AN34" s="7"/>
    </row>
    <row r="35" spans="1:40" ht="15.75" x14ac:dyDescent="0.25">
      <c r="A35" s="51" t="s">
        <v>185</v>
      </c>
      <c r="B35" s="35" t="s">
        <v>19</v>
      </c>
      <c r="C35" s="31" t="s">
        <v>150</v>
      </c>
      <c r="D35" s="31" t="s">
        <v>285</v>
      </c>
      <c r="E35" s="31" t="s">
        <v>286</v>
      </c>
      <c r="F35" s="32">
        <v>40980</v>
      </c>
      <c r="G35" s="33">
        <f>ROUNDDOWN((Table_SQLXAL[[#This Row],[PRODWIDTH]]/Table_SQLXAL[[#This Row],[ROLLWIDTH CM]]/10),0)</f>
        <v>1</v>
      </c>
      <c r="H35" s="34">
        <v>48.5</v>
      </c>
      <c r="I35" s="31" t="s">
        <v>153</v>
      </c>
      <c r="J35" s="35" t="s">
        <v>154</v>
      </c>
      <c r="K35" s="35" t="s">
        <v>427</v>
      </c>
      <c r="L35" s="36">
        <f>(Table_SQLXAL[[#This Row],[TARGETWEIGHT]]*1000)-Table_SQLXAL[[#This Row],[POWDERWEIGHT]]-Table_SQLXAL[[#This Row],[CHEMICALSWEIGHT]]</f>
        <v>47.6</v>
      </c>
      <c r="M35" s="37" t="s">
        <v>318</v>
      </c>
      <c r="N35" s="38">
        <f>Table_SQLXAL[[#This Row],[ROLLWIDTH]]/10</f>
        <v>170</v>
      </c>
      <c r="O35" s="39">
        <v>17745</v>
      </c>
      <c r="P35" s="39">
        <f>Table_SQLXAL[[#This Row],[QTY]]/Table_SQLXAL[[#This Row],[ROLLWIDTH CM]]*100</f>
        <v>13650</v>
      </c>
      <c r="Q35" s="39">
        <v>13650</v>
      </c>
      <c r="R35" s="76">
        <f>Table_SQLXAL[[#This Row],[KG]]-Table_SQLXAL[[#This Row],[poid de poudre]]-Table_SQLXAL[[#This Row],[poid de chemical]]</f>
        <v>1104.558</v>
      </c>
      <c r="S35" s="76">
        <f>Table_SQLXAL[[#This Row],[QTY_PROD_TIME]]*1.2</f>
        <v>3.2022900000000001</v>
      </c>
      <c r="T35" s="77">
        <v>3000</v>
      </c>
      <c r="U35" s="76">
        <f>Table_SQLXAL[[#This Row],[QTY]]*Table_SQLXAL[[#This Row],[POWDERWEIGHT]]/1000</f>
        <v>0</v>
      </c>
      <c r="V35" s="76">
        <f>Table_SQLXAL[[#This Row],[QTY]]*Table_SQLXAL[[#This Row],[CHEMICALSWEIGHT]]/1000</f>
        <v>55.692</v>
      </c>
      <c r="W35" s="39">
        <v>887.25</v>
      </c>
      <c r="X35" s="76">
        <v>1300</v>
      </c>
      <c r="Y35" s="76">
        <v>2.0406749999999998</v>
      </c>
      <c r="Z35" s="78">
        <v>0.05</v>
      </c>
      <c r="AA35" s="79">
        <v>0</v>
      </c>
      <c r="AB35" s="76">
        <v>2.4</v>
      </c>
      <c r="AC35" s="35" t="s">
        <v>151</v>
      </c>
      <c r="AD35" s="35" t="s">
        <v>152</v>
      </c>
      <c r="AE35" s="35" t="s">
        <v>5</v>
      </c>
      <c r="AF35" s="35" t="s">
        <v>378</v>
      </c>
      <c r="AG35" s="35" t="s">
        <v>59</v>
      </c>
      <c r="AH35" s="35">
        <v>40980</v>
      </c>
      <c r="AI35" s="35" t="s">
        <v>690</v>
      </c>
      <c r="AJ35" s="54" t="s">
        <v>512</v>
      </c>
      <c r="AK35" s="14"/>
      <c r="AL35" s="14"/>
      <c r="AM35" s="14"/>
      <c r="AN35" s="7"/>
    </row>
    <row r="36" spans="1:40" ht="15.75" x14ac:dyDescent="0.25">
      <c r="A36" s="50" t="s">
        <v>185</v>
      </c>
      <c r="B36" s="44" t="s">
        <v>19</v>
      </c>
      <c r="C36" s="40" t="s">
        <v>156</v>
      </c>
      <c r="D36" s="40" t="s">
        <v>288</v>
      </c>
      <c r="E36" s="40" t="s">
        <v>286</v>
      </c>
      <c r="F36" s="41">
        <v>40980</v>
      </c>
      <c r="G36" s="42">
        <f>ROUNDDOWN((Table_SQLXAL[[#This Row],[PRODWIDTH]]/Table_SQLXAL[[#This Row],[ROLLWIDTH CM]]/10),0)</f>
        <v>2</v>
      </c>
      <c r="H36" s="43">
        <v>70.599999999999994</v>
      </c>
      <c r="I36" s="40" t="s">
        <v>153</v>
      </c>
      <c r="J36" s="44" t="s">
        <v>155</v>
      </c>
      <c r="K36" s="44" t="s">
        <v>157</v>
      </c>
      <c r="L36" s="45">
        <f>(Table_SQLXAL[[#This Row],[TARGETWEIGHT]]*1000)-Table_SQLXAL[[#This Row],[POWDERWEIGHT]]-Table_SQLXAL[[#This Row],[CHEMICALSWEIGHT]]</f>
        <v>47.6</v>
      </c>
      <c r="M36" s="46" t="s">
        <v>318</v>
      </c>
      <c r="N36" s="47">
        <f>Table_SQLXAL[[#This Row],[ROLLWIDTH]]/10</f>
        <v>130</v>
      </c>
      <c r="O36" s="48">
        <v>23205</v>
      </c>
      <c r="P36" s="48">
        <f>Table_SQLXAL[[#This Row],[QTY]]/Table_SQLXAL[[#This Row],[ROLLWIDTH CM]]*100</f>
        <v>13650</v>
      </c>
      <c r="Q36" s="48">
        <v>13650</v>
      </c>
      <c r="R36" s="72">
        <f>Table_SQLXAL[[#This Row],[KG]]-Table_SQLXAL[[#This Row],[poid de poudre]]-Table_SQLXAL[[#This Row],[poid de chemical]]</f>
        <v>844.66200000000003</v>
      </c>
      <c r="S36" s="72">
        <f>Table_SQLXAL[[#This Row],[QTY_PROD_TIME]]*1.2</f>
        <v>2.4488099999999995</v>
      </c>
      <c r="T36" s="73">
        <v>3000</v>
      </c>
      <c r="U36" s="72">
        <f>Table_SQLXAL[[#This Row],[QTY]]*Table_SQLXAL[[#This Row],[POWDERWEIGHT]]/1000</f>
        <v>0</v>
      </c>
      <c r="V36" s="72">
        <f>Table_SQLXAL[[#This Row],[QTY]]*Table_SQLXAL[[#This Row],[CHEMICALSWEIGHT]]/1000</f>
        <v>42.588000000000001</v>
      </c>
      <c r="W36" s="48">
        <v>1160.25</v>
      </c>
      <c r="X36" s="72">
        <v>1700</v>
      </c>
      <c r="Y36" s="72">
        <v>1.8331949999999999</v>
      </c>
      <c r="Z36" s="74">
        <v>0.05</v>
      </c>
      <c r="AA36" s="75">
        <v>0</v>
      </c>
      <c r="AB36" s="72">
        <v>2.4</v>
      </c>
      <c r="AC36" s="44" t="s">
        <v>158</v>
      </c>
      <c r="AD36" s="44" t="s">
        <v>159</v>
      </c>
      <c r="AE36" s="44" t="s">
        <v>5</v>
      </c>
      <c r="AF36" s="44" t="s">
        <v>379</v>
      </c>
      <c r="AG36" s="44" t="s">
        <v>59</v>
      </c>
      <c r="AH36" s="44">
        <v>40980</v>
      </c>
      <c r="AI36" s="44" t="s">
        <v>691</v>
      </c>
      <c r="AJ36" s="53" t="s">
        <v>512</v>
      </c>
      <c r="AK36" s="14"/>
      <c r="AL36" s="14"/>
      <c r="AM36" s="14"/>
      <c r="AN36" s="7"/>
    </row>
    <row r="37" spans="1:40" ht="15.75" x14ac:dyDescent="0.25">
      <c r="A37" s="51" t="s">
        <v>185</v>
      </c>
      <c r="B37" s="35" t="s">
        <v>19</v>
      </c>
      <c r="C37" s="31" t="s">
        <v>156</v>
      </c>
      <c r="D37" s="31" t="s">
        <v>288</v>
      </c>
      <c r="E37" s="31" t="s">
        <v>286</v>
      </c>
      <c r="F37" s="32">
        <v>40980</v>
      </c>
      <c r="G37" s="33">
        <f>ROUNDDOWN((Table_SQLXAL[[#This Row],[PRODWIDTH]]/Table_SQLXAL[[#This Row],[ROLLWIDTH CM]]/10),0)</f>
        <v>1</v>
      </c>
      <c r="H37" s="34">
        <v>70.599999999999994</v>
      </c>
      <c r="I37" s="31" t="s">
        <v>153</v>
      </c>
      <c r="J37" s="35" t="s">
        <v>160</v>
      </c>
      <c r="K37" s="35" t="s">
        <v>161</v>
      </c>
      <c r="L37" s="36">
        <f>(Table_SQLXAL[[#This Row],[TARGETWEIGHT]]*1000)-Table_SQLXAL[[#This Row],[POWDERWEIGHT]]-Table_SQLXAL[[#This Row],[CHEMICALSWEIGHT]]</f>
        <v>47.6</v>
      </c>
      <c r="M37" s="37" t="s">
        <v>318</v>
      </c>
      <c r="N37" s="38">
        <f>Table_SQLXAL[[#This Row],[ROLLWIDTH]]/10</f>
        <v>170</v>
      </c>
      <c r="O37" s="39">
        <v>17745</v>
      </c>
      <c r="P37" s="39">
        <f>Table_SQLXAL[[#This Row],[QTY]]/Table_SQLXAL[[#This Row],[ROLLWIDTH CM]]*100</f>
        <v>13650</v>
      </c>
      <c r="Q37" s="39">
        <v>13650</v>
      </c>
      <c r="R37" s="76">
        <f>Table_SQLXAL[[#This Row],[KG]]-Table_SQLXAL[[#This Row],[poid de poudre]]-Table_SQLXAL[[#This Row],[poid de chemical]]</f>
        <v>1104.558</v>
      </c>
      <c r="S37" s="76">
        <f>Table_SQLXAL[[#This Row],[QTY_PROD_TIME]]*1.2</f>
        <v>2.1998339999999996</v>
      </c>
      <c r="T37" s="77">
        <v>3000</v>
      </c>
      <c r="U37" s="76">
        <f>Table_SQLXAL[[#This Row],[QTY]]*Table_SQLXAL[[#This Row],[POWDERWEIGHT]]/1000</f>
        <v>0</v>
      </c>
      <c r="V37" s="76">
        <f>Table_SQLXAL[[#This Row],[QTY]]*Table_SQLXAL[[#This Row],[CHEMICALSWEIGHT]]/1000</f>
        <v>55.692</v>
      </c>
      <c r="W37" s="39">
        <v>887.25</v>
      </c>
      <c r="X37" s="76">
        <v>1300</v>
      </c>
      <c r="Y37" s="76">
        <v>1.4018550000000001</v>
      </c>
      <c r="Z37" s="78">
        <v>0.05</v>
      </c>
      <c r="AA37" s="79">
        <v>0</v>
      </c>
      <c r="AB37" s="76">
        <v>2.4</v>
      </c>
      <c r="AC37" s="35" t="s">
        <v>158</v>
      </c>
      <c r="AD37" s="35" t="s">
        <v>159</v>
      </c>
      <c r="AE37" s="35" t="s">
        <v>5</v>
      </c>
      <c r="AF37" s="35" t="s">
        <v>379</v>
      </c>
      <c r="AG37" s="35" t="s">
        <v>59</v>
      </c>
      <c r="AH37" s="35">
        <v>40980</v>
      </c>
      <c r="AI37" s="35" t="s">
        <v>692</v>
      </c>
      <c r="AJ37" s="54" t="s">
        <v>512</v>
      </c>
      <c r="AK37" s="14"/>
      <c r="AL37" s="14"/>
      <c r="AM37" s="14"/>
      <c r="AN37" s="7"/>
    </row>
    <row r="38" spans="1:40" ht="15.75" x14ac:dyDescent="0.25">
      <c r="A38" s="50" t="s">
        <v>185</v>
      </c>
      <c r="B38" s="44" t="s">
        <v>19</v>
      </c>
      <c r="C38" s="40" t="s">
        <v>166</v>
      </c>
      <c r="D38" s="40" t="s">
        <v>277</v>
      </c>
      <c r="E38" s="40" t="s">
        <v>278</v>
      </c>
      <c r="F38" s="41">
        <v>40980</v>
      </c>
      <c r="G38" s="42">
        <f>ROUNDDOWN((Table_SQLXAL[[#This Row],[PRODWIDTH]]/Table_SQLXAL[[#This Row],[ROLLWIDTH CM]]/10),0)</f>
        <v>2</v>
      </c>
      <c r="H38" s="43">
        <v>75</v>
      </c>
      <c r="I38" s="40" t="s">
        <v>304</v>
      </c>
      <c r="J38" s="44" t="s">
        <v>165</v>
      </c>
      <c r="K38" s="44" t="s">
        <v>167</v>
      </c>
      <c r="L38" s="45">
        <f>(Table_SQLXAL[[#This Row],[TARGETWEIGHT]]*1000)-Table_SQLXAL[[#This Row],[POWDERWEIGHT]]-Table_SQLXAL[[#This Row],[CHEMICALSWEIGHT]]</f>
        <v>47.6</v>
      </c>
      <c r="M38" s="46" t="s">
        <v>305</v>
      </c>
      <c r="N38" s="47">
        <f>Table_SQLXAL[[#This Row],[ROLLWIDTH]]/10</f>
        <v>130</v>
      </c>
      <c r="O38" s="48">
        <v>130000</v>
      </c>
      <c r="P38" s="48">
        <f>Table_SQLXAL[[#This Row],[QTY]]/Table_SQLXAL[[#This Row],[ROLLWIDTH CM]]*100</f>
        <v>13650</v>
      </c>
      <c r="Q38" s="48">
        <v>108333.333333</v>
      </c>
      <c r="R38" s="72">
        <f>Table_SQLXAL[[#This Row],[KG]]-Table_SQLXAL[[#This Row],[poid de poudre]]-Table_SQLXAL[[#This Row],[poid de chemical]]</f>
        <v>844.66200000000003</v>
      </c>
      <c r="S38" s="72">
        <f>Table_SQLXAL[[#This Row],[QTY_PROD_TIME]]*1.2</f>
        <v>1.682226</v>
      </c>
      <c r="T38" s="73">
        <v>3100</v>
      </c>
      <c r="U38" s="72">
        <f>Table_SQLXAL[[#This Row],[QTY]]*Table_SQLXAL[[#This Row],[POWDERWEIGHT]]/1000</f>
        <v>0</v>
      </c>
      <c r="V38" s="72">
        <f>Table_SQLXAL[[#This Row],[QTY]]*Table_SQLXAL[[#This Row],[CHEMICALSWEIGHT]]/1000</f>
        <v>42.588000000000001</v>
      </c>
      <c r="W38" s="48">
        <v>6500</v>
      </c>
      <c r="X38" s="72">
        <v>1200</v>
      </c>
      <c r="Y38" s="72">
        <v>9.36</v>
      </c>
      <c r="Z38" s="74">
        <v>0.05</v>
      </c>
      <c r="AA38" s="75">
        <v>0</v>
      </c>
      <c r="AB38" s="72">
        <v>0</v>
      </c>
      <c r="AC38" s="44" t="s">
        <v>16</v>
      </c>
      <c r="AD38" s="44" t="s">
        <v>5</v>
      </c>
      <c r="AE38" s="44" t="s">
        <v>5</v>
      </c>
      <c r="AF38" s="44" t="s">
        <v>374</v>
      </c>
      <c r="AG38" s="44" t="s">
        <v>59</v>
      </c>
      <c r="AH38" s="44">
        <v>40980</v>
      </c>
      <c r="AI38" s="44" t="s">
        <v>693</v>
      </c>
      <c r="AJ38" s="53" t="s">
        <v>231</v>
      </c>
      <c r="AK38" s="14"/>
      <c r="AL38" s="14"/>
      <c r="AM38" s="14"/>
      <c r="AN38" s="7"/>
    </row>
    <row r="39" spans="1:40" ht="15.75" x14ac:dyDescent="0.25">
      <c r="A39" s="51" t="s">
        <v>185</v>
      </c>
      <c r="B39" s="35" t="s">
        <v>19</v>
      </c>
      <c r="C39" s="31" t="s">
        <v>485</v>
      </c>
      <c r="D39" s="31" t="s">
        <v>491</v>
      </c>
      <c r="E39" s="31" t="s">
        <v>492</v>
      </c>
      <c r="F39" s="32">
        <v>40980</v>
      </c>
      <c r="G39" s="33">
        <f>ROUNDDOWN((Table_SQLXAL[[#This Row],[PRODWIDTH]]/Table_SQLXAL[[#This Row],[ROLLWIDTH CM]]/10),0)</f>
        <v>2</v>
      </c>
      <c r="H39" s="34">
        <v>35</v>
      </c>
      <c r="I39" s="31" t="s">
        <v>486</v>
      </c>
      <c r="J39" s="35" t="s">
        <v>487</v>
      </c>
      <c r="K39" s="35" t="s">
        <v>488</v>
      </c>
      <c r="L39" s="36">
        <f>(Table_SQLXAL[[#This Row],[TARGETWEIGHT]]*1000)-Table_SQLXAL[[#This Row],[POWDERWEIGHT]]-Table_SQLXAL[[#This Row],[CHEMICALSWEIGHT]]</f>
        <v>50</v>
      </c>
      <c r="M39" s="37" t="s">
        <v>490</v>
      </c>
      <c r="N39" s="38">
        <f>Table_SQLXAL[[#This Row],[ROLLWIDTH]]/10</f>
        <v>120</v>
      </c>
      <c r="O39" s="39">
        <v>100000</v>
      </c>
      <c r="P39" s="39">
        <f>Table_SQLXAL[[#This Row],[QTY]]/Table_SQLXAL[[#This Row],[ROLLWIDTH CM]]*100</f>
        <v>108333.33333333333</v>
      </c>
      <c r="Q39" s="39">
        <v>63291.139240999997</v>
      </c>
      <c r="R39" s="76">
        <f>Table_SQLXAL[[#This Row],[KG]]-Table_SQLXAL[[#This Row],[poid de poudre]]-Table_SQLXAL[[#This Row],[poid de chemical]]</f>
        <v>6500</v>
      </c>
      <c r="S39" s="76">
        <f>Table_SQLXAL[[#This Row],[QTY_PROD_TIME]]*1.2</f>
        <v>11.231999999999999</v>
      </c>
      <c r="T39" s="77">
        <v>3100</v>
      </c>
      <c r="U39" s="76">
        <f>Table_SQLXAL[[#This Row],[QTY]]*Table_SQLXAL[[#This Row],[POWDERWEIGHT]]/1000</f>
        <v>0</v>
      </c>
      <c r="V39" s="76">
        <f>Table_SQLXAL[[#This Row],[QTY]]*Table_SQLXAL[[#This Row],[CHEMICALSWEIGHT]]/1000</f>
        <v>0</v>
      </c>
      <c r="W39" s="39">
        <v>6500</v>
      </c>
      <c r="X39" s="76">
        <v>1580</v>
      </c>
      <c r="Y39" s="76">
        <v>15.4</v>
      </c>
      <c r="Z39" s="78">
        <v>6.5000000000000002E-2</v>
      </c>
      <c r="AA39" s="79">
        <v>0</v>
      </c>
      <c r="AB39" s="76">
        <v>0</v>
      </c>
      <c r="AC39" s="35" t="s">
        <v>16</v>
      </c>
      <c r="AD39" s="35" t="s">
        <v>5</v>
      </c>
      <c r="AE39" s="35" t="s">
        <v>5</v>
      </c>
      <c r="AF39" s="35" t="s">
        <v>489</v>
      </c>
      <c r="AG39" s="35" t="s">
        <v>59</v>
      </c>
      <c r="AH39" s="35">
        <v>40980</v>
      </c>
      <c r="AI39" s="35" t="s">
        <v>694</v>
      </c>
      <c r="AJ39" s="54" t="s">
        <v>494</v>
      </c>
      <c r="AK39" s="14"/>
      <c r="AL39" s="14"/>
      <c r="AM39" s="14"/>
      <c r="AN39" s="7"/>
    </row>
    <row r="40" spans="1:40" ht="15.75" x14ac:dyDescent="0.25">
      <c r="A40" s="50" t="s">
        <v>185</v>
      </c>
      <c r="B40" s="44" t="s">
        <v>19</v>
      </c>
      <c r="C40" s="40" t="s">
        <v>295</v>
      </c>
      <c r="D40" s="40" t="s">
        <v>5</v>
      </c>
      <c r="E40" s="40" t="s">
        <v>5</v>
      </c>
      <c r="F40" s="41">
        <v>40980</v>
      </c>
      <c r="G40" s="42">
        <f>ROUNDDOWN((Table_SQLXAL[[#This Row],[PRODWIDTH]]/Table_SQLXAL[[#This Row],[ROLLWIDTH CM]]/10),0)</f>
        <v>1</v>
      </c>
      <c r="H40" s="43">
        <v>40</v>
      </c>
      <c r="I40" s="40" t="s">
        <v>296</v>
      </c>
      <c r="J40" s="44" t="s">
        <v>297</v>
      </c>
      <c r="K40" s="44" t="s">
        <v>425</v>
      </c>
      <c r="L40" s="45">
        <f>(Table_SQLXAL[[#This Row],[TARGETWEIGHT]]*1000)-Table_SQLXAL[[#This Row],[POWDERWEIGHT]]-Table_SQLXAL[[#This Row],[CHEMICALSWEIGHT]]</f>
        <v>65</v>
      </c>
      <c r="M40" s="46" t="s">
        <v>298</v>
      </c>
      <c r="N40" s="47">
        <f>Table_SQLXAL[[#This Row],[ROLLWIDTH]]/10</f>
        <v>158</v>
      </c>
      <c r="O40" s="48">
        <v>70000</v>
      </c>
      <c r="P40" s="48">
        <f>Table_SQLXAL[[#This Row],[QTY]]/Table_SQLXAL[[#This Row],[ROLLWIDTH CM]]*100</f>
        <v>63291.139240506331</v>
      </c>
      <c r="Q40" s="48">
        <v>466666.66666699998</v>
      </c>
      <c r="R40" s="72">
        <f>Table_SQLXAL[[#This Row],[KG]]-Table_SQLXAL[[#This Row],[poid de poudre]]-Table_SQLXAL[[#This Row],[poid de chemical]]</f>
        <v>6500</v>
      </c>
      <c r="S40" s="72">
        <f>Table_SQLXAL[[#This Row],[QTY_PROD_TIME]]*1.2</f>
        <v>18.48</v>
      </c>
      <c r="T40" s="73">
        <v>3100</v>
      </c>
      <c r="U40" s="72">
        <f>Table_SQLXAL[[#This Row],[QTY]]*Table_SQLXAL[[#This Row],[POWDERWEIGHT]]/1000</f>
        <v>0</v>
      </c>
      <c r="V40" s="72">
        <f>Table_SQLXAL[[#This Row],[QTY]]*Table_SQLXAL[[#This Row],[CHEMICALSWEIGHT]]/1000</f>
        <v>0</v>
      </c>
      <c r="W40" s="48">
        <v>6650</v>
      </c>
      <c r="X40" s="72">
        <v>150</v>
      </c>
      <c r="Y40" s="72">
        <v>9.4499999999999993</v>
      </c>
      <c r="Z40" s="74">
        <v>9.5000000000000001E-2</v>
      </c>
      <c r="AA40" s="75">
        <v>0</v>
      </c>
      <c r="AB40" s="72">
        <v>0</v>
      </c>
      <c r="AC40" s="44" t="s">
        <v>16</v>
      </c>
      <c r="AD40" s="44" t="s">
        <v>5</v>
      </c>
      <c r="AE40" s="44" t="s">
        <v>5</v>
      </c>
      <c r="AF40" s="44" t="s">
        <v>371</v>
      </c>
      <c r="AG40" s="44" t="s">
        <v>143</v>
      </c>
      <c r="AH40" s="44">
        <v>40980</v>
      </c>
      <c r="AI40" s="44" t="s">
        <v>695</v>
      </c>
      <c r="AJ40" s="53" t="s">
        <v>696</v>
      </c>
      <c r="AK40" s="14"/>
      <c r="AL40" s="14"/>
      <c r="AM40" s="14"/>
      <c r="AN40" s="7"/>
    </row>
    <row r="41" spans="1:40" ht="15.75" x14ac:dyDescent="0.25">
      <c r="A41" s="51" t="s">
        <v>185</v>
      </c>
      <c r="B41" s="35" t="s">
        <v>19</v>
      </c>
      <c r="C41" s="31" t="s">
        <v>146</v>
      </c>
      <c r="D41" s="31" t="s">
        <v>251</v>
      </c>
      <c r="E41" s="31" t="s">
        <v>276</v>
      </c>
      <c r="F41" s="32">
        <v>40981</v>
      </c>
      <c r="G41" s="33">
        <f>ROUNDDOWN((Table_SQLXAL[[#This Row],[PRODWIDTH]]/Table_SQLXAL[[#This Row],[ROLLWIDTH CM]]/10),0)</f>
        <v>20</v>
      </c>
      <c r="H41" s="34">
        <v>140</v>
      </c>
      <c r="I41" s="31" t="s">
        <v>148</v>
      </c>
      <c r="J41" s="35" t="s">
        <v>145</v>
      </c>
      <c r="K41" s="35" t="s">
        <v>147</v>
      </c>
      <c r="L41" s="36">
        <f>(Table_SQLXAL[[#This Row],[TARGETWEIGHT]]*1000)-Table_SQLXAL[[#This Row],[POWDERWEIGHT]]-Table_SQLXAL[[#This Row],[CHEMICALSWEIGHT]]</f>
        <v>95</v>
      </c>
      <c r="M41" s="37" t="s">
        <v>301</v>
      </c>
      <c r="N41" s="38">
        <f>Table_SQLXAL[[#This Row],[ROLLWIDTH]]/10</f>
        <v>15</v>
      </c>
      <c r="O41" s="39">
        <v>200000</v>
      </c>
      <c r="P41" s="39">
        <f>Table_SQLXAL[[#This Row],[QTY]]/Table_SQLXAL[[#This Row],[ROLLWIDTH CM]]*100</f>
        <v>466666.66666666669</v>
      </c>
      <c r="Q41" s="39">
        <v>1000000</v>
      </c>
      <c r="R41" s="76">
        <f>Table_SQLXAL[[#This Row],[KG]]-Table_SQLXAL[[#This Row],[poid de poudre]]-Table_SQLXAL[[#This Row],[poid de chemical]]</f>
        <v>6650</v>
      </c>
      <c r="S41" s="76">
        <f>Table_SQLXAL[[#This Row],[QTY_PROD_TIME]]*1.2</f>
        <v>11.339999999999998</v>
      </c>
      <c r="T41" s="77">
        <v>3100</v>
      </c>
      <c r="U41" s="76">
        <f>Table_SQLXAL[[#This Row],[QTY]]*Table_SQLXAL[[#This Row],[POWDERWEIGHT]]/1000</f>
        <v>0</v>
      </c>
      <c r="V41" s="76">
        <f>Table_SQLXAL[[#This Row],[QTY]]*Table_SQLXAL[[#This Row],[CHEMICALSWEIGHT]]/1000</f>
        <v>0</v>
      </c>
      <c r="W41" s="39">
        <v>9000</v>
      </c>
      <c r="X41" s="76">
        <v>200</v>
      </c>
      <c r="Y41" s="76">
        <v>7.6</v>
      </c>
      <c r="Z41" s="78">
        <v>4.4999999999999998E-2</v>
      </c>
      <c r="AA41" s="79">
        <v>0</v>
      </c>
      <c r="AB41" s="76">
        <v>0</v>
      </c>
      <c r="AC41" s="35" t="s">
        <v>16</v>
      </c>
      <c r="AD41" s="35" t="s">
        <v>5</v>
      </c>
      <c r="AE41" s="35" t="s">
        <v>5</v>
      </c>
      <c r="AF41" s="35" t="s">
        <v>377</v>
      </c>
      <c r="AG41" s="35" t="s">
        <v>59</v>
      </c>
      <c r="AH41" s="35">
        <v>40981</v>
      </c>
      <c r="AI41" s="35" t="s">
        <v>697</v>
      </c>
      <c r="AJ41" s="54" t="s">
        <v>698</v>
      </c>
      <c r="AK41" s="14"/>
      <c r="AL41" s="14"/>
      <c r="AM41" s="14"/>
      <c r="AN41" s="7"/>
    </row>
    <row r="42" spans="1:40" ht="15.75" x14ac:dyDescent="0.25">
      <c r="A42" s="50" t="s">
        <v>185</v>
      </c>
      <c r="B42" s="44" t="s">
        <v>19</v>
      </c>
      <c r="C42" s="40" t="s">
        <v>211</v>
      </c>
      <c r="D42" s="40" t="s">
        <v>251</v>
      </c>
      <c r="E42" s="40" t="s">
        <v>276</v>
      </c>
      <c r="F42" s="41">
        <v>40981</v>
      </c>
      <c r="G42" s="42">
        <f>ROUNDDOWN((Table_SQLXAL[[#This Row],[PRODWIDTH]]/Table_SQLXAL[[#This Row],[ROLLWIDTH CM]]/10),0)</f>
        <v>15</v>
      </c>
      <c r="H42" s="43">
        <v>140</v>
      </c>
      <c r="I42" s="40" t="s">
        <v>144</v>
      </c>
      <c r="J42" s="44" t="s">
        <v>210</v>
      </c>
      <c r="K42" s="44" t="s">
        <v>212</v>
      </c>
      <c r="L42" s="45">
        <f>(Table_SQLXAL[[#This Row],[TARGETWEIGHT]]*1000)-Table_SQLXAL[[#This Row],[POWDERWEIGHT]]-Table_SQLXAL[[#This Row],[CHEMICALSWEIGHT]]</f>
        <v>45</v>
      </c>
      <c r="M42" s="46" t="s">
        <v>301</v>
      </c>
      <c r="N42" s="47">
        <f>Table_SQLXAL[[#This Row],[ROLLWIDTH]]/10</f>
        <v>20</v>
      </c>
      <c r="O42" s="48">
        <v>139531.35</v>
      </c>
      <c r="P42" s="48">
        <f>Table_SQLXAL[[#This Row],[QTY]]/Table_SQLXAL[[#This Row],[ROLLWIDTH CM]]*100</f>
        <v>1000000</v>
      </c>
      <c r="Q42" s="48">
        <v>146875.105263</v>
      </c>
      <c r="R42" s="72">
        <f>Table_SQLXAL[[#This Row],[KG]]-Table_SQLXAL[[#This Row],[poid de poudre]]-Table_SQLXAL[[#This Row],[poid de chemical]]</f>
        <v>9000</v>
      </c>
      <c r="S42" s="72">
        <f>Table_SQLXAL[[#This Row],[QTY_PROD_TIME]]*1.2</f>
        <v>9.1199999999999992</v>
      </c>
      <c r="T42" s="73">
        <v>3100</v>
      </c>
      <c r="U42" s="72">
        <f>Table_SQLXAL[[#This Row],[QTY]]*Table_SQLXAL[[#This Row],[POWDERWEIGHT]]/1000</f>
        <v>0</v>
      </c>
      <c r="V42" s="72">
        <f>Table_SQLXAL[[#This Row],[QTY]]*Table_SQLXAL[[#This Row],[CHEMICALSWEIGHT]]/1000</f>
        <v>0</v>
      </c>
      <c r="W42" s="48">
        <v>5999.8480499999996</v>
      </c>
      <c r="X42" s="72">
        <v>950</v>
      </c>
      <c r="Y42" s="72">
        <v>5.3021909999999997</v>
      </c>
      <c r="Z42" s="74">
        <v>4.2999999999999997E-2</v>
      </c>
      <c r="AA42" s="75">
        <v>0</v>
      </c>
      <c r="AB42" s="72">
        <v>0</v>
      </c>
      <c r="AC42" s="44" t="s">
        <v>16</v>
      </c>
      <c r="AD42" s="44" t="s">
        <v>5</v>
      </c>
      <c r="AE42" s="44" t="s">
        <v>5</v>
      </c>
      <c r="AF42" s="44" t="s">
        <v>5</v>
      </c>
      <c r="AG42" s="44" t="s">
        <v>59</v>
      </c>
      <c r="AH42" s="44">
        <v>40981</v>
      </c>
      <c r="AI42" s="44" t="s">
        <v>699</v>
      </c>
      <c r="AJ42" s="53" t="s">
        <v>332</v>
      </c>
      <c r="AK42" s="14"/>
      <c r="AL42" s="14"/>
      <c r="AM42" s="14"/>
      <c r="AN42" s="7"/>
    </row>
    <row r="43" spans="1:40" ht="15.75" x14ac:dyDescent="0.25">
      <c r="A43" s="51" t="s">
        <v>185</v>
      </c>
      <c r="B43" s="35" t="s">
        <v>19</v>
      </c>
      <c r="C43" s="31" t="s">
        <v>48</v>
      </c>
      <c r="D43" s="31" t="s">
        <v>259</v>
      </c>
      <c r="E43" s="31" t="s">
        <v>260</v>
      </c>
      <c r="F43" s="32">
        <v>40982</v>
      </c>
      <c r="G43" s="33">
        <f>ROUNDDOWN((Table_SQLXAL[[#This Row],[PRODWIDTH]]/Table_SQLXAL[[#This Row],[ROLLWIDTH CM]]/10),0)</f>
        <v>3</v>
      </c>
      <c r="H43" s="34">
        <v>25.2</v>
      </c>
      <c r="I43" s="31" t="s">
        <v>74</v>
      </c>
      <c r="J43" s="35" t="s">
        <v>72</v>
      </c>
      <c r="K43" s="35" t="s">
        <v>73</v>
      </c>
      <c r="L43" s="36">
        <f>(Table_SQLXAL[[#This Row],[TARGETWEIGHT]]*1000)-Table_SQLXAL[[#This Row],[POWDERWEIGHT]]-Table_SQLXAL[[#This Row],[CHEMICALSWEIGHT]]</f>
        <v>43</v>
      </c>
      <c r="M43" s="37" t="s">
        <v>50</v>
      </c>
      <c r="N43" s="38">
        <f>Table_SQLXAL[[#This Row],[ROLLWIDTH]]/10</f>
        <v>95</v>
      </c>
      <c r="O43" s="39">
        <v>27400</v>
      </c>
      <c r="P43" s="39">
        <f>Table_SQLXAL[[#This Row],[QTY]]/Table_SQLXAL[[#This Row],[ROLLWIDTH CM]]*100</f>
        <v>146875.10526315792</v>
      </c>
      <c r="Q43" s="39">
        <v>20000</v>
      </c>
      <c r="R43" s="76">
        <f>Table_SQLXAL[[#This Row],[KG]]-Table_SQLXAL[[#This Row],[poid de poudre]]-Table_SQLXAL[[#This Row],[poid de chemical]]</f>
        <v>5999.8480499999996</v>
      </c>
      <c r="S43" s="76">
        <f>Table_SQLXAL[[#This Row],[QTY_PROD_TIME]]*1.2</f>
        <v>6.3626291999999998</v>
      </c>
      <c r="T43" s="77">
        <v>3200</v>
      </c>
      <c r="U43" s="76">
        <f>Table_SQLXAL[[#This Row],[QTY]]*Table_SQLXAL[[#This Row],[POWDERWEIGHT]]/1000</f>
        <v>0</v>
      </c>
      <c r="V43" s="76">
        <f>Table_SQLXAL[[#This Row],[QTY]]*Table_SQLXAL[[#This Row],[CHEMICALSWEIGHT]]/1000</f>
        <v>0</v>
      </c>
      <c r="W43" s="39">
        <v>3288</v>
      </c>
      <c r="X43" s="76">
        <v>1370</v>
      </c>
      <c r="Y43" s="76">
        <v>5.6718000000000002</v>
      </c>
      <c r="Z43" s="78">
        <v>0.12</v>
      </c>
      <c r="AA43" s="79">
        <v>0</v>
      </c>
      <c r="AB43" s="76">
        <v>0</v>
      </c>
      <c r="AC43" s="35" t="s">
        <v>16</v>
      </c>
      <c r="AD43" s="35" t="s">
        <v>5</v>
      </c>
      <c r="AE43" s="35" t="s">
        <v>5</v>
      </c>
      <c r="AF43" s="35" t="s">
        <v>376</v>
      </c>
      <c r="AG43" s="35" t="s">
        <v>59</v>
      </c>
      <c r="AH43" s="35">
        <v>40982</v>
      </c>
      <c r="AI43" s="35" t="s">
        <v>700</v>
      </c>
      <c r="AJ43" s="54" t="s">
        <v>194</v>
      </c>
      <c r="AK43" s="14"/>
      <c r="AL43" s="14"/>
      <c r="AM43" s="14"/>
      <c r="AN43" s="7"/>
    </row>
    <row r="44" spans="1:40" ht="15.75" x14ac:dyDescent="0.25">
      <c r="A44" s="50" t="s">
        <v>185</v>
      </c>
      <c r="B44" s="44" t="s">
        <v>19</v>
      </c>
      <c r="C44" s="40" t="s">
        <v>306</v>
      </c>
      <c r="D44" s="40" t="s">
        <v>292</v>
      </c>
      <c r="E44" s="40" t="s">
        <v>273</v>
      </c>
      <c r="F44" s="41">
        <v>40983</v>
      </c>
      <c r="G44" s="42">
        <f>ROUNDDOWN((Table_SQLXAL[[#This Row],[PRODWIDTH]]/Table_SQLXAL[[#This Row],[ROLLWIDTH CM]]/10),0)</f>
        <v>5</v>
      </c>
      <c r="H44" s="43">
        <v>65</v>
      </c>
      <c r="I44" s="40" t="s">
        <v>148</v>
      </c>
      <c r="J44" s="44" t="s">
        <v>307</v>
      </c>
      <c r="K44" s="44" t="s">
        <v>308</v>
      </c>
      <c r="L44" s="45">
        <f>(Table_SQLXAL[[#This Row],[TARGETWEIGHT]]*1000)-Table_SQLXAL[[#This Row],[POWDERWEIGHT]]-Table_SQLXAL[[#This Row],[CHEMICALSWEIGHT]]</f>
        <v>50</v>
      </c>
      <c r="M44" s="46" t="s">
        <v>303</v>
      </c>
      <c r="N44" s="47">
        <f>Table_SQLXAL[[#This Row],[ROLLWIDTH]]/10</f>
        <v>60</v>
      </c>
      <c r="O44" s="48">
        <v>82360</v>
      </c>
      <c r="P44" s="48">
        <f>Table_SQLXAL[[#This Row],[QTY]]/Table_SQLXAL[[#This Row],[ROLLWIDTH CM]]*100</f>
        <v>21666.666666666664</v>
      </c>
      <c r="Q44" s="48">
        <v>274533.33333300002</v>
      </c>
      <c r="R44" s="72">
        <f>Table_SQLXAL[[#This Row],[KG]]-Table_SQLXAL[[#This Row],[poid de poudre]]-Table_SQLXAL[[#This Row],[poid de chemical]]</f>
        <v>650</v>
      </c>
      <c r="S44" s="72">
        <f>Table_SQLXAL[[#This Row],[QTY_PROD_TIME]]*1.2</f>
        <v>1.1232</v>
      </c>
      <c r="T44" s="73">
        <v>3200</v>
      </c>
      <c r="U44" s="72">
        <f>Table_SQLXAL[[#This Row],[QTY]]*Table_SQLXAL[[#This Row],[POWDERWEIGHT]]/1000</f>
        <v>0</v>
      </c>
      <c r="V44" s="72">
        <f>Table_SQLXAL[[#This Row],[QTY]]*Table_SQLXAL[[#This Row],[CHEMICALSWEIGHT]]/1000</f>
        <v>0</v>
      </c>
      <c r="W44" s="48">
        <v>6177</v>
      </c>
      <c r="X44" s="72">
        <v>300</v>
      </c>
      <c r="Y44" s="72">
        <v>6.5888</v>
      </c>
      <c r="Z44" s="74">
        <v>7.4999999999999997E-2</v>
      </c>
      <c r="AA44" s="75">
        <v>0</v>
      </c>
      <c r="AB44" s="72">
        <v>0</v>
      </c>
      <c r="AC44" s="44" t="s">
        <v>16</v>
      </c>
      <c r="AD44" s="44" t="s">
        <v>5</v>
      </c>
      <c r="AE44" s="44" t="s">
        <v>5</v>
      </c>
      <c r="AF44" s="44" t="s">
        <v>375</v>
      </c>
      <c r="AG44" s="44" t="s">
        <v>59</v>
      </c>
      <c r="AH44" s="44">
        <v>40983</v>
      </c>
      <c r="AI44" s="44" t="s">
        <v>701</v>
      </c>
      <c r="AJ44" s="53" t="s">
        <v>514</v>
      </c>
      <c r="AK44" s="14"/>
      <c r="AL44" s="14"/>
      <c r="AM44" s="14"/>
      <c r="AN44" s="7"/>
    </row>
    <row r="45" spans="1:40" ht="15.75" x14ac:dyDescent="0.25">
      <c r="A45" s="51" t="s">
        <v>185</v>
      </c>
      <c r="B45" s="35" t="s">
        <v>19</v>
      </c>
      <c r="C45" s="31" t="s">
        <v>93</v>
      </c>
      <c r="D45" s="31" t="s">
        <v>263</v>
      </c>
      <c r="E45" s="31" t="s">
        <v>264</v>
      </c>
      <c r="F45" s="32">
        <v>40983</v>
      </c>
      <c r="G45" s="33">
        <f>ROUNDDOWN((Table_SQLXAL[[#This Row],[PRODWIDTH]]/Table_SQLXAL[[#This Row],[ROLLWIDTH CM]]/10),0)</f>
        <v>10</v>
      </c>
      <c r="H45" s="34">
        <v>33.1</v>
      </c>
      <c r="I45" s="31" t="s">
        <v>97</v>
      </c>
      <c r="J45" s="35" t="s">
        <v>122</v>
      </c>
      <c r="K45" s="35" t="s">
        <v>123</v>
      </c>
      <c r="L45" s="36">
        <f>(Table_SQLXAL[[#This Row],[TARGETWEIGHT]]*1000)-Table_SQLXAL[[#This Row],[POWDERWEIGHT]]-Table_SQLXAL[[#This Row],[CHEMICALSWEIGHT]]</f>
        <v>75</v>
      </c>
      <c r="M45" s="37" t="s">
        <v>302</v>
      </c>
      <c r="N45" s="38">
        <f>Table_SQLXAL[[#This Row],[ROLLWIDTH]]/10</f>
        <v>30</v>
      </c>
      <c r="O45" s="39">
        <v>1600</v>
      </c>
      <c r="P45" s="39">
        <f>Table_SQLXAL[[#This Row],[QTY]]/Table_SQLXAL[[#This Row],[ROLLWIDTH CM]]*100</f>
        <v>274533.33333333337</v>
      </c>
      <c r="Q45" s="39">
        <v>1000</v>
      </c>
      <c r="R45" s="76">
        <f>Table_SQLXAL[[#This Row],[KG]]-Table_SQLXAL[[#This Row],[poid de poudre]]-Table_SQLXAL[[#This Row],[poid de chemical]]</f>
        <v>6177</v>
      </c>
      <c r="S45" s="76">
        <f>Table_SQLXAL[[#This Row],[QTY_PROD_TIME]]*1.2</f>
        <v>7.9065599999999998</v>
      </c>
      <c r="T45" s="77">
        <v>3100</v>
      </c>
      <c r="U45" s="76">
        <f>Table_SQLXAL[[#This Row],[QTY]]*Table_SQLXAL[[#This Row],[POWDERWEIGHT]]/1000</f>
        <v>0</v>
      </c>
      <c r="V45" s="76">
        <f>Table_SQLXAL[[#This Row],[QTY]]*Table_SQLXAL[[#This Row],[CHEMICALSWEIGHT]]/1000</f>
        <v>0</v>
      </c>
      <c r="W45" s="39">
        <v>95.36</v>
      </c>
      <c r="X45" s="76">
        <v>1600</v>
      </c>
      <c r="Y45" s="76">
        <v>0.25919999999999999</v>
      </c>
      <c r="Z45" s="78">
        <v>5.96E-2</v>
      </c>
      <c r="AA45" s="79">
        <v>0</v>
      </c>
      <c r="AB45" s="76">
        <v>4.5999999999999996</v>
      </c>
      <c r="AC45" s="35" t="s">
        <v>95</v>
      </c>
      <c r="AD45" s="35" t="s">
        <v>96</v>
      </c>
      <c r="AE45" s="35" t="s">
        <v>5</v>
      </c>
      <c r="AF45" s="35" t="s">
        <v>373</v>
      </c>
      <c r="AG45" s="35" t="s">
        <v>59</v>
      </c>
      <c r="AH45" s="35">
        <v>40983</v>
      </c>
      <c r="AI45" s="35" t="s">
        <v>702</v>
      </c>
      <c r="AJ45" s="54" t="s">
        <v>515</v>
      </c>
      <c r="AK45" s="14"/>
      <c r="AL45" s="14"/>
      <c r="AM45" s="14"/>
      <c r="AN45" s="7"/>
    </row>
    <row r="46" spans="1:40" ht="15.75" x14ac:dyDescent="0.25">
      <c r="A46" s="50" t="s">
        <v>185</v>
      </c>
      <c r="B46" s="44" t="s">
        <v>19</v>
      </c>
      <c r="C46" s="40" t="s">
        <v>166</v>
      </c>
      <c r="D46" s="40" t="s">
        <v>277</v>
      </c>
      <c r="E46" s="40" t="s">
        <v>278</v>
      </c>
      <c r="F46" s="41">
        <v>40983</v>
      </c>
      <c r="G46" s="42">
        <f>ROUNDDOWN((Table_SQLXAL[[#This Row],[PRODWIDTH]]/Table_SQLXAL[[#This Row],[ROLLWIDTH CM]]/10),0)</f>
        <v>1</v>
      </c>
      <c r="H46" s="43">
        <v>75</v>
      </c>
      <c r="I46" s="40" t="s">
        <v>304</v>
      </c>
      <c r="J46" s="44" t="s">
        <v>169</v>
      </c>
      <c r="K46" s="44" t="s">
        <v>170</v>
      </c>
      <c r="L46" s="45">
        <f>(Table_SQLXAL[[#This Row],[TARGETWEIGHT]]*1000)-Table_SQLXAL[[#This Row],[POWDERWEIGHT]]-Table_SQLXAL[[#This Row],[CHEMICALSWEIGHT]]</f>
        <v>55</v>
      </c>
      <c r="M46" s="46" t="s">
        <v>305</v>
      </c>
      <c r="N46" s="47">
        <f>Table_SQLXAL[[#This Row],[ROLLWIDTH]]/10</f>
        <v>160</v>
      </c>
      <c r="O46" s="48">
        <v>13000</v>
      </c>
      <c r="P46" s="48">
        <f>Table_SQLXAL[[#This Row],[QTY]]/Table_SQLXAL[[#This Row],[ROLLWIDTH CM]]*100</f>
        <v>1000</v>
      </c>
      <c r="Q46" s="48">
        <v>21666.666667000001</v>
      </c>
      <c r="R46" s="72">
        <f>Table_SQLXAL[[#This Row],[KG]]-Table_SQLXAL[[#This Row],[poid de poudre]]-Table_SQLXAL[[#This Row],[poid de chemical]]</f>
        <v>88</v>
      </c>
      <c r="S46" s="72">
        <f>Table_SQLXAL[[#This Row],[QTY_PROD_TIME]]*1.2</f>
        <v>0.31103999999999998</v>
      </c>
      <c r="T46" s="73">
        <v>3100</v>
      </c>
      <c r="U46" s="72">
        <f>Table_SQLXAL[[#This Row],[QTY]]*Table_SQLXAL[[#This Row],[POWDERWEIGHT]]/1000</f>
        <v>0</v>
      </c>
      <c r="V46" s="72">
        <f>Table_SQLXAL[[#This Row],[QTY]]*Table_SQLXAL[[#This Row],[CHEMICALSWEIGHT]]/1000</f>
        <v>7.3599999999999994</v>
      </c>
      <c r="W46" s="48">
        <v>650</v>
      </c>
      <c r="X46" s="72">
        <v>600</v>
      </c>
      <c r="Y46" s="72">
        <v>0.93600000000000005</v>
      </c>
      <c r="Z46" s="74">
        <v>0.05</v>
      </c>
      <c r="AA46" s="75">
        <v>0</v>
      </c>
      <c r="AB46" s="72">
        <v>0</v>
      </c>
      <c r="AC46" s="44" t="s">
        <v>16</v>
      </c>
      <c r="AD46" s="44" t="s">
        <v>5</v>
      </c>
      <c r="AE46" s="44" t="s">
        <v>5</v>
      </c>
      <c r="AF46" s="44" t="s">
        <v>374</v>
      </c>
      <c r="AG46" s="44" t="s">
        <v>59</v>
      </c>
      <c r="AH46" s="44">
        <v>40983</v>
      </c>
      <c r="AI46" s="44" t="s">
        <v>703</v>
      </c>
      <c r="AJ46" s="53" t="s">
        <v>233</v>
      </c>
      <c r="AK46" s="14"/>
      <c r="AL46" s="14"/>
      <c r="AM46" s="14"/>
      <c r="AN46" s="7"/>
    </row>
    <row r="47" spans="1:40" ht="15.75" x14ac:dyDescent="0.25">
      <c r="A47" s="51" t="s">
        <v>185</v>
      </c>
      <c r="B47" s="35" t="s">
        <v>19</v>
      </c>
      <c r="C47" s="31" t="s">
        <v>166</v>
      </c>
      <c r="D47" s="31" t="s">
        <v>277</v>
      </c>
      <c r="E47" s="31" t="s">
        <v>278</v>
      </c>
      <c r="F47" s="32">
        <v>40983</v>
      </c>
      <c r="G47" s="33">
        <f>ROUNDDOWN((Table_SQLXAL[[#This Row],[PRODWIDTH]]/Table_SQLXAL[[#This Row],[ROLLWIDTH CM]]/10),0)</f>
        <v>2</v>
      </c>
      <c r="H47" s="34">
        <v>75</v>
      </c>
      <c r="I47" s="31" t="s">
        <v>304</v>
      </c>
      <c r="J47" s="35" t="s">
        <v>165</v>
      </c>
      <c r="K47" s="35" t="s">
        <v>167</v>
      </c>
      <c r="L47" s="36">
        <f>(Table_SQLXAL[[#This Row],[TARGETWEIGHT]]*1000)-Table_SQLXAL[[#This Row],[POWDERWEIGHT]]-Table_SQLXAL[[#This Row],[CHEMICALSWEIGHT]]</f>
        <v>50</v>
      </c>
      <c r="M47" s="37" t="s">
        <v>305</v>
      </c>
      <c r="N47" s="38">
        <f>Table_SQLXAL[[#This Row],[ROLLWIDTH]]/10</f>
        <v>120</v>
      </c>
      <c r="O47" s="39">
        <v>65000</v>
      </c>
      <c r="P47" s="39">
        <f>Table_SQLXAL[[#This Row],[QTY]]/Table_SQLXAL[[#This Row],[ROLLWIDTH CM]]*100</f>
        <v>54166.666666666664</v>
      </c>
      <c r="Q47" s="39">
        <v>54166.666666999998</v>
      </c>
      <c r="R47" s="76">
        <f>Table_SQLXAL[[#This Row],[KG]]-Table_SQLXAL[[#This Row],[poid de poudre]]-Table_SQLXAL[[#This Row],[poid de chemical]]</f>
        <v>3250</v>
      </c>
      <c r="S47" s="76">
        <f>Table_SQLXAL[[#This Row],[QTY_PROD_TIME]]*1.2</f>
        <v>5.6159999999999997</v>
      </c>
      <c r="T47" s="77">
        <v>3100</v>
      </c>
      <c r="U47" s="76">
        <f>Table_SQLXAL[[#This Row],[QTY]]*Table_SQLXAL[[#This Row],[POWDERWEIGHT]]/1000</f>
        <v>0</v>
      </c>
      <c r="V47" s="76">
        <f>Table_SQLXAL[[#This Row],[QTY]]*Table_SQLXAL[[#This Row],[CHEMICALSWEIGHT]]/1000</f>
        <v>0</v>
      </c>
      <c r="W47" s="39">
        <v>3250</v>
      </c>
      <c r="X47" s="76">
        <v>1200</v>
      </c>
      <c r="Y47" s="76">
        <v>4.68</v>
      </c>
      <c r="Z47" s="78">
        <v>0.05</v>
      </c>
      <c r="AA47" s="79">
        <v>0</v>
      </c>
      <c r="AB47" s="76">
        <v>0</v>
      </c>
      <c r="AC47" s="35" t="s">
        <v>16</v>
      </c>
      <c r="AD47" s="35" t="s">
        <v>5</v>
      </c>
      <c r="AE47" s="35" t="s">
        <v>5</v>
      </c>
      <c r="AF47" s="35" t="s">
        <v>374</v>
      </c>
      <c r="AG47" s="35" t="s">
        <v>59</v>
      </c>
      <c r="AH47" s="35">
        <v>40983</v>
      </c>
      <c r="AI47" s="35" t="s">
        <v>704</v>
      </c>
      <c r="AJ47" s="54" t="s">
        <v>233</v>
      </c>
      <c r="AK47" s="14"/>
      <c r="AL47" s="14"/>
      <c r="AM47" s="14"/>
      <c r="AN47" s="7"/>
    </row>
    <row r="48" spans="1:40" ht="15.75" x14ac:dyDescent="0.25">
      <c r="A48" s="50" t="s">
        <v>185</v>
      </c>
      <c r="B48" s="44" t="s">
        <v>19</v>
      </c>
      <c r="C48" s="40" t="s">
        <v>191</v>
      </c>
      <c r="D48" s="40" t="s">
        <v>251</v>
      </c>
      <c r="E48" s="40" t="s">
        <v>252</v>
      </c>
      <c r="F48" s="41">
        <v>40983</v>
      </c>
      <c r="G48" s="42">
        <f>ROUNDDOWN((Table_SQLXAL[[#This Row],[PRODWIDTH]]/Table_SQLXAL[[#This Row],[ROLLWIDTH CM]]/10),0)</f>
        <v>2</v>
      </c>
      <c r="H48" s="43">
        <v>130</v>
      </c>
      <c r="I48" s="40" t="s">
        <v>516</v>
      </c>
      <c r="J48" s="44" t="s">
        <v>517</v>
      </c>
      <c r="K48" s="44" t="s">
        <v>309</v>
      </c>
      <c r="L48" s="45">
        <f>(Table_SQLXAL[[#This Row],[TARGETWEIGHT]]*1000)-Table_SQLXAL[[#This Row],[POWDERWEIGHT]]-Table_SQLXAL[[#This Row],[CHEMICALSWEIGHT]]</f>
        <v>50</v>
      </c>
      <c r="M48" s="46" t="s">
        <v>310</v>
      </c>
      <c r="N48" s="47">
        <f>Table_SQLXAL[[#This Row],[ROLLWIDTH]]/10</f>
        <v>150</v>
      </c>
      <c r="O48" s="48">
        <v>150000</v>
      </c>
      <c r="P48" s="48">
        <f>Table_SQLXAL[[#This Row],[QTY]]/Table_SQLXAL[[#This Row],[ROLLWIDTH CM]]*100</f>
        <v>100000</v>
      </c>
      <c r="Q48" s="48">
        <v>100000</v>
      </c>
      <c r="R48" s="72">
        <f>Table_SQLXAL[[#This Row],[KG]]-Table_SQLXAL[[#This Row],[poid de poudre]]-Table_SQLXAL[[#This Row],[poid de chemical]]</f>
        <v>7500</v>
      </c>
      <c r="S48" s="72">
        <f>Table_SQLXAL[[#This Row],[QTY_PROD_TIME]]*1.2</f>
        <v>7.38</v>
      </c>
      <c r="T48" s="73">
        <v>3100</v>
      </c>
      <c r="U48" s="72">
        <f>Table_SQLXAL[[#This Row],[QTY]]*Table_SQLXAL[[#This Row],[POWDERWEIGHT]]/1000</f>
        <v>0</v>
      </c>
      <c r="V48" s="72">
        <f>Table_SQLXAL[[#This Row],[QTY]]*Table_SQLXAL[[#This Row],[CHEMICALSWEIGHT]]/1000</f>
        <v>0</v>
      </c>
      <c r="W48" s="48">
        <v>7500</v>
      </c>
      <c r="X48" s="72">
        <v>1500</v>
      </c>
      <c r="Y48" s="72">
        <v>6.15</v>
      </c>
      <c r="Z48" s="74">
        <v>0.05</v>
      </c>
      <c r="AA48" s="75">
        <v>0</v>
      </c>
      <c r="AB48" s="72">
        <v>0</v>
      </c>
      <c r="AC48" s="44" t="s">
        <v>16</v>
      </c>
      <c r="AD48" s="44" t="s">
        <v>5</v>
      </c>
      <c r="AE48" s="44" t="s">
        <v>5</v>
      </c>
      <c r="AF48" s="44" t="s">
        <v>380</v>
      </c>
      <c r="AG48" s="44" t="s">
        <v>59</v>
      </c>
      <c r="AH48" s="44">
        <v>40983</v>
      </c>
      <c r="AI48" s="44" t="s">
        <v>705</v>
      </c>
      <c r="AJ48" s="53" t="s">
        <v>518</v>
      </c>
      <c r="AK48" s="14"/>
      <c r="AL48" s="14"/>
      <c r="AM48" s="14"/>
      <c r="AN48" s="7"/>
    </row>
    <row r="49" spans="1:40" ht="15.75" x14ac:dyDescent="0.25">
      <c r="A49" s="51" t="s">
        <v>185</v>
      </c>
      <c r="B49" s="35" t="s">
        <v>19</v>
      </c>
      <c r="C49" s="31" t="s">
        <v>519</v>
      </c>
      <c r="D49" s="31" t="s">
        <v>291</v>
      </c>
      <c r="E49" s="31" t="s">
        <v>276</v>
      </c>
      <c r="F49" s="32">
        <v>40984</v>
      </c>
      <c r="G49" s="33">
        <f>ROUNDDOWN((Table_SQLXAL[[#This Row],[PRODWIDTH]]/Table_SQLXAL[[#This Row],[ROLLWIDTH CM]]/10),0)</f>
        <v>9</v>
      </c>
      <c r="H49" s="34">
        <v>100</v>
      </c>
      <c r="I49" s="31" t="s">
        <v>520</v>
      </c>
      <c r="J49" s="35" t="s">
        <v>521</v>
      </c>
      <c r="K49" s="35" t="s">
        <v>522</v>
      </c>
      <c r="L49" s="36">
        <f>(Table_SQLXAL[[#This Row],[TARGETWEIGHT]]*1000)-Table_SQLXAL[[#This Row],[POWDERWEIGHT]]-Table_SQLXAL[[#This Row],[CHEMICALSWEIGHT]]</f>
        <v>55</v>
      </c>
      <c r="M49" s="37" t="s">
        <v>301</v>
      </c>
      <c r="N49" s="38">
        <f>Table_SQLXAL[[#This Row],[ROLLWIDTH]]/10</f>
        <v>33</v>
      </c>
      <c r="O49" s="39">
        <v>33000</v>
      </c>
      <c r="P49" s="39">
        <f>Table_SQLXAL[[#This Row],[QTY]]/Table_SQLXAL[[#This Row],[ROLLWIDTH CM]]*100</f>
        <v>100000</v>
      </c>
      <c r="Q49" s="39">
        <v>100000</v>
      </c>
      <c r="R49" s="76">
        <f>Table_SQLXAL[[#This Row],[KG]]-Table_SQLXAL[[#This Row],[poid de poudre]]-Table_SQLXAL[[#This Row],[poid de chemical]]</f>
        <v>1815</v>
      </c>
      <c r="S49" s="76">
        <f>Table_SQLXAL[[#This Row],[QTY_PROD_TIME]]*1.2</f>
        <v>2.1383999999999999</v>
      </c>
      <c r="T49" s="77">
        <v>3100</v>
      </c>
      <c r="U49" s="76">
        <f>Table_SQLXAL[[#This Row],[QTY]]*Table_SQLXAL[[#This Row],[POWDERWEIGHT]]/1000</f>
        <v>0</v>
      </c>
      <c r="V49" s="76">
        <f>Table_SQLXAL[[#This Row],[QTY]]*Table_SQLXAL[[#This Row],[CHEMICALSWEIGHT]]/1000</f>
        <v>0</v>
      </c>
      <c r="W49" s="39">
        <v>1815</v>
      </c>
      <c r="X49" s="76">
        <v>330</v>
      </c>
      <c r="Y49" s="76">
        <v>1.782</v>
      </c>
      <c r="Z49" s="78">
        <v>5.5E-2</v>
      </c>
      <c r="AA49" s="79">
        <v>0</v>
      </c>
      <c r="AB49" s="76">
        <v>0</v>
      </c>
      <c r="AC49" s="35" t="s">
        <v>16</v>
      </c>
      <c r="AD49" s="35" t="s">
        <v>5</v>
      </c>
      <c r="AE49" s="35" t="s">
        <v>5</v>
      </c>
      <c r="AF49" s="35" t="s">
        <v>523</v>
      </c>
      <c r="AG49" s="35" t="s">
        <v>59</v>
      </c>
      <c r="AH49" s="35">
        <v>40984</v>
      </c>
      <c r="AI49" s="35" t="s">
        <v>706</v>
      </c>
      <c r="AJ49" s="54" t="s">
        <v>524</v>
      </c>
      <c r="AK49" s="14"/>
      <c r="AL49" s="14"/>
      <c r="AM49" s="14"/>
      <c r="AN49" s="7"/>
    </row>
    <row r="50" spans="1:40" ht="15.75" x14ac:dyDescent="0.25">
      <c r="A50" s="50" t="s">
        <v>185</v>
      </c>
      <c r="B50" s="44" t="s">
        <v>19</v>
      </c>
      <c r="C50" s="40" t="s">
        <v>127</v>
      </c>
      <c r="D50" s="40" t="s">
        <v>261</v>
      </c>
      <c r="E50" s="40" t="s">
        <v>262</v>
      </c>
      <c r="F50" s="41">
        <v>40984</v>
      </c>
      <c r="G50" s="42">
        <f>ROUNDDOWN((Table_SQLXAL[[#This Row],[PRODWIDTH]]/Table_SQLXAL[[#This Row],[ROLLWIDTH CM]]/10),0)</f>
        <v>2</v>
      </c>
      <c r="H50" s="43">
        <v>46.1</v>
      </c>
      <c r="I50" s="40" t="s">
        <v>36</v>
      </c>
      <c r="J50" s="44" t="s">
        <v>525</v>
      </c>
      <c r="K50" s="44" t="s">
        <v>526</v>
      </c>
      <c r="L50" s="45">
        <f>(Table_SQLXAL[[#This Row],[TARGETWEIGHT]]*1000)-Table_SQLXAL[[#This Row],[POWDERWEIGHT]]-Table_SQLXAL[[#This Row],[CHEMICALSWEIGHT]]</f>
        <v>60</v>
      </c>
      <c r="M50" s="46" t="s">
        <v>128</v>
      </c>
      <c r="N50" s="47">
        <f>Table_SQLXAL[[#This Row],[ROLLWIDTH]]/10</f>
        <v>158</v>
      </c>
      <c r="O50" s="48">
        <v>13746</v>
      </c>
      <c r="P50" s="48">
        <f>Table_SQLXAL[[#This Row],[QTY]]/Table_SQLXAL[[#This Row],[ROLLWIDTH CM]]*100</f>
        <v>8700</v>
      </c>
      <c r="Q50" s="48">
        <v>8700</v>
      </c>
      <c r="R50" s="72">
        <f>Table_SQLXAL[[#This Row],[KG]]-Table_SQLXAL[[#This Row],[poid de poudre]]-Table_SQLXAL[[#This Row],[poid de chemical]]</f>
        <v>824.76</v>
      </c>
      <c r="S50" s="72">
        <f>Table_SQLXAL[[#This Row],[QTY_PROD_TIME]]*1.2</f>
        <v>1.8639576</v>
      </c>
      <c r="T50" s="73">
        <v>3200</v>
      </c>
      <c r="U50" s="72">
        <f>Table_SQLXAL[[#This Row],[QTY]]*Table_SQLXAL[[#This Row],[POWDERWEIGHT]]/1000</f>
        <v>0</v>
      </c>
      <c r="V50" s="72">
        <f>Table_SQLXAL[[#This Row],[QTY]]*Table_SQLXAL[[#This Row],[CHEMICALSWEIGHT]]/1000</f>
        <v>0</v>
      </c>
      <c r="W50" s="48">
        <v>824.76</v>
      </c>
      <c r="X50" s="72">
        <v>1580</v>
      </c>
      <c r="Y50" s="72">
        <v>1.5532980000000001</v>
      </c>
      <c r="Z50" s="74">
        <v>0.06</v>
      </c>
      <c r="AA50" s="75">
        <v>0</v>
      </c>
      <c r="AB50" s="72">
        <v>0</v>
      </c>
      <c r="AC50" s="44" t="s">
        <v>16</v>
      </c>
      <c r="AD50" s="44" t="s">
        <v>5</v>
      </c>
      <c r="AE50" s="44" t="s">
        <v>5</v>
      </c>
      <c r="AF50" s="44" t="s">
        <v>381</v>
      </c>
      <c r="AG50" s="44" t="s">
        <v>59</v>
      </c>
      <c r="AH50" s="44">
        <v>40984</v>
      </c>
      <c r="AI50" s="44" t="s">
        <v>707</v>
      </c>
      <c r="AJ50" s="53" t="s">
        <v>527</v>
      </c>
      <c r="AK50" s="14"/>
      <c r="AL50" s="14"/>
      <c r="AM50" s="14"/>
      <c r="AN50" s="7"/>
    </row>
    <row r="51" spans="1:40" ht="15.75" x14ac:dyDescent="0.25">
      <c r="A51" s="51" t="s">
        <v>185</v>
      </c>
      <c r="B51" s="35" t="s">
        <v>19</v>
      </c>
      <c r="C51" s="31" t="s">
        <v>174</v>
      </c>
      <c r="D51" s="31" t="s">
        <v>281</v>
      </c>
      <c r="E51" s="31" t="s">
        <v>282</v>
      </c>
      <c r="F51" s="32">
        <v>40984</v>
      </c>
      <c r="G51" s="33">
        <f>ROUNDDOWN((Table_SQLXAL[[#This Row],[PRODWIDTH]]/Table_SQLXAL[[#This Row],[ROLLWIDTH CM]]/10),0)</f>
        <v>2</v>
      </c>
      <c r="H51" s="34">
        <v>65.5</v>
      </c>
      <c r="I51" s="31" t="s">
        <v>44</v>
      </c>
      <c r="J51" s="35" t="s">
        <v>238</v>
      </c>
      <c r="K51" s="35" t="s">
        <v>239</v>
      </c>
      <c r="L51" s="36">
        <f>(Table_SQLXAL[[#This Row],[TARGETWEIGHT]]*1000)-Table_SQLXAL[[#This Row],[POWDERWEIGHT]]-Table_SQLXAL[[#This Row],[CHEMICALSWEIGHT]]</f>
        <v>45</v>
      </c>
      <c r="M51" s="37" t="s">
        <v>322</v>
      </c>
      <c r="N51" s="38">
        <f>Table_SQLXAL[[#This Row],[ROLLWIDTH]]/10</f>
        <v>132</v>
      </c>
      <c r="O51" s="39">
        <v>2428.8000000000002</v>
      </c>
      <c r="P51" s="39">
        <f>Table_SQLXAL[[#This Row],[QTY]]/Table_SQLXAL[[#This Row],[ROLLWIDTH CM]]*100</f>
        <v>1840.0000000000002</v>
      </c>
      <c r="Q51" s="39">
        <v>1840</v>
      </c>
      <c r="R51" s="76">
        <f>Table_SQLXAL[[#This Row],[KG]]-Table_SQLXAL[[#This Row],[poid de poudre]]-Table_SQLXAL[[#This Row],[poid de chemical]]</f>
        <v>109.29600000000001</v>
      </c>
      <c r="S51" s="76">
        <f>Table_SQLXAL[[#This Row],[QTY_PROD_TIME]]*1.2</f>
        <v>0.23899319999999999</v>
      </c>
      <c r="T51" s="77">
        <v>3100</v>
      </c>
      <c r="U51" s="76">
        <f>Table_SQLXAL[[#This Row],[QTY]]*Table_SQLXAL[[#This Row],[POWDERWEIGHT]]/1000</f>
        <v>0</v>
      </c>
      <c r="V51" s="76">
        <f>Table_SQLXAL[[#This Row],[QTY]]*Table_SQLXAL[[#This Row],[CHEMICALSWEIGHT]]/1000</f>
        <v>0</v>
      </c>
      <c r="W51" s="39">
        <v>109.29600000000001</v>
      </c>
      <c r="X51" s="76">
        <v>1320</v>
      </c>
      <c r="Y51" s="76">
        <v>0.199161</v>
      </c>
      <c r="Z51" s="78">
        <v>4.4999999999999998E-2</v>
      </c>
      <c r="AA51" s="79">
        <v>0</v>
      </c>
      <c r="AB51" s="76">
        <v>0</v>
      </c>
      <c r="AC51" s="35" t="s">
        <v>16</v>
      </c>
      <c r="AD51" s="35" t="s">
        <v>5</v>
      </c>
      <c r="AE51" s="35" t="s">
        <v>5</v>
      </c>
      <c r="AF51" s="35" t="s">
        <v>388</v>
      </c>
      <c r="AG51" s="35" t="s">
        <v>59</v>
      </c>
      <c r="AH51" s="35">
        <v>40984</v>
      </c>
      <c r="AI51" s="35" t="s">
        <v>708</v>
      </c>
      <c r="AJ51" s="54" t="s">
        <v>240</v>
      </c>
      <c r="AK51" s="14"/>
      <c r="AL51" s="14"/>
      <c r="AM51" s="14"/>
      <c r="AN51" s="7"/>
    </row>
    <row r="52" spans="1:40" ht="15.75" x14ac:dyDescent="0.25">
      <c r="A52" s="50" t="s">
        <v>185</v>
      </c>
      <c r="B52" s="44" t="s">
        <v>19</v>
      </c>
      <c r="C52" s="40" t="s">
        <v>325</v>
      </c>
      <c r="D52" s="40" t="s">
        <v>326</v>
      </c>
      <c r="E52" s="40" t="s">
        <v>250</v>
      </c>
      <c r="F52" s="41">
        <v>40987</v>
      </c>
      <c r="G52" s="42">
        <f>ROUNDDOWN((Table_SQLXAL[[#This Row],[PRODWIDTH]]/Table_SQLXAL[[#This Row],[ROLLWIDTH CM]]/10),0)</f>
        <v>8</v>
      </c>
      <c r="H52" s="43">
        <v>50</v>
      </c>
      <c r="I52" s="40" t="s">
        <v>528</v>
      </c>
      <c r="J52" s="44" t="s">
        <v>529</v>
      </c>
      <c r="K52" s="44" t="s">
        <v>530</v>
      </c>
      <c r="L52" s="45">
        <f>(Table_SQLXAL[[#This Row],[TARGETWEIGHT]]*1000)-Table_SQLXAL[[#This Row],[POWDERWEIGHT]]-Table_SQLXAL[[#This Row],[CHEMICALSWEIGHT]]</f>
        <v>50</v>
      </c>
      <c r="M52" s="46" t="s">
        <v>24</v>
      </c>
      <c r="N52" s="47">
        <f>Table_SQLXAL[[#This Row],[ROLLWIDTH]]/10</f>
        <v>35</v>
      </c>
      <c r="O52" s="48">
        <v>1480</v>
      </c>
      <c r="P52" s="48">
        <f>Table_SQLXAL[[#This Row],[QTY]]/Table_SQLXAL[[#This Row],[ROLLWIDTH CM]]*100</f>
        <v>285714.28571428574</v>
      </c>
      <c r="Q52" s="48">
        <v>1000</v>
      </c>
      <c r="R52" s="72">
        <f>Table_SQLXAL[[#This Row],[KG]]-Table_SQLXAL[[#This Row],[poid de poudre]]-Table_SQLXAL[[#This Row],[poid de chemical]]</f>
        <v>5000</v>
      </c>
      <c r="S52" s="72">
        <f>Table_SQLXAL[[#This Row],[QTY_PROD_TIME]]*1.2</f>
        <v>13.68</v>
      </c>
      <c r="T52" s="73">
        <v>3200</v>
      </c>
      <c r="U52" s="72">
        <f>Table_SQLXAL[[#This Row],[QTY]]*Table_SQLXAL[[#This Row],[POWDERWEIGHT]]/1000</f>
        <v>0</v>
      </c>
      <c r="V52" s="72">
        <f>Table_SQLXAL[[#This Row],[QTY]]*Table_SQLXAL[[#This Row],[CHEMICALSWEIGHT]]/1000</f>
        <v>0</v>
      </c>
      <c r="W52" s="48">
        <v>88.8</v>
      </c>
      <c r="X52" s="72">
        <v>1480</v>
      </c>
      <c r="Y52" s="72">
        <v>0.15392</v>
      </c>
      <c r="Z52" s="74">
        <v>0.06</v>
      </c>
      <c r="AA52" s="75">
        <v>0</v>
      </c>
      <c r="AB52" s="72">
        <v>0</v>
      </c>
      <c r="AC52" s="44" t="s">
        <v>16</v>
      </c>
      <c r="AD52" s="44" t="s">
        <v>5</v>
      </c>
      <c r="AE52" s="44" t="s">
        <v>5</v>
      </c>
      <c r="AF52" s="44" t="s">
        <v>389</v>
      </c>
      <c r="AG52" s="44" t="s">
        <v>59</v>
      </c>
      <c r="AH52" s="44">
        <v>40987</v>
      </c>
      <c r="AI52" s="44" t="s">
        <v>709</v>
      </c>
      <c r="AJ52" s="53" t="s">
        <v>531</v>
      </c>
      <c r="AK52" s="14"/>
      <c r="AL52" s="14"/>
      <c r="AM52" s="14"/>
      <c r="AN52" s="7"/>
    </row>
    <row r="53" spans="1:40" ht="15.75" x14ac:dyDescent="0.25">
      <c r="A53" s="51" t="s">
        <v>185</v>
      </c>
      <c r="B53" s="35" t="s">
        <v>19</v>
      </c>
      <c r="C53" s="31" t="s">
        <v>532</v>
      </c>
      <c r="D53" s="31" t="s">
        <v>538</v>
      </c>
      <c r="E53" s="31" t="s">
        <v>539</v>
      </c>
      <c r="F53" s="32">
        <v>40987</v>
      </c>
      <c r="G53" s="33">
        <f>ROUNDDOWN((Table_SQLXAL[[#This Row],[PRODWIDTH]]/Table_SQLXAL[[#This Row],[ROLLWIDTH CM]]/10),0)</f>
        <v>8</v>
      </c>
      <c r="H53" s="34">
        <v>49</v>
      </c>
      <c r="I53" s="31" t="s">
        <v>533</v>
      </c>
      <c r="J53" s="35" t="s">
        <v>534</v>
      </c>
      <c r="K53" s="35" t="s">
        <v>535</v>
      </c>
      <c r="L53" s="36">
        <f>(Table_SQLXAL[[#This Row],[TARGETWEIGHT]]*1000)-Table_SQLXAL[[#This Row],[POWDERWEIGHT]]-Table_SQLXAL[[#This Row],[CHEMICALSWEIGHT]]</f>
        <v>50</v>
      </c>
      <c r="M53" s="37" t="s">
        <v>537</v>
      </c>
      <c r="N53" s="38">
        <f>Table_SQLXAL[[#This Row],[ROLLWIDTH]]/10</f>
        <v>35</v>
      </c>
      <c r="O53" s="39">
        <v>100000</v>
      </c>
      <c r="P53" s="39">
        <f>Table_SQLXAL[[#This Row],[QTY]]/Table_SQLXAL[[#This Row],[ROLLWIDTH CM]]*100</f>
        <v>285714.28571428574</v>
      </c>
      <c r="Q53" s="39">
        <v>285714.285714</v>
      </c>
      <c r="R53" s="76">
        <f>Table_SQLXAL[[#This Row],[KG]]-Table_SQLXAL[[#This Row],[poid de poudre]]-Table_SQLXAL[[#This Row],[poid de chemical]]</f>
        <v>5000</v>
      </c>
      <c r="S53" s="76">
        <f>Table_SQLXAL[[#This Row],[QTY_PROD_TIME]]*1.2</f>
        <v>13.68</v>
      </c>
      <c r="T53" s="77">
        <v>3000</v>
      </c>
      <c r="U53" s="76">
        <f>Table_SQLXAL[[#This Row],[QTY]]*Table_SQLXAL[[#This Row],[POWDERWEIGHT]]/1000</f>
        <v>0</v>
      </c>
      <c r="V53" s="76">
        <f>Table_SQLXAL[[#This Row],[QTY]]*Table_SQLXAL[[#This Row],[CHEMICALSWEIGHT]]/1000</f>
        <v>0</v>
      </c>
      <c r="W53" s="39">
        <v>5000</v>
      </c>
      <c r="X53" s="76">
        <v>350</v>
      </c>
      <c r="Y53" s="76">
        <v>11.4</v>
      </c>
      <c r="Z53" s="78">
        <v>0.05</v>
      </c>
      <c r="AA53" s="79">
        <v>0</v>
      </c>
      <c r="AB53" s="76">
        <v>0</v>
      </c>
      <c r="AC53" s="35" t="s">
        <v>172</v>
      </c>
      <c r="AD53" s="35" t="s">
        <v>5</v>
      </c>
      <c r="AE53" s="35" t="s">
        <v>5</v>
      </c>
      <c r="AF53" s="35" t="s">
        <v>536</v>
      </c>
      <c r="AG53" s="35" t="s">
        <v>143</v>
      </c>
      <c r="AH53" s="35">
        <v>40987</v>
      </c>
      <c r="AI53" s="35" t="s">
        <v>710</v>
      </c>
      <c r="AJ53" s="54" t="s">
        <v>540</v>
      </c>
      <c r="AK53" s="14"/>
      <c r="AL53" s="14"/>
      <c r="AM53" s="14"/>
      <c r="AN53" s="7"/>
    </row>
    <row r="54" spans="1:40" ht="15.75" x14ac:dyDescent="0.25">
      <c r="A54" s="50" t="s">
        <v>185</v>
      </c>
      <c r="B54" s="44" t="s">
        <v>19</v>
      </c>
      <c r="C54" s="40" t="s">
        <v>541</v>
      </c>
      <c r="D54" s="40" t="s">
        <v>538</v>
      </c>
      <c r="E54" s="40" t="s">
        <v>546</v>
      </c>
      <c r="F54" s="41">
        <v>40987</v>
      </c>
      <c r="G54" s="42">
        <f>ROUNDDOWN((Table_SQLXAL[[#This Row],[PRODWIDTH]]/Table_SQLXAL[[#This Row],[ROLLWIDTH CM]]/10),0)</f>
        <v>8</v>
      </c>
      <c r="H54" s="43">
        <v>49</v>
      </c>
      <c r="I54" s="40" t="s">
        <v>533</v>
      </c>
      <c r="J54" s="44" t="s">
        <v>542</v>
      </c>
      <c r="K54" s="44" t="s">
        <v>543</v>
      </c>
      <c r="L54" s="45">
        <f>(Table_SQLXAL[[#This Row],[TARGETWEIGHT]]*1000)-Table_SQLXAL[[#This Row],[POWDERWEIGHT]]-Table_SQLXAL[[#This Row],[CHEMICALSWEIGHT]]</f>
        <v>50</v>
      </c>
      <c r="M54" s="46" t="s">
        <v>545</v>
      </c>
      <c r="N54" s="47">
        <f>Table_SQLXAL[[#This Row],[ROLLWIDTH]]/10</f>
        <v>35</v>
      </c>
      <c r="O54" s="48">
        <v>100000</v>
      </c>
      <c r="P54" s="48">
        <f>Table_SQLXAL[[#This Row],[QTY]]/Table_SQLXAL[[#This Row],[ROLLWIDTH CM]]*100</f>
        <v>285714.28571428574</v>
      </c>
      <c r="Q54" s="48">
        <v>285714.285714</v>
      </c>
      <c r="R54" s="72">
        <f>Table_SQLXAL[[#This Row],[KG]]-Table_SQLXAL[[#This Row],[poid de poudre]]-Table_SQLXAL[[#This Row],[poid de chemical]]</f>
        <v>5000</v>
      </c>
      <c r="S54" s="72">
        <f>Table_SQLXAL[[#This Row],[QTY_PROD_TIME]]*1.2</f>
        <v>13.68</v>
      </c>
      <c r="T54" s="73">
        <v>3000</v>
      </c>
      <c r="U54" s="72">
        <f>Table_SQLXAL[[#This Row],[QTY]]*Table_SQLXAL[[#This Row],[POWDERWEIGHT]]/1000</f>
        <v>0</v>
      </c>
      <c r="V54" s="72">
        <f>Table_SQLXAL[[#This Row],[QTY]]*Table_SQLXAL[[#This Row],[CHEMICALSWEIGHT]]/1000</f>
        <v>0</v>
      </c>
      <c r="W54" s="48">
        <v>5000</v>
      </c>
      <c r="X54" s="72">
        <v>350</v>
      </c>
      <c r="Y54" s="72">
        <v>11.4</v>
      </c>
      <c r="Z54" s="74">
        <v>0.05</v>
      </c>
      <c r="AA54" s="75">
        <v>0</v>
      </c>
      <c r="AB54" s="72">
        <v>0</v>
      </c>
      <c r="AC54" s="44" t="s">
        <v>151</v>
      </c>
      <c r="AD54" s="44" t="s">
        <v>5</v>
      </c>
      <c r="AE54" s="44" t="s">
        <v>5</v>
      </c>
      <c r="AF54" s="44" t="s">
        <v>544</v>
      </c>
      <c r="AG54" s="44" t="s">
        <v>143</v>
      </c>
      <c r="AH54" s="44">
        <v>40987</v>
      </c>
      <c r="AI54" s="44" t="s">
        <v>711</v>
      </c>
      <c r="AJ54" s="53" t="s">
        <v>540</v>
      </c>
      <c r="AK54" s="14"/>
      <c r="AL54" s="14"/>
      <c r="AM54" s="14"/>
      <c r="AN54" s="7"/>
    </row>
    <row r="55" spans="1:40" ht="15.75" x14ac:dyDescent="0.25">
      <c r="A55" s="51" t="s">
        <v>185</v>
      </c>
      <c r="B55" s="35" t="s">
        <v>19</v>
      </c>
      <c r="C55" s="31" t="s">
        <v>547</v>
      </c>
      <c r="D55" s="31" t="s">
        <v>538</v>
      </c>
      <c r="E55" s="31" t="s">
        <v>546</v>
      </c>
      <c r="F55" s="32">
        <v>40987</v>
      </c>
      <c r="G55" s="33">
        <f>ROUNDDOWN((Table_SQLXAL[[#This Row],[PRODWIDTH]]/Table_SQLXAL[[#This Row],[ROLLWIDTH CM]]/10),0)</f>
        <v>8</v>
      </c>
      <c r="H55" s="34">
        <v>49</v>
      </c>
      <c r="I55" s="31" t="s">
        <v>533</v>
      </c>
      <c r="J55" s="35" t="s">
        <v>548</v>
      </c>
      <c r="K55" s="35" t="s">
        <v>549</v>
      </c>
      <c r="L55" s="36">
        <f>(Table_SQLXAL[[#This Row],[TARGETWEIGHT]]*1000)-Table_SQLXAL[[#This Row],[POWDERWEIGHT]]-Table_SQLXAL[[#This Row],[CHEMICALSWEIGHT]]</f>
        <v>50</v>
      </c>
      <c r="M55" s="37" t="s">
        <v>551</v>
      </c>
      <c r="N55" s="38">
        <f>Table_SQLXAL[[#This Row],[ROLLWIDTH]]/10</f>
        <v>35</v>
      </c>
      <c r="O55" s="39">
        <v>100000</v>
      </c>
      <c r="P55" s="39">
        <f>Table_SQLXAL[[#This Row],[QTY]]/Table_SQLXAL[[#This Row],[ROLLWIDTH CM]]*100</f>
        <v>285714.28571428574</v>
      </c>
      <c r="Q55" s="39">
        <v>285714.285714</v>
      </c>
      <c r="R55" s="76">
        <f>Table_SQLXAL[[#This Row],[KG]]-Table_SQLXAL[[#This Row],[poid de poudre]]-Table_SQLXAL[[#This Row],[poid de chemical]]</f>
        <v>5000</v>
      </c>
      <c r="S55" s="76">
        <f>Table_SQLXAL[[#This Row],[QTY_PROD_TIME]]*1.2</f>
        <v>13.68</v>
      </c>
      <c r="T55" s="77">
        <v>3000</v>
      </c>
      <c r="U55" s="76">
        <f>Table_SQLXAL[[#This Row],[QTY]]*Table_SQLXAL[[#This Row],[POWDERWEIGHT]]/1000</f>
        <v>0</v>
      </c>
      <c r="V55" s="76">
        <f>Table_SQLXAL[[#This Row],[QTY]]*Table_SQLXAL[[#This Row],[CHEMICALSWEIGHT]]/1000</f>
        <v>0</v>
      </c>
      <c r="W55" s="39">
        <v>5000</v>
      </c>
      <c r="X55" s="76">
        <v>350</v>
      </c>
      <c r="Y55" s="76">
        <v>11.4</v>
      </c>
      <c r="Z55" s="78">
        <v>0.05</v>
      </c>
      <c r="AA55" s="79">
        <v>0</v>
      </c>
      <c r="AB55" s="76">
        <v>0</v>
      </c>
      <c r="AC55" s="35" t="s">
        <v>60</v>
      </c>
      <c r="AD55" s="35" t="s">
        <v>5</v>
      </c>
      <c r="AE55" s="35" t="s">
        <v>5</v>
      </c>
      <c r="AF55" s="35" t="s">
        <v>550</v>
      </c>
      <c r="AG55" s="35" t="s">
        <v>143</v>
      </c>
      <c r="AH55" s="35">
        <v>40987</v>
      </c>
      <c r="AI55" s="35" t="s">
        <v>712</v>
      </c>
      <c r="AJ55" s="54" t="s">
        <v>540</v>
      </c>
      <c r="AK55" s="14"/>
      <c r="AL55" s="14"/>
      <c r="AM55" s="14"/>
      <c r="AN55" s="7"/>
    </row>
    <row r="56" spans="1:40" ht="15.75" x14ac:dyDescent="0.25">
      <c r="A56" s="50" t="s">
        <v>185</v>
      </c>
      <c r="B56" s="44" t="s">
        <v>19</v>
      </c>
      <c r="C56" s="40" t="s">
        <v>552</v>
      </c>
      <c r="D56" s="40" t="s">
        <v>538</v>
      </c>
      <c r="E56" s="40" t="s">
        <v>546</v>
      </c>
      <c r="F56" s="41">
        <v>40987</v>
      </c>
      <c r="G56" s="42">
        <f>ROUNDDOWN((Table_SQLXAL[[#This Row],[PRODWIDTH]]/Table_SQLXAL[[#This Row],[ROLLWIDTH CM]]/10),0)</f>
        <v>2</v>
      </c>
      <c r="H56" s="43">
        <v>49</v>
      </c>
      <c r="I56" s="40" t="s">
        <v>533</v>
      </c>
      <c r="J56" s="44" t="s">
        <v>553</v>
      </c>
      <c r="K56" s="44" t="s">
        <v>554</v>
      </c>
      <c r="L56" s="45">
        <f>(Table_SQLXAL[[#This Row],[TARGETWEIGHT]]*1000)-Table_SQLXAL[[#This Row],[POWDERWEIGHT]]-Table_SQLXAL[[#This Row],[CHEMICALSWEIGHT]]</f>
        <v>60</v>
      </c>
      <c r="M56" s="46" t="s">
        <v>556</v>
      </c>
      <c r="N56" s="47">
        <f>Table_SQLXAL[[#This Row],[ROLLWIDTH]]/10</f>
        <v>148</v>
      </c>
      <c r="O56" s="48">
        <v>100000</v>
      </c>
      <c r="P56" s="48">
        <f>Table_SQLXAL[[#This Row],[QTY]]/Table_SQLXAL[[#This Row],[ROLLWIDTH CM]]*100</f>
        <v>1000</v>
      </c>
      <c r="Q56" s="48">
        <v>285714.285714</v>
      </c>
      <c r="R56" s="72">
        <f>Table_SQLXAL[[#This Row],[KG]]-Table_SQLXAL[[#This Row],[poid de poudre]]-Table_SQLXAL[[#This Row],[poid de chemical]]</f>
        <v>88.8</v>
      </c>
      <c r="S56" s="72">
        <f>Table_SQLXAL[[#This Row],[QTY_PROD_TIME]]*1.2</f>
        <v>0.18470400000000001</v>
      </c>
      <c r="T56" s="73">
        <v>3000</v>
      </c>
      <c r="U56" s="72">
        <f>Table_SQLXAL[[#This Row],[QTY]]*Table_SQLXAL[[#This Row],[POWDERWEIGHT]]/1000</f>
        <v>0</v>
      </c>
      <c r="V56" s="72">
        <f>Table_SQLXAL[[#This Row],[QTY]]*Table_SQLXAL[[#This Row],[CHEMICALSWEIGHT]]/1000</f>
        <v>0</v>
      </c>
      <c r="W56" s="48">
        <v>5000</v>
      </c>
      <c r="X56" s="72">
        <v>350</v>
      </c>
      <c r="Y56" s="72">
        <v>11.4</v>
      </c>
      <c r="Z56" s="74">
        <v>0.05</v>
      </c>
      <c r="AA56" s="75">
        <v>0</v>
      </c>
      <c r="AB56" s="72">
        <v>0</v>
      </c>
      <c r="AC56" s="44" t="s">
        <v>557</v>
      </c>
      <c r="AD56" s="44" t="s">
        <v>5</v>
      </c>
      <c r="AE56" s="44" t="s">
        <v>5</v>
      </c>
      <c r="AF56" s="44" t="s">
        <v>555</v>
      </c>
      <c r="AG56" s="44" t="s">
        <v>143</v>
      </c>
      <c r="AH56" s="44">
        <v>40987</v>
      </c>
      <c r="AI56" s="44" t="s">
        <v>713</v>
      </c>
      <c r="AJ56" s="53" t="s">
        <v>540</v>
      </c>
      <c r="AK56" s="14"/>
      <c r="AL56" s="14"/>
      <c r="AM56" s="14"/>
      <c r="AN56" s="7"/>
    </row>
    <row r="57" spans="1:40" ht="15.75" x14ac:dyDescent="0.25">
      <c r="A57" s="51" t="s">
        <v>185</v>
      </c>
      <c r="B57" s="35" t="s">
        <v>19</v>
      </c>
      <c r="C57" s="31" t="s">
        <v>174</v>
      </c>
      <c r="D57" s="31" t="s">
        <v>281</v>
      </c>
      <c r="E57" s="31" t="s">
        <v>282</v>
      </c>
      <c r="F57" s="32">
        <v>40988</v>
      </c>
      <c r="G57" s="33">
        <f>ROUNDDOWN((Table_SQLXAL[[#This Row],[PRODWIDTH]]/Table_SQLXAL[[#This Row],[ROLLWIDTH CM]]/10),0)</f>
        <v>3</v>
      </c>
      <c r="H57" s="34">
        <v>65.5</v>
      </c>
      <c r="I57" s="31" t="s">
        <v>215</v>
      </c>
      <c r="J57" s="35" t="s">
        <v>213</v>
      </c>
      <c r="K57" s="35" t="s">
        <v>214</v>
      </c>
      <c r="L57" s="36">
        <f>(Table_SQLXAL[[#This Row],[TARGETWEIGHT]]*1000)-Table_SQLXAL[[#This Row],[POWDERWEIGHT]]-Table_SQLXAL[[#This Row],[CHEMICALSWEIGHT]]</f>
        <v>45</v>
      </c>
      <c r="M57" s="37" t="s">
        <v>322</v>
      </c>
      <c r="N57" s="38">
        <f>Table_SQLXAL[[#This Row],[ROLLWIDTH]]/10</f>
        <v>100</v>
      </c>
      <c r="O57" s="39">
        <v>8514</v>
      </c>
      <c r="P57" s="39">
        <f>Table_SQLXAL[[#This Row],[QTY]]/Table_SQLXAL[[#This Row],[ROLLWIDTH CM]]*100</f>
        <v>220000</v>
      </c>
      <c r="Q57" s="39">
        <v>8600</v>
      </c>
      <c r="R57" s="76">
        <f>Table_SQLXAL[[#This Row],[KG]]-Table_SQLXAL[[#This Row],[poid de poudre]]-Table_SQLXAL[[#This Row],[poid de chemical]]</f>
        <v>9900</v>
      </c>
      <c r="S57" s="76">
        <f>Table_SQLXAL[[#This Row],[QTY_PROD_TIME]]*1.2</f>
        <v>10.031999999999998</v>
      </c>
      <c r="T57" s="77">
        <v>3100</v>
      </c>
      <c r="U57" s="76">
        <f>Table_SQLXAL[[#This Row],[QTY]]*Table_SQLXAL[[#This Row],[POWDERWEIGHT]]/1000</f>
        <v>0</v>
      </c>
      <c r="V57" s="76">
        <f>Table_SQLXAL[[#This Row],[QTY]]*Table_SQLXAL[[#This Row],[CHEMICALSWEIGHT]]/1000</f>
        <v>0</v>
      </c>
      <c r="W57" s="39">
        <v>383.13</v>
      </c>
      <c r="X57" s="76">
        <v>990</v>
      </c>
      <c r="Y57" s="76">
        <v>0.69814799999999999</v>
      </c>
      <c r="Z57" s="78">
        <v>4.4999999999999998E-2</v>
      </c>
      <c r="AA57" s="79">
        <v>0</v>
      </c>
      <c r="AB57" s="76">
        <v>0</v>
      </c>
      <c r="AC57" s="35" t="s">
        <v>16</v>
      </c>
      <c r="AD57" s="35" t="s">
        <v>5</v>
      </c>
      <c r="AE57" s="35" t="s">
        <v>5</v>
      </c>
      <c r="AF57" s="35" t="s">
        <v>388</v>
      </c>
      <c r="AG57" s="35" t="s">
        <v>59</v>
      </c>
      <c r="AH57" s="35">
        <v>40988</v>
      </c>
      <c r="AI57" s="35" t="s">
        <v>714</v>
      </c>
      <c r="AJ57" s="54" t="s">
        <v>327</v>
      </c>
      <c r="AK57" s="14"/>
      <c r="AL57" s="14"/>
      <c r="AM57" s="14"/>
      <c r="AN57" s="7"/>
    </row>
    <row r="58" spans="1:40" ht="15.75" x14ac:dyDescent="0.25">
      <c r="A58" s="50" t="s">
        <v>185</v>
      </c>
      <c r="B58" s="44" t="s">
        <v>19</v>
      </c>
      <c r="C58" s="40" t="s">
        <v>146</v>
      </c>
      <c r="D58" s="40" t="s">
        <v>251</v>
      </c>
      <c r="E58" s="40" t="s">
        <v>276</v>
      </c>
      <c r="F58" s="41">
        <v>40988</v>
      </c>
      <c r="G58" s="42">
        <f>ROUNDDOWN((Table_SQLXAL[[#This Row],[PRODWIDTH]]/Table_SQLXAL[[#This Row],[ROLLWIDTH CM]]/10),0)</f>
        <v>3</v>
      </c>
      <c r="H58" s="43">
        <v>140</v>
      </c>
      <c r="I58" s="40" t="s">
        <v>164</v>
      </c>
      <c r="J58" s="44" t="s">
        <v>162</v>
      </c>
      <c r="K58" s="44" t="s">
        <v>163</v>
      </c>
      <c r="L58" s="45">
        <f>(Table_SQLXAL[[#This Row],[TARGETWEIGHT]]*1000)-Table_SQLXAL[[#This Row],[POWDERWEIGHT]]-Table_SQLXAL[[#This Row],[CHEMICALSWEIGHT]]</f>
        <v>45</v>
      </c>
      <c r="M58" s="46" t="s">
        <v>301</v>
      </c>
      <c r="N58" s="47">
        <f>Table_SQLXAL[[#This Row],[ROLLWIDTH]]/10</f>
        <v>99</v>
      </c>
      <c r="O58" s="48">
        <v>220000</v>
      </c>
      <c r="P58" s="48">
        <f>Table_SQLXAL[[#This Row],[QTY]]/Table_SQLXAL[[#This Row],[ROLLWIDTH CM]]*100</f>
        <v>8600</v>
      </c>
      <c r="Q58" s="48">
        <v>220000</v>
      </c>
      <c r="R58" s="72">
        <f>Table_SQLXAL[[#This Row],[KG]]-Table_SQLXAL[[#This Row],[poid de poudre]]-Table_SQLXAL[[#This Row],[poid de chemical]]</f>
        <v>383.13</v>
      </c>
      <c r="S58" s="72">
        <f>Table_SQLXAL[[#This Row],[QTY_PROD_TIME]]*1.2</f>
        <v>0.83777760000000001</v>
      </c>
      <c r="T58" s="73">
        <v>3100</v>
      </c>
      <c r="U58" s="72">
        <f>Table_SQLXAL[[#This Row],[QTY]]*Table_SQLXAL[[#This Row],[POWDERWEIGHT]]/1000</f>
        <v>0</v>
      </c>
      <c r="V58" s="72">
        <f>Table_SQLXAL[[#This Row],[QTY]]*Table_SQLXAL[[#This Row],[CHEMICALSWEIGHT]]/1000</f>
        <v>0</v>
      </c>
      <c r="W58" s="48">
        <v>9900</v>
      </c>
      <c r="X58" s="72">
        <v>1000</v>
      </c>
      <c r="Y58" s="72">
        <v>8.36</v>
      </c>
      <c r="Z58" s="74">
        <v>4.4999999999999998E-2</v>
      </c>
      <c r="AA58" s="75">
        <v>0</v>
      </c>
      <c r="AB58" s="72">
        <v>0</v>
      </c>
      <c r="AC58" s="44" t="s">
        <v>16</v>
      </c>
      <c r="AD58" s="44" t="s">
        <v>5</v>
      </c>
      <c r="AE58" s="44" t="s">
        <v>5</v>
      </c>
      <c r="AF58" s="44" t="s">
        <v>377</v>
      </c>
      <c r="AG58" s="44" t="s">
        <v>59</v>
      </c>
      <c r="AH58" s="44">
        <v>40988</v>
      </c>
      <c r="AI58" s="44" t="s">
        <v>715</v>
      </c>
      <c r="AJ58" s="53" t="s">
        <v>328</v>
      </c>
      <c r="AK58" s="14"/>
      <c r="AL58" s="14"/>
      <c r="AM58" s="14"/>
      <c r="AN58" s="7"/>
    </row>
    <row r="59" spans="1:40" ht="15.75" x14ac:dyDescent="0.25">
      <c r="A59" s="51" t="s">
        <v>185</v>
      </c>
      <c r="B59" s="35" t="s">
        <v>19</v>
      </c>
      <c r="C59" s="31" t="s">
        <v>48</v>
      </c>
      <c r="D59" s="31" t="s">
        <v>259</v>
      </c>
      <c r="E59" s="31" t="s">
        <v>260</v>
      </c>
      <c r="F59" s="32">
        <v>40988</v>
      </c>
      <c r="G59" s="33">
        <f>ROUNDDOWN((Table_SQLXAL[[#This Row],[PRODWIDTH]]/Table_SQLXAL[[#This Row],[ROLLWIDTH CM]]/10),0)</f>
        <v>2</v>
      </c>
      <c r="H59" s="34">
        <v>25.2</v>
      </c>
      <c r="I59" s="31" t="s">
        <v>85</v>
      </c>
      <c r="J59" s="35" t="s">
        <v>83</v>
      </c>
      <c r="K59" s="35" t="s">
        <v>84</v>
      </c>
      <c r="L59" s="36">
        <f>(Table_SQLXAL[[#This Row],[TARGETWEIGHT]]*1000)-Table_SQLXAL[[#This Row],[POWDERWEIGHT]]-Table_SQLXAL[[#This Row],[CHEMICALSWEIGHT]]</f>
        <v>60</v>
      </c>
      <c r="M59" s="37" t="s">
        <v>50</v>
      </c>
      <c r="N59" s="38">
        <f>Table_SQLXAL[[#This Row],[ROLLWIDTH]]/10</f>
        <v>160</v>
      </c>
      <c r="O59" s="39">
        <v>16800</v>
      </c>
      <c r="P59" s="39">
        <f>Table_SQLXAL[[#This Row],[QTY]]/Table_SQLXAL[[#This Row],[ROLLWIDTH CM]]*100</f>
        <v>19772</v>
      </c>
      <c r="Q59" s="39">
        <v>12000</v>
      </c>
      <c r="R59" s="76">
        <f>Table_SQLXAL[[#This Row],[KG]]-Table_SQLXAL[[#This Row],[poid de poudre]]-Table_SQLXAL[[#This Row],[poid de chemical]]</f>
        <v>1898.1120000000001</v>
      </c>
      <c r="S59" s="76">
        <f>Table_SQLXAL[[#This Row],[QTY_PROD_TIME]]*1.2</f>
        <v>4.2897324000000001</v>
      </c>
      <c r="T59" s="77">
        <v>3200</v>
      </c>
      <c r="U59" s="76">
        <f>Table_SQLXAL[[#This Row],[QTY]]*Table_SQLXAL[[#This Row],[POWDERWEIGHT]]/1000</f>
        <v>0</v>
      </c>
      <c r="V59" s="76">
        <f>Table_SQLXAL[[#This Row],[QTY]]*Table_SQLXAL[[#This Row],[CHEMICALSWEIGHT]]/1000</f>
        <v>0</v>
      </c>
      <c r="W59" s="39">
        <v>2016</v>
      </c>
      <c r="X59" s="76">
        <v>1400</v>
      </c>
      <c r="Y59" s="76">
        <v>3.4775999999999998</v>
      </c>
      <c r="Z59" s="78">
        <v>0.12</v>
      </c>
      <c r="AA59" s="79">
        <v>0</v>
      </c>
      <c r="AB59" s="76">
        <v>0</v>
      </c>
      <c r="AC59" s="35" t="s">
        <v>16</v>
      </c>
      <c r="AD59" s="35" t="s">
        <v>5</v>
      </c>
      <c r="AE59" s="35" t="s">
        <v>5</v>
      </c>
      <c r="AF59" s="35" t="s">
        <v>376</v>
      </c>
      <c r="AG59" s="35" t="s">
        <v>59</v>
      </c>
      <c r="AH59" s="35">
        <v>40988</v>
      </c>
      <c r="AI59" s="35" t="s">
        <v>716</v>
      </c>
      <c r="AJ59" s="54" t="s">
        <v>558</v>
      </c>
      <c r="AK59" s="14"/>
      <c r="AL59" s="14"/>
      <c r="AM59" s="14"/>
      <c r="AN59" s="7"/>
    </row>
    <row r="60" spans="1:40" ht="15.75" x14ac:dyDescent="0.25">
      <c r="A60" s="50" t="s">
        <v>185</v>
      </c>
      <c r="B60" s="44" t="s">
        <v>19</v>
      </c>
      <c r="C60" s="40" t="s">
        <v>48</v>
      </c>
      <c r="D60" s="40" t="s">
        <v>259</v>
      </c>
      <c r="E60" s="40" t="s">
        <v>260</v>
      </c>
      <c r="F60" s="41">
        <v>40989</v>
      </c>
      <c r="G60" s="42">
        <f>ROUNDDOWN((Table_SQLXAL[[#This Row],[PRODWIDTH]]/Table_SQLXAL[[#This Row],[ROLLWIDTH CM]]/10),0)</f>
        <v>3</v>
      </c>
      <c r="H60" s="43">
        <v>25.2</v>
      </c>
      <c r="I60" s="40" t="s">
        <v>74</v>
      </c>
      <c r="J60" s="44" t="s">
        <v>72</v>
      </c>
      <c r="K60" s="44" t="s">
        <v>73</v>
      </c>
      <c r="L60" s="45">
        <f>(Table_SQLXAL[[#This Row],[TARGETWEIGHT]]*1000)-Table_SQLXAL[[#This Row],[POWDERWEIGHT]]-Table_SQLXAL[[#This Row],[CHEMICALSWEIGHT]]</f>
        <v>45</v>
      </c>
      <c r="M60" s="46" t="s">
        <v>50</v>
      </c>
      <c r="N60" s="47">
        <f>Table_SQLXAL[[#This Row],[ROLLWIDTH]]/10</f>
        <v>99</v>
      </c>
      <c r="O60" s="48">
        <v>27400</v>
      </c>
      <c r="P60" s="48">
        <f>Table_SQLXAL[[#This Row],[QTY]]/Table_SQLXAL[[#This Row],[ROLLWIDTH CM]]*100</f>
        <v>8600</v>
      </c>
      <c r="Q60" s="48">
        <v>20000</v>
      </c>
      <c r="R60" s="72">
        <f>Table_SQLXAL[[#This Row],[KG]]-Table_SQLXAL[[#This Row],[poid de poudre]]-Table_SQLXAL[[#This Row],[poid de chemical]]</f>
        <v>383.13</v>
      </c>
      <c r="S60" s="72">
        <f>Table_SQLXAL[[#This Row],[QTY_PROD_TIME]]*1.2</f>
        <v>0.83777760000000001</v>
      </c>
      <c r="T60" s="73">
        <v>3200</v>
      </c>
      <c r="U60" s="72">
        <f>Table_SQLXAL[[#This Row],[QTY]]*Table_SQLXAL[[#This Row],[POWDERWEIGHT]]/1000</f>
        <v>0</v>
      </c>
      <c r="V60" s="72">
        <f>Table_SQLXAL[[#This Row],[QTY]]*Table_SQLXAL[[#This Row],[CHEMICALSWEIGHT]]/1000</f>
        <v>0</v>
      </c>
      <c r="W60" s="48">
        <v>3288</v>
      </c>
      <c r="X60" s="72">
        <v>1370</v>
      </c>
      <c r="Y60" s="72">
        <v>5.6718000000000002</v>
      </c>
      <c r="Z60" s="74">
        <v>0.12</v>
      </c>
      <c r="AA60" s="75">
        <v>0</v>
      </c>
      <c r="AB60" s="72">
        <v>0</v>
      </c>
      <c r="AC60" s="44" t="s">
        <v>16</v>
      </c>
      <c r="AD60" s="44" t="s">
        <v>5</v>
      </c>
      <c r="AE60" s="44" t="s">
        <v>5</v>
      </c>
      <c r="AF60" s="44" t="s">
        <v>376</v>
      </c>
      <c r="AG60" s="44" t="s">
        <v>59</v>
      </c>
      <c r="AH60" s="44">
        <v>40989</v>
      </c>
      <c r="AI60" s="44" t="s">
        <v>717</v>
      </c>
      <c r="AJ60" s="53" t="s">
        <v>195</v>
      </c>
      <c r="AK60" s="14"/>
      <c r="AL60" s="14"/>
      <c r="AM60" s="14"/>
      <c r="AN60" s="7"/>
    </row>
    <row r="61" spans="1:40" ht="15.75" x14ac:dyDescent="0.25">
      <c r="A61" s="51" t="s">
        <v>185</v>
      </c>
      <c r="B61" s="35" t="s">
        <v>19</v>
      </c>
      <c r="C61" s="31" t="s">
        <v>127</v>
      </c>
      <c r="D61" s="31" t="s">
        <v>261</v>
      </c>
      <c r="E61" s="31" t="s">
        <v>262</v>
      </c>
      <c r="F61" s="32">
        <v>40990</v>
      </c>
      <c r="G61" s="33">
        <f>ROUNDDOWN((Table_SQLXAL[[#This Row],[PRODWIDTH]]/Table_SQLXAL[[#This Row],[ROLLWIDTH CM]]/10),0)</f>
        <v>5</v>
      </c>
      <c r="H61" s="34">
        <v>46.1</v>
      </c>
      <c r="I61" s="31" t="s">
        <v>71</v>
      </c>
      <c r="J61" s="35" t="s">
        <v>192</v>
      </c>
      <c r="K61" s="35" t="s">
        <v>408</v>
      </c>
      <c r="L61" s="36">
        <f>(Table_SQLXAL[[#This Row],[TARGETWEIGHT]]*1000)-Table_SQLXAL[[#This Row],[POWDERWEIGHT]]-Table_SQLXAL[[#This Row],[CHEMICALSWEIGHT]]</f>
        <v>50</v>
      </c>
      <c r="M61" s="37" t="s">
        <v>128</v>
      </c>
      <c r="N61" s="38">
        <f>Table_SQLXAL[[#This Row],[ROLLWIDTH]]/10</f>
        <v>60</v>
      </c>
      <c r="O61" s="39">
        <v>31635.200000000001</v>
      </c>
      <c r="P61" s="39">
        <f>Table_SQLXAL[[#This Row],[QTY]]/Table_SQLXAL[[#This Row],[ROLLWIDTH CM]]*100</f>
        <v>66666.666666666657</v>
      </c>
      <c r="Q61" s="39">
        <v>19772</v>
      </c>
      <c r="R61" s="76">
        <f>Table_SQLXAL[[#This Row],[KG]]-Table_SQLXAL[[#This Row],[poid de poudre]]-Table_SQLXAL[[#This Row],[poid de chemical]]</f>
        <v>2000</v>
      </c>
      <c r="S61" s="76">
        <f>Table_SQLXAL[[#This Row],[QTY_PROD_TIME]]*1.2</f>
        <v>3.456</v>
      </c>
      <c r="T61" s="77">
        <v>3200</v>
      </c>
      <c r="U61" s="76">
        <f>Table_SQLXAL[[#This Row],[QTY]]*Table_SQLXAL[[#This Row],[POWDERWEIGHT]]/1000</f>
        <v>0</v>
      </c>
      <c r="V61" s="76">
        <f>Table_SQLXAL[[#This Row],[QTY]]*Table_SQLXAL[[#This Row],[CHEMICALSWEIGHT]]/1000</f>
        <v>0</v>
      </c>
      <c r="W61" s="39">
        <v>1898.1120000000001</v>
      </c>
      <c r="X61" s="76">
        <v>1600</v>
      </c>
      <c r="Y61" s="76">
        <v>3.5747770000000001</v>
      </c>
      <c r="Z61" s="78">
        <v>0.06</v>
      </c>
      <c r="AA61" s="79">
        <v>0</v>
      </c>
      <c r="AB61" s="76">
        <v>0</v>
      </c>
      <c r="AC61" s="35" t="s">
        <v>16</v>
      </c>
      <c r="AD61" s="35" t="s">
        <v>5</v>
      </c>
      <c r="AE61" s="35" t="s">
        <v>5</v>
      </c>
      <c r="AF61" s="35" t="s">
        <v>381</v>
      </c>
      <c r="AG61" s="35" t="s">
        <v>59</v>
      </c>
      <c r="AH61" s="35">
        <v>40990</v>
      </c>
      <c r="AI61" s="35" t="s">
        <v>718</v>
      </c>
      <c r="AJ61" s="54" t="s">
        <v>347</v>
      </c>
      <c r="AK61" s="14"/>
      <c r="AL61" s="14"/>
      <c r="AM61" s="14"/>
      <c r="AN61" s="7"/>
    </row>
    <row r="62" spans="1:40" ht="15.75" x14ac:dyDescent="0.25">
      <c r="A62" s="50" t="s">
        <v>185</v>
      </c>
      <c r="B62" s="44" t="s">
        <v>19</v>
      </c>
      <c r="C62" s="40" t="s">
        <v>174</v>
      </c>
      <c r="D62" s="40" t="s">
        <v>281</v>
      </c>
      <c r="E62" s="40" t="s">
        <v>282</v>
      </c>
      <c r="F62" s="41">
        <v>40990</v>
      </c>
      <c r="G62" s="42">
        <f>ROUNDDOWN((Table_SQLXAL[[#This Row],[PRODWIDTH]]/Table_SQLXAL[[#This Row],[ROLLWIDTH CM]]/10),0)</f>
        <v>10</v>
      </c>
      <c r="H62" s="43">
        <v>65.5</v>
      </c>
      <c r="I62" s="40" t="s">
        <v>215</v>
      </c>
      <c r="J62" s="44" t="s">
        <v>213</v>
      </c>
      <c r="K62" s="44" t="s">
        <v>214</v>
      </c>
      <c r="L62" s="45">
        <f>(Table_SQLXAL[[#This Row],[TARGETWEIGHT]]*1000)-Table_SQLXAL[[#This Row],[POWDERWEIGHT]]-Table_SQLXAL[[#This Row],[CHEMICALSWEIGHT]]</f>
        <v>75</v>
      </c>
      <c r="M62" s="46" t="s">
        <v>322</v>
      </c>
      <c r="N62" s="47">
        <f>Table_SQLXAL[[#This Row],[ROLLWIDTH]]/10</f>
        <v>30</v>
      </c>
      <c r="O62" s="48">
        <v>8514</v>
      </c>
      <c r="P62" s="48">
        <f>Table_SQLXAL[[#This Row],[QTY]]/Table_SQLXAL[[#This Row],[ROLLWIDTH CM]]*100</f>
        <v>303333.33333333337</v>
      </c>
      <c r="Q62" s="48">
        <v>8600</v>
      </c>
      <c r="R62" s="72">
        <f>Table_SQLXAL[[#This Row],[KG]]-Table_SQLXAL[[#This Row],[poid de poudre]]-Table_SQLXAL[[#This Row],[poid de chemical]]</f>
        <v>6825</v>
      </c>
      <c r="S62" s="72">
        <f>Table_SQLXAL[[#This Row],[QTY_PROD_TIME]]*1.2</f>
        <v>8.7360000000000007</v>
      </c>
      <c r="T62" s="73">
        <v>3100</v>
      </c>
      <c r="U62" s="72">
        <f>Table_SQLXAL[[#This Row],[QTY]]*Table_SQLXAL[[#This Row],[POWDERWEIGHT]]/1000</f>
        <v>0</v>
      </c>
      <c r="V62" s="72">
        <f>Table_SQLXAL[[#This Row],[QTY]]*Table_SQLXAL[[#This Row],[CHEMICALSWEIGHT]]/1000</f>
        <v>0</v>
      </c>
      <c r="W62" s="48">
        <v>383.13</v>
      </c>
      <c r="X62" s="72">
        <v>990</v>
      </c>
      <c r="Y62" s="72">
        <v>0.69814799999999999</v>
      </c>
      <c r="Z62" s="74">
        <v>4.4999999999999998E-2</v>
      </c>
      <c r="AA62" s="75">
        <v>0</v>
      </c>
      <c r="AB62" s="72">
        <v>0</v>
      </c>
      <c r="AC62" s="44" t="s">
        <v>16</v>
      </c>
      <c r="AD62" s="44" t="s">
        <v>5</v>
      </c>
      <c r="AE62" s="44" t="s">
        <v>5</v>
      </c>
      <c r="AF62" s="44" t="s">
        <v>388</v>
      </c>
      <c r="AG62" s="44" t="s">
        <v>59</v>
      </c>
      <c r="AH62" s="44">
        <v>40990</v>
      </c>
      <c r="AI62" s="44" t="s">
        <v>719</v>
      </c>
      <c r="AJ62" s="53" t="s">
        <v>578</v>
      </c>
      <c r="AK62" s="14"/>
      <c r="AL62" s="14"/>
      <c r="AM62" s="14"/>
      <c r="AN62" s="7"/>
    </row>
    <row r="63" spans="1:40" ht="15.75" x14ac:dyDescent="0.25">
      <c r="A63" s="51" t="s">
        <v>185</v>
      </c>
      <c r="B63" s="35" t="s">
        <v>19</v>
      </c>
      <c r="C63" s="31" t="s">
        <v>166</v>
      </c>
      <c r="D63" s="31" t="s">
        <v>277</v>
      </c>
      <c r="E63" s="31" t="s">
        <v>278</v>
      </c>
      <c r="F63" s="32">
        <v>40990</v>
      </c>
      <c r="G63" s="33">
        <f>ROUNDDOWN((Table_SQLXAL[[#This Row],[PRODWIDTH]]/Table_SQLXAL[[#This Row],[ROLLWIDTH CM]]/10),0)</f>
        <v>2</v>
      </c>
      <c r="H63" s="34">
        <v>75</v>
      </c>
      <c r="I63" s="31" t="s">
        <v>304</v>
      </c>
      <c r="J63" s="35" t="s">
        <v>169</v>
      </c>
      <c r="K63" s="35" t="s">
        <v>170</v>
      </c>
      <c r="L63" s="36">
        <f>(Table_SQLXAL[[#This Row],[TARGETWEIGHT]]*1000)-Table_SQLXAL[[#This Row],[POWDERWEIGHT]]-Table_SQLXAL[[#This Row],[CHEMICALSWEIGHT]]</f>
        <v>50</v>
      </c>
      <c r="M63" s="37" t="s">
        <v>305</v>
      </c>
      <c r="N63" s="38">
        <f>Table_SQLXAL[[#This Row],[ROLLWIDTH]]/10</f>
        <v>120</v>
      </c>
      <c r="O63" s="39">
        <v>40000</v>
      </c>
      <c r="P63" s="39">
        <f>Table_SQLXAL[[#This Row],[QTY]]/Table_SQLXAL[[#This Row],[ROLLWIDTH CM]]*100</f>
        <v>125000</v>
      </c>
      <c r="Q63" s="39">
        <v>66666.666666999998</v>
      </c>
      <c r="R63" s="76">
        <f>Table_SQLXAL[[#This Row],[KG]]-Table_SQLXAL[[#This Row],[poid de poudre]]-Table_SQLXAL[[#This Row],[poid de chemical]]</f>
        <v>7500</v>
      </c>
      <c r="S63" s="76">
        <f>Table_SQLXAL[[#This Row],[QTY_PROD_TIME]]*1.2</f>
        <v>12.96</v>
      </c>
      <c r="T63" s="77">
        <v>3100</v>
      </c>
      <c r="U63" s="76">
        <f>Table_SQLXAL[[#This Row],[QTY]]*Table_SQLXAL[[#This Row],[POWDERWEIGHT]]/1000</f>
        <v>0</v>
      </c>
      <c r="V63" s="76">
        <f>Table_SQLXAL[[#This Row],[QTY]]*Table_SQLXAL[[#This Row],[CHEMICALSWEIGHT]]/1000</f>
        <v>0</v>
      </c>
      <c r="W63" s="39">
        <v>2000</v>
      </c>
      <c r="X63" s="76">
        <v>600</v>
      </c>
      <c r="Y63" s="76">
        <v>2.88</v>
      </c>
      <c r="Z63" s="78">
        <v>0.05</v>
      </c>
      <c r="AA63" s="79">
        <v>0</v>
      </c>
      <c r="AB63" s="76">
        <v>0</v>
      </c>
      <c r="AC63" s="35" t="s">
        <v>16</v>
      </c>
      <c r="AD63" s="35" t="s">
        <v>5</v>
      </c>
      <c r="AE63" s="35" t="s">
        <v>5</v>
      </c>
      <c r="AF63" s="35" t="s">
        <v>374</v>
      </c>
      <c r="AG63" s="35" t="s">
        <v>59</v>
      </c>
      <c r="AH63" s="35">
        <v>40990</v>
      </c>
      <c r="AI63" s="35" t="s">
        <v>720</v>
      </c>
      <c r="AJ63" s="54" t="s">
        <v>559</v>
      </c>
      <c r="AK63" s="14"/>
      <c r="AL63" s="14"/>
      <c r="AM63" s="14"/>
      <c r="AN63" s="7"/>
    </row>
    <row r="64" spans="1:40" ht="15.75" x14ac:dyDescent="0.25">
      <c r="A64" s="50" t="s">
        <v>185</v>
      </c>
      <c r="B64" s="44" t="s">
        <v>19</v>
      </c>
      <c r="C64" s="40" t="s">
        <v>306</v>
      </c>
      <c r="D64" s="40" t="s">
        <v>292</v>
      </c>
      <c r="E64" s="40" t="s">
        <v>273</v>
      </c>
      <c r="F64" s="41">
        <v>40990</v>
      </c>
      <c r="G64" s="42">
        <f>ROUNDDOWN((Table_SQLXAL[[#This Row],[PRODWIDTH]]/Table_SQLXAL[[#This Row],[ROLLWIDTH CM]]/10),0)</f>
        <v>10</v>
      </c>
      <c r="H64" s="43">
        <v>65</v>
      </c>
      <c r="I64" s="40" t="s">
        <v>148</v>
      </c>
      <c r="J64" s="44" t="s">
        <v>307</v>
      </c>
      <c r="K64" s="44" t="s">
        <v>308</v>
      </c>
      <c r="L64" s="45">
        <f>(Table_SQLXAL[[#This Row],[TARGETWEIGHT]]*1000)-Table_SQLXAL[[#This Row],[POWDERWEIGHT]]-Table_SQLXAL[[#This Row],[CHEMICALSWEIGHT]]</f>
        <v>75</v>
      </c>
      <c r="M64" s="46" t="s">
        <v>303</v>
      </c>
      <c r="N64" s="47">
        <f>Table_SQLXAL[[#This Row],[ROLLWIDTH]]/10</f>
        <v>30</v>
      </c>
      <c r="O64" s="48">
        <v>91000</v>
      </c>
      <c r="P64" s="48">
        <f>Table_SQLXAL[[#This Row],[QTY]]/Table_SQLXAL[[#This Row],[ROLLWIDTH CM]]*100</f>
        <v>303333.33333333337</v>
      </c>
      <c r="Q64" s="48">
        <v>303333.33333300002</v>
      </c>
      <c r="R64" s="72">
        <f>Table_SQLXAL[[#This Row],[KG]]-Table_SQLXAL[[#This Row],[poid de poudre]]-Table_SQLXAL[[#This Row],[poid de chemical]]</f>
        <v>6825</v>
      </c>
      <c r="S64" s="72">
        <f>Table_SQLXAL[[#This Row],[QTY_PROD_TIME]]*1.2</f>
        <v>8.7360000000000007</v>
      </c>
      <c r="T64" s="73">
        <v>3200</v>
      </c>
      <c r="U64" s="72">
        <f>Table_SQLXAL[[#This Row],[QTY]]*Table_SQLXAL[[#This Row],[POWDERWEIGHT]]/1000</f>
        <v>0</v>
      </c>
      <c r="V64" s="72">
        <f>Table_SQLXAL[[#This Row],[QTY]]*Table_SQLXAL[[#This Row],[CHEMICALSWEIGHT]]/1000</f>
        <v>0</v>
      </c>
      <c r="W64" s="48">
        <v>6825</v>
      </c>
      <c r="X64" s="72">
        <v>300</v>
      </c>
      <c r="Y64" s="72">
        <v>7.28</v>
      </c>
      <c r="Z64" s="74">
        <v>7.4999999999999997E-2</v>
      </c>
      <c r="AA64" s="75">
        <v>0</v>
      </c>
      <c r="AB64" s="72">
        <v>0</v>
      </c>
      <c r="AC64" s="44" t="s">
        <v>16</v>
      </c>
      <c r="AD64" s="44" t="s">
        <v>5</v>
      </c>
      <c r="AE64" s="44" t="s">
        <v>5</v>
      </c>
      <c r="AF64" s="44" t="s">
        <v>375</v>
      </c>
      <c r="AG64" s="44" t="s">
        <v>59</v>
      </c>
      <c r="AH64" s="44">
        <v>40990</v>
      </c>
      <c r="AI64" s="44" t="s">
        <v>721</v>
      </c>
      <c r="AJ64" s="53" t="s">
        <v>560</v>
      </c>
      <c r="AK64" s="14"/>
      <c r="AL64" s="14"/>
      <c r="AM64" s="14"/>
      <c r="AN64" s="7"/>
    </row>
    <row r="65" spans="1:40" ht="15.75" x14ac:dyDescent="0.25">
      <c r="A65" s="51" t="s">
        <v>185</v>
      </c>
      <c r="B65" s="35" t="s">
        <v>19</v>
      </c>
      <c r="C65" s="31" t="s">
        <v>166</v>
      </c>
      <c r="D65" s="31" t="s">
        <v>277</v>
      </c>
      <c r="E65" s="31" t="s">
        <v>278</v>
      </c>
      <c r="F65" s="32">
        <v>40990</v>
      </c>
      <c r="G65" s="33">
        <f>ROUNDDOWN((Table_SQLXAL[[#This Row],[PRODWIDTH]]/Table_SQLXAL[[#This Row],[ROLLWIDTH CM]]/10),0)</f>
        <v>15</v>
      </c>
      <c r="H65" s="34">
        <v>75</v>
      </c>
      <c r="I65" s="31" t="s">
        <v>304</v>
      </c>
      <c r="J65" s="35" t="s">
        <v>165</v>
      </c>
      <c r="K65" s="35" t="s">
        <v>167</v>
      </c>
      <c r="L65" s="36">
        <f>(Table_SQLXAL[[#This Row],[TARGETWEIGHT]]*1000)-Table_SQLXAL[[#This Row],[POWDERWEIGHT]]-Table_SQLXAL[[#This Row],[CHEMICALSWEIGHT]]</f>
        <v>45</v>
      </c>
      <c r="M65" s="37" t="s">
        <v>305</v>
      </c>
      <c r="N65" s="38">
        <f>Table_SQLXAL[[#This Row],[ROLLWIDTH]]/10</f>
        <v>20</v>
      </c>
      <c r="O65" s="39">
        <v>150000</v>
      </c>
      <c r="P65" s="39">
        <f>Table_SQLXAL[[#This Row],[QTY]]/Table_SQLXAL[[#This Row],[ROLLWIDTH CM]]*100</f>
        <v>1000000</v>
      </c>
      <c r="Q65" s="39">
        <v>125000</v>
      </c>
      <c r="R65" s="76">
        <f>Table_SQLXAL[[#This Row],[KG]]-Table_SQLXAL[[#This Row],[poid de poudre]]-Table_SQLXAL[[#This Row],[poid de chemical]]</f>
        <v>9000</v>
      </c>
      <c r="S65" s="76">
        <f>Table_SQLXAL[[#This Row],[QTY_PROD_TIME]]*1.2</f>
        <v>9.1199999999999992</v>
      </c>
      <c r="T65" s="77">
        <v>3100</v>
      </c>
      <c r="U65" s="76">
        <f>Table_SQLXAL[[#This Row],[QTY]]*Table_SQLXAL[[#This Row],[POWDERWEIGHT]]/1000</f>
        <v>0</v>
      </c>
      <c r="V65" s="76">
        <f>Table_SQLXAL[[#This Row],[QTY]]*Table_SQLXAL[[#This Row],[CHEMICALSWEIGHT]]/1000</f>
        <v>0</v>
      </c>
      <c r="W65" s="39">
        <v>7500</v>
      </c>
      <c r="X65" s="76">
        <v>1200</v>
      </c>
      <c r="Y65" s="76">
        <v>10.8</v>
      </c>
      <c r="Z65" s="78">
        <v>0.05</v>
      </c>
      <c r="AA65" s="79">
        <v>0</v>
      </c>
      <c r="AB65" s="76">
        <v>0</v>
      </c>
      <c r="AC65" s="35" t="s">
        <v>16</v>
      </c>
      <c r="AD65" s="35" t="s">
        <v>5</v>
      </c>
      <c r="AE65" s="35" t="s">
        <v>5</v>
      </c>
      <c r="AF65" s="35" t="s">
        <v>374</v>
      </c>
      <c r="AG65" s="35" t="s">
        <v>59</v>
      </c>
      <c r="AH65" s="35">
        <v>40990</v>
      </c>
      <c r="AI65" s="35" t="s">
        <v>722</v>
      </c>
      <c r="AJ65" s="54" t="s">
        <v>559</v>
      </c>
      <c r="AK65" s="14"/>
      <c r="AL65" s="14"/>
      <c r="AM65" s="14"/>
      <c r="AN65" s="7"/>
    </row>
    <row r="66" spans="1:40" ht="15.75" x14ac:dyDescent="0.25">
      <c r="A66" s="50" t="s">
        <v>185</v>
      </c>
      <c r="B66" s="44" t="s">
        <v>19</v>
      </c>
      <c r="C66" s="40" t="s">
        <v>48</v>
      </c>
      <c r="D66" s="40" t="s">
        <v>259</v>
      </c>
      <c r="E66" s="40" t="s">
        <v>260</v>
      </c>
      <c r="F66" s="41">
        <v>40990</v>
      </c>
      <c r="G66" s="42">
        <f>ROUNDDOWN((Table_SQLXAL[[#This Row],[PRODWIDTH]]/Table_SQLXAL[[#This Row],[ROLLWIDTH CM]]/10),0)</f>
        <v>3</v>
      </c>
      <c r="H66" s="43">
        <v>25.2</v>
      </c>
      <c r="I66" s="40" t="s">
        <v>65</v>
      </c>
      <c r="J66" s="44" t="s">
        <v>63</v>
      </c>
      <c r="K66" s="44" t="s">
        <v>64</v>
      </c>
      <c r="L66" s="45">
        <f>(Table_SQLXAL[[#This Row],[TARGETWEIGHT]]*1000)-Table_SQLXAL[[#This Row],[POWDERWEIGHT]]-Table_SQLXAL[[#This Row],[CHEMICALSWEIGHT]]</f>
        <v>43</v>
      </c>
      <c r="M66" s="46" t="s">
        <v>50</v>
      </c>
      <c r="N66" s="47">
        <f>Table_SQLXAL[[#This Row],[ROLLWIDTH]]/10</f>
        <v>95</v>
      </c>
      <c r="O66" s="48">
        <v>28440</v>
      </c>
      <c r="P66" s="48">
        <f>Table_SQLXAL[[#This Row],[QTY]]/Table_SQLXAL[[#This Row],[ROLLWIDTH CM]]*100</f>
        <v>63157.894736842107</v>
      </c>
      <c r="Q66" s="48">
        <v>18000</v>
      </c>
      <c r="R66" s="72">
        <f>Table_SQLXAL[[#This Row],[KG]]-Table_SQLXAL[[#This Row],[poid de poudre]]-Table_SQLXAL[[#This Row],[poid de chemical]]</f>
        <v>2580</v>
      </c>
      <c r="S66" s="72">
        <f>Table_SQLXAL[[#This Row],[QTY_PROD_TIME]]*1.2</f>
        <v>2.7359999999999998</v>
      </c>
      <c r="T66" s="73">
        <v>3200</v>
      </c>
      <c r="U66" s="72">
        <f>Table_SQLXAL[[#This Row],[QTY]]*Table_SQLXAL[[#This Row],[POWDERWEIGHT]]/1000</f>
        <v>0</v>
      </c>
      <c r="V66" s="72">
        <f>Table_SQLXAL[[#This Row],[QTY]]*Table_SQLXAL[[#This Row],[CHEMICALSWEIGHT]]/1000</f>
        <v>0</v>
      </c>
      <c r="W66" s="48">
        <v>3412.8</v>
      </c>
      <c r="X66" s="72">
        <v>1580</v>
      </c>
      <c r="Y66" s="72">
        <v>5.8870800000000001</v>
      </c>
      <c r="Z66" s="74">
        <v>0.12</v>
      </c>
      <c r="AA66" s="75">
        <v>0</v>
      </c>
      <c r="AB66" s="72">
        <v>0</v>
      </c>
      <c r="AC66" s="44" t="s">
        <v>16</v>
      </c>
      <c r="AD66" s="44" t="s">
        <v>5</v>
      </c>
      <c r="AE66" s="44" t="s">
        <v>5</v>
      </c>
      <c r="AF66" s="44" t="s">
        <v>376</v>
      </c>
      <c r="AG66" s="44" t="s">
        <v>59</v>
      </c>
      <c r="AH66" s="44">
        <v>40990</v>
      </c>
      <c r="AI66" s="44" t="s">
        <v>723</v>
      </c>
      <c r="AJ66" s="53" t="s">
        <v>329</v>
      </c>
      <c r="AK66" s="14"/>
      <c r="AL66" s="14"/>
      <c r="AM66" s="14"/>
      <c r="AN66" s="7"/>
    </row>
    <row r="67" spans="1:40" ht="15.75" x14ac:dyDescent="0.25">
      <c r="A67" s="51" t="s">
        <v>185</v>
      </c>
      <c r="B67" s="35" t="s">
        <v>19</v>
      </c>
      <c r="C67" s="31" t="s">
        <v>306</v>
      </c>
      <c r="D67" s="31" t="s">
        <v>292</v>
      </c>
      <c r="E67" s="31" t="s">
        <v>273</v>
      </c>
      <c r="F67" s="32">
        <v>40991</v>
      </c>
      <c r="G67" s="33">
        <f>ROUNDDOWN((Table_SQLXAL[[#This Row],[PRODWIDTH]]/Table_SQLXAL[[#This Row],[ROLLWIDTH CM]]/10),0)</f>
        <v>2</v>
      </c>
      <c r="H67" s="34">
        <v>65</v>
      </c>
      <c r="I67" s="31" t="s">
        <v>148</v>
      </c>
      <c r="J67" s="35" t="s">
        <v>307</v>
      </c>
      <c r="K67" s="35" t="s">
        <v>308</v>
      </c>
      <c r="L67" s="36">
        <f>(Table_SQLXAL[[#This Row],[TARGETWEIGHT]]*1000)-Table_SQLXAL[[#This Row],[POWDERWEIGHT]]-Table_SQLXAL[[#This Row],[CHEMICALSWEIGHT]]</f>
        <v>45</v>
      </c>
      <c r="M67" s="37" t="s">
        <v>303</v>
      </c>
      <c r="N67" s="38">
        <f>Table_SQLXAL[[#This Row],[ROLLWIDTH]]/10</f>
        <v>132</v>
      </c>
      <c r="O67" s="39">
        <v>91000</v>
      </c>
      <c r="P67" s="39">
        <f>Table_SQLXAL[[#This Row],[QTY]]/Table_SQLXAL[[#This Row],[ROLLWIDTH CM]]*100</f>
        <v>65000</v>
      </c>
      <c r="Q67" s="39">
        <v>303333.33333300002</v>
      </c>
      <c r="R67" s="76">
        <f>Table_SQLXAL[[#This Row],[KG]]-Table_SQLXAL[[#This Row],[poid de poudre]]-Table_SQLXAL[[#This Row],[poid de chemical]]</f>
        <v>3861</v>
      </c>
      <c r="S67" s="76">
        <f>Table_SQLXAL[[#This Row],[QTY_PROD_TIME]]*1.2</f>
        <v>8.4427199999999996</v>
      </c>
      <c r="T67" s="77">
        <v>3200</v>
      </c>
      <c r="U67" s="76">
        <f>Table_SQLXAL[[#This Row],[QTY]]*Table_SQLXAL[[#This Row],[POWDERWEIGHT]]/1000</f>
        <v>0</v>
      </c>
      <c r="V67" s="76">
        <f>Table_SQLXAL[[#This Row],[QTY]]*Table_SQLXAL[[#This Row],[CHEMICALSWEIGHT]]/1000</f>
        <v>0</v>
      </c>
      <c r="W67" s="39">
        <v>6825</v>
      </c>
      <c r="X67" s="76">
        <v>300</v>
      </c>
      <c r="Y67" s="76">
        <v>7.28</v>
      </c>
      <c r="Z67" s="78">
        <v>7.4999999999999997E-2</v>
      </c>
      <c r="AA67" s="79">
        <v>0</v>
      </c>
      <c r="AB67" s="76">
        <v>0</v>
      </c>
      <c r="AC67" s="35" t="s">
        <v>16</v>
      </c>
      <c r="AD67" s="35" t="s">
        <v>5</v>
      </c>
      <c r="AE67" s="35" t="s">
        <v>5</v>
      </c>
      <c r="AF67" s="35" t="s">
        <v>375</v>
      </c>
      <c r="AG67" s="35" t="s">
        <v>59</v>
      </c>
      <c r="AH67" s="35">
        <v>40991</v>
      </c>
      <c r="AI67" s="35" t="s">
        <v>724</v>
      </c>
      <c r="AJ67" s="54" t="s">
        <v>561</v>
      </c>
      <c r="AK67" s="14"/>
      <c r="AL67" s="14"/>
      <c r="AM67" s="14"/>
      <c r="AN67" s="7"/>
    </row>
    <row r="68" spans="1:40" ht="15.75" x14ac:dyDescent="0.25">
      <c r="A68" s="50" t="s">
        <v>185</v>
      </c>
      <c r="B68" s="44" t="s">
        <v>19</v>
      </c>
      <c r="C68" s="40" t="s">
        <v>174</v>
      </c>
      <c r="D68" s="40" t="s">
        <v>281</v>
      </c>
      <c r="E68" s="40" t="s">
        <v>282</v>
      </c>
      <c r="F68" s="41">
        <v>40991</v>
      </c>
      <c r="G68" s="42">
        <f>ROUNDDOWN((Table_SQLXAL[[#This Row],[PRODWIDTH]]/Table_SQLXAL[[#This Row],[ROLLWIDTH CM]]/10),0)</f>
        <v>1</v>
      </c>
      <c r="H68" s="43">
        <v>65.5</v>
      </c>
      <c r="I68" s="40" t="s">
        <v>44</v>
      </c>
      <c r="J68" s="44" t="s">
        <v>238</v>
      </c>
      <c r="K68" s="44" t="s">
        <v>239</v>
      </c>
      <c r="L68" s="45">
        <f>(Table_SQLXAL[[#This Row],[TARGETWEIGHT]]*1000)-Table_SQLXAL[[#This Row],[POWDERWEIGHT]]-Table_SQLXAL[[#This Row],[CHEMICALSWEIGHT]]</f>
        <v>48</v>
      </c>
      <c r="M68" s="46" t="s">
        <v>322</v>
      </c>
      <c r="N68" s="47">
        <f>Table_SQLXAL[[#This Row],[ROLLWIDTH]]/10</f>
        <v>156</v>
      </c>
      <c r="O68" s="48">
        <v>85800</v>
      </c>
      <c r="P68" s="48">
        <f>Table_SQLXAL[[#This Row],[QTY]]/Table_SQLXAL[[#This Row],[ROLLWIDTH CM]]*100</f>
        <v>76923.076923076922</v>
      </c>
      <c r="Q68" s="48">
        <v>65000</v>
      </c>
      <c r="R68" s="72">
        <f>Table_SQLXAL[[#This Row],[KG]]-Table_SQLXAL[[#This Row],[poid de poudre]]-Table_SQLXAL[[#This Row],[poid de chemical]]</f>
        <v>5760</v>
      </c>
      <c r="S68" s="72">
        <f>Table_SQLXAL[[#This Row],[QTY_PROD_TIME]]*1.2</f>
        <v>5.9039999999999999</v>
      </c>
      <c r="T68" s="73">
        <v>3100</v>
      </c>
      <c r="U68" s="72">
        <f>Table_SQLXAL[[#This Row],[QTY]]*Table_SQLXAL[[#This Row],[POWDERWEIGHT]]/1000</f>
        <v>0</v>
      </c>
      <c r="V68" s="72">
        <f>Table_SQLXAL[[#This Row],[QTY]]*Table_SQLXAL[[#This Row],[CHEMICALSWEIGHT]]/1000</f>
        <v>0</v>
      </c>
      <c r="W68" s="48">
        <v>3861</v>
      </c>
      <c r="X68" s="72">
        <v>1320</v>
      </c>
      <c r="Y68" s="72">
        <v>7.0355999999999996</v>
      </c>
      <c r="Z68" s="74">
        <v>4.4999999999999998E-2</v>
      </c>
      <c r="AA68" s="75">
        <v>0</v>
      </c>
      <c r="AB68" s="72">
        <v>0</v>
      </c>
      <c r="AC68" s="44" t="s">
        <v>16</v>
      </c>
      <c r="AD68" s="44" t="s">
        <v>5</v>
      </c>
      <c r="AE68" s="44" t="s">
        <v>5</v>
      </c>
      <c r="AF68" s="44" t="s">
        <v>388</v>
      </c>
      <c r="AG68" s="44" t="s">
        <v>59</v>
      </c>
      <c r="AH68" s="44">
        <v>40991</v>
      </c>
      <c r="AI68" s="44" t="s">
        <v>728</v>
      </c>
      <c r="AJ68" s="53" t="s">
        <v>243</v>
      </c>
      <c r="AK68" s="14"/>
      <c r="AL68" s="14"/>
      <c r="AM68" s="14"/>
      <c r="AN68" s="7"/>
    </row>
    <row r="69" spans="1:40" ht="15.75" x14ac:dyDescent="0.25">
      <c r="A69" s="51" t="s">
        <v>185</v>
      </c>
      <c r="B69" s="35" t="s">
        <v>19</v>
      </c>
      <c r="C69" s="31" t="s">
        <v>299</v>
      </c>
      <c r="D69" s="31" t="s">
        <v>251</v>
      </c>
      <c r="E69" s="31" t="s">
        <v>276</v>
      </c>
      <c r="F69" s="32">
        <v>40991</v>
      </c>
      <c r="G69" s="33">
        <f>ROUNDDOWN((Table_SQLXAL[[#This Row],[PRODWIDTH]]/Table_SQLXAL[[#This Row],[ROLLWIDTH CM]]/10),0)</f>
        <v>2</v>
      </c>
      <c r="H69" s="34">
        <v>130</v>
      </c>
      <c r="I69" s="31" t="s">
        <v>144</v>
      </c>
      <c r="J69" s="35" t="s">
        <v>300</v>
      </c>
      <c r="K69" s="35" t="s">
        <v>435</v>
      </c>
      <c r="L69" s="36">
        <f>(Table_SQLXAL[[#This Row],[TARGETWEIGHT]]*1000)-Table_SQLXAL[[#This Row],[POWDERWEIGHT]]-Table_SQLXAL[[#This Row],[CHEMICALSWEIGHT]]</f>
        <v>60</v>
      </c>
      <c r="M69" s="37" t="s">
        <v>301</v>
      </c>
      <c r="N69" s="38">
        <f>Table_SQLXAL[[#This Row],[ROLLWIDTH]]/10</f>
        <v>160</v>
      </c>
      <c r="O69" s="39">
        <v>120000</v>
      </c>
      <c r="P69" s="39">
        <f>Table_SQLXAL[[#This Row],[QTY]]/Table_SQLXAL[[#This Row],[ROLLWIDTH CM]]*100</f>
        <v>5800</v>
      </c>
      <c r="Q69" s="39">
        <v>76923.076923000001</v>
      </c>
      <c r="R69" s="76">
        <f>Table_SQLXAL[[#This Row],[KG]]-Table_SQLXAL[[#This Row],[poid de poudre]]-Table_SQLXAL[[#This Row],[poid de chemical]]</f>
        <v>556.79999999999995</v>
      </c>
      <c r="S69" s="76">
        <f>Table_SQLXAL[[#This Row],[QTY_PROD_TIME]]*1.2</f>
        <v>1.2583679999999999</v>
      </c>
      <c r="T69" s="77">
        <v>3100</v>
      </c>
      <c r="U69" s="76">
        <f>Table_SQLXAL[[#This Row],[QTY]]*Table_SQLXAL[[#This Row],[POWDERWEIGHT]]/1000</f>
        <v>0</v>
      </c>
      <c r="V69" s="76">
        <f>Table_SQLXAL[[#This Row],[QTY]]*Table_SQLXAL[[#This Row],[CHEMICALSWEIGHT]]/1000</f>
        <v>0</v>
      </c>
      <c r="W69" s="39">
        <v>5760</v>
      </c>
      <c r="X69" s="76">
        <v>1560</v>
      </c>
      <c r="Y69" s="76">
        <v>4.92</v>
      </c>
      <c r="Z69" s="78">
        <v>4.8000000000000001E-2</v>
      </c>
      <c r="AA69" s="79">
        <v>0</v>
      </c>
      <c r="AB69" s="76">
        <v>0</v>
      </c>
      <c r="AC69" s="35" t="s">
        <v>16</v>
      </c>
      <c r="AD69" s="35" t="s">
        <v>5</v>
      </c>
      <c r="AE69" s="35" t="s">
        <v>5</v>
      </c>
      <c r="AF69" s="35" t="s">
        <v>372</v>
      </c>
      <c r="AG69" s="35" t="s">
        <v>59</v>
      </c>
      <c r="AH69" s="35">
        <v>40991</v>
      </c>
      <c r="AI69" s="35" t="s">
        <v>729</v>
      </c>
      <c r="AJ69" s="54" t="s">
        <v>331</v>
      </c>
      <c r="AK69" s="14"/>
      <c r="AL69" s="14"/>
      <c r="AM69" s="14"/>
      <c r="AN69" s="7"/>
    </row>
    <row r="70" spans="1:40" ht="15.75" x14ac:dyDescent="0.25">
      <c r="A70" s="50" t="s">
        <v>185</v>
      </c>
      <c r="B70" s="44" t="s">
        <v>19</v>
      </c>
      <c r="C70" s="40" t="s">
        <v>146</v>
      </c>
      <c r="D70" s="40" t="s">
        <v>251</v>
      </c>
      <c r="E70" s="40" t="s">
        <v>276</v>
      </c>
      <c r="F70" s="41">
        <v>40991</v>
      </c>
      <c r="G70" s="42">
        <f>ROUNDDOWN((Table_SQLXAL[[#This Row],[PRODWIDTH]]/Table_SQLXAL[[#This Row],[ROLLWIDTH CM]]/10),0)</f>
        <v>3</v>
      </c>
      <c r="H70" s="43">
        <v>140</v>
      </c>
      <c r="I70" s="40" t="s">
        <v>148</v>
      </c>
      <c r="J70" s="44" t="s">
        <v>145</v>
      </c>
      <c r="K70" s="44" t="s">
        <v>147</v>
      </c>
      <c r="L70" s="45">
        <f>(Table_SQLXAL[[#This Row],[TARGETWEIGHT]]*1000)-Table_SQLXAL[[#This Row],[POWDERWEIGHT]]-Table_SQLXAL[[#This Row],[CHEMICALSWEIGHT]]</f>
        <v>45</v>
      </c>
      <c r="M70" s="46" t="s">
        <v>301</v>
      </c>
      <c r="N70" s="47">
        <f>Table_SQLXAL[[#This Row],[ROLLWIDTH]]/10</f>
        <v>100</v>
      </c>
      <c r="O70" s="48">
        <v>200000</v>
      </c>
      <c r="P70" s="48">
        <f>Table_SQLXAL[[#This Row],[QTY]]/Table_SQLXAL[[#This Row],[ROLLWIDTH CM]]*100</f>
        <v>220000</v>
      </c>
      <c r="Q70" s="48">
        <v>1000000</v>
      </c>
      <c r="R70" s="72">
        <f>Table_SQLXAL[[#This Row],[KG]]-Table_SQLXAL[[#This Row],[poid de poudre]]-Table_SQLXAL[[#This Row],[poid de chemical]]</f>
        <v>9900</v>
      </c>
      <c r="S70" s="72">
        <f>Table_SQLXAL[[#This Row],[QTY_PROD_TIME]]*1.2</f>
        <v>10.031999999999998</v>
      </c>
      <c r="T70" s="73">
        <v>3100</v>
      </c>
      <c r="U70" s="72">
        <f>Table_SQLXAL[[#This Row],[QTY]]*Table_SQLXAL[[#This Row],[POWDERWEIGHT]]/1000</f>
        <v>0</v>
      </c>
      <c r="V70" s="72">
        <f>Table_SQLXAL[[#This Row],[QTY]]*Table_SQLXAL[[#This Row],[CHEMICALSWEIGHT]]/1000</f>
        <v>0</v>
      </c>
      <c r="W70" s="48">
        <v>9000</v>
      </c>
      <c r="X70" s="72">
        <v>200</v>
      </c>
      <c r="Y70" s="72">
        <v>7.6</v>
      </c>
      <c r="Z70" s="74">
        <v>4.4999999999999998E-2</v>
      </c>
      <c r="AA70" s="75">
        <v>0</v>
      </c>
      <c r="AB70" s="72">
        <v>0</v>
      </c>
      <c r="AC70" s="44" t="s">
        <v>16</v>
      </c>
      <c r="AD70" s="44" t="s">
        <v>5</v>
      </c>
      <c r="AE70" s="44" t="s">
        <v>5</v>
      </c>
      <c r="AF70" s="44" t="s">
        <v>377</v>
      </c>
      <c r="AG70" s="44" t="s">
        <v>59</v>
      </c>
      <c r="AH70" s="44">
        <v>40991</v>
      </c>
      <c r="AI70" s="44" t="s">
        <v>725</v>
      </c>
      <c r="AJ70" s="53" t="s">
        <v>726</v>
      </c>
      <c r="AK70" s="14"/>
      <c r="AL70" s="14"/>
      <c r="AM70" s="14"/>
      <c r="AN70" s="7"/>
    </row>
    <row r="71" spans="1:40" ht="15.75" x14ac:dyDescent="0.25">
      <c r="A71" s="51" t="s">
        <v>185</v>
      </c>
      <c r="B71" s="35" t="s">
        <v>19</v>
      </c>
      <c r="C71" s="31" t="s">
        <v>211</v>
      </c>
      <c r="D71" s="31" t="s">
        <v>251</v>
      </c>
      <c r="E71" s="31" t="s">
        <v>276</v>
      </c>
      <c r="F71" s="32">
        <v>40991</v>
      </c>
      <c r="G71" s="33">
        <f>ROUNDDOWN((Table_SQLXAL[[#This Row],[PRODWIDTH]]/Table_SQLXAL[[#This Row],[ROLLWIDTH CM]]/10),0)</f>
        <v>1</v>
      </c>
      <c r="H71" s="34">
        <v>140</v>
      </c>
      <c r="I71" s="31" t="s">
        <v>144</v>
      </c>
      <c r="J71" s="35" t="s">
        <v>210</v>
      </c>
      <c r="K71" s="35" t="s">
        <v>212</v>
      </c>
      <c r="L71" s="36">
        <f>(Table_SQLXAL[[#This Row],[TARGETWEIGHT]]*1000)-Table_SQLXAL[[#This Row],[POWDERWEIGHT]]-Table_SQLXAL[[#This Row],[CHEMICALSWEIGHT]]</f>
        <v>55</v>
      </c>
      <c r="M71" s="37" t="s">
        <v>301</v>
      </c>
      <c r="N71" s="38">
        <f>Table_SQLXAL[[#This Row],[ROLLWIDTH]]/10</f>
        <v>160</v>
      </c>
      <c r="O71" s="39">
        <v>60000</v>
      </c>
      <c r="P71" s="39">
        <f>Table_SQLXAL[[#This Row],[QTY]]/Table_SQLXAL[[#This Row],[ROLLWIDTH CM]]*100</f>
        <v>2000</v>
      </c>
      <c r="Q71" s="39">
        <v>63157.894737000002</v>
      </c>
      <c r="R71" s="76">
        <f>Table_SQLXAL[[#This Row],[KG]]-Table_SQLXAL[[#This Row],[poid de poudre]]-Table_SQLXAL[[#This Row],[poid de chemical]]</f>
        <v>176</v>
      </c>
      <c r="S71" s="76">
        <f>Table_SQLXAL[[#This Row],[QTY_PROD_TIME]]*1.2</f>
        <v>0.62207999999999997</v>
      </c>
      <c r="T71" s="77">
        <v>3100</v>
      </c>
      <c r="U71" s="76">
        <f>Table_SQLXAL[[#This Row],[QTY]]*Table_SQLXAL[[#This Row],[POWDERWEIGHT]]/1000</f>
        <v>0</v>
      </c>
      <c r="V71" s="76">
        <f>Table_SQLXAL[[#This Row],[QTY]]*Table_SQLXAL[[#This Row],[CHEMICALSWEIGHT]]/1000</f>
        <v>14.719999999999999</v>
      </c>
      <c r="W71" s="39">
        <v>2580</v>
      </c>
      <c r="X71" s="76">
        <v>950</v>
      </c>
      <c r="Y71" s="76">
        <v>2.2799999999999998</v>
      </c>
      <c r="Z71" s="78">
        <v>4.2999999999999997E-2</v>
      </c>
      <c r="AA71" s="79">
        <v>0</v>
      </c>
      <c r="AB71" s="76">
        <v>0</v>
      </c>
      <c r="AC71" s="35" t="s">
        <v>16</v>
      </c>
      <c r="AD71" s="35" t="s">
        <v>5</v>
      </c>
      <c r="AE71" s="35" t="s">
        <v>5</v>
      </c>
      <c r="AF71" s="35" t="s">
        <v>5</v>
      </c>
      <c r="AG71" s="35" t="s">
        <v>59</v>
      </c>
      <c r="AH71" s="35">
        <v>40991</v>
      </c>
      <c r="AI71" s="35" t="s">
        <v>727</v>
      </c>
      <c r="AJ71" s="54" t="s">
        <v>331</v>
      </c>
      <c r="AK71" s="14"/>
      <c r="AL71" s="14"/>
      <c r="AM71" s="14"/>
      <c r="AN71" s="7"/>
    </row>
    <row r="72" spans="1:40" ht="15.75" x14ac:dyDescent="0.25">
      <c r="A72" s="50" t="s">
        <v>185</v>
      </c>
      <c r="B72" s="44" t="s">
        <v>19</v>
      </c>
      <c r="C72" s="40" t="s">
        <v>127</v>
      </c>
      <c r="D72" s="40" t="s">
        <v>261</v>
      </c>
      <c r="E72" s="40" t="s">
        <v>262</v>
      </c>
      <c r="F72" s="41">
        <v>40995</v>
      </c>
      <c r="G72" s="42">
        <f>ROUNDDOWN((Table_SQLXAL[[#This Row],[PRODWIDTH]]/Table_SQLXAL[[#This Row],[ROLLWIDTH CM]]/10),0)</f>
        <v>10</v>
      </c>
      <c r="H72" s="43">
        <v>46.1</v>
      </c>
      <c r="I72" s="40" t="s">
        <v>113</v>
      </c>
      <c r="J72" s="44" t="s">
        <v>192</v>
      </c>
      <c r="K72" s="44" t="s">
        <v>408</v>
      </c>
      <c r="L72" s="45">
        <f>(Table_SQLXAL[[#This Row],[TARGETWEIGHT]]*1000)-Table_SQLXAL[[#This Row],[POWDERWEIGHT]]-Table_SQLXAL[[#This Row],[CHEMICALSWEIGHT]]</f>
        <v>75</v>
      </c>
      <c r="M72" s="46" t="s">
        <v>128</v>
      </c>
      <c r="N72" s="47">
        <f>Table_SQLXAL[[#This Row],[ROLLWIDTH]]/10</f>
        <v>30</v>
      </c>
      <c r="O72" s="48">
        <v>9280</v>
      </c>
      <c r="P72" s="48">
        <f>Table_SQLXAL[[#This Row],[QTY]]/Table_SQLXAL[[#This Row],[ROLLWIDTH CM]]*100</f>
        <v>303333.33333333337</v>
      </c>
      <c r="Q72" s="48">
        <v>5800</v>
      </c>
      <c r="R72" s="72">
        <f>Table_SQLXAL[[#This Row],[KG]]-Table_SQLXAL[[#This Row],[poid de poudre]]-Table_SQLXAL[[#This Row],[poid de chemical]]</f>
        <v>6825</v>
      </c>
      <c r="S72" s="72">
        <f>Table_SQLXAL[[#This Row],[QTY_PROD_TIME]]*1.2</f>
        <v>8.7360000000000007</v>
      </c>
      <c r="T72" s="73">
        <v>3200</v>
      </c>
      <c r="U72" s="72">
        <f>Table_SQLXAL[[#This Row],[QTY]]*Table_SQLXAL[[#This Row],[POWDERWEIGHT]]/1000</f>
        <v>0</v>
      </c>
      <c r="V72" s="72">
        <f>Table_SQLXAL[[#This Row],[QTY]]*Table_SQLXAL[[#This Row],[CHEMICALSWEIGHT]]/1000</f>
        <v>0</v>
      </c>
      <c r="W72" s="48">
        <v>556.79999999999995</v>
      </c>
      <c r="X72" s="72">
        <v>1600</v>
      </c>
      <c r="Y72" s="72">
        <v>1.04864</v>
      </c>
      <c r="Z72" s="74">
        <v>0.06</v>
      </c>
      <c r="AA72" s="75">
        <v>0</v>
      </c>
      <c r="AB72" s="72">
        <v>0</v>
      </c>
      <c r="AC72" s="44" t="s">
        <v>16</v>
      </c>
      <c r="AD72" s="44" t="s">
        <v>5</v>
      </c>
      <c r="AE72" s="44" t="s">
        <v>5</v>
      </c>
      <c r="AF72" s="44" t="s">
        <v>381</v>
      </c>
      <c r="AG72" s="44" t="s">
        <v>59</v>
      </c>
      <c r="AH72" s="44">
        <v>40995</v>
      </c>
      <c r="AI72" s="44" t="s">
        <v>730</v>
      </c>
      <c r="AJ72" s="53" t="s">
        <v>649</v>
      </c>
      <c r="AK72" s="14"/>
      <c r="AL72" s="14"/>
      <c r="AM72" s="14"/>
      <c r="AN72" s="7"/>
    </row>
    <row r="73" spans="1:40" ht="15.75" x14ac:dyDescent="0.25">
      <c r="A73" s="51" t="s">
        <v>185</v>
      </c>
      <c r="B73" s="35" t="s">
        <v>19</v>
      </c>
      <c r="C73" s="31" t="s">
        <v>146</v>
      </c>
      <c r="D73" s="31" t="s">
        <v>251</v>
      </c>
      <c r="E73" s="31" t="s">
        <v>276</v>
      </c>
      <c r="F73" s="32">
        <v>40995</v>
      </c>
      <c r="G73" s="33">
        <f>ROUNDDOWN((Table_SQLXAL[[#This Row],[PRODWIDTH]]/Table_SQLXAL[[#This Row],[ROLLWIDTH CM]]/10),0)</f>
        <v>2</v>
      </c>
      <c r="H73" s="34">
        <v>140</v>
      </c>
      <c r="I73" s="31" t="s">
        <v>164</v>
      </c>
      <c r="J73" s="35" t="s">
        <v>162</v>
      </c>
      <c r="K73" s="35" t="s">
        <v>163</v>
      </c>
      <c r="L73" s="36">
        <f>(Table_SQLXAL[[#This Row],[TARGETWEIGHT]]*1000)-Table_SQLXAL[[#This Row],[POWDERWEIGHT]]-Table_SQLXAL[[#This Row],[CHEMICALSWEIGHT]]</f>
        <v>120</v>
      </c>
      <c r="M73" s="37" t="s">
        <v>301</v>
      </c>
      <c r="N73" s="38">
        <f>Table_SQLXAL[[#This Row],[ROLLWIDTH]]/10</f>
        <v>140</v>
      </c>
      <c r="O73" s="39">
        <v>220000</v>
      </c>
      <c r="P73" s="39">
        <f>Table_SQLXAL[[#This Row],[QTY]]/Table_SQLXAL[[#This Row],[ROLLWIDTH CM]]*100</f>
        <v>18352</v>
      </c>
      <c r="Q73" s="39">
        <v>220000</v>
      </c>
      <c r="R73" s="76">
        <f>Table_SQLXAL[[#This Row],[KG]]-Table_SQLXAL[[#This Row],[poid de poudre]]-Table_SQLXAL[[#This Row],[poid de chemical]]</f>
        <v>3083.136</v>
      </c>
      <c r="S73" s="76">
        <f>Table_SQLXAL[[#This Row],[QTY_PROD_TIME]]*1.2</f>
        <v>6.3820907999999994</v>
      </c>
      <c r="T73" s="77">
        <v>3100</v>
      </c>
      <c r="U73" s="76">
        <f>Table_SQLXAL[[#This Row],[QTY]]*Table_SQLXAL[[#This Row],[POWDERWEIGHT]]/1000</f>
        <v>0</v>
      </c>
      <c r="V73" s="76">
        <f>Table_SQLXAL[[#This Row],[QTY]]*Table_SQLXAL[[#This Row],[CHEMICALSWEIGHT]]/1000</f>
        <v>0</v>
      </c>
      <c r="W73" s="39">
        <v>9900</v>
      </c>
      <c r="X73" s="76">
        <v>1000</v>
      </c>
      <c r="Y73" s="76">
        <v>8.36</v>
      </c>
      <c r="Z73" s="78">
        <v>4.4999999999999998E-2</v>
      </c>
      <c r="AA73" s="79">
        <v>0</v>
      </c>
      <c r="AB73" s="76">
        <v>0</v>
      </c>
      <c r="AC73" s="35" t="s">
        <v>16</v>
      </c>
      <c r="AD73" s="35" t="s">
        <v>5</v>
      </c>
      <c r="AE73" s="35" t="s">
        <v>5</v>
      </c>
      <c r="AF73" s="35" t="s">
        <v>377</v>
      </c>
      <c r="AG73" s="35" t="s">
        <v>59</v>
      </c>
      <c r="AH73" s="35">
        <v>40995</v>
      </c>
      <c r="AI73" s="35" t="s">
        <v>731</v>
      </c>
      <c r="AJ73" s="54" t="s">
        <v>323</v>
      </c>
      <c r="AK73" s="14"/>
      <c r="AL73" s="14"/>
      <c r="AM73" s="14"/>
      <c r="AN73" s="7"/>
    </row>
    <row r="74" spans="1:40" ht="15.75" x14ac:dyDescent="0.25">
      <c r="A74" s="50" t="s">
        <v>185</v>
      </c>
      <c r="B74" s="44" t="s">
        <v>19</v>
      </c>
      <c r="C74" s="40" t="s">
        <v>306</v>
      </c>
      <c r="D74" s="40" t="s">
        <v>292</v>
      </c>
      <c r="E74" s="40" t="s">
        <v>273</v>
      </c>
      <c r="F74" s="41">
        <v>40997</v>
      </c>
      <c r="G74" s="42">
        <f>ROUNDDOWN((Table_SQLXAL[[#This Row],[PRODWIDTH]]/Table_SQLXAL[[#This Row],[ROLLWIDTH CM]]/10),0)</f>
        <v>15</v>
      </c>
      <c r="H74" s="43">
        <v>65</v>
      </c>
      <c r="I74" s="40" t="s">
        <v>148</v>
      </c>
      <c r="J74" s="44" t="s">
        <v>307</v>
      </c>
      <c r="K74" s="44" t="s">
        <v>308</v>
      </c>
      <c r="L74" s="45">
        <f>(Table_SQLXAL[[#This Row],[TARGETWEIGHT]]*1000)-Table_SQLXAL[[#This Row],[POWDERWEIGHT]]-Table_SQLXAL[[#This Row],[CHEMICALSWEIGHT]]</f>
        <v>45</v>
      </c>
      <c r="M74" s="46" t="s">
        <v>303</v>
      </c>
      <c r="N74" s="47">
        <f>Table_SQLXAL[[#This Row],[ROLLWIDTH]]/10</f>
        <v>20</v>
      </c>
      <c r="O74" s="48">
        <v>91000</v>
      </c>
      <c r="P74" s="48">
        <f>Table_SQLXAL[[#This Row],[QTY]]/Table_SQLXAL[[#This Row],[ROLLWIDTH CM]]*100</f>
        <v>1000000</v>
      </c>
      <c r="Q74" s="48">
        <v>303333.33333300002</v>
      </c>
      <c r="R74" s="72">
        <f>Table_SQLXAL[[#This Row],[KG]]-Table_SQLXAL[[#This Row],[poid de poudre]]-Table_SQLXAL[[#This Row],[poid de chemical]]</f>
        <v>9000</v>
      </c>
      <c r="S74" s="72">
        <f>Table_SQLXAL[[#This Row],[QTY_PROD_TIME]]*1.2</f>
        <v>9.1199999999999992</v>
      </c>
      <c r="T74" s="73">
        <v>3200</v>
      </c>
      <c r="U74" s="72">
        <f>Table_SQLXAL[[#This Row],[QTY]]*Table_SQLXAL[[#This Row],[POWDERWEIGHT]]/1000</f>
        <v>0</v>
      </c>
      <c r="V74" s="72">
        <f>Table_SQLXAL[[#This Row],[QTY]]*Table_SQLXAL[[#This Row],[CHEMICALSWEIGHT]]/1000</f>
        <v>0</v>
      </c>
      <c r="W74" s="48">
        <v>6825</v>
      </c>
      <c r="X74" s="72">
        <v>300</v>
      </c>
      <c r="Y74" s="72">
        <v>7.28</v>
      </c>
      <c r="Z74" s="74">
        <v>7.4999999999999997E-2</v>
      </c>
      <c r="AA74" s="75">
        <v>0</v>
      </c>
      <c r="AB74" s="72">
        <v>0</v>
      </c>
      <c r="AC74" s="44" t="s">
        <v>16</v>
      </c>
      <c r="AD74" s="44" t="s">
        <v>5</v>
      </c>
      <c r="AE74" s="44" t="s">
        <v>5</v>
      </c>
      <c r="AF74" s="44" t="s">
        <v>375</v>
      </c>
      <c r="AG74" s="44" t="s">
        <v>59</v>
      </c>
      <c r="AH74" s="44">
        <v>40997</v>
      </c>
      <c r="AI74" s="44" t="s">
        <v>732</v>
      </c>
      <c r="AJ74" s="53" t="s">
        <v>562</v>
      </c>
      <c r="AK74" s="14"/>
      <c r="AL74" s="14"/>
      <c r="AM74" s="14"/>
      <c r="AN74" s="7"/>
    </row>
    <row r="75" spans="1:40" ht="15.75" x14ac:dyDescent="0.25">
      <c r="A75" s="51" t="s">
        <v>185</v>
      </c>
      <c r="B75" s="35" t="s">
        <v>19</v>
      </c>
      <c r="C75" s="31" t="s">
        <v>93</v>
      </c>
      <c r="D75" s="31" t="s">
        <v>263</v>
      </c>
      <c r="E75" s="31" t="s">
        <v>264</v>
      </c>
      <c r="F75" s="32">
        <v>40997</v>
      </c>
      <c r="G75" s="33">
        <f>ROUNDDOWN((Table_SQLXAL[[#This Row],[PRODWIDTH]]/Table_SQLXAL[[#This Row],[ROLLWIDTH CM]]/10),0)</f>
        <v>2</v>
      </c>
      <c r="H75" s="34">
        <v>33.1</v>
      </c>
      <c r="I75" s="31" t="s">
        <v>97</v>
      </c>
      <c r="J75" s="35" t="s">
        <v>122</v>
      </c>
      <c r="K75" s="35" t="s">
        <v>123</v>
      </c>
      <c r="L75" s="36">
        <f>(Table_SQLXAL[[#This Row],[TARGETWEIGHT]]*1000)-Table_SQLXAL[[#This Row],[POWDERWEIGHT]]-Table_SQLXAL[[#This Row],[CHEMICALSWEIGHT]]</f>
        <v>45</v>
      </c>
      <c r="M75" s="37" t="s">
        <v>302</v>
      </c>
      <c r="N75" s="38">
        <f>Table_SQLXAL[[#This Row],[ROLLWIDTH]]/10</f>
        <v>132</v>
      </c>
      <c r="O75" s="39">
        <v>3200</v>
      </c>
      <c r="P75" s="39">
        <f>Table_SQLXAL[[#This Row],[QTY]]/Table_SQLXAL[[#This Row],[ROLLWIDTH CM]]*100</f>
        <v>65000</v>
      </c>
      <c r="Q75" s="39">
        <v>2000</v>
      </c>
      <c r="R75" s="76">
        <f>Table_SQLXAL[[#This Row],[KG]]-Table_SQLXAL[[#This Row],[poid de poudre]]-Table_SQLXAL[[#This Row],[poid de chemical]]</f>
        <v>3861</v>
      </c>
      <c r="S75" s="76">
        <f>Table_SQLXAL[[#This Row],[QTY_PROD_TIME]]*1.2</f>
        <v>8.4427199999999996</v>
      </c>
      <c r="T75" s="77">
        <v>3100</v>
      </c>
      <c r="U75" s="76">
        <f>Table_SQLXAL[[#This Row],[QTY]]*Table_SQLXAL[[#This Row],[POWDERWEIGHT]]/1000</f>
        <v>0</v>
      </c>
      <c r="V75" s="76">
        <f>Table_SQLXAL[[#This Row],[QTY]]*Table_SQLXAL[[#This Row],[CHEMICALSWEIGHT]]/1000</f>
        <v>0</v>
      </c>
      <c r="W75" s="39">
        <v>190.72</v>
      </c>
      <c r="X75" s="76">
        <v>1600</v>
      </c>
      <c r="Y75" s="76">
        <v>0.51839999999999997</v>
      </c>
      <c r="Z75" s="78">
        <v>5.96E-2</v>
      </c>
      <c r="AA75" s="79">
        <v>0</v>
      </c>
      <c r="AB75" s="76">
        <v>4.5999999999999996</v>
      </c>
      <c r="AC75" s="35" t="s">
        <v>95</v>
      </c>
      <c r="AD75" s="35" t="s">
        <v>96</v>
      </c>
      <c r="AE75" s="35" t="s">
        <v>5</v>
      </c>
      <c r="AF75" s="35" t="s">
        <v>373</v>
      </c>
      <c r="AG75" s="35" t="s">
        <v>59</v>
      </c>
      <c r="AH75" s="35">
        <v>40997</v>
      </c>
      <c r="AI75" s="35" t="s">
        <v>733</v>
      </c>
      <c r="AJ75" s="54" t="s">
        <v>444</v>
      </c>
      <c r="AK75" s="14"/>
      <c r="AL75" s="14"/>
      <c r="AM75" s="14"/>
      <c r="AN75" s="7"/>
    </row>
    <row r="76" spans="1:40" ht="15.75" x14ac:dyDescent="0.25">
      <c r="A76" s="50" t="s">
        <v>185</v>
      </c>
      <c r="B76" s="44" t="s">
        <v>19</v>
      </c>
      <c r="C76" s="40" t="s">
        <v>48</v>
      </c>
      <c r="D76" s="40" t="s">
        <v>259</v>
      </c>
      <c r="E76" s="40" t="s">
        <v>260</v>
      </c>
      <c r="F76" s="41">
        <v>40997</v>
      </c>
      <c r="G76" s="42">
        <f>ROUNDDOWN((Table_SQLXAL[[#This Row],[PRODWIDTH]]/Table_SQLXAL[[#This Row],[ROLLWIDTH CM]]/10),0)</f>
        <v>15</v>
      </c>
      <c r="H76" s="43">
        <v>25.2</v>
      </c>
      <c r="I76" s="40" t="s">
        <v>85</v>
      </c>
      <c r="J76" s="44" t="s">
        <v>83</v>
      </c>
      <c r="K76" s="44" t="s">
        <v>84</v>
      </c>
      <c r="L76" s="45">
        <f>(Table_SQLXAL[[#This Row],[TARGETWEIGHT]]*1000)-Table_SQLXAL[[#This Row],[POWDERWEIGHT]]-Table_SQLXAL[[#This Row],[CHEMICALSWEIGHT]]</f>
        <v>45</v>
      </c>
      <c r="M76" s="46" t="s">
        <v>50</v>
      </c>
      <c r="N76" s="47">
        <f>Table_SQLXAL[[#This Row],[ROLLWIDTH]]/10</f>
        <v>20</v>
      </c>
      <c r="O76" s="48">
        <v>26600</v>
      </c>
      <c r="P76" s="48">
        <f>Table_SQLXAL[[#This Row],[QTY]]/Table_SQLXAL[[#This Row],[ROLLWIDTH CM]]*100</f>
        <v>1000000</v>
      </c>
      <c r="Q76" s="48">
        <v>19000</v>
      </c>
      <c r="R76" s="72">
        <f>Table_SQLXAL[[#This Row],[KG]]-Table_SQLXAL[[#This Row],[poid de poudre]]-Table_SQLXAL[[#This Row],[poid de chemical]]</f>
        <v>9000</v>
      </c>
      <c r="S76" s="72">
        <f>Table_SQLXAL[[#This Row],[QTY_PROD_TIME]]*1.2</f>
        <v>9.1199999999999992</v>
      </c>
      <c r="T76" s="73">
        <v>3200</v>
      </c>
      <c r="U76" s="72">
        <f>Table_SQLXAL[[#This Row],[QTY]]*Table_SQLXAL[[#This Row],[POWDERWEIGHT]]/1000</f>
        <v>0</v>
      </c>
      <c r="V76" s="72">
        <f>Table_SQLXAL[[#This Row],[QTY]]*Table_SQLXAL[[#This Row],[CHEMICALSWEIGHT]]/1000</f>
        <v>0</v>
      </c>
      <c r="W76" s="48">
        <v>3192</v>
      </c>
      <c r="X76" s="72">
        <v>1400</v>
      </c>
      <c r="Y76" s="72">
        <v>5.5061999999999998</v>
      </c>
      <c r="Z76" s="74">
        <v>0.12</v>
      </c>
      <c r="AA76" s="75">
        <v>0</v>
      </c>
      <c r="AB76" s="72">
        <v>0</v>
      </c>
      <c r="AC76" s="44" t="s">
        <v>16</v>
      </c>
      <c r="AD76" s="44" t="s">
        <v>5</v>
      </c>
      <c r="AE76" s="44" t="s">
        <v>5</v>
      </c>
      <c r="AF76" s="44" t="s">
        <v>376</v>
      </c>
      <c r="AG76" s="44" t="s">
        <v>59</v>
      </c>
      <c r="AH76" s="44">
        <v>40997</v>
      </c>
      <c r="AI76" s="44" t="s">
        <v>734</v>
      </c>
      <c r="AJ76" s="53" t="s">
        <v>199</v>
      </c>
      <c r="AK76" s="14"/>
      <c r="AL76" s="14"/>
      <c r="AM76" s="14"/>
      <c r="AN76" s="7"/>
    </row>
    <row r="77" spans="1:40" ht="15.75" x14ac:dyDescent="0.25">
      <c r="A77" s="51" t="s">
        <v>185</v>
      </c>
      <c r="B77" s="35" t="s">
        <v>19</v>
      </c>
      <c r="C77" s="31" t="s">
        <v>146</v>
      </c>
      <c r="D77" s="31" t="s">
        <v>251</v>
      </c>
      <c r="E77" s="31" t="s">
        <v>276</v>
      </c>
      <c r="F77" s="32">
        <v>40998</v>
      </c>
      <c r="G77" s="33">
        <f>ROUNDDOWN((Table_SQLXAL[[#This Row],[PRODWIDTH]]/Table_SQLXAL[[#This Row],[ROLLWIDTH CM]]/10),0)</f>
        <v>2</v>
      </c>
      <c r="H77" s="34">
        <v>140</v>
      </c>
      <c r="I77" s="31" t="s">
        <v>148</v>
      </c>
      <c r="J77" s="35" t="s">
        <v>145</v>
      </c>
      <c r="K77" s="35" t="s">
        <v>147</v>
      </c>
      <c r="L77" s="36">
        <f>(Table_SQLXAL[[#This Row],[TARGETWEIGHT]]*1000)-Table_SQLXAL[[#This Row],[POWDERWEIGHT]]-Table_SQLXAL[[#This Row],[CHEMICALSWEIGHT]]</f>
        <v>45</v>
      </c>
      <c r="M77" s="37" t="s">
        <v>301</v>
      </c>
      <c r="N77" s="38">
        <f>Table_SQLXAL[[#This Row],[ROLLWIDTH]]/10</f>
        <v>132</v>
      </c>
      <c r="O77" s="39">
        <v>200000</v>
      </c>
      <c r="P77" s="39">
        <f>Table_SQLXAL[[#This Row],[QTY]]/Table_SQLXAL[[#This Row],[ROLLWIDTH CM]]*100</f>
        <v>65000</v>
      </c>
      <c r="Q77" s="39">
        <v>1000000</v>
      </c>
      <c r="R77" s="76">
        <f>Table_SQLXAL[[#This Row],[KG]]-Table_SQLXAL[[#This Row],[poid de poudre]]-Table_SQLXAL[[#This Row],[poid de chemical]]</f>
        <v>3861</v>
      </c>
      <c r="S77" s="76">
        <f>Table_SQLXAL[[#This Row],[QTY_PROD_TIME]]*1.2</f>
        <v>8.4427199999999996</v>
      </c>
      <c r="T77" s="77">
        <v>3100</v>
      </c>
      <c r="U77" s="76">
        <f>Table_SQLXAL[[#This Row],[QTY]]*Table_SQLXAL[[#This Row],[POWDERWEIGHT]]/1000</f>
        <v>0</v>
      </c>
      <c r="V77" s="76">
        <f>Table_SQLXAL[[#This Row],[QTY]]*Table_SQLXAL[[#This Row],[CHEMICALSWEIGHT]]/1000</f>
        <v>0</v>
      </c>
      <c r="W77" s="39">
        <v>9000</v>
      </c>
      <c r="X77" s="76">
        <v>200</v>
      </c>
      <c r="Y77" s="76">
        <v>7.6</v>
      </c>
      <c r="Z77" s="78">
        <v>4.4999999999999998E-2</v>
      </c>
      <c r="AA77" s="79">
        <v>0</v>
      </c>
      <c r="AB77" s="76">
        <v>0</v>
      </c>
      <c r="AC77" s="35" t="s">
        <v>16</v>
      </c>
      <c r="AD77" s="35" t="s">
        <v>5</v>
      </c>
      <c r="AE77" s="35" t="s">
        <v>5</v>
      </c>
      <c r="AF77" s="35" t="s">
        <v>377</v>
      </c>
      <c r="AG77" s="35" t="s">
        <v>59</v>
      </c>
      <c r="AH77" s="35">
        <v>40998</v>
      </c>
      <c r="AI77" s="35" t="s">
        <v>735</v>
      </c>
      <c r="AJ77" s="54" t="s">
        <v>736</v>
      </c>
      <c r="AK77" s="14"/>
      <c r="AL77" s="14"/>
      <c r="AM77" s="14"/>
      <c r="AN77" s="7"/>
    </row>
    <row r="78" spans="1:40" ht="15.75" x14ac:dyDescent="0.25">
      <c r="A78" s="50" t="s">
        <v>185</v>
      </c>
      <c r="B78" s="44" t="s">
        <v>19</v>
      </c>
      <c r="C78" s="40" t="s">
        <v>174</v>
      </c>
      <c r="D78" s="40" t="s">
        <v>281</v>
      </c>
      <c r="E78" s="40" t="s">
        <v>282</v>
      </c>
      <c r="F78" s="41">
        <v>41001</v>
      </c>
      <c r="G78" s="42">
        <f>ROUNDDOWN((Table_SQLXAL[[#This Row],[PRODWIDTH]]/Table_SQLXAL[[#This Row],[ROLLWIDTH CM]]/10),0)</f>
        <v>2</v>
      </c>
      <c r="H78" s="43">
        <v>65.5</v>
      </c>
      <c r="I78" s="40" t="s">
        <v>44</v>
      </c>
      <c r="J78" s="44" t="s">
        <v>238</v>
      </c>
      <c r="K78" s="44" t="s">
        <v>239</v>
      </c>
      <c r="L78" s="45">
        <f>(Table_SQLXAL[[#This Row],[TARGETWEIGHT]]*1000)-Table_SQLXAL[[#This Row],[POWDERWEIGHT]]-Table_SQLXAL[[#This Row],[CHEMICALSWEIGHT]]</f>
        <v>120</v>
      </c>
      <c r="M78" s="46" t="s">
        <v>322</v>
      </c>
      <c r="N78" s="47">
        <f>Table_SQLXAL[[#This Row],[ROLLWIDTH]]/10</f>
        <v>144</v>
      </c>
      <c r="O78" s="48">
        <v>85800</v>
      </c>
      <c r="P78" s="48">
        <f>Table_SQLXAL[[#This Row],[QTY]]/Table_SQLXAL[[#This Row],[ROLLWIDTH CM]]*100</f>
        <v>12385</v>
      </c>
      <c r="Q78" s="48">
        <v>65000</v>
      </c>
      <c r="R78" s="72">
        <f>Table_SQLXAL[[#This Row],[KG]]-Table_SQLXAL[[#This Row],[poid de poudre]]-Table_SQLXAL[[#This Row],[poid de chemical]]</f>
        <v>2140.1280000000002</v>
      </c>
      <c r="S78" s="72">
        <f>Table_SQLXAL[[#This Row],[QTY_PROD_TIME]]*1.2</f>
        <v>4.4300639999999998</v>
      </c>
      <c r="T78" s="73">
        <v>3100</v>
      </c>
      <c r="U78" s="72">
        <f>Table_SQLXAL[[#This Row],[QTY]]*Table_SQLXAL[[#This Row],[POWDERWEIGHT]]/1000</f>
        <v>0</v>
      </c>
      <c r="V78" s="72">
        <f>Table_SQLXAL[[#This Row],[QTY]]*Table_SQLXAL[[#This Row],[CHEMICALSWEIGHT]]/1000</f>
        <v>0</v>
      </c>
      <c r="W78" s="48">
        <v>3861</v>
      </c>
      <c r="X78" s="72">
        <v>1320</v>
      </c>
      <c r="Y78" s="72">
        <v>7.0355999999999996</v>
      </c>
      <c r="Z78" s="74">
        <v>4.4999999999999998E-2</v>
      </c>
      <c r="AA78" s="75">
        <v>0</v>
      </c>
      <c r="AB78" s="72">
        <v>0</v>
      </c>
      <c r="AC78" s="44" t="s">
        <v>16</v>
      </c>
      <c r="AD78" s="44" t="s">
        <v>5</v>
      </c>
      <c r="AE78" s="44" t="s">
        <v>5</v>
      </c>
      <c r="AF78" s="44" t="s">
        <v>388</v>
      </c>
      <c r="AG78" s="44" t="s">
        <v>59</v>
      </c>
      <c r="AH78" s="44">
        <v>41001</v>
      </c>
      <c r="AI78" s="44" t="s">
        <v>737</v>
      </c>
      <c r="AJ78" s="53" t="s">
        <v>241</v>
      </c>
      <c r="AK78" s="14"/>
      <c r="AL78" s="14"/>
      <c r="AM78" s="14"/>
      <c r="AN78" s="7"/>
    </row>
    <row r="79" spans="1:40" ht="15.75" x14ac:dyDescent="0.25">
      <c r="A79" s="51" t="s">
        <v>185</v>
      </c>
      <c r="B79" s="35" t="s">
        <v>19</v>
      </c>
      <c r="C79" s="31" t="s">
        <v>146</v>
      </c>
      <c r="D79" s="31" t="s">
        <v>251</v>
      </c>
      <c r="E79" s="31" t="s">
        <v>276</v>
      </c>
      <c r="F79" s="32">
        <v>41002</v>
      </c>
      <c r="G79" s="33">
        <f>ROUNDDOWN((Table_SQLXAL[[#This Row],[PRODWIDTH]]/Table_SQLXAL[[#This Row],[ROLLWIDTH CM]]/10),0)</f>
        <v>2</v>
      </c>
      <c r="H79" s="34">
        <v>140</v>
      </c>
      <c r="I79" s="31" t="s">
        <v>148</v>
      </c>
      <c r="J79" s="35" t="s">
        <v>145</v>
      </c>
      <c r="K79" s="35" t="s">
        <v>147</v>
      </c>
      <c r="L79" s="36">
        <f>(Table_SQLXAL[[#This Row],[TARGETWEIGHT]]*1000)-Table_SQLXAL[[#This Row],[POWDERWEIGHT]]-Table_SQLXAL[[#This Row],[CHEMICALSWEIGHT]]</f>
        <v>120</v>
      </c>
      <c r="M79" s="37" t="s">
        <v>301</v>
      </c>
      <c r="N79" s="38">
        <f>Table_SQLXAL[[#This Row],[ROLLWIDTH]]/10</f>
        <v>137</v>
      </c>
      <c r="O79" s="39">
        <v>200000</v>
      </c>
      <c r="P79" s="39">
        <f>Table_SQLXAL[[#This Row],[QTY]]/Table_SQLXAL[[#This Row],[ROLLWIDTH CM]]*100</f>
        <v>13329</v>
      </c>
      <c r="Q79" s="39">
        <v>1000000</v>
      </c>
      <c r="R79" s="76">
        <f>Table_SQLXAL[[#This Row],[KG]]-Table_SQLXAL[[#This Row],[poid de poudre]]-Table_SQLXAL[[#This Row],[poid de chemical]]</f>
        <v>2191.2876000000001</v>
      </c>
      <c r="S79" s="76">
        <f>Table_SQLXAL[[#This Row],[QTY_PROD_TIME]]*1.2</f>
        <v>4.5359651999999997</v>
      </c>
      <c r="T79" s="77">
        <v>3100</v>
      </c>
      <c r="U79" s="76">
        <f>Table_SQLXAL[[#This Row],[QTY]]*Table_SQLXAL[[#This Row],[POWDERWEIGHT]]/1000</f>
        <v>0</v>
      </c>
      <c r="V79" s="76">
        <f>Table_SQLXAL[[#This Row],[QTY]]*Table_SQLXAL[[#This Row],[CHEMICALSWEIGHT]]/1000</f>
        <v>0</v>
      </c>
      <c r="W79" s="39">
        <v>9000</v>
      </c>
      <c r="X79" s="76">
        <v>200</v>
      </c>
      <c r="Y79" s="76">
        <v>7.6</v>
      </c>
      <c r="Z79" s="78">
        <v>4.4999999999999998E-2</v>
      </c>
      <c r="AA79" s="79">
        <v>0</v>
      </c>
      <c r="AB79" s="76">
        <v>0</v>
      </c>
      <c r="AC79" s="35" t="s">
        <v>16</v>
      </c>
      <c r="AD79" s="35" t="s">
        <v>5</v>
      </c>
      <c r="AE79" s="35" t="s">
        <v>5</v>
      </c>
      <c r="AF79" s="35" t="s">
        <v>377</v>
      </c>
      <c r="AG79" s="35" t="s">
        <v>59</v>
      </c>
      <c r="AH79" s="35">
        <v>41002</v>
      </c>
      <c r="AI79" s="35" t="s">
        <v>738</v>
      </c>
      <c r="AJ79" s="54" t="s">
        <v>739</v>
      </c>
      <c r="AK79" s="14"/>
      <c r="AL79" s="14"/>
      <c r="AM79" s="14"/>
      <c r="AN79" s="7"/>
    </row>
    <row r="80" spans="1:40" ht="15.75" x14ac:dyDescent="0.25">
      <c r="A80" s="50" t="s">
        <v>185</v>
      </c>
      <c r="B80" s="44" t="s">
        <v>19</v>
      </c>
      <c r="C80" s="40" t="s">
        <v>174</v>
      </c>
      <c r="D80" s="40" t="s">
        <v>281</v>
      </c>
      <c r="E80" s="40" t="s">
        <v>282</v>
      </c>
      <c r="F80" s="41">
        <v>41002</v>
      </c>
      <c r="G80" s="42">
        <f>ROUNDDOWN((Table_SQLXAL[[#This Row],[PRODWIDTH]]/Table_SQLXAL[[#This Row],[ROLLWIDTH CM]]/10),0)</f>
        <v>2</v>
      </c>
      <c r="H80" s="43">
        <v>65.5</v>
      </c>
      <c r="I80" s="40" t="s">
        <v>44</v>
      </c>
      <c r="J80" s="44" t="s">
        <v>238</v>
      </c>
      <c r="K80" s="44" t="s">
        <v>239</v>
      </c>
      <c r="L80" s="45">
        <f>(Table_SQLXAL[[#This Row],[TARGETWEIGHT]]*1000)-Table_SQLXAL[[#This Row],[POWDERWEIGHT]]-Table_SQLXAL[[#This Row],[CHEMICALSWEIGHT]]</f>
        <v>120</v>
      </c>
      <c r="M80" s="46" t="s">
        <v>322</v>
      </c>
      <c r="N80" s="47">
        <f>Table_SQLXAL[[#This Row],[ROLLWIDTH]]/10</f>
        <v>144</v>
      </c>
      <c r="O80" s="48">
        <v>85800</v>
      </c>
      <c r="P80" s="48">
        <f>Table_SQLXAL[[#This Row],[QTY]]/Table_SQLXAL[[#This Row],[ROLLWIDTH CM]]*100</f>
        <v>10000</v>
      </c>
      <c r="Q80" s="48">
        <v>65000</v>
      </c>
      <c r="R80" s="72">
        <f>Table_SQLXAL[[#This Row],[KG]]-Table_SQLXAL[[#This Row],[poid de poudre]]-Table_SQLXAL[[#This Row],[poid de chemical]]</f>
        <v>1728</v>
      </c>
      <c r="S80" s="72">
        <f>Table_SQLXAL[[#This Row],[QTY_PROD_TIME]]*1.2</f>
        <v>3.5769599999999997</v>
      </c>
      <c r="T80" s="73">
        <v>3100</v>
      </c>
      <c r="U80" s="72">
        <f>Table_SQLXAL[[#This Row],[QTY]]*Table_SQLXAL[[#This Row],[POWDERWEIGHT]]/1000</f>
        <v>0</v>
      </c>
      <c r="V80" s="72">
        <f>Table_SQLXAL[[#This Row],[QTY]]*Table_SQLXAL[[#This Row],[CHEMICALSWEIGHT]]/1000</f>
        <v>0</v>
      </c>
      <c r="W80" s="48">
        <v>3861</v>
      </c>
      <c r="X80" s="72">
        <v>1320</v>
      </c>
      <c r="Y80" s="72">
        <v>7.0355999999999996</v>
      </c>
      <c r="Z80" s="74">
        <v>4.4999999999999998E-2</v>
      </c>
      <c r="AA80" s="75">
        <v>0</v>
      </c>
      <c r="AB80" s="72">
        <v>0</v>
      </c>
      <c r="AC80" s="44" t="s">
        <v>16</v>
      </c>
      <c r="AD80" s="44" t="s">
        <v>5</v>
      </c>
      <c r="AE80" s="44" t="s">
        <v>5</v>
      </c>
      <c r="AF80" s="44" t="s">
        <v>388</v>
      </c>
      <c r="AG80" s="44" t="s">
        <v>59</v>
      </c>
      <c r="AH80" s="44">
        <v>41002</v>
      </c>
      <c r="AI80" s="44" t="s">
        <v>741</v>
      </c>
      <c r="AJ80" s="53" t="s">
        <v>242</v>
      </c>
      <c r="AK80" s="14"/>
      <c r="AL80" s="14"/>
      <c r="AM80" s="14"/>
      <c r="AN80" s="7"/>
    </row>
    <row r="81" spans="1:40" ht="15.75" x14ac:dyDescent="0.25">
      <c r="A81" s="51" t="s">
        <v>185</v>
      </c>
      <c r="B81" s="35" t="s">
        <v>19</v>
      </c>
      <c r="C81" s="31" t="s">
        <v>48</v>
      </c>
      <c r="D81" s="31" t="s">
        <v>259</v>
      </c>
      <c r="E81" s="31" t="s">
        <v>260</v>
      </c>
      <c r="F81" s="32">
        <v>41002</v>
      </c>
      <c r="G81" s="33">
        <f>ROUNDDOWN((Table_SQLXAL[[#This Row],[PRODWIDTH]]/Table_SQLXAL[[#This Row],[ROLLWIDTH CM]]/10),0)</f>
        <v>2</v>
      </c>
      <c r="H81" s="34">
        <v>25.2</v>
      </c>
      <c r="I81" s="31" t="s">
        <v>74</v>
      </c>
      <c r="J81" s="35" t="s">
        <v>47</v>
      </c>
      <c r="K81" s="35" t="s">
        <v>49</v>
      </c>
      <c r="L81" s="36">
        <f>(Table_SQLXAL[[#This Row],[TARGETWEIGHT]]*1000)-Table_SQLXAL[[#This Row],[POWDERWEIGHT]]-Table_SQLXAL[[#This Row],[CHEMICALSWEIGHT]]</f>
        <v>120</v>
      </c>
      <c r="M81" s="37" t="s">
        <v>50</v>
      </c>
      <c r="N81" s="38">
        <f>Table_SQLXAL[[#This Row],[ROLLWIDTH]]/10</f>
        <v>140</v>
      </c>
      <c r="O81" s="39">
        <v>17834.400000000001</v>
      </c>
      <c r="P81" s="39">
        <f>Table_SQLXAL[[#This Row],[QTY]]/Table_SQLXAL[[#This Row],[ROLLWIDTH CM]]*100</f>
        <v>36000</v>
      </c>
      <c r="Q81" s="39">
        <v>12385</v>
      </c>
      <c r="R81" s="76">
        <f>Table_SQLXAL[[#This Row],[KG]]-Table_SQLXAL[[#This Row],[poid de poudre]]-Table_SQLXAL[[#This Row],[poid de chemical]]</f>
        <v>6048</v>
      </c>
      <c r="S81" s="76">
        <f>Table_SQLXAL[[#This Row],[QTY_PROD_TIME]]*1.2</f>
        <v>12.519360000000001</v>
      </c>
      <c r="T81" s="77">
        <v>3200</v>
      </c>
      <c r="U81" s="76">
        <f>Table_SQLXAL[[#This Row],[QTY]]*Table_SQLXAL[[#This Row],[POWDERWEIGHT]]/1000</f>
        <v>0</v>
      </c>
      <c r="V81" s="76">
        <f>Table_SQLXAL[[#This Row],[QTY]]*Table_SQLXAL[[#This Row],[CHEMICALSWEIGHT]]/1000</f>
        <v>0</v>
      </c>
      <c r="W81" s="39">
        <v>2140.1280000000002</v>
      </c>
      <c r="X81" s="76">
        <v>1440</v>
      </c>
      <c r="Y81" s="76">
        <v>3.6917200000000001</v>
      </c>
      <c r="Z81" s="78">
        <v>0.12</v>
      </c>
      <c r="AA81" s="79">
        <v>0</v>
      </c>
      <c r="AB81" s="76">
        <v>0</v>
      </c>
      <c r="AC81" s="35" t="s">
        <v>16</v>
      </c>
      <c r="AD81" s="35" t="s">
        <v>5</v>
      </c>
      <c r="AE81" s="35" t="s">
        <v>5</v>
      </c>
      <c r="AF81" s="35" t="s">
        <v>376</v>
      </c>
      <c r="AG81" s="35" t="s">
        <v>59</v>
      </c>
      <c r="AH81" s="35">
        <v>41002</v>
      </c>
      <c r="AI81" s="35" t="s">
        <v>742</v>
      </c>
      <c r="AJ81" s="54" t="s">
        <v>414</v>
      </c>
      <c r="AK81" s="14"/>
      <c r="AL81" s="14"/>
      <c r="AM81" s="14"/>
      <c r="AN81" s="7"/>
    </row>
    <row r="82" spans="1:40" ht="15.75" x14ac:dyDescent="0.25">
      <c r="A82" s="50" t="s">
        <v>185</v>
      </c>
      <c r="B82" s="44" t="s">
        <v>19</v>
      </c>
      <c r="C82" s="40" t="s">
        <v>48</v>
      </c>
      <c r="D82" s="40" t="s">
        <v>259</v>
      </c>
      <c r="E82" s="40" t="s">
        <v>260</v>
      </c>
      <c r="F82" s="41">
        <v>41002</v>
      </c>
      <c r="G82" s="42">
        <f>ROUNDDOWN((Table_SQLXAL[[#This Row],[PRODWIDTH]]/Table_SQLXAL[[#This Row],[ROLLWIDTH CM]]/10),0)</f>
        <v>5</v>
      </c>
      <c r="H82" s="43">
        <v>25.2</v>
      </c>
      <c r="I82" s="40" t="s">
        <v>74</v>
      </c>
      <c r="J82" s="44" t="s">
        <v>72</v>
      </c>
      <c r="K82" s="44" t="s">
        <v>73</v>
      </c>
      <c r="L82" s="45">
        <f>(Table_SQLXAL[[#This Row],[TARGETWEIGHT]]*1000)-Table_SQLXAL[[#This Row],[POWDERWEIGHT]]-Table_SQLXAL[[#This Row],[CHEMICALSWEIGHT]]</f>
        <v>50</v>
      </c>
      <c r="M82" s="46" t="s">
        <v>50</v>
      </c>
      <c r="N82" s="47">
        <f>Table_SQLXAL[[#This Row],[ROLLWIDTH]]/10</f>
        <v>60</v>
      </c>
      <c r="O82" s="48">
        <v>30140</v>
      </c>
      <c r="P82" s="48">
        <f>Table_SQLXAL[[#This Row],[QTY]]/Table_SQLXAL[[#This Row],[ROLLWIDTH CM]]*100</f>
        <v>50000</v>
      </c>
      <c r="Q82" s="48">
        <v>22000</v>
      </c>
      <c r="R82" s="72">
        <f>Table_SQLXAL[[#This Row],[KG]]-Table_SQLXAL[[#This Row],[poid de poudre]]-Table_SQLXAL[[#This Row],[poid de chemical]]</f>
        <v>1500</v>
      </c>
      <c r="S82" s="72">
        <f>Table_SQLXAL[[#This Row],[QTY_PROD_TIME]]*1.2</f>
        <v>2.5920000000000001</v>
      </c>
      <c r="T82" s="73">
        <v>3200</v>
      </c>
      <c r="U82" s="72">
        <f>Table_SQLXAL[[#This Row],[QTY]]*Table_SQLXAL[[#This Row],[POWDERWEIGHT]]/1000</f>
        <v>0</v>
      </c>
      <c r="V82" s="72">
        <f>Table_SQLXAL[[#This Row],[QTY]]*Table_SQLXAL[[#This Row],[CHEMICALSWEIGHT]]/1000</f>
        <v>0</v>
      </c>
      <c r="W82" s="48">
        <v>3616.8</v>
      </c>
      <c r="X82" s="72">
        <v>1370</v>
      </c>
      <c r="Y82" s="72">
        <v>6.2389799999999997</v>
      </c>
      <c r="Z82" s="74">
        <v>0.12</v>
      </c>
      <c r="AA82" s="75">
        <v>0</v>
      </c>
      <c r="AB82" s="72">
        <v>0</v>
      </c>
      <c r="AC82" s="44" t="s">
        <v>16</v>
      </c>
      <c r="AD82" s="44" t="s">
        <v>5</v>
      </c>
      <c r="AE82" s="44" t="s">
        <v>5</v>
      </c>
      <c r="AF82" s="44" t="s">
        <v>376</v>
      </c>
      <c r="AG82" s="44" t="s">
        <v>59</v>
      </c>
      <c r="AH82" s="44">
        <v>41002</v>
      </c>
      <c r="AI82" s="44" t="s">
        <v>740</v>
      </c>
      <c r="AJ82" s="53" t="s">
        <v>414</v>
      </c>
      <c r="AK82" s="14"/>
      <c r="AL82" s="14"/>
      <c r="AM82" s="14"/>
      <c r="AN82" s="7"/>
    </row>
    <row r="83" spans="1:40" ht="15.75" x14ac:dyDescent="0.25">
      <c r="A83" s="51" t="s">
        <v>185</v>
      </c>
      <c r="B83" s="35" t="s">
        <v>19</v>
      </c>
      <c r="C83" s="31" t="s">
        <v>48</v>
      </c>
      <c r="D83" s="31" t="s">
        <v>259</v>
      </c>
      <c r="E83" s="31" t="s">
        <v>260</v>
      </c>
      <c r="F83" s="32">
        <v>41003</v>
      </c>
      <c r="G83" s="33">
        <f>ROUNDDOWN((Table_SQLXAL[[#This Row],[PRODWIDTH]]/Table_SQLXAL[[#This Row],[ROLLWIDTH CM]]/10),0)</f>
        <v>2</v>
      </c>
      <c r="H83" s="34">
        <v>25.2</v>
      </c>
      <c r="I83" s="31" t="s">
        <v>85</v>
      </c>
      <c r="J83" s="35" t="s">
        <v>83</v>
      </c>
      <c r="K83" s="35" t="s">
        <v>84</v>
      </c>
      <c r="L83" s="36">
        <f>(Table_SQLXAL[[#This Row],[TARGETWEIGHT]]*1000)-Table_SQLXAL[[#This Row],[POWDERWEIGHT]]-Table_SQLXAL[[#This Row],[CHEMICALSWEIGHT]]</f>
        <v>120</v>
      </c>
      <c r="M83" s="37" t="s">
        <v>50</v>
      </c>
      <c r="N83" s="38">
        <f>Table_SQLXAL[[#This Row],[ROLLWIDTH]]/10</f>
        <v>150</v>
      </c>
      <c r="O83" s="39">
        <v>50400</v>
      </c>
      <c r="P83" s="39">
        <f>Table_SQLXAL[[#This Row],[QTY]]/Table_SQLXAL[[#This Row],[ROLLWIDTH CM]]*100</f>
        <v>15750</v>
      </c>
      <c r="Q83" s="39">
        <v>36000</v>
      </c>
      <c r="R83" s="76">
        <f>Table_SQLXAL[[#This Row],[KG]]-Table_SQLXAL[[#This Row],[poid de poudre]]-Table_SQLXAL[[#This Row],[poid de chemical]]</f>
        <v>2835</v>
      </c>
      <c r="S83" s="76">
        <f>Table_SQLXAL[[#This Row],[QTY_PROD_TIME]]*1.2</f>
        <v>5.8684499999999993</v>
      </c>
      <c r="T83" s="77">
        <v>3200</v>
      </c>
      <c r="U83" s="76">
        <f>Table_SQLXAL[[#This Row],[QTY]]*Table_SQLXAL[[#This Row],[POWDERWEIGHT]]/1000</f>
        <v>0</v>
      </c>
      <c r="V83" s="76">
        <f>Table_SQLXAL[[#This Row],[QTY]]*Table_SQLXAL[[#This Row],[CHEMICALSWEIGHT]]/1000</f>
        <v>0</v>
      </c>
      <c r="W83" s="39">
        <v>6048</v>
      </c>
      <c r="X83" s="76">
        <v>1400</v>
      </c>
      <c r="Y83" s="76">
        <v>10.4328</v>
      </c>
      <c r="Z83" s="78">
        <v>0.12</v>
      </c>
      <c r="AA83" s="79">
        <v>0</v>
      </c>
      <c r="AB83" s="76">
        <v>0</v>
      </c>
      <c r="AC83" s="35" t="s">
        <v>16</v>
      </c>
      <c r="AD83" s="35" t="s">
        <v>5</v>
      </c>
      <c r="AE83" s="35" t="s">
        <v>5</v>
      </c>
      <c r="AF83" s="35" t="s">
        <v>376</v>
      </c>
      <c r="AG83" s="35" t="s">
        <v>59</v>
      </c>
      <c r="AH83" s="35">
        <v>41003</v>
      </c>
      <c r="AI83" s="35" t="s">
        <v>743</v>
      </c>
      <c r="AJ83" s="54" t="s">
        <v>202</v>
      </c>
      <c r="AK83" s="14"/>
      <c r="AL83" s="14"/>
      <c r="AM83" s="14"/>
      <c r="AN83" s="7"/>
    </row>
    <row r="84" spans="1:40" ht="15.75" x14ac:dyDescent="0.25">
      <c r="A84" s="50" t="s">
        <v>185</v>
      </c>
      <c r="B84" s="44" t="s">
        <v>19</v>
      </c>
      <c r="C84" s="40" t="s">
        <v>48</v>
      </c>
      <c r="D84" s="40" t="s">
        <v>259</v>
      </c>
      <c r="E84" s="40" t="s">
        <v>260</v>
      </c>
      <c r="F84" s="41">
        <v>41003</v>
      </c>
      <c r="G84" s="42">
        <f>ROUNDDOWN((Table_SQLXAL[[#This Row],[PRODWIDTH]]/Table_SQLXAL[[#This Row],[ROLLWIDTH CM]]/10),0)</f>
        <v>5</v>
      </c>
      <c r="H84" s="43">
        <v>25.2</v>
      </c>
      <c r="I84" s="40" t="s">
        <v>120</v>
      </c>
      <c r="J84" s="44" t="s">
        <v>47</v>
      </c>
      <c r="K84" s="44" t="s">
        <v>49</v>
      </c>
      <c r="L84" s="45">
        <f>(Table_SQLXAL[[#This Row],[TARGETWEIGHT]]*1000)-Table_SQLXAL[[#This Row],[POWDERWEIGHT]]-Table_SQLXAL[[#This Row],[CHEMICALSWEIGHT]]</f>
        <v>42</v>
      </c>
      <c r="M84" s="46" t="s">
        <v>50</v>
      </c>
      <c r="N84" s="47">
        <f>Table_SQLXAL[[#This Row],[ROLLWIDTH]]/10</f>
        <v>46</v>
      </c>
      <c r="O84" s="48">
        <v>14400</v>
      </c>
      <c r="P84" s="48">
        <f>Table_SQLXAL[[#This Row],[QTY]]/Table_SQLXAL[[#This Row],[ROLLWIDTH CM]]*100</f>
        <v>96000</v>
      </c>
      <c r="Q84" s="48">
        <v>10000</v>
      </c>
      <c r="R84" s="72">
        <f>Table_SQLXAL[[#This Row],[KG]]-Table_SQLXAL[[#This Row],[poid de poudre]]-Table_SQLXAL[[#This Row],[poid de chemical]]</f>
        <v>1854.72</v>
      </c>
      <c r="S84" s="72">
        <f>Table_SQLXAL[[#This Row],[QTY_PROD_TIME]]*1.2</f>
        <v>6.5180160000000003</v>
      </c>
      <c r="T84" s="73">
        <v>3200</v>
      </c>
      <c r="U84" s="72">
        <f>Table_SQLXAL[[#This Row],[QTY]]*Table_SQLXAL[[#This Row],[POWDERWEIGHT]]/1000</f>
        <v>0</v>
      </c>
      <c r="V84" s="72">
        <f>Table_SQLXAL[[#This Row],[QTY]]*Table_SQLXAL[[#This Row],[CHEMICALSWEIGHT]]/1000</f>
        <v>154.56</v>
      </c>
      <c r="W84" s="48">
        <v>1728</v>
      </c>
      <c r="X84" s="72">
        <v>1440</v>
      </c>
      <c r="Y84" s="72">
        <v>2.9807999999999999</v>
      </c>
      <c r="Z84" s="74">
        <v>0.12</v>
      </c>
      <c r="AA84" s="75">
        <v>0</v>
      </c>
      <c r="AB84" s="72">
        <v>0</v>
      </c>
      <c r="AC84" s="44" t="s">
        <v>16</v>
      </c>
      <c r="AD84" s="44" t="s">
        <v>5</v>
      </c>
      <c r="AE84" s="44" t="s">
        <v>5</v>
      </c>
      <c r="AF84" s="44" t="s">
        <v>376</v>
      </c>
      <c r="AG84" s="44" t="s">
        <v>59</v>
      </c>
      <c r="AH84" s="44">
        <v>41003</v>
      </c>
      <c r="AI84" s="44" t="s">
        <v>744</v>
      </c>
      <c r="AJ84" s="53" t="s">
        <v>132</v>
      </c>
      <c r="AK84" s="14"/>
      <c r="AL84" s="14"/>
      <c r="AM84" s="14"/>
      <c r="AN84" s="7"/>
    </row>
    <row r="85" spans="1:40" ht="15.75" x14ac:dyDescent="0.25">
      <c r="A85" s="51" t="s">
        <v>185</v>
      </c>
      <c r="B85" s="35" t="s">
        <v>19</v>
      </c>
      <c r="C85" s="31" t="s">
        <v>166</v>
      </c>
      <c r="D85" s="31" t="s">
        <v>277</v>
      </c>
      <c r="E85" s="31" t="s">
        <v>278</v>
      </c>
      <c r="F85" s="32">
        <v>41004</v>
      </c>
      <c r="G85" s="33">
        <f>ROUNDDOWN((Table_SQLXAL[[#This Row],[PRODWIDTH]]/Table_SQLXAL[[#This Row],[ROLLWIDTH CM]]/10),0)</f>
        <v>6</v>
      </c>
      <c r="H85" s="34">
        <v>75</v>
      </c>
      <c r="I85" s="31" t="s">
        <v>168</v>
      </c>
      <c r="J85" s="35" t="s">
        <v>169</v>
      </c>
      <c r="K85" s="35" t="s">
        <v>170</v>
      </c>
      <c r="L85" s="36">
        <f>(Table_SQLXAL[[#This Row],[TARGETWEIGHT]]*1000)-Table_SQLXAL[[#This Row],[POWDERWEIGHT]]-Table_SQLXAL[[#This Row],[CHEMICALSWEIGHT]]</f>
        <v>42</v>
      </c>
      <c r="M85" s="37" t="s">
        <v>305</v>
      </c>
      <c r="N85" s="38">
        <f>Table_SQLXAL[[#This Row],[ROLLWIDTH]]/10</f>
        <v>44</v>
      </c>
      <c r="O85" s="39">
        <v>30000</v>
      </c>
      <c r="P85" s="39">
        <f>Table_SQLXAL[[#This Row],[QTY]]/Table_SQLXAL[[#This Row],[ROLLWIDTH CM]]*100</f>
        <v>64000</v>
      </c>
      <c r="Q85" s="39">
        <v>50000</v>
      </c>
      <c r="R85" s="76">
        <f>Table_SQLXAL[[#This Row],[KG]]-Table_SQLXAL[[#This Row],[poid de poudre]]-Table_SQLXAL[[#This Row],[poid de chemical]]</f>
        <v>1182.72</v>
      </c>
      <c r="S85" s="76">
        <f>Table_SQLXAL[[#This Row],[QTY_PROD_TIME]]*1.2</f>
        <v>4.1564160000000001</v>
      </c>
      <c r="T85" s="77">
        <v>3100</v>
      </c>
      <c r="U85" s="76">
        <f>Table_SQLXAL[[#This Row],[QTY]]*Table_SQLXAL[[#This Row],[POWDERWEIGHT]]/1000</f>
        <v>0</v>
      </c>
      <c r="V85" s="76">
        <f>Table_SQLXAL[[#This Row],[QTY]]*Table_SQLXAL[[#This Row],[CHEMICALSWEIGHT]]/1000</f>
        <v>98.56</v>
      </c>
      <c r="W85" s="39">
        <v>1500</v>
      </c>
      <c r="X85" s="76">
        <v>600</v>
      </c>
      <c r="Y85" s="76">
        <v>2.16</v>
      </c>
      <c r="Z85" s="78">
        <v>0.05</v>
      </c>
      <c r="AA85" s="79">
        <v>0</v>
      </c>
      <c r="AB85" s="76">
        <v>0</v>
      </c>
      <c r="AC85" s="35" t="s">
        <v>16</v>
      </c>
      <c r="AD85" s="35" t="s">
        <v>5</v>
      </c>
      <c r="AE85" s="35" t="s">
        <v>5</v>
      </c>
      <c r="AF85" s="35" t="s">
        <v>374</v>
      </c>
      <c r="AG85" s="35" t="s">
        <v>59</v>
      </c>
      <c r="AH85" s="35">
        <v>41004</v>
      </c>
      <c r="AI85" s="35" t="s">
        <v>745</v>
      </c>
      <c r="AJ85" s="54" t="s">
        <v>237</v>
      </c>
      <c r="AK85" s="14"/>
      <c r="AL85" s="14"/>
      <c r="AM85" s="14"/>
      <c r="AN85" s="7"/>
    </row>
    <row r="86" spans="1:40" ht="15.75" x14ac:dyDescent="0.25">
      <c r="A86" s="50" t="s">
        <v>185</v>
      </c>
      <c r="B86" s="44" t="s">
        <v>19</v>
      </c>
      <c r="C86" s="40" t="s">
        <v>48</v>
      </c>
      <c r="D86" s="40" t="s">
        <v>259</v>
      </c>
      <c r="E86" s="40" t="s">
        <v>260</v>
      </c>
      <c r="F86" s="41">
        <v>41004</v>
      </c>
      <c r="G86" s="42">
        <f>ROUNDDOWN((Table_SQLXAL[[#This Row],[PRODWIDTH]]/Table_SQLXAL[[#This Row],[ROLLWIDTH CM]]/10),0)</f>
        <v>2</v>
      </c>
      <c r="H86" s="43">
        <v>25.2</v>
      </c>
      <c r="I86" s="40" t="s">
        <v>108</v>
      </c>
      <c r="J86" s="44" t="s">
        <v>106</v>
      </c>
      <c r="K86" s="44" t="s">
        <v>107</v>
      </c>
      <c r="L86" s="45">
        <f>(Table_SQLXAL[[#This Row],[TARGETWEIGHT]]*1000)-Table_SQLXAL[[#This Row],[POWDERWEIGHT]]-Table_SQLXAL[[#This Row],[CHEMICALSWEIGHT]]</f>
        <v>50</v>
      </c>
      <c r="M86" s="46" t="s">
        <v>50</v>
      </c>
      <c r="N86" s="47">
        <f>Table_SQLXAL[[#This Row],[ROLLWIDTH]]/10</f>
        <v>120</v>
      </c>
      <c r="O86" s="48">
        <v>23625</v>
      </c>
      <c r="P86" s="48">
        <f>Table_SQLXAL[[#This Row],[QTY]]/Table_SQLXAL[[#This Row],[ROLLWIDTH CM]]*100</f>
        <v>115000</v>
      </c>
      <c r="Q86" s="48">
        <v>15750</v>
      </c>
      <c r="R86" s="72">
        <f>Table_SQLXAL[[#This Row],[KG]]-Table_SQLXAL[[#This Row],[poid de poudre]]-Table_SQLXAL[[#This Row],[poid de chemical]]</f>
        <v>6900</v>
      </c>
      <c r="S86" s="72">
        <f>Table_SQLXAL[[#This Row],[QTY_PROD_TIME]]*1.2</f>
        <v>11.9232</v>
      </c>
      <c r="T86" s="73">
        <v>3200</v>
      </c>
      <c r="U86" s="72">
        <f>Table_SQLXAL[[#This Row],[QTY]]*Table_SQLXAL[[#This Row],[POWDERWEIGHT]]/1000</f>
        <v>0</v>
      </c>
      <c r="V86" s="72">
        <f>Table_SQLXAL[[#This Row],[QTY]]*Table_SQLXAL[[#This Row],[CHEMICALSWEIGHT]]/1000</f>
        <v>0</v>
      </c>
      <c r="W86" s="48">
        <v>2835</v>
      </c>
      <c r="X86" s="72">
        <v>1500</v>
      </c>
      <c r="Y86" s="72">
        <v>4.8903749999999997</v>
      </c>
      <c r="Z86" s="74">
        <v>0.12</v>
      </c>
      <c r="AA86" s="75">
        <v>0</v>
      </c>
      <c r="AB86" s="72">
        <v>0</v>
      </c>
      <c r="AC86" s="44" t="s">
        <v>16</v>
      </c>
      <c r="AD86" s="44" t="s">
        <v>5</v>
      </c>
      <c r="AE86" s="44" t="s">
        <v>5</v>
      </c>
      <c r="AF86" s="44" t="s">
        <v>376</v>
      </c>
      <c r="AG86" s="44" t="s">
        <v>59</v>
      </c>
      <c r="AH86" s="44">
        <v>41004</v>
      </c>
      <c r="AI86" s="44" t="s">
        <v>746</v>
      </c>
      <c r="AJ86" s="53" t="s">
        <v>131</v>
      </c>
      <c r="AK86" s="14"/>
      <c r="AL86" s="14"/>
      <c r="AM86" s="14"/>
      <c r="AN86" s="7"/>
    </row>
    <row r="87" spans="1:40" ht="15.75" x14ac:dyDescent="0.25">
      <c r="A87" s="51" t="s">
        <v>185</v>
      </c>
      <c r="B87" s="35" t="s">
        <v>19</v>
      </c>
      <c r="C87" s="31" t="s">
        <v>563</v>
      </c>
      <c r="D87" s="31" t="s">
        <v>289</v>
      </c>
      <c r="E87" s="31" t="s">
        <v>290</v>
      </c>
      <c r="F87" s="32">
        <v>41004</v>
      </c>
      <c r="G87" s="33">
        <f>ROUNDDOWN((Table_SQLXAL[[#This Row],[PRODWIDTH]]/Table_SQLXAL[[#This Row],[ROLLWIDTH CM]]/10),0)</f>
        <v>15</v>
      </c>
      <c r="H87" s="34">
        <v>50</v>
      </c>
      <c r="I87" s="31" t="s">
        <v>564</v>
      </c>
      <c r="J87" s="35" t="s">
        <v>565</v>
      </c>
      <c r="K87" s="35" t="s">
        <v>566</v>
      </c>
      <c r="L87" s="36">
        <f>(Table_SQLXAL[[#This Row],[TARGETWEIGHT]]*1000)-Table_SQLXAL[[#This Row],[POWDERWEIGHT]]-Table_SQLXAL[[#This Row],[CHEMICALSWEIGHT]]</f>
        <v>45</v>
      </c>
      <c r="M87" s="37" t="s">
        <v>319</v>
      </c>
      <c r="N87" s="38">
        <f>Table_SQLXAL[[#This Row],[ROLLWIDTH]]/10</f>
        <v>20</v>
      </c>
      <c r="O87" s="39">
        <v>44160</v>
      </c>
      <c r="P87" s="39">
        <f>Table_SQLXAL[[#This Row],[QTY]]/Table_SQLXAL[[#This Row],[ROLLWIDTH CM]]*100</f>
        <v>1000000</v>
      </c>
      <c r="Q87" s="39">
        <v>96000</v>
      </c>
      <c r="R87" s="76">
        <f>Table_SQLXAL[[#This Row],[KG]]-Table_SQLXAL[[#This Row],[poid de poudre]]-Table_SQLXAL[[#This Row],[poid de chemical]]</f>
        <v>9000</v>
      </c>
      <c r="S87" s="76">
        <f>Table_SQLXAL[[#This Row],[QTY_PROD_TIME]]*1.2</f>
        <v>9.1199999999999992</v>
      </c>
      <c r="T87" s="77">
        <v>2700</v>
      </c>
      <c r="U87" s="76">
        <f>Table_SQLXAL[[#This Row],[QTY]]*Table_SQLXAL[[#This Row],[POWDERWEIGHT]]/1000</f>
        <v>0</v>
      </c>
      <c r="V87" s="76">
        <f>Table_SQLXAL[[#This Row],[QTY]]*Table_SQLXAL[[#This Row],[CHEMICALSWEIGHT]]/1000</f>
        <v>0</v>
      </c>
      <c r="W87" s="39">
        <v>2009.28</v>
      </c>
      <c r="X87" s="76">
        <v>460</v>
      </c>
      <c r="Y87" s="76">
        <v>5.4316800000000001</v>
      </c>
      <c r="Z87" s="78">
        <v>4.5499999999999999E-2</v>
      </c>
      <c r="AA87" s="79">
        <v>0</v>
      </c>
      <c r="AB87" s="76">
        <v>3.5</v>
      </c>
      <c r="AC87" s="35" t="s">
        <v>151</v>
      </c>
      <c r="AD87" s="35" t="s">
        <v>568</v>
      </c>
      <c r="AE87" s="35" t="s">
        <v>5</v>
      </c>
      <c r="AF87" s="35" t="s">
        <v>567</v>
      </c>
      <c r="AG87" s="35" t="s">
        <v>59</v>
      </c>
      <c r="AH87" s="35">
        <v>41004</v>
      </c>
      <c r="AI87" s="35" t="s">
        <v>747</v>
      </c>
      <c r="AJ87" s="54" t="s">
        <v>569</v>
      </c>
      <c r="AK87" s="14"/>
      <c r="AL87" s="14"/>
      <c r="AM87" s="14"/>
      <c r="AN87" s="7"/>
    </row>
    <row r="88" spans="1:40" ht="15.75" x14ac:dyDescent="0.25">
      <c r="A88" s="50" t="s">
        <v>185</v>
      </c>
      <c r="B88" s="44" t="s">
        <v>19</v>
      </c>
      <c r="C88" s="40" t="s">
        <v>563</v>
      </c>
      <c r="D88" s="40" t="s">
        <v>289</v>
      </c>
      <c r="E88" s="40" t="s">
        <v>290</v>
      </c>
      <c r="F88" s="41">
        <v>41004</v>
      </c>
      <c r="G88" s="42">
        <f>ROUNDDOWN((Table_SQLXAL[[#This Row],[PRODWIDTH]]/Table_SQLXAL[[#This Row],[ROLLWIDTH CM]]/10),0)</f>
        <v>5</v>
      </c>
      <c r="H88" s="43">
        <v>50</v>
      </c>
      <c r="I88" s="40" t="s">
        <v>564</v>
      </c>
      <c r="J88" s="44" t="s">
        <v>570</v>
      </c>
      <c r="K88" s="44" t="s">
        <v>571</v>
      </c>
      <c r="L88" s="45">
        <f>(Table_SQLXAL[[#This Row],[TARGETWEIGHT]]*1000)-Table_SQLXAL[[#This Row],[POWDERWEIGHT]]-Table_SQLXAL[[#This Row],[CHEMICALSWEIGHT]]</f>
        <v>50</v>
      </c>
      <c r="M88" s="46" t="s">
        <v>319</v>
      </c>
      <c r="N88" s="47">
        <f>Table_SQLXAL[[#This Row],[ROLLWIDTH]]/10</f>
        <v>54</v>
      </c>
      <c r="O88" s="48">
        <v>28160</v>
      </c>
      <c r="P88" s="48">
        <f>Table_SQLXAL[[#This Row],[QTY]]/Table_SQLXAL[[#This Row],[ROLLWIDTH CM]]*100</f>
        <v>342592.59259259258</v>
      </c>
      <c r="Q88" s="48">
        <v>64000</v>
      </c>
      <c r="R88" s="72">
        <f>Table_SQLXAL[[#This Row],[KG]]-Table_SQLXAL[[#This Row],[poid de poudre]]-Table_SQLXAL[[#This Row],[poid de chemical]]</f>
        <v>9250</v>
      </c>
      <c r="S88" s="72">
        <f>Table_SQLXAL[[#This Row],[QTY_PROD_TIME]]*1.2</f>
        <v>17.093999999999998</v>
      </c>
      <c r="T88" s="73">
        <v>2700</v>
      </c>
      <c r="U88" s="72">
        <f>Table_SQLXAL[[#This Row],[QTY]]*Table_SQLXAL[[#This Row],[POWDERWEIGHT]]/1000</f>
        <v>0</v>
      </c>
      <c r="V88" s="72">
        <f>Table_SQLXAL[[#This Row],[QTY]]*Table_SQLXAL[[#This Row],[CHEMICALSWEIGHT]]/1000</f>
        <v>0</v>
      </c>
      <c r="W88" s="48">
        <v>1281.28</v>
      </c>
      <c r="X88" s="72">
        <v>440</v>
      </c>
      <c r="Y88" s="72">
        <v>3.4636800000000001</v>
      </c>
      <c r="Z88" s="74">
        <v>4.5499999999999999E-2</v>
      </c>
      <c r="AA88" s="75">
        <v>0</v>
      </c>
      <c r="AB88" s="72">
        <v>3.5</v>
      </c>
      <c r="AC88" s="44" t="s">
        <v>151</v>
      </c>
      <c r="AD88" s="44" t="s">
        <v>568</v>
      </c>
      <c r="AE88" s="44" t="s">
        <v>5</v>
      </c>
      <c r="AF88" s="44" t="s">
        <v>567</v>
      </c>
      <c r="AG88" s="44" t="s">
        <v>59</v>
      </c>
      <c r="AH88" s="44">
        <v>41004</v>
      </c>
      <c r="AI88" s="44" t="s">
        <v>748</v>
      </c>
      <c r="AJ88" s="53" t="s">
        <v>569</v>
      </c>
      <c r="AK88" s="14"/>
      <c r="AL88" s="14"/>
      <c r="AM88" s="14"/>
      <c r="AN88" s="7"/>
    </row>
    <row r="89" spans="1:40" ht="15.75" x14ac:dyDescent="0.25">
      <c r="A89" s="51" t="s">
        <v>185</v>
      </c>
      <c r="B89" s="35" t="s">
        <v>19</v>
      </c>
      <c r="C89" s="31" t="s">
        <v>166</v>
      </c>
      <c r="D89" s="31" t="s">
        <v>277</v>
      </c>
      <c r="E89" s="31" t="s">
        <v>278</v>
      </c>
      <c r="F89" s="32">
        <v>41004</v>
      </c>
      <c r="G89" s="33">
        <f>ROUNDDOWN((Table_SQLXAL[[#This Row],[PRODWIDTH]]/Table_SQLXAL[[#This Row],[ROLLWIDTH CM]]/10),0)</f>
        <v>5</v>
      </c>
      <c r="H89" s="34">
        <v>75</v>
      </c>
      <c r="I89" s="31" t="s">
        <v>168</v>
      </c>
      <c r="J89" s="35" t="s">
        <v>165</v>
      </c>
      <c r="K89" s="35" t="s">
        <v>167</v>
      </c>
      <c r="L89" s="36">
        <f>(Table_SQLXAL[[#This Row],[TARGETWEIGHT]]*1000)-Table_SQLXAL[[#This Row],[POWDERWEIGHT]]-Table_SQLXAL[[#This Row],[CHEMICALSWEIGHT]]</f>
        <v>40</v>
      </c>
      <c r="M89" s="37" t="s">
        <v>305</v>
      </c>
      <c r="N89" s="38">
        <f>Table_SQLXAL[[#This Row],[ROLLWIDTH]]/10</f>
        <v>58.5</v>
      </c>
      <c r="O89" s="39">
        <v>138000</v>
      </c>
      <c r="P89" s="39">
        <f>Table_SQLXAL[[#This Row],[QTY]]/Table_SQLXAL[[#This Row],[ROLLWIDTH CM]]*100</f>
        <v>85470.085470085469</v>
      </c>
      <c r="Q89" s="39">
        <v>115000</v>
      </c>
      <c r="R89" s="76">
        <f>Table_SQLXAL[[#This Row],[KG]]-Table_SQLXAL[[#This Row],[poid de poudre]]-Table_SQLXAL[[#This Row],[poid de chemical]]</f>
        <v>2000</v>
      </c>
      <c r="S89" s="76">
        <f>Table_SQLXAL[[#This Row],[QTY_PROD_TIME]]*1.2</f>
        <v>6.72</v>
      </c>
      <c r="T89" s="77">
        <v>3100</v>
      </c>
      <c r="U89" s="76">
        <f>Table_SQLXAL[[#This Row],[QTY]]*Table_SQLXAL[[#This Row],[POWDERWEIGHT]]/1000</f>
        <v>0</v>
      </c>
      <c r="V89" s="76">
        <f>Table_SQLXAL[[#This Row],[QTY]]*Table_SQLXAL[[#This Row],[CHEMICALSWEIGHT]]/1000</f>
        <v>90</v>
      </c>
      <c r="W89" s="39">
        <v>6900</v>
      </c>
      <c r="X89" s="76">
        <v>1200</v>
      </c>
      <c r="Y89" s="76">
        <v>9.9359999999999999</v>
      </c>
      <c r="Z89" s="78">
        <v>0.05</v>
      </c>
      <c r="AA89" s="79">
        <v>0</v>
      </c>
      <c r="AB89" s="76">
        <v>0</v>
      </c>
      <c r="AC89" s="35" t="s">
        <v>16</v>
      </c>
      <c r="AD89" s="35" t="s">
        <v>5</v>
      </c>
      <c r="AE89" s="35" t="s">
        <v>5</v>
      </c>
      <c r="AF89" s="35" t="s">
        <v>374</v>
      </c>
      <c r="AG89" s="35" t="s">
        <v>59</v>
      </c>
      <c r="AH89" s="35">
        <v>41004</v>
      </c>
      <c r="AI89" s="35" t="s">
        <v>749</v>
      </c>
      <c r="AJ89" s="54" t="s">
        <v>237</v>
      </c>
      <c r="AK89" s="14"/>
      <c r="AL89" s="14"/>
      <c r="AM89" s="14"/>
      <c r="AN89" s="7"/>
    </row>
    <row r="90" spans="1:40" ht="15.75" x14ac:dyDescent="0.25">
      <c r="A90" s="50" t="s">
        <v>185</v>
      </c>
      <c r="B90" s="44" t="s">
        <v>19</v>
      </c>
      <c r="C90" s="40" t="s">
        <v>146</v>
      </c>
      <c r="D90" s="40" t="s">
        <v>251</v>
      </c>
      <c r="E90" s="40" t="s">
        <v>276</v>
      </c>
      <c r="F90" s="41">
        <v>41004</v>
      </c>
      <c r="G90" s="42">
        <f>ROUNDDOWN((Table_SQLXAL[[#This Row],[PRODWIDTH]]/Table_SQLXAL[[#This Row],[ROLLWIDTH CM]]/10),0)</f>
        <v>2</v>
      </c>
      <c r="H90" s="43">
        <v>140</v>
      </c>
      <c r="I90" s="40" t="s">
        <v>148</v>
      </c>
      <c r="J90" s="44" t="s">
        <v>145</v>
      </c>
      <c r="K90" s="44" t="s">
        <v>147</v>
      </c>
      <c r="L90" s="45">
        <f>(Table_SQLXAL[[#This Row],[TARGETWEIGHT]]*1000)-Table_SQLXAL[[#This Row],[POWDERWEIGHT]]-Table_SQLXAL[[#This Row],[CHEMICALSWEIGHT]]</f>
        <v>120</v>
      </c>
      <c r="M90" s="46" t="s">
        <v>301</v>
      </c>
      <c r="N90" s="47">
        <f>Table_SQLXAL[[#This Row],[ROLLWIDTH]]/10</f>
        <v>158</v>
      </c>
      <c r="O90" s="48">
        <v>200000</v>
      </c>
      <c r="P90" s="48">
        <f>Table_SQLXAL[[#This Row],[QTY]]/Table_SQLXAL[[#This Row],[ROLLWIDTH CM]]*100</f>
        <v>13888.999999999998</v>
      </c>
      <c r="Q90" s="48">
        <v>1000000</v>
      </c>
      <c r="R90" s="72">
        <f>Table_SQLXAL[[#This Row],[KG]]-Table_SQLXAL[[#This Row],[poid de poudre]]-Table_SQLXAL[[#This Row],[poid de chemical]]</f>
        <v>2633.3544000000002</v>
      </c>
      <c r="S90" s="72">
        <f>Table_SQLXAL[[#This Row],[QTY_PROD_TIME]]*1.2</f>
        <v>5.4510432</v>
      </c>
      <c r="T90" s="73">
        <v>3100</v>
      </c>
      <c r="U90" s="72">
        <f>Table_SQLXAL[[#This Row],[QTY]]*Table_SQLXAL[[#This Row],[POWDERWEIGHT]]/1000</f>
        <v>0</v>
      </c>
      <c r="V90" s="72">
        <f>Table_SQLXAL[[#This Row],[QTY]]*Table_SQLXAL[[#This Row],[CHEMICALSWEIGHT]]/1000</f>
        <v>0</v>
      </c>
      <c r="W90" s="48">
        <v>9000</v>
      </c>
      <c r="X90" s="72">
        <v>200</v>
      </c>
      <c r="Y90" s="72">
        <v>7.6</v>
      </c>
      <c r="Z90" s="74">
        <v>4.4999999999999998E-2</v>
      </c>
      <c r="AA90" s="75">
        <v>0</v>
      </c>
      <c r="AB90" s="72">
        <v>0</v>
      </c>
      <c r="AC90" s="44" t="s">
        <v>16</v>
      </c>
      <c r="AD90" s="44" t="s">
        <v>5</v>
      </c>
      <c r="AE90" s="44" t="s">
        <v>5</v>
      </c>
      <c r="AF90" s="44" t="s">
        <v>377</v>
      </c>
      <c r="AG90" s="44" t="s">
        <v>59</v>
      </c>
      <c r="AH90" s="44">
        <v>41004</v>
      </c>
      <c r="AI90" s="44" t="s">
        <v>750</v>
      </c>
      <c r="AJ90" s="53" t="s">
        <v>751</v>
      </c>
      <c r="AK90" s="14"/>
      <c r="AL90" s="14"/>
      <c r="AM90" s="14"/>
      <c r="AN90" s="7"/>
    </row>
    <row r="91" spans="1:40" ht="15.75" x14ac:dyDescent="0.25">
      <c r="A91" s="51" t="s">
        <v>185</v>
      </c>
      <c r="B91" s="35" t="s">
        <v>19</v>
      </c>
      <c r="C91" s="31" t="s">
        <v>48</v>
      </c>
      <c r="D91" s="31" t="s">
        <v>259</v>
      </c>
      <c r="E91" s="31" t="s">
        <v>260</v>
      </c>
      <c r="F91" s="32">
        <v>41004</v>
      </c>
      <c r="G91" s="33">
        <f>ROUNDDOWN((Table_SQLXAL[[#This Row],[PRODWIDTH]]/Table_SQLXAL[[#This Row],[ROLLWIDTH CM]]/10),0)</f>
        <v>11</v>
      </c>
      <c r="H91" s="34">
        <v>25.2</v>
      </c>
      <c r="I91" s="31" t="s">
        <v>65</v>
      </c>
      <c r="J91" s="35" t="s">
        <v>63</v>
      </c>
      <c r="K91" s="35" t="s">
        <v>64</v>
      </c>
      <c r="L91" s="36">
        <f>(Table_SQLXAL[[#This Row],[TARGETWEIGHT]]*1000)-Table_SQLXAL[[#This Row],[POWDERWEIGHT]]-Table_SQLXAL[[#This Row],[CHEMICALSWEIGHT]]</f>
        <v>100</v>
      </c>
      <c r="M91" s="37" t="s">
        <v>50</v>
      </c>
      <c r="N91" s="38">
        <f>Table_SQLXAL[[#This Row],[ROLLWIDTH]]/10</f>
        <v>29</v>
      </c>
      <c r="O91" s="39">
        <v>28440</v>
      </c>
      <c r="P91" s="39">
        <f>Table_SQLXAL[[#This Row],[QTY]]/Table_SQLXAL[[#This Row],[ROLLWIDTH CM]]*100</f>
        <v>310344.8275862069</v>
      </c>
      <c r="Q91" s="39">
        <v>18000</v>
      </c>
      <c r="R91" s="76">
        <f>Table_SQLXAL[[#This Row],[KG]]-Table_SQLXAL[[#This Row],[poid de poudre]]-Table_SQLXAL[[#This Row],[poid de chemical]]</f>
        <v>9000</v>
      </c>
      <c r="S91" s="76">
        <f>Table_SQLXAL[[#This Row],[QTY_PROD_TIME]]*1.2</f>
        <v>12.527999999999999</v>
      </c>
      <c r="T91" s="77">
        <v>3200</v>
      </c>
      <c r="U91" s="76">
        <f>Table_SQLXAL[[#This Row],[QTY]]*Table_SQLXAL[[#This Row],[POWDERWEIGHT]]/1000</f>
        <v>0</v>
      </c>
      <c r="V91" s="76">
        <f>Table_SQLXAL[[#This Row],[QTY]]*Table_SQLXAL[[#This Row],[CHEMICALSWEIGHT]]/1000</f>
        <v>0</v>
      </c>
      <c r="W91" s="39">
        <v>3412.8</v>
      </c>
      <c r="X91" s="76">
        <v>1580</v>
      </c>
      <c r="Y91" s="76">
        <v>5.8870800000000001</v>
      </c>
      <c r="Z91" s="78">
        <v>0.12</v>
      </c>
      <c r="AA91" s="79">
        <v>0</v>
      </c>
      <c r="AB91" s="76">
        <v>0</v>
      </c>
      <c r="AC91" s="35" t="s">
        <v>16</v>
      </c>
      <c r="AD91" s="35" t="s">
        <v>5</v>
      </c>
      <c r="AE91" s="35" t="s">
        <v>5</v>
      </c>
      <c r="AF91" s="35" t="s">
        <v>376</v>
      </c>
      <c r="AG91" s="35" t="s">
        <v>59</v>
      </c>
      <c r="AH91" s="35">
        <v>41004</v>
      </c>
      <c r="AI91" s="35" t="s">
        <v>753</v>
      </c>
      <c r="AJ91" s="54" t="s">
        <v>572</v>
      </c>
      <c r="AK91" s="14"/>
      <c r="AL91" s="14"/>
      <c r="AM91" s="14"/>
      <c r="AN91" s="7"/>
    </row>
    <row r="92" spans="1:40" ht="15.75" x14ac:dyDescent="0.25">
      <c r="A92" s="50" t="s">
        <v>185</v>
      </c>
      <c r="B92" s="44" t="s">
        <v>19</v>
      </c>
      <c r="C92" s="40" t="s">
        <v>221</v>
      </c>
      <c r="D92" s="40" t="s">
        <v>289</v>
      </c>
      <c r="E92" s="40" t="s">
        <v>290</v>
      </c>
      <c r="F92" s="41">
        <v>41004</v>
      </c>
      <c r="G92" s="42">
        <f>ROUNDDOWN((Table_SQLXAL[[#This Row],[PRODWIDTH]]/Table_SQLXAL[[#This Row],[ROLLWIDTH CM]]/10),0)</f>
        <v>7</v>
      </c>
      <c r="H92" s="43">
        <v>50</v>
      </c>
      <c r="I92" s="40" t="s">
        <v>223</v>
      </c>
      <c r="J92" s="44" t="s">
        <v>173</v>
      </c>
      <c r="K92" s="44" t="s">
        <v>428</v>
      </c>
      <c r="L92" s="45">
        <f>(Table_SQLXAL[[#This Row],[TARGETWEIGHT]]*1000)-Table_SQLXAL[[#This Row],[POWDERWEIGHT]]-Table_SQLXAL[[#This Row],[CHEMICALSWEIGHT]]</f>
        <v>95</v>
      </c>
      <c r="M92" s="46" t="s">
        <v>319</v>
      </c>
      <c r="N92" s="47">
        <f>Table_SQLXAL[[#This Row],[ROLLWIDTH]]/10</f>
        <v>40</v>
      </c>
      <c r="O92" s="48">
        <v>50000</v>
      </c>
      <c r="P92" s="48">
        <f>Table_SQLXAL[[#This Row],[QTY]]/Table_SQLXAL[[#This Row],[ROLLWIDTH CM]]*100</f>
        <v>250000</v>
      </c>
      <c r="Q92" s="48">
        <v>85470.085470000005</v>
      </c>
      <c r="R92" s="72">
        <f>Table_SQLXAL[[#This Row],[KG]]-Table_SQLXAL[[#This Row],[poid de poudre]]-Table_SQLXAL[[#This Row],[poid de chemical]]</f>
        <v>9500</v>
      </c>
      <c r="S92" s="72">
        <f>Table_SQLXAL[[#This Row],[QTY_PROD_TIME]]*1.2</f>
        <v>16.2</v>
      </c>
      <c r="T92" s="73">
        <v>3000</v>
      </c>
      <c r="U92" s="72">
        <f>Table_SQLXAL[[#This Row],[QTY]]*Table_SQLXAL[[#This Row],[POWDERWEIGHT]]/1000</f>
        <v>0</v>
      </c>
      <c r="V92" s="72">
        <f>Table_SQLXAL[[#This Row],[QTY]]*Table_SQLXAL[[#This Row],[CHEMICALSWEIGHT]]/1000</f>
        <v>0</v>
      </c>
      <c r="W92" s="48">
        <v>2090</v>
      </c>
      <c r="X92" s="72">
        <v>585</v>
      </c>
      <c r="Y92" s="72">
        <v>5.6</v>
      </c>
      <c r="Z92" s="74">
        <v>4.1799999999999997E-2</v>
      </c>
      <c r="AA92" s="75">
        <v>0</v>
      </c>
      <c r="AB92" s="72">
        <v>1.8</v>
      </c>
      <c r="AC92" s="44" t="s">
        <v>151</v>
      </c>
      <c r="AD92" s="44" t="s">
        <v>222</v>
      </c>
      <c r="AE92" s="44" t="s">
        <v>5</v>
      </c>
      <c r="AF92" s="44" t="s">
        <v>382</v>
      </c>
      <c r="AG92" s="44" t="s">
        <v>59</v>
      </c>
      <c r="AH92" s="44">
        <v>41004</v>
      </c>
      <c r="AI92" s="44" t="s">
        <v>754</v>
      </c>
      <c r="AJ92" s="53" t="s">
        <v>573</v>
      </c>
      <c r="AK92" s="14"/>
      <c r="AL92" s="14"/>
      <c r="AM92" s="14"/>
      <c r="AN92" s="7"/>
    </row>
    <row r="93" spans="1:40" ht="15.75" x14ac:dyDescent="0.25">
      <c r="A93" s="51" t="s">
        <v>185</v>
      </c>
      <c r="B93" s="35" t="s">
        <v>19</v>
      </c>
      <c r="C93" s="31" t="s">
        <v>209</v>
      </c>
      <c r="D93" s="31" t="s">
        <v>279</v>
      </c>
      <c r="E93" s="31" t="s">
        <v>280</v>
      </c>
      <c r="F93" s="32">
        <v>41004</v>
      </c>
      <c r="G93" s="33">
        <f>ROUNDDOWN((Table_SQLXAL[[#This Row],[PRODWIDTH]]/Table_SQLXAL[[#This Row],[ROLLWIDTH CM]]/10),0)</f>
        <v>2</v>
      </c>
      <c r="H93" s="34">
        <v>70</v>
      </c>
      <c r="I93" s="31" t="s">
        <v>168</v>
      </c>
      <c r="J93" s="35" t="s">
        <v>208</v>
      </c>
      <c r="K93" s="35" t="s">
        <v>424</v>
      </c>
      <c r="L93" s="36">
        <f>(Table_SQLXAL[[#This Row],[TARGETWEIGHT]]*1000)-Table_SQLXAL[[#This Row],[POWDERWEIGHT]]-Table_SQLXAL[[#This Row],[CHEMICALSWEIGHT]]</f>
        <v>120</v>
      </c>
      <c r="M93" s="37" t="s">
        <v>311</v>
      </c>
      <c r="N93" s="38">
        <f>Table_SQLXAL[[#This Row],[ROLLWIDTH]]/10</f>
        <v>144</v>
      </c>
      <c r="O93" s="39">
        <v>185000</v>
      </c>
      <c r="P93" s="39">
        <f>Table_SQLXAL[[#This Row],[QTY]]/Table_SQLXAL[[#This Row],[ROLLWIDTH CM]]*100</f>
        <v>15000</v>
      </c>
      <c r="Q93" s="39">
        <v>342592.59259299998</v>
      </c>
      <c r="R93" s="76">
        <f>Table_SQLXAL[[#This Row],[KG]]-Table_SQLXAL[[#This Row],[poid de poudre]]-Table_SQLXAL[[#This Row],[poid de chemical]]</f>
        <v>2592</v>
      </c>
      <c r="S93" s="76">
        <f>Table_SQLXAL[[#This Row],[QTY_PROD_TIME]]*1.2</f>
        <v>5.3654399999999995</v>
      </c>
      <c r="T93" s="77">
        <v>3100</v>
      </c>
      <c r="U93" s="76">
        <f>Table_SQLXAL[[#This Row],[QTY]]*Table_SQLXAL[[#This Row],[POWDERWEIGHT]]/1000</f>
        <v>0</v>
      </c>
      <c r="V93" s="76">
        <f>Table_SQLXAL[[#This Row],[QTY]]*Table_SQLXAL[[#This Row],[CHEMICALSWEIGHT]]/1000</f>
        <v>0</v>
      </c>
      <c r="W93" s="39">
        <v>9250</v>
      </c>
      <c r="X93" s="76">
        <v>540</v>
      </c>
      <c r="Y93" s="76">
        <v>14.244999999999999</v>
      </c>
      <c r="Z93" s="78">
        <v>0.05</v>
      </c>
      <c r="AA93" s="79">
        <v>0</v>
      </c>
      <c r="AB93" s="76">
        <v>0</v>
      </c>
      <c r="AC93" s="35" t="s">
        <v>16</v>
      </c>
      <c r="AD93" s="35" t="s">
        <v>5</v>
      </c>
      <c r="AE93" s="35" t="s">
        <v>5</v>
      </c>
      <c r="AF93" s="35" t="s">
        <v>390</v>
      </c>
      <c r="AG93" s="35" t="s">
        <v>59</v>
      </c>
      <c r="AH93" s="35">
        <v>41004</v>
      </c>
      <c r="AI93" s="35" t="s">
        <v>752</v>
      </c>
      <c r="AJ93" s="54" t="s">
        <v>324</v>
      </c>
      <c r="AK93" s="14"/>
      <c r="AL93" s="14"/>
      <c r="AM93" s="14"/>
      <c r="AN93" s="7"/>
    </row>
    <row r="94" spans="1:40" ht="15.75" x14ac:dyDescent="0.25">
      <c r="A94" s="50" t="s">
        <v>185</v>
      </c>
      <c r="B94" s="44" t="s">
        <v>19</v>
      </c>
      <c r="C94" s="40" t="s">
        <v>357</v>
      </c>
      <c r="D94" s="40" t="s">
        <v>361</v>
      </c>
      <c r="E94" s="40" t="s">
        <v>273</v>
      </c>
      <c r="F94" s="41">
        <v>41005</v>
      </c>
      <c r="G94" s="42">
        <f>ROUNDDOWN((Table_SQLXAL[[#This Row],[PRODWIDTH]]/Table_SQLXAL[[#This Row],[ROLLWIDTH CM]]/10),0)</f>
        <v>1</v>
      </c>
      <c r="H94" s="43">
        <v>45</v>
      </c>
      <c r="I94" s="40" t="s">
        <v>358</v>
      </c>
      <c r="J94" s="44" t="s">
        <v>359</v>
      </c>
      <c r="K94" s="44" t="s">
        <v>360</v>
      </c>
      <c r="L94" s="45">
        <f>(Table_SQLXAL[[#This Row],[TARGETWEIGHT]]*1000)-Table_SQLXAL[[#This Row],[POWDERWEIGHT]]-Table_SQLXAL[[#This Row],[CHEMICALSWEIGHT]]</f>
        <v>60</v>
      </c>
      <c r="M94" s="46" t="s">
        <v>303</v>
      </c>
      <c r="N94" s="47">
        <f>Table_SQLXAL[[#This Row],[ROLLWIDTH]]/10</f>
        <v>203</v>
      </c>
      <c r="O94" s="48">
        <v>90000</v>
      </c>
      <c r="P94" s="48">
        <f>Table_SQLXAL[[#This Row],[QTY]]/Table_SQLXAL[[#This Row],[ROLLWIDTH CM]]*100</f>
        <v>4800</v>
      </c>
      <c r="Q94" s="48">
        <v>310344.82758600003</v>
      </c>
      <c r="R94" s="72">
        <f>Table_SQLXAL[[#This Row],[KG]]-Table_SQLXAL[[#This Row],[poid de poudre]]-Table_SQLXAL[[#This Row],[poid de chemical]]</f>
        <v>584.64</v>
      </c>
      <c r="S94" s="72">
        <f>Table_SQLXAL[[#This Row],[QTY_PROD_TIME]]*1.2</f>
        <v>1.3212864</v>
      </c>
      <c r="T94" s="73">
        <v>3200</v>
      </c>
      <c r="U94" s="72">
        <f>Table_SQLXAL[[#This Row],[QTY]]*Table_SQLXAL[[#This Row],[POWDERWEIGHT]]/1000</f>
        <v>0</v>
      </c>
      <c r="V94" s="72">
        <f>Table_SQLXAL[[#This Row],[QTY]]*Table_SQLXAL[[#This Row],[CHEMICALSWEIGHT]]/1000</f>
        <v>0</v>
      </c>
      <c r="W94" s="48">
        <v>9000</v>
      </c>
      <c r="X94" s="72">
        <v>290</v>
      </c>
      <c r="Y94" s="72">
        <v>10.44</v>
      </c>
      <c r="Z94" s="74">
        <v>0.1</v>
      </c>
      <c r="AA94" s="75">
        <v>0</v>
      </c>
      <c r="AB94" s="72">
        <v>0</v>
      </c>
      <c r="AC94" s="44" t="s">
        <v>16</v>
      </c>
      <c r="AD94" s="44" t="s">
        <v>5</v>
      </c>
      <c r="AE94" s="44" t="s">
        <v>5</v>
      </c>
      <c r="AF94" s="44" t="s">
        <v>391</v>
      </c>
      <c r="AG94" s="44" t="s">
        <v>59</v>
      </c>
      <c r="AH94" s="44">
        <v>41005</v>
      </c>
      <c r="AI94" s="44" t="s">
        <v>756</v>
      </c>
      <c r="AJ94" s="53" t="s">
        <v>362</v>
      </c>
      <c r="AK94" s="14"/>
      <c r="AL94" s="14"/>
      <c r="AM94" s="14"/>
      <c r="AN94" s="7"/>
    </row>
    <row r="95" spans="1:40" ht="15.75" x14ac:dyDescent="0.25">
      <c r="A95" s="51" t="s">
        <v>185</v>
      </c>
      <c r="B95" s="35" t="s">
        <v>19</v>
      </c>
      <c r="C95" s="31" t="s">
        <v>295</v>
      </c>
      <c r="D95" s="31" t="s">
        <v>5</v>
      </c>
      <c r="E95" s="31" t="s">
        <v>5</v>
      </c>
      <c r="F95" s="32">
        <v>41005</v>
      </c>
      <c r="G95" s="33">
        <f>ROUNDDOWN((Table_SQLXAL[[#This Row],[PRODWIDTH]]/Table_SQLXAL[[#This Row],[ROLLWIDTH CM]]/10),0)</f>
        <v>11</v>
      </c>
      <c r="H95" s="34">
        <v>40</v>
      </c>
      <c r="I95" s="31" t="s">
        <v>296</v>
      </c>
      <c r="J95" s="35" t="s">
        <v>574</v>
      </c>
      <c r="K95" s="35" t="s">
        <v>575</v>
      </c>
      <c r="L95" s="36">
        <f>(Table_SQLXAL[[#This Row],[TARGETWEIGHT]]*1000)-Table_SQLXAL[[#This Row],[POWDERWEIGHT]]-Table_SQLXAL[[#This Row],[CHEMICALSWEIGHT]]</f>
        <v>100</v>
      </c>
      <c r="M95" s="37" t="s">
        <v>298</v>
      </c>
      <c r="N95" s="38">
        <f>Table_SQLXAL[[#This Row],[ROLLWIDTH]]/10</f>
        <v>29</v>
      </c>
      <c r="O95" s="39">
        <v>100000</v>
      </c>
      <c r="P95" s="39">
        <f>Table_SQLXAL[[#This Row],[QTY]]/Table_SQLXAL[[#This Row],[ROLLWIDTH CM]]*100</f>
        <v>310344.8275862069</v>
      </c>
      <c r="Q95" s="39">
        <v>250000</v>
      </c>
      <c r="R95" s="76">
        <f>Table_SQLXAL[[#This Row],[KG]]-Table_SQLXAL[[#This Row],[poid de poudre]]-Table_SQLXAL[[#This Row],[poid de chemical]]</f>
        <v>9000</v>
      </c>
      <c r="S95" s="76">
        <f>Table_SQLXAL[[#This Row],[QTY_PROD_TIME]]*1.2</f>
        <v>12.527999999999999</v>
      </c>
      <c r="T95" s="77">
        <v>3100</v>
      </c>
      <c r="U95" s="76">
        <f>Table_SQLXAL[[#This Row],[QTY]]*Table_SQLXAL[[#This Row],[POWDERWEIGHT]]/1000</f>
        <v>0</v>
      </c>
      <c r="V95" s="76">
        <f>Table_SQLXAL[[#This Row],[QTY]]*Table_SQLXAL[[#This Row],[CHEMICALSWEIGHT]]/1000</f>
        <v>0</v>
      </c>
      <c r="W95" s="39">
        <v>9500</v>
      </c>
      <c r="X95" s="76">
        <v>400</v>
      </c>
      <c r="Y95" s="76">
        <v>13.5</v>
      </c>
      <c r="Z95" s="78">
        <v>9.5000000000000001E-2</v>
      </c>
      <c r="AA95" s="79">
        <v>0</v>
      </c>
      <c r="AB95" s="76">
        <v>0</v>
      </c>
      <c r="AC95" s="35" t="s">
        <v>16</v>
      </c>
      <c r="AD95" s="35" t="s">
        <v>5</v>
      </c>
      <c r="AE95" s="35" t="s">
        <v>5</v>
      </c>
      <c r="AF95" s="35" t="s">
        <v>371</v>
      </c>
      <c r="AG95" s="35" t="s">
        <v>143</v>
      </c>
      <c r="AH95" s="35">
        <v>41005</v>
      </c>
      <c r="AI95" s="35" t="s">
        <v>755</v>
      </c>
      <c r="AJ95" s="54" t="s">
        <v>576</v>
      </c>
      <c r="AK95" s="14"/>
      <c r="AL95" s="14"/>
      <c r="AM95" s="14"/>
      <c r="AN95" s="7"/>
    </row>
    <row r="96" spans="1:40" ht="15.75" x14ac:dyDescent="0.25">
      <c r="A96" s="50" t="s">
        <v>185</v>
      </c>
      <c r="B96" s="44" t="s">
        <v>19</v>
      </c>
      <c r="C96" s="40" t="s">
        <v>48</v>
      </c>
      <c r="D96" s="40" t="s">
        <v>259</v>
      </c>
      <c r="E96" s="40" t="s">
        <v>260</v>
      </c>
      <c r="F96" s="41">
        <v>41009</v>
      </c>
      <c r="G96" s="42">
        <f>ROUNDDOWN((Table_SQLXAL[[#This Row],[PRODWIDTH]]/Table_SQLXAL[[#This Row],[ROLLWIDTH CM]]/10),0)</f>
        <v>2</v>
      </c>
      <c r="H96" s="43">
        <v>25.2</v>
      </c>
      <c r="I96" s="40" t="s">
        <v>74</v>
      </c>
      <c r="J96" s="44" t="s">
        <v>72</v>
      </c>
      <c r="K96" s="44" t="s">
        <v>73</v>
      </c>
      <c r="L96" s="45">
        <f>(Table_SQLXAL[[#This Row],[TARGETWEIGHT]]*1000)-Table_SQLXAL[[#This Row],[POWDERWEIGHT]]-Table_SQLXAL[[#This Row],[CHEMICALSWEIGHT]]</f>
        <v>120</v>
      </c>
      <c r="M96" s="46" t="s">
        <v>50</v>
      </c>
      <c r="N96" s="47">
        <f>Table_SQLXAL[[#This Row],[ROLLWIDTH]]/10</f>
        <v>137</v>
      </c>
      <c r="O96" s="48">
        <v>30140</v>
      </c>
      <c r="P96" s="48">
        <f>Table_SQLXAL[[#This Row],[QTY]]/Table_SQLXAL[[#This Row],[ROLLWIDTH CM]]*100</f>
        <v>22000</v>
      </c>
      <c r="Q96" s="48">
        <v>22000</v>
      </c>
      <c r="R96" s="72">
        <f>Table_SQLXAL[[#This Row],[KG]]-Table_SQLXAL[[#This Row],[poid de poudre]]-Table_SQLXAL[[#This Row],[poid de chemical]]</f>
        <v>3616.8</v>
      </c>
      <c r="S96" s="72">
        <f>Table_SQLXAL[[#This Row],[QTY_PROD_TIME]]*1.2</f>
        <v>7.486775999999999</v>
      </c>
      <c r="T96" s="73">
        <v>3200</v>
      </c>
      <c r="U96" s="72">
        <f>Table_SQLXAL[[#This Row],[QTY]]*Table_SQLXAL[[#This Row],[POWDERWEIGHT]]/1000</f>
        <v>0</v>
      </c>
      <c r="V96" s="72">
        <f>Table_SQLXAL[[#This Row],[QTY]]*Table_SQLXAL[[#This Row],[CHEMICALSWEIGHT]]/1000</f>
        <v>0</v>
      </c>
      <c r="W96" s="48">
        <v>3616.8</v>
      </c>
      <c r="X96" s="72">
        <v>1370</v>
      </c>
      <c r="Y96" s="72">
        <v>6.2389799999999997</v>
      </c>
      <c r="Z96" s="74">
        <v>0.12</v>
      </c>
      <c r="AA96" s="75">
        <v>0</v>
      </c>
      <c r="AB96" s="72">
        <v>0</v>
      </c>
      <c r="AC96" s="44" t="s">
        <v>16</v>
      </c>
      <c r="AD96" s="44" t="s">
        <v>5</v>
      </c>
      <c r="AE96" s="44" t="s">
        <v>5</v>
      </c>
      <c r="AF96" s="44" t="s">
        <v>376</v>
      </c>
      <c r="AG96" s="44" t="s">
        <v>59</v>
      </c>
      <c r="AH96" s="44">
        <v>41009</v>
      </c>
      <c r="AI96" s="44" t="s">
        <v>757</v>
      </c>
      <c r="AJ96" s="53" t="s">
        <v>415</v>
      </c>
      <c r="AK96" s="14"/>
      <c r="AL96" s="14"/>
      <c r="AM96" s="14"/>
      <c r="AN96" s="7"/>
    </row>
    <row r="97" spans="1:40" ht="15.75" x14ac:dyDescent="0.25">
      <c r="A97" s="51" t="s">
        <v>185</v>
      </c>
      <c r="B97" s="35" t="s">
        <v>19</v>
      </c>
      <c r="C97" s="31" t="s">
        <v>127</v>
      </c>
      <c r="D97" s="31" t="s">
        <v>261</v>
      </c>
      <c r="E97" s="31" t="s">
        <v>262</v>
      </c>
      <c r="F97" s="32">
        <v>41009</v>
      </c>
      <c r="G97" s="33">
        <f>ROUNDDOWN((Table_SQLXAL[[#This Row],[PRODWIDTH]]/Table_SQLXAL[[#This Row],[ROLLWIDTH CM]]/10),0)</f>
        <v>2</v>
      </c>
      <c r="H97" s="34">
        <v>46.1</v>
      </c>
      <c r="I97" s="31" t="s">
        <v>130</v>
      </c>
      <c r="J97" s="35" t="s">
        <v>129</v>
      </c>
      <c r="K97" s="35" t="s">
        <v>434</v>
      </c>
      <c r="L97" s="36">
        <f>(Table_SQLXAL[[#This Row],[TARGETWEIGHT]]*1000)-Table_SQLXAL[[#This Row],[POWDERWEIGHT]]-Table_SQLXAL[[#This Row],[CHEMICALSWEIGHT]]</f>
        <v>55</v>
      </c>
      <c r="M97" s="37" t="s">
        <v>128</v>
      </c>
      <c r="N97" s="38">
        <f>Table_SQLXAL[[#This Row],[ROLLWIDTH]]/10</f>
        <v>155</v>
      </c>
      <c r="O97" s="39">
        <v>9744</v>
      </c>
      <c r="P97" s="39">
        <f>Table_SQLXAL[[#This Row],[QTY]]/Table_SQLXAL[[#This Row],[ROLLWIDTH CM]]*100</f>
        <v>4000</v>
      </c>
      <c r="Q97" s="39">
        <v>4800</v>
      </c>
      <c r="R97" s="76">
        <f>Table_SQLXAL[[#This Row],[KG]]-Table_SQLXAL[[#This Row],[poid de poudre]]-Table_SQLXAL[[#This Row],[poid de chemical]]</f>
        <v>341</v>
      </c>
      <c r="S97" s="76">
        <f>Table_SQLXAL[[#This Row],[QTY_PROD_TIME]]*1.2</f>
        <v>1.2052799999999999</v>
      </c>
      <c r="T97" s="77">
        <v>3200</v>
      </c>
      <c r="U97" s="76">
        <f>Table_SQLXAL[[#This Row],[QTY]]*Table_SQLXAL[[#This Row],[POWDERWEIGHT]]/1000</f>
        <v>0</v>
      </c>
      <c r="V97" s="76">
        <f>Table_SQLXAL[[#This Row],[QTY]]*Table_SQLXAL[[#This Row],[CHEMICALSWEIGHT]]/1000</f>
        <v>28.519999999999996</v>
      </c>
      <c r="W97" s="39">
        <v>584.64</v>
      </c>
      <c r="X97" s="76">
        <v>2030</v>
      </c>
      <c r="Y97" s="76">
        <v>1.1010720000000001</v>
      </c>
      <c r="Z97" s="78">
        <v>0.06</v>
      </c>
      <c r="AA97" s="79">
        <v>0</v>
      </c>
      <c r="AB97" s="76">
        <v>0</v>
      </c>
      <c r="AC97" s="35" t="s">
        <v>16</v>
      </c>
      <c r="AD97" s="35" t="s">
        <v>5</v>
      </c>
      <c r="AE97" s="35" t="s">
        <v>5</v>
      </c>
      <c r="AF97" s="35" t="s">
        <v>381</v>
      </c>
      <c r="AG97" s="35" t="s">
        <v>59</v>
      </c>
      <c r="AH97" s="35">
        <v>41009</v>
      </c>
      <c r="AI97" s="35" t="s">
        <v>758</v>
      </c>
      <c r="AJ97" s="54" t="s">
        <v>363</v>
      </c>
      <c r="AK97" s="14"/>
      <c r="AL97" s="14"/>
      <c r="AM97" s="14"/>
      <c r="AN97" s="7"/>
    </row>
    <row r="98" spans="1:40" ht="15.75" x14ac:dyDescent="0.25">
      <c r="A98" s="50" t="s">
        <v>185</v>
      </c>
      <c r="B98" s="44" t="s">
        <v>19</v>
      </c>
      <c r="C98" s="40" t="s">
        <v>357</v>
      </c>
      <c r="D98" s="40" t="s">
        <v>361</v>
      </c>
      <c r="E98" s="40" t="s">
        <v>273</v>
      </c>
      <c r="F98" s="41">
        <v>41009</v>
      </c>
      <c r="G98" s="42">
        <f>ROUNDDOWN((Table_SQLXAL[[#This Row],[PRODWIDTH]]/Table_SQLXAL[[#This Row],[ROLLWIDTH CM]]/10),0)</f>
        <v>1</v>
      </c>
      <c r="H98" s="43">
        <v>45</v>
      </c>
      <c r="I98" s="40" t="s">
        <v>358</v>
      </c>
      <c r="J98" s="44" t="s">
        <v>359</v>
      </c>
      <c r="K98" s="44" t="s">
        <v>360</v>
      </c>
      <c r="L98" s="45">
        <f>(Table_SQLXAL[[#This Row],[TARGETWEIGHT]]*1000)-Table_SQLXAL[[#This Row],[POWDERWEIGHT]]-Table_SQLXAL[[#This Row],[CHEMICALSWEIGHT]]</f>
        <v>55</v>
      </c>
      <c r="M98" s="46" t="s">
        <v>303</v>
      </c>
      <c r="N98" s="47">
        <f>Table_SQLXAL[[#This Row],[ROLLWIDTH]]/10</f>
        <v>160</v>
      </c>
      <c r="O98" s="48">
        <v>90000</v>
      </c>
      <c r="P98" s="48">
        <f>Table_SQLXAL[[#This Row],[QTY]]/Table_SQLXAL[[#This Row],[ROLLWIDTH CM]]*100</f>
        <v>2000</v>
      </c>
      <c r="Q98" s="48">
        <v>310344.82758600003</v>
      </c>
      <c r="R98" s="72">
        <f>Table_SQLXAL[[#This Row],[KG]]-Table_SQLXAL[[#This Row],[poid de poudre]]-Table_SQLXAL[[#This Row],[poid de chemical]]</f>
        <v>176</v>
      </c>
      <c r="S98" s="72">
        <f>Table_SQLXAL[[#This Row],[QTY_PROD_TIME]]*1.2</f>
        <v>0.62207999999999997</v>
      </c>
      <c r="T98" s="73">
        <v>3200</v>
      </c>
      <c r="U98" s="72">
        <f>Table_SQLXAL[[#This Row],[QTY]]*Table_SQLXAL[[#This Row],[POWDERWEIGHT]]/1000</f>
        <v>0</v>
      </c>
      <c r="V98" s="72">
        <f>Table_SQLXAL[[#This Row],[QTY]]*Table_SQLXAL[[#This Row],[CHEMICALSWEIGHT]]/1000</f>
        <v>14.719999999999999</v>
      </c>
      <c r="W98" s="48">
        <v>9000</v>
      </c>
      <c r="X98" s="72">
        <v>290</v>
      </c>
      <c r="Y98" s="72">
        <v>10.44</v>
      </c>
      <c r="Z98" s="74">
        <v>0.1</v>
      </c>
      <c r="AA98" s="75">
        <v>0</v>
      </c>
      <c r="AB98" s="72">
        <v>0</v>
      </c>
      <c r="AC98" s="44" t="s">
        <v>16</v>
      </c>
      <c r="AD98" s="44" t="s">
        <v>5</v>
      </c>
      <c r="AE98" s="44" t="s">
        <v>5</v>
      </c>
      <c r="AF98" s="44" t="s">
        <v>391</v>
      </c>
      <c r="AG98" s="44" t="s">
        <v>59</v>
      </c>
      <c r="AH98" s="44">
        <v>41009</v>
      </c>
      <c r="AI98" s="44" t="s">
        <v>759</v>
      </c>
      <c r="AJ98" s="53" t="s">
        <v>364</v>
      </c>
      <c r="AK98" s="14"/>
      <c r="AL98" s="14"/>
      <c r="AM98" s="14"/>
      <c r="AN98" s="7"/>
    </row>
    <row r="99" spans="1:40" ht="15.75" x14ac:dyDescent="0.25">
      <c r="A99" s="51" t="s">
        <v>185</v>
      </c>
      <c r="B99" s="35" t="s">
        <v>19</v>
      </c>
      <c r="C99" s="31" t="s">
        <v>48</v>
      </c>
      <c r="D99" s="31" t="s">
        <v>259</v>
      </c>
      <c r="E99" s="31" t="s">
        <v>260</v>
      </c>
      <c r="F99" s="32">
        <v>41009</v>
      </c>
      <c r="G99" s="33">
        <f>ROUNDDOWN((Table_SQLXAL[[#This Row],[PRODWIDTH]]/Table_SQLXAL[[#This Row],[ROLLWIDTH CM]]/10),0)</f>
        <v>2</v>
      </c>
      <c r="H99" s="34">
        <v>25.2</v>
      </c>
      <c r="I99" s="31" t="s">
        <v>74</v>
      </c>
      <c r="J99" s="35" t="s">
        <v>47</v>
      </c>
      <c r="K99" s="35" t="s">
        <v>49</v>
      </c>
      <c r="L99" s="36">
        <f>(Table_SQLXAL[[#This Row],[TARGETWEIGHT]]*1000)-Table_SQLXAL[[#This Row],[POWDERWEIGHT]]-Table_SQLXAL[[#This Row],[CHEMICALSWEIGHT]]</f>
        <v>120</v>
      </c>
      <c r="M99" s="37" t="s">
        <v>50</v>
      </c>
      <c r="N99" s="38">
        <f>Table_SQLXAL[[#This Row],[ROLLWIDTH]]/10</f>
        <v>144</v>
      </c>
      <c r="O99" s="39">
        <v>21600</v>
      </c>
      <c r="P99" s="39">
        <f>Table_SQLXAL[[#This Row],[QTY]]/Table_SQLXAL[[#This Row],[ROLLWIDTH CM]]*100</f>
        <v>16000</v>
      </c>
      <c r="Q99" s="39">
        <v>15000</v>
      </c>
      <c r="R99" s="76">
        <f>Table_SQLXAL[[#This Row],[KG]]-Table_SQLXAL[[#This Row],[poid de poudre]]-Table_SQLXAL[[#This Row],[poid de chemical]]</f>
        <v>2764.8</v>
      </c>
      <c r="S99" s="76">
        <f>Table_SQLXAL[[#This Row],[QTY_PROD_TIME]]*1.2</f>
        <v>5.7231360000000002</v>
      </c>
      <c r="T99" s="77">
        <v>3200</v>
      </c>
      <c r="U99" s="76">
        <f>Table_SQLXAL[[#This Row],[QTY]]*Table_SQLXAL[[#This Row],[POWDERWEIGHT]]/1000</f>
        <v>0</v>
      </c>
      <c r="V99" s="76">
        <f>Table_SQLXAL[[#This Row],[QTY]]*Table_SQLXAL[[#This Row],[CHEMICALSWEIGHT]]/1000</f>
        <v>0</v>
      </c>
      <c r="W99" s="39">
        <v>2592</v>
      </c>
      <c r="X99" s="76">
        <v>1440</v>
      </c>
      <c r="Y99" s="76">
        <v>4.4711999999999996</v>
      </c>
      <c r="Z99" s="78">
        <v>0.12</v>
      </c>
      <c r="AA99" s="79">
        <v>0</v>
      </c>
      <c r="AB99" s="76">
        <v>0</v>
      </c>
      <c r="AC99" s="35" t="s">
        <v>16</v>
      </c>
      <c r="AD99" s="35" t="s">
        <v>5</v>
      </c>
      <c r="AE99" s="35" t="s">
        <v>5</v>
      </c>
      <c r="AF99" s="35" t="s">
        <v>376</v>
      </c>
      <c r="AG99" s="35" t="s">
        <v>59</v>
      </c>
      <c r="AH99" s="35">
        <v>41009</v>
      </c>
      <c r="AI99" s="35" t="s">
        <v>760</v>
      </c>
      <c r="AJ99" s="54" t="s">
        <v>415</v>
      </c>
      <c r="AK99" s="14"/>
      <c r="AL99" s="14"/>
      <c r="AM99" s="14"/>
      <c r="AN99" s="7"/>
    </row>
    <row r="100" spans="1:40" ht="15.75" x14ac:dyDescent="0.25">
      <c r="A100" s="50" t="s">
        <v>185</v>
      </c>
      <c r="B100" s="44" t="s">
        <v>19</v>
      </c>
      <c r="C100" s="40" t="s">
        <v>93</v>
      </c>
      <c r="D100" s="40" t="s">
        <v>263</v>
      </c>
      <c r="E100" s="40" t="s">
        <v>264</v>
      </c>
      <c r="F100" s="41">
        <v>41011</v>
      </c>
      <c r="G100" s="42">
        <f>ROUNDDOWN((Table_SQLXAL[[#This Row],[PRODWIDTH]]/Table_SQLXAL[[#This Row],[ROLLWIDTH CM]]/10),0)</f>
        <v>1</v>
      </c>
      <c r="H100" s="43">
        <v>33.1</v>
      </c>
      <c r="I100" s="40" t="s">
        <v>97</v>
      </c>
      <c r="J100" s="44" t="s">
        <v>92</v>
      </c>
      <c r="K100" s="44" t="s">
        <v>94</v>
      </c>
      <c r="L100" s="45">
        <f>(Table_SQLXAL[[#This Row],[TARGETWEIGHT]]*1000)-Table_SQLXAL[[#This Row],[POWDERWEIGHT]]-Table_SQLXAL[[#This Row],[CHEMICALSWEIGHT]]</f>
        <v>60</v>
      </c>
      <c r="M100" s="46" t="s">
        <v>302</v>
      </c>
      <c r="N100" s="47">
        <f>Table_SQLXAL[[#This Row],[ROLLWIDTH]]/10</f>
        <v>195</v>
      </c>
      <c r="O100" s="48">
        <v>6200</v>
      </c>
      <c r="P100" s="48">
        <f>Table_SQLXAL[[#This Row],[QTY]]/Table_SQLXAL[[#This Row],[ROLLWIDTH CM]]*100</f>
        <v>28476.666666666664</v>
      </c>
      <c r="Q100" s="48">
        <v>4000</v>
      </c>
      <c r="R100" s="72">
        <f>Table_SQLXAL[[#This Row],[KG]]-Table_SQLXAL[[#This Row],[poid de poudre]]-Table_SQLXAL[[#This Row],[poid de chemical]]</f>
        <v>3331.77</v>
      </c>
      <c r="S100" s="72">
        <f>Table_SQLXAL[[#This Row],[QTY_PROD_TIME]]*1.2</f>
        <v>7.5297995999999996</v>
      </c>
      <c r="T100" s="73">
        <v>3100</v>
      </c>
      <c r="U100" s="72">
        <f>Table_SQLXAL[[#This Row],[QTY]]*Table_SQLXAL[[#This Row],[POWDERWEIGHT]]/1000</f>
        <v>0</v>
      </c>
      <c r="V100" s="72">
        <f>Table_SQLXAL[[#This Row],[QTY]]*Table_SQLXAL[[#This Row],[CHEMICALSWEIGHT]]/1000</f>
        <v>0</v>
      </c>
      <c r="W100" s="48">
        <v>369.52</v>
      </c>
      <c r="X100" s="72">
        <v>1550</v>
      </c>
      <c r="Y100" s="72">
        <v>1.0044</v>
      </c>
      <c r="Z100" s="74">
        <v>5.96E-2</v>
      </c>
      <c r="AA100" s="75">
        <v>0</v>
      </c>
      <c r="AB100" s="72">
        <v>4.5999999999999996</v>
      </c>
      <c r="AC100" s="44" t="s">
        <v>95</v>
      </c>
      <c r="AD100" s="44" t="s">
        <v>96</v>
      </c>
      <c r="AE100" s="44" t="s">
        <v>5</v>
      </c>
      <c r="AF100" s="44" t="s">
        <v>373</v>
      </c>
      <c r="AG100" s="44" t="s">
        <v>59</v>
      </c>
      <c r="AH100" s="44">
        <v>41011</v>
      </c>
      <c r="AI100" s="44" t="s">
        <v>761</v>
      </c>
      <c r="AJ100" s="53" t="s">
        <v>577</v>
      </c>
      <c r="AK100" s="14"/>
      <c r="AL100" s="14"/>
      <c r="AM100" s="14"/>
      <c r="AN100" s="7"/>
    </row>
    <row r="101" spans="1:40" ht="15.75" x14ac:dyDescent="0.25">
      <c r="A101" s="51" t="s">
        <v>185</v>
      </c>
      <c r="B101" s="35" t="s">
        <v>19</v>
      </c>
      <c r="C101" s="31" t="s">
        <v>93</v>
      </c>
      <c r="D101" s="31" t="s">
        <v>263</v>
      </c>
      <c r="E101" s="31" t="s">
        <v>264</v>
      </c>
      <c r="F101" s="32">
        <v>41011</v>
      </c>
      <c r="G101" s="33">
        <f>ROUNDDOWN((Table_SQLXAL[[#This Row],[PRODWIDTH]]/Table_SQLXAL[[#This Row],[ROLLWIDTH CM]]/10),0)</f>
        <v>2</v>
      </c>
      <c r="H101" s="34">
        <v>33.1</v>
      </c>
      <c r="I101" s="31" t="s">
        <v>97</v>
      </c>
      <c r="J101" s="35" t="s">
        <v>122</v>
      </c>
      <c r="K101" s="35" t="s">
        <v>123</v>
      </c>
      <c r="L101" s="36">
        <f>(Table_SQLXAL[[#This Row],[TARGETWEIGHT]]*1000)-Table_SQLXAL[[#This Row],[POWDERWEIGHT]]-Table_SQLXAL[[#This Row],[CHEMICALSWEIGHT]]</f>
        <v>120</v>
      </c>
      <c r="M101" s="37" t="s">
        <v>302</v>
      </c>
      <c r="N101" s="38">
        <f>Table_SQLXAL[[#This Row],[ROLLWIDTH]]/10</f>
        <v>144</v>
      </c>
      <c r="O101" s="39">
        <v>3200</v>
      </c>
      <c r="P101" s="39">
        <f>Table_SQLXAL[[#This Row],[QTY]]/Table_SQLXAL[[#This Row],[ROLLWIDTH CM]]*100</f>
        <v>15000</v>
      </c>
      <c r="Q101" s="39">
        <v>2000</v>
      </c>
      <c r="R101" s="76">
        <f>Table_SQLXAL[[#This Row],[KG]]-Table_SQLXAL[[#This Row],[poid de poudre]]-Table_SQLXAL[[#This Row],[poid de chemical]]</f>
        <v>2592</v>
      </c>
      <c r="S101" s="76">
        <f>Table_SQLXAL[[#This Row],[QTY_PROD_TIME]]*1.2</f>
        <v>5.3654399999999995</v>
      </c>
      <c r="T101" s="77">
        <v>3100</v>
      </c>
      <c r="U101" s="76">
        <f>Table_SQLXAL[[#This Row],[QTY]]*Table_SQLXAL[[#This Row],[POWDERWEIGHT]]/1000</f>
        <v>0</v>
      </c>
      <c r="V101" s="76">
        <f>Table_SQLXAL[[#This Row],[QTY]]*Table_SQLXAL[[#This Row],[CHEMICALSWEIGHT]]/1000</f>
        <v>0</v>
      </c>
      <c r="W101" s="39">
        <v>190.72</v>
      </c>
      <c r="X101" s="76">
        <v>1600</v>
      </c>
      <c r="Y101" s="76">
        <v>0.51839999999999997</v>
      </c>
      <c r="Z101" s="78">
        <v>5.96E-2</v>
      </c>
      <c r="AA101" s="79">
        <v>0</v>
      </c>
      <c r="AB101" s="76">
        <v>4.5999999999999996</v>
      </c>
      <c r="AC101" s="35" t="s">
        <v>95</v>
      </c>
      <c r="AD101" s="35" t="s">
        <v>96</v>
      </c>
      <c r="AE101" s="35" t="s">
        <v>5</v>
      </c>
      <c r="AF101" s="35" t="s">
        <v>373</v>
      </c>
      <c r="AG101" s="35" t="s">
        <v>59</v>
      </c>
      <c r="AH101" s="35">
        <v>41011</v>
      </c>
      <c r="AI101" s="35" t="s">
        <v>762</v>
      </c>
      <c r="AJ101" s="54" t="s">
        <v>577</v>
      </c>
      <c r="AK101" s="14"/>
      <c r="AL101" s="14"/>
      <c r="AM101" s="14"/>
      <c r="AN101" s="7"/>
    </row>
    <row r="102" spans="1:40" ht="15.75" x14ac:dyDescent="0.25">
      <c r="A102" s="50" t="s">
        <v>185</v>
      </c>
      <c r="B102" s="44" t="s">
        <v>19</v>
      </c>
      <c r="C102" s="40" t="s">
        <v>48</v>
      </c>
      <c r="D102" s="40" t="s">
        <v>259</v>
      </c>
      <c r="E102" s="40" t="s">
        <v>260</v>
      </c>
      <c r="F102" s="41">
        <v>41011</v>
      </c>
      <c r="G102" s="42">
        <f>ROUNDDOWN((Table_SQLXAL[[#This Row],[PRODWIDTH]]/Table_SQLXAL[[#This Row],[ROLLWIDTH CM]]/10),0)</f>
        <v>2</v>
      </c>
      <c r="H102" s="43">
        <v>25.2</v>
      </c>
      <c r="I102" s="40" t="s">
        <v>443</v>
      </c>
      <c r="J102" s="44" t="s">
        <v>47</v>
      </c>
      <c r="K102" s="44" t="s">
        <v>49</v>
      </c>
      <c r="L102" s="45">
        <f>(Table_SQLXAL[[#This Row],[TARGETWEIGHT]]*1000)-Table_SQLXAL[[#This Row],[POWDERWEIGHT]]-Table_SQLXAL[[#This Row],[CHEMICALSWEIGHT]]</f>
        <v>120</v>
      </c>
      <c r="M102" s="46" t="s">
        <v>50</v>
      </c>
      <c r="N102" s="47">
        <f>Table_SQLXAL[[#This Row],[ROLLWIDTH]]/10</f>
        <v>137</v>
      </c>
      <c r="O102" s="48">
        <v>23040</v>
      </c>
      <c r="P102" s="48">
        <f>Table_SQLXAL[[#This Row],[QTY]]/Table_SQLXAL[[#This Row],[ROLLWIDTH CM]]*100</f>
        <v>22000</v>
      </c>
      <c r="Q102" s="48">
        <v>16000</v>
      </c>
      <c r="R102" s="72">
        <f>Table_SQLXAL[[#This Row],[KG]]-Table_SQLXAL[[#This Row],[poid de poudre]]-Table_SQLXAL[[#This Row],[poid de chemical]]</f>
        <v>3616.8</v>
      </c>
      <c r="S102" s="72">
        <f>Table_SQLXAL[[#This Row],[QTY_PROD_TIME]]*1.2</f>
        <v>7.486775999999999</v>
      </c>
      <c r="T102" s="73">
        <v>3200</v>
      </c>
      <c r="U102" s="72">
        <f>Table_SQLXAL[[#This Row],[QTY]]*Table_SQLXAL[[#This Row],[POWDERWEIGHT]]/1000</f>
        <v>0</v>
      </c>
      <c r="V102" s="72">
        <f>Table_SQLXAL[[#This Row],[QTY]]*Table_SQLXAL[[#This Row],[CHEMICALSWEIGHT]]/1000</f>
        <v>0</v>
      </c>
      <c r="W102" s="48">
        <v>2764.8</v>
      </c>
      <c r="X102" s="72">
        <v>1440</v>
      </c>
      <c r="Y102" s="72">
        <v>4.7692800000000002</v>
      </c>
      <c r="Z102" s="74">
        <v>0.12</v>
      </c>
      <c r="AA102" s="75">
        <v>0</v>
      </c>
      <c r="AB102" s="72">
        <v>0</v>
      </c>
      <c r="AC102" s="44" t="s">
        <v>16</v>
      </c>
      <c r="AD102" s="44" t="s">
        <v>5</v>
      </c>
      <c r="AE102" s="44" t="s">
        <v>5</v>
      </c>
      <c r="AF102" s="44" t="s">
        <v>376</v>
      </c>
      <c r="AG102" s="44" t="s">
        <v>59</v>
      </c>
      <c r="AH102" s="44">
        <v>41011</v>
      </c>
      <c r="AI102" s="44" t="s">
        <v>763</v>
      </c>
      <c r="AJ102" s="53" t="s">
        <v>445</v>
      </c>
      <c r="AK102" s="14"/>
      <c r="AL102" s="14"/>
      <c r="AM102" s="14"/>
      <c r="AN102" s="7"/>
    </row>
    <row r="103" spans="1:40" ht="15.75" x14ac:dyDescent="0.25">
      <c r="A103" s="51" t="s">
        <v>185</v>
      </c>
      <c r="B103" s="35" t="s">
        <v>19</v>
      </c>
      <c r="C103" s="31" t="s">
        <v>127</v>
      </c>
      <c r="D103" s="31" t="s">
        <v>261</v>
      </c>
      <c r="E103" s="31" t="s">
        <v>262</v>
      </c>
      <c r="F103" s="32">
        <v>41012</v>
      </c>
      <c r="G103" s="33">
        <f>ROUNDDOWN((Table_SQLXAL[[#This Row],[PRODWIDTH]]/Table_SQLXAL[[#This Row],[ROLLWIDTH CM]]/10),0)</f>
        <v>2</v>
      </c>
      <c r="H103" s="34">
        <v>46.1</v>
      </c>
      <c r="I103" s="31" t="s">
        <v>36</v>
      </c>
      <c r="J103" s="35" t="s">
        <v>126</v>
      </c>
      <c r="K103" s="35" t="s">
        <v>433</v>
      </c>
      <c r="L103" s="36">
        <f>(Table_SQLXAL[[#This Row],[TARGETWEIGHT]]*1000)-Table_SQLXAL[[#This Row],[POWDERWEIGHT]]-Table_SQLXAL[[#This Row],[CHEMICALSWEIGHT]]</f>
        <v>60</v>
      </c>
      <c r="M103" s="37" t="s">
        <v>128</v>
      </c>
      <c r="N103" s="38">
        <f>Table_SQLXAL[[#This Row],[ROLLWIDTH]]/10</f>
        <v>160</v>
      </c>
      <c r="O103" s="39">
        <v>55529.5</v>
      </c>
      <c r="P103" s="39">
        <f>Table_SQLXAL[[#This Row],[QTY]]/Table_SQLXAL[[#This Row],[ROLLWIDTH CM]]*100</f>
        <v>20300</v>
      </c>
      <c r="Q103" s="39">
        <v>28476.666667000001</v>
      </c>
      <c r="R103" s="76">
        <f>Table_SQLXAL[[#This Row],[KG]]-Table_SQLXAL[[#This Row],[poid de poudre]]-Table_SQLXAL[[#This Row],[poid de chemical]]</f>
        <v>1948.8</v>
      </c>
      <c r="S103" s="76">
        <f>Table_SQLXAL[[#This Row],[QTY_PROD_TIME]]*1.2</f>
        <v>4.4042880000000002</v>
      </c>
      <c r="T103" s="77">
        <v>3200</v>
      </c>
      <c r="U103" s="76">
        <f>Table_SQLXAL[[#This Row],[QTY]]*Table_SQLXAL[[#This Row],[POWDERWEIGHT]]/1000</f>
        <v>0</v>
      </c>
      <c r="V103" s="76">
        <f>Table_SQLXAL[[#This Row],[QTY]]*Table_SQLXAL[[#This Row],[CHEMICALSWEIGHT]]/1000</f>
        <v>0</v>
      </c>
      <c r="W103" s="39">
        <v>3331.77</v>
      </c>
      <c r="X103" s="76">
        <v>1950</v>
      </c>
      <c r="Y103" s="76">
        <v>6.2748330000000001</v>
      </c>
      <c r="Z103" s="78">
        <v>0.06</v>
      </c>
      <c r="AA103" s="79">
        <v>0</v>
      </c>
      <c r="AB103" s="76">
        <v>0</v>
      </c>
      <c r="AC103" s="35" t="s">
        <v>16</v>
      </c>
      <c r="AD103" s="35" t="s">
        <v>5</v>
      </c>
      <c r="AE103" s="35" t="s">
        <v>5</v>
      </c>
      <c r="AF103" s="35" t="s">
        <v>381</v>
      </c>
      <c r="AG103" s="35" t="s">
        <v>59</v>
      </c>
      <c r="AH103" s="35">
        <v>41012</v>
      </c>
      <c r="AI103" s="35" t="s">
        <v>764</v>
      </c>
      <c r="AJ103" s="54" t="s">
        <v>765</v>
      </c>
      <c r="AK103" s="14"/>
      <c r="AL103" s="14"/>
      <c r="AM103" s="14"/>
      <c r="AN103" s="7"/>
    </row>
    <row r="104" spans="1:40" ht="15.75" x14ac:dyDescent="0.25">
      <c r="A104" s="50" t="s">
        <v>185</v>
      </c>
      <c r="B104" s="44" t="s">
        <v>19</v>
      </c>
      <c r="C104" s="40" t="s">
        <v>48</v>
      </c>
      <c r="D104" s="40" t="s">
        <v>259</v>
      </c>
      <c r="E104" s="40" t="s">
        <v>260</v>
      </c>
      <c r="F104" s="41">
        <v>41016</v>
      </c>
      <c r="G104" s="42">
        <f>ROUNDDOWN((Table_SQLXAL[[#This Row],[PRODWIDTH]]/Table_SQLXAL[[#This Row],[ROLLWIDTH CM]]/10),0)</f>
        <v>5</v>
      </c>
      <c r="H104" s="43">
        <v>25.2</v>
      </c>
      <c r="I104" s="40" t="s">
        <v>74</v>
      </c>
      <c r="J104" s="44" t="s">
        <v>72</v>
      </c>
      <c r="K104" s="44" t="s">
        <v>73</v>
      </c>
      <c r="L104" s="45">
        <f>(Table_SQLXAL[[#This Row],[TARGETWEIGHT]]*1000)-Table_SQLXAL[[#This Row],[POWDERWEIGHT]]-Table_SQLXAL[[#This Row],[CHEMICALSWEIGHT]]</f>
        <v>50</v>
      </c>
      <c r="M104" s="46" t="s">
        <v>50</v>
      </c>
      <c r="N104" s="47">
        <f>Table_SQLXAL[[#This Row],[ROLLWIDTH]]/10</f>
        <v>60</v>
      </c>
      <c r="O104" s="48">
        <v>30140</v>
      </c>
      <c r="P104" s="48">
        <f>Table_SQLXAL[[#This Row],[QTY]]/Table_SQLXAL[[#This Row],[ROLLWIDTH CM]]*100</f>
        <v>66666.666666666657</v>
      </c>
      <c r="Q104" s="48">
        <v>22000</v>
      </c>
      <c r="R104" s="72">
        <f>Table_SQLXAL[[#This Row],[KG]]-Table_SQLXAL[[#This Row],[poid de poudre]]-Table_SQLXAL[[#This Row],[poid de chemical]]</f>
        <v>2000</v>
      </c>
      <c r="S104" s="72">
        <f>Table_SQLXAL[[#This Row],[QTY_PROD_TIME]]*1.2</f>
        <v>3.456</v>
      </c>
      <c r="T104" s="73">
        <v>3200</v>
      </c>
      <c r="U104" s="72">
        <f>Table_SQLXAL[[#This Row],[QTY]]*Table_SQLXAL[[#This Row],[POWDERWEIGHT]]/1000</f>
        <v>0</v>
      </c>
      <c r="V104" s="72">
        <f>Table_SQLXAL[[#This Row],[QTY]]*Table_SQLXAL[[#This Row],[CHEMICALSWEIGHT]]/1000</f>
        <v>0</v>
      </c>
      <c r="W104" s="48">
        <v>3616.8</v>
      </c>
      <c r="X104" s="72">
        <v>1370</v>
      </c>
      <c r="Y104" s="72">
        <v>6.2389799999999997</v>
      </c>
      <c r="Z104" s="74">
        <v>0.12</v>
      </c>
      <c r="AA104" s="75">
        <v>0</v>
      </c>
      <c r="AB104" s="72">
        <v>0</v>
      </c>
      <c r="AC104" s="44" t="s">
        <v>16</v>
      </c>
      <c r="AD104" s="44" t="s">
        <v>5</v>
      </c>
      <c r="AE104" s="44" t="s">
        <v>5</v>
      </c>
      <c r="AF104" s="44" t="s">
        <v>376</v>
      </c>
      <c r="AG104" s="44" t="s">
        <v>59</v>
      </c>
      <c r="AH104" s="44">
        <v>41016</v>
      </c>
      <c r="AI104" s="44" t="s">
        <v>766</v>
      </c>
      <c r="AJ104" s="53" t="s">
        <v>416</v>
      </c>
      <c r="AK104" s="14"/>
      <c r="AL104" s="14"/>
      <c r="AM104" s="14"/>
      <c r="AN104" s="7"/>
    </row>
    <row r="105" spans="1:40" ht="15.75" x14ac:dyDescent="0.25">
      <c r="A105" s="51" t="s">
        <v>185</v>
      </c>
      <c r="B105" s="35" t="s">
        <v>19</v>
      </c>
      <c r="C105" s="31" t="s">
        <v>48</v>
      </c>
      <c r="D105" s="31" t="s">
        <v>259</v>
      </c>
      <c r="E105" s="31" t="s">
        <v>260</v>
      </c>
      <c r="F105" s="32">
        <v>41016</v>
      </c>
      <c r="G105" s="33">
        <f>ROUNDDOWN((Table_SQLXAL[[#This Row],[PRODWIDTH]]/Table_SQLXAL[[#This Row],[ROLLWIDTH CM]]/10),0)</f>
        <v>2</v>
      </c>
      <c r="H105" s="34">
        <v>25.2</v>
      </c>
      <c r="I105" s="31" t="s">
        <v>74</v>
      </c>
      <c r="J105" s="35" t="s">
        <v>47</v>
      </c>
      <c r="K105" s="35" t="s">
        <v>49</v>
      </c>
      <c r="L105" s="36">
        <f>(Table_SQLXAL[[#This Row],[TARGETWEIGHT]]*1000)-Table_SQLXAL[[#This Row],[POWDERWEIGHT]]-Table_SQLXAL[[#This Row],[CHEMICALSWEIGHT]]</f>
        <v>50</v>
      </c>
      <c r="M105" s="37" t="s">
        <v>50</v>
      </c>
      <c r="N105" s="38">
        <f>Table_SQLXAL[[#This Row],[ROLLWIDTH]]/10</f>
        <v>120</v>
      </c>
      <c r="O105" s="39">
        <v>21600</v>
      </c>
      <c r="P105" s="39">
        <f>Table_SQLXAL[[#This Row],[QTY]]/Table_SQLXAL[[#This Row],[ROLLWIDTH CM]]*100</f>
        <v>125000</v>
      </c>
      <c r="Q105" s="39">
        <v>15000</v>
      </c>
      <c r="R105" s="76">
        <f>Table_SQLXAL[[#This Row],[KG]]-Table_SQLXAL[[#This Row],[poid de poudre]]-Table_SQLXAL[[#This Row],[poid de chemical]]</f>
        <v>7500</v>
      </c>
      <c r="S105" s="76">
        <f>Table_SQLXAL[[#This Row],[QTY_PROD_TIME]]*1.2</f>
        <v>12.96</v>
      </c>
      <c r="T105" s="77">
        <v>3200</v>
      </c>
      <c r="U105" s="76">
        <f>Table_SQLXAL[[#This Row],[QTY]]*Table_SQLXAL[[#This Row],[POWDERWEIGHT]]/1000</f>
        <v>0</v>
      </c>
      <c r="V105" s="76">
        <f>Table_SQLXAL[[#This Row],[QTY]]*Table_SQLXAL[[#This Row],[CHEMICALSWEIGHT]]/1000</f>
        <v>0</v>
      </c>
      <c r="W105" s="39">
        <v>2592</v>
      </c>
      <c r="X105" s="76">
        <v>1440</v>
      </c>
      <c r="Y105" s="76">
        <v>4.4711999999999996</v>
      </c>
      <c r="Z105" s="78">
        <v>0.12</v>
      </c>
      <c r="AA105" s="79">
        <v>0</v>
      </c>
      <c r="AB105" s="76">
        <v>0</v>
      </c>
      <c r="AC105" s="35" t="s">
        <v>16</v>
      </c>
      <c r="AD105" s="35" t="s">
        <v>5</v>
      </c>
      <c r="AE105" s="35" t="s">
        <v>5</v>
      </c>
      <c r="AF105" s="35" t="s">
        <v>376</v>
      </c>
      <c r="AG105" s="35" t="s">
        <v>59</v>
      </c>
      <c r="AH105" s="35">
        <v>41016</v>
      </c>
      <c r="AI105" s="35" t="s">
        <v>767</v>
      </c>
      <c r="AJ105" s="54" t="s">
        <v>416</v>
      </c>
      <c r="AK105" s="14"/>
      <c r="AL105" s="14"/>
      <c r="AM105" s="14"/>
      <c r="AN105" s="7"/>
    </row>
    <row r="106" spans="1:40" ht="15.75" x14ac:dyDescent="0.25">
      <c r="A106" s="50" t="s">
        <v>185</v>
      </c>
      <c r="B106" s="44" t="s">
        <v>19</v>
      </c>
      <c r="C106" s="40" t="s">
        <v>127</v>
      </c>
      <c r="D106" s="40" t="s">
        <v>261</v>
      </c>
      <c r="E106" s="40" t="s">
        <v>262</v>
      </c>
      <c r="F106" s="41">
        <v>41018</v>
      </c>
      <c r="G106" s="42">
        <f>ROUNDDOWN((Table_SQLXAL[[#This Row],[PRODWIDTH]]/Table_SQLXAL[[#This Row],[ROLLWIDTH CM]]/10),0)</f>
        <v>2</v>
      </c>
      <c r="H106" s="43">
        <v>46.1</v>
      </c>
      <c r="I106" s="40" t="s">
        <v>71</v>
      </c>
      <c r="J106" s="44" t="s">
        <v>192</v>
      </c>
      <c r="K106" s="44" t="s">
        <v>408</v>
      </c>
      <c r="L106" s="45">
        <f>(Table_SQLXAL[[#This Row],[TARGETWEIGHT]]*1000)-Table_SQLXAL[[#This Row],[POWDERWEIGHT]]-Table_SQLXAL[[#This Row],[CHEMICALSWEIGHT]]</f>
        <v>60</v>
      </c>
      <c r="M106" s="46" t="s">
        <v>128</v>
      </c>
      <c r="N106" s="47">
        <f>Table_SQLXAL[[#This Row],[ROLLWIDTH]]/10</f>
        <v>158</v>
      </c>
      <c r="O106" s="48">
        <v>32480</v>
      </c>
      <c r="P106" s="48">
        <f>Table_SQLXAL[[#This Row],[QTY]]/Table_SQLXAL[[#This Row],[ROLLWIDTH CM]]*100</f>
        <v>69620.253164556954</v>
      </c>
      <c r="Q106" s="48">
        <v>20300</v>
      </c>
      <c r="R106" s="72">
        <f>Table_SQLXAL[[#This Row],[KG]]-Table_SQLXAL[[#This Row],[poid de poudre]]-Table_SQLXAL[[#This Row],[poid de chemical]]</f>
        <v>6600</v>
      </c>
      <c r="S106" s="72">
        <f>Table_SQLXAL[[#This Row],[QTY_PROD_TIME]]*1.2</f>
        <v>14.915999999999999</v>
      </c>
      <c r="T106" s="73">
        <v>3200</v>
      </c>
      <c r="U106" s="72">
        <f>Table_SQLXAL[[#This Row],[QTY]]*Table_SQLXAL[[#This Row],[POWDERWEIGHT]]/1000</f>
        <v>0</v>
      </c>
      <c r="V106" s="72">
        <f>Table_SQLXAL[[#This Row],[QTY]]*Table_SQLXAL[[#This Row],[CHEMICALSWEIGHT]]/1000</f>
        <v>0</v>
      </c>
      <c r="W106" s="48">
        <v>1948.8</v>
      </c>
      <c r="X106" s="72">
        <v>1600</v>
      </c>
      <c r="Y106" s="72">
        <v>3.6702400000000002</v>
      </c>
      <c r="Z106" s="74">
        <v>0.06</v>
      </c>
      <c r="AA106" s="75">
        <v>0</v>
      </c>
      <c r="AB106" s="72">
        <v>0</v>
      </c>
      <c r="AC106" s="44" t="s">
        <v>16</v>
      </c>
      <c r="AD106" s="44" t="s">
        <v>5</v>
      </c>
      <c r="AE106" s="44" t="s">
        <v>5</v>
      </c>
      <c r="AF106" s="44" t="s">
        <v>381</v>
      </c>
      <c r="AG106" s="44" t="s">
        <v>59</v>
      </c>
      <c r="AH106" s="44">
        <v>41018</v>
      </c>
      <c r="AI106" s="44" t="s">
        <v>768</v>
      </c>
      <c r="AJ106" s="53" t="s">
        <v>769</v>
      </c>
      <c r="AK106" s="14"/>
      <c r="AL106" s="14"/>
      <c r="AM106" s="14"/>
      <c r="AN106" s="7"/>
    </row>
    <row r="107" spans="1:40" ht="15.75" x14ac:dyDescent="0.25">
      <c r="A107" s="51" t="s">
        <v>185</v>
      </c>
      <c r="B107" s="35" t="s">
        <v>19</v>
      </c>
      <c r="C107" s="31" t="s">
        <v>166</v>
      </c>
      <c r="D107" s="31" t="s">
        <v>277</v>
      </c>
      <c r="E107" s="31" t="s">
        <v>278</v>
      </c>
      <c r="F107" s="32">
        <v>41018</v>
      </c>
      <c r="G107" s="33">
        <f>ROUNDDOWN((Table_SQLXAL[[#This Row],[PRODWIDTH]]/Table_SQLXAL[[#This Row],[ROLLWIDTH CM]]/10),0)</f>
        <v>5</v>
      </c>
      <c r="H107" s="34">
        <v>75</v>
      </c>
      <c r="I107" s="31" t="s">
        <v>304</v>
      </c>
      <c r="J107" s="35" t="s">
        <v>169</v>
      </c>
      <c r="K107" s="35" t="s">
        <v>170</v>
      </c>
      <c r="L107" s="36">
        <f>(Table_SQLXAL[[#This Row],[TARGETWEIGHT]]*1000)-Table_SQLXAL[[#This Row],[POWDERWEIGHT]]-Table_SQLXAL[[#This Row],[CHEMICALSWEIGHT]]</f>
        <v>40</v>
      </c>
      <c r="M107" s="37" t="s">
        <v>305</v>
      </c>
      <c r="N107" s="38">
        <f>Table_SQLXAL[[#This Row],[ROLLWIDTH]]/10</f>
        <v>56</v>
      </c>
      <c r="O107" s="39">
        <v>40000</v>
      </c>
      <c r="P107" s="39">
        <f>Table_SQLXAL[[#This Row],[QTY]]/Table_SQLXAL[[#This Row],[ROLLWIDTH CM]]*100</f>
        <v>277199.28571428574</v>
      </c>
      <c r="Q107" s="39">
        <v>66666.666666999998</v>
      </c>
      <c r="R107" s="76">
        <f>Table_SQLXAL[[#This Row],[KG]]-Table_SQLXAL[[#This Row],[poid de poudre]]-Table_SQLXAL[[#This Row],[poid de chemical]]</f>
        <v>6209.2640000000001</v>
      </c>
      <c r="S107" s="76">
        <f>Table_SQLXAL[[#This Row],[QTY_PROD_TIME]]*1.2</f>
        <v>13.412009999999999</v>
      </c>
      <c r="T107" s="77">
        <v>3100</v>
      </c>
      <c r="U107" s="76">
        <f>Table_SQLXAL[[#This Row],[QTY]]*Table_SQLXAL[[#This Row],[POWDERWEIGHT]]/1000</f>
        <v>0</v>
      </c>
      <c r="V107" s="76">
        <f>Table_SQLXAL[[#This Row],[QTY]]*Table_SQLXAL[[#This Row],[CHEMICALSWEIGHT]]/1000</f>
        <v>0</v>
      </c>
      <c r="W107" s="39">
        <v>2000</v>
      </c>
      <c r="X107" s="76">
        <v>600</v>
      </c>
      <c r="Y107" s="76">
        <v>2.88</v>
      </c>
      <c r="Z107" s="78">
        <v>0.05</v>
      </c>
      <c r="AA107" s="79">
        <v>0</v>
      </c>
      <c r="AB107" s="76">
        <v>0</v>
      </c>
      <c r="AC107" s="35" t="s">
        <v>16</v>
      </c>
      <c r="AD107" s="35" t="s">
        <v>5</v>
      </c>
      <c r="AE107" s="35" t="s">
        <v>5</v>
      </c>
      <c r="AF107" s="35" t="s">
        <v>374</v>
      </c>
      <c r="AG107" s="35" t="s">
        <v>59</v>
      </c>
      <c r="AH107" s="35">
        <v>41018</v>
      </c>
      <c r="AI107" s="35" t="s">
        <v>770</v>
      </c>
      <c r="AJ107" s="54" t="s">
        <v>579</v>
      </c>
      <c r="AK107" s="14"/>
      <c r="AL107" s="14"/>
      <c r="AM107" s="14"/>
      <c r="AN107" s="7"/>
    </row>
    <row r="108" spans="1:40" ht="15.75" x14ac:dyDescent="0.25">
      <c r="A108" s="50" t="s">
        <v>185</v>
      </c>
      <c r="B108" s="44" t="s">
        <v>19</v>
      </c>
      <c r="C108" s="40" t="s">
        <v>166</v>
      </c>
      <c r="D108" s="40" t="s">
        <v>277</v>
      </c>
      <c r="E108" s="40" t="s">
        <v>278</v>
      </c>
      <c r="F108" s="41">
        <v>41018</v>
      </c>
      <c r="G108" s="42">
        <f>ROUNDDOWN((Table_SQLXAL[[#This Row],[PRODWIDTH]]/Table_SQLXAL[[#This Row],[ROLLWIDTH CM]]/10),0)</f>
        <v>15</v>
      </c>
      <c r="H108" s="43">
        <v>75</v>
      </c>
      <c r="I108" s="40" t="s">
        <v>304</v>
      </c>
      <c r="J108" s="44" t="s">
        <v>165</v>
      </c>
      <c r="K108" s="44" t="s">
        <v>167</v>
      </c>
      <c r="L108" s="45">
        <f>(Table_SQLXAL[[#This Row],[TARGETWEIGHT]]*1000)-Table_SQLXAL[[#This Row],[POWDERWEIGHT]]-Table_SQLXAL[[#This Row],[CHEMICALSWEIGHT]]</f>
        <v>45</v>
      </c>
      <c r="M108" s="46" t="s">
        <v>305</v>
      </c>
      <c r="N108" s="47">
        <f>Table_SQLXAL[[#This Row],[ROLLWIDTH]]/10</f>
        <v>20</v>
      </c>
      <c r="O108" s="48">
        <v>150000</v>
      </c>
      <c r="P108" s="48">
        <f>Table_SQLXAL[[#This Row],[QTY]]/Table_SQLXAL[[#This Row],[ROLLWIDTH CM]]*100</f>
        <v>1000000</v>
      </c>
      <c r="Q108" s="48">
        <v>125000</v>
      </c>
      <c r="R108" s="72">
        <f>Table_SQLXAL[[#This Row],[KG]]-Table_SQLXAL[[#This Row],[poid de poudre]]-Table_SQLXAL[[#This Row],[poid de chemical]]</f>
        <v>9000</v>
      </c>
      <c r="S108" s="72">
        <f>Table_SQLXAL[[#This Row],[QTY_PROD_TIME]]*1.2</f>
        <v>9.1199999999999992</v>
      </c>
      <c r="T108" s="73">
        <v>3100</v>
      </c>
      <c r="U108" s="72">
        <f>Table_SQLXAL[[#This Row],[QTY]]*Table_SQLXAL[[#This Row],[POWDERWEIGHT]]/1000</f>
        <v>0</v>
      </c>
      <c r="V108" s="72">
        <f>Table_SQLXAL[[#This Row],[QTY]]*Table_SQLXAL[[#This Row],[CHEMICALSWEIGHT]]/1000</f>
        <v>0</v>
      </c>
      <c r="W108" s="48">
        <v>7500</v>
      </c>
      <c r="X108" s="72">
        <v>1200</v>
      </c>
      <c r="Y108" s="72">
        <v>10.8</v>
      </c>
      <c r="Z108" s="74">
        <v>0.05</v>
      </c>
      <c r="AA108" s="75">
        <v>0</v>
      </c>
      <c r="AB108" s="72">
        <v>0</v>
      </c>
      <c r="AC108" s="44" t="s">
        <v>16</v>
      </c>
      <c r="AD108" s="44" t="s">
        <v>5</v>
      </c>
      <c r="AE108" s="44" t="s">
        <v>5</v>
      </c>
      <c r="AF108" s="44" t="s">
        <v>374</v>
      </c>
      <c r="AG108" s="44" t="s">
        <v>59</v>
      </c>
      <c r="AH108" s="44">
        <v>41018</v>
      </c>
      <c r="AI108" s="44" t="s">
        <v>771</v>
      </c>
      <c r="AJ108" s="53" t="s">
        <v>579</v>
      </c>
      <c r="AK108" s="14"/>
      <c r="AL108" s="14"/>
      <c r="AM108" s="14"/>
      <c r="AN108" s="7"/>
    </row>
    <row r="109" spans="1:40" ht="15.75" x14ac:dyDescent="0.25">
      <c r="A109" s="51" t="s">
        <v>185</v>
      </c>
      <c r="B109" s="35" t="s">
        <v>19</v>
      </c>
      <c r="C109" s="31" t="s">
        <v>127</v>
      </c>
      <c r="D109" s="31" t="s">
        <v>261</v>
      </c>
      <c r="E109" s="31" t="s">
        <v>262</v>
      </c>
      <c r="F109" s="32">
        <v>41019</v>
      </c>
      <c r="G109" s="33">
        <f>ROUNDDOWN((Table_SQLXAL[[#This Row],[PRODWIDTH]]/Table_SQLXAL[[#This Row],[ROLLWIDTH CM]]/10),0)</f>
        <v>0</v>
      </c>
      <c r="H109" s="34">
        <v>46.1</v>
      </c>
      <c r="I109" s="31" t="s">
        <v>36</v>
      </c>
      <c r="J109" s="35" t="s">
        <v>525</v>
      </c>
      <c r="K109" s="35" t="s">
        <v>526</v>
      </c>
      <c r="L109" s="36">
        <f>(Table_SQLXAL[[#This Row],[TARGETWEIGHT]]*1000)-Table_SQLXAL[[#This Row],[POWDERWEIGHT]]-Table_SQLXAL[[#This Row],[CHEMICALSWEIGHT]]</f>
        <v>48</v>
      </c>
      <c r="M109" s="37" t="s">
        <v>128</v>
      </c>
      <c r="N109" s="38">
        <f>Table_SQLXAL[[#This Row],[ROLLWIDTH]]/10</f>
        <v>132.5</v>
      </c>
      <c r="O109" s="39">
        <v>110000</v>
      </c>
      <c r="P109" s="39">
        <f>Table_SQLXAL[[#This Row],[QTY]]/Table_SQLXAL[[#This Row],[ROLLWIDTH CM]]*100</f>
        <v>70188.679245283012</v>
      </c>
      <c r="Q109" s="39">
        <v>69620.253165000002</v>
      </c>
      <c r="R109" s="76">
        <f>Table_SQLXAL[[#This Row],[KG]]-Table_SQLXAL[[#This Row],[poid de poudre]]-Table_SQLXAL[[#This Row],[poid de chemical]]</f>
        <v>4464</v>
      </c>
      <c r="S109" s="76">
        <f>Table_SQLXAL[[#This Row],[QTY_PROD_TIME]]*1.2</f>
        <v>12.834</v>
      </c>
      <c r="T109" s="77">
        <v>3200</v>
      </c>
      <c r="U109" s="76">
        <f>Table_SQLXAL[[#This Row],[QTY]]*Table_SQLXAL[[#This Row],[POWDERWEIGHT]]/1000</f>
        <v>0</v>
      </c>
      <c r="V109" s="76">
        <f>Table_SQLXAL[[#This Row],[QTY]]*Table_SQLXAL[[#This Row],[CHEMICALSWEIGHT]]/1000</f>
        <v>186</v>
      </c>
      <c r="W109" s="39">
        <v>6600</v>
      </c>
      <c r="X109" s="76">
        <v>1580</v>
      </c>
      <c r="Y109" s="76">
        <v>12.43</v>
      </c>
      <c r="Z109" s="78">
        <v>0.06</v>
      </c>
      <c r="AA109" s="79">
        <v>0</v>
      </c>
      <c r="AB109" s="76">
        <v>0</v>
      </c>
      <c r="AC109" s="35" t="s">
        <v>16</v>
      </c>
      <c r="AD109" s="35" t="s">
        <v>5</v>
      </c>
      <c r="AE109" s="35" t="s">
        <v>5</v>
      </c>
      <c r="AF109" s="35" t="s">
        <v>381</v>
      </c>
      <c r="AG109" s="35" t="s">
        <v>59</v>
      </c>
      <c r="AH109" s="35">
        <v>41019</v>
      </c>
      <c r="AI109" s="35" t="s">
        <v>772</v>
      </c>
      <c r="AJ109" s="54" t="s">
        <v>773</v>
      </c>
      <c r="AK109" s="14"/>
      <c r="AL109" s="14"/>
      <c r="AM109" s="14"/>
      <c r="AN109" s="7"/>
    </row>
    <row r="110" spans="1:40" ht="15.75" x14ac:dyDescent="0.25">
      <c r="A110" s="50" t="s">
        <v>185</v>
      </c>
      <c r="B110" s="44" t="s">
        <v>19</v>
      </c>
      <c r="C110" s="40" t="s">
        <v>146</v>
      </c>
      <c r="D110" s="40" t="s">
        <v>251</v>
      </c>
      <c r="E110" s="40" t="s">
        <v>276</v>
      </c>
      <c r="F110" s="41">
        <v>41019</v>
      </c>
      <c r="G110" s="42">
        <f>ROUNDDOWN((Table_SQLXAL[[#This Row],[PRODWIDTH]]/Table_SQLXAL[[#This Row],[ROLLWIDTH CM]]/10),0)</f>
        <v>2</v>
      </c>
      <c r="H110" s="43">
        <v>140</v>
      </c>
      <c r="I110" s="40" t="s">
        <v>148</v>
      </c>
      <c r="J110" s="44" t="s">
        <v>145</v>
      </c>
      <c r="K110" s="44" t="s">
        <v>147</v>
      </c>
      <c r="L110" s="45">
        <f>(Table_SQLXAL[[#This Row],[TARGETWEIGHT]]*1000)-Table_SQLXAL[[#This Row],[POWDERWEIGHT]]-Table_SQLXAL[[#This Row],[CHEMICALSWEIGHT]]</f>
        <v>45</v>
      </c>
      <c r="M110" s="46" t="s">
        <v>301</v>
      </c>
      <c r="N110" s="47">
        <f>Table_SQLXAL[[#This Row],[ROLLWIDTH]]/10</f>
        <v>132</v>
      </c>
      <c r="O110" s="48">
        <v>200000</v>
      </c>
      <c r="P110" s="48">
        <f>Table_SQLXAL[[#This Row],[QTY]]/Table_SQLXAL[[#This Row],[ROLLWIDTH CM]]*100</f>
        <v>65000</v>
      </c>
      <c r="Q110" s="48">
        <v>1000000</v>
      </c>
      <c r="R110" s="72">
        <f>Table_SQLXAL[[#This Row],[KG]]-Table_SQLXAL[[#This Row],[poid de poudre]]-Table_SQLXAL[[#This Row],[poid de chemical]]</f>
        <v>3861</v>
      </c>
      <c r="S110" s="72">
        <f>Table_SQLXAL[[#This Row],[QTY_PROD_TIME]]*1.2</f>
        <v>8.4427199999999996</v>
      </c>
      <c r="T110" s="73">
        <v>3100</v>
      </c>
      <c r="U110" s="72">
        <f>Table_SQLXAL[[#This Row],[QTY]]*Table_SQLXAL[[#This Row],[POWDERWEIGHT]]/1000</f>
        <v>0</v>
      </c>
      <c r="V110" s="72">
        <f>Table_SQLXAL[[#This Row],[QTY]]*Table_SQLXAL[[#This Row],[CHEMICALSWEIGHT]]/1000</f>
        <v>0</v>
      </c>
      <c r="W110" s="48">
        <v>9000</v>
      </c>
      <c r="X110" s="72">
        <v>200</v>
      </c>
      <c r="Y110" s="72">
        <v>7.6</v>
      </c>
      <c r="Z110" s="74">
        <v>4.4999999999999998E-2</v>
      </c>
      <c r="AA110" s="75">
        <v>0</v>
      </c>
      <c r="AB110" s="72">
        <v>0</v>
      </c>
      <c r="AC110" s="44" t="s">
        <v>16</v>
      </c>
      <c r="AD110" s="44" t="s">
        <v>5</v>
      </c>
      <c r="AE110" s="44" t="s">
        <v>5</v>
      </c>
      <c r="AF110" s="44" t="s">
        <v>377</v>
      </c>
      <c r="AG110" s="44" t="s">
        <v>59</v>
      </c>
      <c r="AH110" s="44">
        <v>41019</v>
      </c>
      <c r="AI110" s="44" t="s">
        <v>775</v>
      </c>
      <c r="AJ110" s="53" t="s">
        <v>776</v>
      </c>
      <c r="AK110" s="14"/>
      <c r="AL110" s="14"/>
      <c r="AM110" s="14"/>
      <c r="AN110" s="7"/>
    </row>
    <row r="111" spans="1:40" ht="15.75" x14ac:dyDescent="0.25">
      <c r="A111" s="51" t="s">
        <v>185</v>
      </c>
      <c r="B111" s="35" t="s">
        <v>19</v>
      </c>
      <c r="C111" s="31" t="s">
        <v>218</v>
      </c>
      <c r="D111" s="31" t="s">
        <v>287</v>
      </c>
      <c r="E111" s="31" t="s">
        <v>284</v>
      </c>
      <c r="F111" s="32">
        <v>41019</v>
      </c>
      <c r="G111" s="33">
        <f>ROUNDDOWN((Table_SQLXAL[[#This Row],[PRODWIDTH]]/Table_SQLXAL[[#This Row],[ROLLWIDTH CM]]/10),0)</f>
        <v>2</v>
      </c>
      <c r="H111" s="34">
        <v>0</v>
      </c>
      <c r="I111" s="31" t="s">
        <v>144</v>
      </c>
      <c r="J111" s="35" t="s">
        <v>171</v>
      </c>
      <c r="K111" s="35" t="s">
        <v>432</v>
      </c>
      <c r="L111" s="36">
        <f>(Table_SQLXAL[[#This Row],[TARGETWEIGHT]]*1000)-Table_SQLXAL[[#This Row],[POWDERWEIGHT]]-Table_SQLXAL[[#This Row],[CHEMICALSWEIGHT]]</f>
        <v>55</v>
      </c>
      <c r="M111" s="37" t="s">
        <v>220</v>
      </c>
      <c r="N111" s="38">
        <f>Table_SQLXAL[[#This Row],[ROLLWIDTH]]/10</f>
        <v>155</v>
      </c>
      <c r="O111" s="39">
        <v>93000</v>
      </c>
      <c r="P111" s="39">
        <f>Table_SQLXAL[[#This Row],[QTY]]/Table_SQLXAL[[#This Row],[ROLLWIDTH CM]]*100</f>
        <v>55800</v>
      </c>
      <c r="Q111" s="39">
        <v>70188.679245000007</v>
      </c>
      <c r="R111" s="76">
        <f>Table_SQLXAL[[#This Row],[KG]]-Table_SQLXAL[[#This Row],[poid de poudre]]-Table_SQLXAL[[#This Row],[poid de chemical]]</f>
        <v>4756.95</v>
      </c>
      <c r="S111" s="76">
        <f>Table_SQLXAL[[#This Row],[QTY_PROD_TIME]]*1.2</f>
        <v>16.813656000000002</v>
      </c>
      <c r="T111" s="77">
        <v>0</v>
      </c>
      <c r="U111" s="76">
        <f>Table_SQLXAL[[#This Row],[QTY]]*Table_SQLXAL[[#This Row],[POWDERWEIGHT]]/1000</f>
        <v>0</v>
      </c>
      <c r="V111" s="76">
        <f>Table_SQLXAL[[#This Row],[QTY]]*Table_SQLXAL[[#This Row],[CHEMICALSWEIGHT]]/1000</f>
        <v>423.80100000000004</v>
      </c>
      <c r="W111" s="39">
        <v>4650</v>
      </c>
      <c r="X111" s="76">
        <v>1325</v>
      </c>
      <c r="Y111" s="76">
        <v>10.695</v>
      </c>
      <c r="Z111" s="78">
        <v>0.05</v>
      </c>
      <c r="AA111" s="79">
        <v>0</v>
      </c>
      <c r="AB111" s="76">
        <v>2</v>
      </c>
      <c r="AC111" s="35" t="s">
        <v>172</v>
      </c>
      <c r="AD111" s="35" t="s">
        <v>219</v>
      </c>
      <c r="AE111" s="35" t="s">
        <v>5</v>
      </c>
      <c r="AF111" s="35" t="s">
        <v>370</v>
      </c>
      <c r="AG111" s="35" t="s">
        <v>59</v>
      </c>
      <c r="AH111" s="35">
        <v>41019</v>
      </c>
      <c r="AI111" s="35" t="s">
        <v>777</v>
      </c>
      <c r="AJ111" s="54" t="s">
        <v>235</v>
      </c>
      <c r="AK111" s="14"/>
      <c r="AL111" s="14"/>
      <c r="AM111" s="14"/>
      <c r="AN111" s="7"/>
    </row>
    <row r="112" spans="1:40" ht="15.75" x14ac:dyDescent="0.25">
      <c r="A112" s="50" t="s">
        <v>185</v>
      </c>
      <c r="B112" s="44" t="s">
        <v>19</v>
      </c>
      <c r="C112" s="40" t="s">
        <v>180</v>
      </c>
      <c r="D112" s="40" t="s">
        <v>293</v>
      </c>
      <c r="E112" s="40" t="s">
        <v>294</v>
      </c>
      <c r="F112" s="41">
        <v>41019</v>
      </c>
      <c r="G112" s="42">
        <f>ROUNDDOWN((Table_SQLXAL[[#This Row],[PRODWIDTH]]/Table_SQLXAL[[#This Row],[ROLLWIDTH CM]]/10),0)</f>
        <v>15</v>
      </c>
      <c r="H112" s="43">
        <v>76.2</v>
      </c>
      <c r="I112" s="40" t="s">
        <v>175</v>
      </c>
      <c r="J112" s="44" t="s">
        <v>179</v>
      </c>
      <c r="K112" s="44" t="s">
        <v>429</v>
      </c>
      <c r="L112" s="45">
        <f>(Table_SQLXAL[[#This Row],[TARGETWEIGHT]]*1000)-Table_SQLXAL[[#This Row],[POWDERWEIGHT]]-Table_SQLXAL[[#This Row],[CHEMICALSWEIGHT]]</f>
        <v>45</v>
      </c>
      <c r="M112" s="46" t="s">
        <v>305</v>
      </c>
      <c r="N112" s="47">
        <f>Table_SQLXAL[[#This Row],[ROLLWIDTH]]/10</f>
        <v>20</v>
      </c>
      <c r="O112" s="48">
        <v>155231.6</v>
      </c>
      <c r="P112" s="48">
        <f>Table_SQLXAL[[#This Row],[QTY]]/Table_SQLXAL[[#This Row],[ROLLWIDTH CM]]*100</f>
        <v>1000000</v>
      </c>
      <c r="Q112" s="48">
        <v>277199.285714</v>
      </c>
      <c r="R112" s="72">
        <f>Table_SQLXAL[[#This Row],[KG]]-Table_SQLXAL[[#This Row],[poid de poudre]]-Table_SQLXAL[[#This Row],[poid de chemical]]</f>
        <v>9000</v>
      </c>
      <c r="S112" s="72">
        <f>Table_SQLXAL[[#This Row],[QTY_PROD_TIME]]*1.2</f>
        <v>9.1199999999999992</v>
      </c>
      <c r="T112" s="73">
        <v>3040</v>
      </c>
      <c r="U112" s="72">
        <f>Table_SQLXAL[[#This Row],[QTY]]*Table_SQLXAL[[#This Row],[POWDERWEIGHT]]/1000</f>
        <v>0</v>
      </c>
      <c r="V112" s="72">
        <f>Table_SQLXAL[[#This Row],[QTY]]*Table_SQLXAL[[#This Row],[CHEMICALSWEIGHT]]/1000</f>
        <v>0</v>
      </c>
      <c r="W112" s="48">
        <v>6209.2640000000001</v>
      </c>
      <c r="X112" s="72">
        <v>560</v>
      </c>
      <c r="Y112" s="72">
        <v>11.176674999999999</v>
      </c>
      <c r="Z112" s="74">
        <v>0.04</v>
      </c>
      <c r="AA112" s="75">
        <v>0</v>
      </c>
      <c r="AB112" s="72">
        <v>0</v>
      </c>
      <c r="AC112" s="44" t="s">
        <v>16</v>
      </c>
      <c r="AD112" s="44" t="s">
        <v>5</v>
      </c>
      <c r="AE112" s="44" t="s">
        <v>5</v>
      </c>
      <c r="AF112" s="44" t="s">
        <v>383</v>
      </c>
      <c r="AG112" s="44" t="s">
        <v>59</v>
      </c>
      <c r="AH112" s="44">
        <v>41019</v>
      </c>
      <c r="AI112" s="44" t="s">
        <v>774</v>
      </c>
      <c r="AJ112" s="53" t="s">
        <v>181</v>
      </c>
      <c r="AK112" s="14"/>
      <c r="AL112" s="14"/>
      <c r="AM112" s="14"/>
      <c r="AN112" s="7"/>
    </row>
    <row r="113" spans="1:40" ht="15.75" x14ac:dyDescent="0.25">
      <c r="A113" s="51" t="s">
        <v>185</v>
      </c>
      <c r="B113" s="35" t="s">
        <v>19</v>
      </c>
      <c r="C113" s="31" t="s">
        <v>174</v>
      </c>
      <c r="D113" s="31" t="s">
        <v>281</v>
      </c>
      <c r="E113" s="31" t="s">
        <v>282</v>
      </c>
      <c r="F113" s="32">
        <v>41019</v>
      </c>
      <c r="G113" s="33">
        <f>ROUNDDOWN((Table_SQLXAL[[#This Row],[PRODWIDTH]]/Table_SQLXAL[[#This Row],[ROLLWIDTH CM]]/10),0)</f>
        <v>2</v>
      </c>
      <c r="H113" s="34">
        <v>65.5</v>
      </c>
      <c r="I113" s="31" t="s">
        <v>44</v>
      </c>
      <c r="J113" s="35" t="s">
        <v>238</v>
      </c>
      <c r="K113" s="35" t="s">
        <v>239</v>
      </c>
      <c r="L113" s="36">
        <f>(Table_SQLXAL[[#This Row],[TARGETWEIGHT]]*1000)-Table_SQLXAL[[#This Row],[POWDERWEIGHT]]-Table_SQLXAL[[#This Row],[CHEMICALSWEIGHT]]</f>
        <v>120</v>
      </c>
      <c r="M113" s="37" t="s">
        <v>322</v>
      </c>
      <c r="N113" s="38">
        <f>Table_SQLXAL[[#This Row],[ROLLWIDTH]]/10</f>
        <v>144</v>
      </c>
      <c r="O113" s="39">
        <v>85800</v>
      </c>
      <c r="P113" s="39">
        <f>Table_SQLXAL[[#This Row],[QTY]]/Table_SQLXAL[[#This Row],[ROLLWIDTH CM]]*100</f>
        <v>15000</v>
      </c>
      <c r="Q113" s="39">
        <v>65000</v>
      </c>
      <c r="R113" s="76">
        <f>Table_SQLXAL[[#This Row],[KG]]-Table_SQLXAL[[#This Row],[poid de poudre]]-Table_SQLXAL[[#This Row],[poid de chemical]]</f>
        <v>2592</v>
      </c>
      <c r="S113" s="76">
        <f>Table_SQLXAL[[#This Row],[QTY_PROD_TIME]]*1.2</f>
        <v>5.3654399999999995</v>
      </c>
      <c r="T113" s="77">
        <v>3100</v>
      </c>
      <c r="U113" s="76">
        <f>Table_SQLXAL[[#This Row],[QTY]]*Table_SQLXAL[[#This Row],[POWDERWEIGHT]]/1000</f>
        <v>0</v>
      </c>
      <c r="V113" s="76">
        <f>Table_SQLXAL[[#This Row],[QTY]]*Table_SQLXAL[[#This Row],[CHEMICALSWEIGHT]]/1000</f>
        <v>0</v>
      </c>
      <c r="W113" s="39">
        <v>3861</v>
      </c>
      <c r="X113" s="76">
        <v>1320</v>
      </c>
      <c r="Y113" s="76">
        <v>7.0355999999999996</v>
      </c>
      <c r="Z113" s="78">
        <v>4.4999999999999998E-2</v>
      </c>
      <c r="AA113" s="79">
        <v>0</v>
      </c>
      <c r="AB113" s="76">
        <v>0</v>
      </c>
      <c r="AC113" s="35" t="s">
        <v>16</v>
      </c>
      <c r="AD113" s="35" t="s">
        <v>5</v>
      </c>
      <c r="AE113" s="35" t="s">
        <v>5</v>
      </c>
      <c r="AF113" s="35" t="s">
        <v>388</v>
      </c>
      <c r="AG113" s="35" t="s">
        <v>59</v>
      </c>
      <c r="AH113" s="35">
        <v>41019</v>
      </c>
      <c r="AI113" s="35" t="s">
        <v>778</v>
      </c>
      <c r="AJ113" s="54" t="s">
        <v>580</v>
      </c>
      <c r="AK113" s="14"/>
      <c r="AL113" s="14"/>
      <c r="AM113" s="14"/>
      <c r="AN113" s="7"/>
    </row>
    <row r="114" spans="1:40" ht="15.75" x14ac:dyDescent="0.25">
      <c r="A114" s="50" t="s">
        <v>185</v>
      </c>
      <c r="B114" s="44" t="s">
        <v>19</v>
      </c>
      <c r="C114" s="40" t="s">
        <v>100</v>
      </c>
      <c r="D114" s="40" t="s">
        <v>263</v>
      </c>
      <c r="E114" s="40" t="s">
        <v>264</v>
      </c>
      <c r="F114" s="41">
        <v>41022</v>
      </c>
      <c r="G114" s="42">
        <f>ROUNDDOWN((Table_SQLXAL[[#This Row],[PRODWIDTH]]/Table_SQLXAL[[#This Row],[ROLLWIDTH CM]]/10),0)</f>
        <v>2</v>
      </c>
      <c r="H114" s="43">
        <v>33.1</v>
      </c>
      <c r="I114" s="40" t="s">
        <v>201</v>
      </c>
      <c r="J114" s="44" t="s">
        <v>99</v>
      </c>
      <c r="K114" s="44" t="s">
        <v>101</v>
      </c>
      <c r="L114" s="45">
        <f>(Table_SQLXAL[[#This Row],[TARGETWEIGHT]]*1000)-Table_SQLXAL[[#This Row],[POWDERWEIGHT]]-Table_SQLXAL[[#This Row],[CHEMICALSWEIGHT]]</f>
        <v>120</v>
      </c>
      <c r="M114" s="46" t="s">
        <v>302</v>
      </c>
      <c r="N114" s="47">
        <f>Table_SQLXAL[[#This Row],[ROLLWIDTH]]/10</f>
        <v>137</v>
      </c>
      <c r="O114" s="48">
        <v>86490</v>
      </c>
      <c r="P114" s="48">
        <f>Table_SQLXAL[[#This Row],[QTY]]/Table_SQLXAL[[#This Row],[ROLLWIDTH CM]]*100</f>
        <v>22000</v>
      </c>
      <c r="Q114" s="48">
        <v>55800</v>
      </c>
      <c r="R114" s="72">
        <f>Table_SQLXAL[[#This Row],[KG]]-Table_SQLXAL[[#This Row],[poid de poudre]]-Table_SQLXAL[[#This Row],[poid de chemical]]</f>
        <v>3616.8</v>
      </c>
      <c r="S114" s="72">
        <f>Table_SQLXAL[[#This Row],[QTY_PROD_TIME]]*1.2</f>
        <v>7.486775999999999</v>
      </c>
      <c r="T114" s="73">
        <v>3100</v>
      </c>
      <c r="U114" s="72">
        <f>Table_SQLXAL[[#This Row],[QTY]]*Table_SQLXAL[[#This Row],[POWDERWEIGHT]]/1000</f>
        <v>0</v>
      </c>
      <c r="V114" s="72">
        <f>Table_SQLXAL[[#This Row],[QTY]]*Table_SQLXAL[[#This Row],[CHEMICALSWEIGHT]]/1000</f>
        <v>0</v>
      </c>
      <c r="W114" s="48">
        <v>5180.7510000000002</v>
      </c>
      <c r="X114" s="72">
        <v>1550</v>
      </c>
      <c r="Y114" s="72">
        <v>14.011380000000001</v>
      </c>
      <c r="Z114" s="74">
        <v>5.9900000000000002E-2</v>
      </c>
      <c r="AA114" s="75">
        <v>0</v>
      </c>
      <c r="AB114" s="72">
        <v>4.9000000000000004</v>
      </c>
      <c r="AC114" s="44" t="s">
        <v>95</v>
      </c>
      <c r="AD114" s="44" t="s">
        <v>102</v>
      </c>
      <c r="AE114" s="44" t="s">
        <v>5</v>
      </c>
      <c r="AF114" s="44" t="s">
        <v>392</v>
      </c>
      <c r="AG114" s="44" t="s">
        <v>59</v>
      </c>
      <c r="AH114" s="44">
        <v>41022</v>
      </c>
      <c r="AI114" s="44" t="s">
        <v>779</v>
      </c>
      <c r="AJ114" s="53" t="s">
        <v>200</v>
      </c>
      <c r="AK114" s="14"/>
      <c r="AL114" s="14"/>
      <c r="AM114" s="14"/>
      <c r="AN114" s="7"/>
    </row>
    <row r="115" spans="1:40" ht="15.75" x14ac:dyDescent="0.25">
      <c r="A115" s="51" t="s">
        <v>185</v>
      </c>
      <c r="B115" s="35" t="s">
        <v>19</v>
      </c>
      <c r="C115" s="31" t="s">
        <v>146</v>
      </c>
      <c r="D115" s="31" t="s">
        <v>251</v>
      </c>
      <c r="E115" s="31" t="s">
        <v>276</v>
      </c>
      <c r="F115" s="32">
        <v>41023</v>
      </c>
      <c r="G115" s="33">
        <f>ROUNDDOWN((Table_SQLXAL[[#This Row],[PRODWIDTH]]/Table_SQLXAL[[#This Row],[ROLLWIDTH CM]]/10),0)</f>
        <v>2</v>
      </c>
      <c r="H115" s="34">
        <v>140</v>
      </c>
      <c r="I115" s="31" t="s">
        <v>148</v>
      </c>
      <c r="J115" s="35" t="s">
        <v>145</v>
      </c>
      <c r="K115" s="35" t="s">
        <v>147</v>
      </c>
      <c r="L115" s="36">
        <f>(Table_SQLXAL[[#This Row],[TARGETWEIGHT]]*1000)-Table_SQLXAL[[#This Row],[POWDERWEIGHT]]-Table_SQLXAL[[#This Row],[CHEMICALSWEIGHT]]</f>
        <v>120</v>
      </c>
      <c r="M115" s="37" t="s">
        <v>301</v>
      </c>
      <c r="N115" s="38">
        <f>Table_SQLXAL[[#This Row],[ROLLWIDTH]]/10</f>
        <v>158</v>
      </c>
      <c r="O115" s="39">
        <v>200000</v>
      </c>
      <c r="P115" s="39">
        <f>Table_SQLXAL[[#This Row],[QTY]]/Table_SQLXAL[[#This Row],[ROLLWIDTH CM]]*100</f>
        <v>18000</v>
      </c>
      <c r="Q115" s="39">
        <v>1000000</v>
      </c>
      <c r="R115" s="76">
        <f>Table_SQLXAL[[#This Row],[KG]]-Table_SQLXAL[[#This Row],[poid de poudre]]-Table_SQLXAL[[#This Row],[poid de chemical]]</f>
        <v>3412.8</v>
      </c>
      <c r="S115" s="76">
        <f>Table_SQLXAL[[#This Row],[QTY_PROD_TIME]]*1.2</f>
        <v>7.0644960000000001</v>
      </c>
      <c r="T115" s="77">
        <v>3100</v>
      </c>
      <c r="U115" s="76">
        <f>Table_SQLXAL[[#This Row],[QTY]]*Table_SQLXAL[[#This Row],[POWDERWEIGHT]]/1000</f>
        <v>0</v>
      </c>
      <c r="V115" s="76">
        <f>Table_SQLXAL[[#This Row],[QTY]]*Table_SQLXAL[[#This Row],[CHEMICALSWEIGHT]]/1000</f>
        <v>0</v>
      </c>
      <c r="W115" s="39">
        <v>9000</v>
      </c>
      <c r="X115" s="76">
        <v>200</v>
      </c>
      <c r="Y115" s="76">
        <v>7.6</v>
      </c>
      <c r="Z115" s="78">
        <v>4.4999999999999998E-2</v>
      </c>
      <c r="AA115" s="79">
        <v>0</v>
      </c>
      <c r="AB115" s="76">
        <v>0</v>
      </c>
      <c r="AC115" s="35" t="s">
        <v>16</v>
      </c>
      <c r="AD115" s="35" t="s">
        <v>5</v>
      </c>
      <c r="AE115" s="35" t="s">
        <v>5</v>
      </c>
      <c r="AF115" s="35" t="s">
        <v>377</v>
      </c>
      <c r="AG115" s="35" t="s">
        <v>59</v>
      </c>
      <c r="AH115" s="35">
        <v>41023</v>
      </c>
      <c r="AI115" s="35" t="s">
        <v>780</v>
      </c>
      <c r="AJ115" s="54" t="s">
        <v>781</v>
      </c>
      <c r="AK115" s="14"/>
      <c r="AL115" s="14"/>
      <c r="AM115" s="14"/>
      <c r="AN115" s="7"/>
    </row>
    <row r="116" spans="1:40" ht="15.75" x14ac:dyDescent="0.25">
      <c r="A116" s="50" t="s">
        <v>185</v>
      </c>
      <c r="B116" s="44" t="s">
        <v>19</v>
      </c>
      <c r="C116" s="40" t="s">
        <v>48</v>
      </c>
      <c r="D116" s="40" t="s">
        <v>259</v>
      </c>
      <c r="E116" s="40" t="s">
        <v>260</v>
      </c>
      <c r="F116" s="41">
        <v>41023</v>
      </c>
      <c r="G116" s="42">
        <f>ROUNDDOWN((Table_SQLXAL[[#This Row],[PRODWIDTH]]/Table_SQLXAL[[#This Row],[ROLLWIDTH CM]]/10),0)</f>
        <v>2</v>
      </c>
      <c r="H116" s="43">
        <v>25.2</v>
      </c>
      <c r="I116" s="40" t="s">
        <v>74</v>
      </c>
      <c r="J116" s="44" t="s">
        <v>72</v>
      </c>
      <c r="K116" s="44" t="s">
        <v>73</v>
      </c>
      <c r="L116" s="45">
        <f>(Table_SQLXAL[[#This Row],[TARGETWEIGHT]]*1000)-Table_SQLXAL[[#This Row],[POWDERWEIGHT]]-Table_SQLXAL[[#This Row],[CHEMICALSWEIGHT]]</f>
        <v>45</v>
      </c>
      <c r="M116" s="46" t="s">
        <v>50</v>
      </c>
      <c r="N116" s="47">
        <f>Table_SQLXAL[[#This Row],[ROLLWIDTH]]/10</f>
        <v>132</v>
      </c>
      <c r="O116" s="48">
        <v>30140</v>
      </c>
      <c r="P116" s="48">
        <f>Table_SQLXAL[[#This Row],[QTY]]/Table_SQLXAL[[#This Row],[ROLLWIDTH CM]]*100</f>
        <v>65000</v>
      </c>
      <c r="Q116" s="48">
        <v>22000</v>
      </c>
      <c r="R116" s="72">
        <f>Table_SQLXAL[[#This Row],[KG]]-Table_SQLXAL[[#This Row],[poid de poudre]]-Table_SQLXAL[[#This Row],[poid de chemical]]</f>
        <v>3861</v>
      </c>
      <c r="S116" s="72">
        <f>Table_SQLXAL[[#This Row],[QTY_PROD_TIME]]*1.2</f>
        <v>8.4427199999999996</v>
      </c>
      <c r="T116" s="73">
        <v>3200</v>
      </c>
      <c r="U116" s="72">
        <f>Table_SQLXAL[[#This Row],[QTY]]*Table_SQLXAL[[#This Row],[POWDERWEIGHT]]/1000</f>
        <v>0</v>
      </c>
      <c r="V116" s="72">
        <f>Table_SQLXAL[[#This Row],[QTY]]*Table_SQLXAL[[#This Row],[CHEMICALSWEIGHT]]/1000</f>
        <v>0</v>
      </c>
      <c r="W116" s="48">
        <v>3616.8</v>
      </c>
      <c r="X116" s="72">
        <v>1370</v>
      </c>
      <c r="Y116" s="72">
        <v>6.2389799999999997</v>
      </c>
      <c r="Z116" s="74">
        <v>0.12</v>
      </c>
      <c r="AA116" s="75">
        <v>0</v>
      </c>
      <c r="AB116" s="72">
        <v>0</v>
      </c>
      <c r="AC116" s="44" t="s">
        <v>16</v>
      </c>
      <c r="AD116" s="44" t="s">
        <v>5</v>
      </c>
      <c r="AE116" s="44" t="s">
        <v>5</v>
      </c>
      <c r="AF116" s="44" t="s">
        <v>376</v>
      </c>
      <c r="AG116" s="44" t="s">
        <v>59</v>
      </c>
      <c r="AH116" s="44">
        <v>41023</v>
      </c>
      <c r="AI116" s="44" t="s">
        <v>782</v>
      </c>
      <c r="AJ116" s="53" t="s">
        <v>417</v>
      </c>
      <c r="AK116" s="14"/>
      <c r="AL116" s="14"/>
      <c r="AM116" s="14"/>
      <c r="AN116" s="7"/>
    </row>
    <row r="117" spans="1:40" ht="15.75" x14ac:dyDescent="0.25">
      <c r="A117" s="51" t="s">
        <v>185</v>
      </c>
      <c r="B117" s="35" t="s">
        <v>19</v>
      </c>
      <c r="C117" s="31" t="s">
        <v>48</v>
      </c>
      <c r="D117" s="31" t="s">
        <v>259</v>
      </c>
      <c r="E117" s="31" t="s">
        <v>260</v>
      </c>
      <c r="F117" s="32">
        <v>41023</v>
      </c>
      <c r="G117" s="33">
        <f>ROUNDDOWN((Table_SQLXAL[[#This Row],[PRODWIDTH]]/Table_SQLXAL[[#This Row],[ROLLWIDTH CM]]/10),0)</f>
        <v>2</v>
      </c>
      <c r="H117" s="34">
        <v>25.2</v>
      </c>
      <c r="I117" s="31" t="s">
        <v>74</v>
      </c>
      <c r="J117" s="35" t="s">
        <v>47</v>
      </c>
      <c r="K117" s="35" t="s">
        <v>49</v>
      </c>
      <c r="L117" s="36">
        <f>(Table_SQLXAL[[#This Row],[TARGETWEIGHT]]*1000)-Table_SQLXAL[[#This Row],[POWDERWEIGHT]]-Table_SQLXAL[[#This Row],[CHEMICALSWEIGHT]]</f>
        <v>120</v>
      </c>
      <c r="M117" s="37" t="s">
        <v>50</v>
      </c>
      <c r="N117" s="38">
        <f>Table_SQLXAL[[#This Row],[ROLLWIDTH]]/10</f>
        <v>155</v>
      </c>
      <c r="O117" s="39">
        <v>21600</v>
      </c>
      <c r="P117" s="39">
        <f>Table_SQLXAL[[#This Row],[QTY]]/Table_SQLXAL[[#This Row],[ROLLWIDTH CM]]*100</f>
        <v>2000</v>
      </c>
      <c r="Q117" s="39">
        <v>15000</v>
      </c>
      <c r="R117" s="76">
        <f>Table_SQLXAL[[#This Row],[KG]]-Table_SQLXAL[[#This Row],[poid de poudre]]-Table_SQLXAL[[#This Row],[poid de chemical]]</f>
        <v>372</v>
      </c>
      <c r="S117" s="76">
        <f>Table_SQLXAL[[#This Row],[QTY_PROD_TIME]]*1.2</f>
        <v>0.77004000000000006</v>
      </c>
      <c r="T117" s="77">
        <v>3200</v>
      </c>
      <c r="U117" s="76">
        <f>Table_SQLXAL[[#This Row],[QTY]]*Table_SQLXAL[[#This Row],[POWDERWEIGHT]]/1000</f>
        <v>0</v>
      </c>
      <c r="V117" s="76">
        <f>Table_SQLXAL[[#This Row],[QTY]]*Table_SQLXAL[[#This Row],[CHEMICALSWEIGHT]]/1000</f>
        <v>0</v>
      </c>
      <c r="W117" s="39">
        <v>2592</v>
      </c>
      <c r="X117" s="76">
        <v>1440</v>
      </c>
      <c r="Y117" s="76">
        <v>4.4711999999999996</v>
      </c>
      <c r="Z117" s="78">
        <v>0.12</v>
      </c>
      <c r="AA117" s="79">
        <v>0</v>
      </c>
      <c r="AB117" s="76">
        <v>0</v>
      </c>
      <c r="AC117" s="35" t="s">
        <v>16</v>
      </c>
      <c r="AD117" s="35" t="s">
        <v>5</v>
      </c>
      <c r="AE117" s="35" t="s">
        <v>5</v>
      </c>
      <c r="AF117" s="35" t="s">
        <v>376</v>
      </c>
      <c r="AG117" s="35" t="s">
        <v>59</v>
      </c>
      <c r="AH117" s="35">
        <v>41023</v>
      </c>
      <c r="AI117" s="35" t="s">
        <v>783</v>
      </c>
      <c r="AJ117" s="54" t="s">
        <v>417</v>
      </c>
      <c r="AK117" s="14"/>
      <c r="AL117" s="14"/>
      <c r="AM117" s="14"/>
      <c r="AN117" s="7"/>
    </row>
    <row r="118" spans="1:40" ht="15.75" x14ac:dyDescent="0.25">
      <c r="A118" s="50" t="s">
        <v>185</v>
      </c>
      <c r="B118" s="44" t="s">
        <v>19</v>
      </c>
      <c r="C118" s="40" t="s">
        <v>48</v>
      </c>
      <c r="D118" s="40" t="s">
        <v>259</v>
      </c>
      <c r="E118" s="40" t="s">
        <v>260</v>
      </c>
      <c r="F118" s="41">
        <v>41025</v>
      </c>
      <c r="G118" s="42">
        <f>ROUNDDOWN((Table_SQLXAL[[#This Row],[PRODWIDTH]]/Table_SQLXAL[[#This Row],[ROLLWIDTH CM]]/10),0)</f>
        <v>2</v>
      </c>
      <c r="H118" s="43">
        <v>25.2</v>
      </c>
      <c r="I118" s="40" t="s">
        <v>65</v>
      </c>
      <c r="J118" s="44" t="s">
        <v>63</v>
      </c>
      <c r="K118" s="44" t="s">
        <v>64</v>
      </c>
      <c r="L118" s="45">
        <f>(Table_SQLXAL[[#This Row],[TARGETWEIGHT]]*1000)-Table_SQLXAL[[#This Row],[POWDERWEIGHT]]-Table_SQLXAL[[#This Row],[CHEMICALSWEIGHT]]</f>
        <v>120</v>
      </c>
      <c r="M118" s="46" t="s">
        <v>50</v>
      </c>
      <c r="N118" s="47">
        <f>Table_SQLXAL[[#This Row],[ROLLWIDTH]]/10</f>
        <v>144</v>
      </c>
      <c r="O118" s="48">
        <v>28440</v>
      </c>
      <c r="P118" s="48">
        <f>Table_SQLXAL[[#This Row],[QTY]]/Table_SQLXAL[[#This Row],[ROLLWIDTH CM]]*100</f>
        <v>15000</v>
      </c>
      <c r="Q118" s="48">
        <v>18000</v>
      </c>
      <c r="R118" s="72">
        <f>Table_SQLXAL[[#This Row],[KG]]-Table_SQLXAL[[#This Row],[poid de poudre]]-Table_SQLXAL[[#This Row],[poid de chemical]]</f>
        <v>2592</v>
      </c>
      <c r="S118" s="72">
        <f>Table_SQLXAL[[#This Row],[QTY_PROD_TIME]]*1.2</f>
        <v>5.3654399999999995</v>
      </c>
      <c r="T118" s="73">
        <v>3200</v>
      </c>
      <c r="U118" s="72">
        <f>Table_SQLXAL[[#This Row],[QTY]]*Table_SQLXAL[[#This Row],[POWDERWEIGHT]]/1000</f>
        <v>0</v>
      </c>
      <c r="V118" s="72">
        <f>Table_SQLXAL[[#This Row],[QTY]]*Table_SQLXAL[[#This Row],[CHEMICALSWEIGHT]]/1000</f>
        <v>0</v>
      </c>
      <c r="W118" s="48">
        <v>3412.8</v>
      </c>
      <c r="X118" s="72">
        <v>1580</v>
      </c>
      <c r="Y118" s="72">
        <v>5.8870800000000001</v>
      </c>
      <c r="Z118" s="74">
        <v>0.12</v>
      </c>
      <c r="AA118" s="75">
        <v>0</v>
      </c>
      <c r="AB118" s="72">
        <v>0</v>
      </c>
      <c r="AC118" s="44" t="s">
        <v>16</v>
      </c>
      <c r="AD118" s="44" t="s">
        <v>5</v>
      </c>
      <c r="AE118" s="44" t="s">
        <v>5</v>
      </c>
      <c r="AF118" s="44" t="s">
        <v>376</v>
      </c>
      <c r="AG118" s="44" t="s">
        <v>59</v>
      </c>
      <c r="AH118" s="44">
        <v>41025</v>
      </c>
      <c r="AI118" s="44" t="s">
        <v>784</v>
      </c>
      <c r="AJ118" s="53" t="s">
        <v>581</v>
      </c>
      <c r="AK118" s="14"/>
      <c r="AL118" s="14"/>
      <c r="AM118" s="14"/>
      <c r="AN118" s="7"/>
    </row>
    <row r="119" spans="1:40" ht="15.75" x14ac:dyDescent="0.25">
      <c r="A119" s="51" t="s">
        <v>185</v>
      </c>
      <c r="B119" s="35" t="s">
        <v>19</v>
      </c>
      <c r="C119" s="31" t="s">
        <v>174</v>
      </c>
      <c r="D119" s="31" t="s">
        <v>281</v>
      </c>
      <c r="E119" s="31" t="s">
        <v>282</v>
      </c>
      <c r="F119" s="32">
        <v>41026</v>
      </c>
      <c r="G119" s="33">
        <f>ROUNDDOWN((Table_SQLXAL[[#This Row],[PRODWIDTH]]/Table_SQLXAL[[#This Row],[ROLLWIDTH CM]]/10),0)</f>
        <v>2</v>
      </c>
      <c r="H119" s="34">
        <v>65.5</v>
      </c>
      <c r="I119" s="31" t="s">
        <v>44</v>
      </c>
      <c r="J119" s="35" t="s">
        <v>238</v>
      </c>
      <c r="K119" s="35" t="s">
        <v>239</v>
      </c>
      <c r="L119" s="36">
        <f>(Table_SQLXAL[[#This Row],[TARGETWEIGHT]]*1000)-Table_SQLXAL[[#This Row],[POWDERWEIGHT]]-Table_SQLXAL[[#This Row],[CHEMICALSWEIGHT]]</f>
        <v>120</v>
      </c>
      <c r="M119" s="37" t="s">
        <v>322</v>
      </c>
      <c r="N119" s="38">
        <f>Table_SQLXAL[[#This Row],[ROLLWIDTH]]/10</f>
        <v>137</v>
      </c>
      <c r="O119" s="39">
        <v>85800</v>
      </c>
      <c r="P119" s="39">
        <f>Table_SQLXAL[[#This Row],[QTY]]/Table_SQLXAL[[#This Row],[ROLLWIDTH CM]]*100</f>
        <v>20000</v>
      </c>
      <c r="Q119" s="39">
        <v>65000</v>
      </c>
      <c r="R119" s="76">
        <f>Table_SQLXAL[[#This Row],[KG]]-Table_SQLXAL[[#This Row],[poid de poudre]]-Table_SQLXAL[[#This Row],[poid de chemical]]</f>
        <v>3288</v>
      </c>
      <c r="S119" s="76">
        <f>Table_SQLXAL[[#This Row],[QTY_PROD_TIME]]*1.2</f>
        <v>6.8061600000000002</v>
      </c>
      <c r="T119" s="77">
        <v>3100</v>
      </c>
      <c r="U119" s="76">
        <f>Table_SQLXAL[[#This Row],[QTY]]*Table_SQLXAL[[#This Row],[POWDERWEIGHT]]/1000</f>
        <v>0</v>
      </c>
      <c r="V119" s="76">
        <f>Table_SQLXAL[[#This Row],[QTY]]*Table_SQLXAL[[#This Row],[CHEMICALSWEIGHT]]/1000</f>
        <v>0</v>
      </c>
      <c r="W119" s="39">
        <v>3861</v>
      </c>
      <c r="X119" s="76">
        <v>1320</v>
      </c>
      <c r="Y119" s="76">
        <v>7.0355999999999996</v>
      </c>
      <c r="Z119" s="78">
        <v>4.4999999999999998E-2</v>
      </c>
      <c r="AA119" s="79">
        <v>0</v>
      </c>
      <c r="AB119" s="76">
        <v>0</v>
      </c>
      <c r="AC119" s="35" t="s">
        <v>16</v>
      </c>
      <c r="AD119" s="35" t="s">
        <v>5</v>
      </c>
      <c r="AE119" s="35" t="s">
        <v>5</v>
      </c>
      <c r="AF119" s="35" t="s">
        <v>388</v>
      </c>
      <c r="AG119" s="35" t="s">
        <v>59</v>
      </c>
      <c r="AH119" s="35">
        <v>41026</v>
      </c>
      <c r="AI119" s="35" t="s">
        <v>785</v>
      </c>
      <c r="AJ119" s="54" t="s">
        <v>582</v>
      </c>
      <c r="AK119" s="14"/>
      <c r="AL119" s="14"/>
      <c r="AM119" s="14"/>
      <c r="AN119" s="7"/>
    </row>
    <row r="120" spans="1:40" ht="15.75" x14ac:dyDescent="0.25">
      <c r="A120" s="50" t="s">
        <v>185</v>
      </c>
      <c r="B120" s="44" t="s">
        <v>19</v>
      </c>
      <c r="C120" s="40" t="s">
        <v>48</v>
      </c>
      <c r="D120" s="40" t="s">
        <v>259</v>
      </c>
      <c r="E120" s="40" t="s">
        <v>260</v>
      </c>
      <c r="F120" s="41">
        <v>41029</v>
      </c>
      <c r="G120" s="42">
        <f>ROUNDDOWN((Table_SQLXAL[[#This Row],[PRODWIDTH]]/Table_SQLXAL[[#This Row],[ROLLWIDTH CM]]/10),0)</f>
        <v>2</v>
      </c>
      <c r="H120" s="43">
        <v>25.2</v>
      </c>
      <c r="I120" s="40" t="s">
        <v>74</v>
      </c>
      <c r="J120" s="44" t="s">
        <v>419</v>
      </c>
      <c r="K120" s="44" t="s">
        <v>420</v>
      </c>
      <c r="L120" s="45">
        <f>(Table_SQLXAL[[#This Row],[TARGETWEIGHT]]*1000)-Table_SQLXAL[[#This Row],[POWDERWEIGHT]]-Table_SQLXAL[[#This Row],[CHEMICALSWEIGHT]]</f>
        <v>45</v>
      </c>
      <c r="M120" s="46" t="s">
        <v>50</v>
      </c>
      <c r="N120" s="47">
        <f>Table_SQLXAL[[#This Row],[ROLLWIDTH]]/10</f>
        <v>132</v>
      </c>
      <c r="O120" s="48">
        <v>3100</v>
      </c>
      <c r="P120" s="48">
        <f>Table_SQLXAL[[#This Row],[QTY]]/Table_SQLXAL[[#This Row],[ROLLWIDTH CM]]*100</f>
        <v>65000</v>
      </c>
      <c r="Q120" s="48">
        <v>2000</v>
      </c>
      <c r="R120" s="72">
        <f>Table_SQLXAL[[#This Row],[KG]]-Table_SQLXAL[[#This Row],[poid de poudre]]-Table_SQLXAL[[#This Row],[poid de chemical]]</f>
        <v>3861</v>
      </c>
      <c r="S120" s="72">
        <f>Table_SQLXAL[[#This Row],[QTY_PROD_TIME]]*1.2</f>
        <v>8.4427199999999996</v>
      </c>
      <c r="T120" s="73">
        <v>3200</v>
      </c>
      <c r="U120" s="72">
        <f>Table_SQLXAL[[#This Row],[QTY]]*Table_SQLXAL[[#This Row],[POWDERWEIGHT]]/1000</f>
        <v>0</v>
      </c>
      <c r="V120" s="72">
        <f>Table_SQLXAL[[#This Row],[QTY]]*Table_SQLXAL[[#This Row],[CHEMICALSWEIGHT]]/1000</f>
        <v>0</v>
      </c>
      <c r="W120" s="48">
        <v>372</v>
      </c>
      <c r="X120" s="72">
        <v>1550</v>
      </c>
      <c r="Y120" s="72">
        <v>0.64170000000000005</v>
      </c>
      <c r="Z120" s="74">
        <v>0.12</v>
      </c>
      <c r="AA120" s="75">
        <v>0</v>
      </c>
      <c r="AB120" s="72">
        <v>0</v>
      </c>
      <c r="AC120" s="44" t="s">
        <v>16</v>
      </c>
      <c r="AD120" s="44" t="s">
        <v>5</v>
      </c>
      <c r="AE120" s="44" t="s">
        <v>5</v>
      </c>
      <c r="AF120" s="44" t="s">
        <v>376</v>
      </c>
      <c r="AG120" s="44" t="s">
        <v>59</v>
      </c>
      <c r="AH120" s="44">
        <v>41029</v>
      </c>
      <c r="AI120" s="44" t="s">
        <v>786</v>
      </c>
      <c r="AJ120" s="53" t="s">
        <v>418</v>
      </c>
      <c r="AK120" s="14"/>
      <c r="AL120" s="14"/>
      <c r="AM120" s="14"/>
      <c r="AN120" s="7"/>
    </row>
    <row r="121" spans="1:40" ht="15.75" x14ac:dyDescent="0.25">
      <c r="A121" s="51" t="s">
        <v>185</v>
      </c>
      <c r="B121" s="35" t="s">
        <v>19</v>
      </c>
      <c r="C121" s="31" t="s">
        <v>48</v>
      </c>
      <c r="D121" s="31" t="s">
        <v>259</v>
      </c>
      <c r="E121" s="31" t="s">
        <v>260</v>
      </c>
      <c r="F121" s="32">
        <v>41029</v>
      </c>
      <c r="G121" s="33">
        <f>ROUNDDOWN((Table_SQLXAL[[#This Row],[PRODWIDTH]]/Table_SQLXAL[[#This Row],[ROLLWIDTH CM]]/10),0)</f>
        <v>1</v>
      </c>
      <c r="H121" s="34">
        <v>25.2</v>
      </c>
      <c r="I121" s="31" t="s">
        <v>74</v>
      </c>
      <c r="J121" s="35" t="s">
        <v>72</v>
      </c>
      <c r="K121" s="35" t="s">
        <v>73</v>
      </c>
      <c r="L121" s="36">
        <f>(Table_SQLXAL[[#This Row],[TARGETWEIGHT]]*1000)-Table_SQLXAL[[#This Row],[POWDERWEIGHT]]-Table_SQLXAL[[#This Row],[CHEMICALSWEIGHT]]</f>
        <v>60</v>
      </c>
      <c r="M121" s="37" t="s">
        <v>50</v>
      </c>
      <c r="N121" s="38">
        <f>Table_SQLXAL[[#This Row],[ROLLWIDTH]]/10</f>
        <v>203</v>
      </c>
      <c r="O121" s="39">
        <v>27400</v>
      </c>
      <c r="P121" s="39">
        <f>Table_SQLXAL[[#This Row],[QTY]]/Table_SQLXAL[[#This Row],[ROLLWIDTH CM]]*100</f>
        <v>4800</v>
      </c>
      <c r="Q121" s="39">
        <v>20000</v>
      </c>
      <c r="R121" s="76">
        <f>Table_SQLXAL[[#This Row],[KG]]-Table_SQLXAL[[#This Row],[poid de poudre]]-Table_SQLXAL[[#This Row],[poid de chemical]]</f>
        <v>584.64</v>
      </c>
      <c r="S121" s="76">
        <f>Table_SQLXAL[[#This Row],[QTY_PROD_TIME]]*1.2</f>
        <v>1.3212864</v>
      </c>
      <c r="T121" s="77">
        <v>3200</v>
      </c>
      <c r="U121" s="76">
        <f>Table_SQLXAL[[#This Row],[QTY]]*Table_SQLXAL[[#This Row],[POWDERWEIGHT]]/1000</f>
        <v>0</v>
      </c>
      <c r="V121" s="76">
        <f>Table_SQLXAL[[#This Row],[QTY]]*Table_SQLXAL[[#This Row],[CHEMICALSWEIGHT]]/1000</f>
        <v>0</v>
      </c>
      <c r="W121" s="39">
        <v>3288</v>
      </c>
      <c r="X121" s="76">
        <v>1370</v>
      </c>
      <c r="Y121" s="76">
        <v>5.6718000000000002</v>
      </c>
      <c r="Z121" s="78">
        <v>0.12</v>
      </c>
      <c r="AA121" s="79">
        <v>0</v>
      </c>
      <c r="AB121" s="76">
        <v>0</v>
      </c>
      <c r="AC121" s="35" t="s">
        <v>16</v>
      </c>
      <c r="AD121" s="35" t="s">
        <v>5</v>
      </c>
      <c r="AE121" s="35" t="s">
        <v>5</v>
      </c>
      <c r="AF121" s="35" t="s">
        <v>376</v>
      </c>
      <c r="AG121" s="35" t="s">
        <v>59</v>
      </c>
      <c r="AH121" s="35">
        <v>41029</v>
      </c>
      <c r="AI121" s="35" t="s">
        <v>787</v>
      </c>
      <c r="AJ121" s="54" t="s">
        <v>418</v>
      </c>
      <c r="AK121" s="14"/>
      <c r="AL121" s="14"/>
      <c r="AM121" s="14"/>
      <c r="AN121" s="7"/>
    </row>
    <row r="122" spans="1:40" ht="15.75" x14ac:dyDescent="0.25">
      <c r="A122" s="50" t="s">
        <v>185</v>
      </c>
      <c r="B122" s="44" t="s">
        <v>19</v>
      </c>
      <c r="C122" s="40" t="s">
        <v>48</v>
      </c>
      <c r="D122" s="40" t="s">
        <v>259</v>
      </c>
      <c r="E122" s="40" t="s">
        <v>260</v>
      </c>
      <c r="F122" s="41">
        <v>41029</v>
      </c>
      <c r="G122" s="42">
        <f>ROUNDDOWN((Table_SQLXAL[[#This Row],[PRODWIDTH]]/Table_SQLXAL[[#This Row],[ROLLWIDTH CM]]/10),0)</f>
        <v>2</v>
      </c>
      <c r="H122" s="43">
        <v>25.2</v>
      </c>
      <c r="I122" s="40" t="s">
        <v>74</v>
      </c>
      <c r="J122" s="44" t="s">
        <v>47</v>
      </c>
      <c r="K122" s="44" t="s">
        <v>49</v>
      </c>
      <c r="L122" s="45">
        <f>(Table_SQLXAL[[#This Row],[TARGETWEIGHT]]*1000)-Table_SQLXAL[[#This Row],[POWDERWEIGHT]]-Table_SQLXAL[[#This Row],[CHEMICALSWEIGHT]]</f>
        <v>120</v>
      </c>
      <c r="M122" s="46" t="s">
        <v>50</v>
      </c>
      <c r="N122" s="47">
        <f>Table_SQLXAL[[#This Row],[ROLLWIDTH]]/10</f>
        <v>144</v>
      </c>
      <c r="O122" s="48">
        <v>21600</v>
      </c>
      <c r="P122" s="48">
        <f>Table_SQLXAL[[#This Row],[QTY]]/Table_SQLXAL[[#This Row],[ROLLWIDTH CM]]*100</f>
        <v>15000</v>
      </c>
      <c r="Q122" s="48">
        <v>15000</v>
      </c>
      <c r="R122" s="72">
        <f>Table_SQLXAL[[#This Row],[KG]]-Table_SQLXAL[[#This Row],[poid de poudre]]-Table_SQLXAL[[#This Row],[poid de chemical]]</f>
        <v>2592</v>
      </c>
      <c r="S122" s="72">
        <f>Table_SQLXAL[[#This Row],[QTY_PROD_TIME]]*1.2</f>
        <v>5.3654399999999995</v>
      </c>
      <c r="T122" s="73">
        <v>3200</v>
      </c>
      <c r="U122" s="72">
        <f>Table_SQLXAL[[#This Row],[QTY]]*Table_SQLXAL[[#This Row],[POWDERWEIGHT]]/1000</f>
        <v>0</v>
      </c>
      <c r="V122" s="72">
        <f>Table_SQLXAL[[#This Row],[QTY]]*Table_SQLXAL[[#This Row],[CHEMICALSWEIGHT]]/1000</f>
        <v>0</v>
      </c>
      <c r="W122" s="48">
        <v>2592</v>
      </c>
      <c r="X122" s="72">
        <v>1440</v>
      </c>
      <c r="Y122" s="72">
        <v>4.4711999999999996</v>
      </c>
      <c r="Z122" s="74">
        <v>0.12</v>
      </c>
      <c r="AA122" s="75">
        <v>0</v>
      </c>
      <c r="AB122" s="72">
        <v>0</v>
      </c>
      <c r="AC122" s="44" t="s">
        <v>16</v>
      </c>
      <c r="AD122" s="44" t="s">
        <v>5</v>
      </c>
      <c r="AE122" s="44" t="s">
        <v>5</v>
      </c>
      <c r="AF122" s="44" t="s">
        <v>376</v>
      </c>
      <c r="AG122" s="44" t="s">
        <v>59</v>
      </c>
      <c r="AH122" s="44">
        <v>41029</v>
      </c>
      <c r="AI122" s="44" t="s">
        <v>788</v>
      </c>
      <c r="AJ122" s="53" t="s">
        <v>418</v>
      </c>
      <c r="AK122" s="14"/>
      <c r="AL122" s="14"/>
      <c r="AM122" s="14"/>
      <c r="AN122" s="7"/>
    </row>
    <row r="123" spans="1:40" ht="15.75" x14ac:dyDescent="0.25">
      <c r="A123" s="51" t="s">
        <v>185</v>
      </c>
      <c r="B123" s="35" t="s">
        <v>19</v>
      </c>
      <c r="C123" s="31" t="s">
        <v>174</v>
      </c>
      <c r="D123" s="31" t="s">
        <v>281</v>
      </c>
      <c r="E123" s="31" t="s">
        <v>282</v>
      </c>
      <c r="F123" s="32">
        <v>41031</v>
      </c>
      <c r="G123" s="33">
        <f>ROUNDDOWN((Table_SQLXAL[[#This Row],[PRODWIDTH]]/Table_SQLXAL[[#This Row],[ROLLWIDTH CM]]/10),0)</f>
        <v>2</v>
      </c>
      <c r="H123" s="34">
        <v>65.5</v>
      </c>
      <c r="I123" s="31" t="s">
        <v>44</v>
      </c>
      <c r="J123" s="35" t="s">
        <v>238</v>
      </c>
      <c r="K123" s="35" t="s">
        <v>239</v>
      </c>
      <c r="L123" s="36">
        <f>(Table_SQLXAL[[#This Row],[TARGETWEIGHT]]*1000)-Table_SQLXAL[[#This Row],[POWDERWEIGHT]]-Table_SQLXAL[[#This Row],[CHEMICALSWEIGHT]]</f>
        <v>120</v>
      </c>
      <c r="M123" s="37" t="s">
        <v>322</v>
      </c>
      <c r="N123" s="38">
        <f>Table_SQLXAL[[#This Row],[ROLLWIDTH]]/10</f>
        <v>137</v>
      </c>
      <c r="O123" s="39">
        <v>85800</v>
      </c>
      <c r="P123" s="39">
        <f>Table_SQLXAL[[#This Row],[QTY]]/Table_SQLXAL[[#This Row],[ROLLWIDTH CM]]*100</f>
        <v>20000</v>
      </c>
      <c r="Q123" s="39">
        <v>65000</v>
      </c>
      <c r="R123" s="76">
        <f>Table_SQLXAL[[#This Row],[KG]]-Table_SQLXAL[[#This Row],[poid de poudre]]-Table_SQLXAL[[#This Row],[poid de chemical]]</f>
        <v>3288</v>
      </c>
      <c r="S123" s="76">
        <f>Table_SQLXAL[[#This Row],[QTY_PROD_TIME]]*1.2</f>
        <v>6.8061600000000002</v>
      </c>
      <c r="T123" s="77">
        <v>3100</v>
      </c>
      <c r="U123" s="76">
        <f>Table_SQLXAL[[#This Row],[QTY]]*Table_SQLXAL[[#This Row],[POWDERWEIGHT]]/1000</f>
        <v>0</v>
      </c>
      <c r="V123" s="76">
        <f>Table_SQLXAL[[#This Row],[QTY]]*Table_SQLXAL[[#This Row],[CHEMICALSWEIGHT]]/1000</f>
        <v>0</v>
      </c>
      <c r="W123" s="39">
        <v>3861</v>
      </c>
      <c r="X123" s="76">
        <v>1320</v>
      </c>
      <c r="Y123" s="76">
        <v>7.0355999999999996</v>
      </c>
      <c r="Z123" s="78">
        <v>4.4999999999999998E-2</v>
      </c>
      <c r="AA123" s="79">
        <v>0</v>
      </c>
      <c r="AB123" s="76">
        <v>0</v>
      </c>
      <c r="AC123" s="35" t="s">
        <v>16</v>
      </c>
      <c r="AD123" s="35" t="s">
        <v>5</v>
      </c>
      <c r="AE123" s="35" t="s">
        <v>5</v>
      </c>
      <c r="AF123" s="35" t="s">
        <v>388</v>
      </c>
      <c r="AG123" s="35" t="s">
        <v>59</v>
      </c>
      <c r="AH123" s="35">
        <v>41031</v>
      </c>
      <c r="AI123" s="35" t="s">
        <v>789</v>
      </c>
      <c r="AJ123" s="54" t="s">
        <v>583</v>
      </c>
      <c r="AK123" s="14"/>
      <c r="AL123" s="14"/>
      <c r="AM123" s="14"/>
      <c r="AN123" s="7"/>
    </row>
    <row r="124" spans="1:40" ht="15.75" x14ac:dyDescent="0.25">
      <c r="A124" s="50" t="s">
        <v>185</v>
      </c>
      <c r="B124" s="44" t="s">
        <v>19</v>
      </c>
      <c r="C124" s="40" t="s">
        <v>48</v>
      </c>
      <c r="D124" s="40" t="s">
        <v>259</v>
      </c>
      <c r="E124" s="40" t="s">
        <v>260</v>
      </c>
      <c r="F124" s="41">
        <v>41036</v>
      </c>
      <c r="G124" s="42">
        <f>ROUNDDOWN((Table_SQLXAL[[#This Row],[PRODWIDTH]]/Table_SQLXAL[[#This Row],[ROLLWIDTH CM]]/10),0)</f>
        <v>5</v>
      </c>
      <c r="H124" s="43">
        <v>25.2</v>
      </c>
      <c r="I124" s="40" t="s">
        <v>74</v>
      </c>
      <c r="J124" s="44" t="s">
        <v>72</v>
      </c>
      <c r="K124" s="44" t="s">
        <v>73</v>
      </c>
      <c r="L124" s="45">
        <f>(Table_SQLXAL[[#This Row],[TARGETWEIGHT]]*1000)-Table_SQLXAL[[#This Row],[POWDERWEIGHT]]-Table_SQLXAL[[#This Row],[CHEMICALSWEIGHT]]</f>
        <v>50</v>
      </c>
      <c r="M124" s="46" t="s">
        <v>50</v>
      </c>
      <c r="N124" s="47">
        <f>Table_SQLXAL[[#This Row],[ROLLWIDTH]]/10</f>
        <v>60</v>
      </c>
      <c r="O124" s="48">
        <v>27400</v>
      </c>
      <c r="P124" s="48">
        <f>Table_SQLXAL[[#This Row],[QTY]]/Table_SQLXAL[[#This Row],[ROLLWIDTH CM]]*100</f>
        <v>64166.666666666664</v>
      </c>
      <c r="Q124" s="48">
        <v>20000</v>
      </c>
      <c r="R124" s="72">
        <f>Table_SQLXAL[[#This Row],[KG]]-Table_SQLXAL[[#This Row],[poid de poudre]]-Table_SQLXAL[[#This Row],[poid de chemical]]</f>
        <v>1925</v>
      </c>
      <c r="S124" s="72">
        <f>Table_SQLXAL[[#This Row],[QTY_PROD_TIME]]*1.2</f>
        <v>3.3263999999999996</v>
      </c>
      <c r="T124" s="73">
        <v>3200</v>
      </c>
      <c r="U124" s="72">
        <f>Table_SQLXAL[[#This Row],[QTY]]*Table_SQLXAL[[#This Row],[POWDERWEIGHT]]/1000</f>
        <v>0</v>
      </c>
      <c r="V124" s="72">
        <f>Table_SQLXAL[[#This Row],[QTY]]*Table_SQLXAL[[#This Row],[CHEMICALSWEIGHT]]/1000</f>
        <v>0</v>
      </c>
      <c r="W124" s="48">
        <v>3288</v>
      </c>
      <c r="X124" s="72">
        <v>1370</v>
      </c>
      <c r="Y124" s="72">
        <v>5.6718000000000002</v>
      </c>
      <c r="Z124" s="74">
        <v>0.12</v>
      </c>
      <c r="AA124" s="75">
        <v>0</v>
      </c>
      <c r="AB124" s="72">
        <v>0</v>
      </c>
      <c r="AC124" s="44" t="s">
        <v>16</v>
      </c>
      <c r="AD124" s="44" t="s">
        <v>5</v>
      </c>
      <c r="AE124" s="44" t="s">
        <v>5</v>
      </c>
      <c r="AF124" s="44" t="s">
        <v>376</v>
      </c>
      <c r="AG124" s="44" t="s">
        <v>59</v>
      </c>
      <c r="AH124" s="44">
        <v>41036</v>
      </c>
      <c r="AI124" s="44" t="s">
        <v>790</v>
      </c>
      <c r="AJ124" s="53" t="s">
        <v>584</v>
      </c>
      <c r="AK124" s="14"/>
      <c r="AL124" s="14"/>
      <c r="AM124" s="14"/>
      <c r="AN124" s="7"/>
    </row>
    <row r="125" spans="1:40" ht="15.75" x14ac:dyDescent="0.25">
      <c r="A125" s="51" t="s">
        <v>185</v>
      </c>
      <c r="B125" s="35" t="s">
        <v>19</v>
      </c>
      <c r="C125" s="31" t="s">
        <v>127</v>
      </c>
      <c r="D125" s="31" t="s">
        <v>261</v>
      </c>
      <c r="E125" s="31" t="s">
        <v>262</v>
      </c>
      <c r="F125" s="32">
        <v>41036</v>
      </c>
      <c r="G125" s="33">
        <f>ROUNDDOWN((Table_SQLXAL[[#This Row],[PRODWIDTH]]/Table_SQLXAL[[#This Row],[ROLLWIDTH CM]]/10),0)</f>
        <v>2</v>
      </c>
      <c r="H125" s="34">
        <v>46.1</v>
      </c>
      <c r="I125" s="31" t="s">
        <v>130</v>
      </c>
      <c r="J125" s="35" t="s">
        <v>129</v>
      </c>
      <c r="K125" s="35" t="s">
        <v>434</v>
      </c>
      <c r="L125" s="36">
        <f>(Table_SQLXAL[[#This Row],[TARGETWEIGHT]]*1000)-Table_SQLXAL[[#This Row],[POWDERWEIGHT]]-Table_SQLXAL[[#This Row],[CHEMICALSWEIGHT]]</f>
        <v>120</v>
      </c>
      <c r="M125" s="37" t="s">
        <v>128</v>
      </c>
      <c r="N125" s="38">
        <f>Table_SQLXAL[[#This Row],[ROLLWIDTH]]/10</f>
        <v>150</v>
      </c>
      <c r="O125" s="39">
        <v>9744</v>
      </c>
      <c r="P125" s="39">
        <f>Table_SQLXAL[[#This Row],[QTY]]/Table_SQLXAL[[#This Row],[ROLLWIDTH CM]]*100</f>
        <v>15750</v>
      </c>
      <c r="Q125" s="39">
        <v>4800</v>
      </c>
      <c r="R125" s="76">
        <f>Table_SQLXAL[[#This Row],[KG]]-Table_SQLXAL[[#This Row],[poid de poudre]]-Table_SQLXAL[[#This Row],[poid de chemical]]</f>
        <v>2835</v>
      </c>
      <c r="S125" s="76">
        <f>Table_SQLXAL[[#This Row],[QTY_PROD_TIME]]*1.2</f>
        <v>5.8684499999999993</v>
      </c>
      <c r="T125" s="77">
        <v>3200</v>
      </c>
      <c r="U125" s="76">
        <f>Table_SQLXAL[[#This Row],[QTY]]*Table_SQLXAL[[#This Row],[POWDERWEIGHT]]/1000</f>
        <v>0</v>
      </c>
      <c r="V125" s="76">
        <f>Table_SQLXAL[[#This Row],[QTY]]*Table_SQLXAL[[#This Row],[CHEMICALSWEIGHT]]/1000</f>
        <v>0</v>
      </c>
      <c r="W125" s="39">
        <v>584.64</v>
      </c>
      <c r="X125" s="76">
        <v>2030</v>
      </c>
      <c r="Y125" s="76">
        <v>1.1010720000000001</v>
      </c>
      <c r="Z125" s="78">
        <v>0.06</v>
      </c>
      <c r="AA125" s="79">
        <v>0</v>
      </c>
      <c r="AB125" s="76">
        <v>0</v>
      </c>
      <c r="AC125" s="35" t="s">
        <v>16</v>
      </c>
      <c r="AD125" s="35" t="s">
        <v>5</v>
      </c>
      <c r="AE125" s="35" t="s">
        <v>5</v>
      </c>
      <c r="AF125" s="35" t="s">
        <v>381</v>
      </c>
      <c r="AG125" s="35" t="s">
        <v>59</v>
      </c>
      <c r="AH125" s="35">
        <v>41036</v>
      </c>
      <c r="AI125" s="35" t="s">
        <v>791</v>
      </c>
      <c r="AJ125" s="54" t="s">
        <v>585</v>
      </c>
      <c r="AK125" s="14"/>
      <c r="AL125" s="14"/>
      <c r="AM125" s="14"/>
      <c r="AN125" s="7"/>
    </row>
    <row r="126" spans="1:40" ht="15.75" x14ac:dyDescent="0.25">
      <c r="A126" s="50" t="s">
        <v>185</v>
      </c>
      <c r="B126" s="44" t="s">
        <v>19</v>
      </c>
      <c r="C126" s="40" t="s">
        <v>48</v>
      </c>
      <c r="D126" s="40" t="s">
        <v>259</v>
      </c>
      <c r="E126" s="40" t="s">
        <v>260</v>
      </c>
      <c r="F126" s="41">
        <v>41036</v>
      </c>
      <c r="G126" s="42">
        <f>ROUNDDOWN((Table_SQLXAL[[#This Row],[PRODWIDTH]]/Table_SQLXAL[[#This Row],[ROLLWIDTH CM]]/10),0)</f>
        <v>2</v>
      </c>
      <c r="H126" s="43">
        <v>25.2</v>
      </c>
      <c r="I126" s="40" t="s">
        <v>74</v>
      </c>
      <c r="J126" s="44" t="s">
        <v>47</v>
      </c>
      <c r="K126" s="44" t="s">
        <v>49</v>
      </c>
      <c r="L126" s="45">
        <f>(Table_SQLXAL[[#This Row],[TARGETWEIGHT]]*1000)-Table_SQLXAL[[#This Row],[POWDERWEIGHT]]-Table_SQLXAL[[#This Row],[CHEMICALSWEIGHT]]</f>
        <v>50</v>
      </c>
      <c r="M126" s="46" t="s">
        <v>50</v>
      </c>
      <c r="N126" s="47">
        <f>Table_SQLXAL[[#This Row],[ROLLWIDTH]]/10</f>
        <v>120</v>
      </c>
      <c r="O126" s="48">
        <v>21600</v>
      </c>
      <c r="P126" s="48">
        <f>Table_SQLXAL[[#This Row],[QTY]]/Table_SQLXAL[[#This Row],[ROLLWIDTH CM]]*100</f>
        <v>108333.33333333333</v>
      </c>
      <c r="Q126" s="48">
        <v>15000</v>
      </c>
      <c r="R126" s="72">
        <f>Table_SQLXAL[[#This Row],[KG]]-Table_SQLXAL[[#This Row],[poid de poudre]]-Table_SQLXAL[[#This Row],[poid de chemical]]</f>
        <v>6500</v>
      </c>
      <c r="S126" s="72">
        <f>Table_SQLXAL[[#This Row],[QTY_PROD_TIME]]*1.2</f>
        <v>11.231999999999999</v>
      </c>
      <c r="T126" s="73">
        <v>3200</v>
      </c>
      <c r="U126" s="72">
        <f>Table_SQLXAL[[#This Row],[QTY]]*Table_SQLXAL[[#This Row],[POWDERWEIGHT]]/1000</f>
        <v>0</v>
      </c>
      <c r="V126" s="72">
        <f>Table_SQLXAL[[#This Row],[QTY]]*Table_SQLXAL[[#This Row],[CHEMICALSWEIGHT]]/1000</f>
        <v>0</v>
      </c>
      <c r="W126" s="48">
        <v>2592</v>
      </c>
      <c r="X126" s="72">
        <v>1440</v>
      </c>
      <c r="Y126" s="72">
        <v>4.4711999999999996</v>
      </c>
      <c r="Z126" s="74">
        <v>0.12</v>
      </c>
      <c r="AA126" s="75">
        <v>0</v>
      </c>
      <c r="AB126" s="72">
        <v>0</v>
      </c>
      <c r="AC126" s="44" t="s">
        <v>16</v>
      </c>
      <c r="AD126" s="44" t="s">
        <v>5</v>
      </c>
      <c r="AE126" s="44" t="s">
        <v>5</v>
      </c>
      <c r="AF126" s="44" t="s">
        <v>376</v>
      </c>
      <c r="AG126" s="44" t="s">
        <v>59</v>
      </c>
      <c r="AH126" s="44">
        <v>41036</v>
      </c>
      <c r="AI126" s="44" t="s">
        <v>792</v>
      </c>
      <c r="AJ126" s="53" t="s">
        <v>584</v>
      </c>
      <c r="AK126" s="14"/>
      <c r="AL126" s="14"/>
      <c r="AM126" s="14"/>
      <c r="AN126" s="7"/>
    </row>
    <row r="127" spans="1:40" ht="15.75" x14ac:dyDescent="0.25">
      <c r="A127" s="51" t="s">
        <v>185</v>
      </c>
      <c r="B127" s="35" t="s">
        <v>19</v>
      </c>
      <c r="C127" s="31" t="s">
        <v>166</v>
      </c>
      <c r="D127" s="31" t="s">
        <v>277</v>
      </c>
      <c r="E127" s="31" t="s">
        <v>278</v>
      </c>
      <c r="F127" s="32">
        <v>41039</v>
      </c>
      <c r="G127" s="33">
        <f>ROUNDDOWN((Table_SQLXAL[[#This Row],[PRODWIDTH]]/Table_SQLXAL[[#This Row],[ROLLWIDTH CM]]/10),0)</f>
        <v>2</v>
      </c>
      <c r="H127" s="34">
        <v>75</v>
      </c>
      <c r="I127" s="31" t="s">
        <v>168</v>
      </c>
      <c r="J127" s="35" t="s">
        <v>169</v>
      </c>
      <c r="K127" s="35" t="s">
        <v>170</v>
      </c>
      <c r="L127" s="36">
        <f>(Table_SQLXAL[[#This Row],[TARGETWEIGHT]]*1000)-Table_SQLXAL[[#This Row],[POWDERWEIGHT]]-Table_SQLXAL[[#This Row],[CHEMICALSWEIGHT]]</f>
        <v>120</v>
      </c>
      <c r="M127" s="37" t="s">
        <v>305</v>
      </c>
      <c r="N127" s="38">
        <f>Table_SQLXAL[[#This Row],[ROLLWIDTH]]/10</f>
        <v>144</v>
      </c>
      <c r="O127" s="39">
        <v>38500</v>
      </c>
      <c r="P127" s="39">
        <f>Table_SQLXAL[[#This Row],[QTY]]/Table_SQLXAL[[#This Row],[ROLLWIDTH CM]]*100</f>
        <v>15000</v>
      </c>
      <c r="Q127" s="39">
        <v>64166.666666999998</v>
      </c>
      <c r="R127" s="76">
        <f>Table_SQLXAL[[#This Row],[KG]]-Table_SQLXAL[[#This Row],[poid de poudre]]-Table_SQLXAL[[#This Row],[poid de chemical]]</f>
        <v>2592</v>
      </c>
      <c r="S127" s="76">
        <f>Table_SQLXAL[[#This Row],[QTY_PROD_TIME]]*1.2</f>
        <v>5.3654399999999995</v>
      </c>
      <c r="T127" s="77">
        <v>3100</v>
      </c>
      <c r="U127" s="76">
        <f>Table_SQLXAL[[#This Row],[QTY]]*Table_SQLXAL[[#This Row],[POWDERWEIGHT]]/1000</f>
        <v>0</v>
      </c>
      <c r="V127" s="76">
        <f>Table_SQLXAL[[#This Row],[QTY]]*Table_SQLXAL[[#This Row],[CHEMICALSWEIGHT]]/1000</f>
        <v>0</v>
      </c>
      <c r="W127" s="39">
        <v>1925</v>
      </c>
      <c r="X127" s="76">
        <v>600</v>
      </c>
      <c r="Y127" s="76">
        <v>2.7719999999999998</v>
      </c>
      <c r="Z127" s="78">
        <v>0.05</v>
      </c>
      <c r="AA127" s="79">
        <v>0</v>
      </c>
      <c r="AB127" s="76">
        <v>0</v>
      </c>
      <c r="AC127" s="35" t="s">
        <v>16</v>
      </c>
      <c r="AD127" s="35" t="s">
        <v>5</v>
      </c>
      <c r="AE127" s="35" t="s">
        <v>5</v>
      </c>
      <c r="AF127" s="35" t="s">
        <v>374</v>
      </c>
      <c r="AG127" s="35" t="s">
        <v>59</v>
      </c>
      <c r="AH127" s="35">
        <v>41039</v>
      </c>
      <c r="AI127" s="35" t="s">
        <v>793</v>
      </c>
      <c r="AJ127" s="54" t="s">
        <v>236</v>
      </c>
      <c r="AK127" s="14"/>
      <c r="AL127" s="14"/>
      <c r="AM127" s="14"/>
      <c r="AN127" s="7"/>
    </row>
    <row r="128" spans="1:40" ht="15.75" x14ac:dyDescent="0.25">
      <c r="A128" s="50" t="s">
        <v>185</v>
      </c>
      <c r="B128" s="44" t="s">
        <v>19</v>
      </c>
      <c r="C128" s="40" t="s">
        <v>48</v>
      </c>
      <c r="D128" s="40" t="s">
        <v>259</v>
      </c>
      <c r="E128" s="40" t="s">
        <v>260</v>
      </c>
      <c r="F128" s="41">
        <v>41039</v>
      </c>
      <c r="G128" s="42">
        <f>ROUNDDOWN((Table_SQLXAL[[#This Row],[PRODWIDTH]]/Table_SQLXAL[[#This Row],[ROLLWIDTH CM]]/10),0)</f>
        <v>2</v>
      </c>
      <c r="H128" s="43">
        <v>25.2</v>
      </c>
      <c r="I128" s="40" t="s">
        <v>108</v>
      </c>
      <c r="J128" s="44" t="s">
        <v>106</v>
      </c>
      <c r="K128" s="44" t="s">
        <v>107</v>
      </c>
      <c r="L128" s="45">
        <f>(Table_SQLXAL[[#This Row],[TARGETWEIGHT]]*1000)-Table_SQLXAL[[#This Row],[POWDERWEIGHT]]-Table_SQLXAL[[#This Row],[CHEMICALSWEIGHT]]</f>
        <v>120</v>
      </c>
      <c r="M128" s="46" t="s">
        <v>50</v>
      </c>
      <c r="N128" s="47">
        <f>Table_SQLXAL[[#This Row],[ROLLWIDTH]]/10</f>
        <v>137</v>
      </c>
      <c r="O128" s="48">
        <v>23625</v>
      </c>
      <c r="P128" s="48">
        <f>Table_SQLXAL[[#This Row],[QTY]]/Table_SQLXAL[[#This Row],[ROLLWIDTH CM]]*100</f>
        <v>15000</v>
      </c>
      <c r="Q128" s="48">
        <v>15750</v>
      </c>
      <c r="R128" s="72">
        <f>Table_SQLXAL[[#This Row],[KG]]-Table_SQLXAL[[#This Row],[poid de poudre]]-Table_SQLXAL[[#This Row],[poid de chemical]]</f>
        <v>2466</v>
      </c>
      <c r="S128" s="72">
        <f>Table_SQLXAL[[#This Row],[QTY_PROD_TIME]]*1.2</f>
        <v>5.1046199999999997</v>
      </c>
      <c r="T128" s="73">
        <v>3200</v>
      </c>
      <c r="U128" s="72">
        <f>Table_SQLXAL[[#This Row],[QTY]]*Table_SQLXAL[[#This Row],[POWDERWEIGHT]]/1000</f>
        <v>0</v>
      </c>
      <c r="V128" s="72">
        <f>Table_SQLXAL[[#This Row],[QTY]]*Table_SQLXAL[[#This Row],[CHEMICALSWEIGHT]]/1000</f>
        <v>0</v>
      </c>
      <c r="W128" s="48">
        <v>2835</v>
      </c>
      <c r="X128" s="72">
        <v>1500</v>
      </c>
      <c r="Y128" s="72">
        <v>4.8903749999999997</v>
      </c>
      <c r="Z128" s="74">
        <v>0.12</v>
      </c>
      <c r="AA128" s="75">
        <v>0</v>
      </c>
      <c r="AB128" s="72">
        <v>0</v>
      </c>
      <c r="AC128" s="44" t="s">
        <v>16</v>
      </c>
      <c r="AD128" s="44" t="s">
        <v>5</v>
      </c>
      <c r="AE128" s="44" t="s">
        <v>5</v>
      </c>
      <c r="AF128" s="44" t="s">
        <v>376</v>
      </c>
      <c r="AG128" s="44" t="s">
        <v>59</v>
      </c>
      <c r="AH128" s="44">
        <v>41039</v>
      </c>
      <c r="AI128" s="44" t="s">
        <v>794</v>
      </c>
      <c r="AJ128" s="53" t="s">
        <v>340</v>
      </c>
      <c r="AK128" s="14"/>
      <c r="AL128" s="14"/>
      <c r="AM128" s="14"/>
      <c r="AN128" s="7"/>
    </row>
    <row r="129" spans="1:40" ht="15.75" x14ac:dyDescent="0.25">
      <c r="A129" s="51" t="s">
        <v>185</v>
      </c>
      <c r="B129" s="35" t="s">
        <v>19</v>
      </c>
      <c r="C129" s="31" t="s">
        <v>166</v>
      </c>
      <c r="D129" s="31" t="s">
        <v>277</v>
      </c>
      <c r="E129" s="31" t="s">
        <v>278</v>
      </c>
      <c r="F129" s="32">
        <v>41039</v>
      </c>
      <c r="G129" s="33">
        <f>ROUNDDOWN((Table_SQLXAL[[#This Row],[PRODWIDTH]]/Table_SQLXAL[[#This Row],[ROLLWIDTH CM]]/10),0)</f>
        <v>2</v>
      </c>
      <c r="H129" s="34">
        <v>75</v>
      </c>
      <c r="I129" s="31" t="s">
        <v>168</v>
      </c>
      <c r="J129" s="35" t="s">
        <v>165</v>
      </c>
      <c r="K129" s="35" t="s">
        <v>167</v>
      </c>
      <c r="L129" s="36">
        <f>(Table_SQLXAL[[#This Row],[TARGETWEIGHT]]*1000)-Table_SQLXAL[[#This Row],[POWDERWEIGHT]]-Table_SQLXAL[[#This Row],[CHEMICALSWEIGHT]]</f>
        <v>120</v>
      </c>
      <c r="M129" s="37" t="s">
        <v>305</v>
      </c>
      <c r="N129" s="38">
        <f>Table_SQLXAL[[#This Row],[ROLLWIDTH]]/10</f>
        <v>144</v>
      </c>
      <c r="O129" s="39">
        <v>130000</v>
      </c>
      <c r="P129" s="39">
        <f>Table_SQLXAL[[#This Row],[QTY]]/Table_SQLXAL[[#This Row],[ROLLWIDTH CM]]*100</f>
        <v>16000</v>
      </c>
      <c r="Q129" s="39">
        <v>108333.333333</v>
      </c>
      <c r="R129" s="76">
        <f>Table_SQLXAL[[#This Row],[KG]]-Table_SQLXAL[[#This Row],[poid de poudre]]-Table_SQLXAL[[#This Row],[poid de chemical]]</f>
        <v>2764.8</v>
      </c>
      <c r="S129" s="76">
        <f>Table_SQLXAL[[#This Row],[QTY_PROD_TIME]]*1.2</f>
        <v>5.7231360000000002</v>
      </c>
      <c r="T129" s="77">
        <v>3100</v>
      </c>
      <c r="U129" s="76">
        <f>Table_SQLXAL[[#This Row],[QTY]]*Table_SQLXAL[[#This Row],[POWDERWEIGHT]]/1000</f>
        <v>0</v>
      </c>
      <c r="V129" s="76">
        <f>Table_SQLXAL[[#This Row],[QTY]]*Table_SQLXAL[[#This Row],[CHEMICALSWEIGHT]]/1000</f>
        <v>0</v>
      </c>
      <c r="W129" s="39">
        <v>6500</v>
      </c>
      <c r="X129" s="76">
        <v>1200</v>
      </c>
      <c r="Y129" s="76">
        <v>9.36</v>
      </c>
      <c r="Z129" s="78">
        <v>0.05</v>
      </c>
      <c r="AA129" s="79">
        <v>0</v>
      </c>
      <c r="AB129" s="76">
        <v>0</v>
      </c>
      <c r="AC129" s="35" t="s">
        <v>16</v>
      </c>
      <c r="AD129" s="35" t="s">
        <v>5</v>
      </c>
      <c r="AE129" s="35" t="s">
        <v>5</v>
      </c>
      <c r="AF129" s="35" t="s">
        <v>374</v>
      </c>
      <c r="AG129" s="35" t="s">
        <v>59</v>
      </c>
      <c r="AH129" s="35">
        <v>41039</v>
      </c>
      <c r="AI129" s="35" t="s">
        <v>795</v>
      </c>
      <c r="AJ129" s="54" t="s">
        <v>236</v>
      </c>
      <c r="AK129" s="14"/>
      <c r="AL129" s="14"/>
      <c r="AM129" s="14"/>
      <c r="AN129" s="7"/>
    </row>
    <row r="130" spans="1:40" ht="15.75" x14ac:dyDescent="0.25">
      <c r="A130" s="50" t="s">
        <v>185</v>
      </c>
      <c r="B130" s="44" t="s">
        <v>19</v>
      </c>
      <c r="C130" s="40" t="s">
        <v>48</v>
      </c>
      <c r="D130" s="40" t="s">
        <v>259</v>
      </c>
      <c r="E130" s="40" t="s">
        <v>260</v>
      </c>
      <c r="F130" s="41">
        <v>41044</v>
      </c>
      <c r="G130" s="42">
        <f>ROUNDDOWN((Table_SQLXAL[[#This Row],[PRODWIDTH]]/Table_SQLXAL[[#This Row],[ROLLWIDTH CM]]/10),0)</f>
        <v>2</v>
      </c>
      <c r="H130" s="43">
        <v>25.2</v>
      </c>
      <c r="I130" s="40" t="s">
        <v>74</v>
      </c>
      <c r="J130" s="44" t="s">
        <v>47</v>
      </c>
      <c r="K130" s="44" t="s">
        <v>49</v>
      </c>
      <c r="L130" s="45">
        <f>(Table_SQLXAL[[#This Row],[TARGETWEIGHT]]*1000)-Table_SQLXAL[[#This Row],[POWDERWEIGHT]]-Table_SQLXAL[[#This Row],[CHEMICALSWEIGHT]]</f>
        <v>120</v>
      </c>
      <c r="M130" s="46" t="s">
        <v>50</v>
      </c>
      <c r="N130" s="47">
        <f>Table_SQLXAL[[#This Row],[ROLLWIDTH]]/10</f>
        <v>144</v>
      </c>
      <c r="O130" s="48">
        <v>21600</v>
      </c>
      <c r="P130" s="48">
        <f>Table_SQLXAL[[#This Row],[QTY]]/Table_SQLXAL[[#This Row],[ROLLWIDTH CM]]*100</f>
        <v>15000</v>
      </c>
      <c r="Q130" s="48">
        <v>15000</v>
      </c>
      <c r="R130" s="72">
        <f>Table_SQLXAL[[#This Row],[KG]]-Table_SQLXAL[[#This Row],[poid de poudre]]-Table_SQLXAL[[#This Row],[poid de chemical]]</f>
        <v>2592</v>
      </c>
      <c r="S130" s="72">
        <f>Table_SQLXAL[[#This Row],[QTY_PROD_TIME]]*1.2</f>
        <v>5.3654399999999995</v>
      </c>
      <c r="T130" s="73">
        <v>3200</v>
      </c>
      <c r="U130" s="72">
        <f>Table_SQLXAL[[#This Row],[QTY]]*Table_SQLXAL[[#This Row],[POWDERWEIGHT]]/1000</f>
        <v>0</v>
      </c>
      <c r="V130" s="72">
        <f>Table_SQLXAL[[#This Row],[QTY]]*Table_SQLXAL[[#This Row],[CHEMICALSWEIGHT]]/1000</f>
        <v>0</v>
      </c>
      <c r="W130" s="48">
        <v>2592</v>
      </c>
      <c r="X130" s="72">
        <v>1440</v>
      </c>
      <c r="Y130" s="72">
        <v>4.4711999999999996</v>
      </c>
      <c r="Z130" s="74">
        <v>0.12</v>
      </c>
      <c r="AA130" s="75">
        <v>0</v>
      </c>
      <c r="AB130" s="72">
        <v>0</v>
      </c>
      <c r="AC130" s="44" t="s">
        <v>16</v>
      </c>
      <c r="AD130" s="44" t="s">
        <v>5</v>
      </c>
      <c r="AE130" s="44" t="s">
        <v>5</v>
      </c>
      <c r="AF130" s="44" t="s">
        <v>376</v>
      </c>
      <c r="AG130" s="44" t="s">
        <v>59</v>
      </c>
      <c r="AH130" s="44">
        <v>41044</v>
      </c>
      <c r="AI130" s="44" t="s">
        <v>796</v>
      </c>
      <c r="AJ130" s="53" t="s">
        <v>586</v>
      </c>
      <c r="AK130" s="14"/>
      <c r="AL130" s="14"/>
      <c r="AM130" s="14"/>
      <c r="AN130" s="7"/>
    </row>
    <row r="131" spans="1:40" ht="15.75" x14ac:dyDescent="0.25">
      <c r="A131" s="51" t="s">
        <v>185</v>
      </c>
      <c r="B131" s="35" t="s">
        <v>19</v>
      </c>
      <c r="C131" s="31" t="s">
        <v>48</v>
      </c>
      <c r="D131" s="31" t="s">
        <v>259</v>
      </c>
      <c r="E131" s="31" t="s">
        <v>260</v>
      </c>
      <c r="F131" s="32">
        <v>41044</v>
      </c>
      <c r="G131" s="33">
        <f>ROUNDDOWN((Table_SQLXAL[[#This Row],[PRODWIDTH]]/Table_SQLXAL[[#This Row],[ROLLWIDTH CM]]/10),0)</f>
        <v>2</v>
      </c>
      <c r="H131" s="34">
        <v>25.2</v>
      </c>
      <c r="I131" s="31" t="s">
        <v>74</v>
      </c>
      <c r="J131" s="35" t="s">
        <v>72</v>
      </c>
      <c r="K131" s="35" t="s">
        <v>73</v>
      </c>
      <c r="L131" s="36">
        <f>(Table_SQLXAL[[#This Row],[TARGETWEIGHT]]*1000)-Table_SQLXAL[[#This Row],[POWDERWEIGHT]]-Table_SQLXAL[[#This Row],[CHEMICALSWEIGHT]]</f>
        <v>120</v>
      </c>
      <c r="M131" s="37" t="s">
        <v>50</v>
      </c>
      <c r="N131" s="38">
        <f>Table_SQLXAL[[#This Row],[ROLLWIDTH]]/10</f>
        <v>137</v>
      </c>
      <c r="O131" s="39">
        <v>20550</v>
      </c>
      <c r="P131" s="39">
        <f>Table_SQLXAL[[#This Row],[QTY]]/Table_SQLXAL[[#This Row],[ROLLWIDTH CM]]*100</f>
        <v>15000</v>
      </c>
      <c r="Q131" s="39">
        <v>15000</v>
      </c>
      <c r="R131" s="76">
        <f>Table_SQLXAL[[#This Row],[KG]]-Table_SQLXAL[[#This Row],[poid de poudre]]-Table_SQLXAL[[#This Row],[poid de chemical]]</f>
        <v>2466</v>
      </c>
      <c r="S131" s="76">
        <f>Table_SQLXAL[[#This Row],[QTY_PROD_TIME]]*1.2</f>
        <v>5.1046199999999997</v>
      </c>
      <c r="T131" s="77">
        <v>3200</v>
      </c>
      <c r="U131" s="76">
        <f>Table_SQLXAL[[#This Row],[QTY]]*Table_SQLXAL[[#This Row],[POWDERWEIGHT]]/1000</f>
        <v>0</v>
      </c>
      <c r="V131" s="76">
        <f>Table_SQLXAL[[#This Row],[QTY]]*Table_SQLXAL[[#This Row],[CHEMICALSWEIGHT]]/1000</f>
        <v>0</v>
      </c>
      <c r="W131" s="39">
        <v>2466</v>
      </c>
      <c r="X131" s="76">
        <v>1370</v>
      </c>
      <c r="Y131" s="76">
        <v>4.2538499999999999</v>
      </c>
      <c r="Z131" s="78">
        <v>0.12</v>
      </c>
      <c r="AA131" s="79">
        <v>0</v>
      </c>
      <c r="AB131" s="76">
        <v>0</v>
      </c>
      <c r="AC131" s="35" t="s">
        <v>16</v>
      </c>
      <c r="AD131" s="35" t="s">
        <v>5</v>
      </c>
      <c r="AE131" s="35" t="s">
        <v>5</v>
      </c>
      <c r="AF131" s="35" t="s">
        <v>376</v>
      </c>
      <c r="AG131" s="35" t="s">
        <v>59</v>
      </c>
      <c r="AH131" s="35">
        <v>41044</v>
      </c>
      <c r="AI131" s="35" t="s">
        <v>797</v>
      </c>
      <c r="AJ131" s="54" t="s">
        <v>586</v>
      </c>
      <c r="AK131" s="14"/>
      <c r="AL131" s="14"/>
      <c r="AM131" s="14"/>
      <c r="AN131" s="7"/>
    </row>
    <row r="132" spans="1:40" ht="15.75" x14ac:dyDescent="0.25">
      <c r="A132" s="50" t="s">
        <v>185</v>
      </c>
      <c r="B132" s="44" t="s">
        <v>19</v>
      </c>
      <c r="C132" s="40" t="s">
        <v>48</v>
      </c>
      <c r="D132" s="40" t="s">
        <v>259</v>
      </c>
      <c r="E132" s="40" t="s">
        <v>260</v>
      </c>
      <c r="F132" s="41">
        <v>41045</v>
      </c>
      <c r="G132" s="42">
        <f>ROUNDDOWN((Table_SQLXAL[[#This Row],[PRODWIDTH]]/Table_SQLXAL[[#This Row],[ROLLWIDTH CM]]/10),0)</f>
        <v>2</v>
      </c>
      <c r="H132" s="43">
        <v>25.2</v>
      </c>
      <c r="I132" s="40" t="s">
        <v>443</v>
      </c>
      <c r="J132" s="44" t="s">
        <v>47</v>
      </c>
      <c r="K132" s="44" t="s">
        <v>49</v>
      </c>
      <c r="L132" s="45">
        <f>(Table_SQLXAL[[#This Row],[TARGETWEIGHT]]*1000)-Table_SQLXAL[[#This Row],[POWDERWEIGHT]]-Table_SQLXAL[[#This Row],[CHEMICALSWEIGHT]]</f>
        <v>50</v>
      </c>
      <c r="M132" s="46" t="s">
        <v>50</v>
      </c>
      <c r="N132" s="47">
        <f>Table_SQLXAL[[#This Row],[ROLLWIDTH]]/10</f>
        <v>120</v>
      </c>
      <c r="O132" s="48">
        <v>23040</v>
      </c>
      <c r="P132" s="48">
        <f>Table_SQLXAL[[#This Row],[QTY]]/Table_SQLXAL[[#This Row],[ROLLWIDTH CM]]*100</f>
        <v>117333.33333333333</v>
      </c>
      <c r="Q132" s="48">
        <v>16000</v>
      </c>
      <c r="R132" s="72">
        <f>Table_SQLXAL[[#This Row],[KG]]-Table_SQLXAL[[#This Row],[poid de poudre]]-Table_SQLXAL[[#This Row],[poid de chemical]]</f>
        <v>7040</v>
      </c>
      <c r="S132" s="72">
        <f>Table_SQLXAL[[#This Row],[QTY_PROD_TIME]]*1.2</f>
        <v>13.009919999999999</v>
      </c>
      <c r="T132" s="73">
        <v>3200</v>
      </c>
      <c r="U132" s="72">
        <f>Table_SQLXAL[[#This Row],[QTY]]*Table_SQLXAL[[#This Row],[POWDERWEIGHT]]/1000</f>
        <v>0</v>
      </c>
      <c r="V132" s="72">
        <f>Table_SQLXAL[[#This Row],[QTY]]*Table_SQLXAL[[#This Row],[CHEMICALSWEIGHT]]/1000</f>
        <v>0</v>
      </c>
      <c r="W132" s="48">
        <v>2764.8</v>
      </c>
      <c r="X132" s="72">
        <v>1440</v>
      </c>
      <c r="Y132" s="72">
        <v>4.7692800000000002</v>
      </c>
      <c r="Z132" s="74">
        <v>0.12</v>
      </c>
      <c r="AA132" s="75">
        <v>0</v>
      </c>
      <c r="AB132" s="72">
        <v>0</v>
      </c>
      <c r="AC132" s="44" t="s">
        <v>16</v>
      </c>
      <c r="AD132" s="44" t="s">
        <v>5</v>
      </c>
      <c r="AE132" s="44" t="s">
        <v>5</v>
      </c>
      <c r="AF132" s="44" t="s">
        <v>376</v>
      </c>
      <c r="AG132" s="44" t="s">
        <v>59</v>
      </c>
      <c r="AH132" s="44">
        <v>41045</v>
      </c>
      <c r="AI132" s="44" t="s">
        <v>798</v>
      </c>
      <c r="AJ132" s="53" t="s">
        <v>446</v>
      </c>
      <c r="AK132" s="14"/>
      <c r="AL132" s="14"/>
      <c r="AM132" s="14"/>
      <c r="AN132" s="7"/>
    </row>
    <row r="133" spans="1:40" ht="15.75" x14ac:dyDescent="0.25">
      <c r="A133" s="51" t="s">
        <v>185</v>
      </c>
      <c r="B133" s="35" t="s">
        <v>19</v>
      </c>
      <c r="C133" s="31" t="s">
        <v>312</v>
      </c>
      <c r="D133" s="31" t="s">
        <v>315</v>
      </c>
      <c r="E133" s="31" t="s">
        <v>273</v>
      </c>
      <c r="F133" s="32">
        <v>41053</v>
      </c>
      <c r="G133" s="33">
        <f>ROUNDDOWN((Table_SQLXAL[[#This Row],[PRODWIDTH]]/Table_SQLXAL[[#This Row],[ROLLWIDTH CM]]/10),0)</f>
        <v>5</v>
      </c>
      <c r="H133" s="34">
        <v>70</v>
      </c>
      <c r="I133" s="31" t="s">
        <v>168</v>
      </c>
      <c r="J133" s="35" t="s">
        <v>313</v>
      </c>
      <c r="K133" s="35" t="s">
        <v>314</v>
      </c>
      <c r="L133" s="36">
        <f>(Table_SQLXAL[[#This Row],[TARGETWEIGHT]]*1000)-Table_SQLXAL[[#This Row],[POWDERWEIGHT]]-Table_SQLXAL[[#This Row],[CHEMICALSWEIGHT]]</f>
        <v>50</v>
      </c>
      <c r="M133" s="37" t="s">
        <v>303</v>
      </c>
      <c r="N133" s="38">
        <f>Table_SQLXAL[[#This Row],[ROLLWIDTH]]/10</f>
        <v>60</v>
      </c>
      <c r="O133" s="39">
        <v>140800</v>
      </c>
      <c r="P133" s="39">
        <f>Table_SQLXAL[[#This Row],[QTY]]/Table_SQLXAL[[#This Row],[ROLLWIDTH CM]]*100</f>
        <v>58666.666666666664</v>
      </c>
      <c r="Q133" s="39">
        <v>117333.333333</v>
      </c>
      <c r="R133" s="76">
        <f>Table_SQLXAL[[#This Row],[KG]]-Table_SQLXAL[[#This Row],[poid de poudre]]-Table_SQLXAL[[#This Row],[poid de chemical]]</f>
        <v>1760</v>
      </c>
      <c r="S133" s="76">
        <f>Table_SQLXAL[[#This Row],[QTY_PROD_TIME]]*1.2</f>
        <v>3.2524799999999998</v>
      </c>
      <c r="T133" s="77">
        <v>3100</v>
      </c>
      <c r="U133" s="76">
        <f>Table_SQLXAL[[#This Row],[QTY]]*Table_SQLXAL[[#This Row],[POWDERWEIGHT]]/1000</f>
        <v>0</v>
      </c>
      <c r="V133" s="76">
        <f>Table_SQLXAL[[#This Row],[QTY]]*Table_SQLXAL[[#This Row],[CHEMICALSWEIGHT]]/1000</f>
        <v>0</v>
      </c>
      <c r="W133" s="39">
        <v>7040</v>
      </c>
      <c r="X133" s="76">
        <v>1200</v>
      </c>
      <c r="Y133" s="76">
        <v>10.8416</v>
      </c>
      <c r="Z133" s="78">
        <v>0.05</v>
      </c>
      <c r="AA133" s="79">
        <v>0</v>
      </c>
      <c r="AB133" s="76">
        <v>0</v>
      </c>
      <c r="AC133" s="35" t="s">
        <v>16</v>
      </c>
      <c r="AD133" s="35" t="s">
        <v>5</v>
      </c>
      <c r="AE133" s="35" t="s">
        <v>5</v>
      </c>
      <c r="AF133" s="35" t="s">
        <v>387</v>
      </c>
      <c r="AG133" s="35" t="s">
        <v>59</v>
      </c>
      <c r="AH133" s="35">
        <v>41053</v>
      </c>
      <c r="AI133" s="35" t="s">
        <v>801</v>
      </c>
      <c r="AJ133" s="54" t="s">
        <v>342</v>
      </c>
      <c r="AK133" s="14"/>
      <c r="AL133" s="14"/>
      <c r="AM133" s="14"/>
      <c r="AN133" s="7"/>
    </row>
    <row r="134" spans="1:40" ht="15.75" x14ac:dyDescent="0.25">
      <c r="A134" s="50" t="s">
        <v>185</v>
      </c>
      <c r="B134" s="44" t="s">
        <v>19</v>
      </c>
      <c r="C134" s="40" t="s">
        <v>312</v>
      </c>
      <c r="D134" s="40" t="s">
        <v>315</v>
      </c>
      <c r="E134" s="40" t="s">
        <v>273</v>
      </c>
      <c r="F134" s="41">
        <v>41053</v>
      </c>
      <c r="G134" s="42">
        <f>ROUNDDOWN((Table_SQLXAL[[#This Row],[PRODWIDTH]]/Table_SQLXAL[[#This Row],[ROLLWIDTH CM]]/10),0)</f>
        <v>2</v>
      </c>
      <c r="H134" s="43">
        <v>70</v>
      </c>
      <c r="I134" s="40" t="s">
        <v>168</v>
      </c>
      <c r="J134" s="44" t="s">
        <v>316</v>
      </c>
      <c r="K134" s="44" t="s">
        <v>317</v>
      </c>
      <c r="L134" s="45">
        <f>(Table_SQLXAL[[#This Row],[TARGETWEIGHT]]*1000)-Table_SQLXAL[[#This Row],[POWDERWEIGHT]]-Table_SQLXAL[[#This Row],[CHEMICALSWEIGHT]]</f>
        <v>45</v>
      </c>
      <c r="M134" s="46" t="s">
        <v>303</v>
      </c>
      <c r="N134" s="47">
        <f>Table_SQLXAL[[#This Row],[ROLLWIDTH]]/10</f>
        <v>132</v>
      </c>
      <c r="O134" s="48">
        <v>35200</v>
      </c>
      <c r="P134" s="48">
        <f>Table_SQLXAL[[#This Row],[QTY]]/Table_SQLXAL[[#This Row],[ROLLWIDTH CM]]*100</f>
        <v>65000</v>
      </c>
      <c r="Q134" s="48">
        <v>58666.666666999998</v>
      </c>
      <c r="R134" s="72">
        <f>Table_SQLXAL[[#This Row],[KG]]-Table_SQLXAL[[#This Row],[poid de poudre]]-Table_SQLXAL[[#This Row],[poid de chemical]]</f>
        <v>3861</v>
      </c>
      <c r="S134" s="72">
        <f>Table_SQLXAL[[#This Row],[QTY_PROD_TIME]]*1.2</f>
        <v>8.4427199999999996</v>
      </c>
      <c r="T134" s="73">
        <v>3100</v>
      </c>
      <c r="U134" s="72">
        <f>Table_SQLXAL[[#This Row],[QTY]]*Table_SQLXAL[[#This Row],[POWDERWEIGHT]]/1000</f>
        <v>0</v>
      </c>
      <c r="V134" s="72">
        <f>Table_SQLXAL[[#This Row],[QTY]]*Table_SQLXAL[[#This Row],[CHEMICALSWEIGHT]]/1000</f>
        <v>0</v>
      </c>
      <c r="W134" s="48">
        <v>1760</v>
      </c>
      <c r="X134" s="72">
        <v>600</v>
      </c>
      <c r="Y134" s="72">
        <v>2.7103999999999999</v>
      </c>
      <c r="Z134" s="74">
        <v>0.05</v>
      </c>
      <c r="AA134" s="75">
        <v>0</v>
      </c>
      <c r="AB134" s="72">
        <v>0</v>
      </c>
      <c r="AC134" s="44" t="s">
        <v>16</v>
      </c>
      <c r="AD134" s="44" t="s">
        <v>5</v>
      </c>
      <c r="AE134" s="44" t="s">
        <v>5</v>
      </c>
      <c r="AF134" s="44" t="s">
        <v>387</v>
      </c>
      <c r="AG134" s="44" t="s">
        <v>59</v>
      </c>
      <c r="AH134" s="44">
        <v>41053</v>
      </c>
      <c r="AI134" s="44" t="s">
        <v>802</v>
      </c>
      <c r="AJ134" s="53" t="s">
        <v>342</v>
      </c>
      <c r="AK134" s="14"/>
      <c r="AL134" s="14"/>
      <c r="AM134" s="14"/>
      <c r="AN134" s="7"/>
    </row>
    <row r="135" spans="1:40" ht="15.75" x14ac:dyDescent="0.25">
      <c r="A135" s="51" t="s">
        <v>185</v>
      </c>
      <c r="B135" s="35" t="s">
        <v>19</v>
      </c>
      <c r="C135" s="31" t="s">
        <v>48</v>
      </c>
      <c r="D135" s="31" t="s">
        <v>259</v>
      </c>
      <c r="E135" s="31" t="s">
        <v>260</v>
      </c>
      <c r="F135" s="32">
        <v>41051</v>
      </c>
      <c r="G135" s="33">
        <f>ROUNDDOWN((Table_SQLXAL[[#This Row],[PRODWIDTH]]/Table_SQLXAL[[#This Row],[ROLLWIDTH CM]]/10),0)</f>
        <v>2</v>
      </c>
      <c r="H135" s="34">
        <v>25.2</v>
      </c>
      <c r="I135" s="31" t="s">
        <v>74</v>
      </c>
      <c r="J135" s="35" t="s">
        <v>72</v>
      </c>
      <c r="K135" s="35" t="s">
        <v>73</v>
      </c>
      <c r="L135" s="36">
        <f>(Table_SQLXAL[[#This Row],[TARGETWEIGHT]]*1000)-Table_SQLXAL[[#This Row],[POWDERWEIGHT]]-Table_SQLXAL[[#This Row],[CHEMICALSWEIGHT]]</f>
        <v>120</v>
      </c>
      <c r="M135" s="37" t="s">
        <v>50</v>
      </c>
      <c r="N135" s="38">
        <f>Table_SQLXAL[[#This Row],[ROLLWIDTH]]/10</f>
        <v>144</v>
      </c>
      <c r="O135" s="39">
        <v>20550</v>
      </c>
      <c r="P135" s="39">
        <f>Table_SQLXAL[[#This Row],[QTY]]/Table_SQLXAL[[#This Row],[ROLLWIDTH CM]]*100</f>
        <v>10000</v>
      </c>
      <c r="Q135" s="39">
        <v>15000</v>
      </c>
      <c r="R135" s="76">
        <f>Table_SQLXAL[[#This Row],[KG]]-Table_SQLXAL[[#This Row],[poid de poudre]]-Table_SQLXAL[[#This Row],[poid de chemical]]</f>
        <v>1728</v>
      </c>
      <c r="S135" s="76">
        <f>Table_SQLXAL[[#This Row],[QTY_PROD_TIME]]*1.2</f>
        <v>3.5769599999999997</v>
      </c>
      <c r="T135" s="77">
        <v>3200</v>
      </c>
      <c r="U135" s="76">
        <f>Table_SQLXAL[[#This Row],[QTY]]*Table_SQLXAL[[#This Row],[POWDERWEIGHT]]/1000</f>
        <v>0</v>
      </c>
      <c r="V135" s="76">
        <f>Table_SQLXAL[[#This Row],[QTY]]*Table_SQLXAL[[#This Row],[CHEMICALSWEIGHT]]/1000</f>
        <v>0</v>
      </c>
      <c r="W135" s="39">
        <v>2466</v>
      </c>
      <c r="X135" s="76">
        <v>1370</v>
      </c>
      <c r="Y135" s="76">
        <v>4.2538499999999999</v>
      </c>
      <c r="Z135" s="78">
        <v>0.12</v>
      </c>
      <c r="AA135" s="79">
        <v>0</v>
      </c>
      <c r="AB135" s="76">
        <v>0</v>
      </c>
      <c r="AC135" s="35" t="s">
        <v>16</v>
      </c>
      <c r="AD135" s="35" t="s">
        <v>5</v>
      </c>
      <c r="AE135" s="35" t="s">
        <v>5</v>
      </c>
      <c r="AF135" s="35" t="s">
        <v>376</v>
      </c>
      <c r="AG135" s="35" t="s">
        <v>59</v>
      </c>
      <c r="AH135" s="35">
        <v>41051</v>
      </c>
      <c r="AI135" s="35" t="s">
        <v>799</v>
      </c>
      <c r="AJ135" s="54" t="s">
        <v>587</v>
      </c>
      <c r="AK135" s="14"/>
      <c r="AL135" s="14"/>
      <c r="AM135" s="14"/>
      <c r="AN135" s="7"/>
    </row>
    <row r="136" spans="1:40" ht="15.75" x14ac:dyDescent="0.25">
      <c r="A136" s="50" t="s">
        <v>185</v>
      </c>
      <c r="B136" s="44" t="s">
        <v>19</v>
      </c>
      <c r="C136" s="40" t="s">
        <v>48</v>
      </c>
      <c r="D136" s="40" t="s">
        <v>259</v>
      </c>
      <c r="E136" s="40" t="s">
        <v>260</v>
      </c>
      <c r="F136" s="41">
        <v>41051</v>
      </c>
      <c r="G136" s="42">
        <f>ROUNDDOWN((Table_SQLXAL[[#This Row],[PRODWIDTH]]/Table_SQLXAL[[#This Row],[ROLLWIDTH CM]]/10),0)</f>
        <v>2</v>
      </c>
      <c r="H136" s="43">
        <v>25.2</v>
      </c>
      <c r="I136" s="40" t="s">
        <v>74</v>
      </c>
      <c r="J136" s="44" t="s">
        <v>47</v>
      </c>
      <c r="K136" s="44" t="s">
        <v>49</v>
      </c>
      <c r="L136" s="45">
        <f>(Table_SQLXAL[[#This Row],[TARGETWEIGHT]]*1000)-Table_SQLXAL[[#This Row],[POWDERWEIGHT]]-Table_SQLXAL[[#This Row],[CHEMICALSWEIGHT]]</f>
        <v>45</v>
      </c>
      <c r="M136" s="46" t="s">
        <v>50</v>
      </c>
      <c r="N136" s="47">
        <f>Table_SQLXAL[[#This Row],[ROLLWIDTH]]/10</f>
        <v>132</v>
      </c>
      <c r="O136" s="48">
        <v>21600</v>
      </c>
      <c r="P136" s="48">
        <f>Table_SQLXAL[[#This Row],[QTY]]/Table_SQLXAL[[#This Row],[ROLLWIDTH CM]]*100</f>
        <v>65000</v>
      </c>
      <c r="Q136" s="48">
        <v>15000</v>
      </c>
      <c r="R136" s="72">
        <f>Table_SQLXAL[[#This Row],[KG]]-Table_SQLXAL[[#This Row],[poid de poudre]]-Table_SQLXAL[[#This Row],[poid de chemical]]</f>
        <v>3861</v>
      </c>
      <c r="S136" s="72">
        <f>Table_SQLXAL[[#This Row],[QTY_PROD_TIME]]*1.2</f>
        <v>8.4427199999999996</v>
      </c>
      <c r="T136" s="73">
        <v>3200</v>
      </c>
      <c r="U136" s="72">
        <f>Table_SQLXAL[[#This Row],[QTY]]*Table_SQLXAL[[#This Row],[POWDERWEIGHT]]/1000</f>
        <v>0</v>
      </c>
      <c r="V136" s="72">
        <f>Table_SQLXAL[[#This Row],[QTY]]*Table_SQLXAL[[#This Row],[CHEMICALSWEIGHT]]/1000</f>
        <v>0</v>
      </c>
      <c r="W136" s="48">
        <v>2592</v>
      </c>
      <c r="X136" s="72">
        <v>1440</v>
      </c>
      <c r="Y136" s="72">
        <v>4.4711999999999996</v>
      </c>
      <c r="Z136" s="74">
        <v>0.12</v>
      </c>
      <c r="AA136" s="75">
        <v>0</v>
      </c>
      <c r="AB136" s="72">
        <v>0</v>
      </c>
      <c r="AC136" s="44" t="s">
        <v>16</v>
      </c>
      <c r="AD136" s="44" t="s">
        <v>5</v>
      </c>
      <c r="AE136" s="44" t="s">
        <v>5</v>
      </c>
      <c r="AF136" s="44" t="s">
        <v>376</v>
      </c>
      <c r="AG136" s="44" t="s">
        <v>59</v>
      </c>
      <c r="AH136" s="44">
        <v>41051</v>
      </c>
      <c r="AI136" s="44" t="s">
        <v>800</v>
      </c>
      <c r="AJ136" s="53" t="s">
        <v>587</v>
      </c>
      <c r="AK136" s="14"/>
      <c r="AL136" s="14"/>
      <c r="AM136" s="14"/>
      <c r="AN136" s="7"/>
    </row>
    <row r="137" spans="1:40" ht="15.75" x14ac:dyDescent="0.25">
      <c r="A137" s="51" t="s">
        <v>185</v>
      </c>
      <c r="B137" s="35" t="s">
        <v>19</v>
      </c>
      <c r="C137" s="31" t="s">
        <v>48</v>
      </c>
      <c r="D137" s="31" t="s">
        <v>259</v>
      </c>
      <c r="E137" s="31" t="s">
        <v>260</v>
      </c>
      <c r="F137" s="32">
        <v>41058</v>
      </c>
      <c r="G137" s="33">
        <f>ROUNDDOWN((Table_SQLXAL[[#This Row],[PRODWIDTH]]/Table_SQLXAL[[#This Row],[ROLLWIDTH CM]]/10),0)</f>
        <v>2</v>
      </c>
      <c r="H137" s="34">
        <v>25.2</v>
      </c>
      <c r="I137" s="31" t="s">
        <v>74</v>
      </c>
      <c r="J137" s="35" t="s">
        <v>72</v>
      </c>
      <c r="K137" s="35" t="s">
        <v>73</v>
      </c>
      <c r="L137" s="36">
        <f>(Table_SQLXAL[[#This Row],[TARGETWEIGHT]]*1000)-Table_SQLXAL[[#This Row],[POWDERWEIGHT]]-Table_SQLXAL[[#This Row],[CHEMICALSWEIGHT]]</f>
        <v>120</v>
      </c>
      <c r="M137" s="37" t="s">
        <v>50</v>
      </c>
      <c r="N137" s="38">
        <f>Table_SQLXAL[[#This Row],[ROLLWIDTH]]/10</f>
        <v>144</v>
      </c>
      <c r="O137" s="39">
        <v>20550</v>
      </c>
      <c r="P137" s="39">
        <f>Table_SQLXAL[[#This Row],[QTY]]/Table_SQLXAL[[#This Row],[ROLLWIDTH CM]]*100</f>
        <v>15000</v>
      </c>
      <c r="Q137" s="39">
        <v>15000</v>
      </c>
      <c r="R137" s="76">
        <f>Table_SQLXAL[[#This Row],[KG]]-Table_SQLXAL[[#This Row],[poid de poudre]]-Table_SQLXAL[[#This Row],[poid de chemical]]</f>
        <v>2592</v>
      </c>
      <c r="S137" s="76">
        <f>Table_SQLXAL[[#This Row],[QTY_PROD_TIME]]*1.2</f>
        <v>5.3654399999999995</v>
      </c>
      <c r="T137" s="77">
        <v>3200</v>
      </c>
      <c r="U137" s="76">
        <f>Table_SQLXAL[[#This Row],[QTY]]*Table_SQLXAL[[#This Row],[POWDERWEIGHT]]/1000</f>
        <v>0</v>
      </c>
      <c r="V137" s="76">
        <f>Table_SQLXAL[[#This Row],[QTY]]*Table_SQLXAL[[#This Row],[CHEMICALSWEIGHT]]/1000</f>
        <v>0</v>
      </c>
      <c r="W137" s="39">
        <v>2466</v>
      </c>
      <c r="X137" s="76">
        <v>1370</v>
      </c>
      <c r="Y137" s="76">
        <v>4.2538499999999999</v>
      </c>
      <c r="Z137" s="78">
        <v>0.12</v>
      </c>
      <c r="AA137" s="79">
        <v>0</v>
      </c>
      <c r="AB137" s="76">
        <v>0</v>
      </c>
      <c r="AC137" s="35" t="s">
        <v>16</v>
      </c>
      <c r="AD137" s="35" t="s">
        <v>5</v>
      </c>
      <c r="AE137" s="35" t="s">
        <v>5</v>
      </c>
      <c r="AF137" s="35" t="s">
        <v>376</v>
      </c>
      <c r="AG137" s="35" t="s">
        <v>59</v>
      </c>
      <c r="AH137" s="35">
        <v>41058</v>
      </c>
      <c r="AI137" s="35" t="s">
        <v>803</v>
      </c>
      <c r="AJ137" s="54" t="s">
        <v>588</v>
      </c>
      <c r="AK137" s="14"/>
      <c r="AL137" s="14"/>
      <c r="AM137" s="14"/>
      <c r="AN137" s="7"/>
    </row>
    <row r="138" spans="1:40" ht="15.75" x14ac:dyDescent="0.25">
      <c r="A138" s="50" t="s">
        <v>185</v>
      </c>
      <c r="B138" s="44" t="s">
        <v>19</v>
      </c>
      <c r="C138" s="40" t="s">
        <v>48</v>
      </c>
      <c r="D138" s="40" t="s">
        <v>259</v>
      </c>
      <c r="E138" s="40" t="s">
        <v>260</v>
      </c>
      <c r="F138" s="41">
        <v>41058</v>
      </c>
      <c r="G138" s="42">
        <f>ROUNDDOWN((Table_SQLXAL[[#This Row],[PRODWIDTH]]/Table_SQLXAL[[#This Row],[ROLLWIDTH CM]]/10),0)</f>
        <v>2</v>
      </c>
      <c r="H138" s="43">
        <v>25.2</v>
      </c>
      <c r="I138" s="40" t="s">
        <v>74</v>
      </c>
      <c r="J138" s="44" t="s">
        <v>47</v>
      </c>
      <c r="K138" s="44" t="s">
        <v>49</v>
      </c>
      <c r="L138" s="45">
        <f>(Table_SQLXAL[[#This Row],[TARGETWEIGHT]]*1000)-Table_SQLXAL[[#This Row],[POWDERWEIGHT]]-Table_SQLXAL[[#This Row],[CHEMICALSWEIGHT]]</f>
        <v>120</v>
      </c>
      <c r="M138" s="46" t="s">
        <v>50</v>
      </c>
      <c r="N138" s="47">
        <f>Table_SQLXAL[[#This Row],[ROLLWIDTH]]/10</f>
        <v>137</v>
      </c>
      <c r="O138" s="48">
        <v>21600</v>
      </c>
      <c r="P138" s="48">
        <f>Table_SQLXAL[[#This Row],[QTY]]/Table_SQLXAL[[#This Row],[ROLLWIDTH CM]]*100</f>
        <v>20000</v>
      </c>
      <c r="Q138" s="48">
        <v>15000</v>
      </c>
      <c r="R138" s="72">
        <f>Table_SQLXAL[[#This Row],[KG]]-Table_SQLXAL[[#This Row],[poid de poudre]]-Table_SQLXAL[[#This Row],[poid de chemical]]</f>
        <v>3288</v>
      </c>
      <c r="S138" s="72">
        <f>Table_SQLXAL[[#This Row],[QTY_PROD_TIME]]*1.2</f>
        <v>6.8061600000000002</v>
      </c>
      <c r="T138" s="73">
        <v>3200</v>
      </c>
      <c r="U138" s="72">
        <f>Table_SQLXAL[[#This Row],[QTY]]*Table_SQLXAL[[#This Row],[POWDERWEIGHT]]/1000</f>
        <v>0</v>
      </c>
      <c r="V138" s="72">
        <f>Table_SQLXAL[[#This Row],[QTY]]*Table_SQLXAL[[#This Row],[CHEMICALSWEIGHT]]/1000</f>
        <v>0</v>
      </c>
      <c r="W138" s="48">
        <v>2592</v>
      </c>
      <c r="X138" s="72">
        <v>1440</v>
      </c>
      <c r="Y138" s="72">
        <v>4.4711999999999996</v>
      </c>
      <c r="Z138" s="74">
        <v>0.12</v>
      </c>
      <c r="AA138" s="75">
        <v>0</v>
      </c>
      <c r="AB138" s="72">
        <v>0</v>
      </c>
      <c r="AC138" s="44" t="s">
        <v>16</v>
      </c>
      <c r="AD138" s="44" t="s">
        <v>5</v>
      </c>
      <c r="AE138" s="44" t="s">
        <v>5</v>
      </c>
      <c r="AF138" s="44" t="s">
        <v>376</v>
      </c>
      <c r="AG138" s="44" t="s">
        <v>59</v>
      </c>
      <c r="AH138" s="44">
        <v>41058</v>
      </c>
      <c r="AI138" s="44" t="s">
        <v>804</v>
      </c>
      <c r="AJ138" s="53" t="s">
        <v>588</v>
      </c>
      <c r="AK138" s="14"/>
      <c r="AL138" s="14"/>
      <c r="AM138" s="14"/>
      <c r="AN138" s="7"/>
    </row>
    <row r="139" spans="1:40" ht="15.75" x14ac:dyDescent="0.25">
      <c r="A139" s="51" t="s">
        <v>185</v>
      </c>
      <c r="B139" s="35" t="s">
        <v>19</v>
      </c>
      <c r="C139" s="31" t="s">
        <v>174</v>
      </c>
      <c r="D139" s="31" t="s">
        <v>281</v>
      </c>
      <c r="E139" s="31" t="s">
        <v>282</v>
      </c>
      <c r="F139" s="32">
        <v>41061</v>
      </c>
      <c r="G139" s="33">
        <f>ROUNDDOWN((Table_SQLXAL[[#This Row],[PRODWIDTH]]/Table_SQLXAL[[#This Row],[ROLLWIDTH CM]]/10),0)</f>
        <v>2</v>
      </c>
      <c r="H139" s="34">
        <v>65.5</v>
      </c>
      <c r="I139" s="31" t="s">
        <v>44</v>
      </c>
      <c r="J139" s="35" t="s">
        <v>238</v>
      </c>
      <c r="K139" s="35" t="s">
        <v>239</v>
      </c>
      <c r="L139" s="36">
        <f>(Table_SQLXAL[[#This Row],[TARGETWEIGHT]]*1000)-Table_SQLXAL[[#This Row],[POWDERWEIGHT]]-Table_SQLXAL[[#This Row],[CHEMICALSWEIGHT]]</f>
        <v>120</v>
      </c>
      <c r="M139" s="37" t="s">
        <v>322</v>
      </c>
      <c r="N139" s="38">
        <f>Table_SQLXAL[[#This Row],[ROLLWIDTH]]/10</f>
        <v>137</v>
      </c>
      <c r="O139" s="39">
        <v>85800</v>
      </c>
      <c r="P139" s="39">
        <f>Table_SQLXAL[[#This Row],[QTY]]/Table_SQLXAL[[#This Row],[ROLLWIDTH CM]]*100</f>
        <v>15000</v>
      </c>
      <c r="Q139" s="39">
        <v>65000</v>
      </c>
      <c r="R139" s="76">
        <f>Table_SQLXAL[[#This Row],[KG]]-Table_SQLXAL[[#This Row],[poid de poudre]]-Table_SQLXAL[[#This Row],[poid de chemical]]</f>
        <v>2466</v>
      </c>
      <c r="S139" s="76">
        <f>Table_SQLXAL[[#This Row],[QTY_PROD_TIME]]*1.2</f>
        <v>5.1046199999999997</v>
      </c>
      <c r="T139" s="77">
        <v>3100</v>
      </c>
      <c r="U139" s="76">
        <f>Table_SQLXAL[[#This Row],[QTY]]*Table_SQLXAL[[#This Row],[POWDERWEIGHT]]/1000</f>
        <v>0</v>
      </c>
      <c r="V139" s="76">
        <f>Table_SQLXAL[[#This Row],[QTY]]*Table_SQLXAL[[#This Row],[CHEMICALSWEIGHT]]/1000</f>
        <v>0</v>
      </c>
      <c r="W139" s="39">
        <v>3861</v>
      </c>
      <c r="X139" s="76">
        <v>1320</v>
      </c>
      <c r="Y139" s="76">
        <v>7.0355999999999996</v>
      </c>
      <c r="Z139" s="78">
        <v>4.4999999999999998E-2</v>
      </c>
      <c r="AA139" s="79">
        <v>0</v>
      </c>
      <c r="AB139" s="76">
        <v>0</v>
      </c>
      <c r="AC139" s="35" t="s">
        <v>16</v>
      </c>
      <c r="AD139" s="35" t="s">
        <v>5</v>
      </c>
      <c r="AE139" s="35" t="s">
        <v>5</v>
      </c>
      <c r="AF139" s="35" t="s">
        <v>388</v>
      </c>
      <c r="AG139" s="35" t="s">
        <v>59</v>
      </c>
      <c r="AH139" s="35">
        <v>41061</v>
      </c>
      <c r="AI139" s="35" t="s">
        <v>805</v>
      </c>
      <c r="AJ139" s="54" t="s">
        <v>589</v>
      </c>
      <c r="AK139" s="14"/>
      <c r="AL139" s="14"/>
      <c r="AM139" s="14"/>
      <c r="AN139" s="7"/>
    </row>
    <row r="140" spans="1:40" ht="15.75" x14ac:dyDescent="0.25">
      <c r="A140" s="50" t="s">
        <v>185</v>
      </c>
      <c r="B140" s="44" t="s">
        <v>19</v>
      </c>
      <c r="C140" s="40" t="s">
        <v>48</v>
      </c>
      <c r="D140" s="40" t="s">
        <v>259</v>
      </c>
      <c r="E140" s="40" t="s">
        <v>260</v>
      </c>
      <c r="F140" s="41">
        <v>41061</v>
      </c>
      <c r="G140" s="42">
        <f>ROUNDDOWN((Table_SQLXAL[[#This Row],[PRODWIDTH]]/Table_SQLXAL[[#This Row],[ROLLWIDTH CM]]/10),0)</f>
        <v>2</v>
      </c>
      <c r="H140" s="43">
        <v>25.2</v>
      </c>
      <c r="I140" s="40" t="s">
        <v>120</v>
      </c>
      <c r="J140" s="44" t="s">
        <v>47</v>
      </c>
      <c r="K140" s="44" t="s">
        <v>49</v>
      </c>
      <c r="L140" s="45">
        <f>(Table_SQLXAL[[#This Row],[TARGETWEIGHT]]*1000)-Table_SQLXAL[[#This Row],[POWDERWEIGHT]]-Table_SQLXAL[[#This Row],[CHEMICALSWEIGHT]]</f>
        <v>120</v>
      </c>
      <c r="M140" s="46" t="s">
        <v>50</v>
      </c>
      <c r="N140" s="47">
        <f>Table_SQLXAL[[#This Row],[ROLLWIDTH]]/10</f>
        <v>144</v>
      </c>
      <c r="O140" s="48">
        <v>14400</v>
      </c>
      <c r="P140" s="48">
        <f>Table_SQLXAL[[#This Row],[QTY]]/Table_SQLXAL[[#This Row],[ROLLWIDTH CM]]*100</f>
        <v>15000</v>
      </c>
      <c r="Q140" s="48">
        <v>10000</v>
      </c>
      <c r="R140" s="72">
        <f>Table_SQLXAL[[#This Row],[KG]]-Table_SQLXAL[[#This Row],[poid de poudre]]-Table_SQLXAL[[#This Row],[poid de chemical]]</f>
        <v>2592</v>
      </c>
      <c r="S140" s="72">
        <f>Table_SQLXAL[[#This Row],[QTY_PROD_TIME]]*1.2</f>
        <v>5.3654399999999995</v>
      </c>
      <c r="T140" s="73">
        <v>3200</v>
      </c>
      <c r="U140" s="72">
        <f>Table_SQLXAL[[#This Row],[QTY]]*Table_SQLXAL[[#This Row],[POWDERWEIGHT]]/1000</f>
        <v>0</v>
      </c>
      <c r="V140" s="72">
        <f>Table_SQLXAL[[#This Row],[QTY]]*Table_SQLXAL[[#This Row],[CHEMICALSWEIGHT]]/1000</f>
        <v>0</v>
      </c>
      <c r="W140" s="48">
        <v>1728</v>
      </c>
      <c r="X140" s="72">
        <v>1440</v>
      </c>
      <c r="Y140" s="72">
        <v>2.9807999999999999</v>
      </c>
      <c r="Z140" s="74">
        <v>0.12</v>
      </c>
      <c r="AA140" s="75">
        <v>0</v>
      </c>
      <c r="AB140" s="72">
        <v>0</v>
      </c>
      <c r="AC140" s="44" t="s">
        <v>16</v>
      </c>
      <c r="AD140" s="44" t="s">
        <v>5</v>
      </c>
      <c r="AE140" s="44" t="s">
        <v>5</v>
      </c>
      <c r="AF140" s="44" t="s">
        <v>376</v>
      </c>
      <c r="AG140" s="44" t="s">
        <v>59</v>
      </c>
      <c r="AH140" s="44">
        <v>41061</v>
      </c>
      <c r="AI140" s="44" t="s">
        <v>806</v>
      </c>
      <c r="AJ140" s="53" t="s">
        <v>365</v>
      </c>
      <c r="AK140" s="14"/>
      <c r="AL140" s="14"/>
      <c r="AM140" s="14"/>
      <c r="AN140" s="7"/>
    </row>
    <row r="141" spans="1:40" ht="15.75" x14ac:dyDescent="0.25">
      <c r="A141" s="51" t="s">
        <v>185</v>
      </c>
      <c r="B141" s="35" t="s">
        <v>19</v>
      </c>
      <c r="C141" s="31" t="s">
        <v>174</v>
      </c>
      <c r="D141" s="31" t="s">
        <v>281</v>
      </c>
      <c r="E141" s="31" t="s">
        <v>282</v>
      </c>
      <c r="F141" s="32">
        <v>41064</v>
      </c>
      <c r="G141" s="33">
        <f>ROUNDDOWN((Table_SQLXAL[[#This Row],[PRODWIDTH]]/Table_SQLXAL[[#This Row],[ROLLWIDTH CM]]/10),0)</f>
        <v>2</v>
      </c>
      <c r="H141" s="34">
        <v>65.5</v>
      </c>
      <c r="I141" s="31" t="s">
        <v>44</v>
      </c>
      <c r="J141" s="35" t="s">
        <v>238</v>
      </c>
      <c r="K141" s="35" t="s">
        <v>239</v>
      </c>
      <c r="L141" s="36">
        <f>(Table_SQLXAL[[#This Row],[TARGETWEIGHT]]*1000)-Table_SQLXAL[[#This Row],[POWDERWEIGHT]]-Table_SQLXAL[[#This Row],[CHEMICALSWEIGHT]]</f>
        <v>45</v>
      </c>
      <c r="M141" s="37" t="s">
        <v>322</v>
      </c>
      <c r="N141" s="38">
        <f>Table_SQLXAL[[#This Row],[ROLLWIDTH]]/10</f>
        <v>132</v>
      </c>
      <c r="O141" s="39">
        <v>85800</v>
      </c>
      <c r="P141" s="39">
        <f>Table_SQLXAL[[#This Row],[QTY]]/Table_SQLXAL[[#This Row],[ROLLWIDTH CM]]*100</f>
        <v>65000</v>
      </c>
      <c r="Q141" s="39">
        <v>65000</v>
      </c>
      <c r="R141" s="76">
        <f>Table_SQLXAL[[#This Row],[KG]]-Table_SQLXAL[[#This Row],[poid de poudre]]-Table_SQLXAL[[#This Row],[poid de chemical]]</f>
        <v>3861</v>
      </c>
      <c r="S141" s="76">
        <f>Table_SQLXAL[[#This Row],[QTY_PROD_TIME]]*1.2</f>
        <v>8.4427199999999996</v>
      </c>
      <c r="T141" s="77">
        <v>3100</v>
      </c>
      <c r="U141" s="76">
        <f>Table_SQLXAL[[#This Row],[QTY]]*Table_SQLXAL[[#This Row],[POWDERWEIGHT]]/1000</f>
        <v>0</v>
      </c>
      <c r="V141" s="76">
        <f>Table_SQLXAL[[#This Row],[QTY]]*Table_SQLXAL[[#This Row],[CHEMICALSWEIGHT]]/1000</f>
        <v>0</v>
      </c>
      <c r="W141" s="39">
        <v>3861</v>
      </c>
      <c r="X141" s="76">
        <v>1320</v>
      </c>
      <c r="Y141" s="76">
        <v>7.0355999999999996</v>
      </c>
      <c r="Z141" s="78">
        <v>4.4999999999999998E-2</v>
      </c>
      <c r="AA141" s="79">
        <v>0</v>
      </c>
      <c r="AB141" s="76">
        <v>0</v>
      </c>
      <c r="AC141" s="35" t="s">
        <v>16</v>
      </c>
      <c r="AD141" s="35" t="s">
        <v>5</v>
      </c>
      <c r="AE141" s="35" t="s">
        <v>5</v>
      </c>
      <c r="AF141" s="35" t="s">
        <v>388</v>
      </c>
      <c r="AG141" s="35" t="s">
        <v>59</v>
      </c>
      <c r="AH141" s="35">
        <v>41064</v>
      </c>
      <c r="AI141" s="35" t="s">
        <v>807</v>
      </c>
      <c r="AJ141" s="54" t="s">
        <v>590</v>
      </c>
      <c r="AK141" s="14"/>
      <c r="AL141" s="14"/>
      <c r="AM141" s="14"/>
      <c r="AN141" s="7"/>
    </row>
    <row r="142" spans="1:40" ht="15.75" x14ac:dyDescent="0.25">
      <c r="A142" s="50" t="s">
        <v>185</v>
      </c>
      <c r="B142" s="44" t="s">
        <v>19</v>
      </c>
      <c r="C142" s="40" t="s">
        <v>48</v>
      </c>
      <c r="D142" s="40" t="s">
        <v>259</v>
      </c>
      <c r="E142" s="40" t="s">
        <v>260</v>
      </c>
      <c r="F142" s="41">
        <v>41065</v>
      </c>
      <c r="G142" s="42">
        <f>ROUNDDOWN((Table_SQLXAL[[#This Row],[PRODWIDTH]]/Table_SQLXAL[[#This Row],[ROLLWIDTH CM]]/10),0)</f>
        <v>2</v>
      </c>
      <c r="H142" s="43">
        <v>25.2</v>
      </c>
      <c r="I142" s="40" t="s">
        <v>74</v>
      </c>
      <c r="J142" s="44" t="s">
        <v>72</v>
      </c>
      <c r="K142" s="44" t="s">
        <v>73</v>
      </c>
      <c r="L142" s="45">
        <f>(Table_SQLXAL[[#This Row],[TARGETWEIGHT]]*1000)-Table_SQLXAL[[#This Row],[POWDERWEIGHT]]-Table_SQLXAL[[#This Row],[CHEMICALSWEIGHT]]</f>
        <v>45</v>
      </c>
      <c r="M142" s="46" t="s">
        <v>50</v>
      </c>
      <c r="N142" s="47">
        <f>Table_SQLXAL[[#This Row],[ROLLWIDTH]]/10</f>
        <v>132</v>
      </c>
      <c r="O142" s="48">
        <v>27400</v>
      </c>
      <c r="P142" s="48">
        <f>Table_SQLXAL[[#This Row],[QTY]]/Table_SQLXAL[[#This Row],[ROLLWIDTH CM]]*100</f>
        <v>65000</v>
      </c>
      <c r="Q142" s="48">
        <v>20000</v>
      </c>
      <c r="R142" s="72">
        <f>Table_SQLXAL[[#This Row],[KG]]-Table_SQLXAL[[#This Row],[poid de poudre]]-Table_SQLXAL[[#This Row],[poid de chemical]]</f>
        <v>3861</v>
      </c>
      <c r="S142" s="72">
        <f>Table_SQLXAL[[#This Row],[QTY_PROD_TIME]]*1.2</f>
        <v>8.4427199999999996</v>
      </c>
      <c r="T142" s="73">
        <v>3200</v>
      </c>
      <c r="U142" s="72">
        <f>Table_SQLXAL[[#This Row],[QTY]]*Table_SQLXAL[[#This Row],[POWDERWEIGHT]]/1000</f>
        <v>0</v>
      </c>
      <c r="V142" s="72">
        <f>Table_SQLXAL[[#This Row],[QTY]]*Table_SQLXAL[[#This Row],[CHEMICALSWEIGHT]]/1000</f>
        <v>0</v>
      </c>
      <c r="W142" s="48">
        <v>3288</v>
      </c>
      <c r="X142" s="72">
        <v>1370</v>
      </c>
      <c r="Y142" s="72">
        <v>5.6718000000000002</v>
      </c>
      <c r="Z142" s="74">
        <v>0.12</v>
      </c>
      <c r="AA142" s="75">
        <v>0</v>
      </c>
      <c r="AB142" s="72">
        <v>0</v>
      </c>
      <c r="AC142" s="44" t="s">
        <v>16</v>
      </c>
      <c r="AD142" s="44" t="s">
        <v>5</v>
      </c>
      <c r="AE142" s="44" t="s">
        <v>5</v>
      </c>
      <c r="AF142" s="44" t="s">
        <v>376</v>
      </c>
      <c r="AG142" s="44" t="s">
        <v>59</v>
      </c>
      <c r="AH142" s="44">
        <v>41065</v>
      </c>
      <c r="AI142" s="44" t="s">
        <v>808</v>
      </c>
      <c r="AJ142" s="53" t="s">
        <v>591</v>
      </c>
      <c r="AK142" s="14"/>
      <c r="AL142" s="14"/>
      <c r="AM142" s="14"/>
      <c r="AN142" s="7"/>
    </row>
    <row r="143" spans="1:40" ht="15.75" x14ac:dyDescent="0.25">
      <c r="A143" s="51" t="s">
        <v>185</v>
      </c>
      <c r="B143" s="35" t="s">
        <v>19</v>
      </c>
      <c r="C143" s="31" t="s">
        <v>48</v>
      </c>
      <c r="D143" s="31" t="s">
        <v>259</v>
      </c>
      <c r="E143" s="31" t="s">
        <v>260</v>
      </c>
      <c r="F143" s="32">
        <v>41065</v>
      </c>
      <c r="G143" s="33">
        <f>ROUNDDOWN((Table_SQLXAL[[#This Row],[PRODWIDTH]]/Table_SQLXAL[[#This Row],[ROLLWIDTH CM]]/10),0)</f>
        <v>2</v>
      </c>
      <c r="H143" s="34">
        <v>25.2</v>
      </c>
      <c r="I143" s="31" t="s">
        <v>74</v>
      </c>
      <c r="J143" s="35" t="s">
        <v>47</v>
      </c>
      <c r="K143" s="35" t="s">
        <v>49</v>
      </c>
      <c r="L143" s="36">
        <f>(Table_SQLXAL[[#This Row],[TARGETWEIGHT]]*1000)-Table_SQLXAL[[#This Row],[POWDERWEIGHT]]-Table_SQLXAL[[#This Row],[CHEMICALSWEIGHT]]</f>
        <v>120</v>
      </c>
      <c r="M143" s="37" t="s">
        <v>50</v>
      </c>
      <c r="N143" s="38">
        <f>Table_SQLXAL[[#This Row],[ROLLWIDTH]]/10</f>
        <v>150</v>
      </c>
      <c r="O143" s="39">
        <v>21600</v>
      </c>
      <c r="P143" s="39">
        <f>Table_SQLXAL[[#This Row],[QTY]]/Table_SQLXAL[[#This Row],[ROLLWIDTH CM]]*100</f>
        <v>15750</v>
      </c>
      <c r="Q143" s="39">
        <v>15000</v>
      </c>
      <c r="R143" s="76">
        <f>Table_SQLXAL[[#This Row],[KG]]-Table_SQLXAL[[#This Row],[poid de poudre]]-Table_SQLXAL[[#This Row],[poid de chemical]]</f>
        <v>2835</v>
      </c>
      <c r="S143" s="76">
        <f>Table_SQLXAL[[#This Row],[QTY_PROD_TIME]]*1.2</f>
        <v>5.8684499999999993</v>
      </c>
      <c r="T143" s="77">
        <v>3200</v>
      </c>
      <c r="U143" s="76">
        <f>Table_SQLXAL[[#This Row],[QTY]]*Table_SQLXAL[[#This Row],[POWDERWEIGHT]]/1000</f>
        <v>0</v>
      </c>
      <c r="V143" s="76">
        <f>Table_SQLXAL[[#This Row],[QTY]]*Table_SQLXAL[[#This Row],[CHEMICALSWEIGHT]]/1000</f>
        <v>0</v>
      </c>
      <c r="W143" s="39">
        <v>2592</v>
      </c>
      <c r="X143" s="76">
        <v>1440</v>
      </c>
      <c r="Y143" s="76">
        <v>4.4711999999999996</v>
      </c>
      <c r="Z143" s="78">
        <v>0.12</v>
      </c>
      <c r="AA143" s="79">
        <v>0</v>
      </c>
      <c r="AB143" s="76">
        <v>0</v>
      </c>
      <c r="AC143" s="35" t="s">
        <v>16</v>
      </c>
      <c r="AD143" s="35" t="s">
        <v>5</v>
      </c>
      <c r="AE143" s="35" t="s">
        <v>5</v>
      </c>
      <c r="AF143" s="35" t="s">
        <v>376</v>
      </c>
      <c r="AG143" s="35" t="s">
        <v>59</v>
      </c>
      <c r="AH143" s="35">
        <v>41065</v>
      </c>
      <c r="AI143" s="35" t="s">
        <v>809</v>
      </c>
      <c r="AJ143" s="54" t="s">
        <v>591</v>
      </c>
      <c r="AK143" s="14"/>
      <c r="AL143" s="14"/>
      <c r="AM143" s="14"/>
      <c r="AN143" s="7"/>
    </row>
    <row r="144" spans="1:40" ht="15.75" x14ac:dyDescent="0.25">
      <c r="A144" s="50" t="s">
        <v>185</v>
      </c>
      <c r="B144" s="44" t="s">
        <v>19</v>
      </c>
      <c r="C144" s="40" t="s">
        <v>48</v>
      </c>
      <c r="D144" s="40" t="s">
        <v>259</v>
      </c>
      <c r="E144" s="40" t="s">
        <v>260</v>
      </c>
      <c r="F144" s="41">
        <v>41072</v>
      </c>
      <c r="G144" s="42">
        <f>ROUNDDOWN((Table_SQLXAL[[#This Row],[PRODWIDTH]]/Table_SQLXAL[[#This Row],[ROLLWIDTH CM]]/10),0)</f>
        <v>2</v>
      </c>
      <c r="H144" s="43">
        <v>25.2</v>
      </c>
      <c r="I144" s="40" t="s">
        <v>108</v>
      </c>
      <c r="J144" s="44" t="s">
        <v>106</v>
      </c>
      <c r="K144" s="44" t="s">
        <v>107</v>
      </c>
      <c r="L144" s="45">
        <f>(Table_SQLXAL[[#This Row],[TARGETWEIGHT]]*1000)-Table_SQLXAL[[#This Row],[POWDERWEIGHT]]-Table_SQLXAL[[#This Row],[CHEMICALSWEIGHT]]</f>
        <v>120</v>
      </c>
      <c r="M144" s="46" t="s">
        <v>50</v>
      </c>
      <c r="N144" s="47">
        <f>Table_SQLXAL[[#This Row],[ROLLWIDTH]]/10</f>
        <v>144</v>
      </c>
      <c r="O144" s="48">
        <v>23625</v>
      </c>
      <c r="P144" s="48">
        <f>Table_SQLXAL[[#This Row],[QTY]]/Table_SQLXAL[[#This Row],[ROLLWIDTH CM]]*100</f>
        <v>15000</v>
      </c>
      <c r="Q144" s="48">
        <v>15750</v>
      </c>
      <c r="R144" s="72">
        <f>Table_SQLXAL[[#This Row],[KG]]-Table_SQLXAL[[#This Row],[poid de poudre]]-Table_SQLXAL[[#This Row],[poid de chemical]]</f>
        <v>2592</v>
      </c>
      <c r="S144" s="72">
        <f>Table_SQLXAL[[#This Row],[QTY_PROD_TIME]]*1.2</f>
        <v>5.3654399999999995</v>
      </c>
      <c r="T144" s="73">
        <v>3200</v>
      </c>
      <c r="U144" s="72">
        <f>Table_SQLXAL[[#This Row],[QTY]]*Table_SQLXAL[[#This Row],[POWDERWEIGHT]]/1000</f>
        <v>0</v>
      </c>
      <c r="V144" s="72">
        <f>Table_SQLXAL[[#This Row],[QTY]]*Table_SQLXAL[[#This Row],[CHEMICALSWEIGHT]]/1000</f>
        <v>0</v>
      </c>
      <c r="W144" s="48">
        <v>2835</v>
      </c>
      <c r="X144" s="72">
        <v>1500</v>
      </c>
      <c r="Y144" s="72">
        <v>4.8903749999999997</v>
      </c>
      <c r="Z144" s="74">
        <v>0.12</v>
      </c>
      <c r="AA144" s="75">
        <v>0</v>
      </c>
      <c r="AB144" s="72">
        <v>0</v>
      </c>
      <c r="AC144" s="44" t="s">
        <v>16</v>
      </c>
      <c r="AD144" s="44" t="s">
        <v>5</v>
      </c>
      <c r="AE144" s="44" t="s">
        <v>5</v>
      </c>
      <c r="AF144" s="44" t="s">
        <v>376</v>
      </c>
      <c r="AG144" s="44" t="s">
        <v>59</v>
      </c>
      <c r="AH144" s="44">
        <v>41072</v>
      </c>
      <c r="AI144" s="44" t="s">
        <v>810</v>
      </c>
      <c r="AJ144" s="53" t="s">
        <v>341</v>
      </c>
      <c r="AK144" s="14"/>
      <c r="AL144" s="14"/>
      <c r="AM144" s="14"/>
      <c r="AN144" s="7"/>
    </row>
    <row r="145" spans="1:40" ht="15.75" x14ac:dyDescent="0.25">
      <c r="A145" s="51" t="s">
        <v>185</v>
      </c>
      <c r="B145" s="35" t="s">
        <v>19</v>
      </c>
      <c r="C145" s="31" t="s">
        <v>48</v>
      </c>
      <c r="D145" s="31" t="s">
        <v>259</v>
      </c>
      <c r="E145" s="31" t="s">
        <v>260</v>
      </c>
      <c r="F145" s="32">
        <v>41072</v>
      </c>
      <c r="G145" s="33">
        <f>ROUNDDOWN((Table_SQLXAL[[#This Row],[PRODWIDTH]]/Table_SQLXAL[[#This Row],[ROLLWIDTH CM]]/10),0)</f>
        <v>2</v>
      </c>
      <c r="H145" s="34">
        <v>25.2</v>
      </c>
      <c r="I145" s="31" t="s">
        <v>74</v>
      </c>
      <c r="J145" s="35" t="s">
        <v>72</v>
      </c>
      <c r="K145" s="35" t="s">
        <v>73</v>
      </c>
      <c r="L145" s="36">
        <f>(Table_SQLXAL[[#This Row],[TARGETWEIGHT]]*1000)-Table_SQLXAL[[#This Row],[POWDERWEIGHT]]-Table_SQLXAL[[#This Row],[CHEMICALSWEIGHT]]</f>
        <v>120</v>
      </c>
      <c r="M145" s="37" t="s">
        <v>50</v>
      </c>
      <c r="N145" s="38">
        <f>Table_SQLXAL[[#This Row],[ROLLWIDTH]]/10</f>
        <v>137</v>
      </c>
      <c r="O145" s="39">
        <v>20550</v>
      </c>
      <c r="P145" s="39">
        <f>Table_SQLXAL[[#This Row],[QTY]]/Table_SQLXAL[[#This Row],[ROLLWIDTH CM]]*100</f>
        <v>15000</v>
      </c>
      <c r="Q145" s="39">
        <v>15000</v>
      </c>
      <c r="R145" s="76">
        <f>Table_SQLXAL[[#This Row],[KG]]-Table_SQLXAL[[#This Row],[poid de poudre]]-Table_SQLXAL[[#This Row],[poid de chemical]]</f>
        <v>2466</v>
      </c>
      <c r="S145" s="76">
        <f>Table_SQLXAL[[#This Row],[QTY_PROD_TIME]]*1.2</f>
        <v>5.1046199999999997</v>
      </c>
      <c r="T145" s="77">
        <v>3200</v>
      </c>
      <c r="U145" s="76">
        <f>Table_SQLXAL[[#This Row],[QTY]]*Table_SQLXAL[[#This Row],[POWDERWEIGHT]]/1000</f>
        <v>0</v>
      </c>
      <c r="V145" s="76">
        <f>Table_SQLXAL[[#This Row],[QTY]]*Table_SQLXAL[[#This Row],[CHEMICALSWEIGHT]]/1000</f>
        <v>0</v>
      </c>
      <c r="W145" s="39">
        <v>2466</v>
      </c>
      <c r="X145" s="76">
        <v>1370</v>
      </c>
      <c r="Y145" s="76">
        <v>4.2538499999999999</v>
      </c>
      <c r="Z145" s="78">
        <v>0.12</v>
      </c>
      <c r="AA145" s="79">
        <v>0</v>
      </c>
      <c r="AB145" s="76">
        <v>0</v>
      </c>
      <c r="AC145" s="35" t="s">
        <v>16</v>
      </c>
      <c r="AD145" s="35" t="s">
        <v>5</v>
      </c>
      <c r="AE145" s="35" t="s">
        <v>5</v>
      </c>
      <c r="AF145" s="35" t="s">
        <v>376</v>
      </c>
      <c r="AG145" s="35" t="s">
        <v>59</v>
      </c>
      <c r="AH145" s="35">
        <v>41072</v>
      </c>
      <c r="AI145" s="35" t="s">
        <v>811</v>
      </c>
      <c r="AJ145" s="54" t="s">
        <v>594</v>
      </c>
      <c r="AK145" s="14"/>
      <c r="AL145" s="14"/>
      <c r="AM145" s="14"/>
      <c r="AN145" s="7"/>
    </row>
    <row r="146" spans="1:40" ht="15.75" x14ac:dyDescent="0.25">
      <c r="A146" s="50" t="s">
        <v>185</v>
      </c>
      <c r="B146" s="44" t="s">
        <v>19</v>
      </c>
      <c r="C146" s="40" t="s">
        <v>48</v>
      </c>
      <c r="D146" s="40" t="s">
        <v>259</v>
      </c>
      <c r="E146" s="40" t="s">
        <v>260</v>
      </c>
      <c r="F146" s="41">
        <v>41072</v>
      </c>
      <c r="G146" s="42">
        <f>ROUNDDOWN((Table_SQLXAL[[#This Row],[PRODWIDTH]]/Table_SQLXAL[[#This Row],[ROLLWIDTH CM]]/10),0)</f>
        <v>2</v>
      </c>
      <c r="H146" s="43">
        <v>25.2</v>
      </c>
      <c r="I146" s="40" t="s">
        <v>74</v>
      </c>
      <c r="J146" s="44" t="s">
        <v>47</v>
      </c>
      <c r="K146" s="44" t="s">
        <v>49</v>
      </c>
      <c r="L146" s="45">
        <f>(Table_SQLXAL[[#This Row],[TARGETWEIGHT]]*1000)-Table_SQLXAL[[#This Row],[POWDERWEIGHT]]-Table_SQLXAL[[#This Row],[CHEMICALSWEIGHT]]</f>
        <v>120</v>
      </c>
      <c r="M146" s="46" t="s">
        <v>50</v>
      </c>
      <c r="N146" s="47">
        <f>Table_SQLXAL[[#This Row],[ROLLWIDTH]]/10</f>
        <v>144</v>
      </c>
      <c r="O146" s="48">
        <v>21600</v>
      </c>
      <c r="P146" s="48">
        <f>Table_SQLXAL[[#This Row],[QTY]]/Table_SQLXAL[[#This Row],[ROLLWIDTH CM]]*100</f>
        <v>15000</v>
      </c>
      <c r="Q146" s="48">
        <v>15000</v>
      </c>
      <c r="R146" s="72">
        <f>Table_SQLXAL[[#This Row],[KG]]-Table_SQLXAL[[#This Row],[poid de poudre]]-Table_SQLXAL[[#This Row],[poid de chemical]]</f>
        <v>2592</v>
      </c>
      <c r="S146" s="72">
        <f>Table_SQLXAL[[#This Row],[QTY_PROD_TIME]]*1.2</f>
        <v>5.3654399999999995</v>
      </c>
      <c r="T146" s="73">
        <v>3200</v>
      </c>
      <c r="U146" s="72">
        <f>Table_SQLXAL[[#This Row],[QTY]]*Table_SQLXAL[[#This Row],[POWDERWEIGHT]]/1000</f>
        <v>0</v>
      </c>
      <c r="V146" s="72">
        <f>Table_SQLXAL[[#This Row],[QTY]]*Table_SQLXAL[[#This Row],[CHEMICALSWEIGHT]]/1000</f>
        <v>0</v>
      </c>
      <c r="W146" s="48">
        <v>2592</v>
      </c>
      <c r="X146" s="72">
        <v>1440</v>
      </c>
      <c r="Y146" s="72">
        <v>4.4711999999999996</v>
      </c>
      <c r="Z146" s="74">
        <v>0.12</v>
      </c>
      <c r="AA146" s="75">
        <v>0</v>
      </c>
      <c r="AB146" s="72">
        <v>0</v>
      </c>
      <c r="AC146" s="44" t="s">
        <v>16</v>
      </c>
      <c r="AD146" s="44" t="s">
        <v>5</v>
      </c>
      <c r="AE146" s="44" t="s">
        <v>5</v>
      </c>
      <c r="AF146" s="44" t="s">
        <v>376</v>
      </c>
      <c r="AG146" s="44" t="s">
        <v>59</v>
      </c>
      <c r="AH146" s="44">
        <v>41072</v>
      </c>
      <c r="AI146" s="44" t="s">
        <v>812</v>
      </c>
      <c r="AJ146" s="53" t="s">
        <v>594</v>
      </c>
      <c r="AK146" s="14"/>
      <c r="AL146" s="14"/>
      <c r="AM146" s="14"/>
      <c r="AN146" s="7"/>
    </row>
    <row r="147" spans="1:40" ht="15.75" x14ac:dyDescent="0.25">
      <c r="A147" s="51" t="s">
        <v>185</v>
      </c>
      <c r="B147" s="35" t="s">
        <v>19</v>
      </c>
      <c r="C147" s="31" t="s">
        <v>174</v>
      </c>
      <c r="D147" s="31" t="s">
        <v>281</v>
      </c>
      <c r="E147" s="31" t="s">
        <v>282</v>
      </c>
      <c r="F147" s="32">
        <v>41068</v>
      </c>
      <c r="G147" s="33">
        <f>ROUNDDOWN((Table_SQLXAL[[#This Row],[PRODWIDTH]]/Table_SQLXAL[[#This Row],[ROLLWIDTH CM]]/10),0)</f>
        <v>2</v>
      </c>
      <c r="H147" s="34">
        <v>65.5</v>
      </c>
      <c r="I147" s="31" t="s">
        <v>44</v>
      </c>
      <c r="J147" s="35" t="s">
        <v>238</v>
      </c>
      <c r="K147" s="35" t="s">
        <v>239</v>
      </c>
      <c r="L147" s="36">
        <f>(Table_SQLXAL[[#This Row],[TARGETWEIGHT]]*1000)-Table_SQLXAL[[#This Row],[POWDERWEIGHT]]-Table_SQLXAL[[#This Row],[CHEMICALSWEIGHT]]</f>
        <v>120</v>
      </c>
      <c r="M147" s="37" t="s">
        <v>322</v>
      </c>
      <c r="N147" s="38">
        <f>Table_SQLXAL[[#This Row],[ROLLWIDTH]]/10</f>
        <v>137</v>
      </c>
      <c r="O147" s="39">
        <v>85800</v>
      </c>
      <c r="P147" s="39">
        <f>Table_SQLXAL[[#This Row],[QTY]]/Table_SQLXAL[[#This Row],[ROLLWIDTH CM]]*100</f>
        <v>15000</v>
      </c>
      <c r="Q147" s="39">
        <v>65000</v>
      </c>
      <c r="R147" s="76">
        <f>Table_SQLXAL[[#This Row],[KG]]-Table_SQLXAL[[#This Row],[poid de poudre]]-Table_SQLXAL[[#This Row],[poid de chemical]]</f>
        <v>2466</v>
      </c>
      <c r="S147" s="76">
        <f>Table_SQLXAL[[#This Row],[QTY_PROD_TIME]]*1.2</f>
        <v>5.1046199999999997</v>
      </c>
      <c r="T147" s="77">
        <v>3100</v>
      </c>
      <c r="U147" s="76">
        <f>Table_SQLXAL[[#This Row],[QTY]]*Table_SQLXAL[[#This Row],[POWDERWEIGHT]]/1000</f>
        <v>0</v>
      </c>
      <c r="V147" s="76">
        <f>Table_SQLXAL[[#This Row],[QTY]]*Table_SQLXAL[[#This Row],[CHEMICALSWEIGHT]]/1000</f>
        <v>0</v>
      </c>
      <c r="W147" s="39">
        <v>3861</v>
      </c>
      <c r="X147" s="76">
        <v>1320</v>
      </c>
      <c r="Y147" s="76">
        <v>7.0355999999999996</v>
      </c>
      <c r="Z147" s="78">
        <v>4.4999999999999998E-2</v>
      </c>
      <c r="AA147" s="79">
        <v>0</v>
      </c>
      <c r="AB147" s="76">
        <v>0</v>
      </c>
      <c r="AC147" s="35" t="s">
        <v>16</v>
      </c>
      <c r="AD147" s="35" t="s">
        <v>5</v>
      </c>
      <c r="AE147" s="35" t="s">
        <v>5</v>
      </c>
      <c r="AF147" s="35" t="s">
        <v>388</v>
      </c>
      <c r="AG147" s="35" t="s">
        <v>59</v>
      </c>
      <c r="AH147" s="35">
        <v>41068</v>
      </c>
      <c r="AI147" s="35" t="s">
        <v>813</v>
      </c>
      <c r="AJ147" s="54" t="s">
        <v>592</v>
      </c>
      <c r="AK147" s="14"/>
      <c r="AL147" s="14"/>
      <c r="AM147" s="14"/>
      <c r="AN147" s="7"/>
    </row>
    <row r="148" spans="1:40" ht="15.75" x14ac:dyDescent="0.25">
      <c r="A148" s="50" t="s">
        <v>185</v>
      </c>
      <c r="B148" s="44" t="s">
        <v>19</v>
      </c>
      <c r="C148" s="40" t="s">
        <v>174</v>
      </c>
      <c r="D148" s="40" t="s">
        <v>281</v>
      </c>
      <c r="E148" s="40" t="s">
        <v>282</v>
      </c>
      <c r="F148" s="41">
        <v>41071</v>
      </c>
      <c r="G148" s="42">
        <f>ROUNDDOWN((Table_SQLXAL[[#This Row],[PRODWIDTH]]/Table_SQLXAL[[#This Row],[ROLLWIDTH CM]]/10),0)</f>
        <v>2</v>
      </c>
      <c r="H148" s="43">
        <v>65.5</v>
      </c>
      <c r="I148" s="40" t="s">
        <v>44</v>
      </c>
      <c r="J148" s="44" t="s">
        <v>238</v>
      </c>
      <c r="K148" s="44" t="s">
        <v>239</v>
      </c>
      <c r="L148" s="45">
        <f>(Table_SQLXAL[[#This Row],[TARGETWEIGHT]]*1000)-Table_SQLXAL[[#This Row],[POWDERWEIGHT]]-Table_SQLXAL[[#This Row],[CHEMICALSWEIGHT]]</f>
        <v>120</v>
      </c>
      <c r="M148" s="46" t="s">
        <v>322</v>
      </c>
      <c r="N148" s="47">
        <f>Table_SQLXAL[[#This Row],[ROLLWIDTH]]/10</f>
        <v>144</v>
      </c>
      <c r="O148" s="48">
        <v>85800</v>
      </c>
      <c r="P148" s="48">
        <f>Table_SQLXAL[[#This Row],[QTY]]/Table_SQLXAL[[#This Row],[ROLLWIDTH CM]]*100</f>
        <v>15000</v>
      </c>
      <c r="Q148" s="48">
        <v>65000</v>
      </c>
      <c r="R148" s="72">
        <f>Table_SQLXAL[[#This Row],[KG]]-Table_SQLXAL[[#This Row],[poid de poudre]]-Table_SQLXAL[[#This Row],[poid de chemical]]</f>
        <v>2592</v>
      </c>
      <c r="S148" s="72">
        <f>Table_SQLXAL[[#This Row],[QTY_PROD_TIME]]*1.2</f>
        <v>5.3654399999999995</v>
      </c>
      <c r="T148" s="73">
        <v>3100</v>
      </c>
      <c r="U148" s="72">
        <f>Table_SQLXAL[[#This Row],[QTY]]*Table_SQLXAL[[#This Row],[POWDERWEIGHT]]/1000</f>
        <v>0</v>
      </c>
      <c r="V148" s="72">
        <f>Table_SQLXAL[[#This Row],[QTY]]*Table_SQLXAL[[#This Row],[CHEMICALSWEIGHT]]/1000</f>
        <v>0</v>
      </c>
      <c r="W148" s="48">
        <v>3861</v>
      </c>
      <c r="X148" s="72">
        <v>1320</v>
      </c>
      <c r="Y148" s="72">
        <v>7.0355999999999996</v>
      </c>
      <c r="Z148" s="74">
        <v>4.4999999999999998E-2</v>
      </c>
      <c r="AA148" s="75">
        <v>0</v>
      </c>
      <c r="AB148" s="72">
        <v>0</v>
      </c>
      <c r="AC148" s="44" t="s">
        <v>16</v>
      </c>
      <c r="AD148" s="44" t="s">
        <v>5</v>
      </c>
      <c r="AE148" s="44" t="s">
        <v>5</v>
      </c>
      <c r="AF148" s="44" t="s">
        <v>388</v>
      </c>
      <c r="AG148" s="44" t="s">
        <v>59</v>
      </c>
      <c r="AH148" s="44">
        <v>41071</v>
      </c>
      <c r="AI148" s="44" t="s">
        <v>814</v>
      </c>
      <c r="AJ148" s="53" t="s">
        <v>593</v>
      </c>
      <c r="AK148" s="14"/>
      <c r="AL148" s="14"/>
      <c r="AM148" s="14"/>
      <c r="AN148" s="7"/>
    </row>
    <row r="149" spans="1:40" ht="15.75" x14ac:dyDescent="0.25">
      <c r="A149" s="51" t="s">
        <v>185</v>
      </c>
      <c r="B149" s="35" t="s">
        <v>19</v>
      </c>
      <c r="C149" s="31" t="s">
        <v>48</v>
      </c>
      <c r="D149" s="31" t="s">
        <v>259</v>
      </c>
      <c r="E149" s="31" t="s">
        <v>260</v>
      </c>
      <c r="F149" s="32">
        <v>41079</v>
      </c>
      <c r="G149" s="33">
        <f>ROUNDDOWN((Table_SQLXAL[[#This Row],[PRODWIDTH]]/Table_SQLXAL[[#This Row],[ROLLWIDTH CM]]/10),0)</f>
        <v>2</v>
      </c>
      <c r="H149" s="34">
        <v>25.2</v>
      </c>
      <c r="I149" s="31" t="s">
        <v>74</v>
      </c>
      <c r="J149" s="35" t="s">
        <v>72</v>
      </c>
      <c r="K149" s="35" t="s">
        <v>73</v>
      </c>
      <c r="L149" s="36">
        <f>(Table_SQLXAL[[#This Row],[TARGETWEIGHT]]*1000)-Table_SQLXAL[[#This Row],[POWDERWEIGHT]]-Table_SQLXAL[[#This Row],[CHEMICALSWEIGHT]]</f>
        <v>120</v>
      </c>
      <c r="M149" s="37" t="s">
        <v>50</v>
      </c>
      <c r="N149" s="38">
        <f>Table_SQLXAL[[#This Row],[ROLLWIDTH]]/10</f>
        <v>137</v>
      </c>
      <c r="O149" s="39">
        <v>20550</v>
      </c>
      <c r="P149" s="39">
        <f>Table_SQLXAL[[#This Row],[QTY]]/Table_SQLXAL[[#This Row],[ROLLWIDTH CM]]*100</f>
        <v>15000</v>
      </c>
      <c r="Q149" s="39">
        <v>15000</v>
      </c>
      <c r="R149" s="76">
        <f>Table_SQLXAL[[#This Row],[KG]]-Table_SQLXAL[[#This Row],[poid de poudre]]-Table_SQLXAL[[#This Row],[poid de chemical]]</f>
        <v>2466</v>
      </c>
      <c r="S149" s="76">
        <f>Table_SQLXAL[[#This Row],[QTY_PROD_TIME]]*1.2</f>
        <v>5.1046199999999997</v>
      </c>
      <c r="T149" s="77">
        <v>3200</v>
      </c>
      <c r="U149" s="76">
        <f>Table_SQLXAL[[#This Row],[QTY]]*Table_SQLXAL[[#This Row],[POWDERWEIGHT]]/1000</f>
        <v>0</v>
      </c>
      <c r="V149" s="76">
        <f>Table_SQLXAL[[#This Row],[QTY]]*Table_SQLXAL[[#This Row],[CHEMICALSWEIGHT]]/1000</f>
        <v>0</v>
      </c>
      <c r="W149" s="39">
        <v>2466</v>
      </c>
      <c r="X149" s="76">
        <v>1370</v>
      </c>
      <c r="Y149" s="76">
        <v>4.2538499999999999</v>
      </c>
      <c r="Z149" s="78">
        <v>0.12</v>
      </c>
      <c r="AA149" s="79">
        <v>0</v>
      </c>
      <c r="AB149" s="76">
        <v>0</v>
      </c>
      <c r="AC149" s="35" t="s">
        <v>16</v>
      </c>
      <c r="AD149" s="35" t="s">
        <v>5</v>
      </c>
      <c r="AE149" s="35" t="s">
        <v>5</v>
      </c>
      <c r="AF149" s="35" t="s">
        <v>376</v>
      </c>
      <c r="AG149" s="35" t="s">
        <v>59</v>
      </c>
      <c r="AH149" s="35">
        <v>41079</v>
      </c>
      <c r="AI149" s="35" t="s">
        <v>815</v>
      </c>
      <c r="AJ149" s="54" t="s">
        <v>595</v>
      </c>
      <c r="AK149" s="14"/>
      <c r="AL149" s="14"/>
      <c r="AM149" s="14"/>
      <c r="AN149" s="7"/>
    </row>
    <row r="150" spans="1:40" ht="15.75" x14ac:dyDescent="0.25">
      <c r="A150" s="50" t="s">
        <v>185</v>
      </c>
      <c r="B150" s="44" t="s">
        <v>19</v>
      </c>
      <c r="C150" s="40" t="s">
        <v>48</v>
      </c>
      <c r="D150" s="40" t="s">
        <v>259</v>
      </c>
      <c r="E150" s="40" t="s">
        <v>260</v>
      </c>
      <c r="F150" s="41">
        <v>41079</v>
      </c>
      <c r="G150" s="42">
        <f>ROUNDDOWN((Table_SQLXAL[[#This Row],[PRODWIDTH]]/Table_SQLXAL[[#This Row],[ROLLWIDTH CM]]/10),0)</f>
        <v>5</v>
      </c>
      <c r="H150" s="43">
        <v>25.2</v>
      </c>
      <c r="I150" s="40" t="s">
        <v>74</v>
      </c>
      <c r="J150" s="44" t="s">
        <v>47</v>
      </c>
      <c r="K150" s="44" t="s">
        <v>49</v>
      </c>
      <c r="L150" s="45">
        <f>(Table_SQLXAL[[#This Row],[TARGETWEIGHT]]*1000)-Table_SQLXAL[[#This Row],[POWDERWEIGHT]]-Table_SQLXAL[[#This Row],[CHEMICALSWEIGHT]]</f>
        <v>50</v>
      </c>
      <c r="M150" s="46" t="s">
        <v>50</v>
      </c>
      <c r="N150" s="47">
        <f>Table_SQLXAL[[#This Row],[ROLLWIDTH]]/10</f>
        <v>60</v>
      </c>
      <c r="O150" s="48">
        <v>21600</v>
      </c>
      <c r="P150" s="48">
        <f>Table_SQLXAL[[#This Row],[QTY]]/Table_SQLXAL[[#This Row],[ROLLWIDTH CM]]*100</f>
        <v>33333.333333333328</v>
      </c>
      <c r="Q150" s="48">
        <v>15000</v>
      </c>
      <c r="R150" s="72">
        <f>Table_SQLXAL[[#This Row],[KG]]-Table_SQLXAL[[#This Row],[poid de poudre]]-Table_SQLXAL[[#This Row],[poid de chemical]]</f>
        <v>1000</v>
      </c>
      <c r="S150" s="72">
        <f>Table_SQLXAL[[#This Row],[QTY_PROD_TIME]]*1.2</f>
        <v>1.728</v>
      </c>
      <c r="T150" s="73">
        <v>3200</v>
      </c>
      <c r="U150" s="72">
        <f>Table_SQLXAL[[#This Row],[QTY]]*Table_SQLXAL[[#This Row],[POWDERWEIGHT]]/1000</f>
        <v>0</v>
      </c>
      <c r="V150" s="72">
        <f>Table_SQLXAL[[#This Row],[QTY]]*Table_SQLXAL[[#This Row],[CHEMICALSWEIGHT]]/1000</f>
        <v>0</v>
      </c>
      <c r="W150" s="48">
        <v>2592</v>
      </c>
      <c r="X150" s="72">
        <v>1440</v>
      </c>
      <c r="Y150" s="72">
        <v>4.4711999999999996</v>
      </c>
      <c r="Z150" s="74">
        <v>0.12</v>
      </c>
      <c r="AA150" s="75">
        <v>0</v>
      </c>
      <c r="AB150" s="72">
        <v>0</v>
      </c>
      <c r="AC150" s="44" t="s">
        <v>16</v>
      </c>
      <c r="AD150" s="44" t="s">
        <v>5</v>
      </c>
      <c r="AE150" s="44" t="s">
        <v>5</v>
      </c>
      <c r="AF150" s="44" t="s">
        <v>376</v>
      </c>
      <c r="AG150" s="44" t="s">
        <v>59</v>
      </c>
      <c r="AH150" s="44">
        <v>41079</v>
      </c>
      <c r="AI150" s="44" t="s">
        <v>816</v>
      </c>
      <c r="AJ150" s="53" t="s">
        <v>595</v>
      </c>
      <c r="AK150" s="14"/>
      <c r="AL150" s="14"/>
      <c r="AM150" s="14"/>
      <c r="AN150" s="7"/>
    </row>
    <row r="151" spans="1:40" ht="15.75" x14ac:dyDescent="0.25">
      <c r="A151" s="51" t="s">
        <v>185</v>
      </c>
      <c r="B151" s="35" t="s">
        <v>19</v>
      </c>
      <c r="C151" s="31" t="s">
        <v>48</v>
      </c>
      <c r="D151" s="31" t="s">
        <v>259</v>
      </c>
      <c r="E151" s="31" t="s">
        <v>260</v>
      </c>
      <c r="F151" s="32">
        <v>41086</v>
      </c>
      <c r="G151" s="33">
        <f>ROUNDDOWN((Table_SQLXAL[[#This Row],[PRODWIDTH]]/Table_SQLXAL[[#This Row],[ROLLWIDTH CM]]/10),0)</f>
        <v>2</v>
      </c>
      <c r="H151" s="34">
        <v>25.2</v>
      </c>
      <c r="I151" s="31" t="s">
        <v>74</v>
      </c>
      <c r="J151" s="35" t="s">
        <v>72</v>
      </c>
      <c r="K151" s="35" t="s">
        <v>73</v>
      </c>
      <c r="L151" s="36">
        <f>(Table_SQLXAL[[#This Row],[TARGETWEIGHT]]*1000)-Table_SQLXAL[[#This Row],[POWDERWEIGHT]]-Table_SQLXAL[[#This Row],[CHEMICALSWEIGHT]]</f>
        <v>50</v>
      </c>
      <c r="M151" s="37" t="s">
        <v>50</v>
      </c>
      <c r="N151" s="38">
        <f>Table_SQLXAL[[#This Row],[ROLLWIDTH]]/10</f>
        <v>120</v>
      </c>
      <c r="O151" s="39">
        <v>20550</v>
      </c>
      <c r="P151" s="39">
        <f>Table_SQLXAL[[#This Row],[QTY]]/Table_SQLXAL[[#This Row],[ROLLWIDTH CM]]*100</f>
        <v>83333.333333333343</v>
      </c>
      <c r="Q151" s="39">
        <v>15000</v>
      </c>
      <c r="R151" s="76">
        <f>Table_SQLXAL[[#This Row],[KG]]-Table_SQLXAL[[#This Row],[poid de poudre]]-Table_SQLXAL[[#This Row],[poid de chemical]]</f>
        <v>5000</v>
      </c>
      <c r="S151" s="76">
        <f>Table_SQLXAL[[#This Row],[QTY_PROD_TIME]]*1.2</f>
        <v>8.64</v>
      </c>
      <c r="T151" s="77">
        <v>3200</v>
      </c>
      <c r="U151" s="76">
        <f>Table_SQLXAL[[#This Row],[QTY]]*Table_SQLXAL[[#This Row],[POWDERWEIGHT]]/1000</f>
        <v>0</v>
      </c>
      <c r="V151" s="76">
        <f>Table_SQLXAL[[#This Row],[QTY]]*Table_SQLXAL[[#This Row],[CHEMICALSWEIGHT]]/1000</f>
        <v>0</v>
      </c>
      <c r="W151" s="39">
        <v>2466</v>
      </c>
      <c r="X151" s="76">
        <v>1370</v>
      </c>
      <c r="Y151" s="76">
        <v>4.2538499999999999</v>
      </c>
      <c r="Z151" s="78">
        <v>0.12</v>
      </c>
      <c r="AA151" s="79">
        <v>0</v>
      </c>
      <c r="AB151" s="76">
        <v>0</v>
      </c>
      <c r="AC151" s="35" t="s">
        <v>16</v>
      </c>
      <c r="AD151" s="35" t="s">
        <v>5</v>
      </c>
      <c r="AE151" s="35" t="s">
        <v>5</v>
      </c>
      <c r="AF151" s="35" t="s">
        <v>376</v>
      </c>
      <c r="AG151" s="35" t="s">
        <v>59</v>
      </c>
      <c r="AH151" s="35">
        <v>41086</v>
      </c>
      <c r="AI151" s="35" t="s">
        <v>817</v>
      </c>
      <c r="AJ151" s="54" t="s">
        <v>596</v>
      </c>
      <c r="AK151" s="14"/>
      <c r="AL151" s="14"/>
      <c r="AM151" s="14"/>
      <c r="AN151" s="7"/>
    </row>
    <row r="152" spans="1:40" ht="15.75" x14ac:dyDescent="0.25">
      <c r="A152" s="50" t="s">
        <v>185</v>
      </c>
      <c r="B152" s="44" t="s">
        <v>19</v>
      </c>
      <c r="C152" s="40" t="s">
        <v>48</v>
      </c>
      <c r="D152" s="40" t="s">
        <v>259</v>
      </c>
      <c r="E152" s="40" t="s">
        <v>260</v>
      </c>
      <c r="F152" s="41">
        <v>41086</v>
      </c>
      <c r="G152" s="42">
        <f>ROUNDDOWN((Table_SQLXAL[[#This Row],[PRODWIDTH]]/Table_SQLXAL[[#This Row],[ROLLWIDTH CM]]/10),0)</f>
        <v>3</v>
      </c>
      <c r="H152" s="43">
        <v>25.2</v>
      </c>
      <c r="I152" s="40" t="s">
        <v>74</v>
      </c>
      <c r="J152" s="44" t="s">
        <v>47</v>
      </c>
      <c r="K152" s="44" t="s">
        <v>49</v>
      </c>
      <c r="L152" s="45">
        <f>(Table_SQLXAL[[#This Row],[TARGETWEIGHT]]*1000)-Table_SQLXAL[[#This Row],[POWDERWEIGHT]]-Table_SQLXAL[[#This Row],[CHEMICALSWEIGHT]]</f>
        <v>50</v>
      </c>
      <c r="M152" s="46" t="s">
        <v>50</v>
      </c>
      <c r="N152" s="47">
        <f>Table_SQLXAL[[#This Row],[ROLLWIDTH]]/10</f>
        <v>100</v>
      </c>
      <c r="O152" s="48">
        <v>21600</v>
      </c>
      <c r="P152" s="48">
        <f>Table_SQLXAL[[#This Row],[QTY]]/Table_SQLXAL[[#This Row],[ROLLWIDTH CM]]*100</f>
        <v>20000</v>
      </c>
      <c r="Q152" s="48">
        <v>15000</v>
      </c>
      <c r="R152" s="72">
        <f>Table_SQLXAL[[#This Row],[KG]]-Table_SQLXAL[[#This Row],[poid de poudre]]-Table_SQLXAL[[#This Row],[poid de chemical]]</f>
        <v>1000</v>
      </c>
      <c r="S152" s="72">
        <f>Table_SQLXAL[[#This Row],[QTY_PROD_TIME]]*1.2</f>
        <v>1.8479999999999999</v>
      </c>
      <c r="T152" s="73">
        <v>3200</v>
      </c>
      <c r="U152" s="72">
        <f>Table_SQLXAL[[#This Row],[QTY]]*Table_SQLXAL[[#This Row],[POWDERWEIGHT]]/1000</f>
        <v>0</v>
      </c>
      <c r="V152" s="72">
        <f>Table_SQLXAL[[#This Row],[QTY]]*Table_SQLXAL[[#This Row],[CHEMICALSWEIGHT]]/1000</f>
        <v>0</v>
      </c>
      <c r="W152" s="48">
        <v>2592</v>
      </c>
      <c r="X152" s="72">
        <v>1440</v>
      </c>
      <c r="Y152" s="72">
        <v>4.4711999999999996</v>
      </c>
      <c r="Z152" s="74">
        <v>0.12</v>
      </c>
      <c r="AA152" s="75">
        <v>0</v>
      </c>
      <c r="AB152" s="72">
        <v>0</v>
      </c>
      <c r="AC152" s="44" t="s">
        <v>16</v>
      </c>
      <c r="AD152" s="44" t="s">
        <v>5</v>
      </c>
      <c r="AE152" s="44" t="s">
        <v>5</v>
      </c>
      <c r="AF152" s="44" t="s">
        <v>376</v>
      </c>
      <c r="AG152" s="44" t="s">
        <v>59</v>
      </c>
      <c r="AH152" s="44">
        <v>41086</v>
      </c>
      <c r="AI152" s="44" t="s">
        <v>818</v>
      </c>
      <c r="AJ152" s="53" t="s">
        <v>596</v>
      </c>
      <c r="AK152" s="14"/>
      <c r="AL152" s="14"/>
      <c r="AM152" s="14"/>
      <c r="AN152" s="7"/>
    </row>
    <row r="153" spans="1:40" ht="15.75" x14ac:dyDescent="0.25">
      <c r="A153" s="51" t="s">
        <v>185</v>
      </c>
      <c r="B153" s="35" t="s">
        <v>19</v>
      </c>
      <c r="C153" s="31" t="s">
        <v>312</v>
      </c>
      <c r="D153" s="31" t="s">
        <v>315</v>
      </c>
      <c r="E153" s="31" t="s">
        <v>273</v>
      </c>
      <c r="F153" s="32">
        <v>41095</v>
      </c>
      <c r="G153" s="33">
        <f>ROUNDDOWN((Table_SQLXAL[[#This Row],[PRODWIDTH]]/Table_SQLXAL[[#This Row],[ROLLWIDTH CM]]/10),0)</f>
        <v>36</v>
      </c>
      <c r="H153" s="34">
        <v>70</v>
      </c>
      <c r="I153" s="31" t="s">
        <v>168</v>
      </c>
      <c r="J153" s="35" t="s">
        <v>320</v>
      </c>
      <c r="K153" s="35" t="s">
        <v>321</v>
      </c>
      <c r="L153" s="36">
        <f>(Table_SQLXAL[[#This Row],[TARGETWEIGHT]]*1000)-Table_SQLXAL[[#This Row],[POWDERWEIGHT]]-Table_SQLXAL[[#This Row],[CHEMICALSWEIGHT]]</f>
        <v>75</v>
      </c>
      <c r="M153" s="37" t="s">
        <v>303</v>
      </c>
      <c r="N153" s="38">
        <f>Table_SQLXAL[[#This Row],[ROLLWIDTH]]/10</f>
        <v>15</v>
      </c>
      <c r="O153" s="39">
        <v>20000</v>
      </c>
      <c r="P153" s="39">
        <f>Table_SQLXAL[[#This Row],[QTY]]/Table_SQLXAL[[#This Row],[ROLLWIDTH CM]]*100</f>
        <v>351270</v>
      </c>
      <c r="Q153" s="39">
        <v>20000</v>
      </c>
      <c r="R153" s="76">
        <f>Table_SQLXAL[[#This Row],[KG]]-Table_SQLXAL[[#This Row],[poid de poudre]]-Table_SQLXAL[[#This Row],[poid de chemical]]</f>
        <v>3951.7874999999999</v>
      </c>
      <c r="S153" s="76">
        <f>Table_SQLXAL[[#This Row],[QTY_PROD_TIME]]*1.2</f>
        <v>9.104918399999999</v>
      </c>
      <c r="T153" s="77">
        <v>3100</v>
      </c>
      <c r="U153" s="76">
        <f>Table_SQLXAL[[#This Row],[QTY]]*Table_SQLXAL[[#This Row],[POWDERWEIGHT]]/1000</f>
        <v>0</v>
      </c>
      <c r="V153" s="76">
        <f>Table_SQLXAL[[#This Row],[QTY]]*Table_SQLXAL[[#This Row],[CHEMICALSWEIGHT]]/1000</f>
        <v>0</v>
      </c>
      <c r="W153" s="39">
        <v>1000</v>
      </c>
      <c r="X153" s="76">
        <v>1000</v>
      </c>
      <c r="Y153" s="76">
        <v>1.54</v>
      </c>
      <c r="Z153" s="78">
        <v>0.05</v>
      </c>
      <c r="AA153" s="79">
        <v>0</v>
      </c>
      <c r="AB153" s="76">
        <v>0</v>
      </c>
      <c r="AC153" s="35" t="s">
        <v>16</v>
      </c>
      <c r="AD153" s="35" t="s">
        <v>5</v>
      </c>
      <c r="AE153" s="35" t="s">
        <v>5</v>
      </c>
      <c r="AF153" s="35" t="s">
        <v>387</v>
      </c>
      <c r="AG153" s="35" t="s">
        <v>59</v>
      </c>
      <c r="AH153" s="35">
        <v>41095</v>
      </c>
      <c r="AI153" s="35" t="s">
        <v>819</v>
      </c>
      <c r="AJ153" s="54" t="s">
        <v>343</v>
      </c>
      <c r="AK153" s="14"/>
      <c r="AL153" s="14"/>
      <c r="AM153" s="14"/>
      <c r="AN153" s="7"/>
    </row>
    <row r="154" spans="1:40" ht="15.75" x14ac:dyDescent="0.25">
      <c r="A154" s="50" t="s">
        <v>185</v>
      </c>
      <c r="B154" s="44" t="s">
        <v>19</v>
      </c>
      <c r="C154" s="40" t="s">
        <v>166</v>
      </c>
      <c r="D154" s="40" t="s">
        <v>277</v>
      </c>
      <c r="E154" s="40" t="s">
        <v>278</v>
      </c>
      <c r="F154" s="41">
        <v>41088</v>
      </c>
      <c r="G154" s="42">
        <f>ROUNDDOWN((Table_SQLXAL[[#This Row],[PRODWIDTH]]/Table_SQLXAL[[#This Row],[ROLLWIDTH CM]]/10),0)</f>
        <v>36</v>
      </c>
      <c r="H154" s="43">
        <v>75</v>
      </c>
      <c r="I154" s="40" t="s">
        <v>304</v>
      </c>
      <c r="J154" s="44" t="s">
        <v>169</v>
      </c>
      <c r="K154" s="44" t="s">
        <v>170</v>
      </c>
      <c r="L154" s="45">
        <f>(Table_SQLXAL[[#This Row],[TARGETWEIGHT]]*1000)-Table_SQLXAL[[#This Row],[POWDERWEIGHT]]-Table_SQLXAL[[#This Row],[CHEMICALSWEIGHT]]</f>
        <v>75</v>
      </c>
      <c r="M154" s="46" t="s">
        <v>305</v>
      </c>
      <c r="N154" s="47">
        <f>Table_SQLXAL[[#This Row],[ROLLWIDTH]]/10</f>
        <v>15</v>
      </c>
      <c r="O154" s="48">
        <v>20000</v>
      </c>
      <c r="P154" s="48">
        <f>Table_SQLXAL[[#This Row],[QTY]]/Table_SQLXAL[[#This Row],[ROLLWIDTH CM]]*100</f>
        <v>745700</v>
      </c>
      <c r="Q154" s="48">
        <v>33333.333333000002</v>
      </c>
      <c r="R154" s="72">
        <f>Table_SQLXAL[[#This Row],[KG]]-Table_SQLXAL[[#This Row],[poid de poudre]]-Table_SQLXAL[[#This Row],[poid de chemical]]</f>
        <v>8389.125</v>
      </c>
      <c r="S154" s="72">
        <f>Table_SQLXAL[[#This Row],[QTY_PROD_TIME]]*1.2</f>
        <v>19.328543999999997</v>
      </c>
      <c r="T154" s="73">
        <v>3100</v>
      </c>
      <c r="U154" s="72">
        <f>Table_SQLXAL[[#This Row],[QTY]]*Table_SQLXAL[[#This Row],[POWDERWEIGHT]]/1000</f>
        <v>0</v>
      </c>
      <c r="V154" s="72">
        <f>Table_SQLXAL[[#This Row],[QTY]]*Table_SQLXAL[[#This Row],[CHEMICALSWEIGHT]]/1000</f>
        <v>0</v>
      </c>
      <c r="W154" s="48">
        <v>1000</v>
      </c>
      <c r="X154" s="72">
        <v>600</v>
      </c>
      <c r="Y154" s="72">
        <v>1.44</v>
      </c>
      <c r="Z154" s="74">
        <v>0.05</v>
      </c>
      <c r="AA154" s="75">
        <v>0</v>
      </c>
      <c r="AB154" s="72">
        <v>0</v>
      </c>
      <c r="AC154" s="44" t="s">
        <v>16</v>
      </c>
      <c r="AD154" s="44" t="s">
        <v>5</v>
      </c>
      <c r="AE154" s="44" t="s">
        <v>5</v>
      </c>
      <c r="AF154" s="44" t="s">
        <v>374</v>
      </c>
      <c r="AG154" s="44" t="s">
        <v>59</v>
      </c>
      <c r="AH154" s="44">
        <v>41088</v>
      </c>
      <c r="AI154" s="44" t="s">
        <v>820</v>
      </c>
      <c r="AJ154" s="53" t="s">
        <v>463</v>
      </c>
      <c r="AK154" s="14"/>
      <c r="AL154" s="14"/>
      <c r="AM154" s="14"/>
      <c r="AN154" s="7"/>
    </row>
    <row r="155" spans="1:40" ht="15.75" x14ac:dyDescent="0.25">
      <c r="A155" s="51" t="s">
        <v>185</v>
      </c>
      <c r="B155" s="35" t="s">
        <v>19</v>
      </c>
      <c r="C155" s="31" t="s">
        <v>166</v>
      </c>
      <c r="D155" s="31" t="s">
        <v>277</v>
      </c>
      <c r="E155" s="31" t="s">
        <v>278</v>
      </c>
      <c r="F155" s="32">
        <v>41088</v>
      </c>
      <c r="G155" s="33">
        <f>ROUNDDOWN((Table_SQLXAL[[#This Row],[PRODWIDTH]]/Table_SQLXAL[[#This Row],[ROLLWIDTH CM]]/10),0)</f>
        <v>36</v>
      </c>
      <c r="H155" s="34">
        <v>75</v>
      </c>
      <c r="I155" s="31" t="s">
        <v>304</v>
      </c>
      <c r="J155" s="35" t="s">
        <v>165</v>
      </c>
      <c r="K155" s="35" t="s">
        <v>167</v>
      </c>
      <c r="L155" s="36">
        <f>(Table_SQLXAL[[#This Row],[TARGETWEIGHT]]*1000)-Table_SQLXAL[[#This Row],[POWDERWEIGHT]]-Table_SQLXAL[[#This Row],[CHEMICALSWEIGHT]]</f>
        <v>75</v>
      </c>
      <c r="M155" s="37" t="s">
        <v>305</v>
      </c>
      <c r="N155" s="38">
        <f>Table_SQLXAL[[#This Row],[ROLLWIDTH]]/10</f>
        <v>15</v>
      </c>
      <c r="O155" s="39">
        <v>100000</v>
      </c>
      <c r="P155" s="39">
        <f>Table_SQLXAL[[#This Row],[QTY]]/Table_SQLXAL[[#This Row],[ROLLWIDTH CM]]*100</f>
        <v>185700</v>
      </c>
      <c r="Q155" s="39">
        <v>83333.333333000002</v>
      </c>
      <c r="R155" s="76">
        <f>Table_SQLXAL[[#This Row],[KG]]-Table_SQLXAL[[#This Row],[poid de poudre]]-Table_SQLXAL[[#This Row],[poid de chemical]]</f>
        <v>2089.125</v>
      </c>
      <c r="S155" s="76">
        <f>Table_SQLXAL[[#This Row],[QTY_PROD_TIME]]*1.2</f>
        <v>4.8133439999999998</v>
      </c>
      <c r="T155" s="77">
        <v>3100</v>
      </c>
      <c r="U155" s="76">
        <f>Table_SQLXAL[[#This Row],[QTY]]*Table_SQLXAL[[#This Row],[POWDERWEIGHT]]/1000</f>
        <v>0</v>
      </c>
      <c r="V155" s="76">
        <f>Table_SQLXAL[[#This Row],[QTY]]*Table_SQLXAL[[#This Row],[CHEMICALSWEIGHT]]/1000</f>
        <v>0</v>
      </c>
      <c r="W155" s="39">
        <v>5000</v>
      </c>
      <c r="X155" s="76">
        <v>1200</v>
      </c>
      <c r="Y155" s="76">
        <v>7.2</v>
      </c>
      <c r="Z155" s="78">
        <v>0.05</v>
      </c>
      <c r="AA155" s="79">
        <v>0</v>
      </c>
      <c r="AB155" s="76">
        <v>0</v>
      </c>
      <c r="AC155" s="35" t="s">
        <v>16</v>
      </c>
      <c r="AD155" s="35" t="s">
        <v>5</v>
      </c>
      <c r="AE155" s="35" t="s">
        <v>5</v>
      </c>
      <c r="AF155" s="35" t="s">
        <v>374</v>
      </c>
      <c r="AG155" s="35" t="s">
        <v>59</v>
      </c>
      <c r="AH155" s="35">
        <v>41088</v>
      </c>
      <c r="AI155" s="35" t="s">
        <v>821</v>
      </c>
      <c r="AJ155" s="54" t="s">
        <v>463</v>
      </c>
      <c r="AK155" s="14"/>
      <c r="AL155" s="14"/>
      <c r="AM155" s="14"/>
      <c r="AN155" s="7"/>
    </row>
    <row r="156" spans="1:40" ht="15.75" x14ac:dyDescent="0.25">
      <c r="A156" s="50" t="s">
        <v>185</v>
      </c>
      <c r="B156" s="44" t="s">
        <v>9</v>
      </c>
      <c r="C156" s="40" t="s">
        <v>67</v>
      </c>
      <c r="D156" s="40" t="s">
        <v>253</v>
      </c>
      <c r="E156" s="40" t="s">
        <v>254</v>
      </c>
      <c r="F156" s="41">
        <v>41094</v>
      </c>
      <c r="G156" s="42">
        <f>ROUNDDOWN((Table_SQLXAL[[#This Row],[PRODWIDTH]]/Table_SQLXAL[[#This Row],[ROLLWIDTH CM]]/10),0)</f>
        <v>36</v>
      </c>
      <c r="H156" s="43">
        <v>7.6</v>
      </c>
      <c r="I156" s="40" t="s">
        <v>76</v>
      </c>
      <c r="J156" s="44" t="s">
        <v>114</v>
      </c>
      <c r="K156" s="44" t="s">
        <v>82</v>
      </c>
      <c r="L156" s="45">
        <f>(Table_SQLXAL[[#This Row],[TARGETWEIGHT]]*1000)-Table_SQLXAL[[#This Row],[POWDERWEIGHT]]-Table_SQLXAL[[#This Row],[CHEMICALSWEIGHT]]</f>
        <v>75</v>
      </c>
      <c r="M156" s="46" t="s">
        <v>69</v>
      </c>
      <c r="N156" s="47">
        <f>Table_SQLXAL[[#This Row],[ROLLWIDTH]]/10</f>
        <v>15</v>
      </c>
      <c r="O156" s="48">
        <v>912</v>
      </c>
      <c r="P156" s="48">
        <f>Table_SQLXAL[[#This Row],[QTY]]/Table_SQLXAL[[#This Row],[ROLLWIDTH CM]]*100</f>
        <v>745700</v>
      </c>
      <c r="Q156" s="48">
        <v>600</v>
      </c>
      <c r="R156" s="72">
        <f>Table_SQLXAL[[#This Row],[KG]]-Table_SQLXAL[[#This Row],[poid de poudre]]-Table_SQLXAL[[#This Row],[poid de chemical]]</f>
        <v>8389.125</v>
      </c>
      <c r="S156" s="72">
        <f>Table_SQLXAL[[#This Row],[QTY_PROD_TIME]]*1.2</f>
        <v>19.328543999999997</v>
      </c>
      <c r="T156" s="73">
        <v>6080</v>
      </c>
      <c r="U156" s="72">
        <f>Table_SQLXAL[[#This Row],[QTY]]*Table_SQLXAL[[#This Row],[POWDERWEIGHT]]/1000</f>
        <v>0</v>
      </c>
      <c r="V156" s="72">
        <f>Table_SQLXAL[[#This Row],[QTY]]*Table_SQLXAL[[#This Row],[CHEMICALSWEIGHT]]/1000</f>
        <v>0</v>
      </c>
      <c r="W156" s="48">
        <v>273.60000000000002</v>
      </c>
      <c r="X156" s="72">
        <v>1520</v>
      </c>
      <c r="Y156" s="72">
        <v>0.34655999999999998</v>
      </c>
      <c r="Z156" s="74">
        <v>0.3</v>
      </c>
      <c r="AA156" s="75">
        <v>0</v>
      </c>
      <c r="AB156" s="72">
        <v>0</v>
      </c>
      <c r="AC156" s="44" t="s">
        <v>15</v>
      </c>
      <c r="AD156" s="44" t="s">
        <v>5</v>
      </c>
      <c r="AE156" s="44" t="s">
        <v>5</v>
      </c>
      <c r="AF156" s="44" t="s">
        <v>394</v>
      </c>
      <c r="AG156" s="44" t="s">
        <v>59</v>
      </c>
      <c r="AH156" s="44">
        <v>41094</v>
      </c>
      <c r="AI156" s="44" t="s">
        <v>822</v>
      </c>
      <c r="AJ156" s="53" t="s">
        <v>600</v>
      </c>
      <c r="AK156" s="14"/>
      <c r="AL156" s="14"/>
      <c r="AM156" s="14"/>
      <c r="AN156" s="7"/>
    </row>
    <row r="157" spans="1:40" ht="15.75" x14ac:dyDescent="0.25">
      <c r="A157" s="51" t="s">
        <v>185</v>
      </c>
      <c r="B157" s="35" t="s">
        <v>9</v>
      </c>
      <c r="C157" s="31" t="s">
        <v>67</v>
      </c>
      <c r="D157" s="31" t="s">
        <v>253</v>
      </c>
      <c r="E157" s="31" t="s">
        <v>254</v>
      </c>
      <c r="F157" s="32">
        <v>41094</v>
      </c>
      <c r="G157" s="33">
        <f>ROUNDDOWN((Table_SQLXAL[[#This Row],[PRODWIDTH]]/Table_SQLXAL[[#This Row],[ROLLWIDTH CM]]/10),0)</f>
        <v>4</v>
      </c>
      <c r="H157" s="34">
        <v>7.6</v>
      </c>
      <c r="I157" s="31" t="s">
        <v>76</v>
      </c>
      <c r="J157" s="35" t="s">
        <v>114</v>
      </c>
      <c r="K157" s="35" t="s">
        <v>82</v>
      </c>
      <c r="L157" s="36">
        <f>(Table_SQLXAL[[#This Row],[TARGETWEIGHT]]*1000)-Table_SQLXAL[[#This Row],[POWDERWEIGHT]]-Table_SQLXAL[[#This Row],[CHEMICALSWEIGHT]]</f>
        <v>300</v>
      </c>
      <c r="M157" s="37" t="s">
        <v>69</v>
      </c>
      <c r="N157" s="38">
        <f>Table_SQLXAL[[#This Row],[ROLLWIDTH]]/10</f>
        <v>152</v>
      </c>
      <c r="O157" s="39">
        <v>3648</v>
      </c>
      <c r="P157" s="39">
        <f>Table_SQLXAL[[#This Row],[QTY]]/Table_SQLXAL[[#This Row],[ROLLWIDTH CM]]*100</f>
        <v>600</v>
      </c>
      <c r="Q157" s="39">
        <v>2400</v>
      </c>
      <c r="R157" s="76">
        <f>Table_SQLXAL[[#This Row],[KG]]-Table_SQLXAL[[#This Row],[poid de poudre]]-Table_SQLXAL[[#This Row],[poid de chemical]]</f>
        <v>273.60000000000002</v>
      </c>
      <c r="S157" s="76">
        <f>Table_SQLXAL[[#This Row],[QTY_PROD_TIME]]*1.2</f>
        <v>0.41587199999999996</v>
      </c>
      <c r="T157" s="77">
        <v>6080</v>
      </c>
      <c r="U157" s="76">
        <f>Table_SQLXAL[[#This Row],[QTY]]*Table_SQLXAL[[#This Row],[POWDERWEIGHT]]/1000</f>
        <v>0</v>
      </c>
      <c r="V157" s="76">
        <f>Table_SQLXAL[[#This Row],[QTY]]*Table_SQLXAL[[#This Row],[CHEMICALSWEIGHT]]/1000</f>
        <v>0</v>
      </c>
      <c r="W157" s="39">
        <v>1094.4000000000001</v>
      </c>
      <c r="X157" s="76">
        <v>1520</v>
      </c>
      <c r="Y157" s="76">
        <v>1.3862399999999999</v>
      </c>
      <c r="Z157" s="78">
        <v>0.3</v>
      </c>
      <c r="AA157" s="79">
        <v>0</v>
      </c>
      <c r="AB157" s="76">
        <v>0</v>
      </c>
      <c r="AC157" s="35" t="s">
        <v>15</v>
      </c>
      <c r="AD157" s="35" t="s">
        <v>5</v>
      </c>
      <c r="AE157" s="35" t="s">
        <v>5</v>
      </c>
      <c r="AF157" s="35" t="s">
        <v>394</v>
      </c>
      <c r="AG157" s="35" t="s">
        <v>59</v>
      </c>
      <c r="AH157" s="35">
        <v>41094</v>
      </c>
      <c r="AI157" s="35" t="s">
        <v>823</v>
      </c>
      <c r="AJ157" s="54" t="s">
        <v>601</v>
      </c>
      <c r="AK157" s="14"/>
      <c r="AL157" s="14"/>
      <c r="AM157" s="14"/>
      <c r="AN157" s="7"/>
    </row>
    <row r="158" spans="1:40" ht="15.75" x14ac:dyDescent="0.25">
      <c r="A158" s="50" t="s">
        <v>185</v>
      </c>
      <c r="B158" s="44" t="s">
        <v>9</v>
      </c>
      <c r="C158" s="40" t="s">
        <v>53</v>
      </c>
      <c r="D158" s="40" t="s">
        <v>274</v>
      </c>
      <c r="E158" s="40" t="s">
        <v>275</v>
      </c>
      <c r="F158" s="41">
        <v>40971</v>
      </c>
      <c r="G158" s="42">
        <f>ROUNDDOWN((Table_SQLXAL[[#This Row],[PRODWIDTH]]/Table_SQLXAL[[#This Row],[ROLLWIDTH CM]]/10),0)</f>
        <v>4</v>
      </c>
      <c r="H158" s="43">
        <v>24.8</v>
      </c>
      <c r="I158" s="40" t="s">
        <v>58</v>
      </c>
      <c r="J158" s="44" t="s">
        <v>57</v>
      </c>
      <c r="K158" s="44" t="s">
        <v>436</v>
      </c>
      <c r="L158" s="45">
        <f>(Table_SQLXAL[[#This Row],[TARGETWEIGHT]]*1000)-Table_SQLXAL[[#This Row],[POWDERWEIGHT]]-Table_SQLXAL[[#This Row],[CHEMICALSWEIGHT]]</f>
        <v>300</v>
      </c>
      <c r="M158" s="46" t="s">
        <v>54</v>
      </c>
      <c r="N158" s="47">
        <f>Table_SQLXAL[[#This Row],[ROLLWIDTH]]/10</f>
        <v>152</v>
      </c>
      <c r="O158" s="48">
        <v>52690.5</v>
      </c>
      <c r="P158" s="48">
        <f>Table_SQLXAL[[#This Row],[QTY]]/Table_SQLXAL[[#This Row],[ROLLWIDTH CM]]*100</f>
        <v>2400</v>
      </c>
      <c r="Q158" s="48">
        <v>351270</v>
      </c>
      <c r="R158" s="72">
        <f>Table_SQLXAL[[#This Row],[KG]]-Table_SQLXAL[[#This Row],[poid de poudre]]-Table_SQLXAL[[#This Row],[poid de chemical]]</f>
        <v>1094.4000000000001</v>
      </c>
      <c r="S158" s="72">
        <f>Table_SQLXAL[[#This Row],[QTY_PROD_TIME]]*1.2</f>
        <v>1.6634879999999999</v>
      </c>
      <c r="T158" s="73">
        <v>5400</v>
      </c>
      <c r="U158" s="72">
        <f>Table_SQLXAL[[#This Row],[QTY]]*Table_SQLXAL[[#This Row],[POWDERWEIGHT]]/1000</f>
        <v>0</v>
      </c>
      <c r="V158" s="72">
        <f>Table_SQLXAL[[#This Row],[QTY]]*Table_SQLXAL[[#This Row],[CHEMICALSWEIGHT]]/1000</f>
        <v>0</v>
      </c>
      <c r="W158" s="48">
        <v>3951.7874999999999</v>
      </c>
      <c r="X158" s="72">
        <v>150</v>
      </c>
      <c r="Y158" s="72">
        <v>7.5874319999999997</v>
      </c>
      <c r="Z158" s="74">
        <v>7.4999999999999997E-2</v>
      </c>
      <c r="AA158" s="75">
        <v>0</v>
      </c>
      <c r="AB158" s="72">
        <v>0</v>
      </c>
      <c r="AC158" s="44" t="s">
        <v>16</v>
      </c>
      <c r="AD158" s="44" t="s">
        <v>5</v>
      </c>
      <c r="AE158" s="44" t="s">
        <v>5</v>
      </c>
      <c r="AF158" s="44" t="s">
        <v>395</v>
      </c>
      <c r="AG158" s="44" t="s">
        <v>59</v>
      </c>
      <c r="AH158" s="44">
        <v>40961</v>
      </c>
      <c r="AI158" s="44" t="s">
        <v>824</v>
      </c>
      <c r="AJ158" s="53" t="s">
        <v>230</v>
      </c>
      <c r="AK158" s="14"/>
      <c r="AL158" s="14"/>
      <c r="AM158" s="14"/>
      <c r="AN158" s="7"/>
    </row>
    <row r="159" spans="1:40" ht="15.75" x14ac:dyDescent="0.25">
      <c r="A159" s="51" t="s">
        <v>185</v>
      </c>
      <c r="B159" s="35" t="s">
        <v>9</v>
      </c>
      <c r="C159" s="31" t="s">
        <v>53</v>
      </c>
      <c r="D159" s="31" t="s">
        <v>274</v>
      </c>
      <c r="E159" s="31" t="s">
        <v>275</v>
      </c>
      <c r="F159" s="32">
        <v>40971</v>
      </c>
      <c r="G159" s="33">
        <f>ROUNDDOWN((Table_SQLXAL[[#This Row],[PRODWIDTH]]/Table_SQLXAL[[#This Row],[ROLLWIDTH CM]]/10),0)</f>
        <v>2</v>
      </c>
      <c r="H159" s="34">
        <v>24.8</v>
      </c>
      <c r="I159" s="31" t="s">
        <v>58</v>
      </c>
      <c r="J159" s="35" t="s">
        <v>57</v>
      </c>
      <c r="K159" s="35" t="s">
        <v>436</v>
      </c>
      <c r="L159" s="36">
        <f>(Table_SQLXAL[[#This Row],[TARGETWEIGHT]]*1000)-Table_SQLXAL[[#This Row],[POWDERWEIGHT]]-Table_SQLXAL[[#This Row],[CHEMICALSWEIGHT]]</f>
        <v>60</v>
      </c>
      <c r="M159" s="37" t="s">
        <v>54</v>
      </c>
      <c r="N159" s="38">
        <f>Table_SQLXAL[[#This Row],[ROLLWIDTH]]/10</f>
        <v>210</v>
      </c>
      <c r="O159" s="39">
        <v>111855</v>
      </c>
      <c r="P159" s="39">
        <f>Table_SQLXAL[[#This Row],[QTY]]/Table_SQLXAL[[#This Row],[ROLLWIDTH CM]]*100</f>
        <v>16800</v>
      </c>
      <c r="Q159" s="39">
        <v>745700</v>
      </c>
      <c r="R159" s="76">
        <f>Table_SQLXAL[[#This Row],[KG]]-Table_SQLXAL[[#This Row],[poid de poudre]]-Table_SQLXAL[[#This Row],[poid de chemical]]</f>
        <v>2116.7999999999997</v>
      </c>
      <c r="S159" s="76">
        <f>Table_SQLXAL[[#This Row],[QTY_PROD_TIME]]*1.2</f>
        <v>10.922687999999999</v>
      </c>
      <c r="T159" s="77">
        <v>5400</v>
      </c>
      <c r="U159" s="76">
        <f>Table_SQLXAL[[#This Row],[QTY]]*Table_SQLXAL[[#This Row],[POWDERWEIGHT]]/1000</f>
        <v>352.8</v>
      </c>
      <c r="V159" s="76">
        <f>Table_SQLXAL[[#This Row],[QTY]]*Table_SQLXAL[[#This Row],[CHEMICALSWEIGHT]]/1000</f>
        <v>0</v>
      </c>
      <c r="W159" s="39">
        <v>8389.125</v>
      </c>
      <c r="X159" s="76">
        <v>150</v>
      </c>
      <c r="Y159" s="76">
        <v>16.107119999999998</v>
      </c>
      <c r="Z159" s="78">
        <v>7.4999999999999997E-2</v>
      </c>
      <c r="AA159" s="79">
        <v>0</v>
      </c>
      <c r="AB159" s="76">
        <v>0</v>
      </c>
      <c r="AC159" s="35" t="s">
        <v>16</v>
      </c>
      <c r="AD159" s="35" t="s">
        <v>5</v>
      </c>
      <c r="AE159" s="35" t="s">
        <v>5</v>
      </c>
      <c r="AF159" s="35" t="s">
        <v>395</v>
      </c>
      <c r="AG159" s="35" t="s">
        <v>59</v>
      </c>
      <c r="AH159" s="35">
        <v>40961</v>
      </c>
      <c r="AI159" s="35" t="s">
        <v>825</v>
      </c>
      <c r="AJ159" s="54" t="s">
        <v>598</v>
      </c>
      <c r="AK159" s="14"/>
      <c r="AL159" s="14"/>
      <c r="AM159" s="14"/>
      <c r="AN159" s="7"/>
    </row>
    <row r="160" spans="1:40" ht="15.75" x14ac:dyDescent="0.25">
      <c r="A160" s="50" t="s">
        <v>185</v>
      </c>
      <c r="B160" s="44" t="s">
        <v>9</v>
      </c>
      <c r="C160" s="40" t="s">
        <v>53</v>
      </c>
      <c r="D160" s="40" t="s">
        <v>274</v>
      </c>
      <c r="E160" s="40" t="s">
        <v>275</v>
      </c>
      <c r="F160" s="41">
        <v>40971</v>
      </c>
      <c r="G160" s="42">
        <f>ROUNDDOWN((Table_SQLXAL[[#This Row],[PRODWIDTH]]/Table_SQLXAL[[#This Row],[ROLLWIDTH CM]]/10),0)</f>
        <v>4</v>
      </c>
      <c r="H160" s="43">
        <v>24.8</v>
      </c>
      <c r="I160" s="40" t="s">
        <v>58</v>
      </c>
      <c r="J160" s="44" t="s">
        <v>57</v>
      </c>
      <c r="K160" s="44" t="s">
        <v>436</v>
      </c>
      <c r="L160" s="45">
        <f>(Table_SQLXAL[[#This Row],[TARGETWEIGHT]]*1000)-Table_SQLXAL[[#This Row],[POWDERWEIGHT]]-Table_SQLXAL[[#This Row],[CHEMICALSWEIGHT]]</f>
        <v>300</v>
      </c>
      <c r="M160" s="46" t="s">
        <v>54</v>
      </c>
      <c r="N160" s="47">
        <f>Table_SQLXAL[[#This Row],[ROLLWIDTH]]/10</f>
        <v>152</v>
      </c>
      <c r="O160" s="48">
        <v>27855</v>
      </c>
      <c r="P160" s="48">
        <f>Table_SQLXAL[[#This Row],[QTY]]/Table_SQLXAL[[#This Row],[ROLLWIDTH CM]]*100</f>
        <v>4200</v>
      </c>
      <c r="Q160" s="48">
        <v>185700</v>
      </c>
      <c r="R160" s="72">
        <f>Table_SQLXAL[[#This Row],[KG]]-Table_SQLXAL[[#This Row],[poid de poudre]]-Table_SQLXAL[[#This Row],[poid de chemical]]</f>
        <v>1915.2</v>
      </c>
      <c r="S160" s="72">
        <f>Table_SQLXAL[[#This Row],[QTY_PROD_TIME]]*1.2</f>
        <v>2.9111039999999999</v>
      </c>
      <c r="T160" s="73">
        <v>5400</v>
      </c>
      <c r="U160" s="72">
        <f>Table_SQLXAL[[#This Row],[QTY]]*Table_SQLXAL[[#This Row],[POWDERWEIGHT]]/1000</f>
        <v>0</v>
      </c>
      <c r="V160" s="72">
        <f>Table_SQLXAL[[#This Row],[QTY]]*Table_SQLXAL[[#This Row],[CHEMICALSWEIGHT]]/1000</f>
        <v>0</v>
      </c>
      <c r="W160" s="48">
        <v>2089.125</v>
      </c>
      <c r="X160" s="72">
        <v>150</v>
      </c>
      <c r="Y160" s="72">
        <v>4.01112</v>
      </c>
      <c r="Z160" s="74">
        <v>7.4999999999999997E-2</v>
      </c>
      <c r="AA160" s="75">
        <v>0</v>
      </c>
      <c r="AB160" s="72">
        <v>0</v>
      </c>
      <c r="AC160" s="44" t="s">
        <v>16</v>
      </c>
      <c r="AD160" s="44" t="s">
        <v>5</v>
      </c>
      <c r="AE160" s="44" t="s">
        <v>5</v>
      </c>
      <c r="AF160" s="44" t="s">
        <v>395</v>
      </c>
      <c r="AG160" s="44" t="s">
        <v>59</v>
      </c>
      <c r="AH160" s="44">
        <v>40961</v>
      </c>
      <c r="AI160" s="44" t="s">
        <v>826</v>
      </c>
      <c r="AJ160" s="53" t="s">
        <v>599</v>
      </c>
      <c r="AK160" s="14"/>
      <c r="AL160" s="14"/>
      <c r="AM160" s="14"/>
      <c r="AN160" s="7"/>
    </row>
    <row r="161" spans="1:40" ht="15.75" x14ac:dyDescent="0.25">
      <c r="A161" s="51" t="s">
        <v>185</v>
      </c>
      <c r="B161" s="35" t="s">
        <v>9</v>
      </c>
      <c r="C161" s="31" t="s">
        <v>53</v>
      </c>
      <c r="D161" s="31" t="s">
        <v>274</v>
      </c>
      <c r="E161" s="31" t="s">
        <v>275</v>
      </c>
      <c r="F161" s="32">
        <v>40971</v>
      </c>
      <c r="G161" s="33">
        <f>ROUNDDOWN((Table_SQLXAL[[#This Row],[PRODWIDTH]]/Table_SQLXAL[[#This Row],[ROLLWIDTH CM]]/10),0)</f>
        <v>3</v>
      </c>
      <c r="H161" s="34">
        <v>24.8</v>
      </c>
      <c r="I161" s="31" t="s">
        <v>58</v>
      </c>
      <c r="J161" s="35" t="s">
        <v>57</v>
      </c>
      <c r="K161" s="35" t="s">
        <v>436</v>
      </c>
      <c r="L161" s="36">
        <f>(Table_SQLXAL[[#This Row],[TARGETWEIGHT]]*1000)-Table_SQLXAL[[#This Row],[POWDERWEIGHT]]-Table_SQLXAL[[#This Row],[CHEMICALSWEIGHT]]</f>
        <v>300</v>
      </c>
      <c r="M161" s="37" t="s">
        <v>54</v>
      </c>
      <c r="N161" s="38">
        <f>Table_SQLXAL[[#This Row],[ROLLWIDTH]]/10</f>
        <v>180</v>
      </c>
      <c r="O161" s="39">
        <v>111855</v>
      </c>
      <c r="P161" s="39">
        <f>Table_SQLXAL[[#This Row],[QTY]]/Table_SQLXAL[[#This Row],[ROLLWIDTH CM]]*100</f>
        <v>600</v>
      </c>
      <c r="Q161" s="39">
        <v>745700</v>
      </c>
      <c r="R161" s="76">
        <f>Table_SQLXAL[[#This Row],[KG]]-Table_SQLXAL[[#This Row],[poid de poudre]]-Table_SQLXAL[[#This Row],[poid de chemical]]</f>
        <v>324</v>
      </c>
      <c r="S161" s="76">
        <f>Table_SQLXAL[[#This Row],[QTY_PROD_TIME]]*1.2</f>
        <v>0.57023999999999997</v>
      </c>
      <c r="T161" s="77">
        <v>5400</v>
      </c>
      <c r="U161" s="76">
        <f>Table_SQLXAL[[#This Row],[QTY]]*Table_SQLXAL[[#This Row],[POWDERWEIGHT]]/1000</f>
        <v>0</v>
      </c>
      <c r="V161" s="76">
        <f>Table_SQLXAL[[#This Row],[QTY]]*Table_SQLXAL[[#This Row],[CHEMICALSWEIGHT]]/1000</f>
        <v>0</v>
      </c>
      <c r="W161" s="39">
        <v>8389.125</v>
      </c>
      <c r="X161" s="76">
        <v>150</v>
      </c>
      <c r="Y161" s="76">
        <v>16.107119999999998</v>
      </c>
      <c r="Z161" s="78">
        <v>7.4999999999999997E-2</v>
      </c>
      <c r="AA161" s="79">
        <v>0</v>
      </c>
      <c r="AB161" s="76">
        <v>0</v>
      </c>
      <c r="AC161" s="35" t="s">
        <v>16</v>
      </c>
      <c r="AD161" s="35" t="s">
        <v>5</v>
      </c>
      <c r="AE161" s="35" t="s">
        <v>5</v>
      </c>
      <c r="AF161" s="35" t="s">
        <v>395</v>
      </c>
      <c r="AG161" s="35" t="s">
        <v>59</v>
      </c>
      <c r="AH161" s="35">
        <v>40961</v>
      </c>
      <c r="AI161" s="35" t="s">
        <v>827</v>
      </c>
      <c r="AJ161" s="54" t="s">
        <v>234</v>
      </c>
      <c r="AK161" s="14"/>
      <c r="AL161" s="14"/>
      <c r="AM161" s="14"/>
      <c r="AN161" s="7"/>
    </row>
    <row r="162" spans="1:40" ht="15.75" x14ac:dyDescent="0.25">
      <c r="A162" s="50" t="s">
        <v>185</v>
      </c>
      <c r="B162" s="44" t="s">
        <v>9</v>
      </c>
      <c r="C162" s="40" t="s">
        <v>67</v>
      </c>
      <c r="D162" s="40" t="s">
        <v>253</v>
      </c>
      <c r="E162" s="40" t="s">
        <v>254</v>
      </c>
      <c r="F162" s="41">
        <v>41066</v>
      </c>
      <c r="G162" s="42">
        <f>ROUNDDOWN((Table_SQLXAL[[#This Row],[PRODWIDTH]]/Table_SQLXAL[[#This Row],[ROLLWIDTH CM]]/10),0)</f>
        <v>4</v>
      </c>
      <c r="H162" s="43">
        <v>7.6</v>
      </c>
      <c r="I162" s="40" t="s">
        <v>76</v>
      </c>
      <c r="J162" s="44" t="s">
        <v>114</v>
      </c>
      <c r="K162" s="44" t="s">
        <v>82</v>
      </c>
      <c r="L162" s="45">
        <f>(Table_SQLXAL[[#This Row],[TARGETWEIGHT]]*1000)-Table_SQLXAL[[#This Row],[POWDERWEIGHT]]-Table_SQLXAL[[#This Row],[CHEMICALSWEIGHT]]</f>
        <v>300</v>
      </c>
      <c r="M162" s="46" t="s">
        <v>69</v>
      </c>
      <c r="N162" s="47">
        <f>Table_SQLXAL[[#This Row],[ROLLWIDTH]]/10</f>
        <v>152</v>
      </c>
      <c r="O162" s="48">
        <v>6384</v>
      </c>
      <c r="P162" s="48">
        <f>Table_SQLXAL[[#This Row],[QTY]]/Table_SQLXAL[[#This Row],[ROLLWIDTH CM]]*100</f>
        <v>1200</v>
      </c>
      <c r="Q162" s="48">
        <v>4200</v>
      </c>
      <c r="R162" s="72">
        <f>Table_SQLXAL[[#This Row],[KG]]-Table_SQLXAL[[#This Row],[poid de poudre]]-Table_SQLXAL[[#This Row],[poid de chemical]]</f>
        <v>547.20000000000005</v>
      </c>
      <c r="S162" s="72">
        <f>Table_SQLXAL[[#This Row],[QTY_PROD_TIME]]*1.2</f>
        <v>0.83174399999999993</v>
      </c>
      <c r="T162" s="73">
        <v>6080</v>
      </c>
      <c r="U162" s="72">
        <f>Table_SQLXAL[[#This Row],[QTY]]*Table_SQLXAL[[#This Row],[POWDERWEIGHT]]/1000</f>
        <v>0</v>
      </c>
      <c r="V162" s="72">
        <f>Table_SQLXAL[[#This Row],[QTY]]*Table_SQLXAL[[#This Row],[CHEMICALSWEIGHT]]/1000</f>
        <v>0</v>
      </c>
      <c r="W162" s="48">
        <v>1915.2</v>
      </c>
      <c r="X162" s="72">
        <v>1520</v>
      </c>
      <c r="Y162" s="72">
        <v>2.4259200000000001</v>
      </c>
      <c r="Z162" s="74">
        <v>0.3</v>
      </c>
      <c r="AA162" s="75">
        <v>0</v>
      </c>
      <c r="AB162" s="72">
        <v>0</v>
      </c>
      <c r="AC162" s="44" t="s">
        <v>15</v>
      </c>
      <c r="AD162" s="44" t="s">
        <v>5</v>
      </c>
      <c r="AE162" s="44" t="s">
        <v>5</v>
      </c>
      <c r="AF162" s="44" t="s">
        <v>394</v>
      </c>
      <c r="AG162" s="44" t="s">
        <v>59</v>
      </c>
      <c r="AH162" s="44">
        <v>41066</v>
      </c>
      <c r="AI162" s="44" t="s">
        <v>829</v>
      </c>
      <c r="AJ162" s="53" t="s">
        <v>204</v>
      </c>
      <c r="AK162" s="14"/>
      <c r="AL162" s="14"/>
      <c r="AM162" s="14"/>
      <c r="AN162" s="7"/>
    </row>
    <row r="163" spans="1:40" ht="15.75" x14ac:dyDescent="0.25">
      <c r="A163" s="51" t="s">
        <v>185</v>
      </c>
      <c r="B163" s="35" t="s">
        <v>9</v>
      </c>
      <c r="C163" s="31" t="s">
        <v>7</v>
      </c>
      <c r="D163" s="31" t="s">
        <v>257</v>
      </c>
      <c r="E163" s="31" t="s">
        <v>258</v>
      </c>
      <c r="F163" s="32">
        <v>41058</v>
      </c>
      <c r="G163" s="33">
        <f>ROUNDDOWN((Table_SQLXAL[[#This Row],[PRODWIDTH]]/Table_SQLXAL[[#This Row],[ROLLWIDTH CM]]/10),0)</f>
        <v>5</v>
      </c>
      <c r="H163" s="34">
        <v>7</v>
      </c>
      <c r="I163" s="31" t="s">
        <v>81</v>
      </c>
      <c r="J163" s="35" t="s">
        <v>80</v>
      </c>
      <c r="K163" s="35" t="s">
        <v>405</v>
      </c>
      <c r="L163" s="36">
        <f>(Table_SQLXAL[[#This Row],[TARGETWEIGHT]]*1000)-Table_SQLXAL[[#This Row],[POWDERWEIGHT]]-Table_SQLXAL[[#This Row],[CHEMICALSWEIGHT]]</f>
        <v>300</v>
      </c>
      <c r="M163" s="37" t="s">
        <v>18</v>
      </c>
      <c r="N163" s="38">
        <f>Table_SQLXAL[[#This Row],[ROLLWIDTH]]/10</f>
        <v>120</v>
      </c>
      <c r="O163" s="39">
        <v>2160</v>
      </c>
      <c r="P163" s="39">
        <f>Table_SQLXAL[[#This Row],[QTY]]/Table_SQLXAL[[#This Row],[ROLLWIDTH CM]]*100</f>
        <v>1800</v>
      </c>
      <c r="Q163" s="39">
        <v>1800</v>
      </c>
      <c r="R163" s="76">
        <f>Table_SQLXAL[[#This Row],[KG]]-Table_SQLXAL[[#This Row],[poid de poudre]]-Table_SQLXAL[[#This Row],[poid de chemical]]</f>
        <v>648</v>
      </c>
      <c r="S163" s="76">
        <f>Table_SQLXAL[[#This Row],[QTY_PROD_TIME]]*1.2</f>
        <v>1.1404799999999999</v>
      </c>
      <c r="T163" s="77">
        <v>6000</v>
      </c>
      <c r="U163" s="76">
        <f>Table_SQLXAL[[#This Row],[QTY]]*Table_SQLXAL[[#This Row],[POWDERWEIGHT]]/1000</f>
        <v>0</v>
      </c>
      <c r="V163" s="76">
        <f>Table_SQLXAL[[#This Row],[QTY]]*Table_SQLXAL[[#This Row],[CHEMICALSWEIGHT]]/1000</f>
        <v>0</v>
      </c>
      <c r="W163" s="39">
        <v>648</v>
      </c>
      <c r="X163" s="76">
        <v>1200</v>
      </c>
      <c r="Y163" s="76">
        <v>0.95040000000000002</v>
      </c>
      <c r="Z163" s="78">
        <v>0.3</v>
      </c>
      <c r="AA163" s="79">
        <v>0</v>
      </c>
      <c r="AB163" s="76">
        <v>0</v>
      </c>
      <c r="AC163" s="35" t="s">
        <v>15</v>
      </c>
      <c r="AD163" s="35" t="s">
        <v>5</v>
      </c>
      <c r="AE163" s="35" t="s">
        <v>5</v>
      </c>
      <c r="AF163" s="35" t="s">
        <v>396</v>
      </c>
      <c r="AG163" s="35" t="s">
        <v>59</v>
      </c>
      <c r="AH163" s="35">
        <v>41058</v>
      </c>
      <c r="AI163" s="35" t="s">
        <v>828</v>
      </c>
      <c r="AJ163" s="54" t="s">
        <v>602</v>
      </c>
      <c r="AK163" s="14"/>
      <c r="AL163" s="14"/>
      <c r="AM163" s="14"/>
      <c r="AN163" s="7"/>
    </row>
    <row r="164" spans="1:40" ht="15.75" x14ac:dyDescent="0.25">
      <c r="A164" s="50" t="s">
        <v>185</v>
      </c>
      <c r="B164" s="44" t="s">
        <v>9</v>
      </c>
      <c r="C164" s="40" t="s">
        <v>140</v>
      </c>
      <c r="D164" s="40" t="s">
        <v>271</v>
      </c>
      <c r="E164" s="40" t="s">
        <v>272</v>
      </c>
      <c r="F164" s="41">
        <v>41061</v>
      </c>
      <c r="G164" s="42">
        <f>ROUNDDOWN((Table_SQLXAL[[#This Row],[PRODWIDTH]]/Table_SQLXAL[[#This Row],[ROLLWIDTH CM]]/10),0)</f>
        <v>3</v>
      </c>
      <c r="H164" s="43">
        <v>15</v>
      </c>
      <c r="I164" s="40" t="s">
        <v>193</v>
      </c>
      <c r="J164" s="44" t="s">
        <v>139</v>
      </c>
      <c r="K164" s="44" t="s">
        <v>141</v>
      </c>
      <c r="L164" s="45">
        <f>(Table_SQLXAL[[#This Row],[TARGETWEIGHT]]*1000)-Table_SQLXAL[[#This Row],[POWDERWEIGHT]]-Table_SQLXAL[[#This Row],[CHEMICALSWEIGHT]]</f>
        <v>300</v>
      </c>
      <c r="M164" s="46" t="s">
        <v>142</v>
      </c>
      <c r="N164" s="47">
        <f>Table_SQLXAL[[#This Row],[ROLLWIDTH]]/10</f>
        <v>180</v>
      </c>
      <c r="O164" s="48">
        <v>35280</v>
      </c>
      <c r="P164" s="48">
        <f>Table_SQLXAL[[#This Row],[QTY]]/Table_SQLXAL[[#This Row],[ROLLWIDTH CM]]*100</f>
        <v>1200</v>
      </c>
      <c r="Q164" s="48">
        <v>16800</v>
      </c>
      <c r="R164" s="72">
        <f>Table_SQLXAL[[#This Row],[KG]]-Table_SQLXAL[[#This Row],[poid de poudre]]-Table_SQLXAL[[#This Row],[poid de chemical]]</f>
        <v>648</v>
      </c>
      <c r="S164" s="72">
        <f>Table_SQLXAL[[#This Row],[QTY_PROD_TIME]]*1.2</f>
        <v>1.1404799999999999</v>
      </c>
      <c r="T164" s="73">
        <v>4300</v>
      </c>
      <c r="U164" s="72">
        <f>Table_SQLXAL[[#This Row],[QTY]]*Table_SQLXAL[[#This Row],[POWDERWEIGHT]]/1000</f>
        <v>0</v>
      </c>
      <c r="V164" s="72">
        <f>Table_SQLXAL[[#This Row],[QTY]]*Table_SQLXAL[[#This Row],[CHEMICALSWEIGHT]]/1000</f>
        <v>0</v>
      </c>
      <c r="W164" s="48">
        <v>2469.6</v>
      </c>
      <c r="X164" s="72">
        <v>2100</v>
      </c>
      <c r="Y164" s="72">
        <v>9.1022400000000001</v>
      </c>
      <c r="Z164" s="74">
        <v>7.0000000000000007E-2</v>
      </c>
      <c r="AA164" s="75">
        <v>10</v>
      </c>
      <c r="AB164" s="72">
        <v>0</v>
      </c>
      <c r="AC164" s="44" t="s">
        <v>17</v>
      </c>
      <c r="AD164" s="44" t="s">
        <v>5</v>
      </c>
      <c r="AE164" s="44" t="s">
        <v>6</v>
      </c>
      <c r="AF164" s="44" t="s">
        <v>393</v>
      </c>
      <c r="AG164" s="44" t="s">
        <v>59</v>
      </c>
      <c r="AH164" s="44">
        <v>41061</v>
      </c>
      <c r="AI164" s="44" t="s">
        <v>831</v>
      </c>
      <c r="AJ164" s="53" t="s">
        <v>597</v>
      </c>
      <c r="AK164" s="14"/>
      <c r="AL164" s="14"/>
      <c r="AM164" s="14"/>
      <c r="AN164" s="7"/>
    </row>
    <row r="165" spans="1:40" ht="15.75" x14ac:dyDescent="0.25">
      <c r="A165" s="51" t="s">
        <v>185</v>
      </c>
      <c r="B165" s="35" t="s">
        <v>9</v>
      </c>
      <c r="C165" s="31" t="s">
        <v>67</v>
      </c>
      <c r="D165" s="31" t="s">
        <v>253</v>
      </c>
      <c r="E165" s="31" t="s">
        <v>254</v>
      </c>
      <c r="F165" s="32">
        <v>41057</v>
      </c>
      <c r="G165" s="33">
        <f>ROUNDDOWN((Table_SQLXAL[[#This Row],[PRODWIDTH]]/Table_SQLXAL[[#This Row],[ROLLWIDTH CM]]/10),0)</f>
        <v>5</v>
      </c>
      <c r="H165" s="34">
        <v>7.6</v>
      </c>
      <c r="I165" s="31" t="s">
        <v>109</v>
      </c>
      <c r="J165" s="35" t="s">
        <v>118</v>
      </c>
      <c r="K165" s="35" t="s">
        <v>82</v>
      </c>
      <c r="L165" s="36">
        <f>(Table_SQLXAL[[#This Row],[TARGETWEIGHT]]*1000)-Table_SQLXAL[[#This Row],[POWDERWEIGHT]]-Table_SQLXAL[[#This Row],[CHEMICALSWEIGHT]]</f>
        <v>300</v>
      </c>
      <c r="M165" s="37" t="s">
        <v>69</v>
      </c>
      <c r="N165" s="38">
        <f>Table_SQLXAL[[#This Row],[ROLLWIDTH]]/10</f>
        <v>120</v>
      </c>
      <c r="O165" s="39">
        <v>1824</v>
      </c>
      <c r="P165" s="39">
        <f>Table_SQLXAL[[#This Row],[QTY]]/Table_SQLXAL[[#This Row],[ROLLWIDTH CM]]*100</f>
        <v>4500</v>
      </c>
      <c r="Q165" s="39">
        <v>1200</v>
      </c>
      <c r="R165" s="76">
        <f>Table_SQLXAL[[#This Row],[KG]]-Table_SQLXAL[[#This Row],[poid de poudre]]-Table_SQLXAL[[#This Row],[poid de chemical]]</f>
        <v>1620</v>
      </c>
      <c r="S165" s="76">
        <f>Table_SQLXAL[[#This Row],[QTY_PROD_TIME]]*1.2</f>
        <v>2.8512</v>
      </c>
      <c r="T165" s="77">
        <v>6080</v>
      </c>
      <c r="U165" s="76">
        <f>Table_SQLXAL[[#This Row],[QTY]]*Table_SQLXAL[[#This Row],[POWDERWEIGHT]]/1000</f>
        <v>0</v>
      </c>
      <c r="V165" s="76">
        <f>Table_SQLXAL[[#This Row],[QTY]]*Table_SQLXAL[[#This Row],[CHEMICALSWEIGHT]]/1000</f>
        <v>0</v>
      </c>
      <c r="W165" s="39">
        <v>547.20000000000005</v>
      </c>
      <c r="X165" s="76">
        <v>1520</v>
      </c>
      <c r="Y165" s="76">
        <v>0.69311999999999996</v>
      </c>
      <c r="Z165" s="78">
        <v>0.3</v>
      </c>
      <c r="AA165" s="79">
        <v>0</v>
      </c>
      <c r="AB165" s="76">
        <v>0</v>
      </c>
      <c r="AC165" s="35" t="s">
        <v>15</v>
      </c>
      <c r="AD165" s="35" t="s">
        <v>5</v>
      </c>
      <c r="AE165" s="35" t="s">
        <v>5</v>
      </c>
      <c r="AF165" s="35" t="s">
        <v>394</v>
      </c>
      <c r="AG165" s="35" t="s">
        <v>59</v>
      </c>
      <c r="AH165" s="35">
        <v>41057</v>
      </c>
      <c r="AI165" s="35" t="s">
        <v>830</v>
      </c>
      <c r="AJ165" s="54" t="s">
        <v>603</v>
      </c>
      <c r="AK165" s="14"/>
      <c r="AL165" s="14"/>
      <c r="AM165" s="14"/>
      <c r="AN165" s="7"/>
    </row>
    <row r="166" spans="1:40" ht="15.75" x14ac:dyDescent="0.25">
      <c r="A166" s="50" t="s">
        <v>185</v>
      </c>
      <c r="B166" s="44" t="s">
        <v>9</v>
      </c>
      <c r="C166" s="40" t="s">
        <v>7</v>
      </c>
      <c r="D166" s="40" t="s">
        <v>257</v>
      </c>
      <c r="E166" s="40" t="s">
        <v>258</v>
      </c>
      <c r="F166" s="41">
        <v>41043</v>
      </c>
      <c r="G166" s="42">
        <f>ROUNDDOWN((Table_SQLXAL[[#This Row],[PRODWIDTH]]/Table_SQLXAL[[#This Row],[ROLLWIDTH CM]]/10),0)</f>
        <v>4</v>
      </c>
      <c r="H166" s="43">
        <v>7</v>
      </c>
      <c r="I166" s="40" t="s">
        <v>104</v>
      </c>
      <c r="J166" s="44" t="s">
        <v>103</v>
      </c>
      <c r="K166" s="44" t="s">
        <v>405</v>
      </c>
      <c r="L166" s="45">
        <f>(Table_SQLXAL[[#This Row],[TARGETWEIGHT]]*1000)-Table_SQLXAL[[#This Row],[POWDERWEIGHT]]-Table_SQLXAL[[#This Row],[CHEMICALSWEIGHT]]</f>
        <v>300</v>
      </c>
      <c r="M166" s="46" t="s">
        <v>18</v>
      </c>
      <c r="N166" s="47">
        <f>Table_SQLXAL[[#This Row],[ROLLWIDTH]]/10</f>
        <v>152</v>
      </c>
      <c r="O166" s="48">
        <v>5400</v>
      </c>
      <c r="P166" s="48">
        <f>Table_SQLXAL[[#This Row],[QTY]]/Table_SQLXAL[[#This Row],[ROLLWIDTH CM]]*100</f>
        <v>1200</v>
      </c>
      <c r="Q166" s="48">
        <v>4500</v>
      </c>
      <c r="R166" s="72">
        <f>Table_SQLXAL[[#This Row],[KG]]-Table_SQLXAL[[#This Row],[poid de poudre]]-Table_SQLXAL[[#This Row],[poid de chemical]]</f>
        <v>547.20000000000005</v>
      </c>
      <c r="S166" s="72">
        <f>Table_SQLXAL[[#This Row],[QTY_PROD_TIME]]*1.2</f>
        <v>0.83174399999999993</v>
      </c>
      <c r="T166" s="73">
        <v>6000</v>
      </c>
      <c r="U166" s="72">
        <f>Table_SQLXAL[[#This Row],[QTY]]*Table_SQLXAL[[#This Row],[POWDERWEIGHT]]/1000</f>
        <v>0</v>
      </c>
      <c r="V166" s="72">
        <f>Table_SQLXAL[[#This Row],[QTY]]*Table_SQLXAL[[#This Row],[CHEMICALSWEIGHT]]/1000</f>
        <v>0</v>
      </c>
      <c r="W166" s="48">
        <v>1620</v>
      </c>
      <c r="X166" s="72">
        <v>1200</v>
      </c>
      <c r="Y166" s="72">
        <v>2.3759999999999999</v>
      </c>
      <c r="Z166" s="74">
        <v>0.3</v>
      </c>
      <c r="AA166" s="75">
        <v>0</v>
      </c>
      <c r="AB166" s="72">
        <v>0</v>
      </c>
      <c r="AC166" s="44" t="s">
        <v>15</v>
      </c>
      <c r="AD166" s="44" t="s">
        <v>5</v>
      </c>
      <c r="AE166" s="44" t="s">
        <v>5</v>
      </c>
      <c r="AF166" s="44" t="s">
        <v>396</v>
      </c>
      <c r="AG166" s="44" t="s">
        <v>59</v>
      </c>
      <c r="AH166" s="44">
        <v>41043</v>
      </c>
      <c r="AI166" s="44" t="s">
        <v>832</v>
      </c>
      <c r="AJ166" s="53" t="s">
        <v>833</v>
      </c>
      <c r="AK166" s="14"/>
      <c r="AL166" s="14"/>
      <c r="AM166" s="14"/>
      <c r="AN166" s="7"/>
    </row>
    <row r="167" spans="1:40" ht="15.75" x14ac:dyDescent="0.25">
      <c r="A167" s="51" t="s">
        <v>185</v>
      </c>
      <c r="B167" s="35" t="s">
        <v>9</v>
      </c>
      <c r="C167" s="31" t="s">
        <v>67</v>
      </c>
      <c r="D167" s="31" t="s">
        <v>253</v>
      </c>
      <c r="E167" s="31" t="s">
        <v>254</v>
      </c>
      <c r="F167" s="32">
        <v>41043</v>
      </c>
      <c r="G167" s="33">
        <f>ROUNDDOWN((Table_SQLXAL[[#This Row],[PRODWIDTH]]/Table_SQLXAL[[#This Row],[ROLLWIDTH CM]]/10),0)</f>
        <v>3</v>
      </c>
      <c r="H167" s="34">
        <v>7.6</v>
      </c>
      <c r="I167" s="31" t="s">
        <v>109</v>
      </c>
      <c r="J167" s="35" t="s">
        <v>118</v>
      </c>
      <c r="K167" s="35" t="s">
        <v>82</v>
      </c>
      <c r="L167" s="36">
        <f>(Table_SQLXAL[[#This Row],[TARGETWEIGHT]]*1000)-Table_SQLXAL[[#This Row],[POWDERWEIGHT]]-Table_SQLXAL[[#This Row],[CHEMICALSWEIGHT]]</f>
        <v>220</v>
      </c>
      <c r="M167" s="37" t="s">
        <v>69</v>
      </c>
      <c r="N167" s="38">
        <f>Table_SQLXAL[[#This Row],[ROLLWIDTH]]/10</f>
        <v>160</v>
      </c>
      <c r="O167" s="39">
        <v>1824</v>
      </c>
      <c r="P167" s="39">
        <f>Table_SQLXAL[[#This Row],[QTY]]/Table_SQLXAL[[#This Row],[ROLLWIDTH CM]]*100</f>
        <v>5600</v>
      </c>
      <c r="Q167" s="39">
        <v>1200</v>
      </c>
      <c r="R167" s="76">
        <f>Table_SQLXAL[[#This Row],[KG]]-Table_SQLXAL[[#This Row],[poid de poudre]]-Table_SQLXAL[[#This Row],[poid de chemical]]</f>
        <v>1971.2</v>
      </c>
      <c r="S167" s="76">
        <f>Table_SQLXAL[[#This Row],[QTY_PROD_TIME]]*1.2</f>
        <v>4.0104959999999998</v>
      </c>
      <c r="T167" s="77">
        <v>6080</v>
      </c>
      <c r="U167" s="76">
        <f>Table_SQLXAL[[#This Row],[QTY]]*Table_SQLXAL[[#This Row],[POWDERWEIGHT]]/1000</f>
        <v>0</v>
      </c>
      <c r="V167" s="76">
        <f>Table_SQLXAL[[#This Row],[QTY]]*Table_SQLXAL[[#This Row],[CHEMICALSWEIGHT]]/1000</f>
        <v>0</v>
      </c>
      <c r="W167" s="39">
        <v>547.20000000000005</v>
      </c>
      <c r="X167" s="76">
        <v>1520</v>
      </c>
      <c r="Y167" s="76">
        <v>0.69311999999999996</v>
      </c>
      <c r="Z167" s="78">
        <v>0.3</v>
      </c>
      <c r="AA167" s="79">
        <v>0</v>
      </c>
      <c r="AB167" s="76">
        <v>0</v>
      </c>
      <c r="AC167" s="35" t="s">
        <v>15</v>
      </c>
      <c r="AD167" s="35" t="s">
        <v>5</v>
      </c>
      <c r="AE167" s="35" t="s">
        <v>5</v>
      </c>
      <c r="AF167" s="35" t="s">
        <v>394</v>
      </c>
      <c r="AG167" s="35" t="s">
        <v>59</v>
      </c>
      <c r="AH167" s="35">
        <v>41043</v>
      </c>
      <c r="AI167" s="35" t="s">
        <v>834</v>
      </c>
      <c r="AJ167" s="54" t="s">
        <v>604</v>
      </c>
      <c r="AK167" s="14"/>
      <c r="AL167" s="14"/>
      <c r="AM167" s="14"/>
      <c r="AN167" s="7"/>
    </row>
    <row r="168" spans="1:40" ht="15.75" x14ac:dyDescent="0.25">
      <c r="A168" s="50" t="s">
        <v>185</v>
      </c>
      <c r="B168" s="44" t="s">
        <v>9</v>
      </c>
      <c r="C168" s="40" t="s">
        <v>7</v>
      </c>
      <c r="D168" s="40" t="s">
        <v>257</v>
      </c>
      <c r="E168" s="40" t="s">
        <v>258</v>
      </c>
      <c r="F168" s="41">
        <v>41038</v>
      </c>
      <c r="G168" s="42">
        <f>ROUNDDOWN((Table_SQLXAL[[#This Row],[PRODWIDTH]]/Table_SQLXAL[[#This Row],[ROLLWIDTH CM]]/10),0)</f>
        <v>3</v>
      </c>
      <c r="H168" s="43">
        <v>7</v>
      </c>
      <c r="I168" s="40" t="s">
        <v>76</v>
      </c>
      <c r="J168" s="44" t="s">
        <v>98</v>
      </c>
      <c r="K168" s="44" t="s">
        <v>407</v>
      </c>
      <c r="L168" s="45">
        <f>(Table_SQLXAL[[#This Row],[TARGETWEIGHT]]*1000)-Table_SQLXAL[[#This Row],[POWDERWEIGHT]]-Table_SQLXAL[[#This Row],[CHEMICALSWEIGHT]]</f>
        <v>300</v>
      </c>
      <c r="M168" s="46" t="s">
        <v>18</v>
      </c>
      <c r="N168" s="47">
        <f>Table_SQLXAL[[#This Row],[ROLLWIDTH]]/10</f>
        <v>180</v>
      </c>
      <c r="O168" s="48">
        <v>1080</v>
      </c>
      <c r="P168" s="48">
        <f>Table_SQLXAL[[#This Row],[QTY]]/Table_SQLXAL[[#This Row],[ROLLWIDTH CM]]*100</f>
        <v>600</v>
      </c>
      <c r="Q168" s="48">
        <v>600</v>
      </c>
      <c r="R168" s="72">
        <f>Table_SQLXAL[[#This Row],[KG]]-Table_SQLXAL[[#This Row],[poid de poudre]]-Table_SQLXAL[[#This Row],[poid de chemical]]</f>
        <v>324</v>
      </c>
      <c r="S168" s="72">
        <f>Table_SQLXAL[[#This Row],[QTY_PROD_TIME]]*1.2</f>
        <v>0.57023999999999997</v>
      </c>
      <c r="T168" s="73">
        <v>6000</v>
      </c>
      <c r="U168" s="72">
        <f>Table_SQLXAL[[#This Row],[QTY]]*Table_SQLXAL[[#This Row],[POWDERWEIGHT]]/1000</f>
        <v>0</v>
      </c>
      <c r="V168" s="72">
        <f>Table_SQLXAL[[#This Row],[QTY]]*Table_SQLXAL[[#This Row],[CHEMICALSWEIGHT]]/1000</f>
        <v>0</v>
      </c>
      <c r="W168" s="48">
        <v>324</v>
      </c>
      <c r="X168" s="72">
        <v>1800</v>
      </c>
      <c r="Y168" s="72">
        <v>0.47520000000000001</v>
      </c>
      <c r="Z168" s="74">
        <v>0.3</v>
      </c>
      <c r="AA168" s="75">
        <v>0</v>
      </c>
      <c r="AB168" s="72">
        <v>0</v>
      </c>
      <c r="AC168" s="44" t="s">
        <v>15</v>
      </c>
      <c r="AD168" s="44" t="s">
        <v>5</v>
      </c>
      <c r="AE168" s="44" t="s">
        <v>5</v>
      </c>
      <c r="AF168" s="44" t="s">
        <v>396</v>
      </c>
      <c r="AG168" s="44" t="s">
        <v>59</v>
      </c>
      <c r="AH168" s="44">
        <v>41038</v>
      </c>
      <c r="AI168" s="44" t="s">
        <v>835</v>
      </c>
      <c r="AJ168" s="53" t="s">
        <v>607</v>
      </c>
      <c r="AK168" s="14"/>
      <c r="AL168" s="14"/>
      <c r="AM168" s="14"/>
      <c r="AN168" s="7"/>
    </row>
    <row r="169" spans="1:40" ht="15.75" x14ac:dyDescent="0.25">
      <c r="A169" s="51" t="s">
        <v>185</v>
      </c>
      <c r="B169" s="35" t="s">
        <v>9</v>
      </c>
      <c r="C169" s="31" t="s">
        <v>136</v>
      </c>
      <c r="D169" s="31" t="s">
        <v>269</v>
      </c>
      <c r="E169" s="31" t="s">
        <v>270</v>
      </c>
      <c r="F169" s="32">
        <v>41039</v>
      </c>
      <c r="G169" s="33">
        <f>ROUNDDOWN((Table_SQLXAL[[#This Row],[PRODWIDTH]]/Table_SQLXAL[[#This Row],[ROLLWIDTH CM]]/10),0)</f>
        <v>2</v>
      </c>
      <c r="H169" s="34">
        <v>16</v>
      </c>
      <c r="I169" s="31" t="s">
        <v>112</v>
      </c>
      <c r="J169" s="35" t="s">
        <v>135</v>
      </c>
      <c r="K169" s="35" t="s">
        <v>438</v>
      </c>
      <c r="L169" s="36">
        <f>(Table_SQLXAL[[#This Row],[TARGETWEIGHT]]*1000)-Table_SQLXAL[[#This Row],[POWDERWEIGHT]]-Table_SQLXAL[[#This Row],[CHEMICALSWEIGHT]]</f>
        <v>50</v>
      </c>
      <c r="M169" s="37" t="s">
        <v>137</v>
      </c>
      <c r="N169" s="38">
        <f>Table_SQLXAL[[#This Row],[ROLLWIDTH]]/10</f>
        <v>225</v>
      </c>
      <c r="O169" s="39">
        <v>16875</v>
      </c>
      <c r="P169" s="39">
        <f>Table_SQLXAL[[#This Row],[QTY]]/Table_SQLXAL[[#This Row],[ROLLWIDTH CM]]*100</f>
        <v>7500</v>
      </c>
      <c r="Q169" s="39">
        <v>7500</v>
      </c>
      <c r="R169" s="76">
        <f>Table_SQLXAL[[#This Row],[KG]]-Table_SQLXAL[[#This Row],[poid de poudre]]-Table_SQLXAL[[#This Row],[poid de chemical]]</f>
        <v>843.75</v>
      </c>
      <c r="S169" s="76">
        <f>Table_SQLXAL[[#This Row],[QTY_PROD_TIME]]*1.2</f>
        <v>3.9892499999999997</v>
      </c>
      <c r="T169" s="77">
        <v>5300</v>
      </c>
      <c r="U169" s="76">
        <f>Table_SQLXAL[[#This Row],[QTY]]*Table_SQLXAL[[#This Row],[POWDERWEIGHT]]/1000</f>
        <v>168.75</v>
      </c>
      <c r="V169" s="76">
        <f>Table_SQLXAL[[#This Row],[QTY]]*Table_SQLXAL[[#This Row],[CHEMICALSWEIGHT]]/1000</f>
        <v>0</v>
      </c>
      <c r="W169" s="39">
        <v>1012.5</v>
      </c>
      <c r="X169" s="76">
        <v>2250</v>
      </c>
      <c r="Y169" s="76">
        <v>3.3243749999999999</v>
      </c>
      <c r="Z169" s="78">
        <v>0.06</v>
      </c>
      <c r="AA169" s="79">
        <v>10</v>
      </c>
      <c r="AB169" s="76">
        <v>0</v>
      </c>
      <c r="AC169" s="35" t="s">
        <v>15</v>
      </c>
      <c r="AD169" s="35" t="s">
        <v>5</v>
      </c>
      <c r="AE169" s="35" t="s">
        <v>6</v>
      </c>
      <c r="AF169" s="35" t="s">
        <v>397</v>
      </c>
      <c r="AG169" s="35" t="s">
        <v>59</v>
      </c>
      <c r="AH169" s="35">
        <v>41039</v>
      </c>
      <c r="AI169" s="35" t="s">
        <v>836</v>
      </c>
      <c r="AJ169" s="54" t="s">
        <v>605</v>
      </c>
      <c r="AK169" s="14"/>
      <c r="AL169" s="14"/>
      <c r="AM169" s="14"/>
      <c r="AN169" s="7"/>
    </row>
    <row r="170" spans="1:40" ht="15.75" x14ac:dyDescent="0.25">
      <c r="A170" s="50" t="s">
        <v>185</v>
      </c>
      <c r="B170" s="44" t="s">
        <v>9</v>
      </c>
      <c r="C170" s="40" t="s">
        <v>40</v>
      </c>
      <c r="D170" s="40" t="s">
        <v>255</v>
      </c>
      <c r="E170" s="40" t="s">
        <v>256</v>
      </c>
      <c r="F170" s="41">
        <v>41038</v>
      </c>
      <c r="G170" s="42">
        <f>ROUNDDOWN((Table_SQLXAL[[#This Row],[PRODWIDTH]]/Table_SQLXAL[[#This Row],[ROLLWIDTH CM]]/10),0)</f>
        <v>3</v>
      </c>
      <c r="H170" s="43">
        <v>9.3000000000000007</v>
      </c>
      <c r="I170" s="40" t="s">
        <v>115</v>
      </c>
      <c r="J170" s="44" t="s">
        <v>79</v>
      </c>
      <c r="K170" s="44" t="s">
        <v>410</v>
      </c>
      <c r="L170" s="45">
        <f>(Table_SQLXAL[[#This Row],[TARGETWEIGHT]]*1000)-Table_SQLXAL[[#This Row],[POWDERWEIGHT]]-Table_SQLXAL[[#This Row],[CHEMICALSWEIGHT]]</f>
        <v>300</v>
      </c>
      <c r="M170" s="46" t="s">
        <v>41</v>
      </c>
      <c r="N170" s="47">
        <f>Table_SQLXAL[[#This Row],[ROLLWIDTH]]/10</f>
        <v>160</v>
      </c>
      <c r="O170" s="48">
        <v>8960</v>
      </c>
      <c r="P170" s="48">
        <f>Table_SQLXAL[[#This Row],[QTY]]/Table_SQLXAL[[#This Row],[ROLLWIDTH CM]]*100</f>
        <v>2400</v>
      </c>
      <c r="Q170" s="48">
        <v>5600</v>
      </c>
      <c r="R170" s="72">
        <f>Table_SQLXAL[[#This Row],[KG]]-Table_SQLXAL[[#This Row],[poid de poudre]]-Table_SQLXAL[[#This Row],[poid de chemical]]</f>
        <v>1152</v>
      </c>
      <c r="S170" s="72">
        <f>Table_SQLXAL[[#This Row],[QTY_PROD_TIME]]*1.2</f>
        <v>2.02752</v>
      </c>
      <c r="T170" s="73">
        <v>4800</v>
      </c>
      <c r="U170" s="72">
        <f>Table_SQLXAL[[#This Row],[QTY]]*Table_SQLXAL[[#This Row],[POWDERWEIGHT]]/1000</f>
        <v>0</v>
      </c>
      <c r="V170" s="72">
        <f>Table_SQLXAL[[#This Row],[QTY]]*Table_SQLXAL[[#This Row],[CHEMICALSWEIGHT]]/1000</f>
        <v>0</v>
      </c>
      <c r="W170" s="48">
        <v>1971.2</v>
      </c>
      <c r="X170" s="72">
        <v>1600</v>
      </c>
      <c r="Y170" s="72">
        <v>3.3420800000000002</v>
      </c>
      <c r="Z170" s="74">
        <v>0.22</v>
      </c>
      <c r="AA170" s="75">
        <v>0</v>
      </c>
      <c r="AB170" s="72">
        <v>0</v>
      </c>
      <c r="AC170" s="44" t="s">
        <v>15</v>
      </c>
      <c r="AD170" s="44" t="s">
        <v>5</v>
      </c>
      <c r="AE170" s="44" t="s">
        <v>5</v>
      </c>
      <c r="AF170" s="44" t="s">
        <v>399</v>
      </c>
      <c r="AG170" s="44" t="s">
        <v>59</v>
      </c>
      <c r="AH170" s="44">
        <v>41038</v>
      </c>
      <c r="AI170" s="44" t="s">
        <v>837</v>
      </c>
      <c r="AJ170" s="53" t="s">
        <v>838</v>
      </c>
      <c r="AK170" s="14"/>
      <c r="AL170" s="14"/>
      <c r="AM170" s="14"/>
      <c r="AN170" s="7"/>
    </row>
    <row r="171" spans="1:40" ht="15.75" x14ac:dyDescent="0.25">
      <c r="A171" s="51" t="s">
        <v>185</v>
      </c>
      <c r="B171" s="35" t="s">
        <v>9</v>
      </c>
      <c r="C171" s="31" t="s">
        <v>67</v>
      </c>
      <c r="D171" s="31" t="s">
        <v>253</v>
      </c>
      <c r="E171" s="31" t="s">
        <v>254</v>
      </c>
      <c r="F171" s="32">
        <v>41036</v>
      </c>
      <c r="G171" s="33">
        <f>ROUNDDOWN((Table_SQLXAL[[#This Row],[PRODWIDTH]]/Table_SQLXAL[[#This Row],[ROLLWIDTH CM]]/10),0)</f>
        <v>3</v>
      </c>
      <c r="H171" s="34">
        <v>7.6</v>
      </c>
      <c r="I171" s="31" t="s">
        <v>70</v>
      </c>
      <c r="J171" s="35" t="s">
        <v>66</v>
      </c>
      <c r="K171" s="35" t="s">
        <v>68</v>
      </c>
      <c r="L171" s="36">
        <f>(Table_SQLXAL[[#This Row],[TARGETWEIGHT]]*1000)-Table_SQLXAL[[#This Row],[POWDERWEIGHT]]-Table_SQLXAL[[#This Row],[CHEMICALSWEIGHT]]</f>
        <v>300</v>
      </c>
      <c r="M171" s="37" t="s">
        <v>69</v>
      </c>
      <c r="N171" s="38">
        <f>Table_SQLXAL[[#This Row],[ROLLWIDTH]]/10</f>
        <v>180</v>
      </c>
      <c r="O171" s="39">
        <v>4320</v>
      </c>
      <c r="P171" s="39">
        <f>Table_SQLXAL[[#This Row],[QTY]]/Table_SQLXAL[[#This Row],[ROLLWIDTH CM]]*100</f>
        <v>2400</v>
      </c>
      <c r="Q171" s="39">
        <v>2400</v>
      </c>
      <c r="R171" s="76">
        <f>Table_SQLXAL[[#This Row],[KG]]-Table_SQLXAL[[#This Row],[poid de poudre]]-Table_SQLXAL[[#This Row],[poid de chemical]]</f>
        <v>1296</v>
      </c>
      <c r="S171" s="76">
        <f>Table_SQLXAL[[#This Row],[QTY_PROD_TIME]]*1.2</f>
        <v>1.9699199999999999</v>
      </c>
      <c r="T171" s="77">
        <v>6080</v>
      </c>
      <c r="U171" s="76">
        <f>Table_SQLXAL[[#This Row],[QTY]]*Table_SQLXAL[[#This Row],[POWDERWEIGHT]]/1000</f>
        <v>0</v>
      </c>
      <c r="V171" s="76">
        <f>Table_SQLXAL[[#This Row],[QTY]]*Table_SQLXAL[[#This Row],[CHEMICALSWEIGHT]]/1000</f>
        <v>0</v>
      </c>
      <c r="W171" s="39">
        <v>1296</v>
      </c>
      <c r="X171" s="76">
        <v>1800</v>
      </c>
      <c r="Y171" s="76">
        <v>1.6415999999999999</v>
      </c>
      <c r="Z171" s="78">
        <v>0.3</v>
      </c>
      <c r="AA171" s="79">
        <v>0</v>
      </c>
      <c r="AB171" s="76">
        <v>0</v>
      </c>
      <c r="AC171" s="35" t="s">
        <v>15</v>
      </c>
      <c r="AD171" s="35" t="s">
        <v>5</v>
      </c>
      <c r="AE171" s="35" t="s">
        <v>5</v>
      </c>
      <c r="AF171" s="35" t="s">
        <v>394</v>
      </c>
      <c r="AG171" s="35" t="s">
        <v>59</v>
      </c>
      <c r="AH171" s="35">
        <v>41036</v>
      </c>
      <c r="AI171" s="35" t="s">
        <v>839</v>
      </c>
      <c r="AJ171" s="54" t="s">
        <v>840</v>
      </c>
      <c r="AK171" s="14"/>
      <c r="AL171" s="14"/>
      <c r="AM171" s="14"/>
      <c r="AN171" s="7"/>
    </row>
    <row r="172" spans="1:40" ht="15.75" x14ac:dyDescent="0.25">
      <c r="A172" s="50" t="s">
        <v>185</v>
      </c>
      <c r="B172" s="44" t="s">
        <v>9</v>
      </c>
      <c r="C172" s="40" t="s">
        <v>7</v>
      </c>
      <c r="D172" s="40" t="s">
        <v>257</v>
      </c>
      <c r="E172" s="40" t="s">
        <v>258</v>
      </c>
      <c r="F172" s="41">
        <v>41036</v>
      </c>
      <c r="G172" s="42">
        <f>ROUNDDOWN((Table_SQLXAL[[#This Row],[PRODWIDTH]]/Table_SQLXAL[[#This Row],[ROLLWIDTH CM]]/10),0)</f>
        <v>5</v>
      </c>
      <c r="H172" s="43">
        <v>7</v>
      </c>
      <c r="I172" s="40" t="s">
        <v>70</v>
      </c>
      <c r="J172" s="44" t="s">
        <v>105</v>
      </c>
      <c r="K172" s="44" t="s">
        <v>405</v>
      </c>
      <c r="L172" s="45">
        <f>(Table_SQLXAL[[#This Row],[TARGETWEIGHT]]*1000)-Table_SQLXAL[[#This Row],[POWDERWEIGHT]]-Table_SQLXAL[[#This Row],[CHEMICALSWEIGHT]]</f>
        <v>300</v>
      </c>
      <c r="M172" s="46" t="s">
        <v>18</v>
      </c>
      <c r="N172" s="47">
        <f>Table_SQLXAL[[#This Row],[ROLLWIDTH]]/10</f>
        <v>120</v>
      </c>
      <c r="O172" s="48">
        <v>2160</v>
      </c>
      <c r="P172" s="48">
        <f>Table_SQLXAL[[#This Row],[QTY]]/Table_SQLXAL[[#This Row],[ROLLWIDTH CM]]*100</f>
        <v>1800</v>
      </c>
      <c r="Q172" s="48">
        <v>1800</v>
      </c>
      <c r="R172" s="72">
        <f>Table_SQLXAL[[#This Row],[KG]]-Table_SQLXAL[[#This Row],[poid de poudre]]-Table_SQLXAL[[#This Row],[poid de chemical]]</f>
        <v>648</v>
      </c>
      <c r="S172" s="72">
        <f>Table_SQLXAL[[#This Row],[QTY_PROD_TIME]]*1.2</f>
        <v>1.1404799999999999</v>
      </c>
      <c r="T172" s="73">
        <v>6000</v>
      </c>
      <c r="U172" s="72">
        <f>Table_SQLXAL[[#This Row],[QTY]]*Table_SQLXAL[[#This Row],[POWDERWEIGHT]]/1000</f>
        <v>0</v>
      </c>
      <c r="V172" s="72">
        <f>Table_SQLXAL[[#This Row],[QTY]]*Table_SQLXAL[[#This Row],[CHEMICALSWEIGHT]]/1000</f>
        <v>0</v>
      </c>
      <c r="W172" s="48">
        <v>648</v>
      </c>
      <c r="X172" s="72">
        <v>1200</v>
      </c>
      <c r="Y172" s="72">
        <v>0.95040000000000002</v>
      </c>
      <c r="Z172" s="74">
        <v>0.3</v>
      </c>
      <c r="AA172" s="75">
        <v>0</v>
      </c>
      <c r="AB172" s="72">
        <v>0</v>
      </c>
      <c r="AC172" s="44" t="s">
        <v>15</v>
      </c>
      <c r="AD172" s="44" t="s">
        <v>5</v>
      </c>
      <c r="AE172" s="44" t="s">
        <v>5</v>
      </c>
      <c r="AF172" s="44" t="s">
        <v>400</v>
      </c>
      <c r="AG172" s="44" t="s">
        <v>59</v>
      </c>
      <c r="AH172" s="44">
        <v>41036</v>
      </c>
      <c r="AI172" s="44" t="s">
        <v>841</v>
      </c>
      <c r="AJ172" s="53" t="s">
        <v>840</v>
      </c>
      <c r="AK172" s="14"/>
      <c r="AL172" s="14"/>
      <c r="AM172" s="14"/>
      <c r="AN172" s="7"/>
    </row>
    <row r="173" spans="1:40" ht="15.75" x14ac:dyDescent="0.25">
      <c r="A173" s="51" t="s">
        <v>185</v>
      </c>
      <c r="B173" s="35" t="s">
        <v>9</v>
      </c>
      <c r="C173" s="31" t="s">
        <v>7</v>
      </c>
      <c r="D173" s="31" t="s">
        <v>257</v>
      </c>
      <c r="E173" s="31" t="s">
        <v>258</v>
      </c>
      <c r="F173" s="32">
        <v>41036</v>
      </c>
      <c r="G173" s="33">
        <f>ROUNDDOWN((Table_SQLXAL[[#This Row],[PRODWIDTH]]/Table_SQLXAL[[#This Row],[ROLLWIDTH CM]]/10),0)</f>
        <v>5</v>
      </c>
      <c r="H173" s="34">
        <v>7</v>
      </c>
      <c r="I173" s="31" t="s">
        <v>104</v>
      </c>
      <c r="J173" s="35" t="s">
        <v>103</v>
      </c>
      <c r="K173" s="35" t="s">
        <v>405</v>
      </c>
      <c r="L173" s="36">
        <f>(Table_SQLXAL[[#This Row],[TARGETWEIGHT]]*1000)-Table_SQLXAL[[#This Row],[POWDERWEIGHT]]-Table_SQLXAL[[#This Row],[CHEMICALSWEIGHT]]</f>
        <v>300</v>
      </c>
      <c r="M173" s="37" t="s">
        <v>18</v>
      </c>
      <c r="N173" s="38">
        <f>Table_SQLXAL[[#This Row],[ROLLWIDTH]]/10</f>
        <v>120</v>
      </c>
      <c r="O173" s="39">
        <v>5400</v>
      </c>
      <c r="P173" s="39">
        <f>Table_SQLXAL[[#This Row],[QTY]]/Table_SQLXAL[[#This Row],[ROLLWIDTH CM]]*100</f>
        <v>4500</v>
      </c>
      <c r="Q173" s="39">
        <v>4500</v>
      </c>
      <c r="R173" s="76">
        <f>Table_SQLXAL[[#This Row],[KG]]-Table_SQLXAL[[#This Row],[poid de poudre]]-Table_SQLXAL[[#This Row],[poid de chemical]]</f>
        <v>1620</v>
      </c>
      <c r="S173" s="76">
        <f>Table_SQLXAL[[#This Row],[QTY_PROD_TIME]]*1.2</f>
        <v>2.8512</v>
      </c>
      <c r="T173" s="77">
        <v>6000</v>
      </c>
      <c r="U173" s="76">
        <f>Table_SQLXAL[[#This Row],[QTY]]*Table_SQLXAL[[#This Row],[POWDERWEIGHT]]/1000</f>
        <v>0</v>
      </c>
      <c r="V173" s="76">
        <f>Table_SQLXAL[[#This Row],[QTY]]*Table_SQLXAL[[#This Row],[CHEMICALSWEIGHT]]/1000</f>
        <v>0</v>
      </c>
      <c r="W173" s="39">
        <v>1620</v>
      </c>
      <c r="X173" s="76">
        <v>1200</v>
      </c>
      <c r="Y173" s="76">
        <v>2.3759999999999999</v>
      </c>
      <c r="Z173" s="78">
        <v>0.3</v>
      </c>
      <c r="AA173" s="79">
        <v>0</v>
      </c>
      <c r="AB173" s="76">
        <v>0</v>
      </c>
      <c r="AC173" s="35" t="s">
        <v>15</v>
      </c>
      <c r="AD173" s="35" t="s">
        <v>5</v>
      </c>
      <c r="AE173" s="35" t="s">
        <v>5</v>
      </c>
      <c r="AF173" s="35" t="s">
        <v>396</v>
      </c>
      <c r="AG173" s="35" t="s">
        <v>59</v>
      </c>
      <c r="AH173" s="35">
        <v>41036</v>
      </c>
      <c r="AI173" s="35" t="s">
        <v>842</v>
      </c>
      <c r="AJ173" s="54" t="s">
        <v>612</v>
      </c>
      <c r="AK173" s="14"/>
      <c r="AL173" s="14"/>
      <c r="AM173" s="14"/>
      <c r="AN173" s="7"/>
    </row>
    <row r="174" spans="1:40" ht="15.75" x14ac:dyDescent="0.25">
      <c r="A174" s="50" t="s">
        <v>185</v>
      </c>
      <c r="B174" s="44" t="s">
        <v>9</v>
      </c>
      <c r="C174" s="40" t="s">
        <v>67</v>
      </c>
      <c r="D174" s="40" t="s">
        <v>253</v>
      </c>
      <c r="E174" s="40" t="s">
        <v>254</v>
      </c>
      <c r="F174" s="41">
        <v>41036</v>
      </c>
      <c r="G174" s="42">
        <f>ROUNDDOWN((Table_SQLXAL[[#This Row],[PRODWIDTH]]/Table_SQLXAL[[#This Row],[ROLLWIDTH CM]]/10),0)</f>
        <v>4</v>
      </c>
      <c r="H174" s="43">
        <v>7.6</v>
      </c>
      <c r="I174" s="40" t="s">
        <v>117</v>
      </c>
      <c r="J174" s="44" t="s">
        <v>608</v>
      </c>
      <c r="K174" s="44" t="s">
        <v>82</v>
      </c>
      <c r="L174" s="45">
        <f>(Table_SQLXAL[[#This Row],[TARGETWEIGHT]]*1000)-Table_SQLXAL[[#This Row],[POWDERWEIGHT]]-Table_SQLXAL[[#This Row],[CHEMICALSWEIGHT]]</f>
        <v>300</v>
      </c>
      <c r="M174" s="46" t="s">
        <v>69</v>
      </c>
      <c r="N174" s="47">
        <f>Table_SQLXAL[[#This Row],[ROLLWIDTH]]/10</f>
        <v>152</v>
      </c>
      <c r="O174" s="48">
        <v>1824</v>
      </c>
      <c r="P174" s="48">
        <f>Table_SQLXAL[[#This Row],[QTY]]/Table_SQLXAL[[#This Row],[ROLLWIDTH CM]]*100</f>
        <v>1200</v>
      </c>
      <c r="Q174" s="48">
        <v>1200</v>
      </c>
      <c r="R174" s="72">
        <f>Table_SQLXAL[[#This Row],[KG]]-Table_SQLXAL[[#This Row],[poid de poudre]]-Table_SQLXAL[[#This Row],[poid de chemical]]</f>
        <v>547.20000000000005</v>
      </c>
      <c r="S174" s="72">
        <f>Table_SQLXAL[[#This Row],[QTY_PROD_TIME]]*1.2</f>
        <v>0.83174399999999993</v>
      </c>
      <c r="T174" s="73">
        <v>6080</v>
      </c>
      <c r="U174" s="72">
        <f>Table_SQLXAL[[#This Row],[QTY]]*Table_SQLXAL[[#This Row],[POWDERWEIGHT]]/1000</f>
        <v>0</v>
      </c>
      <c r="V174" s="72">
        <f>Table_SQLXAL[[#This Row],[QTY]]*Table_SQLXAL[[#This Row],[CHEMICALSWEIGHT]]/1000</f>
        <v>0</v>
      </c>
      <c r="W174" s="48">
        <v>547.20000000000005</v>
      </c>
      <c r="X174" s="72">
        <v>1520</v>
      </c>
      <c r="Y174" s="72">
        <v>0.69311999999999996</v>
      </c>
      <c r="Z174" s="74">
        <v>0.3</v>
      </c>
      <c r="AA174" s="75">
        <v>0</v>
      </c>
      <c r="AB174" s="72">
        <v>0</v>
      </c>
      <c r="AC174" s="44" t="s">
        <v>15</v>
      </c>
      <c r="AD174" s="44" t="s">
        <v>5</v>
      </c>
      <c r="AE174" s="44" t="s">
        <v>5</v>
      </c>
      <c r="AF174" s="44" t="s">
        <v>394</v>
      </c>
      <c r="AG174" s="44" t="s">
        <v>59</v>
      </c>
      <c r="AH174" s="44">
        <v>41036</v>
      </c>
      <c r="AI174" s="44" t="s">
        <v>843</v>
      </c>
      <c r="AJ174" s="53" t="s">
        <v>609</v>
      </c>
      <c r="AK174" s="14"/>
      <c r="AL174" s="14"/>
      <c r="AM174" s="14"/>
      <c r="AN174" s="7"/>
    </row>
    <row r="175" spans="1:40" ht="15.75" x14ac:dyDescent="0.25">
      <c r="A175" s="14"/>
      <c r="B175" s="14"/>
      <c r="C175" s="14"/>
      <c r="D175" s="7"/>
    </row>
    <row r="176" spans="1:40" ht="15.75" x14ac:dyDescent="0.25">
      <c r="A176" s="14"/>
      <c r="B176" s="14"/>
      <c r="C176" s="14"/>
      <c r="D176" s="7"/>
    </row>
    <row r="177" spans="1:4" ht="15.75" x14ac:dyDescent="0.25">
      <c r="A177" s="14"/>
      <c r="B177" s="14"/>
      <c r="C177" s="14"/>
      <c r="D177" s="7"/>
    </row>
    <row r="178" spans="1:4" ht="15.75" x14ac:dyDescent="0.25">
      <c r="A178" s="14"/>
      <c r="B178" s="14"/>
      <c r="C178" s="14"/>
      <c r="D178" s="7"/>
    </row>
    <row r="179" spans="1:4" ht="15.75" x14ac:dyDescent="0.25">
      <c r="A179" s="14"/>
      <c r="B179" s="14"/>
      <c r="C179" s="14"/>
      <c r="D179" s="7"/>
    </row>
    <row r="180" spans="1:4" ht="15.75" x14ac:dyDescent="0.25">
      <c r="A180" s="14"/>
      <c r="B180" s="14"/>
      <c r="C180" s="14"/>
      <c r="D180" s="7"/>
    </row>
    <row r="181" spans="1:4" ht="15.75" x14ac:dyDescent="0.25">
      <c r="A181" s="14"/>
      <c r="B181" s="14"/>
      <c r="C181" s="14"/>
      <c r="D181" s="7"/>
    </row>
    <row r="182" spans="1:4" ht="15.75" x14ac:dyDescent="0.25">
      <c r="A182" s="14"/>
      <c r="B182" s="14"/>
      <c r="C182" s="14"/>
      <c r="D182" s="7"/>
    </row>
    <row r="183" spans="1:4" ht="15.75" x14ac:dyDescent="0.25">
      <c r="A183" s="14"/>
      <c r="B183" s="14"/>
      <c r="C183" s="14"/>
      <c r="D183" s="7"/>
    </row>
    <row r="184" spans="1:4" ht="15.75" x14ac:dyDescent="0.25">
      <c r="A184" s="14"/>
      <c r="B184" s="14"/>
      <c r="C184" s="14"/>
      <c r="D184" s="7"/>
    </row>
    <row r="185" spans="1:4" ht="15.75" x14ac:dyDescent="0.25">
      <c r="A185" s="14"/>
      <c r="B185" s="14"/>
      <c r="C185" s="14"/>
      <c r="D185" s="7"/>
    </row>
    <row r="186" spans="1:4" ht="15.75" x14ac:dyDescent="0.25">
      <c r="A186" s="14"/>
      <c r="B186" s="14"/>
      <c r="C186" s="14"/>
      <c r="D186" s="7"/>
    </row>
    <row r="187" spans="1:4" ht="15.75" x14ac:dyDescent="0.25">
      <c r="A187" s="14"/>
      <c r="B187" s="14"/>
      <c r="C187" s="14"/>
      <c r="D187" s="7"/>
    </row>
    <row r="188" spans="1:4" ht="15.75" x14ac:dyDescent="0.25">
      <c r="A188" s="14"/>
      <c r="B188" s="14"/>
      <c r="C188" s="14"/>
      <c r="D188" s="7"/>
    </row>
    <row r="189" spans="1:4" ht="15.75" x14ac:dyDescent="0.25">
      <c r="A189" s="14"/>
      <c r="B189" s="14"/>
      <c r="C189" s="14"/>
      <c r="D189" s="7"/>
    </row>
    <row r="190" spans="1:4" ht="15.75" x14ac:dyDescent="0.25">
      <c r="A190" s="14"/>
      <c r="B190" s="14"/>
      <c r="C190" s="14"/>
      <c r="D190" s="7"/>
    </row>
    <row r="191" spans="1:4" ht="15.75" x14ac:dyDescent="0.25">
      <c r="A191" s="14"/>
      <c r="B191" s="14"/>
      <c r="C191" s="14"/>
      <c r="D191" s="7"/>
    </row>
    <row r="192" spans="1:4" ht="15.75" x14ac:dyDescent="0.25">
      <c r="A192" s="14"/>
      <c r="B192" s="14"/>
      <c r="C192" s="14"/>
      <c r="D192" s="7"/>
    </row>
    <row r="193" spans="1:4" ht="15.75" x14ac:dyDescent="0.25">
      <c r="A193" s="14"/>
      <c r="B193" s="14"/>
      <c r="C193" s="14"/>
      <c r="D193" s="7"/>
    </row>
    <row r="194" spans="1:4" ht="15.75" x14ac:dyDescent="0.25">
      <c r="A194" s="14"/>
      <c r="B194" s="14"/>
      <c r="C194" s="14"/>
      <c r="D194" s="7"/>
    </row>
    <row r="195" spans="1:4" ht="15.75" x14ac:dyDescent="0.25">
      <c r="A195" s="14"/>
      <c r="B195" s="14"/>
      <c r="C195" s="14"/>
      <c r="D195" s="7"/>
    </row>
    <row r="196" spans="1:4" ht="15.75" x14ac:dyDescent="0.25">
      <c r="A196" s="14"/>
      <c r="B196" s="14"/>
      <c r="C196" s="14"/>
      <c r="D196" s="7"/>
    </row>
    <row r="197" spans="1:4" ht="15.75" x14ac:dyDescent="0.25">
      <c r="A197" s="14"/>
      <c r="B197" s="14"/>
      <c r="C197" s="14"/>
      <c r="D197" s="7"/>
    </row>
    <row r="198" spans="1:4" ht="15.75" x14ac:dyDescent="0.25">
      <c r="A198" s="14"/>
      <c r="B198" s="14"/>
      <c r="C198" s="14"/>
      <c r="D198" s="7"/>
    </row>
    <row r="199" spans="1:4" ht="15.75" x14ac:dyDescent="0.25">
      <c r="A199" s="14"/>
      <c r="B199" s="14"/>
      <c r="C199" s="14"/>
      <c r="D199" s="7"/>
    </row>
    <row r="200" spans="1:4" ht="15.75" x14ac:dyDescent="0.25">
      <c r="A200" s="14"/>
      <c r="B200" s="14"/>
      <c r="C200" s="14"/>
      <c r="D200" s="7"/>
    </row>
    <row r="201" spans="1:4" ht="15.75" x14ac:dyDescent="0.25">
      <c r="A201" s="14"/>
      <c r="B201" s="14"/>
      <c r="C201" s="14"/>
      <c r="D201" s="7"/>
    </row>
    <row r="202" spans="1:4" ht="15.75" x14ac:dyDescent="0.25">
      <c r="A202" s="14"/>
      <c r="B202" s="14"/>
      <c r="C202" s="14"/>
      <c r="D202" s="7"/>
    </row>
    <row r="203" spans="1:4" ht="15.75" x14ac:dyDescent="0.25">
      <c r="A203" s="14"/>
      <c r="B203" s="14"/>
      <c r="C203" s="14"/>
      <c r="D203" s="7"/>
    </row>
    <row r="204" spans="1:4" ht="15.75" x14ac:dyDescent="0.25">
      <c r="A204" s="14"/>
      <c r="B204" s="14"/>
      <c r="C204" s="14"/>
      <c r="D204" s="7"/>
    </row>
    <row r="205" spans="1:4" ht="15.75" x14ac:dyDescent="0.25">
      <c r="A205" s="14"/>
      <c r="B205" s="14"/>
      <c r="C205" s="14"/>
      <c r="D205" s="7"/>
    </row>
    <row r="206" spans="1:4" ht="15.75" x14ac:dyDescent="0.25">
      <c r="A206" s="14"/>
      <c r="B206" s="14"/>
      <c r="C206" s="14"/>
      <c r="D206" s="7"/>
    </row>
    <row r="207" spans="1:4" ht="15.75" x14ac:dyDescent="0.25">
      <c r="A207" s="14"/>
      <c r="B207" s="14"/>
      <c r="C207" s="14"/>
      <c r="D207" s="7"/>
    </row>
    <row r="208" spans="1:4" ht="15.75" x14ac:dyDescent="0.25">
      <c r="A208" s="14"/>
      <c r="B208" s="14"/>
      <c r="C208" s="14"/>
      <c r="D208" s="7"/>
    </row>
    <row r="209" spans="1:4" ht="15.75" x14ac:dyDescent="0.25">
      <c r="A209" s="14"/>
      <c r="B209" s="14"/>
      <c r="C209" s="14"/>
      <c r="D209" s="7"/>
    </row>
    <row r="210" spans="1:4" ht="15.75" x14ac:dyDescent="0.25">
      <c r="A210" s="14"/>
      <c r="B210" s="14"/>
      <c r="C210" s="14"/>
      <c r="D210" s="7"/>
    </row>
    <row r="211" spans="1:4" ht="15.75" x14ac:dyDescent="0.25">
      <c r="A211" s="14"/>
      <c r="B211" s="14"/>
      <c r="C211" s="14"/>
      <c r="D211" s="7"/>
    </row>
    <row r="212" spans="1:4" ht="15.75" x14ac:dyDescent="0.25">
      <c r="A212" s="14"/>
      <c r="B212" s="14"/>
      <c r="C212" s="14"/>
      <c r="D212" s="7"/>
    </row>
    <row r="213" spans="1:4" ht="15.75" x14ac:dyDescent="0.25">
      <c r="A213" s="14"/>
      <c r="B213" s="14"/>
      <c r="C213" s="14"/>
      <c r="D213" s="7"/>
    </row>
    <row r="214" spans="1:4" ht="15.75" x14ac:dyDescent="0.25">
      <c r="A214" s="14"/>
      <c r="B214" s="14"/>
      <c r="C214" s="14"/>
      <c r="D214" s="7"/>
    </row>
    <row r="215" spans="1:4" ht="15.75" x14ac:dyDescent="0.25">
      <c r="A215" s="14"/>
      <c r="B215" s="14"/>
      <c r="C215" s="14"/>
      <c r="D215" s="7"/>
    </row>
    <row r="216" spans="1:4" ht="15.75" x14ac:dyDescent="0.25">
      <c r="A216" s="14"/>
      <c r="B216" s="14"/>
      <c r="C216" s="14"/>
      <c r="D216" s="7"/>
    </row>
    <row r="217" spans="1:4" ht="15.75" x14ac:dyDescent="0.25">
      <c r="A217" s="14"/>
      <c r="B217" s="14"/>
      <c r="C217" s="14"/>
      <c r="D217" s="7"/>
    </row>
    <row r="218" spans="1:4" ht="15.75" x14ac:dyDescent="0.25">
      <c r="A218" s="14"/>
      <c r="B218" s="14"/>
      <c r="C218" s="14"/>
      <c r="D218" s="7"/>
    </row>
    <row r="219" spans="1:4" ht="15.75" x14ac:dyDescent="0.25">
      <c r="A219" s="14"/>
      <c r="B219" s="14"/>
      <c r="C219" s="14"/>
      <c r="D219" s="7"/>
    </row>
    <row r="220" spans="1:4" ht="15.75" x14ac:dyDescent="0.25">
      <c r="A220" s="14"/>
      <c r="B220" s="14"/>
      <c r="C220" s="14"/>
      <c r="D220" s="7"/>
    </row>
    <row r="221" spans="1:4" ht="15.75" x14ac:dyDescent="0.25">
      <c r="A221" s="14"/>
      <c r="B221" s="14"/>
      <c r="C221" s="14"/>
      <c r="D221" s="7"/>
    </row>
    <row r="222" spans="1:4" ht="15.75" x14ac:dyDescent="0.25">
      <c r="A222" s="14"/>
      <c r="B222" s="14"/>
      <c r="C222" s="14"/>
      <c r="D222" s="7"/>
    </row>
    <row r="223" spans="1:4" ht="15.75" x14ac:dyDescent="0.25">
      <c r="A223" s="14"/>
      <c r="B223" s="14"/>
      <c r="C223" s="14"/>
      <c r="D223" s="7"/>
    </row>
    <row r="224" spans="1:4" ht="15.75" x14ac:dyDescent="0.25">
      <c r="A224" s="14"/>
      <c r="B224" s="14"/>
      <c r="C224" s="14"/>
      <c r="D224" s="7"/>
    </row>
    <row r="225" spans="1:4" ht="15.75" x14ac:dyDescent="0.25">
      <c r="A225" s="14"/>
      <c r="B225" s="14"/>
      <c r="C225" s="14"/>
      <c r="D225" s="7"/>
    </row>
    <row r="226" spans="1:4" ht="15.75" x14ac:dyDescent="0.25">
      <c r="A226" s="14"/>
      <c r="B226" s="14"/>
      <c r="C226" s="14"/>
      <c r="D226" s="7"/>
    </row>
    <row r="227" spans="1:4" ht="15.75" x14ac:dyDescent="0.25">
      <c r="A227" s="14"/>
      <c r="B227" s="14"/>
      <c r="C227" s="14"/>
      <c r="D227" s="7"/>
    </row>
    <row r="228" spans="1:4" ht="15.75" x14ac:dyDescent="0.25">
      <c r="A228" s="14"/>
      <c r="B228" s="14"/>
      <c r="C228" s="14"/>
      <c r="D228" s="7"/>
    </row>
    <row r="229" spans="1:4" ht="15.75" x14ac:dyDescent="0.25">
      <c r="A229" s="14"/>
      <c r="B229" s="14"/>
      <c r="C229" s="14"/>
      <c r="D229" s="7"/>
    </row>
    <row r="230" spans="1:4" ht="15.75" x14ac:dyDescent="0.25">
      <c r="A230" s="14"/>
      <c r="B230" s="14"/>
      <c r="C230" s="14"/>
      <c r="D230" s="7"/>
    </row>
    <row r="231" spans="1:4" ht="15.75" x14ac:dyDescent="0.25">
      <c r="A231" s="14"/>
      <c r="B231" s="14"/>
      <c r="C231" s="14"/>
      <c r="D231" s="7"/>
    </row>
    <row r="232" spans="1:4" ht="15.75" x14ac:dyDescent="0.25">
      <c r="A232" s="14"/>
      <c r="B232" s="14"/>
      <c r="C232" s="14"/>
      <c r="D232" s="7"/>
    </row>
    <row r="233" spans="1:4" ht="15.75" x14ac:dyDescent="0.25">
      <c r="A233" s="14"/>
      <c r="B233" s="14"/>
      <c r="C233" s="14"/>
      <c r="D233" s="7"/>
    </row>
    <row r="234" spans="1:4" ht="15.75" x14ac:dyDescent="0.25">
      <c r="A234" s="14"/>
      <c r="B234" s="14"/>
      <c r="C234" s="14"/>
      <c r="D234" s="7"/>
    </row>
    <row r="235" spans="1:4" ht="15.75" x14ac:dyDescent="0.25">
      <c r="A235" s="14"/>
      <c r="B235" s="14"/>
      <c r="C235" s="14"/>
      <c r="D235" s="7"/>
    </row>
    <row r="236" spans="1:4" ht="15.75" x14ac:dyDescent="0.25">
      <c r="A236" s="14"/>
      <c r="B236" s="14"/>
      <c r="C236" s="14"/>
      <c r="D236" s="7"/>
    </row>
    <row r="237" spans="1:4" ht="15.75" x14ac:dyDescent="0.25">
      <c r="A237" s="14"/>
      <c r="B237" s="14"/>
      <c r="C237" s="14"/>
      <c r="D237" s="7"/>
    </row>
    <row r="238" spans="1:4" ht="15.75" x14ac:dyDescent="0.25">
      <c r="A238" s="14"/>
      <c r="B238" s="14"/>
      <c r="C238" s="14"/>
      <c r="D238" s="7"/>
    </row>
    <row r="239" spans="1:4" ht="15.75" x14ac:dyDescent="0.25">
      <c r="A239" s="14"/>
      <c r="B239" s="14"/>
      <c r="C239" s="14"/>
      <c r="D239" s="7"/>
    </row>
    <row r="240" spans="1:4" ht="15.75" x14ac:dyDescent="0.25">
      <c r="A240" s="14"/>
      <c r="B240" s="14"/>
      <c r="C240" s="14"/>
      <c r="D240" s="7"/>
    </row>
    <row r="241" spans="1:4" ht="15.75" x14ac:dyDescent="0.25">
      <c r="A241" s="14"/>
      <c r="B241" s="14"/>
      <c r="C241" s="14"/>
      <c r="D241" s="7"/>
    </row>
    <row r="242" spans="1:4" ht="15.75" x14ac:dyDescent="0.25">
      <c r="A242" s="14"/>
      <c r="B242" s="14"/>
      <c r="C242" s="14"/>
      <c r="D242" s="7"/>
    </row>
    <row r="243" spans="1:4" ht="15.75" x14ac:dyDescent="0.25">
      <c r="A243" s="14"/>
      <c r="B243" s="14"/>
      <c r="C243" s="14"/>
      <c r="D243" s="7"/>
    </row>
    <row r="244" spans="1:4" ht="15.75" x14ac:dyDescent="0.25">
      <c r="A244" s="14"/>
      <c r="B244" s="14"/>
      <c r="C244" s="14"/>
      <c r="D244" s="7"/>
    </row>
    <row r="245" spans="1:4" ht="15.75" x14ac:dyDescent="0.25">
      <c r="A245" s="14"/>
      <c r="B245" s="14"/>
      <c r="C245" s="14"/>
      <c r="D245" s="7"/>
    </row>
    <row r="246" spans="1:4" ht="15.75" x14ac:dyDescent="0.25">
      <c r="A246" s="14"/>
      <c r="B246" s="14"/>
      <c r="C246" s="14"/>
      <c r="D246" s="7"/>
    </row>
    <row r="247" spans="1:4" ht="15.75" x14ac:dyDescent="0.25">
      <c r="A247" s="14"/>
      <c r="B247" s="14"/>
      <c r="C247" s="14"/>
      <c r="D247" s="7"/>
    </row>
    <row r="248" spans="1:4" ht="15.75" x14ac:dyDescent="0.25">
      <c r="A248" s="14"/>
      <c r="B248" s="14"/>
      <c r="C248" s="14"/>
      <c r="D248" s="7"/>
    </row>
    <row r="249" spans="1:4" ht="15.75" x14ac:dyDescent="0.25">
      <c r="A249" s="14"/>
      <c r="B249" s="14"/>
      <c r="C249" s="14"/>
      <c r="D249" s="7"/>
    </row>
    <row r="250" spans="1:4" ht="15.75" x14ac:dyDescent="0.25">
      <c r="A250" s="14"/>
      <c r="B250" s="14"/>
      <c r="C250" s="14"/>
      <c r="D250" s="7"/>
    </row>
    <row r="251" spans="1:4" ht="15.75" x14ac:dyDescent="0.25">
      <c r="A251" s="14"/>
      <c r="B251" s="14"/>
      <c r="C251" s="14"/>
      <c r="D251" s="7"/>
    </row>
    <row r="252" spans="1:4" ht="15.75" x14ac:dyDescent="0.25">
      <c r="A252" s="14"/>
      <c r="B252" s="14"/>
      <c r="C252" s="14"/>
      <c r="D252" s="7"/>
    </row>
    <row r="253" spans="1:4" ht="15.75" x14ac:dyDescent="0.25">
      <c r="A253" s="14"/>
      <c r="B253" s="14"/>
      <c r="C253" s="14"/>
      <c r="D253" s="7"/>
    </row>
    <row r="254" spans="1:4" ht="15.75" x14ac:dyDescent="0.25">
      <c r="A254" s="14"/>
      <c r="B254" s="14"/>
      <c r="C254" s="14"/>
      <c r="D254" s="7"/>
    </row>
    <row r="255" spans="1:4" ht="15.75" x14ac:dyDescent="0.25">
      <c r="A255" s="14"/>
      <c r="B255" s="14"/>
      <c r="C255" s="14"/>
      <c r="D255" s="7"/>
    </row>
    <row r="256" spans="1:4" ht="15.75" x14ac:dyDescent="0.25">
      <c r="A256" s="14"/>
      <c r="B256" s="14"/>
      <c r="C256" s="14"/>
      <c r="D256" s="7"/>
    </row>
    <row r="257" spans="1:4" ht="15.75" x14ac:dyDescent="0.25">
      <c r="A257" s="14"/>
      <c r="B257" s="14"/>
      <c r="C257" s="14"/>
      <c r="D257" s="7"/>
    </row>
    <row r="258" spans="1:4" ht="15.75" x14ac:dyDescent="0.25">
      <c r="A258" s="14"/>
      <c r="B258" s="14"/>
      <c r="C258" s="14"/>
      <c r="D258" s="7"/>
    </row>
    <row r="259" spans="1:4" ht="15.75" x14ac:dyDescent="0.25">
      <c r="A259" s="14"/>
      <c r="B259" s="14"/>
      <c r="C259" s="14"/>
      <c r="D259" s="7"/>
    </row>
    <row r="260" spans="1:4" ht="15.75" x14ac:dyDescent="0.25">
      <c r="A260" s="14"/>
      <c r="B260" s="14"/>
      <c r="C260" s="14"/>
      <c r="D260" s="7"/>
    </row>
    <row r="261" spans="1:4" ht="15.75" x14ac:dyDescent="0.25">
      <c r="A261" s="14"/>
      <c r="B261" s="14"/>
      <c r="C261" s="14"/>
      <c r="D261" s="7"/>
    </row>
    <row r="262" spans="1:4" ht="15.75" x14ac:dyDescent="0.25">
      <c r="A262" s="14"/>
      <c r="B262" s="14"/>
      <c r="C262" s="14"/>
      <c r="D262" s="7"/>
    </row>
    <row r="263" spans="1:4" ht="15.75" x14ac:dyDescent="0.25">
      <c r="A263" s="14"/>
      <c r="B263" s="14"/>
      <c r="C263" s="14"/>
      <c r="D263" s="7"/>
    </row>
    <row r="264" spans="1:4" ht="15.75" x14ac:dyDescent="0.25">
      <c r="A264" s="14"/>
      <c r="B264" s="14"/>
      <c r="C264" s="14"/>
      <c r="D264" s="7"/>
    </row>
    <row r="265" spans="1:4" ht="15.75" x14ac:dyDescent="0.25">
      <c r="A265" s="14"/>
      <c r="B265" s="14"/>
      <c r="C265" s="14"/>
      <c r="D265" s="7"/>
    </row>
    <row r="266" spans="1:4" ht="15.75" x14ac:dyDescent="0.25">
      <c r="A266" s="14"/>
      <c r="B266" s="14"/>
      <c r="C266" s="14"/>
      <c r="D266" s="7"/>
    </row>
    <row r="267" spans="1:4" ht="15.75" x14ac:dyDescent="0.25">
      <c r="A267" s="14"/>
      <c r="B267" s="14"/>
      <c r="C267" s="14"/>
      <c r="D267" s="7"/>
    </row>
    <row r="268" spans="1:4" ht="15.75" x14ac:dyDescent="0.25">
      <c r="A268" s="14"/>
      <c r="B268" s="14"/>
      <c r="C268" s="14"/>
      <c r="D268" s="7"/>
    </row>
    <row r="269" spans="1:4" ht="15.75" x14ac:dyDescent="0.25">
      <c r="A269" s="14"/>
      <c r="B269" s="14"/>
      <c r="C269" s="14"/>
      <c r="D269" s="7"/>
    </row>
    <row r="270" spans="1:4" ht="15.75" x14ac:dyDescent="0.25">
      <c r="A270" s="14"/>
      <c r="B270" s="14"/>
      <c r="C270" s="14"/>
      <c r="D270" s="7"/>
    </row>
    <row r="271" spans="1:4" ht="15.75" x14ac:dyDescent="0.25">
      <c r="A271" s="14"/>
      <c r="B271" s="14"/>
      <c r="C271" s="14"/>
      <c r="D271" s="7"/>
    </row>
    <row r="272" spans="1:4" ht="15.75" x14ac:dyDescent="0.25">
      <c r="A272" s="14"/>
      <c r="B272" s="14"/>
      <c r="C272" s="14"/>
      <c r="D272" s="7"/>
    </row>
    <row r="273" spans="1:4" ht="15.75" x14ac:dyDescent="0.25">
      <c r="A273" s="14"/>
      <c r="B273" s="14"/>
      <c r="C273" s="14"/>
      <c r="D273" s="7"/>
    </row>
    <row r="274" spans="1:4" ht="15.75" x14ac:dyDescent="0.25">
      <c r="A274" s="14"/>
      <c r="B274" s="14"/>
      <c r="C274" s="14"/>
      <c r="D274" s="7"/>
    </row>
    <row r="275" spans="1:4" ht="15.75" x14ac:dyDescent="0.25">
      <c r="A275" s="14"/>
      <c r="B275" s="14"/>
      <c r="C275" s="14"/>
      <c r="D275" s="7"/>
    </row>
    <row r="276" spans="1:4" ht="15.75" x14ac:dyDescent="0.25">
      <c r="A276" s="14"/>
      <c r="B276" s="14"/>
      <c r="C276" s="14"/>
      <c r="D276" s="7"/>
    </row>
    <row r="277" spans="1:4" ht="15.75" x14ac:dyDescent="0.25">
      <c r="A277" s="14"/>
      <c r="B277" s="14"/>
      <c r="C277" s="14"/>
      <c r="D277" s="7"/>
    </row>
    <row r="278" spans="1:4" ht="15.75" x14ac:dyDescent="0.25">
      <c r="A278" s="14"/>
      <c r="B278" s="14"/>
      <c r="C278" s="14"/>
      <c r="D278" s="7"/>
    </row>
    <row r="279" spans="1:4" ht="15.75" x14ac:dyDescent="0.25">
      <c r="A279" s="14"/>
      <c r="B279" s="14"/>
      <c r="C279" s="14"/>
      <c r="D279" s="7"/>
    </row>
    <row r="280" spans="1:4" ht="15.75" x14ac:dyDescent="0.25">
      <c r="A280" s="14"/>
      <c r="B280" s="14"/>
      <c r="C280" s="14"/>
      <c r="D280" s="7"/>
    </row>
    <row r="281" spans="1:4" ht="15.75" x14ac:dyDescent="0.25">
      <c r="A281" s="14"/>
      <c r="B281" s="14"/>
      <c r="C281" s="14"/>
      <c r="D281" s="7"/>
    </row>
    <row r="282" spans="1:4" ht="15.75" x14ac:dyDescent="0.25">
      <c r="A282" s="14"/>
      <c r="B282" s="14"/>
      <c r="C282" s="14"/>
      <c r="D282" s="7"/>
    </row>
    <row r="283" spans="1:4" ht="15.75" x14ac:dyDescent="0.25">
      <c r="A283" s="14"/>
      <c r="B283" s="14"/>
      <c r="C283" s="14"/>
      <c r="D283" s="7"/>
    </row>
    <row r="284" spans="1:4" ht="15.75" x14ac:dyDescent="0.25">
      <c r="A284" s="14"/>
      <c r="B284" s="14"/>
      <c r="C284" s="14"/>
      <c r="D284" s="7"/>
    </row>
    <row r="285" spans="1:4" ht="15.75" x14ac:dyDescent="0.25">
      <c r="A285" s="14"/>
      <c r="B285" s="14"/>
      <c r="C285" s="14"/>
      <c r="D285" s="7"/>
    </row>
    <row r="286" spans="1:4" ht="15.75" x14ac:dyDescent="0.25">
      <c r="A286" s="14"/>
      <c r="B286" s="14"/>
      <c r="C286" s="14"/>
      <c r="D286" s="7"/>
    </row>
    <row r="287" spans="1:4" ht="15.75" x14ac:dyDescent="0.25">
      <c r="A287" s="14"/>
      <c r="B287" s="14"/>
      <c r="C287" s="14"/>
      <c r="D287" s="7"/>
    </row>
    <row r="288" spans="1:4" ht="15.75" x14ac:dyDescent="0.25">
      <c r="A288" s="14"/>
      <c r="B288" s="14"/>
      <c r="C288" s="14"/>
      <c r="D288" s="7"/>
    </row>
    <row r="289" spans="1:4" ht="15.75" x14ac:dyDescent="0.25">
      <c r="A289" s="14"/>
      <c r="B289" s="14"/>
      <c r="C289" s="14"/>
      <c r="D289" s="7"/>
    </row>
    <row r="290" spans="1:4" ht="15.75" x14ac:dyDescent="0.25">
      <c r="A290" s="14"/>
      <c r="B290" s="14"/>
      <c r="C290" s="14"/>
      <c r="D290" s="7"/>
    </row>
    <row r="291" spans="1:4" ht="15.75" x14ac:dyDescent="0.25">
      <c r="A291" s="14"/>
      <c r="B291" s="14"/>
      <c r="C291" s="14"/>
      <c r="D291" s="7"/>
    </row>
    <row r="292" spans="1:4" ht="15.75" x14ac:dyDescent="0.25">
      <c r="A292" s="14"/>
      <c r="B292" s="14"/>
      <c r="C292" s="14"/>
      <c r="D292" s="7"/>
    </row>
    <row r="293" spans="1:4" ht="15.75" x14ac:dyDescent="0.25">
      <c r="A293" s="14"/>
      <c r="B293" s="14"/>
      <c r="C293" s="14"/>
      <c r="D293" s="7"/>
    </row>
    <row r="294" spans="1:4" ht="15.75" x14ac:dyDescent="0.25">
      <c r="A294" s="14"/>
      <c r="B294" s="14"/>
      <c r="C294" s="14"/>
      <c r="D294" s="7"/>
    </row>
    <row r="295" spans="1:4" ht="15.75" x14ac:dyDescent="0.25">
      <c r="A295" s="14"/>
      <c r="B295" s="14"/>
      <c r="C295" s="14"/>
      <c r="D295" s="7"/>
    </row>
    <row r="296" spans="1:4" ht="15.75" x14ac:dyDescent="0.25">
      <c r="A296" s="14"/>
      <c r="B296" s="14"/>
      <c r="C296" s="14"/>
      <c r="D296" s="7"/>
    </row>
    <row r="297" spans="1:4" ht="15.75" x14ac:dyDescent="0.25">
      <c r="A297" s="14"/>
      <c r="B297" s="14"/>
      <c r="C297" s="14"/>
      <c r="D297" s="7"/>
    </row>
    <row r="298" spans="1:4" ht="15.75" x14ac:dyDescent="0.25">
      <c r="A298" s="14"/>
      <c r="B298" s="14"/>
      <c r="C298" s="14"/>
      <c r="D298" s="7"/>
    </row>
    <row r="299" spans="1:4" ht="15.75" x14ac:dyDescent="0.25">
      <c r="A299" s="14"/>
      <c r="B299" s="14"/>
      <c r="C299" s="14"/>
      <c r="D299" s="7"/>
    </row>
    <row r="300" spans="1:4" ht="15.75" x14ac:dyDescent="0.25">
      <c r="A300" s="14"/>
      <c r="B300" s="14"/>
      <c r="C300" s="14"/>
      <c r="D300" s="7"/>
    </row>
    <row r="301" spans="1:4" ht="15.75" x14ac:dyDescent="0.25">
      <c r="A301" s="14"/>
      <c r="B301" s="14"/>
      <c r="C301" s="14"/>
      <c r="D301" s="7"/>
    </row>
    <row r="302" spans="1:4" ht="15.75" x14ac:dyDescent="0.25">
      <c r="A302" s="14"/>
      <c r="B302" s="14"/>
      <c r="C302" s="14"/>
      <c r="D302" s="7"/>
    </row>
    <row r="303" spans="1:4" ht="15.75" x14ac:dyDescent="0.25">
      <c r="A303" s="14"/>
      <c r="B303" s="14"/>
      <c r="C303" s="14"/>
      <c r="D303" s="7"/>
    </row>
    <row r="304" spans="1:4" ht="15.75" x14ac:dyDescent="0.25">
      <c r="A304" s="14"/>
      <c r="B304" s="14"/>
      <c r="C304" s="14"/>
      <c r="D304" s="7"/>
    </row>
    <row r="305" spans="1:4" ht="15.75" x14ac:dyDescent="0.25">
      <c r="A305" s="14"/>
      <c r="B305" s="14"/>
      <c r="C305" s="14"/>
      <c r="D305" s="7"/>
    </row>
    <row r="306" spans="1:4" ht="15.75" x14ac:dyDescent="0.25">
      <c r="A306" s="14"/>
      <c r="B306" s="14"/>
      <c r="C306" s="14"/>
      <c r="D306" s="7"/>
    </row>
    <row r="307" spans="1:4" ht="15.75" x14ac:dyDescent="0.25">
      <c r="A307" s="14"/>
      <c r="B307" s="14"/>
      <c r="C307" s="14"/>
      <c r="D307" s="7"/>
    </row>
    <row r="308" spans="1:4" ht="15.75" x14ac:dyDescent="0.25">
      <c r="A308" s="14"/>
      <c r="B308" s="14"/>
      <c r="C308" s="14"/>
      <c r="D308" s="7"/>
    </row>
    <row r="309" spans="1:4" ht="15.75" x14ac:dyDescent="0.25">
      <c r="A309" s="14"/>
      <c r="B309" s="14"/>
      <c r="C309" s="14"/>
      <c r="D309" s="7"/>
    </row>
    <row r="310" spans="1:4" ht="15.75" x14ac:dyDescent="0.25">
      <c r="A310" s="14"/>
      <c r="B310" s="14"/>
      <c r="C310" s="14"/>
      <c r="D310" s="7"/>
    </row>
    <row r="311" spans="1:4" ht="15.75" x14ac:dyDescent="0.25">
      <c r="A311" s="14"/>
      <c r="B311" s="14"/>
      <c r="C311" s="14"/>
      <c r="D311" s="7"/>
    </row>
    <row r="312" spans="1:4" ht="15.75" x14ac:dyDescent="0.25">
      <c r="A312" s="14"/>
      <c r="B312" s="14"/>
      <c r="C312" s="14"/>
      <c r="D312" s="7"/>
    </row>
    <row r="313" spans="1:4" ht="15.75" x14ac:dyDescent="0.25">
      <c r="A313" s="14"/>
      <c r="B313" s="14"/>
      <c r="C313" s="14"/>
      <c r="D313" s="7"/>
    </row>
    <row r="314" spans="1:4" ht="15.75" x14ac:dyDescent="0.25">
      <c r="A314" s="14"/>
      <c r="B314" s="14"/>
      <c r="C314" s="14"/>
      <c r="D314" s="7"/>
    </row>
    <row r="315" spans="1:4" ht="15.75" x14ac:dyDescent="0.25">
      <c r="A315" s="14"/>
      <c r="B315" s="14"/>
      <c r="C315" s="14"/>
      <c r="D315" s="7"/>
    </row>
    <row r="316" spans="1:4" ht="15.75" x14ac:dyDescent="0.25">
      <c r="A316" s="14"/>
      <c r="B316" s="14"/>
      <c r="C316" s="14"/>
      <c r="D316" s="7"/>
    </row>
    <row r="317" spans="1:4" ht="15.75" x14ac:dyDescent="0.25">
      <c r="A317" s="14"/>
      <c r="B317" s="14"/>
      <c r="C317" s="14"/>
      <c r="D317" s="7"/>
    </row>
    <row r="318" spans="1:4" ht="15.75" x14ac:dyDescent="0.25">
      <c r="A318" s="14"/>
      <c r="B318" s="14"/>
      <c r="C318" s="14"/>
      <c r="D318" s="7"/>
    </row>
    <row r="319" spans="1:4" ht="15.75" x14ac:dyDescent="0.25">
      <c r="A319" s="14"/>
      <c r="B319" s="14"/>
      <c r="C319" s="14"/>
      <c r="D319" s="7"/>
    </row>
    <row r="320" spans="1:4" ht="15.75" x14ac:dyDescent="0.25">
      <c r="A320" s="14"/>
      <c r="B320" s="14"/>
      <c r="C320" s="14"/>
      <c r="D320" s="7"/>
    </row>
    <row r="321" spans="1:4" ht="15.75" x14ac:dyDescent="0.25">
      <c r="A321" s="14"/>
      <c r="B321" s="14"/>
      <c r="C321" s="14"/>
      <c r="D321" s="7"/>
    </row>
    <row r="322" spans="1:4" ht="15.75" x14ac:dyDescent="0.25">
      <c r="A322" s="14"/>
      <c r="B322" s="14"/>
      <c r="C322" s="14"/>
      <c r="D322" s="7"/>
    </row>
    <row r="323" spans="1:4" ht="15.75" x14ac:dyDescent="0.25">
      <c r="A323" s="14"/>
      <c r="B323" s="14"/>
      <c r="C323" s="14"/>
      <c r="D323" s="7"/>
    </row>
    <row r="324" spans="1:4" ht="15.75" x14ac:dyDescent="0.25">
      <c r="A324" s="14"/>
      <c r="B324" s="14"/>
      <c r="C324" s="14"/>
      <c r="D324" s="7"/>
    </row>
    <row r="325" spans="1:4" ht="15.75" x14ac:dyDescent="0.25">
      <c r="A325" s="14"/>
      <c r="B325" s="14"/>
      <c r="C325" s="14"/>
      <c r="D325" s="7"/>
    </row>
    <row r="326" spans="1:4" ht="15.75" x14ac:dyDescent="0.25">
      <c r="A326" s="14"/>
      <c r="B326" s="14"/>
      <c r="C326" s="14"/>
      <c r="D326" s="7"/>
    </row>
    <row r="327" spans="1:4" ht="15.75" x14ac:dyDescent="0.25">
      <c r="A327" s="14"/>
      <c r="B327" s="14"/>
      <c r="C327" s="14"/>
      <c r="D327" s="7"/>
    </row>
    <row r="328" spans="1:4" ht="15.75" x14ac:dyDescent="0.25">
      <c r="A328" s="14"/>
      <c r="B328" s="14"/>
      <c r="C328" s="14"/>
      <c r="D328" s="7"/>
    </row>
    <row r="329" spans="1:4" ht="15.75" x14ac:dyDescent="0.25">
      <c r="A329" s="14"/>
      <c r="B329" s="14"/>
      <c r="C329" s="14"/>
      <c r="D329" s="7"/>
    </row>
    <row r="330" spans="1:4" ht="15.75" x14ac:dyDescent="0.25">
      <c r="A330" s="14"/>
      <c r="B330" s="14"/>
      <c r="C330" s="14"/>
      <c r="D330" s="7"/>
    </row>
    <row r="331" spans="1:4" ht="15.75" x14ac:dyDescent="0.25">
      <c r="A331" s="14"/>
      <c r="B331" s="14"/>
      <c r="C331" s="14"/>
      <c r="D331" s="7"/>
    </row>
    <row r="332" spans="1:4" ht="15.75" x14ac:dyDescent="0.25">
      <c r="A332" s="14"/>
      <c r="B332" s="14"/>
      <c r="C332" s="14"/>
      <c r="D332" s="7"/>
    </row>
    <row r="333" spans="1:4" ht="15.75" x14ac:dyDescent="0.25">
      <c r="A333" s="14"/>
      <c r="B333" s="14"/>
      <c r="C333" s="14"/>
      <c r="D333" s="7"/>
    </row>
    <row r="334" spans="1:4" ht="15.75" x14ac:dyDescent="0.25">
      <c r="A334" s="14"/>
      <c r="B334" s="14"/>
      <c r="C334" s="14"/>
      <c r="D334" s="7"/>
    </row>
    <row r="335" spans="1:4" ht="15.75" x14ac:dyDescent="0.25">
      <c r="A335" s="14"/>
      <c r="B335" s="14"/>
      <c r="C335" s="14"/>
      <c r="D335" s="7"/>
    </row>
    <row r="336" spans="1:4" ht="15.75" x14ac:dyDescent="0.25">
      <c r="A336" s="14"/>
      <c r="B336" s="14"/>
      <c r="C336" s="14"/>
      <c r="D336" s="7"/>
    </row>
    <row r="337" spans="1:4" ht="15.75" x14ac:dyDescent="0.25">
      <c r="A337" s="14"/>
      <c r="B337" s="14"/>
      <c r="C337" s="14"/>
      <c r="D337" s="7"/>
    </row>
    <row r="338" spans="1:4" ht="15.75" x14ac:dyDescent="0.25">
      <c r="A338" s="14"/>
      <c r="B338" s="14"/>
      <c r="C338" s="14"/>
      <c r="D338" s="7"/>
    </row>
    <row r="339" spans="1:4" ht="15.75" x14ac:dyDescent="0.25">
      <c r="A339" s="14"/>
      <c r="B339" s="14"/>
      <c r="C339" s="14"/>
      <c r="D339" s="7"/>
    </row>
    <row r="340" spans="1:4" ht="15.75" x14ac:dyDescent="0.25">
      <c r="A340" s="14"/>
      <c r="B340" s="14"/>
      <c r="C340" s="14"/>
      <c r="D340" s="7"/>
    </row>
    <row r="341" spans="1:4" ht="15.75" x14ac:dyDescent="0.25">
      <c r="A341" s="14"/>
      <c r="B341" s="14"/>
      <c r="C341" s="14"/>
      <c r="D341" s="7"/>
    </row>
    <row r="342" spans="1:4" ht="15.75" x14ac:dyDescent="0.25">
      <c r="A342" s="14"/>
      <c r="B342" s="14"/>
      <c r="C342" s="14"/>
      <c r="D342" s="7"/>
    </row>
    <row r="343" spans="1:4" ht="15.75" x14ac:dyDescent="0.25">
      <c r="A343" s="14"/>
      <c r="B343" s="14"/>
      <c r="C343" s="14"/>
      <c r="D343" s="7"/>
    </row>
    <row r="344" spans="1:4" ht="15.75" x14ac:dyDescent="0.25">
      <c r="A344" s="14"/>
      <c r="B344" s="14"/>
      <c r="C344" s="14"/>
      <c r="D344" s="7"/>
    </row>
    <row r="345" spans="1:4" ht="15.75" x14ac:dyDescent="0.25">
      <c r="A345" s="14"/>
      <c r="B345" s="14"/>
      <c r="C345" s="14"/>
      <c r="D345" s="7"/>
    </row>
    <row r="346" spans="1:4" ht="15.75" x14ac:dyDescent="0.25">
      <c r="A346" s="14"/>
      <c r="B346" s="14"/>
      <c r="C346" s="14"/>
      <c r="D346" s="7"/>
    </row>
    <row r="347" spans="1:4" ht="15.75" x14ac:dyDescent="0.25">
      <c r="A347" s="14"/>
      <c r="B347" s="14"/>
      <c r="C347" s="14"/>
      <c r="D347" s="7"/>
    </row>
    <row r="348" spans="1:4" ht="15.75" x14ac:dyDescent="0.25">
      <c r="A348" s="14"/>
      <c r="B348" s="14"/>
      <c r="C348" s="14"/>
      <c r="D348" s="7"/>
    </row>
    <row r="349" spans="1:4" ht="15.75" x14ac:dyDescent="0.25">
      <c r="A349" s="14"/>
      <c r="B349" s="14"/>
      <c r="C349" s="14"/>
      <c r="D349" s="7"/>
    </row>
    <row r="350" spans="1:4" ht="15.75" x14ac:dyDescent="0.25">
      <c r="A350" s="14"/>
      <c r="B350" s="14"/>
      <c r="C350" s="14"/>
      <c r="D350" s="7"/>
    </row>
    <row r="351" spans="1:4" ht="15.75" x14ac:dyDescent="0.25">
      <c r="A351" s="14"/>
      <c r="B351" s="14"/>
      <c r="C351" s="14"/>
      <c r="D351" s="7"/>
    </row>
    <row r="352" spans="1:4" ht="15.75" x14ac:dyDescent="0.25">
      <c r="A352" s="14"/>
      <c r="B352" s="14"/>
      <c r="C352" s="14"/>
      <c r="D352" s="7"/>
    </row>
    <row r="353" spans="1:4" ht="15.75" x14ac:dyDescent="0.25">
      <c r="A353" s="14"/>
      <c r="B353" s="14"/>
      <c r="C353" s="14"/>
      <c r="D353" s="7"/>
    </row>
    <row r="354" spans="1:4" ht="15.75" x14ac:dyDescent="0.25">
      <c r="A354" s="14"/>
      <c r="B354" s="14"/>
      <c r="C354" s="14"/>
      <c r="D354" s="7"/>
    </row>
    <row r="355" spans="1:4" ht="15.75" x14ac:dyDescent="0.25">
      <c r="A355" s="14"/>
      <c r="B355" s="14"/>
      <c r="C355" s="14"/>
      <c r="D355" s="7"/>
    </row>
    <row r="356" spans="1:4" ht="15.75" x14ac:dyDescent="0.25">
      <c r="A356" s="14"/>
      <c r="B356" s="14"/>
      <c r="C356" s="14"/>
      <c r="D356" s="7"/>
    </row>
    <row r="357" spans="1:4" ht="15.75" x14ac:dyDescent="0.25">
      <c r="A357" s="14"/>
      <c r="B357" s="14"/>
      <c r="C357" s="14"/>
      <c r="D357" s="7"/>
    </row>
    <row r="358" spans="1:4" ht="15.75" x14ac:dyDescent="0.25">
      <c r="A358" s="14"/>
      <c r="B358" s="14"/>
      <c r="C358" s="14"/>
      <c r="D358" s="7"/>
    </row>
    <row r="359" spans="1:4" ht="15.75" x14ac:dyDescent="0.25">
      <c r="A359" s="14"/>
      <c r="B359" s="14"/>
      <c r="C359" s="14"/>
      <c r="D359" s="7"/>
    </row>
    <row r="360" spans="1:4" ht="15.75" x14ac:dyDescent="0.25">
      <c r="A360" s="14"/>
      <c r="B360" s="14"/>
      <c r="C360" s="14"/>
      <c r="D360" s="7"/>
    </row>
    <row r="361" spans="1:4" ht="15.75" x14ac:dyDescent="0.25">
      <c r="A361" s="14"/>
      <c r="B361" s="14"/>
      <c r="C361" s="14"/>
      <c r="D361" s="7"/>
    </row>
    <row r="362" spans="1:4" ht="15.75" x14ac:dyDescent="0.25">
      <c r="A362" s="14"/>
      <c r="B362" s="14"/>
      <c r="C362" s="14"/>
      <c r="D362" s="7"/>
    </row>
    <row r="363" spans="1:4" ht="15.75" x14ac:dyDescent="0.25">
      <c r="A363" s="14"/>
      <c r="B363" s="14"/>
      <c r="C363" s="14"/>
      <c r="D363" s="7"/>
    </row>
    <row r="364" spans="1:4" ht="15.75" x14ac:dyDescent="0.25">
      <c r="A364" s="14"/>
      <c r="B364" s="14"/>
      <c r="C364" s="14"/>
      <c r="D364" s="7"/>
    </row>
    <row r="365" spans="1:4" ht="15.75" x14ac:dyDescent="0.25">
      <c r="A365" s="14"/>
      <c r="B365" s="14"/>
      <c r="C365" s="14"/>
      <c r="D365" s="7"/>
    </row>
    <row r="366" spans="1:4" ht="15.75" x14ac:dyDescent="0.25">
      <c r="A366" s="14"/>
      <c r="B366" s="14"/>
      <c r="C366" s="14"/>
      <c r="D366" s="7"/>
    </row>
    <row r="367" spans="1:4" ht="15.75" x14ac:dyDescent="0.25">
      <c r="A367" s="14"/>
      <c r="B367" s="14"/>
      <c r="C367" s="14"/>
      <c r="D367" s="7"/>
    </row>
    <row r="368" spans="1:4" ht="15.75" x14ac:dyDescent="0.25">
      <c r="A368" s="14"/>
      <c r="B368" s="14"/>
      <c r="C368" s="14"/>
      <c r="D368" s="7"/>
    </row>
    <row r="369" spans="1:4" ht="15.75" x14ac:dyDescent="0.25">
      <c r="A369" s="14"/>
      <c r="B369" s="14"/>
      <c r="C369" s="14"/>
      <c r="D369" s="7"/>
    </row>
    <row r="370" spans="1:4" ht="15.75" x14ac:dyDescent="0.25">
      <c r="A370" s="14"/>
      <c r="B370" s="14"/>
      <c r="C370" s="14"/>
      <c r="D370" s="7"/>
    </row>
    <row r="371" spans="1:4" ht="15.75" x14ac:dyDescent="0.25">
      <c r="A371" s="14"/>
      <c r="B371" s="14"/>
      <c r="C371" s="14"/>
      <c r="D371" s="7"/>
    </row>
    <row r="372" spans="1:4" ht="15.75" x14ac:dyDescent="0.25">
      <c r="A372" s="14"/>
      <c r="B372" s="14"/>
      <c r="C372" s="14"/>
      <c r="D372" s="7"/>
    </row>
    <row r="373" spans="1:4" ht="15.75" x14ac:dyDescent="0.25">
      <c r="A373" s="14"/>
      <c r="B373" s="14"/>
      <c r="C373" s="14"/>
      <c r="D373" s="7"/>
    </row>
    <row r="374" spans="1:4" ht="15.75" x14ac:dyDescent="0.25">
      <c r="A374" s="14"/>
      <c r="B374" s="14"/>
      <c r="C374" s="14"/>
      <c r="D374" s="7"/>
    </row>
    <row r="375" spans="1:4" ht="15.75" x14ac:dyDescent="0.25">
      <c r="A375" s="14"/>
      <c r="B375" s="14"/>
      <c r="C375" s="14"/>
      <c r="D375" s="7"/>
    </row>
    <row r="376" spans="1:4" ht="15.75" x14ac:dyDescent="0.25">
      <c r="A376" s="14"/>
      <c r="B376" s="14"/>
      <c r="C376" s="14"/>
      <c r="D376" s="7"/>
    </row>
    <row r="377" spans="1:4" ht="15.75" x14ac:dyDescent="0.25">
      <c r="A377" s="14"/>
      <c r="B377" s="14"/>
      <c r="C377" s="14"/>
      <c r="D377" s="7"/>
    </row>
    <row r="378" spans="1:4" ht="15.75" x14ac:dyDescent="0.25">
      <c r="A378" s="14"/>
      <c r="B378" s="14"/>
      <c r="C378" s="14"/>
      <c r="D378" s="7"/>
    </row>
    <row r="379" spans="1:4" ht="15.75" x14ac:dyDescent="0.25">
      <c r="A379" s="14"/>
      <c r="B379" s="14"/>
      <c r="C379" s="14"/>
      <c r="D379" s="7"/>
    </row>
    <row r="380" spans="1:4" ht="15.75" x14ac:dyDescent="0.25">
      <c r="A380" s="14"/>
      <c r="B380" s="14"/>
      <c r="C380" s="14"/>
      <c r="D380" s="7"/>
    </row>
    <row r="381" spans="1:4" ht="15.75" x14ac:dyDescent="0.25">
      <c r="A381" s="14"/>
      <c r="B381" s="14"/>
      <c r="C381" s="14"/>
      <c r="D381" s="7"/>
    </row>
    <row r="382" spans="1:4" ht="15.75" x14ac:dyDescent="0.25">
      <c r="A382" s="14"/>
      <c r="B382" s="14"/>
      <c r="C382" s="14"/>
      <c r="D382" s="7"/>
    </row>
    <row r="383" spans="1:4" ht="15.75" x14ac:dyDescent="0.25">
      <c r="A383" s="14"/>
      <c r="B383" s="14"/>
      <c r="C383" s="14"/>
      <c r="D383" s="7"/>
    </row>
    <row r="384" spans="1:4" ht="15.75" x14ac:dyDescent="0.25">
      <c r="A384" s="14"/>
      <c r="B384" s="14"/>
      <c r="C384" s="14"/>
      <c r="D384" s="7"/>
    </row>
    <row r="385" spans="1:4" ht="15.75" x14ac:dyDescent="0.25">
      <c r="A385" s="14"/>
      <c r="B385" s="14"/>
      <c r="C385" s="14"/>
      <c r="D385" s="7"/>
    </row>
    <row r="386" spans="1:4" ht="15.75" x14ac:dyDescent="0.25">
      <c r="A386" s="14"/>
      <c r="B386" s="14"/>
      <c r="C386" s="14"/>
      <c r="D386" s="7"/>
    </row>
    <row r="387" spans="1:4" ht="15.75" x14ac:dyDescent="0.25">
      <c r="A387" s="14"/>
      <c r="B387" s="14"/>
      <c r="C387" s="14"/>
      <c r="D387" s="7"/>
    </row>
    <row r="388" spans="1:4" ht="15.75" x14ac:dyDescent="0.25">
      <c r="A388" s="14"/>
      <c r="B388" s="14"/>
      <c r="C388" s="14"/>
      <c r="D388" s="7"/>
    </row>
    <row r="389" spans="1:4" ht="15.75" x14ac:dyDescent="0.25">
      <c r="A389" s="14"/>
      <c r="B389" s="14"/>
      <c r="C389" s="14"/>
      <c r="D389" s="7"/>
    </row>
    <row r="390" spans="1:4" ht="15.75" x14ac:dyDescent="0.25">
      <c r="A390" s="14"/>
      <c r="B390" s="14"/>
      <c r="C390" s="14"/>
      <c r="D390" s="7"/>
    </row>
    <row r="391" spans="1:4" ht="15.75" x14ac:dyDescent="0.25">
      <c r="A391" s="14"/>
      <c r="B391" s="14"/>
      <c r="C391" s="14"/>
      <c r="D391" s="7"/>
    </row>
    <row r="392" spans="1:4" ht="15.75" x14ac:dyDescent="0.25">
      <c r="A392" s="14"/>
      <c r="B392" s="14"/>
      <c r="C392" s="14"/>
      <c r="D392" s="7"/>
    </row>
    <row r="393" spans="1:4" ht="15.75" x14ac:dyDescent="0.25">
      <c r="A393" s="14"/>
      <c r="B393" s="14"/>
      <c r="C393" s="14"/>
      <c r="D393" s="7"/>
    </row>
    <row r="394" spans="1:4" ht="15.75" x14ac:dyDescent="0.25">
      <c r="A394" s="14"/>
      <c r="B394" s="14"/>
      <c r="C394" s="14"/>
      <c r="D394" s="7"/>
    </row>
    <row r="395" spans="1:4" ht="15.75" x14ac:dyDescent="0.25">
      <c r="A395" s="14"/>
      <c r="B395" s="14"/>
      <c r="C395" s="14"/>
      <c r="D395" s="7"/>
    </row>
    <row r="396" spans="1:4" ht="15.75" x14ac:dyDescent="0.25">
      <c r="A396" s="14"/>
      <c r="B396" s="14"/>
      <c r="C396" s="14"/>
      <c r="D396" s="7"/>
    </row>
    <row r="397" spans="1:4" ht="15.75" x14ac:dyDescent="0.25">
      <c r="A397" s="14"/>
      <c r="B397" s="14"/>
      <c r="C397" s="14"/>
      <c r="D397" s="7"/>
    </row>
    <row r="398" spans="1:4" ht="15.75" x14ac:dyDescent="0.25">
      <c r="A398" s="14"/>
      <c r="B398" s="14"/>
      <c r="C398" s="14"/>
      <c r="D398" s="7"/>
    </row>
    <row r="399" spans="1:4" ht="15.75" x14ac:dyDescent="0.25">
      <c r="A399" s="14"/>
      <c r="B399" s="14"/>
      <c r="C399" s="14"/>
      <c r="D399" s="7"/>
    </row>
    <row r="400" spans="1:4" ht="15.75" x14ac:dyDescent="0.25">
      <c r="A400" s="14"/>
      <c r="B400" s="14"/>
      <c r="C400" s="14"/>
      <c r="D400" s="7"/>
    </row>
    <row r="401" spans="1:4" ht="15.75" x14ac:dyDescent="0.25">
      <c r="A401" s="14"/>
      <c r="B401" s="14"/>
      <c r="C401" s="14"/>
      <c r="D401" s="7"/>
    </row>
    <row r="402" spans="1:4" ht="15.75" x14ac:dyDescent="0.25">
      <c r="A402" s="14"/>
      <c r="B402" s="14"/>
      <c r="C402" s="14"/>
      <c r="D402" s="7"/>
    </row>
    <row r="403" spans="1:4" ht="15.75" x14ac:dyDescent="0.25">
      <c r="A403" s="14"/>
      <c r="B403" s="14"/>
      <c r="C403" s="14"/>
      <c r="D403" s="7"/>
    </row>
    <row r="404" spans="1:4" ht="15.75" x14ac:dyDescent="0.25">
      <c r="A404" s="14"/>
      <c r="B404" s="14"/>
      <c r="C404" s="14"/>
      <c r="D404" s="7"/>
    </row>
    <row r="405" spans="1:4" ht="15.75" x14ac:dyDescent="0.25">
      <c r="A405" s="14"/>
      <c r="B405" s="14"/>
      <c r="C405" s="14"/>
      <c r="D405" s="7"/>
    </row>
    <row r="406" spans="1:4" ht="15.75" x14ac:dyDescent="0.25">
      <c r="A406" s="14"/>
      <c r="B406" s="14"/>
      <c r="C406" s="14"/>
      <c r="D406" s="7"/>
    </row>
    <row r="407" spans="1:4" ht="15.75" x14ac:dyDescent="0.25">
      <c r="A407" s="14"/>
      <c r="B407" s="14"/>
      <c r="C407" s="14"/>
      <c r="D407" s="7"/>
    </row>
    <row r="408" spans="1:4" ht="15.75" x14ac:dyDescent="0.25">
      <c r="A408" s="14"/>
      <c r="B408" s="14"/>
      <c r="C408" s="14"/>
      <c r="D408" s="7"/>
    </row>
    <row r="409" spans="1:4" ht="15.75" x14ac:dyDescent="0.25">
      <c r="A409" s="14"/>
      <c r="B409" s="14"/>
      <c r="C409" s="14"/>
      <c r="D409" s="7"/>
    </row>
    <row r="410" spans="1:4" ht="15.75" x14ac:dyDescent="0.25">
      <c r="A410" s="14"/>
      <c r="B410" s="14"/>
      <c r="C410" s="14"/>
      <c r="D410" s="7"/>
    </row>
    <row r="411" spans="1:4" ht="15.75" x14ac:dyDescent="0.25">
      <c r="A411" s="14"/>
      <c r="B411" s="14"/>
      <c r="C411" s="14"/>
      <c r="D411" s="7"/>
    </row>
    <row r="412" spans="1:4" ht="15.75" x14ac:dyDescent="0.25">
      <c r="A412" s="14"/>
      <c r="B412" s="14"/>
      <c r="C412" s="14"/>
      <c r="D412" s="7"/>
    </row>
    <row r="413" spans="1:4" ht="15.75" x14ac:dyDescent="0.25">
      <c r="A413" s="14"/>
      <c r="B413" s="14"/>
      <c r="C413" s="14"/>
      <c r="D413" s="7"/>
    </row>
    <row r="414" spans="1:4" ht="15.75" x14ac:dyDescent="0.25">
      <c r="A414" s="14"/>
      <c r="B414" s="14"/>
      <c r="C414" s="14"/>
      <c r="D414" s="7"/>
    </row>
    <row r="415" spans="1:4" ht="15.75" x14ac:dyDescent="0.25">
      <c r="A415" s="14"/>
      <c r="B415" s="14"/>
      <c r="C415" s="14"/>
      <c r="D415" s="7"/>
    </row>
    <row r="416" spans="1:4" ht="15.75" x14ac:dyDescent="0.25">
      <c r="A416" s="14"/>
      <c r="B416" s="14"/>
      <c r="C416" s="14"/>
      <c r="D416" s="7"/>
    </row>
    <row r="417" spans="1:4" ht="15.75" x14ac:dyDescent="0.25">
      <c r="A417" s="14"/>
      <c r="B417" s="14"/>
      <c r="C417" s="14"/>
      <c r="D417" s="7"/>
    </row>
    <row r="418" spans="1:4" ht="15.75" x14ac:dyDescent="0.25">
      <c r="A418" s="14"/>
      <c r="B418" s="14"/>
      <c r="C418" s="14"/>
      <c r="D418" s="7"/>
    </row>
    <row r="419" spans="1:4" ht="15.75" x14ac:dyDescent="0.25">
      <c r="A419" s="14"/>
      <c r="B419" s="14"/>
      <c r="C419" s="14"/>
      <c r="D419" s="7"/>
    </row>
    <row r="420" spans="1:4" ht="15.75" x14ac:dyDescent="0.25">
      <c r="A420" s="14"/>
      <c r="B420" s="14"/>
      <c r="C420" s="14"/>
      <c r="D420" s="7"/>
    </row>
    <row r="421" spans="1:4" ht="15.75" x14ac:dyDescent="0.25">
      <c r="A421" s="14"/>
      <c r="B421" s="14"/>
      <c r="C421" s="14"/>
      <c r="D421" s="7"/>
    </row>
    <row r="422" spans="1:4" ht="15.75" x14ac:dyDescent="0.25">
      <c r="A422" s="14"/>
      <c r="B422" s="14"/>
      <c r="C422" s="14"/>
      <c r="D422" s="7"/>
    </row>
    <row r="423" spans="1:4" ht="15.75" x14ac:dyDescent="0.25">
      <c r="A423" s="14"/>
      <c r="B423" s="14"/>
      <c r="C423" s="14"/>
      <c r="D423" s="7"/>
    </row>
    <row r="424" spans="1:4" ht="15.75" x14ac:dyDescent="0.25">
      <c r="A424" s="14"/>
      <c r="B424" s="14"/>
      <c r="C424" s="14"/>
      <c r="D424" s="7"/>
    </row>
    <row r="425" spans="1:4" ht="15.75" x14ac:dyDescent="0.25">
      <c r="A425" s="14"/>
      <c r="B425" s="14"/>
      <c r="C425" s="14"/>
      <c r="D425" s="7"/>
    </row>
    <row r="426" spans="1:4" ht="15.75" x14ac:dyDescent="0.25">
      <c r="A426" s="14"/>
      <c r="B426" s="14"/>
      <c r="C426" s="14"/>
      <c r="D426" s="7"/>
    </row>
    <row r="427" spans="1:4" ht="15.75" x14ac:dyDescent="0.25">
      <c r="A427" s="14"/>
      <c r="B427" s="14"/>
      <c r="C427" s="14"/>
      <c r="D427" s="7"/>
    </row>
    <row r="428" spans="1:4" ht="15.75" x14ac:dyDescent="0.25">
      <c r="A428" s="14"/>
      <c r="B428" s="14"/>
      <c r="C428" s="14"/>
      <c r="D428" s="7"/>
    </row>
    <row r="429" spans="1:4" ht="15.75" x14ac:dyDescent="0.25">
      <c r="A429" s="14"/>
      <c r="B429" s="14"/>
      <c r="C429" s="14"/>
      <c r="D429" s="7"/>
    </row>
    <row r="430" spans="1:4" ht="15.75" x14ac:dyDescent="0.25">
      <c r="A430" s="14"/>
      <c r="B430" s="14"/>
      <c r="C430" s="14"/>
      <c r="D430" s="7"/>
    </row>
    <row r="431" spans="1:4" ht="15.75" x14ac:dyDescent="0.25">
      <c r="A431" s="14"/>
      <c r="B431" s="14"/>
      <c r="C431" s="14"/>
      <c r="D431" s="7"/>
    </row>
    <row r="432" spans="1:4" ht="15.75" x14ac:dyDescent="0.25">
      <c r="A432" s="14"/>
      <c r="B432" s="14"/>
      <c r="C432" s="14"/>
      <c r="D432" s="7"/>
    </row>
    <row r="433" spans="1:4" ht="15.75" x14ac:dyDescent="0.25">
      <c r="A433" s="14"/>
      <c r="B433" s="14"/>
      <c r="C433" s="14"/>
      <c r="D433" s="7"/>
    </row>
    <row r="434" spans="1:4" ht="15.75" x14ac:dyDescent="0.25">
      <c r="A434" s="14"/>
      <c r="B434" s="14"/>
      <c r="C434" s="14"/>
      <c r="D434" s="7"/>
    </row>
    <row r="435" spans="1:4" ht="15.75" x14ac:dyDescent="0.25">
      <c r="A435" s="14"/>
      <c r="B435" s="14"/>
      <c r="C435" s="14"/>
      <c r="D435" s="7"/>
    </row>
    <row r="436" spans="1:4" ht="15.75" x14ac:dyDescent="0.25">
      <c r="A436" s="14"/>
      <c r="B436" s="14"/>
      <c r="C436" s="14"/>
      <c r="D436" s="7"/>
    </row>
    <row r="437" spans="1:4" ht="15.75" x14ac:dyDescent="0.25">
      <c r="A437" s="14"/>
      <c r="B437" s="14"/>
      <c r="C437" s="14"/>
      <c r="D437" s="7"/>
    </row>
    <row r="438" spans="1:4" ht="15.75" x14ac:dyDescent="0.25">
      <c r="A438" s="14"/>
      <c r="B438" s="14"/>
      <c r="C438" s="14"/>
      <c r="D438" s="7"/>
    </row>
    <row r="439" spans="1:4" ht="15.75" x14ac:dyDescent="0.25">
      <c r="A439" s="14"/>
      <c r="B439" s="14"/>
      <c r="C439" s="14"/>
      <c r="D439" s="7"/>
    </row>
    <row r="440" spans="1:4" ht="15.75" x14ac:dyDescent="0.25">
      <c r="A440" s="14"/>
      <c r="B440" s="14"/>
      <c r="C440" s="14"/>
      <c r="D440" s="7"/>
    </row>
    <row r="441" spans="1:4" ht="15.75" x14ac:dyDescent="0.25">
      <c r="A441" s="14"/>
      <c r="B441" s="14"/>
      <c r="C441" s="14"/>
      <c r="D441" s="7"/>
    </row>
    <row r="442" spans="1:4" ht="15.75" x14ac:dyDescent="0.25">
      <c r="A442" s="14"/>
      <c r="B442" s="14"/>
      <c r="C442" s="14"/>
      <c r="D442" s="7"/>
    </row>
    <row r="443" spans="1:4" ht="15.75" x14ac:dyDescent="0.25">
      <c r="A443" s="14"/>
      <c r="B443" s="14"/>
      <c r="C443" s="14"/>
      <c r="D443" s="7"/>
    </row>
    <row r="444" spans="1:4" ht="15.75" x14ac:dyDescent="0.25">
      <c r="A444" s="14"/>
      <c r="B444" s="14"/>
      <c r="C444" s="14"/>
      <c r="D444" s="7"/>
    </row>
    <row r="445" spans="1:4" ht="15.75" x14ac:dyDescent="0.25">
      <c r="A445" s="14"/>
      <c r="B445" s="14"/>
      <c r="C445" s="14"/>
      <c r="D445" s="7"/>
    </row>
    <row r="446" spans="1:4" ht="15.75" x14ac:dyDescent="0.25">
      <c r="A446" s="14"/>
      <c r="B446" s="14"/>
      <c r="C446" s="14"/>
      <c r="D446" s="7"/>
    </row>
    <row r="447" spans="1:4" ht="15.75" x14ac:dyDescent="0.25">
      <c r="A447" s="14"/>
      <c r="B447" s="14"/>
      <c r="C447" s="14"/>
      <c r="D447" s="7"/>
    </row>
    <row r="448" spans="1:4" ht="15.75" x14ac:dyDescent="0.25">
      <c r="A448" s="14"/>
      <c r="B448" s="14"/>
      <c r="C448" s="14"/>
      <c r="D448" s="7"/>
    </row>
    <row r="449" spans="1:4" ht="15.75" x14ac:dyDescent="0.25">
      <c r="A449" s="14"/>
      <c r="B449" s="14"/>
      <c r="C449" s="14"/>
      <c r="D449" s="7"/>
    </row>
    <row r="450" spans="1:4" ht="15.75" x14ac:dyDescent="0.25">
      <c r="A450" s="14"/>
      <c r="B450" s="14"/>
      <c r="C450" s="14"/>
      <c r="D450" s="7"/>
    </row>
    <row r="451" spans="1:4" ht="15.75" x14ac:dyDescent="0.25">
      <c r="A451" s="14"/>
      <c r="B451" s="14"/>
      <c r="C451" s="14"/>
      <c r="D451" s="7"/>
    </row>
    <row r="452" spans="1:4" ht="15.75" x14ac:dyDescent="0.25">
      <c r="A452" s="14"/>
      <c r="B452" s="14"/>
      <c r="C452" s="14"/>
      <c r="D452" s="7"/>
    </row>
    <row r="453" spans="1:4" ht="15.75" x14ac:dyDescent="0.25">
      <c r="A453" s="14"/>
      <c r="B453" s="14"/>
      <c r="C453" s="14"/>
      <c r="D453" s="7"/>
    </row>
    <row r="454" spans="1:4" ht="15.75" x14ac:dyDescent="0.25">
      <c r="A454" s="14"/>
      <c r="B454" s="14"/>
      <c r="C454" s="14"/>
      <c r="D454" s="7"/>
    </row>
    <row r="455" spans="1:4" ht="15.75" x14ac:dyDescent="0.25">
      <c r="A455" s="14"/>
      <c r="B455" s="14"/>
      <c r="C455" s="14"/>
      <c r="D455" s="7"/>
    </row>
    <row r="456" spans="1:4" ht="15.75" x14ac:dyDescent="0.25">
      <c r="A456" s="14"/>
      <c r="B456" s="14"/>
      <c r="C456" s="14"/>
      <c r="D456" s="7"/>
    </row>
    <row r="457" spans="1:4" ht="15.75" x14ac:dyDescent="0.25">
      <c r="A457" s="14"/>
      <c r="B457" s="14"/>
      <c r="C457" s="14"/>
      <c r="D457" s="7"/>
    </row>
    <row r="458" spans="1:4" ht="15.75" x14ac:dyDescent="0.25">
      <c r="A458" s="14"/>
      <c r="B458" s="14"/>
      <c r="C458" s="14"/>
      <c r="D458" s="7"/>
    </row>
    <row r="459" spans="1:4" ht="15.75" x14ac:dyDescent="0.25">
      <c r="A459" s="14"/>
      <c r="B459" s="14"/>
      <c r="C459" s="14"/>
      <c r="D459" s="7"/>
    </row>
    <row r="460" spans="1:4" ht="15.75" x14ac:dyDescent="0.25">
      <c r="A460" s="14"/>
      <c r="B460" s="14"/>
      <c r="C460" s="14"/>
      <c r="D460" s="7"/>
    </row>
    <row r="461" spans="1:4" ht="15.75" x14ac:dyDescent="0.25">
      <c r="A461" s="14"/>
      <c r="B461" s="14"/>
      <c r="C461" s="14"/>
      <c r="D461" s="7"/>
    </row>
    <row r="462" spans="1:4" ht="15.75" x14ac:dyDescent="0.25">
      <c r="A462" s="14"/>
      <c r="B462" s="14"/>
      <c r="C462" s="14"/>
      <c r="D462" s="7"/>
    </row>
    <row r="463" spans="1:4" ht="15.75" x14ac:dyDescent="0.25">
      <c r="A463" s="14"/>
      <c r="B463" s="14"/>
      <c r="C463" s="14"/>
      <c r="D463" s="7"/>
    </row>
    <row r="464" spans="1:4" ht="15.75" x14ac:dyDescent="0.25">
      <c r="A464" s="14"/>
      <c r="B464" s="14"/>
      <c r="C464" s="14"/>
      <c r="D464" s="7"/>
    </row>
    <row r="465" spans="1:4" ht="15.75" x14ac:dyDescent="0.25">
      <c r="A465" s="14"/>
      <c r="B465" s="14"/>
      <c r="C465" s="14"/>
      <c r="D465" s="7"/>
    </row>
    <row r="466" spans="1:4" ht="15.75" x14ac:dyDescent="0.25">
      <c r="A466" s="14"/>
      <c r="B466" s="14"/>
      <c r="C466" s="14"/>
      <c r="D466" s="7"/>
    </row>
    <row r="467" spans="1:4" ht="15.75" x14ac:dyDescent="0.25">
      <c r="A467" s="14"/>
      <c r="B467" s="14"/>
      <c r="C467" s="14"/>
      <c r="D467" s="7"/>
    </row>
    <row r="468" spans="1:4" ht="15.75" x14ac:dyDescent="0.25">
      <c r="A468" s="14"/>
      <c r="B468" s="14"/>
      <c r="C468" s="14"/>
      <c r="D468" s="7"/>
    </row>
    <row r="469" spans="1:4" ht="15.75" x14ac:dyDescent="0.25">
      <c r="A469" s="14"/>
      <c r="B469" s="14"/>
      <c r="C469" s="14"/>
      <c r="D469" s="7"/>
    </row>
    <row r="470" spans="1:4" ht="15.75" x14ac:dyDescent="0.25">
      <c r="A470" s="14"/>
      <c r="B470" s="14"/>
      <c r="C470" s="14"/>
      <c r="D470" s="7"/>
    </row>
    <row r="471" spans="1:4" ht="15.75" x14ac:dyDescent="0.25">
      <c r="A471" s="14"/>
      <c r="B471" s="14"/>
      <c r="C471" s="14"/>
      <c r="D471" s="7"/>
    </row>
    <row r="472" spans="1:4" ht="15.75" x14ac:dyDescent="0.25">
      <c r="A472" s="14"/>
      <c r="B472" s="14"/>
      <c r="C472" s="14"/>
      <c r="D472" s="7"/>
    </row>
    <row r="473" spans="1:4" ht="15.75" x14ac:dyDescent="0.25">
      <c r="A473" s="14"/>
      <c r="B473" s="14"/>
      <c r="C473" s="14"/>
      <c r="D473" s="7"/>
    </row>
    <row r="474" spans="1:4" ht="15.75" x14ac:dyDescent="0.25">
      <c r="A474" s="14"/>
      <c r="B474" s="14"/>
      <c r="C474" s="14"/>
      <c r="D474" s="7"/>
    </row>
    <row r="475" spans="1:4" ht="15.75" x14ac:dyDescent="0.25">
      <c r="A475" s="14"/>
      <c r="B475" s="14"/>
      <c r="C475" s="14"/>
      <c r="D475" s="7"/>
    </row>
    <row r="476" spans="1:4" ht="15.75" x14ac:dyDescent="0.25">
      <c r="A476" s="14"/>
      <c r="B476" s="14"/>
      <c r="C476" s="14"/>
      <c r="D476" s="7"/>
    </row>
    <row r="477" spans="1:4" ht="15.75" x14ac:dyDescent="0.25">
      <c r="A477" s="14"/>
      <c r="B477" s="14"/>
      <c r="C477" s="14"/>
      <c r="D477" s="7"/>
    </row>
    <row r="478" spans="1:4" ht="15.75" x14ac:dyDescent="0.25">
      <c r="A478" s="14"/>
      <c r="B478" s="14"/>
      <c r="C478" s="14"/>
      <c r="D478" s="7"/>
    </row>
    <row r="479" spans="1:4" ht="15.75" x14ac:dyDescent="0.25">
      <c r="A479" s="14"/>
      <c r="B479" s="14"/>
      <c r="C479" s="14"/>
      <c r="D479" s="7"/>
    </row>
    <row r="480" spans="1:4" ht="15.75" x14ac:dyDescent="0.25">
      <c r="A480" s="14"/>
      <c r="B480" s="14"/>
      <c r="C480" s="14"/>
      <c r="D480" s="7"/>
    </row>
    <row r="481" spans="1:4" ht="15.75" x14ac:dyDescent="0.25">
      <c r="A481" s="14"/>
      <c r="B481" s="14"/>
      <c r="C481" s="14"/>
      <c r="D481" s="7"/>
    </row>
    <row r="482" spans="1:4" ht="15.75" x14ac:dyDescent="0.25">
      <c r="A482" s="14"/>
      <c r="B482" s="14"/>
      <c r="C482" s="14"/>
      <c r="D482" s="7"/>
    </row>
    <row r="483" spans="1:4" ht="15.75" x14ac:dyDescent="0.25">
      <c r="A483" s="14"/>
      <c r="B483" s="14"/>
      <c r="C483" s="14"/>
      <c r="D483" s="7"/>
    </row>
    <row r="484" spans="1:4" ht="15.75" x14ac:dyDescent="0.25">
      <c r="A484" s="14"/>
      <c r="B484" s="14"/>
      <c r="C484" s="14"/>
      <c r="D484" s="7"/>
    </row>
    <row r="485" spans="1:4" ht="15.75" x14ac:dyDescent="0.25">
      <c r="A485" s="14"/>
      <c r="B485" s="14"/>
      <c r="C485" s="14"/>
      <c r="D485" s="7"/>
    </row>
    <row r="486" spans="1:4" ht="15.75" x14ac:dyDescent="0.25">
      <c r="A486" s="14"/>
      <c r="B486" s="14"/>
      <c r="C486" s="14"/>
      <c r="D486" s="7"/>
    </row>
    <row r="487" spans="1:4" ht="15.75" x14ac:dyDescent="0.25">
      <c r="A487" s="14"/>
      <c r="B487" s="14"/>
      <c r="C487" s="14"/>
      <c r="D487" s="7"/>
    </row>
    <row r="488" spans="1:4" ht="15.75" x14ac:dyDescent="0.25">
      <c r="A488" s="14"/>
      <c r="B488" s="14"/>
      <c r="C488" s="14"/>
      <c r="D488" s="7"/>
    </row>
    <row r="489" spans="1:4" ht="15.75" x14ac:dyDescent="0.25">
      <c r="A489" s="14"/>
      <c r="B489" s="14"/>
      <c r="C489" s="14"/>
      <c r="D489" s="7"/>
    </row>
    <row r="490" spans="1:4" ht="15.75" x14ac:dyDescent="0.25">
      <c r="A490" s="14"/>
      <c r="B490" s="14"/>
      <c r="C490" s="14"/>
      <c r="D490" s="7"/>
    </row>
    <row r="491" spans="1:4" ht="15.75" x14ac:dyDescent="0.25">
      <c r="A491" s="14"/>
      <c r="B491" s="14"/>
      <c r="C491" s="14"/>
      <c r="D491" s="7"/>
    </row>
    <row r="492" spans="1:4" ht="15.75" x14ac:dyDescent="0.25">
      <c r="A492" s="14"/>
      <c r="B492" s="14"/>
      <c r="C492" s="14"/>
      <c r="D492" s="7"/>
    </row>
    <row r="493" spans="1:4" ht="15.75" x14ac:dyDescent="0.25">
      <c r="A493" s="14"/>
      <c r="B493" s="14"/>
      <c r="C493" s="14"/>
      <c r="D493" s="7"/>
    </row>
    <row r="494" spans="1:4" ht="15.75" x14ac:dyDescent="0.25">
      <c r="A494" s="14"/>
      <c r="B494" s="14"/>
      <c r="C494" s="14"/>
      <c r="D494" s="7"/>
    </row>
    <row r="495" spans="1:4" ht="15.75" x14ac:dyDescent="0.25">
      <c r="A495" s="14"/>
      <c r="B495" s="14"/>
      <c r="C495" s="14"/>
      <c r="D495" s="7"/>
    </row>
    <row r="496" spans="1:4" ht="15.75" x14ac:dyDescent="0.25">
      <c r="A496" s="14"/>
      <c r="B496" s="14"/>
      <c r="C496" s="14"/>
      <c r="D496" s="7"/>
    </row>
    <row r="497" spans="1:4" ht="15.75" x14ac:dyDescent="0.25">
      <c r="A497" s="14"/>
      <c r="B497" s="14"/>
      <c r="C497" s="14"/>
      <c r="D497" s="7"/>
    </row>
    <row r="498" spans="1:4" ht="15.75" x14ac:dyDescent="0.25">
      <c r="A498" s="14"/>
      <c r="B498" s="14"/>
      <c r="C498" s="14"/>
      <c r="D498" s="7"/>
    </row>
    <row r="499" spans="1:4" ht="15.75" x14ac:dyDescent="0.25">
      <c r="A499" s="14"/>
      <c r="B499" s="14"/>
      <c r="C499" s="14"/>
      <c r="D499" s="7"/>
    </row>
    <row r="500" spans="1:4" ht="15.75" x14ac:dyDescent="0.25">
      <c r="A500" s="14"/>
      <c r="B500" s="14"/>
      <c r="C500" s="14"/>
      <c r="D500" s="7"/>
    </row>
    <row r="501" spans="1:4" ht="15.75" x14ac:dyDescent="0.25">
      <c r="A501" s="14"/>
      <c r="B501" s="14"/>
      <c r="C501" s="14"/>
      <c r="D501" s="7"/>
    </row>
    <row r="502" spans="1:4" ht="15.75" x14ac:dyDescent="0.25">
      <c r="A502" s="14"/>
      <c r="B502" s="14"/>
      <c r="C502" s="14"/>
      <c r="D502" s="7"/>
    </row>
    <row r="503" spans="1:4" ht="15.75" x14ac:dyDescent="0.25">
      <c r="A503" s="14"/>
      <c r="B503" s="14"/>
      <c r="C503" s="14"/>
      <c r="D503" s="7"/>
    </row>
    <row r="504" spans="1:4" ht="15.75" x14ac:dyDescent="0.25">
      <c r="A504" s="14"/>
      <c r="B504" s="14"/>
      <c r="C504" s="14"/>
      <c r="D504" s="7"/>
    </row>
    <row r="505" spans="1:4" ht="15.75" x14ac:dyDescent="0.25">
      <c r="A505" s="14"/>
      <c r="B505" s="14"/>
      <c r="C505" s="14"/>
      <c r="D505" s="7"/>
    </row>
    <row r="506" spans="1:4" ht="15.75" x14ac:dyDescent="0.25">
      <c r="A506" s="14"/>
      <c r="B506" s="14"/>
      <c r="C506" s="14"/>
      <c r="D506" s="7"/>
    </row>
    <row r="507" spans="1:4" ht="15.75" x14ac:dyDescent="0.25">
      <c r="A507" s="14"/>
      <c r="B507" s="14"/>
      <c r="C507" s="14"/>
      <c r="D507" s="7"/>
    </row>
    <row r="508" spans="1:4" ht="15.75" x14ac:dyDescent="0.25">
      <c r="A508" s="14"/>
      <c r="B508" s="14"/>
      <c r="C508" s="14"/>
      <c r="D508" s="7"/>
    </row>
    <row r="509" spans="1:4" ht="15.75" x14ac:dyDescent="0.25">
      <c r="A509" s="14"/>
      <c r="B509" s="14"/>
      <c r="C509" s="14"/>
      <c r="D509" s="7"/>
    </row>
    <row r="510" spans="1:4" ht="15.75" x14ac:dyDescent="0.25">
      <c r="A510" s="14"/>
      <c r="B510" s="14"/>
      <c r="C510" s="14"/>
      <c r="D510" s="7"/>
    </row>
    <row r="511" spans="1:4" ht="15.75" x14ac:dyDescent="0.25">
      <c r="A511" s="14"/>
      <c r="B511" s="14"/>
      <c r="C511" s="14"/>
      <c r="D511" s="7"/>
    </row>
    <row r="512" spans="1:4" ht="15.75" x14ac:dyDescent="0.25">
      <c r="A512" s="14"/>
      <c r="B512" s="14"/>
      <c r="C512" s="14"/>
      <c r="D512" s="7"/>
    </row>
    <row r="513" spans="1:4" ht="15.75" x14ac:dyDescent="0.25">
      <c r="A513" s="14"/>
      <c r="B513" s="14"/>
      <c r="C513" s="14"/>
      <c r="D513" s="7"/>
    </row>
    <row r="514" spans="1:4" ht="15.75" x14ac:dyDescent="0.25">
      <c r="A514" s="14"/>
      <c r="B514" s="14"/>
      <c r="C514" s="14"/>
      <c r="D514" s="7"/>
    </row>
    <row r="515" spans="1:4" ht="15.75" x14ac:dyDescent="0.25">
      <c r="A515" s="14"/>
      <c r="B515" s="14"/>
      <c r="C515" s="14"/>
      <c r="D515" s="7"/>
    </row>
    <row r="516" spans="1:4" ht="15.75" x14ac:dyDescent="0.25">
      <c r="A516" s="14"/>
      <c r="B516" s="14"/>
      <c r="C516" s="14"/>
      <c r="D516" s="7"/>
    </row>
    <row r="517" spans="1:4" ht="15.75" x14ac:dyDescent="0.25">
      <c r="A517" s="14"/>
      <c r="B517" s="14"/>
      <c r="C517" s="14"/>
      <c r="D517" s="7"/>
    </row>
    <row r="518" spans="1:4" ht="15.75" x14ac:dyDescent="0.25">
      <c r="A518" s="14"/>
      <c r="B518" s="14"/>
      <c r="C518" s="14"/>
      <c r="D518" s="7"/>
    </row>
    <row r="519" spans="1:4" ht="15.75" x14ac:dyDescent="0.25">
      <c r="A519" s="14"/>
      <c r="B519" s="14"/>
      <c r="C519" s="14"/>
      <c r="D519" s="7"/>
    </row>
    <row r="520" spans="1:4" ht="15.75" x14ac:dyDescent="0.25">
      <c r="A520" s="14"/>
      <c r="B520" s="14"/>
      <c r="C520" s="14"/>
      <c r="D520" s="7"/>
    </row>
    <row r="521" spans="1:4" ht="15.75" x14ac:dyDescent="0.25">
      <c r="A521" s="14"/>
      <c r="B521" s="14"/>
      <c r="C521" s="14"/>
      <c r="D521" s="7"/>
    </row>
    <row r="522" spans="1:4" ht="15.75" x14ac:dyDescent="0.25">
      <c r="A522" s="14"/>
      <c r="B522" s="14"/>
      <c r="C522" s="14"/>
      <c r="D522" s="7"/>
    </row>
    <row r="523" spans="1:4" ht="15.75" x14ac:dyDescent="0.25">
      <c r="A523" s="14"/>
      <c r="B523" s="14"/>
      <c r="C523" s="14"/>
      <c r="D523" s="7"/>
    </row>
    <row r="524" spans="1:4" ht="15.75" x14ac:dyDescent="0.25">
      <c r="A524" s="14"/>
      <c r="B524" s="14"/>
      <c r="C524" s="14"/>
      <c r="D524" s="7"/>
    </row>
    <row r="525" spans="1:4" ht="15.75" x14ac:dyDescent="0.25">
      <c r="A525" s="14"/>
      <c r="B525" s="14"/>
      <c r="C525" s="14"/>
      <c r="D525" s="7"/>
    </row>
    <row r="526" spans="1:4" ht="15.75" x14ac:dyDescent="0.25">
      <c r="A526" s="14"/>
      <c r="B526" s="14"/>
      <c r="C526" s="14"/>
      <c r="D526" s="7"/>
    </row>
    <row r="527" spans="1:4" ht="15.75" x14ac:dyDescent="0.25">
      <c r="A527" s="14"/>
      <c r="B527" s="14"/>
      <c r="C527" s="14"/>
      <c r="D527" s="7"/>
    </row>
    <row r="528" spans="1:4" ht="15.75" x14ac:dyDescent="0.25">
      <c r="A528" s="14"/>
      <c r="B528" s="14"/>
      <c r="C528" s="14"/>
      <c r="D528" s="7"/>
    </row>
    <row r="529" spans="1:4" ht="15.75" x14ac:dyDescent="0.25">
      <c r="A529" s="14"/>
      <c r="B529" s="14"/>
      <c r="C529" s="14"/>
      <c r="D529" s="7"/>
    </row>
    <row r="530" spans="1:4" ht="15.75" x14ac:dyDescent="0.25">
      <c r="A530" s="14"/>
      <c r="B530" s="14"/>
      <c r="C530" s="14"/>
      <c r="D530" s="7"/>
    </row>
    <row r="531" spans="1:4" ht="15.75" x14ac:dyDescent="0.25">
      <c r="A531" s="14"/>
      <c r="B531" s="14"/>
      <c r="C531" s="14"/>
      <c r="D531" s="7"/>
    </row>
    <row r="532" spans="1:4" ht="15.75" x14ac:dyDescent="0.25">
      <c r="A532" s="14"/>
      <c r="B532" s="14"/>
      <c r="C532" s="14"/>
      <c r="D532" s="7"/>
    </row>
    <row r="533" spans="1:4" ht="15.75" x14ac:dyDescent="0.25">
      <c r="A533" s="14"/>
      <c r="B533" s="14"/>
      <c r="C533" s="14"/>
      <c r="D533" s="7"/>
    </row>
    <row r="534" spans="1:4" ht="15.75" x14ac:dyDescent="0.25">
      <c r="A534" s="14"/>
      <c r="B534" s="14"/>
      <c r="C534" s="14"/>
      <c r="D534" s="7"/>
    </row>
    <row r="535" spans="1:4" ht="15.75" x14ac:dyDescent="0.25">
      <c r="A535" s="14"/>
      <c r="B535" s="14"/>
      <c r="C535" s="14"/>
      <c r="D535" s="7"/>
    </row>
    <row r="536" spans="1:4" ht="15.75" x14ac:dyDescent="0.25">
      <c r="A536" s="14"/>
      <c r="B536" s="14"/>
      <c r="C536" s="14"/>
      <c r="D536" s="7"/>
    </row>
    <row r="537" spans="1:4" ht="15.75" x14ac:dyDescent="0.25">
      <c r="A537" s="14"/>
      <c r="B537" s="14"/>
      <c r="C537" s="14"/>
      <c r="D537" s="7"/>
    </row>
    <row r="538" spans="1:4" ht="15.75" x14ac:dyDescent="0.25">
      <c r="A538" s="14"/>
      <c r="B538" s="14"/>
      <c r="C538" s="14"/>
      <c r="D538" s="7"/>
    </row>
    <row r="539" spans="1:4" ht="15.75" x14ac:dyDescent="0.25">
      <c r="A539" s="14"/>
      <c r="B539" s="14"/>
      <c r="C539" s="14"/>
      <c r="D539" s="7"/>
    </row>
    <row r="540" spans="1:4" ht="15.75" x14ac:dyDescent="0.25">
      <c r="A540" s="14"/>
      <c r="B540" s="14"/>
      <c r="C540" s="14"/>
      <c r="D540" s="7"/>
    </row>
    <row r="541" spans="1:4" ht="15.75" x14ac:dyDescent="0.25">
      <c r="A541" s="14"/>
      <c r="B541" s="14"/>
      <c r="C541" s="14"/>
      <c r="D541" s="7"/>
    </row>
    <row r="542" spans="1:4" ht="15.75" x14ac:dyDescent="0.25">
      <c r="A542" s="14"/>
      <c r="B542" s="14"/>
      <c r="C542" s="14"/>
      <c r="D542" s="7"/>
    </row>
    <row r="543" spans="1:4" ht="15.75" x14ac:dyDescent="0.25">
      <c r="A543" s="14"/>
      <c r="B543" s="14"/>
      <c r="C543" s="14"/>
      <c r="D543" s="7"/>
    </row>
    <row r="544" spans="1:4" ht="15.75" x14ac:dyDescent="0.25">
      <c r="A544" s="14"/>
      <c r="B544" s="14"/>
      <c r="C544" s="14"/>
      <c r="D544" s="7"/>
    </row>
    <row r="545" spans="1:4" ht="15.75" x14ac:dyDescent="0.25">
      <c r="A545" s="14"/>
      <c r="B545" s="14"/>
      <c r="C545" s="14"/>
      <c r="D545" s="7"/>
    </row>
    <row r="546" spans="1:4" ht="15.75" x14ac:dyDescent="0.25">
      <c r="A546" s="14"/>
      <c r="B546" s="14"/>
      <c r="C546" s="14"/>
      <c r="D546" s="7"/>
    </row>
    <row r="547" spans="1:4" ht="15.75" x14ac:dyDescent="0.25">
      <c r="A547" s="14"/>
      <c r="B547" s="14"/>
      <c r="C547" s="14"/>
      <c r="D547" s="7"/>
    </row>
    <row r="548" spans="1:4" ht="15.75" x14ac:dyDescent="0.25">
      <c r="A548" s="14"/>
      <c r="B548" s="14"/>
      <c r="C548" s="14"/>
      <c r="D548" s="7"/>
    </row>
    <row r="549" spans="1:4" ht="15.75" x14ac:dyDescent="0.25">
      <c r="A549" s="14"/>
      <c r="B549" s="14"/>
      <c r="C549" s="14"/>
      <c r="D549" s="7"/>
    </row>
    <row r="550" spans="1:4" ht="15.75" x14ac:dyDescent="0.25">
      <c r="A550" s="14"/>
      <c r="B550" s="14"/>
      <c r="C550" s="14"/>
      <c r="D550" s="7"/>
    </row>
    <row r="551" spans="1:4" ht="15.75" x14ac:dyDescent="0.25">
      <c r="A551" s="14"/>
      <c r="B551" s="14"/>
      <c r="C551" s="14"/>
      <c r="D551" s="7"/>
    </row>
    <row r="552" spans="1:4" ht="15.75" x14ac:dyDescent="0.25">
      <c r="A552" s="14"/>
      <c r="B552" s="14"/>
      <c r="C552" s="14"/>
      <c r="D552" s="7"/>
    </row>
    <row r="553" spans="1:4" ht="15.75" x14ac:dyDescent="0.25">
      <c r="A553" s="14"/>
      <c r="B553" s="14"/>
      <c r="C553" s="14"/>
      <c r="D553" s="7"/>
    </row>
    <row r="554" spans="1:4" ht="15.75" x14ac:dyDescent="0.25">
      <c r="A554" s="14"/>
      <c r="B554" s="14"/>
      <c r="C554" s="14"/>
      <c r="D554" s="7"/>
    </row>
    <row r="555" spans="1:4" ht="15.75" x14ac:dyDescent="0.25">
      <c r="A555" s="14"/>
      <c r="B555" s="14"/>
      <c r="C555" s="14"/>
      <c r="D555" s="7"/>
    </row>
    <row r="556" spans="1:4" ht="15.75" x14ac:dyDescent="0.25">
      <c r="A556" s="14"/>
      <c r="B556" s="14"/>
      <c r="C556" s="14"/>
      <c r="D556" s="7"/>
    </row>
    <row r="557" spans="1:4" ht="15.75" x14ac:dyDescent="0.25">
      <c r="A557" s="14"/>
      <c r="B557" s="14"/>
      <c r="C557" s="14"/>
      <c r="D557" s="7"/>
    </row>
    <row r="558" spans="1:4" ht="15.75" x14ac:dyDescent="0.25">
      <c r="A558" s="14"/>
      <c r="B558" s="14"/>
      <c r="C558" s="14"/>
      <c r="D558" s="7"/>
    </row>
    <row r="559" spans="1:4" ht="15.75" x14ac:dyDescent="0.25">
      <c r="A559" s="14"/>
      <c r="B559" s="14"/>
      <c r="C559" s="14"/>
      <c r="D559" s="7"/>
    </row>
    <row r="560" spans="1:4" ht="15.75" x14ac:dyDescent="0.25">
      <c r="A560" s="14"/>
      <c r="B560" s="14"/>
      <c r="C560" s="14"/>
      <c r="D560" s="7"/>
    </row>
    <row r="561" spans="1:4" ht="15.75" x14ac:dyDescent="0.25">
      <c r="A561" s="14"/>
      <c r="B561" s="14"/>
      <c r="C561" s="14"/>
      <c r="D561" s="7"/>
    </row>
    <row r="562" spans="1:4" ht="15.75" x14ac:dyDescent="0.25">
      <c r="A562" s="14"/>
      <c r="B562" s="14"/>
      <c r="C562" s="14"/>
      <c r="D562" s="7"/>
    </row>
    <row r="563" spans="1:4" ht="15.75" x14ac:dyDescent="0.25">
      <c r="A563" s="14"/>
      <c r="B563" s="14"/>
      <c r="C563" s="14"/>
      <c r="D563" s="7"/>
    </row>
    <row r="564" spans="1:4" ht="15.75" x14ac:dyDescent="0.25">
      <c r="A564" s="14"/>
      <c r="B564" s="14"/>
      <c r="C564" s="14"/>
      <c r="D564" s="7"/>
    </row>
    <row r="565" spans="1:4" ht="15.75" x14ac:dyDescent="0.25">
      <c r="A565" s="14"/>
      <c r="B565" s="14"/>
      <c r="C565" s="14"/>
      <c r="D565" s="7"/>
    </row>
    <row r="566" spans="1:4" ht="15.75" x14ac:dyDescent="0.25">
      <c r="A566" s="14"/>
      <c r="B566" s="14"/>
      <c r="C566" s="14"/>
      <c r="D566" s="7"/>
    </row>
    <row r="567" spans="1:4" ht="15.75" x14ac:dyDescent="0.25">
      <c r="A567" s="14"/>
      <c r="B567" s="14"/>
      <c r="C567" s="14"/>
      <c r="D567" s="7"/>
    </row>
    <row r="568" spans="1:4" ht="15.75" x14ac:dyDescent="0.25">
      <c r="A568" s="14"/>
      <c r="B568" s="14"/>
      <c r="C568" s="14"/>
      <c r="D568" s="7"/>
    </row>
    <row r="569" spans="1:4" ht="15.75" x14ac:dyDescent="0.25">
      <c r="A569" s="14"/>
      <c r="B569" s="14"/>
      <c r="C569" s="14"/>
      <c r="D569" s="7"/>
    </row>
    <row r="570" spans="1:4" ht="15.75" x14ac:dyDescent="0.25">
      <c r="A570" s="14"/>
      <c r="B570" s="14"/>
      <c r="C570" s="14"/>
      <c r="D570" s="7"/>
    </row>
    <row r="571" spans="1:4" ht="15.75" x14ac:dyDescent="0.25">
      <c r="A571" s="14"/>
      <c r="B571" s="14"/>
      <c r="C571" s="14"/>
      <c r="D571" s="7"/>
    </row>
    <row r="572" spans="1:4" ht="15.75" x14ac:dyDescent="0.25">
      <c r="A572" s="14"/>
      <c r="B572" s="14"/>
      <c r="C572" s="14"/>
      <c r="D572" s="7"/>
    </row>
    <row r="573" spans="1:4" ht="15.75" x14ac:dyDescent="0.25">
      <c r="A573" s="14"/>
      <c r="B573" s="14"/>
      <c r="C573" s="14"/>
      <c r="D573" s="7"/>
    </row>
    <row r="574" spans="1:4" ht="15.75" x14ac:dyDescent="0.25">
      <c r="A574" s="14"/>
      <c r="B574" s="14"/>
      <c r="C574" s="14"/>
      <c r="D574" s="7"/>
    </row>
    <row r="575" spans="1:4" ht="15.75" x14ac:dyDescent="0.25">
      <c r="A575" s="14"/>
      <c r="B575" s="14"/>
      <c r="C575" s="14"/>
      <c r="D575" s="7"/>
    </row>
    <row r="576" spans="1:4" ht="15.75" x14ac:dyDescent="0.25">
      <c r="A576" s="14"/>
      <c r="B576" s="14"/>
      <c r="C576" s="14"/>
      <c r="D576" s="7"/>
    </row>
    <row r="577" spans="1:4" ht="15.75" x14ac:dyDescent="0.25">
      <c r="A577" s="14"/>
      <c r="B577" s="14"/>
      <c r="C577" s="14"/>
      <c r="D577" s="7"/>
    </row>
    <row r="578" spans="1:4" ht="15.75" x14ac:dyDescent="0.25">
      <c r="A578" s="14"/>
      <c r="B578" s="14"/>
      <c r="C578" s="14"/>
      <c r="D578" s="7"/>
    </row>
    <row r="579" spans="1:4" ht="15.75" x14ac:dyDescent="0.25">
      <c r="A579" s="14"/>
      <c r="B579" s="14"/>
      <c r="C579" s="14"/>
      <c r="D579" s="7"/>
    </row>
    <row r="580" spans="1:4" ht="15.75" x14ac:dyDescent="0.25">
      <c r="A580" s="14"/>
      <c r="B580" s="14"/>
      <c r="C580" s="14"/>
      <c r="D580" s="7"/>
    </row>
    <row r="581" spans="1:4" ht="15.75" x14ac:dyDescent="0.25">
      <c r="A581" s="14"/>
      <c r="B581" s="14"/>
      <c r="C581" s="14"/>
      <c r="D581" s="7"/>
    </row>
    <row r="582" spans="1:4" ht="15.75" x14ac:dyDescent="0.25">
      <c r="A582" s="14"/>
      <c r="B582" s="14"/>
      <c r="C582" s="14"/>
      <c r="D582" s="7"/>
    </row>
    <row r="583" spans="1:4" ht="15.75" x14ac:dyDescent="0.25">
      <c r="A583" s="14"/>
      <c r="B583" s="14"/>
      <c r="C583" s="14"/>
      <c r="D583" s="7"/>
    </row>
    <row r="584" spans="1:4" ht="15.75" x14ac:dyDescent="0.25">
      <c r="A584" s="14"/>
      <c r="B584" s="14"/>
      <c r="C584" s="14"/>
      <c r="D584" s="7"/>
    </row>
    <row r="585" spans="1:4" ht="15.75" x14ac:dyDescent="0.25">
      <c r="A585" s="14"/>
      <c r="B585" s="14"/>
      <c r="C585" s="14"/>
      <c r="D585" s="7"/>
    </row>
    <row r="586" spans="1:4" ht="15.75" x14ac:dyDescent="0.25">
      <c r="A586" s="14"/>
      <c r="B586" s="14"/>
      <c r="C586" s="14"/>
      <c r="D586" s="7"/>
    </row>
    <row r="587" spans="1:4" ht="15.75" x14ac:dyDescent="0.25">
      <c r="A587" s="14"/>
      <c r="B587" s="14"/>
      <c r="C587" s="14"/>
      <c r="D587" s="7"/>
    </row>
    <row r="588" spans="1:4" ht="15.75" x14ac:dyDescent="0.25">
      <c r="A588" s="14"/>
      <c r="B588" s="14"/>
      <c r="C588" s="14"/>
      <c r="D588" s="7"/>
    </row>
    <row r="589" spans="1:4" ht="15.75" x14ac:dyDescent="0.25">
      <c r="A589" s="14"/>
      <c r="B589" s="14"/>
      <c r="C589" s="14"/>
      <c r="D589" s="7"/>
    </row>
    <row r="590" spans="1:4" ht="15.75" x14ac:dyDescent="0.25">
      <c r="A590" s="14"/>
      <c r="B590" s="14"/>
      <c r="C590" s="14"/>
      <c r="D590" s="7"/>
    </row>
    <row r="591" spans="1:4" ht="15.75" x14ac:dyDescent="0.25">
      <c r="A591" s="14"/>
      <c r="B591" s="14"/>
      <c r="C591" s="14"/>
      <c r="D591" s="7"/>
    </row>
    <row r="592" spans="1:4" ht="15.75" x14ac:dyDescent="0.25">
      <c r="A592" s="14"/>
      <c r="B592" s="14"/>
      <c r="C592" s="14"/>
      <c r="D592" s="7"/>
    </row>
    <row r="593" spans="1:4" ht="15.75" x14ac:dyDescent="0.25">
      <c r="A593" s="14"/>
      <c r="B593" s="14"/>
      <c r="C593" s="14"/>
      <c r="D593" s="7"/>
    </row>
    <row r="594" spans="1:4" ht="15.75" x14ac:dyDescent="0.25">
      <c r="A594" s="14"/>
      <c r="B594" s="14"/>
      <c r="C594" s="14"/>
      <c r="D594" s="7"/>
    </row>
    <row r="595" spans="1:4" ht="15.75" x14ac:dyDescent="0.25">
      <c r="A595" s="14"/>
      <c r="B595" s="14"/>
      <c r="C595" s="14"/>
      <c r="D595" s="7"/>
    </row>
    <row r="596" spans="1:4" ht="15.75" x14ac:dyDescent="0.25">
      <c r="A596" s="14"/>
      <c r="B596" s="14"/>
      <c r="C596" s="14"/>
      <c r="D596" s="7"/>
    </row>
    <row r="597" spans="1:4" ht="15.75" x14ac:dyDescent="0.25">
      <c r="A597" s="14"/>
      <c r="B597" s="14"/>
      <c r="C597" s="14"/>
      <c r="D597" s="7"/>
    </row>
    <row r="598" spans="1:4" ht="15.75" x14ac:dyDescent="0.25">
      <c r="A598" s="14"/>
      <c r="B598" s="14"/>
      <c r="C598" s="14"/>
      <c r="D598" s="7"/>
    </row>
    <row r="599" spans="1:4" ht="15.75" x14ac:dyDescent="0.25">
      <c r="A599" s="14"/>
      <c r="B599" s="14"/>
      <c r="C599" s="14"/>
      <c r="D599" s="7"/>
    </row>
    <row r="600" spans="1:4" ht="15.75" x14ac:dyDescent="0.25">
      <c r="A600" s="14"/>
      <c r="B600" s="14"/>
      <c r="C600" s="14"/>
      <c r="D600" s="7"/>
    </row>
    <row r="601" spans="1:4" ht="15.75" x14ac:dyDescent="0.25">
      <c r="A601" s="14"/>
      <c r="B601" s="14"/>
      <c r="C601" s="14"/>
      <c r="D601" s="7"/>
    </row>
    <row r="602" spans="1:4" ht="15.75" x14ac:dyDescent="0.25">
      <c r="A602" s="14"/>
      <c r="B602" s="14"/>
      <c r="C602" s="14"/>
      <c r="D602" s="7"/>
    </row>
    <row r="603" spans="1:4" ht="15.75" x14ac:dyDescent="0.25">
      <c r="A603" s="14"/>
      <c r="B603" s="14"/>
      <c r="C603" s="14"/>
      <c r="D603" s="7"/>
    </row>
    <row r="604" spans="1:4" ht="15.75" x14ac:dyDescent="0.25">
      <c r="A604" s="14"/>
      <c r="B604" s="14"/>
      <c r="C604" s="14"/>
      <c r="D604" s="7"/>
    </row>
    <row r="605" spans="1:4" ht="15.75" x14ac:dyDescent="0.25">
      <c r="A605" s="14"/>
      <c r="B605" s="14"/>
      <c r="C605" s="14"/>
      <c r="D605" s="7"/>
    </row>
    <row r="606" spans="1:4" ht="15.75" x14ac:dyDescent="0.25">
      <c r="A606" s="14"/>
      <c r="B606" s="14"/>
      <c r="C606" s="14"/>
      <c r="D606" s="7"/>
    </row>
    <row r="607" spans="1:4" ht="15.75" x14ac:dyDescent="0.25">
      <c r="A607" s="14"/>
      <c r="B607" s="14"/>
      <c r="C607" s="14"/>
      <c r="D607" s="7"/>
    </row>
    <row r="608" spans="1:4" ht="15.75" x14ac:dyDescent="0.25">
      <c r="A608" s="14"/>
      <c r="B608" s="14"/>
      <c r="C608" s="14"/>
      <c r="D608" s="7"/>
    </row>
    <row r="609" spans="1:4" ht="15.75" x14ac:dyDescent="0.25">
      <c r="A609" s="14"/>
      <c r="B609" s="14"/>
      <c r="C609" s="14"/>
      <c r="D609" s="7"/>
    </row>
    <row r="610" spans="1:4" ht="15.75" x14ac:dyDescent="0.25">
      <c r="A610" s="14"/>
      <c r="B610" s="14"/>
      <c r="C610" s="14"/>
      <c r="D610" s="7"/>
    </row>
    <row r="611" spans="1:4" ht="15.75" x14ac:dyDescent="0.25">
      <c r="A611" s="14"/>
      <c r="B611" s="14"/>
      <c r="C611" s="14"/>
      <c r="D611" s="7"/>
    </row>
    <row r="612" spans="1:4" ht="15.75" x14ac:dyDescent="0.25">
      <c r="A612" s="14"/>
      <c r="B612" s="14"/>
      <c r="C612" s="14"/>
      <c r="D612" s="7"/>
    </row>
    <row r="613" spans="1:4" ht="15.75" x14ac:dyDescent="0.25">
      <c r="A613" s="14"/>
      <c r="B613" s="14"/>
      <c r="C613" s="14"/>
      <c r="D613" s="7"/>
    </row>
    <row r="614" spans="1:4" ht="15.75" x14ac:dyDescent="0.25">
      <c r="A614" s="14"/>
      <c r="B614" s="14"/>
      <c r="C614" s="14"/>
      <c r="D614" s="7"/>
    </row>
    <row r="615" spans="1:4" ht="15.75" x14ac:dyDescent="0.25">
      <c r="A615" s="14"/>
      <c r="B615" s="14"/>
      <c r="C615" s="14"/>
      <c r="D615" s="7"/>
    </row>
    <row r="616" spans="1:4" ht="15.75" x14ac:dyDescent="0.25">
      <c r="A616" s="14"/>
      <c r="B616" s="14"/>
      <c r="C616" s="14"/>
      <c r="D616" s="7"/>
    </row>
    <row r="617" spans="1:4" ht="15.75" x14ac:dyDescent="0.25">
      <c r="A617" s="14"/>
      <c r="B617" s="14"/>
      <c r="C617" s="14"/>
      <c r="D617" s="7"/>
    </row>
    <row r="618" spans="1:4" ht="15.75" x14ac:dyDescent="0.25">
      <c r="A618" s="14"/>
      <c r="B618" s="14"/>
      <c r="C618" s="14"/>
      <c r="D618" s="7"/>
    </row>
    <row r="619" spans="1:4" ht="15.75" x14ac:dyDescent="0.25">
      <c r="A619" s="14"/>
      <c r="B619" s="14"/>
      <c r="C619" s="14"/>
      <c r="D619" s="7"/>
    </row>
    <row r="620" spans="1:4" ht="15.75" x14ac:dyDescent="0.25">
      <c r="A620" s="14"/>
      <c r="B620" s="14"/>
      <c r="C620" s="14"/>
      <c r="D620" s="7"/>
    </row>
    <row r="621" spans="1:4" ht="15.75" x14ac:dyDescent="0.25">
      <c r="A621" s="14"/>
      <c r="B621" s="14"/>
      <c r="C621" s="14"/>
      <c r="D621" s="7"/>
    </row>
    <row r="622" spans="1:4" ht="15.75" x14ac:dyDescent="0.25">
      <c r="A622" s="14"/>
      <c r="B622" s="14"/>
      <c r="C622" s="14"/>
      <c r="D622" s="7"/>
    </row>
    <row r="623" spans="1:4" ht="15.75" x14ac:dyDescent="0.25">
      <c r="A623" s="14"/>
      <c r="B623" s="14"/>
      <c r="C623" s="14"/>
      <c r="D623" s="7"/>
    </row>
    <row r="624" spans="1:4" ht="15.75" x14ac:dyDescent="0.25">
      <c r="A624" s="14"/>
      <c r="B624" s="14"/>
      <c r="C624" s="14"/>
      <c r="D624" s="7"/>
    </row>
    <row r="625" spans="1:4" ht="15.75" x14ac:dyDescent="0.25">
      <c r="A625" s="14"/>
      <c r="B625" s="14"/>
      <c r="C625" s="14"/>
      <c r="D625" s="7"/>
    </row>
    <row r="626" spans="1:4" ht="15.75" x14ac:dyDescent="0.25">
      <c r="A626" s="14"/>
      <c r="B626" s="14"/>
      <c r="C626" s="14"/>
      <c r="D626" s="7"/>
    </row>
    <row r="627" spans="1:4" ht="15.75" x14ac:dyDescent="0.25">
      <c r="A627" s="14"/>
      <c r="B627" s="14"/>
      <c r="C627" s="14"/>
      <c r="D627" s="7"/>
    </row>
    <row r="628" spans="1:4" ht="15.75" x14ac:dyDescent="0.25">
      <c r="A628" s="14"/>
      <c r="B628" s="14"/>
      <c r="C628" s="14"/>
      <c r="D628" s="7"/>
    </row>
    <row r="629" spans="1:4" ht="15.75" x14ac:dyDescent="0.25">
      <c r="A629" s="14"/>
      <c r="B629" s="14"/>
      <c r="C629" s="14"/>
      <c r="D629" s="7"/>
    </row>
    <row r="630" spans="1:4" ht="15.75" x14ac:dyDescent="0.25">
      <c r="A630" s="14"/>
      <c r="B630" s="14"/>
      <c r="C630" s="14"/>
      <c r="D630" s="7"/>
    </row>
    <row r="631" spans="1:4" ht="15.75" x14ac:dyDescent="0.25">
      <c r="A631" s="14"/>
      <c r="B631" s="14"/>
      <c r="C631" s="14"/>
      <c r="D631" s="7"/>
    </row>
    <row r="632" spans="1:4" ht="15.75" x14ac:dyDescent="0.25">
      <c r="A632" s="14"/>
      <c r="B632" s="14"/>
      <c r="C632" s="14"/>
      <c r="D632" s="7"/>
    </row>
    <row r="633" spans="1:4" ht="15.75" x14ac:dyDescent="0.25">
      <c r="A633" s="14"/>
      <c r="B633" s="14"/>
      <c r="C633" s="14"/>
      <c r="D633" s="7"/>
    </row>
    <row r="634" spans="1:4" ht="15.75" x14ac:dyDescent="0.25">
      <c r="A634" s="14"/>
      <c r="B634" s="14"/>
      <c r="C634" s="14"/>
      <c r="D634" s="7"/>
    </row>
    <row r="635" spans="1:4" ht="15.75" x14ac:dyDescent="0.25">
      <c r="A635" s="14"/>
      <c r="B635" s="14"/>
      <c r="C635" s="14"/>
      <c r="D635" s="7"/>
    </row>
    <row r="636" spans="1:4" ht="15.75" x14ac:dyDescent="0.25">
      <c r="A636" s="14"/>
      <c r="B636" s="14"/>
      <c r="C636" s="14"/>
      <c r="D636" s="7"/>
    </row>
    <row r="637" spans="1:4" ht="15.75" x14ac:dyDescent="0.25">
      <c r="A637" s="14"/>
      <c r="B637" s="14"/>
      <c r="C637" s="14"/>
      <c r="D637" s="7"/>
    </row>
    <row r="638" spans="1:4" ht="15.75" x14ac:dyDescent="0.25">
      <c r="A638" s="14"/>
      <c r="B638" s="14"/>
      <c r="C638" s="14"/>
      <c r="D638" s="7"/>
    </row>
    <row r="639" spans="1:4" ht="15.75" x14ac:dyDescent="0.25">
      <c r="A639" s="14"/>
      <c r="B639" s="14"/>
      <c r="C639" s="14"/>
      <c r="D639" s="7"/>
    </row>
    <row r="640" spans="1:4" ht="15.75" x14ac:dyDescent="0.25">
      <c r="A640" s="14"/>
      <c r="B640" s="14"/>
      <c r="C640" s="14"/>
      <c r="D640" s="7"/>
    </row>
    <row r="641" spans="1:4" ht="15.75" x14ac:dyDescent="0.25">
      <c r="A641" s="14"/>
      <c r="B641" s="14"/>
      <c r="C641" s="14"/>
      <c r="D641" s="7"/>
    </row>
    <row r="642" spans="1:4" ht="15.75" x14ac:dyDescent="0.25">
      <c r="A642" s="14"/>
      <c r="B642" s="14"/>
      <c r="C642" s="14"/>
      <c r="D642" s="7"/>
    </row>
    <row r="643" spans="1:4" ht="15.75" x14ac:dyDescent="0.25">
      <c r="A643" s="14"/>
      <c r="B643" s="14"/>
      <c r="C643" s="14"/>
      <c r="D643" s="7"/>
    </row>
    <row r="644" spans="1:4" ht="15.75" x14ac:dyDescent="0.25">
      <c r="A644" s="14"/>
      <c r="B644" s="14"/>
      <c r="C644" s="14"/>
      <c r="D644" s="7"/>
    </row>
    <row r="645" spans="1:4" ht="15.75" x14ac:dyDescent="0.25">
      <c r="A645" s="14"/>
      <c r="B645" s="14"/>
      <c r="C645" s="14"/>
      <c r="D645" s="7"/>
    </row>
    <row r="646" spans="1:4" ht="15.75" x14ac:dyDescent="0.25">
      <c r="A646" s="14"/>
      <c r="B646" s="14"/>
      <c r="C646" s="14"/>
      <c r="D646" s="7"/>
    </row>
    <row r="647" spans="1:4" ht="15.75" x14ac:dyDescent="0.25">
      <c r="A647" s="14"/>
      <c r="B647" s="14"/>
      <c r="C647" s="14"/>
      <c r="D647" s="7"/>
    </row>
    <row r="648" spans="1:4" ht="15.75" x14ac:dyDescent="0.25">
      <c r="A648" s="14"/>
      <c r="B648" s="14"/>
      <c r="C648" s="14"/>
      <c r="D648" s="7"/>
    </row>
    <row r="649" spans="1:4" ht="15.75" x14ac:dyDescent="0.25">
      <c r="A649" s="14"/>
      <c r="B649" s="14"/>
      <c r="C649" s="14"/>
      <c r="D649" s="7"/>
    </row>
    <row r="650" spans="1:4" ht="15.75" x14ac:dyDescent="0.25">
      <c r="A650" s="14"/>
      <c r="B650" s="14"/>
      <c r="C650" s="14"/>
      <c r="D650" s="7"/>
    </row>
    <row r="651" spans="1:4" ht="15.75" x14ac:dyDescent="0.25">
      <c r="A651" s="14"/>
      <c r="B651" s="14"/>
      <c r="C651" s="14"/>
      <c r="D651" s="7"/>
    </row>
    <row r="652" spans="1:4" ht="15.75" x14ac:dyDescent="0.25">
      <c r="A652" s="14"/>
      <c r="B652" s="14"/>
      <c r="C652" s="14"/>
      <c r="D652" s="7"/>
    </row>
    <row r="653" spans="1:4" ht="15.75" x14ac:dyDescent="0.25">
      <c r="A653" s="14"/>
      <c r="B653" s="14"/>
      <c r="C653" s="14"/>
      <c r="D653" s="7"/>
    </row>
    <row r="654" spans="1:4" ht="15.75" x14ac:dyDescent="0.25">
      <c r="A654" s="14"/>
      <c r="B654" s="14"/>
      <c r="C654" s="14"/>
      <c r="D654" s="7"/>
    </row>
    <row r="655" spans="1:4" ht="15.75" x14ac:dyDescent="0.25">
      <c r="A655" s="14"/>
      <c r="B655" s="14"/>
      <c r="C655" s="14"/>
      <c r="D655" s="7"/>
    </row>
    <row r="656" spans="1:4" ht="15.75" x14ac:dyDescent="0.25">
      <c r="A656" s="14"/>
      <c r="B656" s="14"/>
      <c r="C656" s="14"/>
      <c r="D656" s="7"/>
    </row>
    <row r="657" spans="1:4" ht="15.75" x14ac:dyDescent="0.25">
      <c r="A657" s="14"/>
      <c r="B657" s="14"/>
      <c r="C657" s="14"/>
      <c r="D657" s="7"/>
    </row>
    <row r="658" spans="1:4" ht="15.75" x14ac:dyDescent="0.25">
      <c r="A658" s="14"/>
      <c r="B658" s="14"/>
      <c r="C658" s="14"/>
      <c r="D658" s="7"/>
    </row>
    <row r="659" spans="1:4" ht="15.75" x14ac:dyDescent="0.25">
      <c r="A659" s="14"/>
      <c r="B659" s="14"/>
      <c r="C659" s="14"/>
      <c r="D659" s="7"/>
    </row>
    <row r="660" spans="1:4" ht="15.75" x14ac:dyDescent="0.25">
      <c r="A660" s="14"/>
      <c r="B660" s="14"/>
      <c r="C660" s="14"/>
      <c r="D660" s="7"/>
    </row>
    <row r="661" spans="1:4" ht="15.75" x14ac:dyDescent="0.25">
      <c r="A661" s="14"/>
      <c r="B661" s="14"/>
      <c r="C661" s="14"/>
      <c r="D661" s="7"/>
    </row>
    <row r="662" spans="1:4" ht="15.75" x14ac:dyDescent="0.25">
      <c r="A662" s="14"/>
      <c r="B662" s="14"/>
      <c r="C662" s="14"/>
      <c r="D662" s="7"/>
    </row>
    <row r="663" spans="1:4" ht="15.75" x14ac:dyDescent="0.25">
      <c r="A663" s="14"/>
      <c r="B663" s="14"/>
      <c r="C663" s="14"/>
      <c r="D663" s="7"/>
    </row>
    <row r="664" spans="1:4" ht="15.75" x14ac:dyDescent="0.25">
      <c r="A664" s="14"/>
      <c r="B664" s="14"/>
      <c r="C664" s="14"/>
      <c r="D664" s="7"/>
    </row>
    <row r="665" spans="1:4" ht="15.75" x14ac:dyDescent="0.25">
      <c r="A665" s="14"/>
      <c r="B665" s="14"/>
      <c r="C665" s="14"/>
      <c r="D665" s="7"/>
    </row>
    <row r="666" spans="1:4" ht="15.75" x14ac:dyDescent="0.25">
      <c r="A666" s="14"/>
      <c r="B666" s="14"/>
      <c r="C666" s="14"/>
      <c r="D666" s="7"/>
    </row>
    <row r="667" spans="1:4" ht="15.75" x14ac:dyDescent="0.25">
      <c r="A667" s="14"/>
      <c r="B667" s="14"/>
      <c r="C667" s="14"/>
      <c r="D667" s="7"/>
    </row>
    <row r="668" spans="1:4" ht="15.75" x14ac:dyDescent="0.25">
      <c r="A668" s="14"/>
      <c r="B668" s="14"/>
      <c r="C668" s="14"/>
      <c r="D668" s="7"/>
    </row>
    <row r="669" spans="1:4" ht="15.75" x14ac:dyDescent="0.25">
      <c r="A669" s="14"/>
      <c r="B669" s="14"/>
      <c r="C669" s="14"/>
      <c r="D669" s="7"/>
    </row>
    <row r="670" spans="1:4" ht="15.75" x14ac:dyDescent="0.25">
      <c r="A670" s="14"/>
      <c r="B670" s="14"/>
      <c r="C670" s="14"/>
      <c r="D670" s="7"/>
    </row>
    <row r="671" spans="1:4" ht="15.75" x14ac:dyDescent="0.25">
      <c r="A671" s="14"/>
      <c r="B671" s="14"/>
      <c r="C671" s="14"/>
      <c r="D671" s="7"/>
    </row>
    <row r="672" spans="1:4" ht="15.75" x14ac:dyDescent="0.25">
      <c r="A672" s="14"/>
      <c r="B672" s="14"/>
      <c r="C672" s="14"/>
      <c r="D672" s="7"/>
    </row>
    <row r="673" spans="1:4" ht="15.75" x14ac:dyDescent="0.25">
      <c r="A673" s="14"/>
      <c r="B673" s="14"/>
      <c r="C673" s="14"/>
      <c r="D673" s="7"/>
    </row>
    <row r="674" spans="1:4" ht="15.75" x14ac:dyDescent="0.25">
      <c r="A674" s="14"/>
      <c r="B674" s="14"/>
      <c r="C674" s="14"/>
      <c r="D674" s="7"/>
    </row>
    <row r="675" spans="1:4" ht="15.75" x14ac:dyDescent="0.25">
      <c r="A675" s="14"/>
      <c r="B675" s="14"/>
      <c r="C675" s="14"/>
      <c r="D675" s="7"/>
    </row>
    <row r="676" spans="1:4" ht="15.75" x14ac:dyDescent="0.25">
      <c r="A676" s="14"/>
      <c r="B676" s="14"/>
      <c r="C676" s="14"/>
      <c r="D676" s="7"/>
    </row>
    <row r="677" spans="1:4" ht="15.75" x14ac:dyDescent="0.25">
      <c r="A677" s="14"/>
      <c r="B677" s="14"/>
      <c r="C677" s="14"/>
      <c r="D677" s="7"/>
    </row>
    <row r="678" spans="1:4" ht="15.75" x14ac:dyDescent="0.25">
      <c r="A678" s="14"/>
      <c r="B678" s="14"/>
      <c r="C678" s="14"/>
      <c r="D678" s="7"/>
    </row>
    <row r="679" spans="1:4" ht="15.75" x14ac:dyDescent="0.25">
      <c r="A679" s="14"/>
      <c r="B679" s="14"/>
      <c r="C679" s="14"/>
      <c r="D679" s="7"/>
    </row>
    <row r="680" spans="1:4" ht="15.75" x14ac:dyDescent="0.25">
      <c r="A680" s="14"/>
      <c r="B680" s="14"/>
      <c r="C680" s="14"/>
      <c r="D680" s="7"/>
    </row>
    <row r="681" spans="1:4" ht="15.75" x14ac:dyDescent="0.25">
      <c r="A681" s="14"/>
      <c r="B681" s="14"/>
      <c r="C681" s="14"/>
      <c r="D681" s="7"/>
    </row>
    <row r="682" spans="1:4" ht="15.75" x14ac:dyDescent="0.25">
      <c r="A682" s="14"/>
      <c r="B682" s="14"/>
      <c r="C682" s="14"/>
      <c r="D682" s="7"/>
    </row>
    <row r="683" spans="1:4" ht="15.75" x14ac:dyDescent="0.25">
      <c r="A683" s="14"/>
      <c r="B683" s="14"/>
      <c r="C683" s="14"/>
      <c r="D683" s="7"/>
    </row>
    <row r="684" spans="1:4" ht="15.75" x14ac:dyDescent="0.25">
      <c r="A684" s="14"/>
      <c r="B684" s="14"/>
      <c r="C684" s="14"/>
      <c r="D684" s="7"/>
    </row>
    <row r="685" spans="1:4" ht="15.75" x14ac:dyDescent="0.25">
      <c r="A685" s="14"/>
      <c r="B685" s="14"/>
      <c r="C685" s="14"/>
      <c r="D685" s="7"/>
    </row>
    <row r="686" spans="1:4" ht="15.75" x14ac:dyDescent="0.25">
      <c r="A686" s="14"/>
      <c r="B686" s="14"/>
      <c r="C686" s="14"/>
      <c r="D686" s="7"/>
    </row>
    <row r="687" spans="1:4" ht="15.75" x14ac:dyDescent="0.25">
      <c r="A687" s="14"/>
      <c r="B687" s="14"/>
      <c r="C687" s="14"/>
      <c r="D687" s="7"/>
    </row>
    <row r="688" spans="1:4" ht="15.75" x14ac:dyDescent="0.25">
      <c r="A688" s="14"/>
      <c r="B688" s="14"/>
      <c r="C688" s="14"/>
      <c r="D688" s="7"/>
    </row>
    <row r="689" spans="1:4" ht="15.75" x14ac:dyDescent="0.25">
      <c r="A689" s="14"/>
      <c r="B689" s="14"/>
      <c r="C689" s="14"/>
      <c r="D689" s="7"/>
    </row>
    <row r="690" spans="1:4" ht="15.75" x14ac:dyDescent="0.25">
      <c r="A690" s="14"/>
      <c r="B690" s="14"/>
      <c r="C690" s="14"/>
      <c r="D690" s="7"/>
    </row>
    <row r="691" spans="1:4" ht="15.75" x14ac:dyDescent="0.25">
      <c r="A691" s="14"/>
      <c r="B691" s="14"/>
      <c r="C691" s="14"/>
      <c r="D691" s="7"/>
    </row>
    <row r="692" spans="1:4" ht="15.75" x14ac:dyDescent="0.25">
      <c r="A692" s="14"/>
      <c r="B692" s="14"/>
      <c r="C692" s="14"/>
      <c r="D692" s="7"/>
    </row>
    <row r="693" spans="1:4" ht="15.75" x14ac:dyDescent="0.25">
      <c r="A693" s="14"/>
      <c r="B693" s="14"/>
      <c r="C693" s="14"/>
      <c r="D693" s="7"/>
    </row>
    <row r="694" spans="1:4" ht="15.75" x14ac:dyDescent="0.25">
      <c r="A694" s="14"/>
      <c r="B694" s="14"/>
      <c r="C694" s="14"/>
      <c r="D694" s="7"/>
    </row>
    <row r="695" spans="1:4" ht="15.75" x14ac:dyDescent="0.25">
      <c r="A695" s="14"/>
      <c r="B695" s="14"/>
      <c r="C695" s="14"/>
      <c r="D695" s="7"/>
    </row>
    <row r="696" spans="1:4" ht="15.75" x14ac:dyDescent="0.25">
      <c r="A696" s="14"/>
      <c r="B696" s="14"/>
      <c r="C696" s="14"/>
      <c r="D696" s="7"/>
    </row>
    <row r="697" spans="1:4" ht="15.75" x14ac:dyDescent="0.25">
      <c r="A697" s="14"/>
      <c r="B697" s="14"/>
      <c r="C697" s="14"/>
      <c r="D697" s="7"/>
    </row>
    <row r="698" spans="1:4" ht="15.75" x14ac:dyDescent="0.25">
      <c r="A698" s="14"/>
      <c r="B698" s="14"/>
      <c r="C698" s="14"/>
      <c r="D698" s="7"/>
    </row>
    <row r="699" spans="1:4" ht="15.75" x14ac:dyDescent="0.25">
      <c r="A699" s="14"/>
      <c r="B699" s="14"/>
      <c r="C699" s="14"/>
      <c r="D699" s="7"/>
    </row>
    <row r="700" spans="1:4" ht="15.75" x14ac:dyDescent="0.25">
      <c r="A700" s="14"/>
      <c r="B700" s="14"/>
      <c r="C700" s="14"/>
      <c r="D700" s="7"/>
    </row>
    <row r="701" spans="1:4" ht="15.75" x14ac:dyDescent="0.25">
      <c r="A701" s="14"/>
      <c r="B701" s="14"/>
      <c r="C701" s="14"/>
      <c r="D701" s="7"/>
    </row>
    <row r="702" spans="1:4" ht="15.75" x14ac:dyDescent="0.25">
      <c r="A702" s="14"/>
      <c r="B702" s="14"/>
      <c r="C702" s="14"/>
      <c r="D702" s="7"/>
    </row>
    <row r="703" spans="1:4" ht="15.75" x14ac:dyDescent="0.25">
      <c r="A703" s="14"/>
      <c r="B703" s="14"/>
      <c r="C703" s="14"/>
      <c r="D703" s="7"/>
    </row>
    <row r="704" spans="1:4" ht="15.75" x14ac:dyDescent="0.25">
      <c r="A704" s="14"/>
      <c r="B704" s="14"/>
      <c r="C704" s="14"/>
      <c r="D704" s="7"/>
    </row>
    <row r="705" spans="1:4" ht="15.75" x14ac:dyDescent="0.25">
      <c r="A705" s="14"/>
      <c r="B705" s="14"/>
      <c r="C705" s="14"/>
      <c r="D705" s="7"/>
    </row>
    <row r="706" spans="1:4" ht="15.75" x14ac:dyDescent="0.25">
      <c r="A706" s="14"/>
      <c r="B706" s="14"/>
      <c r="C706" s="14"/>
      <c r="D706" s="7"/>
    </row>
    <row r="707" spans="1:4" ht="15.75" x14ac:dyDescent="0.25">
      <c r="A707" s="14"/>
      <c r="B707" s="14"/>
      <c r="C707" s="14"/>
      <c r="D707" s="7"/>
    </row>
    <row r="708" spans="1:4" ht="15.75" x14ac:dyDescent="0.25">
      <c r="A708" s="14"/>
      <c r="B708" s="14"/>
      <c r="C708" s="14"/>
      <c r="D708" s="7"/>
    </row>
    <row r="709" spans="1:4" ht="15.75" x14ac:dyDescent="0.25">
      <c r="A709" s="14"/>
      <c r="B709" s="14"/>
      <c r="C709" s="14"/>
      <c r="D709" s="7"/>
    </row>
    <row r="710" spans="1:4" ht="15.75" x14ac:dyDescent="0.25">
      <c r="A710" s="14"/>
      <c r="B710" s="14"/>
      <c r="C710" s="14"/>
      <c r="D710" s="7"/>
    </row>
    <row r="711" spans="1:4" ht="15.75" x14ac:dyDescent="0.25">
      <c r="A711" s="14"/>
      <c r="B711" s="14"/>
      <c r="C711" s="14"/>
      <c r="D711" s="7"/>
    </row>
    <row r="712" spans="1:4" ht="15.75" x14ac:dyDescent="0.25">
      <c r="A712" s="14"/>
      <c r="B712" s="14"/>
      <c r="C712" s="14"/>
      <c r="D712" s="7"/>
    </row>
    <row r="713" spans="1:4" ht="15.75" x14ac:dyDescent="0.25">
      <c r="A713" s="14"/>
      <c r="B713" s="14"/>
      <c r="C713" s="14"/>
      <c r="D713" s="7"/>
    </row>
    <row r="714" spans="1:4" ht="15.75" x14ac:dyDescent="0.25">
      <c r="A714" s="14"/>
      <c r="B714" s="14"/>
      <c r="C714" s="14"/>
      <c r="D714" s="7"/>
    </row>
    <row r="715" spans="1:4" ht="15.75" x14ac:dyDescent="0.25">
      <c r="A715" s="14"/>
      <c r="B715" s="14"/>
      <c r="C715" s="14"/>
      <c r="D715" s="7"/>
    </row>
    <row r="716" spans="1:4" ht="15.75" x14ac:dyDescent="0.25">
      <c r="A716" s="14"/>
      <c r="B716" s="14"/>
      <c r="C716" s="14"/>
      <c r="D716" s="7"/>
    </row>
    <row r="717" spans="1:4" ht="15.75" x14ac:dyDescent="0.25">
      <c r="A717" s="14"/>
      <c r="B717" s="14"/>
      <c r="C717" s="14"/>
      <c r="D717" s="7"/>
    </row>
    <row r="718" spans="1:4" ht="15.75" x14ac:dyDescent="0.25">
      <c r="A718" s="14"/>
      <c r="B718" s="14"/>
      <c r="C718" s="14"/>
      <c r="D718" s="7"/>
    </row>
    <row r="719" spans="1:4" ht="15.75" x14ac:dyDescent="0.25">
      <c r="A719" s="14"/>
      <c r="B719" s="14"/>
      <c r="C719" s="14"/>
      <c r="D719" s="7"/>
    </row>
    <row r="720" spans="1:4" ht="15.75" x14ac:dyDescent="0.25">
      <c r="A720" s="14"/>
      <c r="B720" s="14"/>
      <c r="C720" s="14"/>
      <c r="D720" s="7"/>
    </row>
    <row r="721" spans="1:4" ht="15.75" x14ac:dyDescent="0.25">
      <c r="A721" s="14"/>
      <c r="B721" s="14"/>
      <c r="C721" s="14"/>
      <c r="D721" s="7"/>
    </row>
    <row r="722" spans="1:4" ht="15.75" x14ac:dyDescent="0.25">
      <c r="A722" s="14"/>
      <c r="B722" s="14"/>
      <c r="C722" s="14"/>
      <c r="D722" s="7"/>
    </row>
    <row r="723" spans="1:4" ht="15.75" x14ac:dyDescent="0.25">
      <c r="A723" s="14"/>
      <c r="B723" s="14"/>
      <c r="C723" s="14"/>
      <c r="D723" s="7"/>
    </row>
    <row r="724" spans="1:4" ht="15.75" x14ac:dyDescent="0.25">
      <c r="A724" s="14"/>
      <c r="B724" s="14"/>
      <c r="C724" s="14"/>
      <c r="D724" s="7"/>
    </row>
    <row r="725" spans="1:4" ht="15.75" x14ac:dyDescent="0.25">
      <c r="A725" s="14"/>
      <c r="B725" s="14"/>
      <c r="C725" s="14"/>
      <c r="D725" s="7"/>
    </row>
    <row r="726" spans="1:4" ht="15.75" x14ac:dyDescent="0.25">
      <c r="A726" s="14"/>
      <c r="B726" s="14"/>
      <c r="C726" s="14"/>
      <c r="D726" s="7"/>
    </row>
    <row r="727" spans="1:4" ht="15.75" x14ac:dyDescent="0.25">
      <c r="A727" s="14"/>
      <c r="B727" s="14"/>
      <c r="C727" s="14"/>
      <c r="D727" s="7"/>
    </row>
    <row r="728" spans="1:4" ht="15.75" x14ac:dyDescent="0.25">
      <c r="A728" s="14"/>
      <c r="B728" s="14"/>
      <c r="C728" s="14"/>
      <c r="D728" s="7"/>
    </row>
    <row r="729" spans="1:4" ht="15.75" x14ac:dyDescent="0.25">
      <c r="A729" s="14"/>
      <c r="B729" s="14"/>
      <c r="C729" s="14"/>
      <c r="D729" s="7"/>
    </row>
    <row r="730" spans="1:4" ht="15.75" x14ac:dyDescent="0.25">
      <c r="A730" s="14"/>
      <c r="B730" s="14"/>
      <c r="C730" s="14"/>
      <c r="D730" s="7"/>
    </row>
    <row r="731" spans="1:4" ht="15.75" x14ac:dyDescent="0.25">
      <c r="A731" s="14"/>
      <c r="B731" s="14"/>
      <c r="C731" s="14"/>
      <c r="D731" s="7"/>
    </row>
    <row r="732" spans="1:4" ht="15.75" x14ac:dyDescent="0.25">
      <c r="A732" s="14"/>
      <c r="B732" s="14"/>
      <c r="C732" s="14"/>
      <c r="D732" s="7"/>
    </row>
    <row r="733" spans="1:4" ht="15.75" x14ac:dyDescent="0.25">
      <c r="A733" s="14"/>
      <c r="B733" s="14"/>
      <c r="C733" s="14"/>
      <c r="D733" s="7"/>
    </row>
    <row r="734" spans="1:4" ht="15.75" x14ac:dyDescent="0.25">
      <c r="A734" s="14"/>
      <c r="B734" s="14"/>
      <c r="C734" s="14"/>
      <c r="D734" s="7"/>
    </row>
    <row r="735" spans="1:4" ht="15.75" x14ac:dyDescent="0.25">
      <c r="A735" s="14"/>
      <c r="B735" s="14"/>
      <c r="C735" s="14"/>
      <c r="D735" s="7"/>
    </row>
    <row r="736" spans="1:4" ht="15.75" x14ac:dyDescent="0.25">
      <c r="A736" s="14"/>
      <c r="B736" s="14"/>
      <c r="C736" s="14"/>
      <c r="D736" s="7"/>
    </row>
    <row r="737" spans="1:4" ht="15.75" x14ac:dyDescent="0.25">
      <c r="A737" s="14"/>
      <c r="B737" s="14"/>
      <c r="C737" s="14"/>
      <c r="D737" s="7"/>
    </row>
    <row r="738" spans="1:4" ht="15.75" x14ac:dyDescent="0.25">
      <c r="A738" s="14"/>
      <c r="B738" s="14"/>
      <c r="C738" s="14"/>
      <c r="D738" s="7"/>
    </row>
    <row r="739" spans="1:4" ht="15.75" x14ac:dyDescent="0.25">
      <c r="A739" s="14"/>
      <c r="B739" s="14"/>
      <c r="C739" s="14"/>
      <c r="D739" s="7"/>
    </row>
    <row r="740" spans="1:4" ht="15.75" x14ac:dyDescent="0.25">
      <c r="A740" s="14"/>
      <c r="B740" s="14"/>
      <c r="C740" s="14"/>
      <c r="D740" s="7"/>
    </row>
    <row r="741" spans="1:4" ht="15.75" x14ac:dyDescent="0.25">
      <c r="A741" s="14"/>
      <c r="B741" s="14"/>
      <c r="C741" s="14"/>
      <c r="D741" s="7"/>
    </row>
    <row r="742" spans="1:4" ht="15.75" x14ac:dyDescent="0.25">
      <c r="A742" s="14"/>
      <c r="B742" s="14"/>
      <c r="C742" s="14"/>
      <c r="D742" s="7"/>
    </row>
    <row r="743" spans="1:4" ht="15.75" x14ac:dyDescent="0.25">
      <c r="A743" s="14"/>
      <c r="B743" s="14"/>
      <c r="C743" s="14"/>
      <c r="D743" s="7"/>
    </row>
    <row r="744" spans="1:4" ht="15.75" x14ac:dyDescent="0.25">
      <c r="A744" s="14"/>
      <c r="B744" s="14"/>
      <c r="C744" s="14"/>
      <c r="D744" s="7"/>
    </row>
    <row r="745" spans="1:4" ht="15.75" x14ac:dyDescent="0.25">
      <c r="A745" s="14"/>
      <c r="B745" s="14"/>
      <c r="C745" s="14"/>
      <c r="D745" s="7"/>
    </row>
    <row r="746" spans="1:4" ht="15.75" x14ac:dyDescent="0.25">
      <c r="A746" s="14"/>
      <c r="B746" s="14"/>
      <c r="C746" s="14"/>
      <c r="D746" s="7"/>
    </row>
    <row r="747" spans="1:4" ht="15.75" x14ac:dyDescent="0.25">
      <c r="A747" s="14"/>
      <c r="B747" s="14"/>
      <c r="C747" s="14"/>
      <c r="D747" s="7"/>
    </row>
    <row r="748" spans="1:4" ht="15.75" x14ac:dyDescent="0.25">
      <c r="A748" s="14"/>
      <c r="B748" s="14"/>
      <c r="C748" s="14"/>
      <c r="D748" s="7"/>
    </row>
    <row r="749" spans="1:4" ht="15.75" x14ac:dyDescent="0.25">
      <c r="A749" s="14"/>
      <c r="B749" s="14"/>
      <c r="C749" s="14"/>
      <c r="D749" s="7"/>
    </row>
    <row r="750" spans="1:4" ht="15.75" x14ac:dyDescent="0.25">
      <c r="A750" s="14"/>
      <c r="B750" s="14"/>
      <c r="C750" s="14"/>
      <c r="D750" s="7"/>
    </row>
    <row r="751" spans="1:4" ht="15.75" x14ac:dyDescent="0.25">
      <c r="A751" s="14"/>
      <c r="B751" s="14"/>
      <c r="C751" s="14"/>
      <c r="D751" s="7"/>
    </row>
    <row r="752" spans="1:4" ht="15.75" x14ac:dyDescent="0.25">
      <c r="A752" s="14"/>
      <c r="B752" s="14"/>
      <c r="C752" s="14"/>
      <c r="D752" s="7"/>
    </row>
    <row r="753" spans="1:4" ht="15.75" x14ac:dyDescent="0.25">
      <c r="A753" s="14"/>
      <c r="B753" s="14"/>
      <c r="C753" s="14"/>
      <c r="D753" s="7"/>
    </row>
    <row r="754" spans="1:4" ht="15.75" x14ac:dyDescent="0.25">
      <c r="A754" s="14"/>
      <c r="B754" s="14"/>
      <c r="C754" s="14"/>
      <c r="D754" s="7"/>
    </row>
    <row r="755" spans="1:4" ht="15.75" x14ac:dyDescent="0.25">
      <c r="A755" s="14"/>
      <c r="B755" s="14"/>
      <c r="C755" s="14"/>
      <c r="D755" s="7"/>
    </row>
    <row r="756" spans="1:4" ht="15.75" x14ac:dyDescent="0.25">
      <c r="A756" s="14"/>
      <c r="B756" s="14"/>
      <c r="C756" s="14"/>
      <c r="D756" s="7"/>
    </row>
    <row r="757" spans="1:4" ht="15.75" x14ac:dyDescent="0.25">
      <c r="A757" s="14"/>
      <c r="B757" s="14"/>
      <c r="C757" s="14"/>
      <c r="D757" s="7"/>
    </row>
    <row r="758" spans="1:4" ht="15.75" x14ac:dyDescent="0.25">
      <c r="A758" s="14"/>
      <c r="B758" s="14"/>
      <c r="C758" s="14"/>
      <c r="D758" s="7"/>
    </row>
    <row r="759" spans="1:4" ht="15.75" x14ac:dyDescent="0.25">
      <c r="A759" s="14"/>
      <c r="B759" s="14"/>
      <c r="C759" s="14"/>
      <c r="D759" s="7"/>
    </row>
    <row r="760" spans="1:4" ht="15.75" x14ac:dyDescent="0.25">
      <c r="A760" s="14"/>
      <c r="B760" s="14"/>
      <c r="C760" s="14"/>
      <c r="D760" s="7"/>
    </row>
    <row r="761" spans="1:4" ht="15.75" x14ac:dyDescent="0.25">
      <c r="A761" s="14"/>
      <c r="B761" s="14"/>
      <c r="C761" s="14"/>
      <c r="D761" s="7"/>
    </row>
    <row r="762" spans="1:4" ht="15.75" x14ac:dyDescent="0.25">
      <c r="A762" s="14"/>
      <c r="B762" s="14"/>
      <c r="C762" s="14"/>
      <c r="D762" s="7"/>
    </row>
    <row r="763" spans="1:4" ht="15.75" x14ac:dyDescent="0.25">
      <c r="A763" s="14"/>
      <c r="B763" s="14"/>
      <c r="C763" s="14"/>
      <c r="D763" s="7"/>
    </row>
    <row r="764" spans="1:4" ht="15.75" x14ac:dyDescent="0.25">
      <c r="A764" s="14"/>
      <c r="B764" s="14"/>
      <c r="C764" s="14"/>
      <c r="D764" s="7"/>
    </row>
    <row r="765" spans="1:4" ht="15.75" x14ac:dyDescent="0.25">
      <c r="A765" s="14"/>
      <c r="B765" s="14"/>
      <c r="C765" s="14"/>
      <c r="D765" s="7"/>
    </row>
    <row r="766" spans="1:4" ht="15.75" x14ac:dyDescent="0.25">
      <c r="A766" s="14"/>
      <c r="B766" s="14"/>
      <c r="C766" s="14"/>
      <c r="D766" s="7"/>
    </row>
    <row r="767" spans="1:4" ht="15.75" x14ac:dyDescent="0.25">
      <c r="A767" s="14"/>
      <c r="B767" s="14"/>
      <c r="C767" s="14"/>
      <c r="D767" s="7"/>
    </row>
    <row r="768" spans="1:4" ht="15.75" x14ac:dyDescent="0.25">
      <c r="A768" s="14"/>
      <c r="B768" s="14"/>
      <c r="C768" s="14"/>
      <c r="D768" s="7"/>
    </row>
    <row r="769" spans="1:4" ht="15.75" x14ac:dyDescent="0.25">
      <c r="A769" s="14"/>
      <c r="B769" s="14"/>
      <c r="C769" s="14"/>
      <c r="D769" s="7"/>
    </row>
    <row r="770" spans="1:4" ht="15.75" x14ac:dyDescent="0.25">
      <c r="A770" s="14"/>
      <c r="B770" s="14"/>
      <c r="C770" s="14"/>
      <c r="D770" s="7"/>
    </row>
    <row r="771" spans="1:4" ht="15.75" x14ac:dyDescent="0.25">
      <c r="A771" s="14"/>
      <c r="B771" s="14"/>
      <c r="C771" s="14"/>
      <c r="D771" s="7"/>
    </row>
    <row r="772" spans="1:4" ht="15.75" x14ac:dyDescent="0.25">
      <c r="A772" s="14"/>
      <c r="B772" s="14"/>
      <c r="C772" s="14"/>
      <c r="D772" s="7"/>
    </row>
    <row r="773" spans="1:4" ht="15.75" x14ac:dyDescent="0.25">
      <c r="A773" s="14"/>
      <c r="B773" s="14"/>
      <c r="C773" s="14"/>
      <c r="D773" s="7"/>
    </row>
    <row r="774" spans="1:4" ht="15.75" x14ac:dyDescent="0.25">
      <c r="A774" s="14"/>
      <c r="B774" s="14"/>
      <c r="C774" s="14"/>
      <c r="D774" s="7"/>
    </row>
    <row r="775" spans="1:4" ht="15.75" x14ac:dyDescent="0.25">
      <c r="A775" s="14"/>
      <c r="B775" s="14"/>
      <c r="C775" s="14"/>
      <c r="D775" s="7"/>
    </row>
    <row r="776" spans="1:4" ht="15.75" x14ac:dyDescent="0.25">
      <c r="A776" s="14"/>
      <c r="B776" s="14"/>
      <c r="C776" s="14"/>
      <c r="D776" s="7"/>
    </row>
    <row r="777" spans="1:4" ht="15.75" x14ac:dyDescent="0.25">
      <c r="A777" s="14"/>
      <c r="B777" s="14"/>
      <c r="C777" s="14"/>
      <c r="D777" s="7"/>
    </row>
    <row r="778" spans="1:4" ht="15.75" x14ac:dyDescent="0.25">
      <c r="A778" s="14"/>
      <c r="B778" s="14"/>
      <c r="C778" s="14"/>
      <c r="D778" s="7"/>
    </row>
    <row r="779" spans="1:4" ht="15.75" x14ac:dyDescent="0.25">
      <c r="A779" s="14"/>
      <c r="B779" s="14"/>
      <c r="C779" s="14"/>
      <c r="D779" s="7"/>
    </row>
    <row r="780" spans="1:4" ht="15.75" x14ac:dyDescent="0.25">
      <c r="A780" s="14"/>
      <c r="B780" s="14"/>
      <c r="C780" s="14"/>
      <c r="D780" s="7"/>
    </row>
    <row r="781" spans="1:4" ht="15.75" x14ac:dyDescent="0.25">
      <c r="A781" s="14"/>
      <c r="B781" s="14"/>
      <c r="C781" s="14"/>
      <c r="D781" s="7"/>
    </row>
    <row r="782" spans="1:4" ht="15.75" x14ac:dyDescent="0.25">
      <c r="A782" s="14"/>
      <c r="B782" s="14"/>
      <c r="C782" s="14"/>
      <c r="D782" s="7"/>
    </row>
    <row r="783" spans="1:4" ht="15.75" x14ac:dyDescent="0.25">
      <c r="A783" s="14"/>
      <c r="B783" s="14"/>
      <c r="C783" s="14"/>
      <c r="D783" s="7"/>
    </row>
    <row r="784" spans="1:4" ht="15.75" x14ac:dyDescent="0.25">
      <c r="A784" s="14"/>
      <c r="B784" s="14"/>
      <c r="C784" s="14"/>
      <c r="D784" s="7"/>
    </row>
    <row r="785" spans="1:4" ht="15.75" x14ac:dyDescent="0.25">
      <c r="A785" s="14"/>
      <c r="B785" s="14"/>
      <c r="C785" s="14"/>
      <c r="D785" s="7"/>
    </row>
    <row r="786" spans="1:4" ht="15.75" x14ac:dyDescent="0.25">
      <c r="A786" s="14"/>
      <c r="B786" s="14"/>
      <c r="C786" s="14"/>
      <c r="D786" s="7"/>
    </row>
    <row r="787" spans="1:4" ht="15.75" x14ac:dyDescent="0.25">
      <c r="A787" s="14"/>
      <c r="B787" s="14"/>
      <c r="C787" s="14"/>
      <c r="D787" s="7"/>
    </row>
    <row r="788" spans="1:4" ht="15.75" x14ac:dyDescent="0.25">
      <c r="A788" s="14"/>
      <c r="B788" s="14"/>
      <c r="C788" s="14"/>
      <c r="D788" s="7"/>
    </row>
    <row r="789" spans="1:4" ht="15.75" x14ac:dyDescent="0.25">
      <c r="A789" s="14"/>
      <c r="B789" s="14"/>
      <c r="C789" s="14"/>
      <c r="D789" s="7"/>
    </row>
    <row r="790" spans="1:4" ht="15.75" x14ac:dyDescent="0.25">
      <c r="A790" s="14"/>
      <c r="B790" s="14"/>
      <c r="C790" s="14"/>
      <c r="D790" s="7"/>
    </row>
    <row r="791" spans="1:4" ht="15.75" x14ac:dyDescent="0.25">
      <c r="A791" s="14"/>
      <c r="B791" s="14"/>
      <c r="C791" s="14"/>
      <c r="D791" s="7"/>
    </row>
    <row r="792" spans="1:4" ht="15.75" x14ac:dyDescent="0.25">
      <c r="A792" s="14"/>
      <c r="B792" s="14"/>
      <c r="C792" s="14"/>
      <c r="D792" s="7"/>
    </row>
    <row r="793" spans="1:4" ht="15.75" x14ac:dyDescent="0.25">
      <c r="A793" s="14"/>
      <c r="B793" s="14"/>
      <c r="C793" s="14"/>
      <c r="D793" s="7"/>
    </row>
    <row r="794" spans="1:4" ht="15.75" x14ac:dyDescent="0.25">
      <c r="A794" s="14"/>
      <c r="B794" s="14"/>
      <c r="C794" s="14"/>
      <c r="D794" s="7"/>
    </row>
    <row r="795" spans="1:4" ht="15.75" x14ac:dyDescent="0.25">
      <c r="A795" s="14"/>
      <c r="B795" s="14"/>
      <c r="C795" s="14"/>
      <c r="D795" s="7"/>
    </row>
    <row r="796" spans="1:4" ht="15.75" x14ac:dyDescent="0.25">
      <c r="A796" s="14"/>
      <c r="B796" s="14"/>
      <c r="C796" s="14"/>
      <c r="D796" s="7"/>
    </row>
    <row r="797" spans="1:4" ht="15.75" x14ac:dyDescent="0.25">
      <c r="A797" s="14"/>
      <c r="B797" s="14"/>
      <c r="C797" s="14"/>
      <c r="D797" s="7"/>
    </row>
    <row r="798" spans="1:4" ht="15.75" x14ac:dyDescent="0.25">
      <c r="A798" s="14"/>
      <c r="B798" s="14"/>
      <c r="C798" s="14"/>
      <c r="D798" s="7"/>
    </row>
    <row r="799" spans="1:4" ht="15.75" x14ac:dyDescent="0.25">
      <c r="A799" s="14"/>
      <c r="B799" s="14"/>
      <c r="C799" s="14"/>
      <c r="D799" s="7"/>
    </row>
    <row r="800" spans="1:4" ht="15.75" x14ac:dyDescent="0.25">
      <c r="A800" s="14"/>
      <c r="B800" s="14"/>
      <c r="C800" s="14"/>
      <c r="D800" s="7"/>
    </row>
    <row r="801" spans="1:4" ht="15.75" x14ac:dyDescent="0.25">
      <c r="A801" s="14"/>
      <c r="B801" s="14"/>
      <c r="C801" s="14"/>
      <c r="D801" s="7"/>
    </row>
    <row r="802" spans="1:4" ht="15.75" x14ac:dyDescent="0.25">
      <c r="A802" s="14"/>
      <c r="B802" s="14"/>
      <c r="C802" s="14"/>
      <c r="D802" s="7"/>
    </row>
    <row r="803" spans="1:4" ht="15.75" x14ac:dyDescent="0.25">
      <c r="A803" s="14"/>
      <c r="B803" s="14"/>
      <c r="C803" s="14"/>
      <c r="D803" s="7"/>
    </row>
    <row r="804" spans="1:4" ht="15.75" x14ac:dyDescent="0.25">
      <c r="A804" s="14"/>
      <c r="B804" s="14"/>
      <c r="C804" s="14"/>
      <c r="D804" s="7"/>
    </row>
    <row r="805" spans="1:4" ht="15.75" x14ac:dyDescent="0.25">
      <c r="A805" s="14"/>
      <c r="B805" s="14"/>
      <c r="C805" s="14"/>
      <c r="D805" s="7"/>
    </row>
    <row r="806" spans="1:4" ht="15.75" x14ac:dyDescent="0.25">
      <c r="A806" s="14"/>
      <c r="B806" s="14"/>
      <c r="C806" s="14"/>
      <c r="D806" s="7"/>
    </row>
    <row r="807" spans="1:4" ht="15.75" x14ac:dyDescent="0.25">
      <c r="A807" s="14"/>
      <c r="B807" s="14"/>
      <c r="C807" s="14"/>
      <c r="D807" s="7"/>
    </row>
    <row r="808" spans="1:4" ht="15.75" x14ac:dyDescent="0.25">
      <c r="A808" s="14"/>
      <c r="B808" s="14"/>
      <c r="C808" s="14"/>
      <c r="D808" s="7"/>
    </row>
    <row r="809" spans="1:4" ht="15.75" x14ac:dyDescent="0.25">
      <c r="A809" s="14"/>
      <c r="B809" s="14"/>
      <c r="C809" s="14"/>
      <c r="D809" s="7"/>
    </row>
    <row r="810" spans="1:4" ht="15.75" x14ac:dyDescent="0.25">
      <c r="A810" s="14"/>
      <c r="B810" s="14"/>
      <c r="C810" s="14"/>
      <c r="D810" s="7"/>
    </row>
    <row r="811" spans="1:4" ht="15.75" x14ac:dyDescent="0.25">
      <c r="A811" s="14"/>
      <c r="B811" s="14"/>
      <c r="C811" s="14"/>
      <c r="D811" s="7"/>
    </row>
    <row r="812" spans="1:4" ht="15.75" x14ac:dyDescent="0.25">
      <c r="A812" s="14"/>
      <c r="B812" s="14"/>
      <c r="C812" s="14"/>
      <c r="D812" s="7"/>
    </row>
    <row r="813" spans="1:4" ht="15.75" x14ac:dyDescent="0.25">
      <c r="A813" s="14"/>
      <c r="B813" s="14"/>
      <c r="C813" s="14"/>
      <c r="D813" s="7"/>
    </row>
    <row r="814" spans="1:4" ht="15.75" x14ac:dyDescent="0.25">
      <c r="A814" s="14"/>
      <c r="B814" s="14"/>
      <c r="C814" s="14"/>
      <c r="D814" s="7"/>
    </row>
    <row r="815" spans="1:4" ht="15.75" x14ac:dyDescent="0.25">
      <c r="A815" s="14"/>
      <c r="B815" s="14"/>
      <c r="C815" s="14"/>
      <c r="D815" s="7"/>
    </row>
    <row r="816" spans="1:4" ht="15.75" x14ac:dyDescent="0.25">
      <c r="A816" s="14"/>
      <c r="B816" s="14"/>
      <c r="C816" s="14"/>
      <c r="D816" s="7"/>
    </row>
    <row r="817" spans="1:4" ht="15.75" x14ac:dyDescent="0.25">
      <c r="A817" s="14"/>
      <c r="B817" s="14"/>
      <c r="C817" s="14"/>
      <c r="D817" s="7"/>
    </row>
    <row r="818" spans="1:4" ht="15.75" x14ac:dyDescent="0.25">
      <c r="A818" s="14"/>
      <c r="B818" s="14"/>
      <c r="C818" s="14"/>
      <c r="D818" s="7"/>
    </row>
    <row r="819" spans="1:4" ht="15.75" x14ac:dyDescent="0.25">
      <c r="A819" s="14"/>
      <c r="B819" s="14"/>
      <c r="C819" s="14"/>
      <c r="D819" s="7"/>
    </row>
    <row r="820" spans="1:4" ht="15.75" x14ac:dyDescent="0.25">
      <c r="A820" s="14"/>
      <c r="B820" s="14"/>
      <c r="C820" s="14"/>
      <c r="D820" s="7"/>
    </row>
    <row r="821" spans="1:4" ht="15.75" x14ac:dyDescent="0.25">
      <c r="A821" s="14"/>
      <c r="B821" s="14"/>
      <c r="C821" s="14"/>
      <c r="D821" s="7"/>
    </row>
    <row r="822" spans="1:4" ht="15.75" x14ac:dyDescent="0.25">
      <c r="A822" s="14"/>
      <c r="B822" s="14"/>
      <c r="C822" s="14"/>
      <c r="D822" s="7"/>
    </row>
    <row r="823" spans="1:4" ht="15.75" x14ac:dyDescent="0.25">
      <c r="A823" s="14"/>
      <c r="B823" s="14"/>
      <c r="C823" s="14"/>
      <c r="D823" s="7"/>
    </row>
    <row r="824" spans="1:4" ht="15.75" x14ac:dyDescent="0.25">
      <c r="A824" s="14"/>
      <c r="B824" s="14"/>
      <c r="C824" s="14"/>
      <c r="D824" s="7"/>
    </row>
    <row r="825" spans="1:4" ht="15.75" x14ac:dyDescent="0.25">
      <c r="A825" s="14"/>
      <c r="B825" s="14"/>
      <c r="C825" s="14"/>
      <c r="D825" s="7"/>
    </row>
    <row r="826" spans="1:4" ht="15.75" x14ac:dyDescent="0.25">
      <c r="A826" s="14"/>
      <c r="B826" s="14"/>
      <c r="C826" s="14"/>
      <c r="D826" s="7"/>
    </row>
    <row r="827" spans="1:4" ht="15.75" x14ac:dyDescent="0.25">
      <c r="A827" s="14"/>
      <c r="B827" s="14"/>
      <c r="C827" s="14"/>
      <c r="D827" s="7"/>
    </row>
    <row r="828" spans="1:4" ht="15.75" x14ac:dyDescent="0.25">
      <c r="A828" s="14"/>
      <c r="B828" s="14"/>
      <c r="C828" s="14"/>
      <c r="D828" s="7"/>
    </row>
    <row r="829" spans="1:4" ht="15.75" x14ac:dyDescent="0.25">
      <c r="A829" s="14"/>
      <c r="B829" s="14"/>
      <c r="C829" s="14"/>
      <c r="D829" s="7"/>
    </row>
    <row r="830" spans="1:4" ht="15.75" x14ac:dyDescent="0.25">
      <c r="A830" s="14"/>
      <c r="B830" s="14"/>
      <c r="C830" s="14"/>
      <c r="D830" s="7"/>
    </row>
    <row r="831" spans="1:4" ht="15.75" x14ac:dyDescent="0.25">
      <c r="A831" s="14"/>
      <c r="B831" s="14"/>
      <c r="C831" s="14"/>
      <c r="D831" s="7"/>
    </row>
    <row r="832" spans="1:4" ht="15.75" x14ac:dyDescent="0.25">
      <c r="A832" s="14"/>
      <c r="B832" s="14"/>
      <c r="C832" s="14"/>
      <c r="D832" s="7"/>
    </row>
    <row r="833" spans="1:4" ht="15.75" x14ac:dyDescent="0.25">
      <c r="A833" s="14"/>
      <c r="B833" s="14"/>
      <c r="C833" s="14"/>
      <c r="D833" s="7"/>
    </row>
    <row r="834" spans="1:4" ht="15.75" x14ac:dyDescent="0.25">
      <c r="A834" s="14"/>
      <c r="B834" s="14"/>
      <c r="C834" s="14"/>
      <c r="D834" s="7"/>
    </row>
    <row r="835" spans="1:4" ht="15.75" x14ac:dyDescent="0.25">
      <c r="A835" s="14"/>
      <c r="B835" s="14"/>
      <c r="C835" s="14"/>
      <c r="D835" s="7"/>
    </row>
    <row r="836" spans="1:4" ht="15.75" x14ac:dyDescent="0.25">
      <c r="A836" s="14"/>
      <c r="B836" s="14"/>
      <c r="C836" s="14"/>
      <c r="D836" s="7"/>
    </row>
    <row r="837" spans="1:4" ht="15.75" x14ac:dyDescent="0.25">
      <c r="A837" s="14"/>
      <c r="B837" s="14"/>
      <c r="C837" s="14"/>
      <c r="D837" s="7"/>
    </row>
    <row r="838" spans="1:4" ht="15.75" x14ac:dyDescent="0.25">
      <c r="A838" s="14"/>
      <c r="B838" s="14"/>
      <c r="C838" s="14"/>
      <c r="D838" s="7"/>
    </row>
    <row r="839" spans="1:4" ht="15.75" x14ac:dyDescent="0.25">
      <c r="A839" s="14"/>
      <c r="B839" s="14"/>
      <c r="C839" s="14"/>
      <c r="D839" s="7"/>
    </row>
    <row r="840" spans="1:4" ht="15.75" x14ac:dyDescent="0.25">
      <c r="A840" s="14"/>
      <c r="B840" s="14"/>
      <c r="C840" s="14"/>
      <c r="D840" s="7"/>
    </row>
    <row r="841" spans="1:4" ht="15.75" x14ac:dyDescent="0.25">
      <c r="A841" s="14"/>
      <c r="B841" s="14"/>
      <c r="C841" s="14"/>
      <c r="D841" s="7"/>
    </row>
    <row r="842" spans="1:4" ht="15.75" x14ac:dyDescent="0.25">
      <c r="A842" s="14"/>
      <c r="B842" s="14"/>
      <c r="C842" s="14"/>
      <c r="D842" s="7"/>
    </row>
    <row r="843" spans="1:4" ht="15.75" x14ac:dyDescent="0.25">
      <c r="A843" s="14"/>
      <c r="B843" s="14"/>
      <c r="C843" s="14"/>
      <c r="D843" s="7"/>
    </row>
    <row r="844" spans="1:4" ht="15.75" x14ac:dyDescent="0.25">
      <c r="A844" s="14"/>
      <c r="B844" s="14"/>
      <c r="C844" s="14"/>
      <c r="D844" s="7"/>
    </row>
    <row r="845" spans="1:4" ht="15.75" x14ac:dyDescent="0.25">
      <c r="A845" s="14"/>
      <c r="B845" s="14"/>
      <c r="C845" s="14"/>
      <c r="D845" s="7"/>
    </row>
    <row r="846" spans="1:4" ht="15.75" x14ac:dyDescent="0.25">
      <c r="A846" s="14"/>
      <c r="B846" s="14"/>
      <c r="C846" s="14"/>
      <c r="D846" s="7"/>
    </row>
    <row r="847" spans="1:4" ht="15.75" x14ac:dyDescent="0.25">
      <c r="A847" s="14"/>
      <c r="B847" s="14"/>
      <c r="C847" s="14"/>
      <c r="D847" s="7"/>
    </row>
    <row r="848" spans="1:4" ht="15.75" x14ac:dyDescent="0.25">
      <c r="A848" s="14"/>
      <c r="B848" s="14"/>
      <c r="C848" s="14"/>
      <c r="D848" s="7"/>
    </row>
    <row r="849" spans="1:4" ht="15.75" x14ac:dyDescent="0.25">
      <c r="A849" s="14"/>
      <c r="B849" s="14"/>
      <c r="C849" s="14"/>
      <c r="D849" s="7"/>
    </row>
    <row r="850" spans="1:4" ht="15.75" x14ac:dyDescent="0.25">
      <c r="A850" s="14"/>
      <c r="B850" s="14"/>
      <c r="C850" s="14"/>
      <c r="D850" s="7"/>
    </row>
    <row r="851" spans="1:4" ht="15.75" x14ac:dyDescent="0.25">
      <c r="A851" s="14"/>
      <c r="B851" s="14"/>
      <c r="C851" s="14"/>
      <c r="D851" s="7"/>
    </row>
    <row r="852" spans="1:4" ht="15.75" x14ac:dyDescent="0.25">
      <c r="A852" s="14"/>
      <c r="B852" s="14"/>
      <c r="C852" s="14"/>
      <c r="D852" s="7"/>
    </row>
    <row r="853" spans="1:4" ht="15.75" x14ac:dyDescent="0.25">
      <c r="A853" s="14"/>
      <c r="B853" s="14"/>
      <c r="C853" s="14"/>
      <c r="D853" s="7"/>
    </row>
    <row r="854" spans="1:4" ht="15.75" x14ac:dyDescent="0.25">
      <c r="A854" s="14"/>
      <c r="B854" s="14"/>
      <c r="C854" s="14"/>
      <c r="D854" s="7"/>
    </row>
    <row r="855" spans="1:4" ht="15.75" x14ac:dyDescent="0.25">
      <c r="A855" s="14"/>
      <c r="B855" s="14"/>
      <c r="C855" s="14"/>
      <c r="D855" s="7"/>
    </row>
    <row r="856" spans="1:4" ht="15.75" x14ac:dyDescent="0.25">
      <c r="A856" s="14"/>
      <c r="B856" s="14"/>
      <c r="C856" s="14"/>
      <c r="D856" s="7"/>
    </row>
    <row r="857" spans="1:4" ht="15.75" x14ac:dyDescent="0.25">
      <c r="A857" s="14"/>
      <c r="B857" s="14"/>
      <c r="C857" s="14"/>
      <c r="D857" s="7"/>
    </row>
    <row r="858" spans="1:4" ht="15.75" x14ac:dyDescent="0.25">
      <c r="A858" s="14"/>
      <c r="B858" s="14"/>
      <c r="C858" s="14"/>
      <c r="D858" s="7"/>
    </row>
    <row r="859" spans="1:4" ht="15.75" x14ac:dyDescent="0.25">
      <c r="A859" s="14"/>
      <c r="B859" s="14"/>
      <c r="C859" s="14"/>
      <c r="D859" s="7"/>
    </row>
    <row r="860" spans="1:4" ht="15.75" x14ac:dyDescent="0.25">
      <c r="A860" s="14"/>
      <c r="B860" s="14"/>
      <c r="C860" s="14"/>
      <c r="D860" s="7"/>
    </row>
    <row r="861" spans="1:4" ht="15.75" x14ac:dyDescent="0.25">
      <c r="A861" s="14"/>
      <c r="B861" s="14"/>
      <c r="C861" s="14"/>
      <c r="D861" s="7"/>
    </row>
    <row r="862" spans="1:4" ht="15.75" x14ac:dyDescent="0.25">
      <c r="A862" s="14"/>
      <c r="B862" s="14"/>
      <c r="C862" s="14"/>
      <c r="D862" s="7"/>
    </row>
    <row r="863" spans="1:4" ht="15.75" x14ac:dyDescent="0.25">
      <c r="A863" s="14"/>
      <c r="B863" s="14"/>
      <c r="C863" s="14"/>
      <c r="D863" s="7"/>
    </row>
    <row r="864" spans="1:4" ht="15.75" x14ac:dyDescent="0.25">
      <c r="A864" s="14"/>
      <c r="B864" s="14"/>
      <c r="C864" s="14"/>
      <c r="D864" s="7"/>
    </row>
    <row r="865" spans="1:4" ht="15.75" x14ac:dyDescent="0.25">
      <c r="A865" s="14"/>
      <c r="B865" s="14"/>
      <c r="C865" s="14"/>
      <c r="D865" s="7"/>
    </row>
    <row r="866" spans="1:4" ht="15.75" x14ac:dyDescent="0.25">
      <c r="A866" s="14"/>
      <c r="B866" s="14"/>
      <c r="C866" s="14"/>
      <c r="D866" s="7"/>
    </row>
    <row r="867" spans="1:4" ht="15.75" x14ac:dyDescent="0.25">
      <c r="A867" s="14"/>
      <c r="B867" s="14"/>
      <c r="C867" s="14"/>
      <c r="D867" s="7"/>
    </row>
    <row r="868" spans="1:4" ht="15.75" x14ac:dyDescent="0.25">
      <c r="A868" s="14"/>
      <c r="B868" s="14"/>
      <c r="C868" s="14"/>
      <c r="D868" s="7"/>
    </row>
    <row r="869" spans="1:4" ht="15.75" x14ac:dyDescent="0.25">
      <c r="A869" s="14"/>
      <c r="B869" s="14"/>
      <c r="C869" s="14"/>
      <c r="D869" s="7"/>
    </row>
    <row r="870" spans="1:4" ht="15.75" x14ac:dyDescent="0.25">
      <c r="A870" s="14"/>
      <c r="B870" s="14"/>
      <c r="C870" s="14"/>
      <c r="D870" s="7"/>
    </row>
    <row r="871" spans="1:4" ht="15.75" x14ac:dyDescent="0.25">
      <c r="A871" s="14"/>
      <c r="B871" s="14"/>
      <c r="C871" s="14"/>
      <c r="D871" s="7"/>
    </row>
    <row r="872" spans="1:4" ht="15.75" x14ac:dyDescent="0.25">
      <c r="A872" s="14"/>
      <c r="B872" s="14"/>
      <c r="C872" s="14"/>
      <c r="D872" s="7"/>
    </row>
    <row r="873" spans="1:4" ht="15.75" x14ac:dyDescent="0.25">
      <c r="A873" s="14"/>
      <c r="B873" s="14"/>
      <c r="C873" s="14"/>
      <c r="D873" s="7"/>
    </row>
    <row r="874" spans="1:4" ht="15.75" x14ac:dyDescent="0.25">
      <c r="A874" s="14"/>
      <c r="B874" s="14"/>
      <c r="C874" s="14"/>
      <c r="D874" s="7"/>
    </row>
    <row r="875" spans="1:4" ht="15.75" x14ac:dyDescent="0.25">
      <c r="A875" s="14"/>
      <c r="B875" s="14"/>
      <c r="C875" s="14"/>
      <c r="D875" s="7"/>
    </row>
    <row r="876" spans="1:4" ht="15.75" x14ac:dyDescent="0.25">
      <c r="A876" s="14"/>
      <c r="B876" s="14"/>
      <c r="C876" s="14"/>
      <c r="D876" s="7"/>
    </row>
    <row r="877" spans="1:4" ht="15.75" x14ac:dyDescent="0.25">
      <c r="A877" s="14"/>
      <c r="B877" s="14"/>
      <c r="C877" s="14"/>
      <c r="D877" s="7"/>
    </row>
    <row r="878" spans="1:4" ht="15.75" x14ac:dyDescent="0.25">
      <c r="A878" s="14"/>
      <c r="B878" s="14"/>
      <c r="C878" s="14"/>
      <c r="D878" s="7"/>
    </row>
    <row r="879" spans="1:4" ht="15.75" x14ac:dyDescent="0.25">
      <c r="A879" s="14"/>
      <c r="B879" s="14"/>
      <c r="C879" s="14"/>
      <c r="D879" s="7"/>
    </row>
    <row r="880" spans="1:4" ht="15.75" x14ac:dyDescent="0.25">
      <c r="A880" s="14"/>
      <c r="B880" s="14"/>
      <c r="C880" s="14"/>
      <c r="D880" s="7"/>
    </row>
    <row r="881" spans="1:4" ht="15.75" x14ac:dyDescent="0.25">
      <c r="A881" s="14"/>
      <c r="B881" s="14"/>
      <c r="C881" s="14"/>
      <c r="D881" s="7"/>
    </row>
    <row r="882" spans="1:4" ht="15.75" x14ac:dyDescent="0.25">
      <c r="A882" s="14"/>
      <c r="B882" s="14"/>
      <c r="C882" s="14"/>
      <c r="D882" s="7"/>
    </row>
    <row r="883" spans="1:4" ht="15.75" x14ac:dyDescent="0.25">
      <c r="A883" s="14"/>
      <c r="B883" s="14"/>
      <c r="C883" s="14"/>
      <c r="D883" s="7"/>
    </row>
    <row r="884" spans="1:4" ht="15.75" x14ac:dyDescent="0.25">
      <c r="A884" s="14"/>
      <c r="B884" s="14"/>
      <c r="C884" s="14"/>
      <c r="D884" s="7"/>
    </row>
    <row r="885" spans="1:4" ht="15.75" x14ac:dyDescent="0.25">
      <c r="A885" s="14"/>
      <c r="B885" s="14"/>
      <c r="C885" s="14"/>
      <c r="D885" s="7"/>
    </row>
    <row r="886" spans="1:4" ht="15.75" x14ac:dyDescent="0.25">
      <c r="A886" s="14"/>
      <c r="B886" s="14"/>
      <c r="C886" s="14"/>
      <c r="D886" s="7"/>
    </row>
    <row r="887" spans="1:4" ht="15.75" x14ac:dyDescent="0.25">
      <c r="A887" s="14"/>
      <c r="B887" s="14"/>
      <c r="C887" s="14"/>
      <c r="D887" s="7"/>
    </row>
    <row r="888" spans="1:4" ht="15.75" x14ac:dyDescent="0.25">
      <c r="A888" s="14"/>
      <c r="B888" s="14"/>
      <c r="C888" s="14"/>
      <c r="D888" s="7"/>
    </row>
    <row r="889" spans="1:4" ht="15.75" x14ac:dyDescent="0.25">
      <c r="A889" s="14"/>
      <c r="B889" s="14"/>
      <c r="C889" s="14"/>
      <c r="D889" s="7"/>
    </row>
    <row r="890" spans="1:4" ht="15.75" x14ac:dyDescent="0.25">
      <c r="A890" s="14"/>
      <c r="B890" s="14"/>
      <c r="C890" s="14"/>
      <c r="D890" s="7"/>
    </row>
    <row r="891" spans="1:4" ht="15.75" x14ac:dyDescent="0.25">
      <c r="A891" s="14"/>
      <c r="B891" s="14"/>
      <c r="C891" s="14"/>
      <c r="D891" s="7"/>
    </row>
    <row r="892" spans="1:4" ht="15.75" x14ac:dyDescent="0.25">
      <c r="A892" s="14"/>
      <c r="B892" s="14"/>
      <c r="C892" s="14"/>
      <c r="D892" s="7"/>
    </row>
    <row r="893" spans="1:4" ht="15.75" x14ac:dyDescent="0.25">
      <c r="A893" s="14"/>
      <c r="B893" s="14"/>
      <c r="C893" s="14"/>
      <c r="D893" s="7"/>
    </row>
    <row r="894" spans="1:4" ht="15.75" x14ac:dyDescent="0.25">
      <c r="A894" s="14"/>
      <c r="B894" s="14"/>
      <c r="C894" s="14"/>
      <c r="D894" s="7"/>
    </row>
    <row r="895" spans="1:4" ht="15.75" x14ac:dyDescent="0.25">
      <c r="A895" s="14"/>
      <c r="B895" s="14"/>
      <c r="C895" s="14"/>
      <c r="D895" s="7"/>
    </row>
    <row r="896" spans="1:4" ht="15.75" x14ac:dyDescent="0.25">
      <c r="A896" s="14"/>
      <c r="B896" s="14"/>
      <c r="C896" s="14"/>
      <c r="D896" s="7"/>
    </row>
    <row r="897" spans="1:4" ht="15.75" x14ac:dyDescent="0.25">
      <c r="A897" s="14"/>
      <c r="B897" s="14"/>
      <c r="C897" s="14"/>
      <c r="D897" s="7"/>
    </row>
    <row r="898" spans="1:4" ht="15.75" x14ac:dyDescent="0.25">
      <c r="A898" s="14"/>
      <c r="B898" s="14"/>
      <c r="C898" s="14"/>
      <c r="D898" s="7"/>
    </row>
    <row r="899" spans="1:4" ht="15.75" x14ac:dyDescent="0.25">
      <c r="A899" s="14"/>
      <c r="B899" s="14"/>
      <c r="C899" s="14"/>
      <c r="D899" s="7"/>
    </row>
    <row r="900" spans="1:4" ht="15.75" x14ac:dyDescent="0.25">
      <c r="A900" s="14"/>
      <c r="B900" s="14"/>
      <c r="C900" s="14"/>
      <c r="D900" s="7"/>
    </row>
    <row r="901" spans="1:4" ht="15.75" x14ac:dyDescent="0.25">
      <c r="A901" s="14"/>
      <c r="B901" s="14"/>
      <c r="C901" s="14"/>
      <c r="D901" s="7"/>
    </row>
    <row r="902" spans="1:4" ht="15.75" x14ac:dyDescent="0.25">
      <c r="A902" s="14"/>
      <c r="B902" s="14"/>
      <c r="C902" s="14"/>
      <c r="D902" s="7"/>
    </row>
    <row r="903" spans="1:4" ht="15.75" x14ac:dyDescent="0.25">
      <c r="A903" s="14"/>
      <c r="B903" s="14"/>
      <c r="C903" s="14"/>
      <c r="D903" s="7"/>
    </row>
    <row r="904" spans="1:4" ht="15.75" x14ac:dyDescent="0.25">
      <c r="A904" s="14"/>
      <c r="B904" s="14"/>
      <c r="C904" s="14"/>
      <c r="D904" s="7"/>
    </row>
    <row r="905" spans="1:4" ht="15.75" x14ac:dyDescent="0.25">
      <c r="A905" s="14"/>
      <c r="B905" s="14"/>
      <c r="C905" s="14"/>
      <c r="D905" s="7"/>
    </row>
    <row r="906" spans="1:4" ht="15.75" x14ac:dyDescent="0.25">
      <c r="A906" s="14"/>
      <c r="B906" s="14"/>
      <c r="C906" s="14"/>
      <c r="D906" s="7"/>
    </row>
    <row r="907" spans="1:4" ht="15.75" x14ac:dyDescent="0.25">
      <c r="A907" s="14"/>
      <c r="B907" s="14"/>
      <c r="C907" s="14"/>
      <c r="D907" s="7"/>
    </row>
    <row r="908" spans="1:4" ht="15.75" x14ac:dyDescent="0.25">
      <c r="A908" s="14"/>
      <c r="B908" s="14"/>
      <c r="C908" s="14"/>
      <c r="D908" s="7"/>
    </row>
    <row r="909" spans="1:4" ht="15.75" x14ac:dyDescent="0.25">
      <c r="A909" s="14"/>
      <c r="B909" s="14"/>
      <c r="C909" s="14"/>
      <c r="D909" s="7"/>
    </row>
    <row r="910" spans="1:4" ht="15.75" x14ac:dyDescent="0.25">
      <c r="A910" s="14"/>
      <c r="B910" s="14"/>
      <c r="C910" s="14"/>
      <c r="D910" s="7"/>
    </row>
    <row r="911" spans="1:4" ht="15.75" x14ac:dyDescent="0.25">
      <c r="A911" s="14"/>
      <c r="B911" s="14"/>
      <c r="C911" s="14"/>
      <c r="D911" s="7"/>
    </row>
    <row r="912" spans="1:4" ht="15.75" x14ac:dyDescent="0.25">
      <c r="A912" s="14"/>
      <c r="B912" s="14"/>
      <c r="C912" s="14"/>
      <c r="D912" s="7"/>
    </row>
    <row r="913" spans="1:4" ht="15.75" x14ac:dyDescent="0.25">
      <c r="A913" s="14"/>
      <c r="B913" s="14"/>
      <c r="C913" s="14"/>
      <c r="D913" s="7"/>
    </row>
    <row r="914" spans="1:4" ht="15.75" x14ac:dyDescent="0.25">
      <c r="A914" s="14"/>
      <c r="B914" s="14"/>
      <c r="C914" s="14"/>
      <c r="D914" s="7"/>
    </row>
    <row r="915" spans="1:4" ht="15.75" x14ac:dyDescent="0.25">
      <c r="A915" s="14"/>
      <c r="B915" s="14"/>
      <c r="C915" s="14"/>
      <c r="D915" s="7"/>
    </row>
    <row r="916" spans="1:4" ht="15.75" x14ac:dyDescent="0.25">
      <c r="A916" s="14"/>
      <c r="B916" s="14"/>
      <c r="C916" s="14"/>
      <c r="D916" s="7"/>
    </row>
    <row r="917" spans="1:4" ht="15.75" x14ac:dyDescent="0.25">
      <c r="A917" s="14"/>
      <c r="B917" s="14"/>
      <c r="C917" s="14"/>
      <c r="D917" s="7"/>
    </row>
    <row r="918" spans="1:4" ht="15.75" x14ac:dyDescent="0.25">
      <c r="A918" s="14"/>
      <c r="B918" s="14"/>
      <c r="C918" s="14"/>
      <c r="D918" s="7"/>
    </row>
    <row r="919" spans="1:4" ht="15.75" x14ac:dyDescent="0.25">
      <c r="A919" s="14"/>
      <c r="B919" s="14"/>
      <c r="C919" s="14"/>
      <c r="D919" s="7"/>
    </row>
    <row r="920" spans="1:4" ht="15.75" x14ac:dyDescent="0.25">
      <c r="A920" s="14"/>
      <c r="B920" s="14"/>
      <c r="C920" s="14"/>
      <c r="D920" s="7"/>
    </row>
    <row r="921" spans="1:4" ht="15.75" x14ac:dyDescent="0.25">
      <c r="A921" s="14"/>
      <c r="B921" s="14"/>
      <c r="C921" s="14"/>
      <c r="D921" s="7"/>
    </row>
    <row r="922" spans="1:4" ht="15.75" x14ac:dyDescent="0.25">
      <c r="A922" s="14"/>
      <c r="B922" s="14"/>
      <c r="C922" s="14"/>
      <c r="D922" s="7"/>
    </row>
    <row r="923" spans="1:4" ht="15.75" x14ac:dyDescent="0.25">
      <c r="A923" s="14"/>
      <c r="B923" s="14"/>
      <c r="C923" s="14"/>
      <c r="D923" s="7"/>
    </row>
    <row r="924" spans="1:4" ht="15.75" x14ac:dyDescent="0.25">
      <c r="A924" s="14"/>
      <c r="B924" s="14"/>
      <c r="C924" s="14"/>
      <c r="D924" s="7"/>
    </row>
    <row r="925" spans="1:4" ht="15.75" x14ac:dyDescent="0.25">
      <c r="A925" s="14"/>
      <c r="B925" s="14"/>
      <c r="C925" s="14"/>
      <c r="D925" s="7"/>
    </row>
    <row r="926" spans="1:4" ht="15.75" x14ac:dyDescent="0.25">
      <c r="A926" s="14"/>
      <c r="B926" s="14"/>
      <c r="C926" s="14"/>
      <c r="D926" s="7"/>
    </row>
    <row r="927" spans="1:4" ht="15.75" x14ac:dyDescent="0.25">
      <c r="A927" s="14"/>
      <c r="B927" s="14"/>
      <c r="C927" s="14"/>
      <c r="D927" s="7"/>
    </row>
    <row r="928" spans="1:4" ht="15.75" x14ac:dyDescent="0.25">
      <c r="A928" s="14"/>
      <c r="B928" s="14"/>
      <c r="C928" s="14"/>
      <c r="D928" s="7"/>
    </row>
    <row r="929" spans="1:4" ht="15.75" x14ac:dyDescent="0.25">
      <c r="A929" s="14"/>
      <c r="B929" s="14"/>
      <c r="C929" s="14"/>
      <c r="D929" s="7"/>
    </row>
    <row r="930" spans="1:4" ht="15.75" x14ac:dyDescent="0.25">
      <c r="A930" s="14"/>
      <c r="B930" s="14"/>
      <c r="C930" s="14"/>
      <c r="D930" s="7"/>
    </row>
    <row r="931" spans="1:4" ht="15.75" x14ac:dyDescent="0.25">
      <c r="A931" s="14"/>
      <c r="B931" s="14"/>
      <c r="C931" s="14"/>
      <c r="D931" s="7"/>
    </row>
    <row r="932" spans="1:4" ht="15.75" x14ac:dyDescent="0.25">
      <c r="A932" s="14"/>
      <c r="B932" s="14"/>
      <c r="C932" s="14"/>
      <c r="D932" s="7"/>
    </row>
    <row r="933" spans="1:4" ht="15.75" x14ac:dyDescent="0.25">
      <c r="A933" s="14"/>
      <c r="B933" s="14"/>
      <c r="C933" s="14"/>
      <c r="D933" s="7"/>
    </row>
    <row r="934" spans="1:4" ht="15.75" x14ac:dyDescent="0.25">
      <c r="A934" s="14"/>
      <c r="B934" s="14"/>
      <c r="C934" s="14"/>
      <c r="D934" s="7"/>
    </row>
    <row r="935" spans="1:4" ht="15.75" x14ac:dyDescent="0.25">
      <c r="A935" s="14"/>
      <c r="B935" s="14"/>
      <c r="C935" s="14"/>
      <c r="D935" s="7"/>
    </row>
    <row r="936" spans="1:4" ht="15.75" x14ac:dyDescent="0.25">
      <c r="A936" s="14"/>
      <c r="B936" s="14"/>
      <c r="C936" s="14"/>
      <c r="D936" s="7"/>
    </row>
    <row r="937" spans="1:4" ht="15.75" x14ac:dyDescent="0.25">
      <c r="A937" s="14"/>
      <c r="B937" s="14"/>
      <c r="C937" s="14"/>
      <c r="D937" s="7"/>
    </row>
    <row r="938" spans="1:4" ht="15.75" x14ac:dyDescent="0.25">
      <c r="A938" s="14"/>
      <c r="B938" s="14"/>
      <c r="C938" s="14"/>
      <c r="D938" s="7"/>
    </row>
    <row r="939" spans="1:4" ht="15.75" x14ac:dyDescent="0.25">
      <c r="A939" s="14"/>
      <c r="B939" s="14"/>
      <c r="C939" s="14"/>
      <c r="D939" s="7"/>
    </row>
    <row r="940" spans="1:4" ht="15.75" x14ac:dyDescent="0.25">
      <c r="A940" s="14"/>
      <c r="B940" s="14"/>
      <c r="C940" s="14"/>
      <c r="D940" s="7"/>
    </row>
    <row r="941" spans="1:4" ht="15.75" x14ac:dyDescent="0.25">
      <c r="A941" s="14"/>
      <c r="B941" s="14"/>
      <c r="C941" s="14"/>
      <c r="D941" s="7"/>
    </row>
    <row r="942" spans="1:4" ht="15.75" x14ac:dyDescent="0.25">
      <c r="A942" s="14"/>
      <c r="B942" s="14"/>
      <c r="C942" s="14"/>
      <c r="D942" s="7"/>
    </row>
    <row r="943" spans="1:4" ht="15.75" x14ac:dyDescent="0.25">
      <c r="A943" s="14"/>
      <c r="B943" s="14"/>
      <c r="C943" s="14"/>
      <c r="D943" s="7"/>
    </row>
    <row r="944" spans="1:4" ht="15.75" x14ac:dyDescent="0.25">
      <c r="A944" s="14"/>
      <c r="B944" s="14"/>
      <c r="C944" s="14"/>
      <c r="D944" s="7"/>
    </row>
    <row r="945" spans="1:4" ht="15.75" x14ac:dyDescent="0.25">
      <c r="A945" s="14"/>
      <c r="B945" s="14"/>
      <c r="C945" s="14"/>
      <c r="D945" s="7"/>
    </row>
    <row r="946" spans="1:4" ht="15.75" x14ac:dyDescent="0.25">
      <c r="A946" s="14"/>
      <c r="B946" s="14"/>
      <c r="C946" s="14"/>
      <c r="D946" s="7"/>
    </row>
    <row r="947" spans="1:4" ht="15.75" x14ac:dyDescent="0.25">
      <c r="A947" s="14"/>
      <c r="B947" s="14"/>
      <c r="C947" s="14"/>
      <c r="D947" s="7"/>
    </row>
    <row r="948" spans="1:4" ht="15.75" x14ac:dyDescent="0.25">
      <c r="A948" s="14"/>
      <c r="B948" s="14"/>
      <c r="C948" s="14"/>
      <c r="D948" s="7"/>
    </row>
    <row r="949" spans="1:4" ht="15.75" x14ac:dyDescent="0.25">
      <c r="A949" s="14"/>
      <c r="B949" s="14"/>
      <c r="C949" s="14"/>
      <c r="D949" s="7"/>
    </row>
    <row r="950" spans="1:4" ht="15.75" x14ac:dyDescent="0.25">
      <c r="A950" s="14"/>
      <c r="B950" s="14"/>
      <c r="C950" s="14"/>
      <c r="D950" s="7"/>
    </row>
    <row r="951" spans="1:4" ht="15.75" x14ac:dyDescent="0.25">
      <c r="A951" s="14"/>
      <c r="B951" s="14"/>
      <c r="C951" s="14"/>
      <c r="D951" s="7"/>
    </row>
    <row r="952" spans="1:4" ht="15.75" x14ac:dyDescent="0.25">
      <c r="A952" s="14"/>
      <c r="B952" s="14"/>
      <c r="C952" s="14"/>
      <c r="D952" s="7"/>
    </row>
    <row r="953" spans="1:4" ht="15.75" x14ac:dyDescent="0.25">
      <c r="A953" s="14"/>
      <c r="B953" s="14"/>
      <c r="C953" s="14"/>
      <c r="D953" s="7"/>
    </row>
    <row r="954" spans="1:4" ht="15.75" x14ac:dyDescent="0.25">
      <c r="A954" s="14"/>
      <c r="B954" s="14"/>
      <c r="C954" s="14"/>
      <c r="D954" s="7"/>
    </row>
    <row r="955" spans="1:4" ht="15.75" x14ac:dyDescent="0.25">
      <c r="A955" s="14"/>
      <c r="B955" s="14"/>
      <c r="C955" s="14"/>
      <c r="D955" s="7"/>
    </row>
    <row r="956" spans="1:4" ht="15.75" x14ac:dyDescent="0.25">
      <c r="A956" s="14"/>
      <c r="B956" s="14"/>
      <c r="C956" s="14"/>
      <c r="D956" s="7"/>
    </row>
    <row r="957" spans="1:4" ht="15.75" x14ac:dyDescent="0.25">
      <c r="A957" s="14"/>
      <c r="B957" s="14"/>
      <c r="C957" s="14"/>
      <c r="D957" s="7"/>
    </row>
    <row r="958" spans="1:4" ht="15.75" x14ac:dyDescent="0.25">
      <c r="A958" s="14"/>
      <c r="B958" s="14"/>
      <c r="C958" s="14"/>
      <c r="D958" s="7"/>
    </row>
    <row r="959" spans="1:4" ht="15.75" x14ac:dyDescent="0.25">
      <c r="A959" s="14"/>
      <c r="B959" s="14"/>
      <c r="C959" s="14"/>
      <c r="D959" s="7"/>
    </row>
    <row r="960" spans="1:4" ht="15.75" x14ac:dyDescent="0.25">
      <c r="A960" s="14"/>
      <c r="B960" s="14"/>
      <c r="C960" s="14"/>
      <c r="D960" s="7"/>
    </row>
    <row r="961" spans="1:4" ht="15.75" x14ac:dyDescent="0.25">
      <c r="A961" s="14"/>
      <c r="B961" s="14"/>
      <c r="C961" s="14"/>
      <c r="D961" s="7"/>
    </row>
    <row r="962" spans="1:4" ht="15.75" x14ac:dyDescent="0.25">
      <c r="A962" s="14"/>
      <c r="B962" s="14"/>
      <c r="C962" s="14"/>
      <c r="D962" s="7"/>
    </row>
    <row r="963" spans="1:4" ht="15.75" x14ac:dyDescent="0.25">
      <c r="A963" s="14"/>
      <c r="B963" s="14"/>
      <c r="C963" s="14"/>
      <c r="D963" s="7"/>
    </row>
    <row r="964" spans="1:4" ht="15.75" x14ac:dyDescent="0.25">
      <c r="A964" s="14"/>
      <c r="B964" s="14"/>
      <c r="C964" s="14"/>
      <c r="D964" s="7"/>
    </row>
    <row r="965" spans="1:4" ht="15.75" x14ac:dyDescent="0.25">
      <c r="A965" s="14"/>
      <c r="B965" s="14"/>
      <c r="C965" s="14"/>
      <c r="D965" s="7"/>
    </row>
    <row r="966" spans="1:4" ht="15.75" x14ac:dyDescent="0.25">
      <c r="A966" s="14"/>
      <c r="B966" s="14"/>
      <c r="C966" s="14"/>
      <c r="D966" s="7"/>
    </row>
    <row r="967" spans="1:4" ht="15.75" x14ac:dyDescent="0.25">
      <c r="A967" s="14"/>
      <c r="B967" s="14"/>
      <c r="C967" s="14"/>
      <c r="D967" s="7"/>
    </row>
    <row r="968" spans="1:4" ht="15.75" x14ac:dyDescent="0.25">
      <c r="A968" s="14"/>
      <c r="B968" s="14"/>
      <c r="C968" s="14"/>
      <c r="D968" s="7"/>
    </row>
    <row r="969" spans="1:4" ht="15.75" x14ac:dyDescent="0.25">
      <c r="A969" s="14"/>
      <c r="B969" s="14"/>
      <c r="C969" s="14"/>
      <c r="D969" s="7"/>
    </row>
    <row r="970" spans="1:4" ht="15.75" x14ac:dyDescent="0.25">
      <c r="A970" s="14"/>
      <c r="B970" s="14"/>
      <c r="C970" s="14"/>
      <c r="D970" s="7"/>
    </row>
    <row r="971" spans="1:4" ht="15.75" x14ac:dyDescent="0.25">
      <c r="A971" s="14"/>
      <c r="B971" s="14"/>
      <c r="C971" s="14"/>
      <c r="D971" s="7"/>
    </row>
    <row r="972" spans="1:4" ht="15.75" x14ac:dyDescent="0.25">
      <c r="A972" s="14"/>
      <c r="B972" s="14"/>
      <c r="C972" s="14"/>
      <c r="D972" s="7"/>
    </row>
    <row r="973" spans="1:4" ht="15.75" x14ac:dyDescent="0.25">
      <c r="A973" s="14"/>
      <c r="B973" s="14"/>
      <c r="C973" s="14"/>
      <c r="D973" s="7"/>
    </row>
    <row r="974" spans="1:4" ht="15.75" x14ac:dyDescent="0.25">
      <c r="A974" s="14"/>
      <c r="B974" s="14"/>
      <c r="C974" s="14"/>
      <c r="D974" s="7"/>
    </row>
    <row r="975" spans="1:4" ht="15.75" x14ac:dyDescent="0.25">
      <c r="A975" s="14"/>
      <c r="B975" s="14"/>
      <c r="C975" s="14"/>
      <c r="D975" s="7"/>
    </row>
    <row r="976" spans="1:4" ht="15.75" x14ac:dyDescent="0.25">
      <c r="A976" s="14"/>
      <c r="B976" s="14"/>
      <c r="C976" s="14"/>
      <c r="D976" s="7"/>
    </row>
    <row r="977" spans="1:4" ht="15.75" x14ac:dyDescent="0.25">
      <c r="A977" s="14"/>
      <c r="B977" s="14"/>
      <c r="C977" s="14"/>
      <c r="D977" s="7"/>
    </row>
    <row r="978" spans="1:4" ht="15.75" x14ac:dyDescent="0.25">
      <c r="A978" s="14"/>
      <c r="B978" s="14"/>
      <c r="C978" s="14"/>
      <c r="D978" s="7"/>
    </row>
    <row r="979" spans="1:4" ht="15.75" x14ac:dyDescent="0.25">
      <c r="A979" s="14"/>
      <c r="B979" s="14"/>
      <c r="C979" s="14"/>
      <c r="D979" s="7"/>
    </row>
    <row r="980" spans="1:4" ht="15.75" x14ac:dyDescent="0.25">
      <c r="A980" s="14"/>
      <c r="B980" s="14"/>
      <c r="C980" s="14"/>
      <c r="D980" s="7"/>
    </row>
    <row r="981" spans="1:4" ht="15.75" x14ac:dyDescent="0.25">
      <c r="A981" s="14"/>
      <c r="B981" s="14"/>
      <c r="C981" s="14"/>
      <c r="D981" s="7"/>
    </row>
    <row r="982" spans="1:4" ht="15.75" x14ac:dyDescent="0.25">
      <c r="A982" s="14"/>
      <c r="B982" s="14"/>
      <c r="C982" s="14"/>
      <c r="D982" s="7"/>
    </row>
    <row r="983" spans="1:4" ht="15.75" x14ac:dyDescent="0.25">
      <c r="A983" s="14"/>
      <c r="B983" s="14"/>
      <c r="C983" s="14"/>
      <c r="D983" s="7"/>
    </row>
    <row r="984" spans="1:4" ht="15.75" x14ac:dyDescent="0.25">
      <c r="A984" s="14"/>
      <c r="B984" s="14"/>
      <c r="C984" s="14"/>
      <c r="D984" s="7"/>
    </row>
    <row r="985" spans="1:4" ht="15.75" x14ac:dyDescent="0.25">
      <c r="A985" s="14"/>
      <c r="B985" s="14"/>
      <c r="C985" s="14"/>
      <c r="D985" s="7"/>
    </row>
    <row r="986" spans="1:4" ht="15.75" x14ac:dyDescent="0.25">
      <c r="A986" s="14"/>
      <c r="B986" s="14"/>
      <c r="C986" s="14"/>
      <c r="D986" s="7"/>
    </row>
    <row r="987" spans="1:4" ht="15.75" x14ac:dyDescent="0.25">
      <c r="A987" s="14"/>
      <c r="B987" s="14"/>
      <c r="C987" s="14"/>
      <c r="D987" s="7"/>
    </row>
    <row r="988" spans="1:4" ht="15.75" x14ac:dyDescent="0.25">
      <c r="A988" s="14"/>
      <c r="B988" s="14"/>
      <c r="C988" s="14"/>
      <c r="D988" s="7"/>
    </row>
    <row r="989" spans="1:4" ht="15.75" x14ac:dyDescent="0.25">
      <c r="A989" s="14"/>
      <c r="B989" s="14"/>
      <c r="C989" s="14"/>
      <c r="D989" s="7"/>
    </row>
    <row r="990" spans="1:4" ht="15.75" x14ac:dyDescent="0.25">
      <c r="A990" s="14"/>
      <c r="B990" s="14"/>
      <c r="C990" s="14"/>
      <c r="D990" s="7"/>
    </row>
    <row r="991" spans="1:4" ht="15.75" x14ac:dyDescent="0.25">
      <c r="A991" s="14"/>
      <c r="B991" s="14"/>
      <c r="C991" s="14"/>
      <c r="D991" s="7"/>
    </row>
    <row r="992" spans="1:4" ht="15.75" x14ac:dyDescent="0.25">
      <c r="A992" s="14"/>
      <c r="B992" s="14"/>
      <c r="C992" s="14"/>
      <c r="D992" s="7"/>
    </row>
    <row r="993" spans="1:4" ht="15.75" x14ac:dyDescent="0.25">
      <c r="A993" s="14"/>
      <c r="B993" s="14"/>
      <c r="C993" s="14"/>
      <c r="D993" s="7"/>
    </row>
    <row r="994" spans="1:4" ht="15.75" x14ac:dyDescent="0.25">
      <c r="A994" s="14"/>
      <c r="B994" s="14"/>
      <c r="C994" s="14"/>
      <c r="D994" s="7"/>
    </row>
    <row r="995" spans="1:4" ht="15.75" x14ac:dyDescent="0.25">
      <c r="A995" s="14"/>
      <c r="B995" s="14"/>
      <c r="C995" s="14"/>
      <c r="D995" s="7"/>
    </row>
    <row r="996" spans="1:4" ht="15.75" x14ac:dyDescent="0.25">
      <c r="A996" s="14"/>
      <c r="B996" s="14"/>
      <c r="C996" s="14"/>
      <c r="D996" s="7"/>
    </row>
    <row r="997" spans="1:4" ht="15.75" x14ac:dyDescent="0.25">
      <c r="A997" s="14"/>
      <c r="B997" s="14"/>
      <c r="C997" s="14"/>
      <c r="D997" s="7"/>
    </row>
    <row r="998" spans="1:4" ht="15.75" x14ac:dyDescent="0.25">
      <c r="A998" s="14"/>
      <c r="B998" s="14"/>
      <c r="C998" s="14"/>
      <c r="D998" s="7"/>
    </row>
    <row r="999" spans="1:4" ht="15.75" x14ac:dyDescent="0.25">
      <c r="A999" s="14"/>
      <c r="B999" s="14"/>
      <c r="C999" s="14"/>
      <c r="D999" s="7"/>
    </row>
    <row r="1000" spans="1:4" ht="15.75" x14ac:dyDescent="0.25">
      <c r="A1000" s="14"/>
      <c r="B1000" s="14"/>
      <c r="C1000" s="14"/>
      <c r="D1000" s="7"/>
    </row>
    <row r="1001" spans="1:4" ht="15.75" x14ac:dyDescent="0.25">
      <c r="A1001" s="14"/>
      <c r="B1001" s="14"/>
      <c r="C1001" s="14"/>
      <c r="D1001" s="7"/>
    </row>
    <row r="1002" spans="1:4" ht="15.75" x14ac:dyDescent="0.25">
      <c r="A1002" s="14"/>
      <c r="B1002" s="14"/>
      <c r="C1002" s="14"/>
      <c r="D1002" s="7"/>
    </row>
    <row r="1003" spans="1:4" ht="15.75" x14ac:dyDescent="0.25">
      <c r="A1003" s="14"/>
      <c r="B1003" s="14"/>
      <c r="C1003" s="14"/>
      <c r="D1003" s="7"/>
    </row>
    <row r="1004" spans="1:4" ht="15.75" x14ac:dyDescent="0.25">
      <c r="A1004" s="14"/>
      <c r="B1004" s="14"/>
      <c r="C1004" s="14"/>
      <c r="D1004" s="7"/>
    </row>
    <row r="1005" spans="1:4" ht="15.75" x14ac:dyDescent="0.25">
      <c r="A1005" s="14"/>
      <c r="B1005" s="14"/>
      <c r="C1005" s="14"/>
      <c r="D1005" s="7"/>
    </row>
    <row r="1006" spans="1:4" ht="15.75" x14ac:dyDescent="0.25">
      <c r="A1006" s="14"/>
      <c r="B1006" s="14"/>
      <c r="C1006" s="14"/>
      <c r="D1006" s="7"/>
    </row>
    <row r="1007" spans="1:4" ht="15.75" x14ac:dyDescent="0.25">
      <c r="A1007" s="14"/>
      <c r="B1007" s="14"/>
      <c r="C1007" s="14"/>
      <c r="D1007" s="7"/>
    </row>
    <row r="1008" spans="1:4" ht="15.75" x14ac:dyDescent="0.25">
      <c r="A1008" s="14"/>
      <c r="B1008" s="14"/>
      <c r="C1008" s="14"/>
      <c r="D1008" s="7"/>
    </row>
    <row r="1009" spans="1:4" ht="15.75" x14ac:dyDescent="0.25">
      <c r="A1009" s="14"/>
      <c r="B1009" s="14"/>
      <c r="C1009" s="14"/>
      <c r="D1009" s="7"/>
    </row>
    <row r="1010" spans="1:4" ht="15.75" x14ac:dyDescent="0.25">
      <c r="A1010" s="14"/>
      <c r="B1010" s="14"/>
      <c r="C1010" s="14"/>
      <c r="D1010" s="7"/>
    </row>
    <row r="1011" spans="1:4" ht="15.75" x14ac:dyDescent="0.25">
      <c r="A1011" s="14"/>
      <c r="B1011" s="14"/>
      <c r="C1011" s="14"/>
      <c r="D1011" s="7"/>
    </row>
    <row r="1012" spans="1:4" ht="15.75" x14ac:dyDescent="0.25">
      <c r="A1012" s="14"/>
      <c r="B1012" s="14"/>
      <c r="C1012" s="14"/>
      <c r="D1012" s="7"/>
    </row>
    <row r="1013" spans="1:4" ht="15.75" x14ac:dyDescent="0.25">
      <c r="A1013" s="14"/>
      <c r="B1013" s="14"/>
      <c r="C1013" s="14"/>
      <c r="D1013" s="7"/>
    </row>
    <row r="1014" spans="1:4" ht="15.75" x14ac:dyDescent="0.25">
      <c r="A1014" s="14"/>
      <c r="B1014" s="14"/>
      <c r="C1014" s="14"/>
      <c r="D1014" s="7"/>
    </row>
    <row r="1015" spans="1:4" ht="15.75" x14ac:dyDescent="0.25">
      <c r="A1015" s="14"/>
      <c r="B1015" s="14"/>
      <c r="C1015" s="14"/>
      <c r="D1015" s="7"/>
    </row>
    <row r="1016" spans="1:4" ht="15.75" x14ac:dyDescent="0.25">
      <c r="A1016" s="14"/>
      <c r="B1016" s="14"/>
      <c r="C1016" s="14"/>
      <c r="D1016" s="7"/>
    </row>
    <row r="1017" spans="1:4" ht="15.75" x14ac:dyDescent="0.25">
      <c r="A1017" s="14"/>
      <c r="B1017" s="14"/>
      <c r="C1017" s="14"/>
      <c r="D1017" s="7"/>
    </row>
    <row r="1018" spans="1:4" ht="15.75" x14ac:dyDescent="0.25">
      <c r="A1018" s="14"/>
      <c r="B1018" s="14"/>
      <c r="C1018" s="14"/>
      <c r="D1018" s="7"/>
    </row>
    <row r="1019" spans="1:4" ht="15.75" x14ac:dyDescent="0.25">
      <c r="A1019" s="14"/>
      <c r="B1019" s="14"/>
      <c r="C1019" s="14"/>
      <c r="D1019" s="7"/>
    </row>
    <row r="1020" spans="1:4" ht="15.75" x14ac:dyDescent="0.25">
      <c r="A1020" s="14"/>
      <c r="B1020" s="14"/>
      <c r="C1020" s="14"/>
      <c r="D1020" s="7"/>
    </row>
    <row r="1021" spans="1:4" ht="15.75" x14ac:dyDescent="0.25">
      <c r="A1021" s="14"/>
      <c r="B1021" s="14"/>
      <c r="C1021" s="14"/>
      <c r="D1021" s="7"/>
    </row>
    <row r="1022" spans="1:4" ht="15.75" x14ac:dyDescent="0.25">
      <c r="A1022" s="14"/>
      <c r="B1022" s="14"/>
      <c r="C1022" s="14"/>
      <c r="D1022" s="7"/>
    </row>
    <row r="1023" spans="1:4" ht="15.75" x14ac:dyDescent="0.25">
      <c r="A1023" s="14"/>
      <c r="B1023" s="14"/>
      <c r="C1023" s="14"/>
      <c r="D1023" s="7"/>
    </row>
    <row r="1024" spans="1:4" ht="15.75" x14ac:dyDescent="0.25">
      <c r="A1024" s="14"/>
      <c r="B1024" s="14"/>
      <c r="C1024" s="14"/>
      <c r="D1024" s="7"/>
    </row>
    <row r="1025" spans="1:4" ht="15.75" x14ac:dyDescent="0.25">
      <c r="A1025" s="14"/>
      <c r="B1025" s="14"/>
      <c r="C1025" s="14"/>
      <c r="D1025" s="7"/>
    </row>
    <row r="1026" spans="1:4" ht="15.75" x14ac:dyDescent="0.25">
      <c r="A1026" s="14"/>
      <c r="B1026" s="14"/>
      <c r="C1026" s="14"/>
      <c r="D1026" s="7"/>
    </row>
    <row r="1027" spans="1:4" ht="15.75" x14ac:dyDescent="0.25">
      <c r="A1027" s="14"/>
      <c r="B1027" s="14"/>
      <c r="C1027" s="14"/>
      <c r="D1027" s="7"/>
    </row>
    <row r="1028" spans="1:4" ht="15.75" x14ac:dyDescent="0.25">
      <c r="A1028" s="14"/>
      <c r="B1028" s="14"/>
      <c r="C1028" s="14"/>
      <c r="D1028" s="7"/>
    </row>
    <row r="1029" spans="1:4" ht="15.75" x14ac:dyDescent="0.25">
      <c r="A1029" s="14"/>
      <c r="B1029" s="14"/>
      <c r="C1029" s="14"/>
      <c r="D1029" s="7"/>
    </row>
    <row r="1030" spans="1:4" ht="15.75" x14ac:dyDescent="0.25">
      <c r="A1030" s="14"/>
      <c r="B1030" s="14"/>
      <c r="C1030" s="14"/>
      <c r="D1030" s="7"/>
    </row>
    <row r="1031" spans="1:4" ht="15.75" x14ac:dyDescent="0.25">
      <c r="A1031" s="14"/>
      <c r="B1031" s="14"/>
      <c r="C1031" s="14"/>
      <c r="D1031" s="7"/>
    </row>
    <row r="1032" spans="1:4" ht="15.75" x14ac:dyDescent="0.25">
      <c r="A1032" s="14"/>
      <c r="B1032" s="14"/>
      <c r="C1032" s="14"/>
      <c r="D1032" s="7"/>
    </row>
    <row r="1033" spans="1:4" ht="15.75" x14ac:dyDescent="0.25">
      <c r="A1033" s="14"/>
      <c r="B1033" s="14"/>
      <c r="C1033" s="14"/>
      <c r="D1033" s="7"/>
    </row>
    <row r="1034" spans="1:4" ht="15.75" x14ac:dyDescent="0.25">
      <c r="A1034" s="14"/>
      <c r="B1034" s="14"/>
      <c r="C1034" s="14"/>
      <c r="D1034" s="7"/>
    </row>
    <row r="1035" spans="1:4" ht="15.75" x14ac:dyDescent="0.25">
      <c r="A1035" s="14"/>
      <c r="B1035" s="14"/>
      <c r="C1035" s="14"/>
      <c r="D1035" s="7"/>
    </row>
    <row r="1036" spans="1:4" ht="15.75" x14ac:dyDescent="0.25">
      <c r="A1036" s="14"/>
      <c r="B1036" s="14"/>
      <c r="C1036" s="14"/>
      <c r="D1036" s="7"/>
    </row>
    <row r="1037" spans="1:4" ht="15.75" x14ac:dyDescent="0.25">
      <c r="A1037" s="14"/>
      <c r="B1037" s="14"/>
      <c r="C1037" s="14"/>
      <c r="D1037" s="7"/>
    </row>
    <row r="1038" spans="1:4" ht="15.75" x14ac:dyDescent="0.25">
      <c r="A1038" s="14"/>
      <c r="B1038" s="14"/>
      <c r="C1038" s="14"/>
      <c r="D1038" s="7"/>
    </row>
    <row r="1039" spans="1:4" ht="15.75" x14ac:dyDescent="0.25">
      <c r="A1039" s="14"/>
      <c r="B1039" s="14"/>
      <c r="C1039" s="14"/>
      <c r="D1039" s="7"/>
    </row>
    <row r="1040" spans="1:4" ht="15.75" x14ac:dyDescent="0.25">
      <c r="A1040" s="14"/>
      <c r="B1040" s="14"/>
      <c r="C1040" s="14"/>
      <c r="D1040" s="7"/>
    </row>
    <row r="1041" spans="1:4" ht="15.75" x14ac:dyDescent="0.25">
      <c r="A1041" s="14"/>
      <c r="B1041" s="14"/>
      <c r="C1041" s="14"/>
      <c r="D1041" s="7"/>
    </row>
    <row r="1042" spans="1:4" ht="15.75" x14ac:dyDescent="0.25">
      <c r="A1042" s="14"/>
      <c r="B1042" s="14"/>
      <c r="C1042" s="14"/>
      <c r="D1042" s="7"/>
    </row>
    <row r="1043" spans="1:4" ht="15.75" x14ac:dyDescent="0.25">
      <c r="A1043" s="14"/>
      <c r="B1043" s="14"/>
      <c r="C1043" s="14"/>
      <c r="D1043" s="7"/>
    </row>
    <row r="1044" spans="1:4" ht="15.75" x14ac:dyDescent="0.25">
      <c r="A1044" s="14"/>
      <c r="B1044" s="14"/>
      <c r="C1044" s="14"/>
      <c r="D1044" s="7"/>
    </row>
    <row r="1045" spans="1:4" ht="15.75" x14ac:dyDescent="0.25">
      <c r="A1045" s="14"/>
      <c r="B1045" s="14"/>
      <c r="C1045" s="14"/>
      <c r="D1045" s="7"/>
    </row>
    <row r="1046" spans="1:4" ht="15.75" x14ac:dyDescent="0.25">
      <c r="A1046" s="14"/>
      <c r="B1046" s="14"/>
      <c r="C1046" s="14"/>
      <c r="D1046" s="7"/>
    </row>
    <row r="1047" spans="1:4" ht="15.75" x14ac:dyDescent="0.25">
      <c r="A1047" s="14"/>
      <c r="B1047" s="14"/>
      <c r="C1047" s="14"/>
      <c r="D1047" s="7"/>
    </row>
    <row r="1048" spans="1:4" ht="15.75" x14ac:dyDescent="0.25">
      <c r="A1048" s="14"/>
      <c r="B1048" s="14"/>
      <c r="C1048" s="14"/>
      <c r="D1048" s="7"/>
    </row>
    <row r="1049" spans="1:4" ht="15.75" x14ac:dyDescent="0.25">
      <c r="A1049" s="14"/>
      <c r="B1049" s="14"/>
      <c r="C1049" s="14"/>
      <c r="D1049" s="7"/>
    </row>
    <row r="1050" spans="1:4" ht="15.75" x14ac:dyDescent="0.25">
      <c r="A1050" s="14"/>
      <c r="B1050" s="14"/>
      <c r="C1050" s="14"/>
      <c r="D1050" s="7"/>
    </row>
    <row r="1051" spans="1:4" ht="15.75" x14ac:dyDescent="0.25">
      <c r="A1051" s="14"/>
      <c r="B1051" s="14"/>
      <c r="C1051" s="14"/>
      <c r="D1051" s="7"/>
    </row>
    <row r="1052" spans="1:4" ht="15.75" x14ac:dyDescent="0.25">
      <c r="A1052" s="14"/>
      <c r="B1052" s="14"/>
      <c r="C1052" s="14"/>
      <c r="D1052" s="7"/>
    </row>
    <row r="1053" spans="1:4" ht="15.75" x14ac:dyDescent="0.25">
      <c r="A1053" s="14"/>
      <c r="B1053" s="14"/>
      <c r="C1053" s="14"/>
      <c r="D1053" s="7"/>
    </row>
    <row r="1054" spans="1:4" ht="15.75" x14ac:dyDescent="0.25">
      <c r="A1054" s="14"/>
      <c r="B1054" s="14"/>
      <c r="C1054" s="14"/>
      <c r="D1054" s="7"/>
    </row>
    <row r="1055" spans="1:4" ht="15.75" x14ac:dyDescent="0.25">
      <c r="A1055" s="14"/>
      <c r="B1055" s="14"/>
      <c r="C1055" s="14"/>
      <c r="D1055" s="7"/>
    </row>
    <row r="1056" spans="1:4" ht="15.75" x14ac:dyDescent="0.25">
      <c r="A1056" s="14"/>
      <c r="B1056" s="14"/>
      <c r="C1056" s="14"/>
      <c r="D1056" s="7"/>
    </row>
    <row r="1057" spans="1:4" ht="15.75" x14ac:dyDescent="0.25">
      <c r="A1057" s="14"/>
      <c r="B1057" s="14"/>
      <c r="C1057" s="14"/>
      <c r="D1057" s="7"/>
    </row>
    <row r="1058" spans="1:4" ht="15.75" x14ac:dyDescent="0.25">
      <c r="A1058" s="14"/>
      <c r="B1058" s="14"/>
      <c r="C1058" s="14"/>
      <c r="D1058" s="7"/>
    </row>
    <row r="1059" spans="1:4" ht="15.75" x14ac:dyDescent="0.25">
      <c r="A1059" s="14"/>
      <c r="B1059" s="14"/>
      <c r="C1059" s="14"/>
      <c r="D1059" s="7"/>
    </row>
    <row r="1060" spans="1:4" ht="15.75" x14ac:dyDescent="0.25">
      <c r="A1060" s="14"/>
      <c r="B1060" s="14"/>
      <c r="C1060" s="14"/>
      <c r="D1060" s="7"/>
    </row>
    <row r="1061" spans="1:4" ht="15.75" x14ac:dyDescent="0.25">
      <c r="A1061" s="14"/>
      <c r="B1061" s="14"/>
      <c r="C1061" s="14"/>
      <c r="D1061" s="7"/>
    </row>
    <row r="1062" spans="1:4" ht="15.75" x14ac:dyDescent="0.25">
      <c r="A1062" s="14"/>
      <c r="B1062" s="14"/>
      <c r="C1062" s="14"/>
      <c r="D1062" s="7"/>
    </row>
    <row r="1063" spans="1:4" ht="15.75" x14ac:dyDescent="0.25">
      <c r="A1063" s="14"/>
      <c r="B1063" s="14"/>
      <c r="C1063" s="14"/>
      <c r="D1063" s="7"/>
    </row>
    <row r="1064" spans="1:4" ht="15.75" x14ac:dyDescent="0.25">
      <c r="A1064" s="14"/>
      <c r="B1064" s="14"/>
      <c r="C1064" s="14"/>
      <c r="D1064" s="7"/>
    </row>
    <row r="1065" spans="1:4" ht="15.75" x14ac:dyDescent="0.25">
      <c r="A1065" s="14"/>
      <c r="B1065" s="14"/>
      <c r="C1065" s="14"/>
      <c r="D1065" s="7"/>
    </row>
    <row r="1066" spans="1:4" ht="15.75" x14ac:dyDescent="0.25">
      <c r="A1066" s="14"/>
      <c r="B1066" s="14"/>
      <c r="C1066" s="14"/>
      <c r="D1066" s="7"/>
    </row>
    <row r="1067" spans="1:4" ht="15.75" x14ac:dyDescent="0.25">
      <c r="A1067" s="14"/>
      <c r="B1067" s="14"/>
      <c r="C1067" s="14"/>
      <c r="D1067" s="7"/>
    </row>
    <row r="1068" spans="1:4" ht="15.75" x14ac:dyDescent="0.25">
      <c r="A1068" s="14"/>
      <c r="B1068" s="14"/>
      <c r="C1068" s="14"/>
      <c r="D1068" s="7"/>
    </row>
    <row r="1069" spans="1:4" ht="15.75" x14ac:dyDescent="0.25">
      <c r="A1069" s="14"/>
      <c r="B1069" s="14"/>
      <c r="C1069" s="14"/>
      <c r="D1069" s="7"/>
    </row>
    <row r="1070" spans="1:4" ht="15.75" x14ac:dyDescent="0.25">
      <c r="A1070" s="14"/>
      <c r="B1070" s="14"/>
      <c r="C1070" s="14"/>
      <c r="D1070" s="7"/>
    </row>
    <row r="1071" spans="1:4" ht="15.75" x14ac:dyDescent="0.25">
      <c r="A1071" s="14"/>
      <c r="B1071" s="14"/>
      <c r="C1071" s="14"/>
      <c r="D1071" s="7"/>
    </row>
    <row r="1072" spans="1:4" ht="15.75" x14ac:dyDescent="0.25">
      <c r="A1072" s="14"/>
      <c r="B1072" s="14"/>
      <c r="C1072" s="14"/>
      <c r="D1072" s="7"/>
    </row>
    <row r="1073" spans="1:4" ht="15.75" x14ac:dyDescent="0.25">
      <c r="A1073" s="14"/>
      <c r="B1073" s="14"/>
      <c r="C1073" s="14"/>
      <c r="D1073" s="7"/>
    </row>
    <row r="1074" spans="1:4" ht="15.75" x14ac:dyDescent="0.25">
      <c r="A1074" s="14"/>
      <c r="B1074" s="14"/>
      <c r="C1074" s="14"/>
      <c r="D1074" s="7"/>
    </row>
    <row r="1075" spans="1:4" ht="15.75" x14ac:dyDescent="0.25">
      <c r="A1075" s="14"/>
      <c r="B1075" s="14"/>
      <c r="C1075" s="14"/>
      <c r="D1075" s="7"/>
    </row>
    <row r="1076" spans="1:4" ht="15.75" x14ac:dyDescent="0.25">
      <c r="A1076" s="14"/>
      <c r="B1076" s="14"/>
      <c r="C1076" s="14"/>
      <c r="D1076" s="7"/>
    </row>
    <row r="1077" spans="1:4" ht="15.75" x14ac:dyDescent="0.25">
      <c r="A1077" s="14"/>
      <c r="B1077" s="14"/>
      <c r="C1077" s="14"/>
      <c r="D1077" s="7"/>
    </row>
    <row r="1078" spans="1:4" ht="15.75" x14ac:dyDescent="0.25">
      <c r="A1078" s="14"/>
      <c r="B1078" s="14"/>
      <c r="C1078" s="14"/>
      <c r="D1078" s="7"/>
    </row>
    <row r="1079" spans="1:4" ht="15.75" x14ac:dyDescent="0.25">
      <c r="A1079" s="14"/>
      <c r="B1079" s="14"/>
      <c r="C1079" s="14"/>
      <c r="D1079" s="7"/>
    </row>
    <row r="1080" spans="1:4" ht="15.75" x14ac:dyDescent="0.25">
      <c r="A1080" s="14"/>
      <c r="B1080" s="14"/>
      <c r="C1080" s="14"/>
      <c r="D1080" s="7"/>
    </row>
    <row r="1081" spans="1:4" ht="15.75" x14ac:dyDescent="0.25">
      <c r="A1081" s="14"/>
      <c r="B1081" s="14"/>
      <c r="C1081" s="14"/>
      <c r="D1081" s="7"/>
    </row>
    <row r="1082" spans="1:4" ht="15.75" x14ac:dyDescent="0.25">
      <c r="A1082" s="14"/>
      <c r="B1082" s="14"/>
      <c r="C1082" s="14"/>
      <c r="D1082" s="7"/>
    </row>
    <row r="1083" spans="1:4" ht="15.75" x14ac:dyDescent="0.25">
      <c r="A1083" s="14"/>
      <c r="B1083" s="14"/>
      <c r="C1083" s="14"/>
      <c r="D1083" s="7"/>
    </row>
    <row r="1084" spans="1:4" ht="15.75" x14ac:dyDescent="0.25">
      <c r="A1084" s="14"/>
      <c r="B1084" s="14"/>
      <c r="C1084" s="14"/>
      <c r="D1084" s="7"/>
    </row>
    <row r="1085" spans="1:4" ht="15.75" x14ac:dyDescent="0.25">
      <c r="A1085" s="14"/>
      <c r="B1085" s="14"/>
      <c r="C1085" s="14"/>
      <c r="D1085" s="7"/>
    </row>
    <row r="1086" spans="1:4" ht="15.75" x14ac:dyDescent="0.25">
      <c r="A1086" s="14"/>
      <c r="B1086" s="14"/>
      <c r="C1086" s="14"/>
      <c r="D1086" s="7"/>
    </row>
    <row r="1087" spans="1:4" ht="15.75" x14ac:dyDescent="0.25">
      <c r="A1087" s="14"/>
      <c r="B1087" s="14"/>
      <c r="C1087" s="14"/>
      <c r="D1087" s="7"/>
    </row>
    <row r="1088" spans="1:4" ht="15.75" x14ac:dyDescent="0.25">
      <c r="A1088" s="14"/>
      <c r="B1088" s="14"/>
      <c r="C1088" s="14"/>
      <c r="D1088" s="7"/>
    </row>
    <row r="1089" spans="1:4" ht="15.75" x14ac:dyDescent="0.25">
      <c r="A1089" s="14"/>
      <c r="B1089" s="14"/>
      <c r="C1089" s="14"/>
      <c r="D1089" s="7"/>
    </row>
    <row r="1090" spans="1:4" ht="15.75" x14ac:dyDescent="0.25">
      <c r="A1090" s="14"/>
      <c r="B1090" s="14"/>
      <c r="C1090" s="14"/>
      <c r="D1090" s="7"/>
    </row>
    <row r="1091" spans="1:4" ht="15.75" x14ac:dyDescent="0.25">
      <c r="A1091" s="14"/>
      <c r="B1091" s="14"/>
      <c r="C1091" s="14"/>
      <c r="D1091" s="7"/>
    </row>
    <row r="1092" spans="1:4" ht="15.75" x14ac:dyDescent="0.25">
      <c r="A1092" s="14"/>
      <c r="B1092" s="14"/>
      <c r="C1092" s="14"/>
      <c r="D1092" s="7"/>
    </row>
    <row r="1093" spans="1:4" ht="15.75" x14ac:dyDescent="0.25">
      <c r="A1093" s="14"/>
      <c r="B1093" s="14"/>
      <c r="C1093" s="14"/>
      <c r="D1093" s="7"/>
    </row>
    <row r="1094" spans="1:4" ht="15.75" x14ac:dyDescent="0.25">
      <c r="A1094" s="14"/>
      <c r="B1094" s="14"/>
      <c r="C1094" s="14"/>
      <c r="D1094" s="7"/>
    </row>
    <row r="1095" spans="1:4" ht="15.75" x14ac:dyDescent="0.25">
      <c r="A1095" s="14"/>
      <c r="B1095" s="14"/>
      <c r="C1095" s="14"/>
      <c r="D1095" s="7"/>
    </row>
    <row r="1096" spans="1:4" ht="15.75" x14ac:dyDescent="0.25">
      <c r="A1096" s="14"/>
      <c r="B1096" s="14"/>
      <c r="C1096" s="14"/>
      <c r="D1096" s="7"/>
    </row>
    <row r="1097" spans="1:4" ht="15.75" x14ac:dyDescent="0.25">
      <c r="A1097" s="14"/>
      <c r="B1097" s="14"/>
      <c r="C1097" s="14"/>
      <c r="D1097" s="7"/>
    </row>
    <row r="1098" spans="1:4" ht="15.75" x14ac:dyDescent="0.25">
      <c r="A1098" s="14"/>
      <c r="B1098" s="14"/>
      <c r="C1098" s="14"/>
      <c r="D1098" s="7"/>
    </row>
    <row r="1099" spans="1:4" ht="15.75" x14ac:dyDescent="0.25">
      <c r="A1099" s="14"/>
      <c r="B1099" s="14"/>
      <c r="C1099" s="14"/>
      <c r="D1099" s="7"/>
    </row>
    <row r="1100" spans="1:4" ht="15.75" x14ac:dyDescent="0.25">
      <c r="A1100" s="14"/>
      <c r="B1100" s="14"/>
      <c r="C1100" s="14"/>
      <c r="D1100" s="7"/>
    </row>
    <row r="1101" spans="1:4" ht="15.75" x14ac:dyDescent="0.25">
      <c r="A1101" s="14"/>
      <c r="B1101" s="14"/>
      <c r="C1101" s="14"/>
      <c r="D1101" s="7"/>
    </row>
    <row r="1102" spans="1:4" ht="15.75" x14ac:dyDescent="0.25">
      <c r="A1102" s="14"/>
      <c r="B1102" s="14"/>
      <c r="C1102" s="14"/>
      <c r="D1102" s="7"/>
    </row>
    <row r="1103" spans="1:4" ht="15.75" x14ac:dyDescent="0.25">
      <c r="A1103" s="14"/>
      <c r="B1103" s="14"/>
      <c r="C1103" s="14"/>
      <c r="D1103" s="7"/>
    </row>
    <row r="1104" spans="1:4" ht="15.75" x14ac:dyDescent="0.25">
      <c r="A1104" s="14"/>
      <c r="B1104" s="14"/>
      <c r="C1104" s="14"/>
      <c r="D1104" s="7"/>
    </row>
    <row r="1105" spans="1:4" ht="15.75" x14ac:dyDescent="0.25">
      <c r="A1105" s="14"/>
      <c r="B1105" s="14"/>
      <c r="C1105" s="14"/>
      <c r="D1105" s="7"/>
    </row>
    <row r="1106" spans="1:4" ht="15.75" x14ac:dyDescent="0.25">
      <c r="A1106" s="14"/>
      <c r="B1106" s="14"/>
      <c r="C1106" s="14"/>
      <c r="D1106" s="7"/>
    </row>
    <row r="1107" spans="1:4" ht="15.75" x14ac:dyDescent="0.25">
      <c r="A1107" s="14"/>
      <c r="B1107" s="14"/>
      <c r="C1107" s="14"/>
      <c r="D1107" s="7"/>
    </row>
    <row r="1108" spans="1:4" ht="15.75" x14ac:dyDescent="0.25">
      <c r="A1108" s="14"/>
      <c r="B1108" s="14"/>
      <c r="C1108" s="14"/>
      <c r="D1108" s="7"/>
    </row>
    <row r="1109" spans="1:4" ht="15.75" x14ac:dyDescent="0.25">
      <c r="A1109" s="14"/>
      <c r="B1109" s="14"/>
      <c r="C1109" s="14"/>
      <c r="D1109" s="7"/>
    </row>
    <row r="1110" spans="1:4" ht="15.75" x14ac:dyDescent="0.25">
      <c r="A1110" s="14"/>
      <c r="B1110" s="14"/>
      <c r="C1110" s="14"/>
      <c r="D1110" s="7"/>
    </row>
    <row r="1111" spans="1:4" ht="15.75" x14ac:dyDescent="0.25">
      <c r="A1111" s="14"/>
      <c r="B1111" s="14"/>
      <c r="C1111" s="14"/>
      <c r="D1111" s="7"/>
    </row>
    <row r="1112" spans="1:4" ht="15.75" x14ac:dyDescent="0.25">
      <c r="A1112" s="14"/>
      <c r="B1112" s="14"/>
      <c r="C1112" s="14"/>
      <c r="D1112" s="7"/>
    </row>
    <row r="1113" spans="1:4" ht="15.75" x14ac:dyDescent="0.25">
      <c r="A1113" s="14"/>
      <c r="B1113" s="14"/>
      <c r="C1113" s="14"/>
      <c r="D1113" s="7"/>
    </row>
    <row r="1114" spans="1:4" ht="15.75" x14ac:dyDescent="0.25">
      <c r="A1114" s="14"/>
      <c r="B1114" s="14"/>
      <c r="C1114" s="14"/>
      <c r="D1114" s="7"/>
    </row>
    <row r="1115" spans="1:4" ht="15.75" x14ac:dyDescent="0.25">
      <c r="A1115" s="14"/>
      <c r="B1115" s="14"/>
      <c r="C1115" s="14"/>
      <c r="D1115" s="7"/>
    </row>
    <row r="1116" spans="1:4" ht="15.75" x14ac:dyDescent="0.25">
      <c r="A1116" s="14"/>
      <c r="B1116" s="14"/>
      <c r="C1116" s="14"/>
      <c r="D1116" s="7"/>
    </row>
    <row r="1117" spans="1:4" ht="15.75" x14ac:dyDescent="0.25">
      <c r="A1117" s="14"/>
      <c r="B1117" s="14"/>
      <c r="C1117" s="14"/>
      <c r="D1117" s="7"/>
    </row>
    <row r="1118" spans="1:4" ht="15.75" x14ac:dyDescent="0.25">
      <c r="A1118" s="14"/>
      <c r="B1118" s="14"/>
      <c r="C1118" s="14"/>
      <c r="D1118" s="7"/>
    </row>
    <row r="1119" spans="1:4" ht="15.75" x14ac:dyDescent="0.25">
      <c r="A1119" s="14"/>
      <c r="B1119" s="14"/>
      <c r="C1119" s="14"/>
      <c r="D1119" s="7"/>
    </row>
    <row r="1120" spans="1:4" ht="15.75" x14ac:dyDescent="0.25">
      <c r="A1120" s="14"/>
      <c r="B1120" s="14"/>
      <c r="C1120" s="14"/>
      <c r="D1120" s="7"/>
    </row>
    <row r="1121" spans="1:4" ht="15.75" x14ac:dyDescent="0.25">
      <c r="A1121" s="14"/>
      <c r="B1121" s="14"/>
      <c r="C1121" s="14"/>
      <c r="D1121" s="7"/>
    </row>
    <row r="1122" spans="1:4" ht="15.75" x14ac:dyDescent="0.25">
      <c r="A1122" s="14"/>
      <c r="B1122" s="14"/>
      <c r="C1122" s="14"/>
      <c r="D1122" s="7"/>
    </row>
    <row r="1123" spans="1:4" ht="15.75" x14ac:dyDescent="0.25">
      <c r="A1123" s="14"/>
      <c r="B1123" s="14"/>
      <c r="C1123" s="14"/>
      <c r="D1123" s="7"/>
    </row>
    <row r="1124" spans="1:4" ht="15.75" x14ac:dyDescent="0.25">
      <c r="A1124" s="14"/>
      <c r="B1124" s="14"/>
      <c r="C1124" s="14"/>
      <c r="D1124" s="7"/>
    </row>
    <row r="1125" spans="1:4" ht="15.75" x14ac:dyDescent="0.25">
      <c r="A1125" s="14"/>
      <c r="B1125" s="14"/>
      <c r="C1125" s="14"/>
      <c r="D1125" s="7"/>
    </row>
    <row r="1126" spans="1:4" ht="15.75" x14ac:dyDescent="0.25">
      <c r="A1126" s="14"/>
      <c r="B1126" s="14"/>
      <c r="C1126" s="14"/>
      <c r="D1126" s="7"/>
    </row>
    <row r="1127" spans="1:4" ht="15.75" x14ac:dyDescent="0.25">
      <c r="A1127" s="14"/>
      <c r="B1127" s="14"/>
      <c r="C1127" s="14"/>
      <c r="D1127" s="7"/>
    </row>
    <row r="1128" spans="1:4" ht="15.75" x14ac:dyDescent="0.25">
      <c r="A1128" s="14"/>
      <c r="B1128" s="14"/>
      <c r="C1128" s="14"/>
      <c r="D1128" s="7"/>
    </row>
    <row r="1129" spans="1:4" ht="15.75" x14ac:dyDescent="0.25">
      <c r="A1129" s="14"/>
      <c r="B1129" s="14"/>
      <c r="C1129" s="14"/>
      <c r="D1129" s="7"/>
    </row>
    <row r="1130" spans="1:4" ht="15.75" x14ac:dyDescent="0.25">
      <c r="A1130" s="14"/>
      <c r="B1130" s="14"/>
      <c r="C1130" s="14"/>
      <c r="D1130" s="7"/>
    </row>
    <row r="1131" spans="1:4" ht="15.75" x14ac:dyDescent="0.25">
      <c r="A1131" s="14"/>
      <c r="B1131" s="14"/>
      <c r="C1131" s="14"/>
      <c r="D1131" s="7"/>
    </row>
    <row r="1132" spans="1:4" ht="15.75" x14ac:dyDescent="0.25">
      <c r="A1132" s="14"/>
      <c r="B1132" s="14"/>
      <c r="C1132" s="14"/>
      <c r="D1132" s="7"/>
    </row>
    <row r="1133" spans="1:4" ht="15.75" x14ac:dyDescent="0.25">
      <c r="A1133" s="14"/>
      <c r="B1133" s="14"/>
      <c r="C1133" s="14"/>
      <c r="D1133" s="7"/>
    </row>
    <row r="1134" spans="1:4" ht="15.75" x14ac:dyDescent="0.25">
      <c r="A1134" s="14"/>
      <c r="B1134" s="14"/>
      <c r="C1134" s="14"/>
      <c r="D1134" s="7"/>
    </row>
    <row r="1135" spans="1:4" ht="15.75" x14ac:dyDescent="0.25">
      <c r="A1135" s="14"/>
      <c r="B1135" s="14"/>
      <c r="C1135" s="14"/>
      <c r="D1135" s="7"/>
    </row>
    <row r="1136" spans="1:4" ht="15.75" x14ac:dyDescent="0.25">
      <c r="A1136" s="14"/>
      <c r="B1136" s="14"/>
      <c r="C1136" s="14"/>
      <c r="D1136" s="7"/>
    </row>
    <row r="1137" spans="1:4" ht="15.75" x14ac:dyDescent="0.25">
      <c r="A1137" s="14"/>
      <c r="B1137" s="14"/>
      <c r="C1137" s="14"/>
      <c r="D1137" s="7"/>
    </row>
    <row r="1138" spans="1:4" ht="15.75" x14ac:dyDescent="0.25">
      <c r="A1138" s="14"/>
      <c r="B1138" s="14"/>
      <c r="C1138" s="14"/>
      <c r="D1138" s="7"/>
    </row>
    <row r="1139" spans="1:4" ht="15.75" x14ac:dyDescent="0.25">
      <c r="A1139" s="14"/>
      <c r="B1139" s="14"/>
      <c r="C1139" s="14"/>
      <c r="D1139" s="7"/>
    </row>
    <row r="1140" spans="1:4" ht="15.75" x14ac:dyDescent="0.25">
      <c r="A1140" s="14"/>
      <c r="B1140" s="14"/>
      <c r="C1140" s="14"/>
      <c r="D1140" s="7"/>
    </row>
    <row r="1141" spans="1:4" ht="15.75" x14ac:dyDescent="0.25">
      <c r="A1141" s="14"/>
      <c r="B1141" s="14"/>
      <c r="C1141" s="14"/>
      <c r="D1141" s="7"/>
    </row>
    <row r="1142" spans="1:4" ht="15.75" x14ac:dyDescent="0.25">
      <c r="A1142" s="14"/>
      <c r="B1142" s="14"/>
      <c r="C1142" s="14"/>
      <c r="D1142" s="7"/>
    </row>
    <row r="1143" spans="1:4" ht="15.75" x14ac:dyDescent="0.25">
      <c r="A1143" s="14"/>
      <c r="B1143" s="14"/>
      <c r="C1143" s="14"/>
      <c r="D1143" s="7"/>
    </row>
    <row r="1144" spans="1:4" ht="15.75" x14ac:dyDescent="0.25">
      <c r="A1144" s="14"/>
      <c r="B1144" s="14"/>
      <c r="C1144" s="14"/>
      <c r="D1144" s="7"/>
    </row>
    <row r="1145" spans="1:4" ht="15.75" x14ac:dyDescent="0.25">
      <c r="A1145" s="14"/>
      <c r="B1145" s="14"/>
      <c r="C1145" s="14"/>
      <c r="D1145" s="7"/>
    </row>
    <row r="1146" spans="1:4" ht="15.75" x14ac:dyDescent="0.25">
      <c r="A1146" s="14"/>
      <c r="B1146" s="14"/>
      <c r="C1146" s="14"/>
      <c r="D1146" s="7"/>
    </row>
    <row r="1147" spans="1:4" ht="15.75" x14ac:dyDescent="0.25">
      <c r="A1147" s="14"/>
      <c r="B1147" s="14"/>
      <c r="C1147" s="14"/>
      <c r="D1147" s="7"/>
    </row>
    <row r="1148" spans="1:4" ht="15.75" x14ac:dyDescent="0.25">
      <c r="A1148" s="14"/>
      <c r="B1148" s="14"/>
      <c r="C1148" s="14"/>
      <c r="D1148" s="7"/>
    </row>
    <row r="1149" spans="1:4" ht="15.75" x14ac:dyDescent="0.25">
      <c r="A1149" s="14"/>
      <c r="B1149" s="14"/>
      <c r="C1149" s="14"/>
      <c r="D1149" s="7"/>
    </row>
    <row r="1150" spans="1:4" ht="15.75" x14ac:dyDescent="0.25">
      <c r="A1150" s="14"/>
      <c r="B1150" s="14"/>
      <c r="C1150" s="14"/>
      <c r="D1150" s="7"/>
    </row>
    <row r="1151" spans="1:4" ht="15.75" x14ac:dyDescent="0.25">
      <c r="A1151" s="14"/>
      <c r="B1151" s="14"/>
      <c r="C1151" s="14"/>
      <c r="D1151" s="7"/>
    </row>
    <row r="1152" spans="1:4" ht="15.75" x14ac:dyDescent="0.25">
      <c r="A1152" s="14"/>
      <c r="B1152" s="14"/>
      <c r="C1152" s="14"/>
      <c r="D1152" s="7"/>
    </row>
    <row r="1153" spans="1:4" ht="15.75" x14ac:dyDescent="0.25">
      <c r="A1153" s="14"/>
      <c r="B1153" s="14"/>
      <c r="C1153" s="14"/>
      <c r="D1153" s="7"/>
    </row>
    <row r="1154" spans="1:4" ht="15.75" x14ac:dyDescent="0.25">
      <c r="A1154" s="14"/>
      <c r="B1154" s="14"/>
      <c r="C1154" s="14"/>
      <c r="D1154" s="7"/>
    </row>
    <row r="1155" spans="1:4" ht="15.75" x14ac:dyDescent="0.25">
      <c r="A1155" s="14"/>
      <c r="B1155" s="14"/>
      <c r="C1155" s="14"/>
      <c r="D1155" s="7"/>
    </row>
    <row r="1156" spans="1:4" ht="15.75" x14ac:dyDescent="0.25">
      <c r="A1156" s="14"/>
      <c r="B1156" s="14"/>
      <c r="C1156" s="14"/>
      <c r="D1156" s="7"/>
    </row>
    <row r="1157" spans="1:4" ht="15.75" x14ac:dyDescent="0.25">
      <c r="A1157" s="14"/>
      <c r="B1157" s="14"/>
      <c r="C1157" s="14"/>
      <c r="D1157" s="7"/>
    </row>
    <row r="1158" spans="1:4" ht="15.75" x14ac:dyDescent="0.25">
      <c r="A1158" s="14"/>
      <c r="B1158" s="14"/>
      <c r="C1158" s="14"/>
      <c r="D1158" s="7"/>
    </row>
    <row r="1159" spans="1:4" ht="15.75" x14ac:dyDescent="0.25">
      <c r="A1159" s="14"/>
      <c r="B1159" s="14"/>
      <c r="C1159" s="14"/>
      <c r="D1159" s="7"/>
    </row>
    <row r="1160" spans="1:4" ht="15.75" x14ac:dyDescent="0.25">
      <c r="A1160" s="14"/>
      <c r="B1160" s="14"/>
      <c r="C1160" s="14"/>
      <c r="D1160" s="7"/>
    </row>
    <row r="1161" spans="1:4" ht="15.75" x14ac:dyDescent="0.25">
      <c r="A1161" s="14"/>
      <c r="B1161" s="14"/>
      <c r="C1161" s="14"/>
      <c r="D1161" s="7"/>
    </row>
    <row r="1162" spans="1:4" ht="15.75" x14ac:dyDescent="0.25">
      <c r="A1162" s="14"/>
      <c r="B1162" s="14"/>
      <c r="C1162" s="14"/>
      <c r="D1162" s="7"/>
    </row>
    <row r="1163" spans="1:4" ht="15.75" x14ac:dyDescent="0.25">
      <c r="A1163" s="14"/>
      <c r="B1163" s="14"/>
      <c r="C1163" s="14"/>
      <c r="D1163" s="7"/>
    </row>
    <row r="1164" spans="1:4" ht="15.75" x14ac:dyDescent="0.25">
      <c r="A1164" s="14"/>
      <c r="B1164" s="14"/>
      <c r="C1164" s="14"/>
      <c r="D1164" s="7"/>
    </row>
    <row r="1165" spans="1:4" ht="15.75" x14ac:dyDescent="0.25">
      <c r="A1165" s="14"/>
      <c r="B1165" s="14"/>
      <c r="C1165" s="14"/>
      <c r="D1165" s="7"/>
    </row>
    <row r="1166" spans="1:4" ht="15.75" x14ac:dyDescent="0.25">
      <c r="A1166" s="14"/>
      <c r="B1166" s="14"/>
      <c r="C1166" s="14"/>
      <c r="D1166" s="7"/>
    </row>
    <row r="1167" spans="1:4" ht="15.75" x14ac:dyDescent="0.25">
      <c r="A1167" s="14"/>
      <c r="B1167" s="14"/>
      <c r="C1167" s="14"/>
      <c r="D1167" s="7"/>
    </row>
    <row r="1168" spans="1:4" ht="15.75" x14ac:dyDescent="0.25">
      <c r="A1168" s="14"/>
      <c r="B1168" s="14"/>
      <c r="C1168" s="14"/>
      <c r="D1168" s="7"/>
    </row>
    <row r="1169" spans="1:4" ht="15.75" x14ac:dyDescent="0.25">
      <c r="A1169" s="14"/>
      <c r="B1169" s="14"/>
      <c r="C1169" s="14"/>
      <c r="D1169" s="7"/>
    </row>
    <row r="1170" spans="1:4" ht="15.75" x14ac:dyDescent="0.25">
      <c r="A1170" s="14"/>
      <c r="B1170" s="14"/>
      <c r="C1170" s="14"/>
      <c r="D1170" s="7"/>
    </row>
    <row r="1171" spans="1:4" ht="15.75" x14ac:dyDescent="0.25">
      <c r="A1171" s="14"/>
      <c r="B1171" s="14"/>
      <c r="C1171" s="14"/>
      <c r="D1171" s="7"/>
    </row>
    <row r="1172" spans="1:4" ht="15.75" x14ac:dyDescent="0.25">
      <c r="A1172" s="14"/>
      <c r="B1172" s="14"/>
      <c r="C1172" s="14"/>
      <c r="D1172" s="7"/>
    </row>
    <row r="1173" spans="1:4" ht="15.75" x14ac:dyDescent="0.25">
      <c r="A1173" s="14"/>
      <c r="B1173" s="14"/>
      <c r="C1173" s="14"/>
      <c r="D1173" s="7"/>
    </row>
    <row r="1174" spans="1:4" ht="15.75" x14ac:dyDescent="0.25">
      <c r="A1174" s="14"/>
      <c r="B1174" s="14"/>
      <c r="C1174" s="14"/>
      <c r="D1174" s="7"/>
    </row>
    <row r="1175" spans="1:4" ht="15.75" x14ac:dyDescent="0.25">
      <c r="A1175" s="14"/>
      <c r="B1175" s="14"/>
      <c r="C1175" s="14"/>
      <c r="D1175" s="7"/>
    </row>
    <row r="1176" spans="1:4" ht="15.75" x14ac:dyDescent="0.25">
      <c r="A1176" s="14"/>
      <c r="B1176" s="14"/>
      <c r="C1176" s="14"/>
      <c r="D1176" s="7"/>
    </row>
    <row r="1177" spans="1:4" ht="15.75" x14ac:dyDescent="0.25">
      <c r="A1177" s="14"/>
      <c r="B1177" s="14"/>
      <c r="C1177" s="14"/>
      <c r="D1177" s="7"/>
    </row>
    <row r="1178" spans="1:4" ht="15.75" x14ac:dyDescent="0.25">
      <c r="A1178" s="14"/>
      <c r="B1178" s="14"/>
      <c r="C1178" s="14"/>
      <c r="D1178" s="7"/>
    </row>
    <row r="1179" spans="1:4" ht="15.75" x14ac:dyDescent="0.25">
      <c r="A1179" s="14"/>
      <c r="B1179" s="14"/>
      <c r="C1179" s="14"/>
      <c r="D1179" s="7"/>
    </row>
    <row r="1180" spans="1:4" ht="15.75" x14ac:dyDescent="0.25">
      <c r="A1180" s="14"/>
      <c r="B1180" s="14"/>
      <c r="C1180" s="14"/>
      <c r="D1180" s="7"/>
    </row>
    <row r="1181" spans="1:4" ht="15.75" x14ac:dyDescent="0.25">
      <c r="A1181" s="14"/>
      <c r="B1181" s="14"/>
      <c r="C1181" s="14"/>
      <c r="D1181" s="7"/>
    </row>
    <row r="1182" spans="1:4" ht="15.75" x14ac:dyDescent="0.25">
      <c r="A1182" s="14"/>
      <c r="B1182" s="14"/>
      <c r="C1182" s="14"/>
      <c r="D1182" s="7"/>
    </row>
    <row r="1183" spans="1:4" ht="15.75" x14ac:dyDescent="0.25">
      <c r="A1183" s="14"/>
      <c r="B1183" s="14"/>
      <c r="C1183" s="14"/>
      <c r="D1183" s="7"/>
    </row>
    <row r="1184" spans="1:4" ht="15.75" x14ac:dyDescent="0.25">
      <c r="A1184" s="14"/>
      <c r="B1184" s="14"/>
      <c r="C1184" s="14"/>
      <c r="D1184" s="7"/>
    </row>
    <row r="1185" spans="1:4" ht="15.75" x14ac:dyDescent="0.25">
      <c r="A1185" s="14"/>
      <c r="B1185" s="14"/>
      <c r="C1185" s="14"/>
      <c r="D1185" s="7"/>
    </row>
    <row r="1186" spans="1:4" ht="15.75" x14ac:dyDescent="0.25">
      <c r="A1186" s="14"/>
      <c r="B1186" s="14"/>
      <c r="C1186" s="14"/>
      <c r="D1186" s="7"/>
    </row>
    <row r="1187" spans="1:4" ht="15.75" x14ac:dyDescent="0.25">
      <c r="A1187" s="14"/>
      <c r="B1187" s="14"/>
      <c r="C1187" s="14"/>
      <c r="D1187" s="7"/>
    </row>
    <row r="1188" spans="1:4" ht="15.75" x14ac:dyDescent="0.25">
      <c r="A1188" s="14"/>
      <c r="B1188" s="14"/>
      <c r="C1188" s="14"/>
      <c r="D1188" s="7"/>
    </row>
    <row r="1189" spans="1:4" ht="15.75" x14ac:dyDescent="0.25">
      <c r="A1189" s="14"/>
      <c r="B1189" s="14"/>
      <c r="C1189" s="14"/>
      <c r="D1189" s="7"/>
    </row>
    <row r="1190" spans="1:4" ht="15.75" x14ac:dyDescent="0.25">
      <c r="A1190" s="14"/>
      <c r="B1190" s="14"/>
      <c r="C1190" s="14"/>
      <c r="D1190" s="7"/>
    </row>
    <row r="1191" spans="1:4" ht="15.75" x14ac:dyDescent="0.25">
      <c r="A1191" s="14"/>
      <c r="B1191" s="14"/>
      <c r="C1191" s="14"/>
      <c r="D1191" s="7"/>
    </row>
    <row r="1192" spans="1:4" ht="15.75" x14ac:dyDescent="0.25">
      <c r="A1192" s="14"/>
      <c r="B1192" s="14"/>
      <c r="C1192" s="14"/>
      <c r="D1192" s="7"/>
    </row>
    <row r="1193" spans="1:4" ht="15.75" x14ac:dyDescent="0.25">
      <c r="A1193" s="14"/>
      <c r="B1193" s="14"/>
      <c r="C1193" s="14"/>
      <c r="D1193" s="7"/>
    </row>
    <row r="1194" spans="1:4" ht="15.75" x14ac:dyDescent="0.25">
      <c r="A1194" s="14"/>
      <c r="B1194" s="14"/>
      <c r="C1194" s="14"/>
      <c r="D1194" s="7"/>
    </row>
    <row r="1195" spans="1:4" ht="15.75" x14ac:dyDescent="0.25">
      <c r="A1195" s="14"/>
      <c r="B1195" s="14"/>
      <c r="C1195" s="14"/>
      <c r="D1195" s="7"/>
    </row>
    <row r="1196" spans="1:4" ht="15.75" x14ac:dyDescent="0.25">
      <c r="A1196" s="14"/>
      <c r="B1196" s="14"/>
      <c r="C1196" s="14"/>
      <c r="D1196" s="7"/>
    </row>
    <row r="1197" spans="1:4" ht="15.75" x14ac:dyDescent="0.25">
      <c r="A1197" s="14"/>
      <c r="B1197" s="14"/>
      <c r="C1197" s="14"/>
      <c r="D1197" s="7"/>
    </row>
    <row r="1198" spans="1:4" ht="15.75" x14ac:dyDescent="0.25">
      <c r="A1198" s="14"/>
      <c r="B1198" s="14"/>
      <c r="C1198" s="14"/>
      <c r="D1198" s="7"/>
    </row>
    <row r="1199" spans="1:4" ht="15.75" x14ac:dyDescent="0.25">
      <c r="A1199" s="14"/>
      <c r="B1199" s="14"/>
      <c r="C1199" s="14"/>
      <c r="D1199" s="7"/>
    </row>
    <row r="1200" spans="1:4" ht="15.75" x14ac:dyDescent="0.25">
      <c r="A1200" s="14"/>
      <c r="B1200" s="14"/>
      <c r="C1200" s="14"/>
      <c r="D1200" s="7"/>
    </row>
    <row r="1201" spans="1:4" ht="15.75" x14ac:dyDescent="0.25">
      <c r="A1201" s="14"/>
      <c r="B1201" s="14"/>
      <c r="C1201" s="14"/>
      <c r="D1201" s="7"/>
    </row>
    <row r="1202" spans="1:4" ht="15.75" x14ac:dyDescent="0.25">
      <c r="A1202" s="14"/>
      <c r="B1202" s="14"/>
      <c r="C1202" s="14"/>
      <c r="D1202" s="7"/>
    </row>
    <row r="1203" spans="1:4" ht="15.75" x14ac:dyDescent="0.25">
      <c r="A1203" s="14"/>
      <c r="B1203" s="14"/>
      <c r="C1203" s="14"/>
      <c r="D1203" s="7"/>
    </row>
    <row r="1204" spans="1:4" ht="15.75" x14ac:dyDescent="0.25">
      <c r="A1204" s="14"/>
      <c r="B1204" s="14"/>
      <c r="C1204" s="14"/>
      <c r="D1204" s="7"/>
    </row>
    <row r="1205" spans="1:4" ht="15.75" x14ac:dyDescent="0.25">
      <c r="A1205" s="14"/>
      <c r="B1205" s="14"/>
      <c r="C1205" s="14"/>
      <c r="D1205" s="7"/>
    </row>
    <row r="1206" spans="1:4" ht="15.75" x14ac:dyDescent="0.25">
      <c r="A1206" s="14"/>
      <c r="B1206" s="14"/>
      <c r="C1206" s="14"/>
      <c r="D1206" s="7"/>
    </row>
    <row r="1207" spans="1:4" ht="15.75" x14ac:dyDescent="0.25">
      <c r="A1207" s="14"/>
      <c r="B1207" s="14"/>
      <c r="C1207" s="14"/>
      <c r="D1207" s="7"/>
    </row>
    <row r="1208" spans="1:4" ht="15.75" x14ac:dyDescent="0.25">
      <c r="A1208" s="14"/>
      <c r="B1208" s="14"/>
      <c r="C1208" s="14"/>
      <c r="D1208" s="7"/>
    </row>
    <row r="1209" spans="1:4" ht="15.75" x14ac:dyDescent="0.25">
      <c r="A1209" s="14"/>
      <c r="B1209" s="14"/>
      <c r="C1209" s="14"/>
      <c r="D1209" s="7"/>
    </row>
    <row r="1210" spans="1:4" ht="15.75" x14ac:dyDescent="0.25">
      <c r="A1210" s="14"/>
      <c r="B1210" s="14"/>
      <c r="C1210" s="14"/>
      <c r="D1210" s="7"/>
    </row>
    <row r="1211" spans="1:4" ht="15.75" x14ac:dyDescent="0.25">
      <c r="A1211" s="14"/>
      <c r="B1211" s="14"/>
      <c r="C1211" s="14"/>
      <c r="D1211" s="7"/>
    </row>
    <row r="1212" spans="1:4" ht="15.75" x14ac:dyDescent="0.25">
      <c r="A1212" s="14"/>
      <c r="B1212" s="14"/>
      <c r="C1212" s="14"/>
      <c r="D1212" s="7"/>
    </row>
    <row r="1213" spans="1:4" ht="15.75" x14ac:dyDescent="0.25">
      <c r="A1213" s="14"/>
      <c r="B1213" s="14"/>
      <c r="C1213" s="14"/>
      <c r="D1213" s="7"/>
    </row>
    <row r="1214" spans="1:4" ht="15.75" x14ac:dyDescent="0.25">
      <c r="A1214" s="14"/>
      <c r="B1214" s="14"/>
      <c r="C1214" s="14"/>
      <c r="D1214" s="7"/>
    </row>
    <row r="1215" spans="1:4" ht="15.75" x14ac:dyDescent="0.25">
      <c r="A1215" s="14"/>
      <c r="B1215" s="14"/>
      <c r="C1215" s="14"/>
      <c r="D1215" s="7"/>
    </row>
    <row r="1216" spans="1:4" ht="15.75" x14ac:dyDescent="0.25">
      <c r="A1216" s="14"/>
      <c r="B1216" s="14"/>
      <c r="C1216" s="14"/>
      <c r="D1216" s="7"/>
    </row>
    <row r="1217" spans="1:4" ht="15.75" x14ac:dyDescent="0.25">
      <c r="A1217" s="14"/>
      <c r="B1217" s="14"/>
      <c r="C1217" s="14"/>
      <c r="D1217" s="7"/>
    </row>
    <row r="1218" spans="1:4" ht="15.75" x14ac:dyDescent="0.25">
      <c r="A1218" s="14"/>
      <c r="B1218" s="14"/>
      <c r="C1218" s="14"/>
      <c r="D1218" s="7"/>
    </row>
    <row r="1219" spans="1:4" ht="15.75" x14ac:dyDescent="0.25">
      <c r="A1219" s="14"/>
      <c r="B1219" s="14"/>
      <c r="C1219" s="14"/>
      <c r="D1219" s="7"/>
    </row>
    <row r="1220" spans="1:4" ht="15.75" x14ac:dyDescent="0.25">
      <c r="A1220" s="14"/>
      <c r="B1220" s="14"/>
      <c r="C1220" s="14"/>
      <c r="D1220" s="7"/>
    </row>
    <row r="1221" spans="1:4" ht="15.75" x14ac:dyDescent="0.25">
      <c r="A1221" s="14"/>
      <c r="B1221" s="14"/>
      <c r="C1221" s="14"/>
      <c r="D1221" s="7"/>
    </row>
    <row r="1222" spans="1:4" ht="15.75" x14ac:dyDescent="0.25">
      <c r="A1222" s="14"/>
      <c r="B1222" s="14"/>
      <c r="C1222" s="14"/>
      <c r="D1222" s="7"/>
    </row>
    <row r="1223" spans="1:4" ht="15.75" x14ac:dyDescent="0.25">
      <c r="A1223" s="14"/>
      <c r="B1223" s="14"/>
      <c r="C1223" s="14"/>
      <c r="D1223" s="7"/>
    </row>
    <row r="1224" spans="1:4" ht="15.75" x14ac:dyDescent="0.25">
      <c r="A1224" s="14"/>
      <c r="B1224" s="14"/>
      <c r="C1224" s="14"/>
      <c r="D1224" s="7"/>
    </row>
    <row r="1225" spans="1:4" ht="15.75" x14ac:dyDescent="0.25">
      <c r="A1225" s="14"/>
      <c r="B1225" s="14"/>
      <c r="C1225" s="14"/>
      <c r="D1225" s="7"/>
    </row>
    <row r="1226" spans="1:4" ht="15.75" x14ac:dyDescent="0.25">
      <c r="A1226" s="14"/>
      <c r="B1226" s="14"/>
      <c r="C1226" s="14"/>
      <c r="D1226" s="7"/>
    </row>
    <row r="1227" spans="1:4" ht="15.75" x14ac:dyDescent="0.25">
      <c r="A1227" s="14"/>
      <c r="B1227" s="14"/>
      <c r="C1227" s="14"/>
      <c r="D1227" s="7"/>
    </row>
    <row r="1228" spans="1:4" ht="15.75" x14ac:dyDescent="0.25">
      <c r="A1228" s="14"/>
      <c r="B1228" s="14"/>
      <c r="C1228" s="14"/>
      <c r="D1228" s="7"/>
    </row>
    <row r="1229" spans="1:4" ht="15.75" x14ac:dyDescent="0.25">
      <c r="A1229" s="14"/>
      <c r="B1229" s="14"/>
      <c r="C1229" s="14"/>
      <c r="D1229" s="7"/>
    </row>
    <row r="1230" spans="1:4" ht="15.75" x14ac:dyDescent="0.25">
      <c r="A1230" s="14"/>
      <c r="B1230" s="14"/>
      <c r="C1230" s="14"/>
      <c r="D1230" s="7"/>
    </row>
    <row r="1231" spans="1:4" ht="15.75" x14ac:dyDescent="0.25">
      <c r="A1231" s="14"/>
      <c r="B1231" s="14"/>
      <c r="C1231" s="14"/>
      <c r="D1231" s="7"/>
    </row>
    <row r="1232" spans="1:4" ht="15.75" x14ac:dyDescent="0.25">
      <c r="A1232" s="14"/>
      <c r="B1232" s="14"/>
      <c r="C1232" s="14"/>
      <c r="D1232" s="7"/>
    </row>
    <row r="1233" spans="1:4" ht="15.75" x14ac:dyDescent="0.25">
      <c r="A1233" s="14"/>
      <c r="B1233" s="14"/>
      <c r="C1233" s="14"/>
      <c r="D1233" s="7"/>
    </row>
    <row r="1234" spans="1:4" ht="15.75" x14ac:dyDescent="0.25">
      <c r="A1234" s="14"/>
      <c r="B1234" s="14"/>
      <c r="C1234" s="14"/>
      <c r="D1234" s="7"/>
    </row>
    <row r="1235" spans="1:4" ht="15.75" x14ac:dyDescent="0.25">
      <c r="A1235" s="14"/>
      <c r="B1235" s="14"/>
      <c r="C1235" s="14"/>
      <c r="D1235" s="7"/>
    </row>
    <row r="1236" spans="1:4" ht="15.75" x14ac:dyDescent="0.25">
      <c r="A1236" s="14"/>
      <c r="B1236" s="14"/>
      <c r="C1236" s="14"/>
      <c r="D1236" s="7"/>
    </row>
    <row r="1237" spans="1:4" ht="15.75" x14ac:dyDescent="0.25">
      <c r="A1237" s="14"/>
      <c r="B1237" s="14"/>
      <c r="C1237" s="14"/>
      <c r="D1237" s="7"/>
    </row>
    <row r="1238" spans="1:4" ht="15.75" x14ac:dyDescent="0.25">
      <c r="A1238" s="14"/>
      <c r="B1238" s="14"/>
      <c r="C1238" s="14"/>
      <c r="D1238" s="7"/>
    </row>
    <row r="1239" spans="1:4" ht="15.75" x14ac:dyDescent="0.25">
      <c r="A1239" s="14"/>
      <c r="B1239" s="14"/>
      <c r="C1239" s="14"/>
      <c r="D1239" s="7"/>
    </row>
    <row r="1240" spans="1:4" ht="15.75" x14ac:dyDescent="0.25">
      <c r="A1240" s="14"/>
      <c r="B1240" s="14"/>
      <c r="C1240" s="14"/>
      <c r="D1240" s="7"/>
    </row>
    <row r="1241" spans="1:4" ht="15.75" x14ac:dyDescent="0.25">
      <c r="A1241" s="14"/>
      <c r="B1241" s="14"/>
      <c r="C1241" s="14"/>
      <c r="D1241" s="7"/>
    </row>
    <row r="1242" spans="1:4" ht="15.75" x14ac:dyDescent="0.25">
      <c r="A1242" s="14"/>
      <c r="B1242" s="14"/>
      <c r="C1242" s="14"/>
      <c r="D1242" s="7"/>
    </row>
    <row r="1243" spans="1:4" ht="15.75" x14ac:dyDescent="0.25">
      <c r="A1243" s="14"/>
      <c r="B1243" s="14"/>
      <c r="C1243" s="14"/>
      <c r="D1243" s="7"/>
    </row>
    <row r="1244" spans="1:4" ht="15.75" x14ac:dyDescent="0.25">
      <c r="A1244" s="14"/>
      <c r="B1244" s="14"/>
      <c r="C1244" s="14"/>
      <c r="D1244" s="7"/>
    </row>
    <row r="1245" spans="1:4" ht="15.75" x14ac:dyDescent="0.25">
      <c r="A1245" s="14"/>
      <c r="B1245" s="14"/>
      <c r="C1245" s="14"/>
      <c r="D1245" s="7"/>
    </row>
    <row r="1246" spans="1:4" ht="15.75" x14ac:dyDescent="0.25">
      <c r="A1246" s="14"/>
      <c r="B1246" s="14"/>
      <c r="C1246" s="14"/>
      <c r="D1246" s="7"/>
    </row>
    <row r="1247" spans="1:4" ht="15.75" x14ac:dyDescent="0.25">
      <c r="A1247" s="14"/>
      <c r="B1247" s="14"/>
      <c r="C1247" s="14"/>
      <c r="D1247" s="7"/>
    </row>
    <row r="1248" spans="1:4" ht="15.75" x14ac:dyDescent="0.25">
      <c r="A1248" s="14"/>
      <c r="B1248" s="14"/>
      <c r="C1248" s="14"/>
      <c r="D1248" s="7"/>
    </row>
    <row r="1249" spans="1:4" ht="15.75" x14ac:dyDescent="0.25">
      <c r="A1249" s="14"/>
      <c r="B1249" s="14"/>
      <c r="C1249" s="14"/>
      <c r="D1249" s="7"/>
    </row>
    <row r="1250" spans="1:4" ht="15.75" x14ac:dyDescent="0.25">
      <c r="A1250" s="14"/>
      <c r="B1250" s="14"/>
      <c r="C1250" s="14"/>
      <c r="D1250" s="7"/>
    </row>
    <row r="1251" spans="1:4" ht="15.75" x14ac:dyDescent="0.25">
      <c r="A1251" s="14"/>
      <c r="B1251" s="14"/>
      <c r="C1251" s="14"/>
      <c r="D1251" s="7"/>
    </row>
    <row r="1252" spans="1:4" ht="15.75" x14ac:dyDescent="0.25">
      <c r="A1252" s="14"/>
      <c r="B1252" s="14"/>
      <c r="C1252" s="14"/>
      <c r="D1252" s="7"/>
    </row>
    <row r="1253" spans="1:4" ht="15.75" x14ac:dyDescent="0.25">
      <c r="A1253" s="14"/>
      <c r="B1253" s="14"/>
      <c r="C1253" s="14"/>
      <c r="D1253" s="7"/>
    </row>
    <row r="1254" spans="1:4" ht="15.75" x14ac:dyDescent="0.25">
      <c r="A1254" s="14"/>
      <c r="B1254" s="14"/>
      <c r="C1254" s="14"/>
      <c r="D1254" s="7"/>
    </row>
    <row r="1255" spans="1:4" ht="15.75" x14ac:dyDescent="0.25">
      <c r="A1255" s="14"/>
      <c r="B1255" s="14"/>
      <c r="C1255" s="14"/>
      <c r="D1255" s="7"/>
    </row>
    <row r="1256" spans="1:4" ht="15.75" x14ac:dyDescent="0.25">
      <c r="A1256" s="14"/>
      <c r="B1256" s="14"/>
      <c r="C1256" s="14"/>
      <c r="D1256" s="7"/>
    </row>
    <row r="1257" spans="1:4" ht="15.75" x14ac:dyDescent="0.25">
      <c r="A1257" s="14"/>
      <c r="B1257" s="14"/>
      <c r="C1257" s="14"/>
      <c r="D1257" s="7"/>
    </row>
    <row r="1258" spans="1:4" ht="15.75" x14ac:dyDescent="0.25">
      <c r="A1258" s="14"/>
      <c r="B1258" s="14"/>
      <c r="C1258" s="14"/>
      <c r="D1258" s="7"/>
    </row>
    <row r="1259" spans="1:4" ht="15.75" x14ac:dyDescent="0.25">
      <c r="A1259" s="14"/>
      <c r="B1259" s="14"/>
      <c r="C1259" s="14"/>
      <c r="D1259" s="7"/>
    </row>
    <row r="1260" spans="1:4" ht="15.75" x14ac:dyDescent="0.25">
      <c r="A1260" s="14"/>
      <c r="B1260" s="14"/>
      <c r="C1260" s="14"/>
      <c r="D1260" s="7"/>
    </row>
    <row r="1261" spans="1:4" ht="15.75" x14ac:dyDescent="0.25">
      <c r="A1261" s="14"/>
      <c r="B1261" s="14"/>
      <c r="C1261" s="14"/>
      <c r="D1261" s="7"/>
    </row>
    <row r="1262" spans="1:4" ht="15.75" x14ac:dyDescent="0.25">
      <c r="A1262" s="14"/>
      <c r="B1262" s="14"/>
      <c r="C1262" s="14"/>
      <c r="D1262" s="7"/>
    </row>
    <row r="1263" spans="1:4" ht="15.75" x14ac:dyDescent="0.25">
      <c r="A1263" s="14"/>
      <c r="B1263" s="14"/>
      <c r="C1263" s="14"/>
      <c r="D1263" s="7"/>
    </row>
    <row r="1264" spans="1:4" ht="15.75" x14ac:dyDescent="0.25">
      <c r="A1264" s="14"/>
      <c r="B1264" s="14"/>
      <c r="C1264" s="14"/>
      <c r="D1264" s="7"/>
    </row>
    <row r="1265" spans="1:4" ht="15.75" x14ac:dyDescent="0.25">
      <c r="A1265" s="14"/>
      <c r="B1265" s="14"/>
      <c r="C1265" s="14"/>
      <c r="D1265" s="7"/>
    </row>
    <row r="1266" spans="1:4" ht="15.75" x14ac:dyDescent="0.25">
      <c r="A1266" s="14"/>
      <c r="B1266" s="14"/>
      <c r="C1266" s="14"/>
      <c r="D1266" s="7"/>
    </row>
    <row r="1267" spans="1:4" ht="15.75" x14ac:dyDescent="0.25">
      <c r="A1267" s="14"/>
      <c r="B1267" s="14"/>
      <c r="C1267" s="14"/>
      <c r="D1267" s="7"/>
    </row>
    <row r="1268" spans="1:4" ht="15.75" x14ac:dyDescent="0.25">
      <c r="A1268" s="14"/>
      <c r="B1268" s="14"/>
      <c r="C1268" s="14"/>
      <c r="D1268" s="7"/>
    </row>
    <row r="1269" spans="1:4" ht="15.75" x14ac:dyDescent="0.25">
      <c r="A1269" s="14"/>
      <c r="B1269" s="14"/>
      <c r="C1269" s="14"/>
      <c r="D1269" s="7"/>
    </row>
    <row r="1270" spans="1:4" ht="15.75" x14ac:dyDescent="0.25">
      <c r="A1270" s="14"/>
      <c r="B1270" s="14"/>
      <c r="C1270" s="14"/>
      <c r="D1270" s="7"/>
    </row>
    <row r="1271" spans="1:4" ht="15.75" x14ac:dyDescent="0.25">
      <c r="A1271" s="14"/>
      <c r="B1271" s="14"/>
      <c r="C1271" s="14"/>
      <c r="D1271" s="7"/>
    </row>
    <row r="1272" spans="1:4" ht="15.75" x14ac:dyDescent="0.25">
      <c r="A1272" s="14"/>
      <c r="B1272" s="14"/>
      <c r="C1272" s="14"/>
      <c r="D1272" s="7"/>
    </row>
    <row r="1273" spans="1:4" ht="15.75" x14ac:dyDescent="0.25">
      <c r="A1273" s="14"/>
      <c r="B1273" s="14"/>
      <c r="C1273" s="14"/>
      <c r="D1273" s="7"/>
    </row>
    <row r="1274" spans="1:4" ht="15.75" x14ac:dyDescent="0.25">
      <c r="A1274" s="14"/>
      <c r="B1274" s="14"/>
      <c r="C1274" s="14"/>
      <c r="D1274" s="7"/>
    </row>
    <row r="1275" spans="1:4" ht="15.75" x14ac:dyDescent="0.25">
      <c r="A1275" s="14"/>
      <c r="B1275" s="14"/>
      <c r="C1275" s="14"/>
      <c r="D1275" s="7"/>
    </row>
    <row r="1276" spans="1:4" ht="15.75" x14ac:dyDescent="0.25">
      <c r="A1276" s="14"/>
      <c r="B1276" s="14"/>
      <c r="C1276" s="14"/>
      <c r="D1276" s="7"/>
    </row>
    <row r="1277" spans="1:4" ht="15.75" x14ac:dyDescent="0.25">
      <c r="A1277" s="14"/>
      <c r="B1277" s="14"/>
      <c r="C1277" s="14"/>
      <c r="D1277" s="7"/>
    </row>
    <row r="1278" spans="1:4" ht="15.75" x14ac:dyDescent="0.25">
      <c r="A1278" s="14"/>
      <c r="B1278" s="14"/>
      <c r="C1278" s="14"/>
      <c r="D1278" s="7"/>
    </row>
    <row r="1279" spans="1:4" ht="15.75" x14ac:dyDescent="0.25">
      <c r="A1279" s="14"/>
      <c r="B1279" s="14"/>
      <c r="C1279" s="14"/>
      <c r="D1279" s="7"/>
    </row>
    <row r="1280" spans="1:4" ht="15.75" x14ac:dyDescent="0.25">
      <c r="A1280" s="14"/>
      <c r="B1280" s="14"/>
      <c r="C1280" s="14"/>
      <c r="D1280" s="7"/>
    </row>
    <row r="1281" spans="1:40" ht="15.75" x14ac:dyDescent="0.25">
      <c r="A1281" s="14"/>
      <c r="B1281" s="14"/>
      <c r="C1281" s="14"/>
      <c r="D1281" s="7"/>
    </row>
    <row r="1282" spans="1:40" ht="15.75" x14ac:dyDescent="0.25">
      <c r="A1282" s="14"/>
      <c r="B1282" s="14"/>
      <c r="C1282" s="14"/>
      <c r="D1282" s="7"/>
    </row>
    <row r="1283" spans="1:40" ht="15.75" x14ac:dyDescent="0.25">
      <c r="A1283" s="14"/>
      <c r="B1283" s="14"/>
      <c r="C1283" s="14"/>
      <c r="D1283" s="7"/>
    </row>
    <row r="1284" spans="1:40" ht="15.75" x14ac:dyDescent="0.25">
      <c r="A1284" s="14"/>
      <c r="B1284" s="14"/>
      <c r="C1284" s="14"/>
      <c r="D1284" s="7"/>
    </row>
    <row r="1285" spans="1:40" ht="15.75" x14ac:dyDescent="0.25">
      <c r="A1285" s="14"/>
      <c r="B1285" s="14"/>
      <c r="C1285" s="14"/>
      <c r="D1285" s="7"/>
    </row>
    <row r="1286" spans="1:40" ht="15.75" x14ac:dyDescent="0.25">
      <c r="A1286" s="14"/>
      <c r="B1286" s="14"/>
      <c r="C1286" s="14"/>
      <c r="D1286" s="7"/>
    </row>
    <row r="1287" spans="1:40" ht="15.75" x14ac:dyDescent="0.25">
      <c r="A1287" s="14"/>
      <c r="B1287" s="14"/>
      <c r="C1287" s="14"/>
      <c r="D1287" s="7"/>
    </row>
    <row r="1288" spans="1:40" ht="15.75" x14ac:dyDescent="0.25">
      <c r="A1288" s="14"/>
      <c r="B1288" s="14"/>
      <c r="C1288" s="14"/>
      <c r="D1288" s="18"/>
    </row>
    <row r="1289" spans="1:40" ht="15.75" x14ac:dyDescent="0.25">
      <c r="A1289" s="7"/>
      <c r="B1289" s="18"/>
      <c r="C1289" s="7"/>
      <c r="D1289" s="18"/>
    </row>
    <row r="1290" spans="1:40" ht="15.75" x14ac:dyDescent="0.25">
      <c r="A1290" s="7"/>
      <c r="B1290" s="18"/>
      <c r="C1290" s="7"/>
      <c r="D1290" s="18"/>
    </row>
    <row r="1291" spans="1:40" ht="15.75" x14ac:dyDescent="0.25">
      <c r="A1291" s="7"/>
      <c r="B1291" s="7"/>
      <c r="C1291" s="1"/>
      <c r="D1291" s="1"/>
      <c r="E1291" s="1"/>
      <c r="F1291" s="23"/>
      <c r="G1291" s="2"/>
      <c r="H1291" s="1"/>
      <c r="I1291" s="1"/>
      <c r="J1291" s="7"/>
      <c r="K1291" s="7"/>
      <c r="L1291" s="7"/>
      <c r="M1291" s="11"/>
      <c r="N1291" s="7"/>
      <c r="O1291" s="7"/>
      <c r="P1291" s="7"/>
      <c r="Q1291" s="10"/>
      <c r="R1291" s="11"/>
      <c r="S1291" s="11"/>
      <c r="T1291" s="11"/>
      <c r="U1291" s="15"/>
      <c r="V1291" s="7"/>
      <c r="W1291" s="7"/>
      <c r="X1291" s="7"/>
      <c r="Y1291" s="18"/>
      <c r="Z1291" s="18"/>
      <c r="AA1291" s="18"/>
      <c r="AB1291" s="7"/>
      <c r="AC1291" s="7"/>
      <c r="AD1291" s="13"/>
      <c r="AE1291" s="7"/>
      <c r="AF1291" s="7"/>
      <c r="AG1291" s="8"/>
      <c r="AH1291" s="18"/>
      <c r="AI1291" s="7"/>
      <c r="AJ1291" s="7"/>
      <c r="AK1291" s="7"/>
      <c r="AL1291" s="18"/>
      <c r="AM1291" s="7"/>
      <c r="AN1291" s="18"/>
    </row>
    <row r="1292" spans="1:40" ht="15.75" x14ac:dyDescent="0.25">
      <c r="A1292" s="7"/>
      <c r="B1292" s="7"/>
      <c r="C1292" s="1"/>
      <c r="D1292" s="1"/>
      <c r="E1292" s="1"/>
      <c r="F1292" s="23"/>
      <c r="G1292" s="2"/>
      <c r="H1292" s="1"/>
      <c r="I1292" s="1"/>
      <c r="J1292" s="7"/>
      <c r="K1292" s="7"/>
      <c r="L1292" s="7"/>
      <c r="M1292" s="11"/>
      <c r="N1292" s="7"/>
      <c r="O1292" s="7"/>
      <c r="P1292" s="7"/>
      <c r="Q1292" s="10"/>
      <c r="R1292" s="11"/>
      <c r="S1292" s="11"/>
      <c r="T1292" s="11"/>
      <c r="U1292" s="15"/>
      <c r="V1292" s="7"/>
      <c r="W1292" s="7"/>
      <c r="X1292" s="7"/>
      <c r="Y1292" s="18"/>
      <c r="Z1292" s="18"/>
      <c r="AA1292" s="18"/>
      <c r="AB1292" s="7"/>
      <c r="AC1292" s="7"/>
      <c r="AD1292" s="13"/>
      <c r="AE1292" s="7"/>
      <c r="AF1292" s="7"/>
      <c r="AG1292" s="8"/>
      <c r="AH1292" s="18"/>
      <c r="AI1292" s="7"/>
      <c r="AJ1292" s="7"/>
      <c r="AK1292" s="7"/>
      <c r="AL1292" s="18"/>
      <c r="AM1292" s="7"/>
      <c r="AN1292" s="18"/>
    </row>
    <row r="1293" spans="1:40" ht="15.75" x14ac:dyDescent="0.25">
      <c r="A1293" s="7"/>
      <c r="B1293" s="7"/>
      <c r="C1293" s="1"/>
      <c r="D1293" s="1"/>
      <c r="E1293" s="1"/>
      <c r="F1293" s="23"/>
      <c r="G1293" s="2"/>
      <c r="H1293" s="1"/>
      <c r="I1293" s="1"/>
      <c r="J1293" s="7"/>
      <c r="K1293" s="7"/>
      <c r="L1293" s="7"/>
      <c r="M1293" s="11"/>
      <c r="N1293" s="7"/>
      <c r="O1293" s="7"/>
      <c r="P1293" s="7"/>
      <c r="Q1293" s="10"/>
      <c r="R1293" s="11"/>
      <c r="S1293" s="11"/>
      <c r="T1293" s="11"/>
      <c r="U1293" s="15"/>
      <c r="V1293" s="7"/>
      <c r="W1293" s="7"/>
      <c r="X1293" s="7"/>
      <c r="Y1293" s="18"/>
      <c r="Z1293" s="18"/>
      <c r="AA1293" s="18"/>
      <c r="AB1293" s="7"/>
      <c r="AC1293" s="7"/>
      <c r="AD1293" s="13"/>
      <c r="AE1293" s="7"/>
      <c r="AF1293" s="7"/>
      <c r="AG1293" s="8"/>
      <c r="AH1293" s="18"/>
      <c r="AI1293" s="7"/>
      <c r="AJ1293" s="7"/>
      <c r="AK1293" s="7"/>
      <c r="AL1293" s="18"/>
      <c r="AM1293" s="7"/>
      <c r="AN1293" s="18"/>
    </row>
    <row r="1294" spans="1:40" ht="15.75" x14ac:dyDescent="0.25">
      <c r="A1294" s="7"/>
      <c r="B1294" s="7"/>
      <c r="C1294" s="1"/>
      <c r="D1294" s="1"/>
      <c r="E1294" s="1"/>
      <c r="F1294" s="23"/>
      <c r="G1294" s="2"/>
      <c r="H1294" s="1"/>
      <c r="I1294" s="1"/>
      <c r="J1294" s="7"/>
      <c r="K1294" s="7"/>
      <c r="L1294" s="7"/>
      <c r="M1294" s="11"/>
      <c r="N1294" s="7"/>
      <c r="O1294" s="7"/>
      <c r="P1294" s="7"/>
      <c r="Q1294" s="10"/>
      <c r="R1294" s="11"/>
      <c r="S1294" s="11"/>
      <c r="T1294" s="11"/>
      <c r="U1294" s="15"/>
      <c r="V1294" s="7"/>
      <c r="W1294" s="7"/>
      <c r="X1294" s="7"/>
      <c r="Y1294" s="18"/>
      <c r="Z1294" s="18"/>
      <c r="AA1294" s="18"/>
      <c r="AB1294" s="7"/>
      <c r="AC1294" s="7"/>
      <c r="AD1294" s="13"/>
      <c r="AE1294" s="7"/>
      <c r="AF1294" s="7"/>
      <c r="AG1294" s="8"/>
      <c r="AH1294" s="18"/>
      <c r="AI1294" s="7"/>
      <c r="AJ1294" s="7"/>
      <c r="AK1294" s="7"/>
      <c r="AL1294" s="18"/>
      <c r="AM1294" s="7"/>
      <c r="AN1294" s="18"/>
    </row>
    <row r="1295" spans="1:40" ht="15.75" x14ac:dyDescent="0.25">
      <c r="A1295" s="7"/>
      <c r="B1295" s="7"/>
      <c r="C1295" s="1"/>
      <c r="D1295" s="1"/>
      <c r="E1295" s="1"/>
      <c r="F1295" s="23"/>
      <c r="G1295" s="2"/>
      <c r="H1295" s="1"/>
      <c r="I1295" s="1"/>
      <c r="J1295" s="7"/>
      <c r="K1295" s="7"/>
      <c r="L1295" s="7"/>
      <c r="M1295" s="11"/>
      <c r="N1295" s="7"/>
      <c r="O1295" s="7"/>
      <c r="P1295" s="7"/>
      <c r="Q1295" s="10"/>
      <c r="R1295" s="11"/>
      <c r="S1295" s="11"/>
      <c r="T1295" s="11"/>
      <c r="U1295" s="15"/>
      <c r="V1295" s="7"/>
      <c r="W1295" s="7"/>
      <c r="X1295" s="7"/>
      <c r="Y1295" s="18"/>
      <c r="Z1295" s="18"/>
      <c r="AA1295" s="18"/>
      <c r="AB1295" s="7"/>
      <c r="AC1295" s="7"/>
      <c r="AD1295" s="13"/>
      <c r="AE1295" s="7"/>
      <c r="AF1295" s="7"/>
      <c r="AG1295" s="8"/>
      <c r="AH1295" s="18"/>
      <c r="AI1295" s="7"/>
      <c r="AJ1295" s="7"/>
      <c r="AK1295" s="7"/>
      <c r="AL1295" s="18"/>
      <c r="AM1295" s="7"/>
      <c r="AN1295" s="18"/>
    </row>
    <row r="1296" spans="1:40" ht="15.75" x14ac:dyDescent="0.25">
      <c r="A1296" s="7"/>
      <c r="B1296" s="7"/>
      <c r="C1296" s="1"/>
      <c r="D1296" s="1"/>
      <c r="E1296" s="1"/>
      <c r="F1296" s="23"/>
      <c r="G1296" s="2"/>
      <c r="H1296" s="1"/>
      <c r="I1296" s="1"/>
      <c r="J1296" s="7"/>
      <c r="K1296" s="7"/>
      <c r="L1296" s="7"/>
      <c r="M1296" s="11"/>
      <c r="N1296" s="7"/>
      <c r="O1296" s="7"/>
      <c r="P1296" s="7"/>
      <c r="Q1296" s="10"/>
      <c r="R1296" s="11"/>
      <c r="S1296" s="11"/>
      <c r="T1296" s="11"/>
      <c r="U1296" s="15"/>
      <c r="V1296" s="7"/>
      <c r="W1296" s="7"/>
      <c r="X1296" s="7"/>
      <c r="Y1296" s="18"/>
      <c r="Z1296" s="18"/>
      <c r="AA1296" s="18"/>
      <c r="AB1296" s="7"/>
      <c r="AC1296" s="7"/>
      <c r="AD1296" s="13"/>
      <c r="AE1296" s="7"/>
      <c r="AF1296" s="7"/>
      <c r="AG1296" s="8"/>
      <c r="AH1296" s="18"/>
      <c r="AI1296" s="7"/>
      <c r="AJ1296" s="7"/>
      <c r="AK1296" s="7"/>
      <c r="AL1296" s="18"/>
      <c r="AM1296" s="7"/>
      <c r="AN1296" s="18"/>
    </row>
    <row r="1297" spans="1:40" ht="15.75" x14ac:dyDescent="0.25">
      <c r="A1297" s="7"/>
      <c r="B1297" s="7"/>
      <c r="C1297" s="1"/>
      <c r="D1297" s="1"/>
      <c r="E1297" s="1"/>
      <c r="F1297" s="23"/>
      <c r="G1297" s="2"/>
      <c r="H1297" s="1"/>
      <c r="I1297" s="1"/>
      <c r="J1297" s="7"/>
      <c r="K1297" s="7"/>
      <c r="L1297" s="7"/>
      <c r="M1297" s="11"/>
      <c r="N1297" s="7"/>
      <c r="O1297" s="7"/>
      <c r="P1297" s="7"/>
      <c r="Q1297" s="10"/>
      <c r="R1297" s="11"/>
      <c r="S1297" s="11"/>
      <c r="T1297" s="11"/>
      <c r="U1297" s="15"/>
      <c r="V1297" s="7"/>
      <c r="W1297" s="7"/>
      <c r="X1297" s="7"/>
      <c r="Y1297" s="18"/>
      <c r="Z1297" s="18"/>
      <c r="AA1297" s="18"/>
      <c r="AB1297" s="7"/>
      <c r="AC1297" s="7"/>
      <c r="AD1297" s="13"/>
      <c r="AE1297" s="7"/>
      <c r="AF1297" s="7"/>
      <c r="AG1297" s="8"/>
      <c r="AH1297" s="18"/>
      <c r="AI1297" s="7"/>
      <c r="AJ1297" s="7"/>
      <c r="AK1297" s="7"/>
      <c r="AL1297" s="18"/>
      <c r="AM1297" s="7"/>
      <c r="AN1297" s="18"/>
    </row>
    <row r="1298" spans="1:40" ht="15.75" x14ac:dyDescent="0.25">
      <c r="A1298" s="7"/>
      <c r="B1298" s="7"/>
      <c r="C1298" s="1"/>
      <c r="D1298" s="1"/>
      <c r="E1298" s="1"/>
      <c r="F1298" s="23"/>
      <c r="G1298" s="2"/>
      <c r="H1298" s="1"/>
      <c r="I1298" s="1"/>
      <c r="J1298" s="7"/>
      <c r="K1298" s="7"/>
      <c r="L1298" s="7"/>
      <c r="M1298" s="11"/>
      <c r="N1298" s="7"/>
      <c r="O1298" s="7"/>
      <c r="P1298" s="7"/>
      <c r="Q1298" s="10"/>
      <c r="R1298" s="11"/>
      <c r="S1298" s="11"/>
      <c r="T1298" s="11"/>
      <c r="U1298" s="15"/>
      <c r="V1298" s="7"/>
      <c r="W1298" s="7"/>
      <c r="X1298" s="7"/>
      <c r="Y1298" s="18"/>
      <c r="Z1298" s="18"/>
      <c r="AA1298" s="18"/>
      <c r="AB1298" s="7"/>
      <c r="AC1298" s="7"/>
      <c r="AD1298" s="13"/>
      <c r="AE1298" s="7"/>
      <c r="AF1298" s="7"/>
      <c r="AG1298" s="8"/>
      <c r="AH1298" s="18"/>
      <c r="AI1298" s="7"/>
      <c r="AJ1298" s="7"/>
      <c r="AK1298" s="7"/>
      <c r="AL1298" s="18"/>
      <c r="AM1298" s="7"/>
      <c r="AN1298" s="18"/>
    </row>
    <row r="1299" spans="1:40" ht="15.75" x14ac:dyDescent="0.25">
      <c r="A1299" s="7"/>
      <c r="B1299" s="7"/>
      <c r="C1299" s="1"/>
      <c r="D1299" s="1"/>
      <c r="E1299" s="1"/>
      <c r="F1299" s="23"/>
      <c r="G1299" s="2"/>
      <c r="H1299" s="1"/>
      <c r="I1299" s="1"/>
      <c r="J1299" s="7"/>
      <c r="K1299" s="7"/>
      <c r="L1299" s="7"/>
      <c r="M1299" s="11"/>
      <c r="N1299" s="7"/>
      <c r="O1299" s="7"/>
      <c r="P1299" s="7"/>
      <c r="Q1299" s="10"/>
      <c r="R1299" s="11"/>
      <c r="S1299" s="11"/>
      <c r="T1299" s="11"/>
      <c r="U1299" s="15"/>
      <c r="V1299" s="7"/>
      <c r="W1299" s="7"/>
      <c r="X1299" s="7"/>
      <c r="Y1299" s="18"/>
      <c r="Z1299" s="18"/>
      <c r="AA1299" s="18"/>
      <c r="AB1299" s="7"/>
      <c r="AC1299" s="7"/>
      <c r="AD1299" s="13"/>
      <c r="AE1299" s="7"/>
      <c r="AF1299" s="7"/>
      <c r="AG1299" s="8"/>
      <c r="AH1299" s="18"/>
      <c r="AI1299" s="7"/>
      <c r="AJ1299" s="7"/>
      <c r="AK1299" s="7"/>
      <c r="AL1299" s="18"/>
      <c r="AM1299" s="7"/>
      <c r="AN1299" s="18"/>
    </row>
    <row r="1300" spans="1:40" ht="15.75" x14ac:dyDescent="0.25">
      <c r="A1300" s="7"/>
      <c r="B1300" s="7"/>
      <c r="C1300" s="1"/>
      <c r="D1300" s="1"/>
      <c r="E1300" s="1"/>
      <c r="F1300" s="23"/>
      <c r="G1300" s="2"/>
      <c r="H1300" s="1"/>
      <c r="I1300" s="1"/>
      <c r="J1300" s="7"/>
      <c r="K1300" s="7"/>
      <c r="L1300" s="7"/>
      <c r="M1300" s="11"/>
      <c r="N1300" s="7"/>
      <c r="O1300" s="7"/>
      <c r="P1300" s="7"/>
      <c r="Q1300" s="10"/>
      <c r="R1300" s="11"/>
      <c r="S1300" s="11"/>
      <c r="T1300" s="11"/>
      <c r="U1300" s="15"/>
      <c r="V1300" s="7"/>
      <c r="W1300" s="7"/>
      <c r="X1300" s="7"/>
      <c r="Y1300" s="18"/>
      <c r="Z1300" s="18"/>
      <c r="AA1300" s="18"/>
      <c r="AB1300" s="7"/>
      <c r="AC1300" s="7"/>
      <c r="AD1300" s="13"/>
      <c r="AE1300" s="7"/>
      <c r="AF1300" s="7"/>
      <c r="AG1300" s="8"/>
      <c r="AH1300" s="18"/>
      <c r="AI1300" s="7"/>
      <c r="AJ1300" s="7"/>
      <c r="AK1300" s="7"/>
      <c r="AL1300" s="18"/>
      <c r="AM1300" s="7"/>
      <c r="AN1300" s="18"/>
    </row>
    <row r="1301" spans="1:40" ht="15.75" x14ac:dyDescent="0.25">
      <c r="A1301" s="7"/>
      <c r="B1301" s="7"/>
      <c r="C1301" s="1"/>
      <c r="D1301" s="1"/>
      <c r="E1301" s="1"/>
      <c r="F1301" s="23"/>
      <c r="G1301" s="2"/>
      <c r="H1301" s="1"/>
      <c r="I1301" s="1"/>
      <c r="J1301" s="7"/>
      <c r="K1301" s="7"/>
      <c r="L1301" s="7"/>
      <c r="M1301" s="11"/>
      <c r="N1301" s="7"/>
      <c r="O1301" s="7"/>
      <c r="P1301" s="7"/>
      <c r="Q1301" s="10"/>
      <c r="R1301" s="11"/>
      <c r="S1301" s="11"/>
      <c r="T1301" s="11"/>
      <c r="U1301" s="15"/>
      <c r="V1301" s="7"/>
      <c r="W1301" s="7"/>
      <c r="X1301" s="7"/>
      <c r="Y1301" s="18"/>
      <c r="Z1301" s="18"/>
      <c r="AA1301" s="18"/>
      <c r="AB1301" s="7"/>
      <c r="AC1301" s="7"/>
      <c r="AD1301" s="13"/>
      <c r="AE1301" s="7"/>
      <c r="AF1301" s="7"/>
      <c r="AG1301" s="8"/>
      <c r="AH1301" s="18"/>
      <c r="AI1301" s="7"/>
      <c r="AJ1301" s="7"/>
      <c r="AK1301" s="7"/>
      <c r="AL1301" s="18"/>
      <c r="AM1301" s="7"/>
      <c r="AN1301" s="18"/>
    </row>
    <row r="1302" spans="1:40" ht="15.75" x14ac:dyDescent="0.25">
      <c r="A1302" s="7"/>
      <c r="B1302" s="7"/>
      <c r="C1302" s="1"/>
      <c r="D1302" s="1"/>
      <c r="E1302" s="1"/>
      <c r="F1302" s="23"/>
      <c r="G1302" s="2"/>
      <c r="H1302" s="1"/>
      <c r="I1302" s="1"/>
      <c r="J1302" s="7"/>
      <c r="K1302" s="7"/>
      <c r="L1302" s="7"/>
      <c r="M1302" s="11"/>
      <c r="N1302" s="7"/>
      <c r="O1302" s="7"/>
      <c r="P1302" s="7"/>
      <c r="Q1302" s="10"/>
      <c r="R1302" s="11"/>
      <c r="S1302" s="11"/>
      <c r="T1302" s="11"/>
      <c r="U1302" s="15"/>
      <c r="V1302" s="7"/>
      <c r="W1302" s="7"/>
      <c r="X1302" s="7"/>
      <c r="Y1302" s="18"/>
      <c r="Z1302" s="18"/>
      <c r="AA1302" s="18"/>
      <c r="AB1302" s="7"/>
      <c r="AC1302" s="7"/>
      <c r="AD1302" s="13"/>
      <c r="AE1302" s="7"/>
      <c r="AF1302" s="7"/>
      <c r="AG1302" s="8"/>
      <c r="AH1302" s="18"/>
      <c r="AI1302" s="7"/>
      <c r="AJ1302" s="7"/>
      <c r="AK1302" s="7"/>
      <c r="AL1302" s="18"/>
      <c r="AM1302" s="7"/>
      <c r="AN1302" s="18"/>
    </row>
    <row r="1303" spans="1:40" ht="15.75" x14ac:dyDescent="0.25">
      <c r="A1303" s="7"/>
      <c r="B1303" s="7"/>
      <c r="C1303" s="1"/>
      <c r="D1303" s="1"/>
      <c r="E1303" s="1"/>
      <c r="F1303" s="23"/>
      <c r="G1303" s="2"/>
      <c r="H1303" s="1"/>
      <c r="I1303" s="1"/>
      <c r="J1303" s="7"/>
      <c r="K1303" s="7"/>
      <c r="L1303" s="7"/>
      <c r="M1303" s="11"/>
      <c r="N1303" s="7"/>
      <c r="O1303" s="7"/>
      <c r="P1303" s="7"/>
      <c r="Q1303" s="10"/>
      <c r="R1303" s="11"/>
      <c r="S1303" s="11"/>
      <c r="T1303" s="11"/>
      <c r="U1303" s="15"/>
      <c r="V1303" s="7"/>
      <c r="W1303" s="7"/>
      <c r="X1303" s="7"/>
      <c r="Y1303" s="18"/>
      <c r="Z1303" s="18"/>
      <c r="AA1303" s="18"/>
      <c r="AB1303" s="7"/>
      <c r="AC1303" s="7"/>
      <c r="AD1303" s="13"/>
      <c r="AE1303" s="7"/>
      <c r="AF1303" s="7"/>
      <c r="AG1303" s="8"/>
      <c r="AH1303" s="18"/>
      <c r="AI1303" s="7"/>
      <c r="AJ1303" s="7"/>
      <c r="AK1303" s="7"/>
      <c r="AL1303" s="18"/>
      <c r="AM1303" s="7"/>
      <c r="AN1303" s="18"/>
    </row>
    <row r="1304" spans="1:40" ht="15.75" x14ac:dyDescent="0.25">
      <c r="A1304" s="7"/>
      <c r="B1304" s="7"/>
      <c r="C1304" s="1"/>
      <c r="D1304" s="1"/>
      <c r="E1304" s="1"/>
      <c r="F1304" s="23"/>
      <c r="G1304" s="2"/>
      <c r="H1304" s="1"/>
      <c r="I1304" s="1"/>
      <c r="J1304" s="7"/>
      <c r="K1304" s="7"/>
      <c r="L1304" s="7"/>
      <c r="M1304" s="11"/>
      <c r="N1304" s="7"/>
      <c r="O1304" s="7"/>
      <c r="P1304" s="7"/>
      <c r="Q1304" s="10"/>
      <c r="R1304" s="11"/>
      <c r="S1304" s="11"/>
      <c r="T1304" s="11"/>
      <c r="U1304" s="15"/>
      <c r="V1304" s="7"/>
      <c r="W1304" s="7"/>
      <c r="X1304" s="7"/>
      <c r="Y1304" s="18"/>
      <c r="Z1304" s="18"/>
      <c r="AA1304" s="18"/>
      <c r="AB1304" s="7"/>
      <c r="AC1304" s="7"/>
      <c r="AD1304" s="13"/>
      <c r="AE1304" s="7"/>
      <c r="AF1304" s="7"/>
      <c r="AG1304" s="8"/>
      <c r="AH1304" s="18"/>
      <c r="AI1304" s="7"/>
      <c r="AJ1304" s="7"/>
      <c r="AK1304" s="7"/>
      <c r="AL1304" s="18"/>
      <c r="AM1304" s="7"/>
      <c r="AN1304" s="18"/>
    </row>
    <row r="1305" spans="1:40" ht="15.75" x14ac:dyDescent="0.25">
      <c r="A1305" s="7"/>
      <c r="B1305" s="7"/>
      <c r="C1305" s="1"/>
      <c r="D1305" s="1"/>
      <c r="E1305" s="1"/>
      <c r="F1305" s="23"/>
      <c r="G1305" s="2"/>
      <c r="H1305" s="1"/>
      <c r="I1305" s="1"/>
      <c r="J1305" s="7"/>
      <c r="K1305" s="7"/>
      <c r="L1305" s="7"/>
      <c r="M1305" s="11"/>
      <c r="N1305" s="7"/>
      <c r="O1305" s="7"/>
      <c r="P1305" s="7"/>
      <c r="Q1305" s="10"/>
      <c r="R1305" s="11"/>
      <c r="S1305" s="11"/>
      <c r="T1305" s="11"/>
      <c r="U1305" s="15"/>
      <c r="V1305" s="7"/>
      <c r="W1305" s="7"/>
      <c r="X1305" s="7"/>
      <c r="Y1305" s="18"/>
      <c r="Z1305" s="18"/>
      <c r="AA1305" s="18"/>
      <c r="AB1305" s="7"/>
      <c r="AC1305" s="7"/>
      <c r="AD1305" s="13"/>
      <c r="AE1305" s="7"/>
      <c r="AF1305" s="7"/>
      <c r="AG1305" s="8"/>
      <c r="AH1305" s="18"/>
      <c r="AI1305" s="7"/>
      <c r="AJ1305" s="7"/>
      <c r="AK1305" s="7"/>
      <c r="AL1305" s="18"/>
      <c r="AM1305" s="7"/>
      <c r="AN1305" s="18"/>
    </row>
    <row r="1306" spans="1:40" ht="15.75" x14ac:dyDescent="0.25">
      <c r="A1306" s="7"/>
      <c r="B1306" s="7"/>
      <c r="C1306" s="1"/>
      <c r="D1306" s="1"/>
      <c r="E1306" s="1"/>
      <c r="F1306" s="23"/>
      <c r="G1306" s="2"/>
      <c r="H1306" s="1"/>
      <c r="I1306" s="1"/>
      <c r="J1306" s="7"/>
      <c r="K1306" s="7"/>
      <c r="L1306" s="7"/>
      <c r="M1306" s="11"/>
      <c r="N1306" s="7"/>
      <c r="O1306" s="7"/>
      <c r="P1306" s="7"/>
      <c r="Q1306" s="10"/>
      <c r="R1306" s="11"/>
      <c r="S1306" s="11"/>
      <c r="T1306" s="11"/>
      <c r="U1306" s="15"/>
      <c r="V1306" s="7"/>
      <c r="W1306" s="7"/>
      <c r="X1306" s="7"/>
      <c r="Y1306" s="18"/>
      <c r="Z1306" s="18"/>
      <c r="AA1306" s="18"/>
      <c r="AB1306" s="7"/>
      <c r="AC1306" s="7"/>
      <c r="AD1306" s="13"/>
      <c r="AE1306" s="7"/>
      <c r="AF1306" s="7"/>
      <c r="AG1306" s="8"/>
      <c r="AH1306" s="18"/>
      <c r="AI1306" s="7"/>
      <c r="AJ1306" s="7"/>
      <c r="AK1306" s="7"/>
      <c r="AL1306" s="18"/>
      <c r="AM1306" s="7"/>
      <c r="AN1306" s="18"/>
    </row>
    <row r="1307" spans="1:40" ht="15.75" x14ac:dyDescent="0.25">
      <c r="A1307" s="7"/>
      <c r="B1307" s="7"/>
      <c r="C1307" s="1"/>
      <c r="D1307" s="1"/>
      <c r="E1307" s="1"/>
      <c r="F1307" s="23"/>
      <c r="G1307" s="2"/>
      <c r="H1307" s="1"/>
      <c r="I1307" s="1"/>
      <c r="J1307" s="7"/>
      <c r="K1307" s="7"/>
      <c r="L1307" s="7"/>
      <c r="M1307" s="11"/>
      <c r="N1307" s="7"/>
      <c r="O1307" s="7"/>
      <c r="P1307" s="7"/>
      <c r="Q1307" s="10"/>
      <c r="R1307" s="11"/>
      <c r="S1307" s="11"/>
      <c r="T1307" s="11"/>
      <c r="U1307" s="15"/>
      <c r="V1307" s="7"/>
      <c r="W1307" s="7"/>
      <c r="X1307" s="7"/>
      <c r="Y1307" s="18"/>
      <c r="Z1307" s="18"/>
      <c r="AA1307" s="18"/>
      <c r="AB1307" s="7"/>
      <c r="AC1307" s="7"/>
      <c r="AD1307" s="13"/>
      <c r="AE1307" s="7"/>
      <c r="AF1307" s="7"/>
      <c r="AG1307" s="8"/>
      <c r="AH1307" s="18"/>
      <c r="AI1307" s="7"/>
      <c r="AJ1307" s="7"/>
      <c r="AK1307" s="7"/>
      <c r="AL1307" s="18"/>
      <c r="AM1307" s="7"/>
      <c r="AN1307" s="18"/>
    </row>
    <row r="1308" spans="1:40" ht="15.75" x14ac:dyDescent="0.25">
      <c r="A1308" s="7"/>
      <c r="B1308" s="7"/>
      <c r="C1308" s="1"/>
      <c r="D1308" s="1"/>
      <c r="E1308" s="1"/>
      <c r="F1308" s="23"/>
      <c r="G1308" s="2"/>
      <c r="H1308" s="1"/>
      <c r="I1308" s="1"/>
      <c r="J1308" s="7"/>
      <c r="K1308" s="7"/>
      <c r="L1308" s="7"/>
      <c r="M1308" s="11"/>
      <c r="N1308" s="7"/>
      <c r="O1308" s="7"/>
      <c r="P1308" s="7"/>
      <c r="Q1308" s="10"/>
      <c r="R1308" s="11"/>
      <c r="S1308" s="11"/>
      <c r="T1308" s="11"/>
      <c r="U1308" s="15"/>
      <c r="V1308" s="7"/>
      <c r="W1308" s="7"/>
      <c r="X1308" s="7"/>
      <c r="Y1308" s="18"/>
      <c r="Z1308" s="18"/>
      <c r="AA1308" s="18"/>
      <c r="AB1308" s="7"/>
      <c r="AC1308" s="7"/>
      <c r="AD1308" s="13"/>
      <c r="AE1308" s="7"/>
      <c r="AF1308" s="7"/>
      <c r="AG1308" s="8"/>
      <c r="AH1308" s="18"/>
      <c r="AI1308" s="7"/>
      <c r="AJ1308" s="7"/>
      <c r="AK1308" s="7"/>
      <c r="AL1308" s="18"/>
      <c r="AM1308" s="7"/>
      <c r="AN1308" s="18"/>
    </row>
    <row r="1309" spans="1:40" ht="15.75" x14ac:dyDescent="0.25">
      <c r="A1309" s="7"/>
      <c r="B1309" s="7"/>
      <c r="C1309" s="1"/>
      <c r="D1309" s="1"/>
      <c r="E1309" s="1"/>
      <c r="F1309" s="23"/>
      <c r="G1309" s="2"/>
      <c r="H1309" s="1"/>
      <c r="I1309" s="1"/>
      <c r="J1309" s="7"/>
      <c r="K1309" s="7"/>
      <c r="L1309" s="7"/>
      <c r="M1309" s="11"/>
      <c r="N1309" s="7"/>
      <c r="O1309" s="7"/>
      <c r="P1309" s="7"/>
      <c r="Q1309" s="10"/>
      <c r="R1309" s="11"/>
      <c r="S1309" s="11"/>
      <c r="T1309" s="11"/>
      <c r="U1309" s="15"/>
      <c r="V1309" s="7"/>
      <c r="W1309" s="7"/>
      <c r="X1309" s="7"/>
      <c r="Y1309" s="18"/>
      <c r="Z1309" s="18"/>
      <c r="AA1309" s="18"/>
      <c r="AB1309" s="7"/>
      <c r="AC1309" s="7"/>
      <c r="AD1309" s="13"/>
      <c r="AE1309" s="7"/>
      <c r="AF1309" s="7"/>
      <c r="AG1309" s="8"/>
      <c r="AH1309" s="18"/>
      <c r="AI1309" s="7"/>
      <c r="AJ1309" s="7"/>
      <c r="AK1309" s="7"/>
      <c r="AL1309" s="18"/>
      <c r="AM1309" s="7"/>
      <c r="AN1309" s="18"/>
    </row>
    <row r="1310" spans="1:40" ht="15.75" x14ac:dyDescent="0.25">
      <c r="A1310" s="7"/>
      <c r="B1310" s="7"/>
      <c r="C1310" s="1"/>
      <c r="D1310" s="1"/>
      <c r="E1310" s="1"/>
      <c r="F1310" s="23"/>
      <c r="G1310" s="2"/>
      <c r="H1310" s="1"/>
      <c r="I1310" s="1"/>
      <c r="J1310" s="7"/>
      <c r="K1310" s="7"/>
      <c r="L1310" s="7"/>
      <c r="M1310" s="11"/>
      <c r="N1310" s="7"/>
      <c r="O1310" s="7"/>
      <c r="P1310" s="7"/>
      <c r="Q1310" s="10"/>
      <c r="R1310" s="11"/>
      <c r="S1310" s="11"/>
      <c r="T1310" s="11"/>
      <c r="U1310" s="15"/>
      <c r="V1310" s="7"/>
      <c r="W1310" s="7"/>
      <c r="X1310" s="7"/>
      <c r="Y1310" s="18"/>
      <c r="Z1310" s="18"/>
      <c r="AA1310" s="18"/>
      <c r="AB1310" s="7"/>
      <c r="AC1310" s="7"/>
      <c r="AD1310" s="13"/>
      <c r="AE1310" s="7"/>
      <c r="AF1310" s="7"/>
      <c r="AG1310" s="8"/>
      <c r="AH1310" s="18"/>
      <c r="AI1310" s="7"/>
      <c r="AJ1310" s="7"/>
      <c r="AK1310" s="7"/>
      <c r="AL1310" s="18"/>
      <c r="AM1310" s="7"/>
      <c r="AN1310" s="18"/>
    </row>
    <row r="1311" spans="1:40" ht="15.75" x14ac:dyDescent="0.25">
      <c r="A1311" s="7"/>
      <c r="B1311" s="7"/>
      <c r="C1311" s="1"/>
      <c r="D1311" s="1"/>
      <c r="E1311" s="1"/>
      <c r="F1311" s="23"/>
      <c r="G1311" s="2"/>
      <c r="H1311" s="1"/>
      <c r="I1311" s="1"/>
      <c r="J1311" s="7"/>
      <c r="K1311" s="7"/>
      <c r="L1311" s="7"/>
      <c r="M1311" s="11"/>
      <c r="N1311" s="7"/>
      <c r="O1311" s="7"/>
      <c r="P1311" s="7"/>
      <c r="Q1311" s="10"/>
      <c r="R1311" s="11"/>
      <c r="S1311" s="11"/>
      <c r="T1311" s="11"/>
      <c r="U1311" s="15"/>
      <c r="V1311" s="7"/>
      <c r="W1311" s="7"/>
      <c r="X1311" s="7"/>
      <c r="Y1311" s="18"/>
      <c r="Z1311" s="18"/>
      <c r="AA1311" s="18"/>
      <c r="AB1311" s="7"/>
      <c r="AC1311" s="7"/>
      <c r="AD1311" s="13"/>
      <c r="AE1311" s="7"/>
      <c r="AF1311" s="7"/>
      <c r="AG1311" s="8"/>
      <c r="AH1311" s="18"/>
      <c r="AI1311" s="7"/>
      <c r="AJ1311" s="7"/>
      <c r="AK1311" s="7"/>
      <c r="AL1311" s="18"/>
      <c r="AM1311" s="7"/>
      <c r="AN1311" s="18"/>
    </row>
    <row r="1312" spans="1:40" ht="15.75" x14ac:dyDescent="0.25">
      <c r="A1312" s="7"/>
      <c r="B1312" s="7"/>
      <c r="C1312" s="1"/>
      <c r="D1312" s="1"/>
      <c r="E1312" s="1"/>
      <c r="F1312" s="23"/>
      <c r="G1312" s="2"/>
      <c r="H1312" s="1"/>
      <c r="I1312" s="1"/>
      <c r="J1312" s="7"/>
      <c r="K1312" s="7"/>
      <c r="L1312" s="7"/>
      <c r="M1312" s="11"/>
      <c r="N1312" s="7"/>
      <c r="O1312" s="7"/>
      <c r="P1312" s="7"/>
      <c r="Q1312" s="10"/>
      <c r="R1312" s="11"/>
      <c r="S1312" s="11"/>
      <c r="T1312" s="11"/>
      <c r="U1312" s="15"/>
      <c r="V1312" s="7"/>
      <c r="W1312" s="7"/>
      <c r="X1312" s="7"/>
      <c r="Y1312" s="18"/>
      <c r="Z1312" s="18"/>
      <c r="AA1312" s="18"/>
      <c r="AB1312" s="7"/>
      <c r="AC1312" s="7"/>
      <c r="AD1312" s="13"/>
      <c r="AE1312" s="7"/>
      <c r="AF1312" s="7"/>
      <c r="AG1312" s="8"/>
      <c r="AH1312" s="18"/>
      <c r="AI1312" s="7"/>
      <c r="AJ1312" s="7"/>
      <c r="AK1312" s="7"/>
      <c r="AL1312" s="18"/>
      <c r="AM1312" s="7"/>
      <c r="AN1312" s="18"/>
    </row>
    <row r="1313" spans="1:40" ht="15.75" x14ac:dyDescent="0.25">
      <c r="A1313" s="7"/>
      <c r="B1313" s="7"/>
      <c r="C1313" s="1"/>
      <c r="D1313" s="1"/>
      <c r="E1313" s="1"/>
      <c r="F1313" s="23"/>
      <c r="G1313" s="2"/>
      <c r="H1313" s="1"/>
      <c r="I1313" s="1"/>
      <c r="J1313" s="7"/>
      <c r="K1313" s="7"/>
      <c r="L1313" s="7"/>
      <c r="M1313" s="11"/>
      <c r="N1313" s="7"/>
      <c r="O1313" s="7"/>
      <c r="P1313" s="7"/>
      <c r="Q1313" s="10"/>
      <c r="R1313" s="11"/>
      <c r="S1313" s="11"/>
      <c r="T1313" s="11"/>
      <c r="U1313" s="15"/>
      <c r="V1313" s="7"/>
      <c r="W1313" s="7"/>
      <c r="X1313" s="7"/>
      <c r="Y1313" s="18"/>
      <c r="Z1313" s="18"/>
      <c r="AA1313" s="18"/>
      <c r="AB1313" s="7"/>
      <c r="AC1313" s="7"/>
      <c r="AD1313" s="13"/>
      <c r="AE1313" s="7"/>
      <c r="AF1313" s="7"/>
      <c r="AG1313" s="8"/>
      <c r="AH1313" s="18"/>
      <c r="AI1313" s="7"/>
      <c r="AJ1313" s="7"/>
      <c r="AK1313" s="7"/>
      <c r="AL1313" s="18"/>
      <c r="AM1313" s="7"/>
      <c r="AN1313" s="18"/>
    </row>
    <row r="1314" spans="1:40" ht="15.75" x14ac:dyDescent="0.25">
      <c r="A1314" s="7"/>
      <c r="B1314" s="7"/>
      <c r="C1314" s="1"/>
      <c r="D1314" s="1"/>
      <c r="E1314" s="1"/>
      <c r="F1314" s="23"/>
      <c r="G1314" s="2"/>
      <c r="H1314" s="1"/>
      <c r="I1314" s="1"/>
      <c r="J1314" s="7"/>
      <c r="K1314" s="7"/>
      <c r="L1314" s="7"/>
      <c r="M1314" s="11"/>
      <c r="N1314" s="7"/>
      <c r="O1314" s="7"/>
      <c r="P1314" s="7"/>
      <c r="Q1314" s="10"/>
      <c r="R1314" s="11"/>
      <c r="S1314" s="11"/>
      <c r="T1314" s="11"/>
      <c r="U1314" s="15"/>
      <c r="V1314" s="7"/>
      <c r="W1314" s="7"/>
      <c r="X1314" s="7"/>
      <c r="Y1314" s="18"/>
      <c r="Z1314" s="18"/>
      <c r="AA1314" s="18"/>
      <c r="AB1314" s="7"/>
      <c r="AC1314" s="7"/>
      <c r="AD1314" s="13"/>
      <c r="AE1314" s="7"/>
      <c r="AF1314" s="7"/>
      <c r="AG1314" s="8"/>
      <c r="AH1314" s="18"/>
      <c r="AI1314" s="7"/>
      <c r="AJ1314" s="7"/>
      <c r="AK1314" s="7"/>
      <c r="AL1314" s="18"/>
      <c r="AM1314" s="7"/>
      <c r="AN1314" s="18"/>
    </row>
    <row r="1315" spans="1:40" ht="15.75" x14ac:dyDescent="0.25">
      <c r="A1315" s="7"/>
      <c r="B1315" s="7"/>
      <c r="C1315" s="1"/>
      <c r="D1315" s="1"/>
      <c r="E1315" s="1"/>
      <c r="F1315" s="23"/>
      <c r="G1315" s="2"/>
      <c r="H1315" s="1"/>
      <c r="I1315" s="1"/>
      <c r="J1315" s="7"/>
      <c r="K1315" s="7"/>
      <c r="L1315" s="7"/>
      <c r="M1315" s="11"/>
      <c r="N1315" s="7"/>
      <c r="O1315" s="7"/>
      <c r="P1315" s="7"/>
      <c r="Q1315" s="10"/>
      <c r="R1315" s="11"/>
      <c r="S1315" s="11"/>
      <c r="T1315" s="11"/>
      <c r="U1315" s="15"/>
      <c r="V1315" s="7"/>
      <c r="W1315" s="7"/>
      <c r="X1315" s="7"/>
      <c r="Y1315" s="18"/>
      <c r="Z1315" s="18"/>
      <c r="AA1315" s="18"/>
      <c r="AB1315" s="7"/>
      <c r="AC1315" s="7"/>
      <c r="AD1315" s="13"/>
      <c r="AE1315" s="7"/>
      <c r="AF1315" s="7"/>
      <c r="AG1315" s="8"/>
      <c r="AH1315" s="18"/>
      <c r="AI1315" s="7"/>
      <c r="AJ1315" s="7"/>
      <c r="AK1315" s="7"/>
      <c r="AL1315" s="18"/>
      <c r="AM1315" s="7"/>
      <c r="AN1315" s="18"/>
    </row>
    <row r="1316" spans="1:40" ht="15.75" x14ac:dyDescent="0.25">
      <c r="A1316" s="7"/>
      <c r="B1316" s="7"/>
      <c r="C1316" s="1"/>
      <c r="D1316" s="1"/>
      <c r="E1316" s="1"/>
      <c r="F1316" s="23"/>
      <c r="G1316" s="2"/>
      <c r="H1316" s="1"/>
      <c r="I1316" s="1"/>
      <c r="J1316" s="7"/>
      <c r="K1316" s="7"/>
      <c r="L1316" s="7"/>
      <c r="M1316" s="11"/>
      <c r="N1316" s="7"/>
      <c r="O1316" s="7"/>
      <c r="P1316" s="7"/>
      <c r="Q1316" s="10"/>
      <c r="R1316" s="11"/>
      <c r="S1316" s="11"/>
      <c r="T1316" s="11"/>
      <c r="U1316" s="15"/>
      <c r="V1316" s="7"/>
      <c r="W1316" s="7"/>
      <c r="X1316" s="7"/>
      <c r="Y1316" s="18"/>
      <c r="Z1316" s="18"/>
      <c r="AA1316" s="18"/>
      <c r="AB1316" s="7"/>
      <c r="AC1316" s="7"/>
      <c r="AD1316" s="13"/>
      <c r="AE1316" s="7"/>
      <c r="AF1316" s="7"/>
      <c r="AG1316" s="8"/>
      <c r="AH1316" s="18"/>
      <c r="AI1316" s="7"/>
      <c r="AJ1316" s="7"/>
      <c r="AK1316" s="7"/>
      <c r="AL1316" s="18"/>
      <c r="AM1316" s="7"/>
      <c r="AN1316" s="18"/>
    </row>
    <row r="1317" spans="1:40" ht="15.75" x14ac:dyDescent="0.25">
      <c r="A1317" s="7"/>
      <c r="B1317" s="7"/>
      <c r="C1317" s="1"/>
      <c r="D1317" s="1"/>
      <c r="E1317" s="1"/>
      <c r="F1317" s="23"/>
      <c r="G1317" s="2"/>
      <c r="H1317" s="1"/>
      <c r="I1317" s="1"/>
      <c r="J1317" s="7"/>
      <c r="K1317" s="7"/>
      <c r="L1317" s="7"/>
      <c r="M1317" s="11"/>
      <c r="N1317" s="7"/>
      <c r="O1317" s="7"/>
      <c r="P1317" s="7"/>
      <c r="Q1317" s="10"/>
      <c r="R1317" s="11"/>
      <c r="S1317" s="11"/>
      <c r="T1317" s="11"/>
      <c r="U1317" s="15"/>
      <c r="V1317" s="7"/>
      <c r="W1317" s="7"/>
      <c r="X1317" s="7"/>
      <c r="Y1317" s="18"/>
      <c r="Z1317" s="18"/>
      <c r="AA1317" s="18"/>
      <c r="AB1317" s="7"/>
      <c r="AC1317" s="7"/>
      <c r="AD1317" s="13"/>
      <c r="AE1317" s="7"/>
      <c r="AF1317" s="7"/>
      <c r="AG1317" s="8"/>
      <c r="AH1317" s="18"/>
      <c r="AI1317" s="7"/>
      <c r="AJ1317" s="7"/>
      <c r="AK1317" s="7"/>
      <c r="AL1317" s="18"/>
      <c r="AM1317" s="7"/>
      <c r="AN1317" s="18"/>
    </row>
    <row r="1318" spans="1:40" ht="15.75" x14ac:dyDescent="0.25">
      <c r="A1318" s="7"/>
      <c r="B1318" s="7"/>
      <c r="C1318" s="1"/>
      <c r="D1318" s="1"/>
      <c r="E1318" s="1"/>
      <c r="F1318" s="23"/>
      <c r="G1318" s="2"/>
      <c r="H1318" s="1"/>
      <c r="I1318" s="1"/>
      <c r="J1318" s="7"/>
      <c r="K1318" s="7"/>
      <c r="L1318" s="7"/>
      <c r="M1318" s="11"/>
      <c r="N1318" s="7"/>
      <c r="O1318" s="7"/>
      <c r="P1318" s="7"/>
      <c r="Q1318" s="10"/>
      <c r="R1318" s="11"/>
      <c r="S1318" s="11"/>
      <c r="T1318" s="11"/>
      <c r="U1318" s="15"/>
      <c r="V1318" s="7"/>
      <c r="W1318" s="7"/>
      <c r="X1318" s="7"/>
      <c r="Y1318" s="18"/>
      <c r="Z1318" s="18"/>
      <c r="AA1318" s="18"/>
      <c r="AB1318" s="7"/>
      <c r="AC1318" s="7"/>
      <c r="AD1318" s="13"/>
      <c r="AE1318" s="7"/>
      <c r="AF1318" s="7"/>
      <c r="AG1318" s="8"/>
      <c r="AH1318" s="18"/>
      <c r="AI1318" s="7"/>
      <c r="AJ1318" s="7"/>
      <c r="AK1318" s="7"/>
      <c r="AL1318" s="18"/>
      <c r="AM1318" s="7"/>
      <c r="AN1318" s="18"/>
    </row>
    <row r="1319" spans="1:40" ht="15.75" x14ac:dyDescent="0.25">
      <c r="A1319" s="7"/>
      <c r="B1319" s="7"/>
      <c r="C1319" s="1"/>
      <c r="D1319" s="1"/>
      <c r="E1319" s="1"/>
      <c r="F1319" s="23"/>
      <c r="G1319" s="2"/>
      <c r="H1319" s="1"/>
      <c r="I1319" s="1"/>
      <c r="J1319" s="7"/>
      <c r="K1319" s="7"/>
      <c r="L1319" s="7"/>
      <c r="M1319" s="11"/>
      <c r="N1319" s="7"/>
      <c r="O1319" s="7"/>
      <c r="P1319" s="7"/>
      <c r="Q1319" s="10"/>
      <c r="R1319" s="11"/>
      <c r="S1319" s="11"/>
      <c r="T1319" s="11"/>
      <c r="U1319" s="15"/>
      <c r="V1319" s="7"/>
      <c r="W1319" s="7"/>
      <c r="X1319" s="7"/>
      <c r="Y1319" s="18"/>
      <c r="Z1319" s="18"/>
      <c r="AA1319" s="18"/>
      <c r="AB1319" s="7"/>
      <c r="AC1319" s="7"/>
      <c r="AD1319" s="13"/>
      <c r="AE1319" s="7"/>
      <c r="AF1319" s="7"/>
      <c r="AG1319" s="8"/>
      <c r="AH1319" s="18"/>
      <c r="AI1319" s="7"/>
      <c r="AJ1319" s="7"/>
      <c r="AK1319" s="7"/>
      <c r="AL1319" s="18"/>
      <c r="AM1319" s="7"/>
      <c r="AN1319" s="18"/>
    </row>
    <row r="1320" spans="1:40" ht="15.75" x14ac:dyDescent="0.25">
      <c r="A1320" s="7"/>
      <c r="B1320" s="7"/>
      <c r="C1320" s="1"/>
      <c r="D1320" s="1"/>
      <c r="E1320" s="1"/>
      <c r="F1320" s="23"/>
      <c r="G1320" s="2"/>
      <c r="H1320" s="1"/>
      <c r="I1320" s="1"/>
      <c r="J1320" s="7"/>
      <c r="K1320" s="7"/>
      <c r="L1320" s="7"/>
      <c r="M1320" s="11"/>
      <c r="N1320" s="7"/>
      <c r="O1320" s="7"/>
      <c r="P1320" s="7"/>
      <c r="Q1320" s="10"/>
      <c r="R1320" s="11"/>
      <c r="S1320" s="11"/>
      <c r="T1320" s="11"/>
      <c r="U1320" s="15"/>
      <c r="V1320" s="7"/>
      <c r="W1320" s="7"/>
      <c r="X1320" s="7"/>
      <c r="Y1320" s="18"/>
      <c r="Z1320" s="18"/>
      <c r="AA1320" s="18"/>
      <c r="AB1320" s="7"/>
      <c r="AC1320" s="7"/>
      <c r="AD1320" s="13"/>
      <c r="AE1320" s="7"/>
      <c r="AF1320" s="7"/>
      <c r="AG1320" s="8"/>
      <c r="AH1320" s="18"/>
      <c r="AI1320" s="7"/>
      <c r="AJ1320" s="7"/>
      <c r="AK1320" s="7"/>
      <c r="AL1320" s="18"/>
      <c r="AM1320" s="7"/>
      <c r="AN1320" s="18"/>
    </row>
    <row r="1321" spans="1:40" ht="15.75" x14ac:dyDescent="0.25">
      <c r="A1321" s="7"/>
      <c r="B1321" s="7"/>
      <c r="C1321" s="1"/>
      <c r="D1321" s="1"/>
      <c r="E1321" s="1"/>
      <c r="F1321" s="23"/>
      <c r="G1321" s="2"/>
      <c r="H1321" s="1"/>
      <c r="I1321" s="1"/>
      <c r="J1321" s="7"/>
      <c r="K1321" s="7"/>
      <c r="L1321" s="7"/>
      <c r="M1321" s="11"/>
      <c r="N1321" s="7"/>
      <c r="O1321" s="7"/>
      <c r="P1321" s="7"/>
      <c r="Q1321" s="10"/>
      <c r="R1321" s="11"/>
      <c r="S1321" s="11"/>
      <c r="T1321" s="11"/>
      <c r="U1321" s="15"/>
      <c r="V1321" s="7"/>
      <c r="W1321" s="7"/>
      <c r="X1321" s="7"/>
      <c r="Y1321" s="18"/>
      <c r="Z1321" s="18"/>
      <c r="AA1321" s="18"/>
      <c r="AB1321" s="7"/>
      <c r="AC1321" s="7"/>
      <c r="AD1321" s="13"/>
      <c r="AE1321" s="7"/>
      <c r="AF1321" s="7"/>
      <c r="AG1321" s="8"/>
      <c r="AH1321" s="18"/>
      <c r="AI1321" s="7"/>
      <c r="AJ1321" s="7"/>
      <c r="AK1321" s="7"/>
      <c r="AL1321" s="18"/>
      <c r="AM1321" s="7"/>
      <c r="AN1321" s="18"/>
    </row>
    <row r="1322" spans="1:40" ht="15.75" x14ac:dyDescent="0.25">
      <c r="A1322" s="7"/>
      <c r="B1322" s="7"/>
      <c r="C1322" s="1"/>
      <c r="D1322" s="1"/>
      <c r="E1322" s="1"/>
      <c r="F1322" s="23"/>
      <c r="G1322" s="2"/>
      <c r="H1322" s="1"/>
      <c r="I1322" s="1"/>
      <c r="J1322" s="7"/>
      <c r="K1322" s="7"/>
      <c r="L1322" s="7"/>
      <c r="M1322" s="11"/>
      <c r="N1322" s="7"/>
      <c r="O1322" s="7"/>
      <c r="P1322" s="7"/>
      <c r="Q1322" s="10"/>
      <c r="R1322" s="11"/>
      <c r="S1322" s="11"/>
      <c r="T1322" s="11"/>
      <c r="U1322" s="15"/>
      <c r="V1322" s="7"/>
      <c r="W1322" s="7"/>
      <c r="X1322" s="7"/>
      <c r="Y1322" s="18"/>
      <c r="Z1322" s="18"/>
      <c r="AA1322" s="18"/>
      <c r="AB1322" s="7"/>
      <c r="AC1322" s="7"/>
      <c r="AD1322" s="13"/>
      <c r="AE1322" s="7"/>
      <c r="AF1322" s="7"/>
      <c r="AG1322" s="8"/>
      <c r="AH1322" s="18"/>
      <c r="AI1322" s="7"/>
      <c r="AJ1322" s="7"/>
      <c r="AK1322" s="7"/>
      <c r="AL1322" s="18"/>
      <c r="AM1322" s="7"/>
      <c r="AN1322" s="18"/>
    </row>
    <row r="1323" spans="1:40" ht="15.75" x14ac:dyDescent="0.25">
      <c r="A1323" s="7"/>
      <c r="B1323" s="7"/>
      <c r="C1323" s="1"/>
      <c r="D1323" s="1"/>
      <c r="E1323" s="1"/>
      <c r="F1323" s="23"/>
      <c r="G1323" s="2"/>
      <c r="H1323" s="1"/>
      <c r="I1323" s="1"/>
      <c r="J1323" s="7"/>
      <c r="K1323" s="7"/>
      <c r="L1323" s="7"/>
      <c r="M1323" s="11"/>
      <c r="N1323" s="7"/>
      <c r="O1323" s="7"/>
      <c r="P1323" s="7"/>
      <c r="Q1323" s="10"/>
      <c r="R1323" s="11"/>
      <c r="S1323" s="11"/>
      <c r="T1323" s="11"/>
      <c r="U1323" s="15"/>
      <c r="V1323" s="7"/>
      <c r="W1323" s="7"/>
      <c r="X1323" s="7"/>
      <c r="Y1323" s="18"/>
      <c r="Z1323" s="18"/>
      <c r="AA1323" s="18"/>
      <c r="AB1323" s="7"/>
      <c r="AC1323" s="7"/>
      <c r="AD1323" s="13"/>
      <c r="AE1323" s="7"/>
      <c r="AF1323" s="7"/>
      <c r="AG1323" s="8"/>
      <c r="AH1323" s="18"/>
      <c r="AI1323" s="7"/>
      <c r="AJ1323" s="7"/>
      <c r="AK1323" s="7"/>
      <c r="AL1323" s="18"/>
      <c r="AM1323" s="7"/>
      <c r="AN1323" s="18"/>
    </row>
    <row r="1324" spans="1:40" ht="15.75" x14ac:dyDescent="0.25">
      <c r="A1324" s="7"/>
      <c r="B1324" s="7"/>
      <c r="C1324" s="1"/>
      <c r="D1324" s="1"/>
      <c r="E1324" s="1"/>
      <c r="F1324" s="23"/>
      <c r="G1324" s="2"/>
      <c r="H1324" s="1"/>
      <c r="I1324" s="1"/>
      <c r="J1324" s="7"/>
      <c r="K1324" s="7"/>
      <c r="L1324" s="7"/>
      <c r="M1324" s="11"/>
      <c r="N1324" s="7"/>
      <c r="O1324" s="7"/>
      <c r="P1324" s="7"/>
      <c r="Q1324" s="10"/>
      <c r="R1324" s="11"/>
      <c r="S1324" s="11"/>
      <c r="T1324" s="11"/>
      <c r="U1324" s="15"/>
      <c r="V1324" s="7"/>
      <c r="W1324" s="7"/>
      <c r="X1324" s="7"/>
      <c r="Y1324" s="18"/>
      <c r="Z1324" s="18"/>
      <c r="AA1324" s="18"/>
      <c r="AB1324" s="7"/>
      <c r="AC1324" s="7"/>
      <c r="AD1324" s="13"/>
      <c r="AE1324" s="7"/>
      <c r="AF1324" s="7"/>
      <c r="AG1324" s="8"/>
      <c r="AH1324" s="18"/>
      <c r="AI1324" s="7"/>
      <c r="AJ1324" s="7"/>
      <c r="AK1324" s="7"/>
      <c r="AL1324" s="18"/>
      <c r="AM1324" s="7"/>
      <c r="AN1324" s="18"/>
    </row>
    <row r="1325" spans="1:40" ht="15.75" x14ac:dyDescent="0.25">
      <c r="A1325" s="7"/>
      <c r="B1325" s="7"/>
      <c r="C1325" s="1"/>
      <c r="D1325" s="1"/>
      <c r="E1325" s="1"/>
      <c r="F1325" s="23"/>
      <c r="G1325" s="2"/>
      <c r="H1325" s="1"/>
      <c r="I1325" s="1"/>
      <c r="J1325" s="7"/>
      <c r="K1325" s="7"/>
      <c r="L1325" s="7"/>
      <c r="M1325" s="11"/>
      <c r="N1325" s="7"/>
      <c r="O1325" s="7"/>
      <c r="P1325" s="7"/>
      <c r="Q1325" s="10"/>
      <c r="R1325" s="11"/>
      <c r="S1325" s="11"/>
      <c r="T1325" s="11"/>
      <c r="U1325" s="15"/>
      <c r="V1325" s="7"/>
      <c r="W1325" s="7"/>
      <c r="X1325" s="7"/>
      <c r="Y1325" s="18"/>
      <c r="Z1325" s="18"/>
      <c r="AA1325" s="18"/>
      <c r="AB1325" s="7"/>
      <c r="AC1325" s="7"/>
      <c r="AD1325" s="13"/>
      <c r="AE1325" s="7"/>
      <c r="AF1325" s="7"/>
      <c r="AG1325" s="8"/>
      <c r="AH1325" s="18"/>
      <c r="AI1325" s="7"/>
      <c r="AJ1325" s="7"/>
      <c r="AK1325" s="7"/>
      <c r="AL1325" s="18"/>
      <c r="AM1325" s="7"/>
      <c r="AN1325" s="18"/>
    </row>
    <row r="1326" spans="1:40" ht="15.75" x14ac:dyDescent="0.25">
      <c r="A1326" s="7"/>
      <c r="B1326" s="7"/>
      <c r="C1326" s="1"/>
      <c r="D1326" s="1"/>
      <c r="E1326" s="1"/>
      <c r="F1326" s="23"/>
      <c r="G1326" s="2"/>
      <c r="H1326" s="1"/>
      <c r="I1326" s="1"/>
      <c r="J1326" s="7"/>
      <c r="K1326" s="7"/>
      <c r="L1326" s="7"/>
      <c r="M1326" s="11"/>
      <c r="N1326" s="7"/>
      <c r="O1326" s="7"/>
      <c r="P1326" s="7"/>
      <c r="Q1326" s="10"/>
      <c r="R1326" s="11"/>
      <c r="S1326" s="11"/>
      <c r="T1326" s="11"/>
      <c r="U1326" s="15"/>
      <c r="V1326" s="7"/>
      <c r="W1326" s="7"/>
      <c r="X1326" s="7"/>
      <c r="Y1326" s="18"/>
      <c r="Z1326" s="18"/>
      <c r="AA1326" s="18"/>
      <c r="AB1326" s="7"/>
      <c r="AC1326" s="7"/>
      <c r="AD1326" s="13"/>
      <c r="AE1326" s="7"/>
      <c r="AF1326" s="7"/>
      <c r="AG1326" s="8"/>
      <c r="AH1326" s="18"/>
      <c r="AI1326" s="7"/>
      <c r="AJ1326" s="7"/>
      <c r="AK1326" s="7"/>
      <c r="AL1326" s="18"/>
      <c r="AM1326" s="7"/>
      <c r="AN1326" s="18"/>
    </row>
    <row r="1327" spans="1:40" ht="15.75" x14ac:dyDescent="0.25">
      <c r="A1327" s="7"/>
      <c r="B1327" s="7"/>
      <c r="C1327" s="1"/>
      <c r="D1327" s="1"/>
      <c r="E1327" s="1"/>
      <c r="F1327" s="23"/>
      <c r="G1327" s="2"/>
      <c r="H1327" s="1"/>
      <c r="I1327" s="1"/>
      <c r="J1327" s="7"/>
      <c r="K1327" s="7"/>
      <c r="L1327" s="7"/>
      <c r="M1327" s="11"/>
      <c r="N1327" s="7"/>
      <c r="O1327" s="7"/>
      <c r="P1327" s="7"/>
      <c r="Q1327" s="10"/>
      <c r="R1327" s="11"/>
      <c r="S1327" s="11"/>
      <c r="T1327" s="11"/>
      <c r="U1327" s="15"/>
      <c r="V1327" s="7"/>
      <c r="W1327" s="7"/>
      <c r="X1327" s="7"/>
      <c r="Y1327" s="18"/>
      <c r="Z1327" s="18"/>
      <c r="AA1327" s="18"/>
      <c r="AB1327" s="7"/>
      <c r="AC1327" s="7"/>
      <c r="AD1327" s="13"/>
      <c r="AE1327" s="7"/>
      <c r="AF1327" s="7"/>
      <c r="AG1327" s="8"/>
      <c r="AH1327" s="18"/>
      <c r="AI1327" s="7"/>
      <c r="AJ1327" s="7"/>
      <c r="AK1327" s="7"/>
      <c r="AL1327" s="18"/>
      <c r="AM1327" s="7"/>
      <c r="AN1327" s="18"/>
    </row>
    <row r="1328" spans="1:40" ht="15.75" x14ac:dyDescent="0.25">
      <c r="A1328" s="7"/>
      <c r="B1328" s="7"/>
      <c r="C1328" s="1"/>
      <c r="D1328" s="1"/>
      <c r="E1328" s="1"/>
      <c r="F1328" s="23"/>
      <c r="G1328" s="2"/>
      <c r="H1328" s="1"/>
      <c r="I1328" s="1"/>
      <c r="J1328" s="7"/>
      <c r="K1328" s="7"/>
      <c r="L1328" s="7"/>
      <c r="M1328" s="11"/>
      <c r="N1328" s="7"/>
      <c r="O1328" s="7"/>
      <c r="P1328" s="7"/>
      <c r="Q1328" s="10"/>
      <c r="R1328" s="11"/>
      <c r="S1328" s="11"/>
      <c r="T1328" s="11"/>
      <c r="U1328" s="15"/>
      <c r="V1328" s="7"/>
      <c r="W1328" s="7"/>
      <c r="X1328" s="7"/>
      <c r="Y1328" s="18"/>
      <c r="Z1328" s="18"/>
      <c r="AA1328" s="18"/>
      <c r="AB1328" s="7"/>
      <c r="AC1328" s="7"/>
      <c r="AD1328" s="13"/>
      <c r="AE1328" s="7"/>
      <c r="AF1328" s="7"/>
      <c r="AG1328" s="8"/>
      <c r="AH1328" s="18"/>
      <c r="AI1328" s="7"/>
      <c r="AJ1328" s="7"/>
      <c r="AK1328" s="7"/>
      <c r="AL1328" s="18"/>
      <c r="AM1328" s="7"/>
      <c r="AN1328" s="18"/>
    </row>
    <row r="1329" spans="1:40" ht="15.75" x14ac:dyDescent="0.25">
      <c r="A1329" s="7"/>
      <c r="B1329" s="7"/>
      <c r="C1329" s="1"/>
      <c r="D1329" s="1"/>
      <c r="E1329" s="1"/>
      <c r="F1329" s="23"/>
      <c r="G1329" s="2"/>
      <c r="H1329" s="1"/>
      <c r="I1329" s="1"/>
      <c r="J1329" s="7"/>
      <c r="K1329" s="7"/>
      <c r="L1329" s="7"/>
      <c r="M1329" s="11"/>
      <c r="N1329" s="7"/>
      <c r="O1329" s="7"/>
      <c r="P1329" s="7"/>
      <c r="Q1329" s="10"/>
      <c r="R1329" s="11"/>
      <c r="S1329" s="11"/>
      <c r="T1329" s="11"/>
      <c r="U1329" s="15"/>
      <c r="V1329" s="7"/>
      <c r="W1329" s="7"/>
      <c r="X1329" s="7"/>
      <c r="Y1329" s="18"/>
      <c r="Z1329" s="18"/>
      <c r="AA1329" s="18"/>
      <c r="AB1329" s="7"/>
      <c r="AC1329" s="7"/>
      <c r="AD1329" s="13"/>
      <c r="AE1329" s="7"/>
      <c r="AF1329" s="7"/>
      <c r="AG1329" s="8"/>
      <c r="AH1329" s="18"/>
      <c r="AI1329" s="7"/>
      <c r="AJ1329" s="7"/>
      <c r="AK1329" s="7"/>
      <c r="AL1329" s="18"/>
      <c r="AM1329" s="7"/>
      <c r="AN1329" s="18"/>
    </row>
    <row r="1330" spans="1:40" ht="15.75" x14ac:dyDescent="0.25">
      <c r="A1330" s="7"/>
      <c r="B1330" s="7"/>
      <c r="C1330" s="1"/>
      <c r="D1330" s="1"/>
      <c r="E1330" s="1"/>
      <c r="F1330" s="23"/>
      <c r="G1330" s="2"/>
      <c r="H1330" s="1"/>
      <c r="I1330" s="1"/>
      <c r="J1330" s="7"/>
      <c r="K1330" s="7"/>
      <c r="L1330" s="7"/>
      <c r="M1330" s="11"/>
      <c r="N1330" s="7"/>
      <c r="O1330" s="7"/>
      <c r="P1330" s="7"/>
      <c r="Q1330" s="10"/>
      <c r="R1330" s="11"/>
      <c r="S1330" s="11"/>
      <c r="T1330" s="11"/>
      <c r="U1330" s="15"/>
      <c r="V1330" s="7"/>
      <c r="W1330" s="7"/>
      <c r="X1330" s="7"/>
      <c r="Y1330" s="18"/>
      <c r="Z1330" s="18"/>
      <c r="AA1330" s="18"/>
      <c r="AB1330" s="7"/>
      <c r="AC1330" s="7"/>
      <c r="AD1330" s="13"/>
      <c r="AE1330" s="7"/>
      <c r="AF1330" s="7"/>
      <c r="AG1330" s="8"/>
      <c r="AH1330" s="18"/>
      <c r="AI1330" s="7"/>
      <c r="AJ1330" s="7"/>
      <c r="AK1330" s="7"/>
      <c r="AL1330" s="18"/>
      <c r="AM1330" s="7"/>
      <c r="AN1330" s="18"/>
    </row>
    <row r="1331" spans="1:40" ht="15.75" x14ac:dyDescent="0.25">
      <c r="A1331" s="7"/>
      <c r="B1331" s="7"/>
      <c r="C1331" s="1"/>
      <c r="D1331" s="1"/>
      <c r="E1331" s="1"/>
      <c r="F1331" s="23"/>
      <c r="G1331" s="2"/>
      <c r="H1331" s="1"/>
      <c r="I1331" s="1"/>
      <c r="J1331" s="7"/>
      <c r="K1331" s="7"/>
      <c r="L1331" s="7"/>
      <c r="M1331" s="11"/>
      <c r="N1331" s="7"/>
      <c r="O1331" s="7"/>
      <c r="P1331" s="7"/>
      <c r="Q1331" s="10"/>
      <c r="R1331" s="11"/>
      <c r="S1331" s="11"/>
      <c r="T1331" s="11"/>
      <c r="U1331" s="15"/>
      <c r="V1331" s="7"/>
      <c r="W1331" s="7"/>
      <c r="X1331" s="7"/>
      <c r="Y1331" s="18"/>
      <c r="Z1331" s="18"/>
      <c r="AA1331" s="18"/>
      <c r="AB1331" s="7"/>
      <c r="AC1331" s="7"/>
      <c r="AD1331" s="13"/>
      <c r="AE1331" s="7"/>
      <c r="AF1331" s="7"/>
      <c r="AG1331" s="8"/>
      <c r="AH1331" s="18"/>
      <c r="AI1331" s="7"/>
      <c r="AJ1331" s="7"/>
      <c r="AK1331" s="7"/>
      <c r="AL1331" s="18"/>
      <c r="AM1331" s="7"/>
      <c r="AN1331" s="18"/>
    </row>
    <row r="1332" spans="1:40" ht="15.75" x14ac:dyDescent="0.25">
      <c r="A1332" s="7"/>
      <c r="B1332" s="7"/>
      <c r="C1332" s="1"/>
      <c r="D1332" s="1"/>
      <c r="E1332" s="1"/>
      <c r="F1332" s="23"/>
      <c r="G1332" s="2"/>
      <c r="H1332" s="1"/>
      <c r="I1332" s="1"/>
      <c r="J1332" s="7"/>
      <c r="K1332" s="7"/>
      <c r="L1332" s="7"/>
      <c r="M1332" s="11"/>
      <c r="N1332" s="7"/>
      <c r="O1332" s="7"/>
      <c r="P1332" s="7"/>
      <c r="Q1332" s="10"/>
      <c r="R1332" s="11"/>
      <c r="S1332" s="11"/>
      <c r="T1332" s="11"/>
      <c r="U1332" s="15"/>
      <c r="V1332" s="7"/>
      <c r="W1332" s="7"/>
      <c r="X1332" s="7"/>
      <c r="Y1332" s="18"/>
      <c r="Z1332" s="18"/>
      <c r="AA1332" s="18"/>
      <c r="AB1332" s="7"/>
      <c r="AC1332" s="7"/>
      <c r="AD1332" s="13"/>
      <c r="AE1332" s="7"/>
      <c r="AF1332" s="7"/>
      <c r="AG1332" s="8"/>
      <c r="AH1332" s="18"/>
      <c r="AI1332" s="7"/>
      <c r="AJ1332" s="7"/>
      <c r="AK1332" s="7"/>
      <c r="AL1332" s="18"/>
      <c r="AM1332" s="7"/>
      <c r="AN1332" s="18"/>
    </row>
    <row r="1333" spans="1:40" ht="15.75" x14ac:dyDescent="0.25">
      <c r="A1333" s="7"/>
      <c r="B1333" s="7"/>
      <c r="C1333" s="1"/>
      <c r="D1333" s="1"/>
      <c r="E1333" s="1"/>
      <c r="F1333" s="23"/>
      <c r="G1333" s="2"/>
      <c r="H1333" s="1"/>
      <c r="I1333" s="1"/>
      <c r="J1333" s="7"/>
      <c r="K1333" s="7"/>
      <c r="L1333" s="7"/>
      <c r="M1333" s="11"/>
      <c r="N1333" s="7"/>
      <c r="O1333" s="7"/>
      <c r="P1333" s="7"/>
      <c r="Q1333" s="10"/>
      <c r="R1333" s="11"/>
      <c r="S1333" s="11"/>
      <c r="T1333" s="11"/>
      <c r="U1333" s="15"/>
      <c r="V1333" s="7"/>
      <c r="W1333" s="7"/>
      <c r="X1333" s="7"/>
      <c r="Y1333" s="18"/>
      <c r="Z1333" s="18"/>
      <c r="AA1333" s="18"/>
      <c r="AB1333" s="7"/>
      <c r="AC1333" s="7"/>
      <c r="AD1333" s="13"/>
      <c r="AE1333" s="7"/>
      <c r="AF1333" s="7"/>
      <c r="AG1333" s="8"/>
      <c r="AH1333" s="18"/>
      <c r="AI1333" s="7"/>
      <c r="AJ1333" s="7"/>
      <c r="AK1333" s="7"/>
      <c r="AL1333" s="18"/>
      <c r="AM1333" s="7"/>
      <c r="AN1333" s="18"/>
    </row>
    <row r="1334" spans="1:40" ht="15.75" x14ac:dyDescent="0.25">
      <c r="A1334" s="7"/>
      <c r="B1334" s="7"/>
      <c r="C1334" s="1"/>
      <c r="D1334" s="1"/>
      <c r="E1334" s="1"/>
      <c r="F1334" s="23"/>
      <c r="G1334" s="2"/>
      <c r="H1334" s="1"/>
      <c r="I1334" s="1"/>
      <c r="J1334" s="7"/>
      <c r="K1334" s="7"/>
      <c r="L1334" s="7"/>
      <c r="M1334" s="11"/>
      <c r="N1334" s="7"/>
      <c r="O1334" s="7"/>
      <c r="P1334" s="7"/>
      <c r="Q1334" s="10"/>
      <c r="R1334" s="11"/>
      <c r="S1334" s="11"/>
      <c r="T1334" s="11"/>
      <c r="U1334" s="15"/>
      <c r="V1334" s="7"/>
      <c r="W1334" s="7"/>
      <c r="X1334" s="7"/>
      <c r="Y1334" s="18"/>
      <c r="Z1334" s="18"/>
      <c r="AA1334" s="18"/>
      <c r="AB1334" s="7"/>
      <c r="AC1334" s="7"/>
      <c r="AD1334" s="13"/>
      <c r="AE1334" s="7"/>
      <c r="AF1334" s="7"/>
      <c r="AG1334" s="8"/>
      <c r="AH1334" s="18"/>
      <c r="AI1334" s="7"/>
      <c r="AJ1334" s="7"/>
      <c r="AK1334" s="7"/>
      <c r="AL1334" s="18"/>
      <c r="AM1334" s="7"/>
      <c r="AN1334" s="18"/>
    </row>
    <row r="1335" spans="1:40" ht="15.75" x14ac:dyDescent="0.25">
      <c r="A1335" s="7"/>
      <c r="B1335" s="7"/>
      <c r="C1335" s="1"/>
      <c r="D1335" s="1"/>
      <c r="E1335" s="1"/>
      <c r="F1335" s="23"/>
      <c r="G1335" s="2"/>
      <c r="H1335" s="1"/>
      <c r="I1335" s="1"/>
      <c r="J1335" s="7"/>
      <c r="K1335" s="7"/>
      <c r="L1335" s="7"/>
      <c r="M1335" s="11"/>
      <c r="N1335" s="7"/>
      <c r="O1335" s="7"/>
      <c r="P1335" s="7"/>
      <c r="Q1335" s="10"/>
      <c r="R1335" s="11"/>
      <c r="S1335" s="11"/>
      <c r="T1335" s="11"/>
      <c r="U1335" s="15"/>
      <c r="V1335" s="7"/>
      <c r="W1335" s="7"/>
      <c r="X1335" s="7"/>
      <c r="Y1335" s="18"/>
      <c r="Z1335" s="18"/>
      <c r="AA1335" s="18"/>
      <c r="AB1335" s="7"/>
      <c r="AC1335" s="7"/>
      <c r="AD1335" s="13"/>
      <c r="AE1335" s="7"/>
      <c r="AF1335" s="7"/>
      <c r="AG1335" s="8"/>
      <c r="AH1335" s="18"/>
      <c r="AI1335" s="7"/>
      <c r="AJ1335" s="7"/>
      <c r="AK1335" s="7"/>
      <c r="AL1335" s="18"/>
      <c r="AM1335" s="7"/>
      <c r="AN1335" s="18"/>
    </row>
    <row r="1336" spans="1:40" ht="15.75" x14ac:dyDescent="0.25">
      <c r="A1336" s="7"/>
      <c r="B1336" s="7"/>
      <c r="C1336" s="1"/>
      <c r="D1336" s="1"/>
      <c r="E1336" s="1"/>
      <c r="F1336" s="23"/>
      <c r="G1336" s="2"/>
      <c r="H1336" s="1"/>
      <c r="I1336" s="1"/>
      <c r="J1336" s="7"/>
      <c r="K1336" s="7"/>
      <c r="L1336" s="7"/>
      <c r="M1336" s="11"/>
      <c r="N1336" s="7"/>
      <c r="O1336" s="7"/>
      <c r="P1336" s="7"/>
      <c r="Q1336" s="10"/>
      <c r="R1336" s="11"/>
      <c r="S1336" s="11"/>
      <c r="T1336" s="11"/>
      <c r="U1336" s="15"/>
      <c r="V1336" s="7"/>
      <c r="W1336" s="7"/>
      <c r="X1336" s="7"/>
      <c r="Y1336" s="18"/>
      <c r="Z1336" s="18"/>
      <c r="AA1336" s="18"/>
      <c r="AB1336" s="7"/>
      <c r="AC1336" s="7"/>
      <c r="AD1336" s="13"/>
      <c r="AE1336" s="7"/>
      <c r="AF1336" s="7"/>
      <c r="AG1336" s="8"/>
      <c r="AH1336" s="18"/>
      <c r="AI1336" s="7"/>
      <c r="AJ1336" s="7"/>
      <c r="AK1336" s="7"/>
      <c r="AL1336" s="18"/>
      <c r="AM1336" s="7"/>
      <c r="AN1336" s="18"/>
    </row>
    <row r="1337" spans="1:40" ht="15.75" x14ac:dyDescent="0.25">
      <c r="A1337" s="7"/>
      <c r="B1337" s="7"/>
      <c r="C1337" s="1"/>
      <c r="D1337" s="1"/>
      <c r="E1337" s="1"/>
      <c r="F1337" s="23"/>
      <c r="G1337" s="2"/>
      <c r="H1337" s="1"/>
      <c r="I1337" s="1"/>
      <c r="J1337" s="7"/>
      <c r="K1337" s="7"/>
      <c r="L1337" s="7"/>
      <c r="M1337" s="11"/>
      <c r="N1337" s="7"/>
      <c r="O1337" s="7"/>
      <c r="P1337" s="7"/>
      <c r="Q1337" s="10"/>
      <c r="R1337" s="11"/>
      <c r="S1337" s="11"/>
      <c r="T1337" s="11"/>
      <c r="U1337" s="15"/>
      <c r="V1337" s="7"/>
      <c r="W1337" s="7"/>
      <c r="X1337" s="7"/>
      <c r="Y1337" s="18"/>
      <c r="Z1337" s="18"/>
      <c r="AA1337" s="18"/>
      <c r="AB1337" s="7"/>
      <c r="AC1337" s="7"/>
      <c r="AD1337" s="13"/>
      <c r="AE1337" s="7"/>
      <c r="AF1337" s="7"/>
      <c r="AG1337" s="8"/>
      <c r="AH1337" s="18"/>
      <c r="AI1337" s="7"/>
      <c r="AJ1337" s="7"/>
      <c r="AK1337" s="7"/>
      <c r="AL1337" s="18"/>
      <c r="AM1337" s="7"/>
      <c r="AN1337" s="18"/>
    </row>
    <row r="1338" spans="1:40" ht="15.75" x14ac:dyDescent="0.25">
      <c r="A1338" s="7"/>
      <c r="B1338" s="7"/>
      <c r="C1338" s="1"/>
      <c r="D1338" s="1"/>
      <c r="E1338" s="1"/>
      <c r="F1338" s="23"/>
      <c r="G1338" s="2"/>
      <c r="H1338" s="1"/>
      <c r="I1338" s="1"/>
      <c r="J1338" s="7"/>
      <c r="K1338" s="7"/>
      <c r="L1338" s="7"/>
      <c r="M1338" s="11"/>
      <c r="N1338" s="7"/>
      <c r="O1338" s="7"/>
      <c r="P1338" s="7"/>
      <c r="Q1338" s="10"/>
      <c r="R1338" s="11"/>
      <c r="S1338" s="11"/>
      <c r="T1338" s="11"/>
      <c r="U1338" s="15"/>
      <c r="V1338" s="7"/>
      <c r="W1338" s="7"/>
      <c r="X1338" s="7"/>
      <c r="Y1338" s="18"/>
      <c r="Z1338" s="18"/>
      <c r="AA1338" s="18"/>
      <c r="AB1338" s="7"/>
      <c r="AC1338" s="7"/>
      <c r="AD1338" s="13"/>
      <c r="AE1338" s="7"/>
      <c r="AF1338" s="7"/>
      <c r="AG1338" s="8"/>
      <c r="AH1338" s="18"/>
      <c r="AI1338" s="7"/>
      <c r="AJ1338" s="7"/>
      <c r="AK1338" s="7"/>
      <c r="AL1338" s="18"/>
      <c r="AM1338" s="7"/>
      <c r="AN1338" s="18"/>
    </row>
    <row r="1339" spans="1:40" ht="15.75" x14ac:dyDescent="0.25">
      <c r="A1339" s="7"/>
      <c r="B1339" s="7"/>
      <c r="C1339" s="1"/>
      <c r="D1339" s="1"/>
      <c r="E1339" s="1"/>
      <c r="F1339" s="23"/>
      <c r="G1339" s="2"/>
      <c r="H1339" s="1"/>
      <c r="I1339" s="1"/>
      <c r="J1339" s="7"/>
      <c r="K1339" s="7"/>
      <c r="L1339" s="7"/>
      <c r="M1339" s="11"/>
      <c r="N1339" s="7"/>
      <c r="O1339" s="7"/>
      <c r="P1339" s="7"/>
      <c r="Q1339" s="10"/>
      <c r="R1339" s="11"/>
      <c r="S1339" s="11"/>
      <c r="T1339" s="11"/>
      <c r="U1339" s="15"/>
      <c r="V1339" s="7"/>
      <c r="W1339" s="7"/>
      <c r="X1339" s="7"/>
      <c r="Y1339" s="18"/>
      <c r="Z1339" s="18"/>
      <c r="AA1339" s="18"/>
      <c r="AB1339" s="7"/>
      <c r="AC1339" s="7"/>
      <c r="AD1339" s="13"/>
      <c r="AE1339" s="7"/>
      <c r="AF1339" s="7"/>
      <c r="AG1339" s="8"/>
      <c r="AH1339" s="18"/>
      <c r="AI1339" s="7"/>
      <c r="AJ1339" s="7"/>
      <c r="AK1339" s="7"/>
      <c r="AL1339" s="18"/>
      <c r="AM1339" s="7"/>
      <c r="AN1339" s="18"/>
    </row>
    <row r="1340" spans="1:40" ht="15.75" x14ac:dyDescent="0.25">
      <c r="A1340" s="7"/>
      <c r="B1340" s="7"/>
      <c r="C1340" s="1"/>
      <c r="D1340" s="1"/>
      <c r="E1340" s="1"/>
      <c r="F1340" s="23"/>
      <c r="G1340" s="2"/>
      <c r="H1340" s="1"/>
      <c r="I1340" s="1"/>
      <c r="J1340" s="7"/>
      <c r="K1340" s="7"/>
      <c r="L1340" s="7"/>
      <c r="M1340" s="11"/>
      <c r="N1340" s="7"/>
      <c r="O1340" s="7"/>
      <c r="P1340" s="7"/>
      <c r="Q1340" s="10"/>
      <c r="R1340" s="11"/>
      <c r="S1340" s="11"/>
      <c r="T1340" s="11"/>
      <c r="U1340" s="15"/>
      <c r="V1340" s="7"/>
      <c r="W1340" s="7"/>
      <c r="X1340" s="7"/>
      <c r="Y1340" s="18"/>
      <c r="Z1340" s="18"/>
      <c r="AA1340" s="18"/>
      <c r="AB1340" s="7"/>
      <c r="AC1340" s="7"/>
      <c r="AD1340" s="13"/>
      <c r="AE1340" s="7"/>
      <c r="AF1340" s="7"/>
      <c r="AG1340" s="8"/>
      <c r="AH1340" s="18"/>
      <c r="AI1340" s="7"/>
      <c r="AJ1340" s="7"/>
      <c r="AK1340" s="7"/>
      <c r="AL1340" s="18"/>
      <c r="AM1340" s="7"/>
      <c r="AN1340" s="18"/>
    </row>
    <row r="1341" spans="1:40" ht="15.75" x14ac:dyDescent="0.25">
      <c r="A1341" s="7"/>
      <c r="B1341" s="7"/>
      <c r="C1341" s="1"/>
      <c r="D1341" s="1"/>
      <c r="E1341" s="1"/>
      <c r="F1341" s="23"/>
      <c r="G1341" s="2"/>
      <c r="H1341" s="1"/>
      <c r="I1341" s="1"/>
      <c r="J1341" s="7"/>
      <c r="K1341" s="7"/>
      <c r="L1341" s="7"/>
      <c r="M1341" s="11"/>
      <c r="N1341" s="7"/>
      <c r="O1341" s="7"/>
      <c r="P1341" s="7"/>
      <c r="Q1341" s="10"/>
      <c r="R1341" s="11"/>
      <c r="S1341" s="11"/>
      <c r="T1341" s="11"/>
      <c r="U1341" s="15"/>
      <c r="V1341" s="7"/>
      <c r="W1341" s="7"/>
      <c r="X1341" s="7"/>
      <c r="Y1341" s="18"/>
      <c r="Z1341" s="18"/>
      <c r="AA1341" s="18"/>
      <c r="AB1341" s="7"/>
      <c r="AC1341" s="7"/>
      <c r="AD1341" s="13"/>
      <c r="AE1341" s="7"/>
      <c r="AF1341" s="7"/>
      <c r="AG1341" s="8"/>
      <c r="AH1341" s="18"/>
      <c r="AI1341" s="7"/>
      <c r="AJ1341" s="7"/>
      <c r="AK1341" s="7"/>
      <c r="AL1341" s="18"/>
      <c r="AM1341" s="7"/>
      <c r="AN1341" s="18"/>
    </row>
    <row r="1342" spans="1:40" ht="15.75" x14ac:dyDescent="0.25">
      <c r="A1342" s="7"/>
      <c r="B1342" s="7"/>
      <c r="C1342" s="1"/>
      <c r="D1342" s="1"/>
      <c r="E1342" s="1"/>
      <c r="F1342" s="23"/>
      <c r="G1342" s="2"/>
      <c r="H1342" s="1"/>
      <c r="I1342" s="1"/>
      <c r="J1342" s="7"/>
      <c r="K1342" s="7"/>
      <c r="L1342" s="7"/>
      <c r="M1342" s="11"/>
      <c r="N1342" s="7"/>
      <c r="O1342" s="7"/>
      <c r="P1342" s="7"/>
      <c r="Q1342" s="10"/>
      <c r="R1342" s="11"/>
      <c r="S1342" s="11"/>
      <c r="T1342" s="11"/>
      <c r="U1342" s="15"/>
      <c r="V1342" s="7"/>
      <c r="W1342" s="7"/>
      <c r="X1342" s="7"/>
      <c r="Y1342" s="18"/>
      <c r="Z1342" s="18"/>
      <c r="AA1342" s="18"/>
      <c r="AB1342" s="7"/>
      <c r="AC1342" s="7"/>
      <c r="AD1342" s="13"/>
      <c r="AE1342" s="7"/>
      <c r="AF1342" s="7"/>
      <c r="AG1342" s="8"/>
      <c r="AH1342" s="18"/>
      <c r="AI1342" s="7"/>
      <c r="AJ1342" s="7"/>
      <c r="AK1342" s="7"/>
      <c r="AL1342" s="18"/>
      <c r="AM1342" s="7"/>
      <c r="AN1342" s="18"/>
    </row>
    <row r="1343" spans="1:40" ht="15.75" x14ac:dyDescent="0.25">
      <c r="A1343" s="7"/>
      <c r="B1343" s="7"/>
      <c r="C1343" s="1"/>
      <c r="D1343" s="1"/>
      <c r="E1343" s="1"/>
      <c r="F1343" s="23"/>
      <c r="G1343" s="2"/>
      <c r="H1343" s="1"/>
      <c r="I1343" s="1"/>
      <c r="J1343" s="7"/>
      <c r="K1343" s="7"/>
      <c r="L1343" s="7"/>
      <c r="M1343" s="11"/>
      <c r="N1343" s="7"/>
      <c r="O1343" s="7"/>
      <c r="P1343" s="7"/>
      <c r="Q1343" s="10"/>
      <c r="R1343" s="11"/>
      <c r="S1343" s="11"/>
      <c r="T1343" s="11"/>
      <c r="U1343" s="15"/>
      <c r="V1343" s="7"/>
      <c r="W1343" s="7"/>
      <c r="X1343" s="7"/>
      <c r="Y1343" s="18"/>
      <c r="Z1343" s="18"/>
      <c r="AA1343" s="18"/>
      <c r="AB1343" s="7"/>
      <c r="AC1343" s="7"/>
      <c r="AD1343" s="13"/>
      <c r="AE1343" s="7"/>
      <c r="AF1343" s="7"/>
      <c r="AG1343" s="8"/>
      <c r="AH1343" s="18"/>
      <c r="AI1343" s="7"/>
      <c r="AJ1343" s="7"/>
      <c r="AK1343" s="7"/>
      <c r="AL1343" s="18"/>
      <c r="AM1343" s="7"/>
      <c r="AN1343" s="18"/>
    </row>
    <row r="1344" spans="1:40" ht="15.75" x14ac:dyDescent="0.25">
      <c r="A1344" s="7"/>
      <c r="B1344" s="7"/>
      <c r="C1344" s="1"/>
      <c r="D1344" s="1"/>
      <c r="E1344" s="1"/>
      <c r="F1344" s="23"/>
      <c r="G1344" s="2"/>
      <c r="H1344" s="1"/>
      <c r="I1344" s="1"/>
      <c r="J1344" s="7"/>
      <c r="K1344" s="7"/>
      <c r="L1344" s="7"/>
      <c r="M1344" s="11"/>
      <c r="N1344" s="7"/>
      <c r="O1344" s="7"/>
      <c r="P1344" s="7"/>
      <c r="Q1344" s="10"/>
      <c r="R1344" s="11"/>
      <c r="S1344" s="11"/>
      <c r="T1344" s="11"/>
      <c r="U1344" s="15"/>
      <c r="V1344" s="7"/>
      <c r="W1344" s="7"/>
      <c r="X1344" s="7"/>
      <c r="Y1344" s="18"/>
      <c r="Z1344" s="18"/>
      <c r="AA1344" s="18"/>
      <c r="AB1344" s="7"/>
      <c r="AC1344" s="7"/>
      <c r="AD1344" s="13"/>
      <c r="AE1344" s="7"/>
      <c r="AF1344" s="7"/>
      <c r="AG1344" s="8"/>
      <c r="AH1344" s="18"/>
      <c r="AI1344" s="7"/>
      <c r="AJ1344" s="7"/>
      <c r="AK1344" s="7"/>
      <c r="AL1344" s="18"/>
      <c r="AM1344" s="7"/>
      <c r="AN1344" s="18"/>
    </row>
    <row r="1345" spans="1:40" ht="15.75" x14ac:dyDescent="0.25">
      <c r="A1345" s="7"/>
      <c r="B1345" s="7"/>
      <c r="C1345" s="1"/>
      <c r="D1345" s="1"/>
      <c r="E1345" s="1"/>
      <c r="F1345" s="23"/>
      <c r="G1345" s="2"/>
      <c r="H1345" s="1"/>
      <c r="I1345" s="1"/>
      <c r="J1345" s="7"/>
      <c r="K1345" s="7"/>
      <c r="L1345" s="7"/>
      <c r="M1345" s="11"/>
      <c r="N1345" s="7"/>
      <c r="O1345" s="7"/>
      <c r="P1345" s="7"/>
      <c r="Q1345" s="10"/>
      <c r="R1345" s="11"/>
      <c r="S1345" s="11"/>
      <c r="T1345" s="11"/>
      <c r="U1345" s="15"/>
      <c r="V1345" s="7"/>
      <c r="W1345" s="7"/>
      <c r="X1345" s="7"/>
      <c r="Y1345" s="18"/>
      <c r="Z1345" s="18"/>
      <c r="AA1345" s="18"/>
      <c r="AB1345" s="7"/>
      <c r="AC1345" s="7"/>
      <c r="AD1345" s="13"/>
      <c r="AE1345" s="7"/>
      <c r="AF1345" s="7"/>
      <c r="AG1345" s="8"/>
      <c r="AH1345" s="18"/>
      <c r="AI1345" s="7"/>
      <c r="AJ1345" s="7"/>
      <c r="AK1345" s="7"/>
      <c r="AL1345" s="18"/>
      <c r="AM1345" s="7"/>
      <c r="AN1345" s="18"/>
    </row>
    <row r="1346" spans="1:40" ht="15.75" x14ac:dyDescent="0.25">
      <c r="A1346" s="7"/>
      <c r="B1346" s="7"/>
      <c r="C1346" s="1"/>
      <c r="D1346" s="1"/>
      <c r="E1346" s="1"/>
      <c r="F1346" s="23"/>
      <c r="G1346" s="2"/>
      <c r="H1346" s="1"/>
      <c r="I1346" s="1"/>
      <c r="J1346" s="7"/>
      <c r="K1346" s="7"/>
      <c r="L1346" s="7"/>
      <c r="M1346" s="11"/>
      <c r="N1346" s="7"/>
      <c r="O1346" s="7"/>
      <c r="P1346" s="7"/>
      <c r="Q1346" s="10"/>
      <c r="R1346" s="11"/>
      <c r="S1346" s="11"/>
      <c r="T1346" s="11"/>
      <c r="U1346" s="15"/>
      <c r="V1346" s="7"/>
      <c r="W1346" s="7"/>
      <c r="X1346" s="7"/>
      <c r="Y1346" s="18"/>
      <c r="Z1346" s="18"/>
      <c r="AA1346" s="18"/>
      <c r="AB1346" s="7"/>
      <c r="AC1346" s="7"/>
      <c r="AD1346" s="13"/>
      <c r="AE1346" s="7"/>
      <c r="AF1346" s="7"/>
      <c r="AG1346" s="8"/>
      <c r="AH1346" s="18"/>
      <c r="AI1346" s="7"/>
      <c r="AJ1346" s="7"/>
      <c r="AK1346" s="7"/>
      <c r="AL1346" s="18"/>
      <c r="AM1346" s="7"/>
      <c r="AN1346" s="18"/>
    </row>
    <row r="1347" spans="1:40" ht="15.75" x14ac:dyDescent="0.25">
      <c r="A1347" s="7"/>
      <c r="B1347" s="7"/>
      <c r="C1347" s="1"/>
      <c r="D1347" s="1"/>
      <c r="E1347" s="1"/>
      <c r="F1347" s="23"/>
      <c r="G1347" s="2"/>
      <c r="H1347" s="1"/>
      <c r="I1347" s="1"/>
      <c r="J1347" s="7"/>
      <c r="K1347" s="7"/>
      <c r="L1347" s="7"/>
      <c r="M1347" s="11"/>
      <c r="N1347" s="7"/>
      <c r="O1347" s="7"/>
      <c r="P1347" s="7"/>
      <c r="Q1347" s="10"/>
      <c r="R1347" s="11"/>
      <c r="S1347" s="11"/>
      <c r="T1347" s="11"/>
      <c r="U1347" s="15"/>
      <c r="V1347" s="7"/>
      <c r="W1347" s="7"/>
      <c r="X1347" s="7"/>
      <c r="Y1347" s="18"/>
      <c r="Z1347" s="18"/>
      <c r="AA1347" s="18"/>
      <c r="AB1347" s="7"/>
      <c r="AC1347" s="7"/>
      <c r="AD1347" s="13"/>
      <c r="AE1347" s="7"/>
      <c r="AF1347" s="7"/>
      <c r="AG1347" s="8"/>
      <c r="AH1347" s="18"/>
      <c r="AI1347" s="7"/>
      <c r="AJ1347" s="7"/>
      <c r="AK1347" s="7"/>
      <c r="AL1347" s="18"/>
      <c r="AM1347" s="7"/>
      <c r="AN1347" s="18"/>
    </row>
    <row r="1348" spans="1:40" ht="15.75" x14ac:dyDescent="0.25">
      <c r="A1348" s="7"/>
      <c r="B1348" s="7"/>
      <c r="C1348" s="1"/>
      <c r="D1348" s="1"/>
      <c r="E1348" s="1"/>
      <c r="F1348" s="23"/>
      <c r="G1348" s="2"/>
      <c r="H1348" s="1"/>
      <c r="I1348" s="1"/>
      <c r="J1348" s="7"/>
      <c r="K1348" s="7"/>
      <c r="L1348" s="7"/>
      <c r="M1348" s="11"/>
      <c r="N1348" s="7"/>
      <c r="O1348" s="7"/>
      <c r="P1348" s="7"/>
      <c r="Q1348" s="10"/>
      <c r="R1348" s="11"/>
      <c r="S1348" s="11"/>
      <c r="T1348" s="11"/>
      <c r="U1348" s="15"/>
      <c r="V1348" s="7"/>
      <c r="W1348" s="7"/>
      <c r="X1348" s="7"/>
      <c r="Y1348" s="18"/>
      <c r="Z1348" s="18"/>
      <c r="AA1348" s="18"/>
      <c r="AB1348" s="7"/>
      <c r="AC1348" s="7"/>
      <c r="AD1348" s="13"/>
      <c r="AE1348" s="7"/>
      <c r="AF1348" s="7"/>
      <c r="AG1348" s="8"/>
      <c r="AH1348" s="18"/>
      <c r="AI1348" s="7"/>
      <c r="AJ1348" s="7"/>
      <c r="AK1348" s="7"/>
      <c r="AL1348" s="18"/>
      <c r="AM1348" s="7"/>
      <c r="AN1348" s="18"/>
    </row>
    <row r="1349" spans="1:40" ht="15.75" x14ac:dyDescent="0.25">
      <c r="A1349" s="7"/>
      <c r="B1349" s="7"/>
      <c r="C1349" s="1"/>
      <c r="D1349" s="1"/>
      <c r="E1349" s="1"/>
      <c r="F1349" s="23"/>
      <c r="G1349" s="2"/>
      <c r="H1349" s="1"/>
      <c r="I1349" s="1"/>
      <c r="J1349" s="7"/>
      <c r="K1349" s="7"/>
      <c r="L1349" s="7"/>
      <c r="M1349" s="11"/>
      <c r="N1349" s="7"/>
      <c r="O1349" s="7"/>
      <c r="P1349" s="7"/>
      <c r="Q1349" s="10"/>
      <c r="R1349" s="11"/>
      <c r="S1349" s="11"/>
      <c r="T1349" s="11"/>
      <c r="U1349" s="15"/>
      <c r="V1349" s="7"/>
      <c r="W1349" s="7"/>
      <c r="X1349" s="7"/>
      <c r="Y1349" s="18"/>
      <c r="Z1349" s="18"/>
      <c r="AA1349" s="18"/>
      <c r="AB1349" s="7"/>
      <c r="AC1349" s="7"/>
      <c r="AD1349" s="13"/>
      <c r="AE1349" s="7"/>
      <c r="AF1349" s="7"/>
      <c r="AG1349" s="8"/>
      <c r="AH1349" s="18"/>
      <c r="AI1349" s="7"/>
      <c r="AJ1349" s="7"/>
      <c r="AK1349" s="7"/>
      <c r="AL1349" s="18"/>
      <c r="AM1349" s="7"/>
      <c r="AN1349" s="18"/>
    </row>
    <row r="1350" spans="1:40" ht="15.75" x14ac:dyDescent="0.25">
      <c r="A1350" s="7"/>
      <c r="B1350" s="7"/>
      <c r="C1350" s="1"/>
      <c r="D1350" s="1"/>
      <c r="E1350" s="1"/>
      <c r="F1350" s="23"/>
      <c r="G1350" s="2"/>
      <c r="H1350" s="1"/>
      <c r="I1350" s="1"/>
      <c r="J1350" s="7"/>
      <c r="K1350" s="7"/>
      <c r="L1350" s="7"/>
      <c r="M1350" s="11"/>
      <c r="N1350" s="7"/>
      <c r="O1350" s="7"/>
      <c r="P1350" s="7"/>
      <c r="Q1350" s="10"/>
      <c r="R1350" s="11"/>
      <c r="S1350" s="11"/>
      <c r="T1350" s="11"/>
      <c r="U1350" s="15"/>
      <c r="V1350" s="7"/>
      <c r="W1350" s="7"/>
      <c r="X1350" s="7"/>
      <c r="Y1350" s="18"/>
      <c r="Z1350" s="18"/>
      <c r="AA1350" s="18"/>
      <c r="AB1350" s="7"/>
      <c r="AC1350" s="7"/>
      <c r="AD1350" s="13"/>
      <c r="AE1350" s="7"/>
      <c r="AF1350" s="7"/>
      <c r="AG1350" s="8"/>
      <c r="AH1350" s="18"/>
      <c r="AI1350" s="7"/>
      <c r="AJ1350" s="7"/>
      <c r="AK1350" s="7"/>
      <c r="AL1350" s="18"/>
      <c r="AM1350" s="7"/>
      <c r="AN1350" s="18"/>
    </row>
    <row r="1351" spans="1:40" ht="15.75" x14ac:dyDescent="0.25">
      <c r="A1351" s="7"/>
      <c r="B1351" s="7"/>
      <c r="C1351" s="1"/>
      <c r="D1351" s="1"/>
      <c r="E1351" s="1"/>
      <c r="F1351" s="23"/>
      <c r="G1351" s="2"/>
      <c r="H1351" s="1"/>
      <c r="I1351" s="1"/>
      <c r="J1351" s="7"/>
      <c r="K1351" s="7"/>
      <c r="L1351" s="7"/>
      <c r="M1351" s="11"/>
      <c r="N1351" s="7"/>
      <c r="O1351" s="7"/>
      <c r="P1351" s="7"/>
      <c r="Q1351" s="10"/>
      <c r="R1351" s="11"/>
      <c r="S1351" s="11"/>
      <c r="T1351" s="11"/>
      <c r="U1351" s="15"/>
      <c r="V1351" s="7"/>
      <c r="W1351" s="7"/>
      <c r="X1351" s="7"/>
      <c r="Y1351" s="18"/>
      <c r="Z1351" s="18"/>
      <c r="AA1351" s="18"/>
      <c r="AB1351" s="7"/>
      <c r="AC1351" s="7"/>
      <c r="AD1351" s="13"/>
      <c r="AE1351" s="7"/>
      <c r="AF1351" s="7"/>
      <c r="AG1351" s="8"/>
      <c r="AH1351" s="18"/>
      <c r="AI1351" s="7"/>
      <c r="AJ1351" s="7"/>
      <c r="AK1351" s="7"/>
      <c r="AL1351" s="18"/>
      <c r="AM1351" s="7"/>
      <c r="AN1351" s="18"/>
    </row>
    <row r="1352" spans="1:40" ht="15.75" x14ac:dyDescent="0.25">
      <c r="A1352" s="7"/>
      <c r="B1352" s="7"/>
      <c r="C1352" s="1"/>
      <c r="D1352" s="1"/>
      <c r="E1352" s="1"/>
      <c r="F1352" s="23"/>
      <c r="G1352" s="2"/>
      <c r="H1352" s="1"/>
      <c r="I1352" s="1"/>
      <c r="J1352" s="7"/>
      <c r="K1352" s="7"/>
      <c r="L1352" s="7"/>
      <c r="M1352" s="11"/>
      <c r="N1352" s="7"/>
      <c r="O1352" s="7"/>
      <c r="P1352" s="7"/>
      <c r="Q1352" s="10"/>
      <c r="R1352" s="11"/>
      <c r="S1352" s="11"/>
      <c r="T1352" s="11"/>
      <c r="U1352" s="15"/>
      <c r="V1352" s="7"/>
      <c r="W1352" s="7"/>
      <c r="X1352" s="7"/>
      <c r="Y1352" s="18"/>
      <c r="Z1352" s="18"/>
      <c r="AA1352" s="18"/>
      <c r="AB1352" s="7"/>
      <c r="AC1352" s="7"/>
      <c r="AD1352" s="13"/>
      <c r="AE1352" s="7"/>
      <c r="AF1352" s="7"/>
      <c r="AG1352" s="8"/>
      <c r="AH1352" s="18"/>
      <c r="AI1352" s="7"/>
      <c r="AJ1352" s="7"/>
      <c r="AK1352" s="7"/>
      <c r="AL1352" s="18"/>
      <c r="AM1352" s="7"/>
      <c r="AN1352" s="18"/>
    </row>
    <row r="1353" spans="1:40" ht="15.75" x14ac:dyDescent="0.25">
      <c r="A1353" s="7"/>
      <c r="B1353" s="7"/>
      <c r="C1353" s="1"/>
      <c r="D1353" s="1"/>
      <c r="E1353" s="1"/>
      <c r="F1353" s="23"/>
      <c r="G1353" s="2"/>
      <c r="H1353" s="1"/>
      <c r="I1353" s="1"/>
      <c r="J1353" s="7"/>
      <c r="K1353" s="7"/>
      <c r="L1353" s="7"/>
      <c r="M1353" s="11"/>
      <c r="N1353" s="7"/>
      <c r="O1353" s="7"/>
      <c r="P1353" s="7"/>
      <c r="Q1353" s="10"/>
      <c r="R1353" s="11"/>
      <c r="S1353" s="11"/>
      <c r="T1353" s="11"/>
      <c r="U1353" s="15"/>
      <c r="V1353" s="7"/>
      <c r="W1353" s="7"/>
      <c r="X1353" s="7"/>
      <c r="Y1353" s="18"/>
      <c r="Z1353" s="18"/>
      <c r="AA1353" s="18"/>
      <c r="AB1353" s="7"/>
      <c r="AC1353" s="7"/>
      <c r="AD1353" s="13"/>
      <c r="AE1353" s="7"/>
      <c r="AF1353" s="7"/>
      <c r="AG1353" s="8"/>
      <c r="AH1353" s="18"/>
      <c r="AI1353" s="7"/>
      <c r="AJ1353" s="7"/>
      <c r="AK1353" s="7"/>
      <c r="AL1353" s="18"/>
      <c r="AM1353" s="7"/>
      <c r="AN1353" s="18"/>
    </row>
    <row r="1354" spans="1:40" ht="15.75" x14ac:dyDescent="0.25">
      <c r="A1354" s="7"/>
      <c r="B1354" s="7"/>
      <c r="C1354" s="1"/>
      <c r="D1354" s="1"/>
      <c r="E1354" s="1"/>
      <c r="F1354" s="23"/>
      <c r="G1354" s="2"/>
      <c r="H1354" s="1"/>
      <c r="I1354" s="1"/>
      <c r="J1354" s="7"/>
      <c r="K1354" s="7"/>
      <c r="L1354" s="7"/>
      <c r="M1354" s="11"/>
      <c r="N1354" s="7"/>
      <c r="O1354" s="7"/>
      <c r="P1354" s="7"/>
      <c r="Q1354" s="10"/>
      <c r="R1354" s="11"/>
      <c r="S1354" s="11"/>
      <c r="T1354" s="11"/>
      <c r="U1354" s="15"/>
      <c r="V1354" s="7"/>
      <c r="W1354" s="7"/>
      <c r="X1354" s="7"/>
      <c r="Y1354" s="18"/>
      <c r="Z1354" s="18"/>
      <c r="AA1354" s="18"/>
      <c r="AB1354" s="7"/>
      <c r="AC1354" s="7"/>
      <c r="AD1354" s="13"/>
      <c r="AE1354" s="7"/>
      <c r="AF1354" s="7"/>
      <c r="AG1354" s="8"/>
      <c r="AH1354" s="18"/>
      <c r="AI1354" s="7"/>
      <c r="AJ1354" s="7"/>
      <c r="AK1354" s="7"/>
      <c r="AL1354" s="18"/>
      <c r="AM1354" s="7"/>
      <c r="AN1354" s="18"/>
    </row>
    <row r="1355" spans="1:40" ht="15.75" x14ac:dyDescent="0.25">
      <c r="A1355" s="7"/>
      <c r="B1355" s="7"/>
      <c r="C1355" s="1"/>
      <c r="D1355" s="1"/>
      <c r="E1355" s="1"/>
      <c r="F1355" s="23"/>
      <c r="G1355" s="2"/>
      <c r="H1355" s="1"/>
      <c r="I1355" s="1"/>
      <c r="J1355" s="7"/>
      <c r="K1355" s="7"/>
      <c r="L1355" s="7"/>
      <c r="M1355" s="11"/>
      <c r="N1355" s="7"/>
      <c r="O1355" s="7"/>
      <c r="P1355" s="7"/>
      <c r="Q1355" s="10"/>
      <c r="R1355" s="11"/>
      <c r="S1355" s="11"/>
      <c r="T1355" s="11"/>
      <c r="U1355" s="15"/>
      <c r="V1355" s="7"/>
      <c r="W1355" s="7"/>
      <c r="X1355" s="7"/>
      <c r="Y1355" s="18"/>
      <c r="Z1355" s="18"/>
      <c r="AA1355" s="18"/>
      <c r="AB1355" s="7"/>
      <c r="AC1355" s="7"/>
      <c r="AD1355" s="13"/>
      <c r="AE1355" s="7"/>
      <c r="AF1355" s="7"/>
      <c r="AG1355" s="8"/>
      <c r="AH1355" s="18"/>
      <c r="AI1355" s="7"/>
      <c r="AJ1355" s="7"/>
      <c r="AK1355" s="7"/>
      <c r="AL1355" s="18"/>
      <c r="AM1355" s="7"/>
      <c r="AN1355" s="18"/>
    </row>
    <row r="1356" spans="1:40" ht="15.75" x14ac:dyDescent="0.25">
      <c r="A1356" s="7"/>
      <c r="B1356" s="7"/>
      <c r="C1356" s="1"/>
      <c r="D1356" s="1"/>
      <c r="E1356" s="1"/>
      <c r="F1356" s="23"/>
      <c r="G1356" s="2"/>
      <c r="H1356" s="1"/>
      <c r="I1356" s="1"/>
      <c r="J1356" s="7"/>
      <c r="K1356" s="7"/>
      <c r="L1356" s="7"/>
      <c r="M1356" s="11"/>
      <c r="N1356" s="7"/>
      <c r="O1356" s="7"/>
      <c r="P1356" s="7"/>
      <c r="Q1356" s="10"/>
      <c r="R1356" s="11"/>
      <c r="S1356" s="11"/>
      <c r="T1356" s="11"/>
      <c r="U1356" s="15"/>
      <c r="V1356" s="7"/>
      <c r="W1356" s="7"/>
      <c r="X1356" s="7"/>
      <c r="Y1356" s="18"/>
      <c r="Z1356" s="18"/>
      <c r="AA1356" s="18"/>
      <c r="AB1356" s="7"/>
      <c r="AC1356" s="7"/>
      <c r="AD1356" s="13"/>
      <c r="AE1356" s="7"/>
      <c r="AF1356" s="7"/>
      <c r="AG1356" s="8"/>
      <c r="AH1356" s="18"/>
      <c r="AI1356" s="7"/>
      <c r="AJ1356" s="7"/>
      <c r="AK1356" s="7"/>
      <c r="AL1356" s="18"/>
      <c r="AM1356" s="7"/>
      <c r="AN1356" s="18"/>
    </row>
    <row r="1357" spans="1:40" ht="15.75" x14ac:dyDescent="0.25">
      <c r="A1357" s="7"/>
      <c r="B1357" s="7"/>
      <c r="C1357" s="1"/>
      <c r="D1357" s="1"/>
      <c r="E1357" s="1"/>
      <c r="F1357" s="23"/>
      <c r="G1357" s="2"/>
      <c r="H1357" s="1"/>
      <c r="I1357" s="1"/>
      <c r="J1357" s="7"/>
      <c r="K1357" s="7"/>
      <c r="L1357" s="7"/>
      <c r="M1357" s="11"/>
      <c r="N1357" s="7"/>
      <c r="O1357" s="7"/>
      <c r="P1357" s="7"/>
      <c r="Q1357" s="10"/>
      <c r="R1357" s="11"/>
      <c r="S1357" s="11"/>
      <c r="T1357" s="11"/>
      <c r="U1357" s="15"/>
      <c r="V1357" s="7"/>
      <c r="W1357" s="7"/>
      <c r="X1357" s="7"/>
      <c r="Y1357" s="18"/>
      <c r="Z1357" s="18"/>
      <c r="AA1357" s="18"/>
      <c r="AB1357" s="7"/>
      <c r="AC1357" s="7"/>
      <c r="AD1357" s="13"/>
      <c r="AE1357" s="7"/>
      <c r="AF1357" s="7"/>
      <c r="AG1357" s="8"/>
      <c r="AH1357" s="18"/>
      <c r="AI1357" s="7"/>
      <c r="AJ1357" s="7"/>
      <c r="AK1357" s="7"/>
      <c r="AL1357" s="18"/>
      <c r="AM1357" s="7"/>
      <c r="AN1357" s="18"/>
    </row>
    <row r="1358" spans="1:40" ht="15.75" x14ac:dyDescent="0.25">
      <c r="A1358" s="7"/>
      <c r="B1358" s="7"/>
      <c r="C1358" s="1"/>
      <c r="D1358" s="1"/>
      <c r="E1358" s="1"/>
      <c r="F1358" s="23"/>
      <c r="G1358" s="2"/>
      <c r="H1358" s="1"/>
      <c r="I1358" s="1"/>
      <c r="J1358" s="7"/>
      <c r="K1358" s="7"/>
      <c r="L1358" s="7"/>
      <c r="M1358" s="11"/>
      <c r="N1358" s="7"/>
      <c r="O1358" s="7"/>
      <c r="P1358" s="7"/>
      <c r="Q1358" s="10"/>
      <c r="R1358" s="11"/>
      <c r="S1358" s="11"/>
      <c r="T1358" s="11"/>
      <c r="U1358" s="15"/>
      <c r="V1358" s="7"/>
      <c r="W1358" s="7"/>
      <c r="X1358" s="7"/>
      <c r="Y1358" s="18"/>
      <c r="Z1358" s="18"/>
      <c r="AA1358" s="18"/>
      <c r="AB1358" s="7"/>
      <c r="AC1358" s="7"/>
      <c r="AD1358" s="13"/>
      <c r="AE1358" s="7"/>
      <c r="AF1358" s="7"/>
      <c r="AG1358" s="8"/>
      <c r="AH1358" s="18"/>
      <c r="AI1358" s="7"/>
      <c r="AJ1358" s="7"/>
      <c r="AK1358" s="7"/>
      <c r="AL1358" s="18"/>
      <c r="AM1358" s="7"/>
      <c r="AN1358" s="18"/>
    </row>
    <row r="1359" spans="1:40" ht="15.75" x14ac:dyDescent="0.25">
      <c r="A1359" s="7"/>
      <c r="B1359" s="7"/>
      <c r="C1359" s="1"/>
      <c r="D1359" s="1"/>
      <c r="E1359" s="1"/>
      <c r="F1359" s="23"/>
      <c r="G1359" s="2"/>
      <c r="H1359" s="1"/>
      <c r="I1359" s="1"/>
      <c r="J1359" s="7"/>
      <c r="K1359" s="7"/>
      <c r="L1359" s="7"/>
      <c r="M1359" s="11"/>
      <c r="N1359" s="7"/>
      <c r="O1359" s="7"/>
      <c r="P1359" s="7"/>
      <c r="Q1359" s="10"/>
      <c r="R1359" s="11"/>
      <c r="S1359" s="11"/>
      <c r="T1359" s="11"/>
      <c r="U1359" s="15"/>
      <c r="V1359" s="7"/>
      <c r="W1359" s="7"/>
      <c r="X1359" s="7"/>
      <c r="Y1359" s="18"/>
      <c r="Z1359" s="18"/>
      <c r="AA1359" s="18"/>
      <c r="AB1359" s="7"/>
      <c r="AC1359" s="7"/>
      <c r="AD1359" s="13"/>
      <c r="AE1359" s="7"/>
      <c r="AF1359" s="7"/>
      <c r="AG1359" s="8"/>
      <c r="AH1359" s="18"/>
      <c r="AI1359" s="7"/>
      <c r="AJ1359" s="7"/>
      <c r="AK1359" s="7"/>
      <c r="AL1359" s="18"/>
      <c r="AM1359" s="7"/>
      <c r="AN1359" s="18"/>
    </row>
    <row r="1360" spans="1:40" ht="15.75" x14ac:dyDescent="0.25">
      <c r="A1360" s="7"/>
      <c r="B1360" s="7"/>
      <c r="C1360" s="1"/>
      <c r="D1360" s="1"/>
      <c r="E1360" s="1"/>
      <c r="F1360" s="23"/>
      <c r="G1360" s="2"/>
      <c r="H1360" s="1"/>
      <c r="I1360" s="1"/>
      <c r="J1360" s="7"/>
      <c r="K1360" s="7"/>
      <c r="L1360" s="7"/>
      <c r="M1360" s="11"/>
      <c r="N1360" s="7"/>
      <c r="O1360" s="7"/>
      <c r="P1360" s="7"/>
      <c r="Q1360" s="10"/>
      <c r="R1360" s="11"/>
      <c r="S1360" s="11"/>
      <c r="T1360" s="11"/>
      <c r="U1360" s="15"/>
      <c r="V1360" s="7"/>
      <c r="W1360" s="7"/>
      <c r="X1360" s="7"/>
      <c r="Y1360" s="18"/>
      <c r="Z1360" s="18"/>
      <c r="AA1360" s="18"/>
      <c r="AB1360" s="7"/>
      <c r="AC1360" s="7"/>
      <c r="AD1360" s="13"/>
      <c r="AE1360" s="7"/>
      <c r="AF1360" s="7"/>
      <c r="AG1360" s="8"/>
      <c r="AH1360" s="18"/>
      <c r="AI1360" s="7"/>
      <c r="AJ1360" s="7"/>
      <c r="AK1360" s="7"/>
      <c r="AL1360" s="18"/>
      <c r="AM1360" s="7"/>
      <c r="AN1360" s="18"/>
    </row>
    <row r="1361" spans="1:40" ht="15.75" x14ac:dyDescent="0.25">
      <c r="A1361" s="7"/>
      <c r="B1361" s="7"/>
      <c r="C1361" s="1"/>
      <c r="D1361" s="1"/>
      <c r="E1361" s="1"/>
      <c r="F1361" s="23"/>
      <c r="G1361" s="2"/>
      <c r="H1361" s="1"/>
      <c r="I1361" s="1"/>
      <c r="J1361" s="7"/>
      <c r="K1361" s="7"/>
      <c r="L1361" s="7"/>
      <c r="M1361" s="11"/>
      <c r="N1361" s="7"/>
      <c r="O1361" s="7"/>
      <c r="P1361" s="7"/>
      <c r="Q1361" s="10"/>
      <c r="R1361" s="11"/>
      <c r="S1361" s="11"/>
      <c r="T1361" s="11"/>
      <c r="U1361" s="15"/>
      <c r="V1361" s="7"/>
      <c r="W1361" s="7"/>
      <c r="X1361" s="7"/>
      <c r="Y1361" s="18"/>
      <c r="Z1361" s="18"/>
      <c r="AA1361" s="18"/>
      <c r="AB1361" s="7"/>
      <c r="AC1361" s="7"/>
      <c r="AD1361" s="13"/>
      <c r="AE1361" s="7"/>
      <c r="AF1361" s="7"/>
      <c r="AG1361" s="8"/>
      <c r="AH1361" s="18"/>
      <c r="AI1361" s="7"/>
      <c r="AJ1361" s="7"/>
      <c r="AK1361" s="7"/>
      <c r="AL1361" s="18"/>
      <c r="AM1361" s="7"/>
      <c r="AN1361" s="18"/>
    </row>
    <row r="1362" spans="1:40" ht="15.75" x14ac:dyDescent="0.25">
      <c r="A1362" s="7"/>
      <c r="B1362" s="7"/>
      <c r="C1362" s="1"/>
      <c r="D1362" s="1"/>
      <c r="E1362" s="1"/>
      <c r="F1362" s="23"/>
      <c r="G1362" s="2"/>
      <c r="H1362" s="1"/>
      <c r="I1362" s="1"/>
      <c r="J1362" s="7"/>
      <c r="K1362" s="7"/>
      <c r="L1362" s="7"/>
      <c r="M1362" s="11"/>
      <c r="N1362" s="7"/>
      <c r="O1362" s="7"/>
      <c r="P1362" s="7"/>
      <c r="Q1362" s="10"/>
      <c r="R1362" s="11"/>
      <c r="S1362" s="11"/>
      <c r="T1362" s="11"/>
      <c r="U1362" s="15"/>
      <c r="V1362" s="7"/>
      <c r="W1362" s="7"/>
      <c r="X1362" s="7"/>
      <c r="Y1362" s="18"/>
      <c r="Z1362" s="18"/>
      <c r="AA1362" s="18"/>
      <c r="AB1362" s="7"/>
      <c r="AC1362" s="7"/>
      <c r="AD1362" s="13"/>
      <c r="AE1362" s="7"/>
      <c r="AF1362" s="7"/>
      <c r="AG1362" s="8"/>
      <c r="AH1362" s="18"/>
      <c r="AI1362" s="7"/>
      <c r="AJ1362" s="7"/>
      <c r="AK1362" s="7"/>
      <c r="AL1362" s="18"/>
      <c r="AM1362" s="7"/>
      <c r="AN1362" s="18"/>
    </row>
    <row r="1363" spans="1:40" ht="15.75" x14ac:dyDescent="0.25">
      <c r="A1363" s="7"/>
      <c r="B1363" s="7"/>
      <c r="C1363" s="1"/>
      <c r="D1363" s="1"/>
      <c r="E1363" s="1"/>
      <c r="F1363" s="23"/>
      <c r="G1363" s="2"/>
      <c r="H1363" s="1"/>
      <c r="I1363" s="1"/>
      <c r="J1363" s="7"/>
      <c r="K1363" s="7"/>
      <c r="L1363" s="7"/>
      <c r="M1363" s="11"/>
      <c r="N1363" s="7"/>
      <c r="O1363" s="7"/>
      <c r="P1363" s="7"/>
      <c r="Q1363" s="10"/>
      <c r="R1363" s="11"/>
      <c r="S1363" s="11"/>
      <c r="T1363" s="11"/>
      <c r="U1363" s="15"/>
      <c r="V1363" s="7"/>
      <c r="W1363" s="7"/>
      <c r="X1363" s="7"/>
      <c r="Y1363" s="18"/>
      <c r="Z1363" s="18"/>
      <c r="AA1363" s="18"/>
      <c r="AB1363" s="7"/>
      <c r="AC1363" s="7"/>
      <c r="AD1363" s="13"/>
      <c r="AE1363" s="7"/>
      <c r="AF1363" s="7"/>
      <c r="AG1363" s="8"/>
      <c r="AH1363" s="18"/>
      <c r="AI1363" s="7"/>
      <c r="AJ1363" s="7"/>
      <c r="AK1363" s="7"/>
      <c r="AL1363" s="18"/>
      <c r="AM1363" s="7"/>
      <c r="AN1363" s="18"/>
    </row>
    <row r="1364" spans="1:40" ht="15.75" x14ac:dyDescent="0.25">
      <c r="A1364" s="7"/>
      <c r="B1364" s="7"/>
      <c r="C1364" s="1"/>
      <c r="D1364" s="1"/>
      <c r="E1364" s="1"/>
      <c r="F1364" s="23"/>
      <c r="G1364" s="2"/>
      <c r="H1364" s="1"/>
      <c r="I1364" s="1"/>
      <c r="J1364" s="7"/>
      <c r="K1364" s="7"/>
      <c r="L1364" s="7"/>
      <c r="M1364" s="11"/>
      <c r="N1364" s="7"/>
      <c r="O1364" s="7"/>
      <c r="P1364" s="7"/>
      <c r="Q1364" s="10"/>
      <c r="R1364" s="11"/>
      <c r="S1364" s="11"/>
      <c r="T1364" s="11"/>
      <c r="U1364" s="15"/>
      <c r="V1364" s="7"/>
      <c r="W1364" s="7"/>
      <c r="X1364" s="7"/>
      <c r="Y1364" s="18"/>
      <c r="Z1364" s="18"/>
      <c r="AA1364" s="18"/>
      <c r="AB1364" s="7"/>
      <c r="AC1364" s="7"/>
      <c r="AD1364" s="13"/>
      <c r="AE1364" s="7"/>
      <c r="AF1364" s="7"/>
      <c r="AG1364" s="8"/>
      <c r="AH1364" s="18"/>
      <c r="AI1364" s="7"/>
      <c r="AJ1364" s="7"/>
      <c r="AK1364" s="7"/>
      <c r="AL1364" s="18"/>
      <c r="AM1364" s="7"/>
      <c r="AN1364" s="18"/>
    </row>
    <row r="1365" spans="1:40" ht="15.75" x14ac:dyDescent="0.25">
      <c r="A1365" s="7"/>
      <c r="B1365" s="7"/>
      <c r="C1365" s="1"/>
      <c r="D1365" s="1"/>
      <c r="E1365" s="1"/>
      <c r="F1365" s="23"/>
      <c r="G1365" s="2"/>
      <c r="H1365" s="1"/>
      <c r="I1365" s="1"/>
      <c r="J1365" s="7"/>
      <c r="K1365" s="7"/>
      <c r="L1365" s="7"/>
      <c r="M1365" s="11"/>
      <c r="N1365" s="7"/>
      <c r="O1365" s="7"/>
      <c r="P1365" s="7"/>
      <c r="Q1365" s="10"/>
      <c r="R1365" s="11"/>
      <c r="S1365" s="11"/>
      <c r="T1365" s="11"/>
      <c r="U1365" s="15"/>
      <c r="V1365" s="7"/>
      <c r="W1365" s="7"/>
      <c r="X1365" s="7"/>
      <c r="Y1365" s="18"/>
      <c r="Z1365" s="18"/>
      <c r="AA1365" s="18"/>
      <c r="AB1365" s="7"/>
      <c r="AC1365" s="7"/>
      <c r="AD1365" s="13"/>
      <c r="AE1365" s="7"/>
      <c r="AF1365" s="7"/>
      <c r="AG1365" s="8"/>
      <c r="AH1365" s="18"/>
      <c r="AI1365" s="7"/>
      <c r="AJ1365" s="7"/>
      <c r="AK1365" s="7"/>
      <c r="AL1365" s="18"/>
      <c r="AM1365" s="7"/>
      <c r="AN1365" s="18"/>
    </row>
    <row r="1366" spans="1:40" ht="15.75" x14ac:dyDescent="0.25">
      <c r="A1366" s="7"/>
      <c r="B1366" s="7"/>
      <c r="C1366" s="1"/>
      <c r="D1366" s="1"/>
      <c r="E1366" s="1"/>
      <c r="F1366" s="23"/>
      <c r="G1366" s="2"/>
      <c r="H1366" s="1"/>
      <c r="I1366" s="1"/>
      <c r="J1366" s="7"/>
      <c r="K1366" s="7"/>
      <c r="L1366" s="7"/>
      <c r="M1366" s="11"/>
      <c r="N1366" s="7"/>
      <c r="O1366" s="7"/>
      <c r="P1366" s="7"/>
      <c r="Q1366" s="10"/>
      <c r="R1366" s="11"/>
      <c r="S1366" s="11"/>
      <c r="T1366" s="11"/>
      <c r="U1366" s="15"/>
      <c r="V1366" s="7"/>
      <c r="W1366" s="7"/>
      <c r="X1366" s="7"/>
      <c r="Y1366" s="18"/>
      <c r="Z1366" s="18"/>
      <c r="AA1366" s="18"/>
      <c r="AB1366" s="7"/>
      <c r="AC1366" s="7"/>
      <c r="AD1366" s="13"/>
      <c r="AE1366" s="7"/>
      <c r="AF1366" s="7"/>
      <c r="AG1366" s="8"/>
      <c r="AH1366" s="18"/>
      <c r="AI1366" s="7"/>
      <c r="AJ1366" s="7"/>
      <c r="AK1366" s="7"/>
      <c r="AL1366" s="18"/>
      <c r="AM1366" s="7"/>
      <c r="AN1366" s="18"/>
    </row>
    <row r="1367" spans="1:40" ht="15.75" x14ac:dyDescent="0.25">
      <c r="A1367" s="7"/>
      <c r="B1367" s="7"/>
      <c r="C1367" s="1"/>
      <c r="D1367" s="1"/>
      <c r="E1367" s="1"/>
      <c r="F1367" s="23"/>
      <c r="G1367" s="2"/>
      <c r="H1367" s="1"/>
      <c r="I1367" s="1"/>
      <c r="J1367" s="7"/>
      <c r="K1367" s="7"/>
      <c r="L1367" s="7"/>
      <c r="M1367" s="11"/>
      <c r="N1367" s="7"/>
      <c r="O1367" s="7"/>
      <c r="P1367" s="7"/>
      <c r="Q1367" s="10"/>
      <c r="R1367" s="11"/>
      <c r="S1367" s="11"/>
      <c r="T1367" s="11"/>
      <c r="U1367" s="15"/>
      <c r="V1367" s="7"/>
      <c r="W1367" s="7"/>
      <c r="X1367" s="7"/>
      <c r="Y1367" s="18"/>
      <c r="Z1367" s="18"/>
      <c r="AA1367" s="18"/>
      <c r="AB1367" s="7"/>
      <c r="AC1367" s="7"/>
      <c r="AD1367" s="13"/>
      <c r="AE1367" s="7"/>
      <c r="AF1367" s="7"/>
      <c r="AG1367" s="8"/>
      <c r="AH1367" s="18"/>
      <c r="AI1367" s="7"/>
      <c r="AJ1367" s="7"/>
      <c r="AK1367" s="7"/>
      <c r="AL1367" s="18"/>
      <c r="AM1367" s="7"/>
      <c r="AN1367" s="18"/>
    </row>
    <row r="1368" spans="1:40" ht="15.75" x14ac:dyDescent="0.25">
      <c r="A1368" s="7"/>
      <c r="B1368" s="7"/>
      <c r="C1368" s="1"/>
      <c r="D1368" s="1"/>
      <c r="E1368" s="1"/>
      <c r="F1368" s="23"/>
      <c r="G1368" s="2"/>
      <c r="H1368" s="1"/>
      <c r="I1368" s="1"/>
      <c r="J1368" s="7"/>
      <c r="K1368" s="7"/>
      <c r="L1368" s="7"/>
      <c r="M1368" s="11"/>
      <c r="N1368" s="7"/>
      <c r="O1368" s="7"/>
      <c r="P1368" s="7"/>
      <c r="Q1368" s="10"/>
      <c r="R1368" s="11"/>
      <c r="S1368" s="11"/>
      <c r="T1368" s="11"/>
      <c r="U1368" s="15"/>
      <c r="V1368" s="7"/>
      <c r="W1368" s="7"/>
      <c r="X1368" s="7"/>
      <c r="Y1368" s="18"/>
      <c r="Z1368" s="18"/>
      <c r="AA1368" s="18"/>
      <c r="AB1368" s="7"/>
      <c r="AC1368" s="7"/>
      <c r="AD1368" s="13"/>
      <c r="AE1368" s="7"/>
      <c r="AF1368" s="7"/>
      <c r="AG1368" s="8"/>
      <c r="AH1368" s="18"/>
      <c r="AI1368" s="7"/>
      <c r="AJ1368" s="7"/>
      <c r="AK1368" s="7"/>
      <c r="AL1368" s="18"/>
      <c r="AM1368" s="7"/>
      <c r="AN1368" s="18"/>
    </row>
    <row r="1369" spans="1:40" ht="15.75" x14ac:dyDescent="0.25">
      <c r="A1369" s="7"/>
      <c r="B1369" s="7"/>
      <c r="C1369" s="1"/>
      <c r="D1369" s="1"/>
      <c r="E1369" s="1"/>
      <c r="F1369" s="23"/>
      <c r="G1369" s="2"/>
      <c r="H1369" s="1"/>
      <c r="I1369" s="1"/>
      <c r="J1369" s="7"/>
      <c r="K1369" s="7"/>
      <c r="L1369" s="7"/>
      <c r="M1369" s="11"/>
      <c r="N1369" s="7"/>
      <c r="O1369" s="7"/>
      <c r="P1369" s="7"/>
      <c r="Q1369" s="10"/>
      <c r="R1369" s="11"/>
      <c r="S1369" s="11"/>
      <c r="T1369" s="11"/>
      <c r="U1369" s="15"/>
      <c r="V1369" s="7"/>
      <c r="W1369" s="7"/>
      <c r="X1369" s="7"/>
      <c r="Y1369" s="18"/>
      <c r="Z1369" s="18"/>
      <c r="AA1369" s="18"/>
      <c r="AB1369" s="7"/>
      <c r="AC1369" s="7"/>
      <c r="AD1369" s="13"/>
      <c r="AE1369" s="7"/>
      <c r="AF1369" s="7"/>
      <c r="AG1369" s="8"/>
      <c r="AH1369" s="18"/>
      <c r="AI1369" s="7"/>
      <c r="AJ1369" s="7"/>
      <c r="AK1369" s="7"/>
      <c r="AL1369" s="18"/>
      <c r="AM1369" s="7"/>
      <c r="AN1369" s="18"/>
    </row>
    <row r="1370" spans="1:40" ht="15.75" x14ac:dyDescent="0.25">
      <c r="A1370" s="7"/>
      <c r="B1370" s="7"/>
      <c r="C1370" s="1"/>
      <c r="D1370" s="1"/>
      <c r="E1370" s="1"/>
      <c r="F1370" s="23"/>
      <c r="G1370" s="2"/>
      <c r="H1370" s="1"/>
      <c r="I1370" s="1"/>
      <c r="J1370" s="7"/>
      <c r="K1370" s="7"/>
      <c r="L1370" s="7"/>
      <c r="M1370" s="11"/>
      <c r="N1370" s="7"/>
      <c r="O1370" s="7"/>
      <c r="P1370" s="7"/>
      <c r="Q1370" s="10"/>
      <c r="R1370" s="11"/>
      <c r="S1370" s="11"/>
      <c r="T1370" s="11"/>
      <c r="U1370" s="15"/>
      <c r="V1370" s="7"/>
      <c r="W1370" s="7"/>
      <c r="X1370" s="7"/>
      <c r="Y1370" s="18"/>
      <c r="Z1370" s="18"/>
      <c r="AA1370" s="18"/>
      <c r="AB1370" s="7"/>
      <c r="AC1370" s="7"/>
      <c r="AD1370" s="13"/>
      <c r="AE1370" s="7"/>
      <c r="AF1370" s="7"/>
      <c r="AG1370" s="8"/>
      <c r="AH1370" s="18"/>
      <c r="AI1370" s="7"/>
      <c r="AJ1370" s="7"/>
      <c r="AK1370" s="7"/>
      <c r="AL1370" s="18"/>
      <c r="AM1370" s="7"/>
      <c r="AN1370" s="18"/>
    </row>
    <row r="1371" spans="1:40" ht="15.75" x14ac:dyDescent="0.25">
      <c r="A1371" s="7"/>
      <c r="B1371" s="7"/>
      <c r="C1371" s="1"/>
      <c r="D1371" s="1"/>
      <c r="E1371" s="1"/>
      <c r="F1371" s="23"/>
      <c r="G1371" s="2"/>
      <c r="H1371" s="1"/>
      <c r="I1371" s="1"/>
      <c r="J1371" s="7"/>
      <c r="K1371" s="7"/>
      <c r="L1371" s="7"/>
      <c r="M1371" s="11"/>
      <c r="N1371" s="7"/>
      <c r="O1371" s="7"/>
      <c r="P1371" s="7"/>
      <c r="Q1371" s="10"/>
      <c r="R1371" s="11"/>
      <c r="S1371" s="11"/>
      <c r="T1371" s="11"/>
      <c r="U1371" s="15"/>
      <c r="V1371" s="7"/>
      <c r="W1371" s="7"/>
      <c r="X1371" s="7"/>
      <c r="Y1371" s="18"/>
      <c r="Z1371" s="18"/>
      <c r="AA1371" s="18"/>
      <c r="AB1371" s="7"/>
      <c r="AC1371" s="7"/>
      <c r="AD1371" s="13"/>
      <c r="AE1371" s="7"/>
      <c r="AF1371" s="7"/>
      <c r="AG1371" s="8"/>
      <c r="AH1371" s="18"/>
      <c r="AI1371" s="7"/>
      <c r="AJ1371" s="7"/>
      <c r="AK1371" s="7"/>
      <c r="AL1371" s="18"/>
      <c r="AM1371" s="7"/>
      <c r="AN1371" s="18"/>
    </row>
    <row r="1372" spans="1:40" ht="15.75" x14ac:dyDescent="0.25">
      <c r="A1372" s="7"/>
      <c r="B1372" s="7"/>
      <c r="C1372" s="1"/>
      <c r="D1372" s="1"/>
      <c r="E1372" s="1"/>
      <c r="F1372" s="23"/>
      <c r="G1372" s="2"/>
      <c r="H1372" s="1"/>
      <c r="I1372" s="1"/>
      <c r="J1372" s="7"/>
      <c r="K1372" s="7"/>
      <c r="L1372" s="7"/>
      <c r="M1372" s="11"/>
      <c r="N1372" s="7"/>
      <c r="O1372" s="7"/>
      <c r="P1372" s="7"/>
      <c r="Q1372" s="10"/>
      <c r="R1372" s="11"/>
      <c r="S1372" s="11"/>
      <c r="T1372" s="11"/>
      <c r="U1372" s="15"/>
      <c r="V1372" s="7"/>
      <c r="W1372" s="7"/>
      <c r="X1372" s="7"/>
      <c r="Y1372" s="18"/>
      <c r="Z1372" s="18"/>
      <c r="AA1372" s="18"/>
      <c r="AB1372" s="7"/>
      <c r="AC1372" s="7"/>
      <c r="AD1372" s="13"/>
      <c r="AE1372" s="7"/>
      <c r="AF1372" s="7"/>
      <c r="AG1372" s="8"/>
      <c r="AH1372" s="18"/>
      <c r="AI1372" s="7"/>
      <c r="AJ1372" s="7"/>
      <c r="AK1372" s="7"/>
      <c r="AL1372" s="18"/>
      <c r="AM1372" s="7"/>
      <c r="AN1372" s="18"/>
    </row>
    <row r="1373" spans="1:40" ht="15.75" x14ac:dyDescent="0.25">
      <c r="A1373" s="7"/>
      <c r="B1373" s="7"/>
      <c r="C1373" s="1"/>
      <c r="D1373" s="1"/>
      <c r="E1373" s="1"/>
      <c r="F1373" s="23"/>
      <c r="G1373" s="2"/>
      <c r="H1373" s="1"/>
      <c r="I1373" s="1"/>
      <c r="J1373" s="7"/>
      <c r="K1373" s="7"/>
      <c r="L1373" s="7"/>
      <c r="M1373" s="11"/>
      <c r="N1373" s="7"/>
      <c r="O1373" s="7"/>
      <c r="P1373" s="7"/>
      <c r="Q1373" s="10"/>
      <c r="R1373" s="11"/>
      <c r="S1373" s="11"/>
      <c r="T1373" s="11"/>
      <c r="U1373" s="15"/>
      <c r="V1373" s="7"/>
      <c r="W1373" s="7"/>
      <c r="X1373" s="7"/>
      <c r="Y1373" s="18"/>
      <c r="Z1373" s="18"/>
      <c r="AA1373" s="18"/>
      <c r="AB1373" s="7"/>
      <c r="AC1373" s="7"/>
      <c r="AD1373" s="13"/>
      <c r="AE1373" s="7"/>
      <c r="AF1373" s="7"/>
      <c r="AG1373" s="8"/>
      <c r="AH1373" s="18"/>
      <c r="AI1373" s="7"/>
      <c r="AJ1373" s="7"/>
      <c r="AK1373" s="7"/>
      <c r="AL1373" s="18"/>
      <c r="AM1373" s="7"/>
      <c r="AN1373" s="18"/>
    </row>
    <row r="1374" spans="1:40" ht="15.75" x14ac:dyDescent="0.25">
      <c r="A1374" s="7"/>
      <c r="B1374" s="7"/>
      <c r="C1374" s="1"/>
      <c r="D1374" s="1"/>
      <c r="E1374" s="1"/>
      <c r="F1374" s="23"/>
      <c r="G1374" s="2"/>
      <c r="H1374" s="1"/>
      <c r="I1374" s="1"/>
      <c r="J1374" s="7"/>
      <c r="K1374" s="7"/>
      <c r="L1374" s="7"/>
      <c r="M1374" s="11"/>
      <c r="N1374" s="7"/>
      <c r="O1374" s="7"/>
      <c r="P1374" s="7"/>
      <c r="Q1374" s="10"/>
      <c r="R1374" s="11"/>
      <c r="S1374" s="11"/>
      <c r="T1374" s="11"/>
      <c r="U1374" s="15"/>
      <c r="V1374" s="7"/>
      <c r="W1374" s="7"/>
      <c r="X1374" s="7"/>
      <c r="Y1374" s="18"/>
      <c r="Z1374" s="18"/>
      <c r="AA1374" s="18"/>
      <c r="AB1374" s="7"/>
      <c r="AC1374" s="7"/>
      <c r="AD1374" s="13"/>
      <c r="AE1374" s="7"/>
      <c r="AF1374" s="7"/>
      <c r="AG1374" s="8"/>
      <c r="AH1374" s="18"/>
      <c r="AI1374" s="7"/>
      <c r="AJ1374" s="7"/>
      <c r="AK1374" s="7"/>
      <c r="AL1374" s="18"/>
      <c r="AM1374" s="7"/>
      <c r="AN1374" s="18"/>
    </row>
    <row r="1375" spans="1:40" ht="15.75" x14ac:dyDescent="0.25">
      <c r="A1375" s="7"/>
      <c r="B1375" s="7"/>
      <c r="C1375" s="1"/>
      <c r="D1375" s="1"/>
      <c r="E1375" s="1"/>
      <c r="F1375" s="23"/>
      <c r="G1375" s="2"/>
      <c r="H1375" s="1"/>
      <c r="I1375" s="1"/>
      <c r="J1375" s="7"/>
      <c r="K1375" s="7"/>
      <c r="L1375" s="7"/>
      <c r="M1375" s="11"/>
      <c r="N1375" s="7"/>
      <c r="O1375" s="7"/>
      <c r="P1375" s="7"/>
      <c r="Q1375" s="10"/>
      <c r="R1375" s="11"/>
      <c r="S1375" s="11"/>
      <c r="T1375" s="11"/>
      <c r="U1375" s="15"/>
      <c r="V1375" s="7"/>
      <c r="W1375" s="7"/>
      <c r="X1375" s="7"/>
      <c r="Y1375" s="18"/>
      <c r="Z1375" s="18"/>
      <c r="AA1375" s="18"/>
      <c r="AB1375" s="7"/>
      <c r="AC1375" s="7"/>
      <c r="AD1375" s="13"/>
      <c r="AE1375" s="7"/>
      <c r="AF1375" s="7"/>
      <c r="AG1375" s="8"/>
      <c r="AH1375" s="18"/>
      <c r="AI1375" s="7"/>
      <c r="AJ1375" s="7"/>
      <c r="AK1375" s="7"/>
      <c r="AL1375" s="18"/>
      <c r="AM1375" s="7"/>
      <c r="AN1375" s="18"/>
    </row>
    <row r="1376" spans="1:40" ht="15.75" x14ac:dyDescent="0.25">
      <c r="A1376" s="7"/>
      <c r="B1376" s="7"/>
      <c r="C1376" s="1"/>
      <c r="D1376" s="1"/>
      <c r="E1376" s="1"/>
      <c r="F1376" s="23"/>
      <c r="G1376" s="2"/>
      <c r="H1376" s="1"/>
      <c r="I1376" s="1"/>
      <c r="J1376" s="7"/>
      <c r="K1376" s="7"/>
      <c r="L1376" s="7"/>
      <c r="M1376" s="11"/>
      <c r="N1376" s="7"/>
      <c r="O1376" s="7"/>
      <c r="P1376" s="7"/>
      <c r="Q1376" s="10"/>
      <c r="R1376" s="11"/>
      <c r="S1376" s="11"/>
      <c r="T1376" s="11"/>
      <c r="U1376" s="15"/>
      <c r="V1376" s="7"/>
      <c r="W1376" s="7"/>
      <c r="X1376" s="7"/>
      <c r="Y1376" s="18"/>
      <c r="Z1376" s="18"/>
      <c r="AA1376" s="18"/>
      <c r="AB1376" s="7"/>
      <c r="AC1376" s="7"/>
      <c r="AD1376" s="13"/>
      <c r="AE1376" s="7"/>
      <c r="AF1376" s="7"/>
      <c r="AG1376" s="8"/>
      <c r="AH1376" s="18"/>
      <c r="AI1376" s="7"/>
      <c r="AJ1376" s="7"/>
      <c r="AK1376" s="7"/>
      <c r="AL1376" s="18"/>
      <c r="AM1376" s="7"/>
      <c r="AN1376" s="18"/>
    </row>
    <row r="1377" spans="1:40" ht="15.75" x14ac:dyDescent="0.25">
      <c r="A1377" s="7"/>
      <c r="B1377" s="7"/>
      <c r="C1377" s="1"/>
      <c r="D1377" s="1"/>
      <c r="E1377" s="1"/>
      <c r="F1377" s="23"/>
      <c r="G1377" s="2"/>
      <c r="H1377" s="1"/>
      <c r="I1377" s="1"/>
      <c r="J1377" s="7"/>
      <c r="K1377" s="7"/>
      <c r="L1377" s="7"/>
      <c r="M1377" s="11"/>
      <c r="N1377" s="7"/>
      <c r="O1377" s="7"/>
      <c r="P1377" s="7"/>
      <c r="Q1377" s="10"/>
      <c r="R1377" s="11"/>
      <c r="S1377" s="11"/>
      <c r="T1377" s="11"/>
      <c r="U1377" s="15"/>
      <c r="V1377" s="7"/>
      <c r="W1377" s="7"/>
      <c r="X1377" s="7"/>
      <c r="Y1377" s="18"/>
      <c r="Z1377" s="18"/>
      <c r="AA1377" s="18"/>
      <c r="AB1377" s="7"/>
      <c r="AC1377" s="7"/>
      <c r="AD1377" s="13"/>
      <c r="AE1377" s="7"/>
      <c r="AF1377" s="7"/>
      <c r="AG1377" s="8"/>
      <c r="AH1377" s="18"/>
      <c r="AI1377" s="7"/>
      <c r="AJ1377" s="7"/>
      <c r="AK1377" s="7"/>
      <c r="AL1377" s="18"/>
      <c r="AM1377" s="7"/>
      <c r="AN1377" s="18"/>
    </row>
    <row r="1378" spans="1:40" ht="15.75" x14ac:dyDescent="0.25">
      <c r="A1378" s="7"/>
      <c r="B1378" s="7"/>
      <c r="C1378" s="1"/>
      <c r="D1378" s="1"/>
      <c r="E1378" s="1"/>
      <c r="F1378" s="23"/>
      <c r="G1378" s="2"/>
      <c r="H1378" s="1"/>
      <c r="I1378" s="1"/>
      <c r="J1378" s="7"/>
      <c r="K1378" s="7"/>
      <c r="L1378" s="7"/>
      <c r="M1378" s="11"/>
      <c r="N1378" s="7"/>
      <c r="O1378" s="7"/>
      <c r="P1378" s="7"/>
      <c r="Q1378" s="10"/>
      <c r="R1378" s="11"/>
      <c r="S1378" s="11"/>
      <c r="T1378" s="11"/>
      <c r="U1378" s="15"/>
      <c r="V1378" s="7"/>
      <c r="W1378" s="7"/>
      <c r="X1378" s="7"/>
      <c r="Y1378" s="18"/>
      <c r="Z1378" s="18"/>
      <c r="AA1378" s="18"/>
      <c r="AB1378" s="7"/>
      <c r="AC1378" s="7"/>
      <c r="AD1378" s="13"/>
      <c r="AE1378" s="7"/>
      <c r="AF1378" s="7"/>
      <c r="AG1378" s="8"/>
      <c r="AH1378" s="18"/>
      <c r="AI1378" s="7"/>
      <c r="AJ1378" s="7"/>
      <c r="AK1378" s="7"/>
      <c r="AL1378" s="18"/>
      <c r="AM1378" s="7"/>
      <c r="AN1378" s="18"/>
    </row>
    <row r="1379" spans="1:40" ht="15.75" x14ac:dyDescent="0.25">
      <c r="A1379" s="7"/>
      <c r="B1379" s="7"/>
      <c r="C1379" s="1"/>
      <c r="D1379" s="1"/>
      <c r="E1379" s="1"/>
      <c r="F1379" s="23"/>
      <c r="G1379" s="2"/>
      <c r="H1379" s="1"/>
      <c r="I1379" s="1"/>
      <c r="J1379" s="7"/>
      <c r="K1379" s="7"/>
      <c r="L1379" s="7"/>
      <c r="M1379" s="11"/>
      <c r="N1379" s="7"/>
      <c r="O1379" s="7"/>
      <c r="P1379" s="7"/>
      <c r="Q1379" s="10"/>
      <c r="R1379" s="11"/>
      <c r="S1379" s="11"/>
      <c r="T1379" s="11"/>
      <c r="U1379" s="15"/>
      <c r="V1379" s="7"/>
      <c r="W1379" s="7"/>
      <c r="X1379" s="7"/>
      <c r="Y1379" s="18"/>
      <c r="Z1379" s="18"/>
      <c r="AA1379" s="18"/>
      <c r="AB1379" s="7"/>
      <c r="AC1379" s="7"/>
      <c r="AD1379" s="13"/>
      <c r="AE1379" s="7"/>
      <c r="AF1379" s="7"/>
      <c r="AG1379" s="8"/>
      <c r="AH1379" s="18"/>
      <c r="AI1379" s="7"/>
      <c r="AJ1379" s="7"/>
      <c r="AK1379" s="7"/>
      <c r="AL1379" s="18"/>
      <c r="AM1379" s="7"/>
      <c r="AN1379" s="18"/>
    </row>
    <row r="1380" spans="1:40" ht="15.75" x14ac:dyDescent="0.25">
      <c r="A1380" s="7"/>
      <c r="B1380" s="7"/>
      <c r="C1380" s="1"/>
      <c r="D1380" s="1"/>
      <c r="E1380" s="1"/>
      <c r="F1380" s="23"/>
      <c r="G1380" s="2"/>
      <c r="H1380" s="1"/>
      <c r="I1380" s="1"/>
      <c r="J1380" s="7"/>
      <c r="K1380" s="7"/>
      <c r="L1380" s="7"/>
      <c r="M1380" s="11"/>
      <c r="N1380" s="7"/>
      <c r="O1380" s="7"/>
      <c r="P1380" s="7"/>
      <c r="Q1380" s="10"/>
      <c r="R1380" s="11"/>
      <c r="S1380" s="11"/>
      <c r="T1380" s="11"/>
      <c r="U1380" s="15"/>
      <c r="V1380" s="7"/>
      <c r="W1380" s="7"/>
      <c r="X1380" s="7"/>
      <c r="Y1380" s="18"/>
      <c r="Z1380" s="18"/>
      <c r="AA1380" s="18"/>
      <c r="AB1380" s="7"/>
      <c r="AC1380" s="7"/>
      <c r="AD1380" s="13"/>
      <c r="AE1380" s="7"/>
      <c r="AF1380" s="7"/>
      <c r="AG1380" s="8"/>
      <c r="AH1380" s="18"/>
      <c r="AI1380" s="7"/>
      <c r="AJ1380" s="7"/>
      <c r="AK1380" s="7"/>
      <c r="AL1380" s="18"/>
      <c r="AM1380" s="7"/>
      <c r="AN1380" s="18"/>
    </row>
    <row r="1381" spans="1:40" ht="15.75" x14ac:dyDescent="0.25">
      <c r="A1381" s="7"/>
      <c r="B1381" s="7"/>
      <c r="C1381" s="1"/>
      <c r="D1381" s="1"/>
      <c r="E1381" s="1"/>
      <c r="F1381" s="23"/>
      <c r="G1381" s="2"/>
      <c r="H1381" s="1"/>
      <c r="I1381" s="1"/>
      <c r="J1381" s="7"/>
      <c r="K1381" s="7"/>
      <c r="L1381" s="7"/>
      <c r="M1381" s="11"/>
      <c r="N1381" s="7"/>
      <c r="O1381" s="7"/>
      <c r="P1381" s="7"/>
      <c r="Q1381" s="10"/>
      <c r="R1381" s="11"/>
      <c r="S1381" s="11"/>
      <c r="T1381" s="11"/>
      <c r="U1381" s="15"/>
      <c r="V1381" s="7"/>
      <c r="W1381" s="7"/>
      <c r="X1381" s="7"/>
      <c r="Y1381" s="18"/>
      <c r="Z1381" s="18"/>
      <c r="AA1381" s="18"/>
      <c r="AB1381" s="7"/>
      <c r="AC1381" s="7"/>
      <c r="AD1381" s="13"/>
      <c r="AE1381" s="7"/>
      <c r="AF1381" s="7"/>
      <c r="AG1381" s="8"/>
      <c r="AH1381" s="18"/>
      <c r="AI1381" s="7"/>
      <c r="AJ1381" s="7"/>
      <c r="AK1381" s="7"/>
      <c r="AL1381" s="18"/>
      <c r="AM1381" s="7"/>
      <c r="AN1381" s="18"/>
    </row>
    <row r="1382" spans="1:40" ht="15.75" x14ac:dyDescent="0.25">
      <c r="A1382" s="7"/>
      <c r="B1382" s="7"/>
      <c r="C1382" s="1"/>
      <c r="D1382" s="1"/>
      <c r="E1382" s="1"/>
      <c r="F1382" s="23"/>
      <c r="G1382" s="2"/>
      <c r="H1382" s="1"/>
      <c r="I1382" s="1"/>
      <c r="J1382" s="7"/>
      <c r="K1382" s="7"/>
      <c r="L1382" s="7"/>
      <c r="M1382" s="11"/>
      <c r="N1382" s="7"/>
      <c r="O1382" s="7"/>
      <c r="P1382" s="7"/>
      <c r="Q1382" s="10"/>
      <c r="R1382" s="11"/>
      <c r="S1382" s="11"/>
      <c r="T1382" s="11"/>
      <c r="U1382" s="15"/>
      <c r="V1382" s="7"/>
      <c r="W1382" s="7"/>
      <c r="X1382" s="7"/>
      <c r="Y1382" s="18"/>
      <c r="Z1382" s="18"/>
      <c r="AA1382" s="18"/>
      <c r="AB1382" s="7"/>
      <c r="AC1382" s="7"/>
      <c r="AD1382" s="13"/>
      <c r="AE1382" s="7"/>
      <c r="AF1382" s="7"/>
      <c r="AG1382" s="8"/>
      <c r="AH1382" s="18"/>
      <c r="AI1382" s="7"/>
      <c r="AJ1382" s="7"/>
      <c r="AK1382" s="7"/>
      <c r="AL1382" s="18"/>
      <c r="AM1382" s="7"/>
      <c r="AN1382" s="18"/>
    </row>
    <row r="1383" spans="1:40" ht="15.75" x14ac:dyDescent="0.25">
      <c r="A1383" s="7"/>
      <c r="B1383" s="7"/>
      <c r="C1383" s="1"/>
      <c r="D1383" s="1"/>
      <c r="E1383" s="1"/>
      <c r="F1383" s="23"/>
      <c r="G1383" s="2"/>
      <c r="H1383" s="1"/>
      <c r="I1383" s="1"/>
      <c r="J1383" s="7"/>
      <c r="K1383" s="7"/>
      <c r="L1383" s="7"/>
      <c r="M1383" s="11"/>
      <c r="N1383" s="7"/>
      <c r="O1383" s="7"/>
      <c r="P1383" s="7"/>
      <c r="Q1383" s="10"/>
      <c r="R1383" s="11"/>
      <c r="S1383" s="11"/>
      <c r="T1383" s="11"/>
      <c r="U1383" s="15"/>
      <c r="V1383" s="7"/>
      <c r="W1383" s="7"/>
      <c r="X1383" s="7"/>
      <c r="Y1383" s="18"/>
      <c r="Z1383" s="18"/>
      <c r="AA1383" s="18"/>
      <c r="AB1383" s="7"/>
      <c r="AC1383" s="7"/>
      <c r="AD1383" s="13"/>
      <c r="AE1383" s="7"/>
      <c r="AF1383" s="7"/>
      <c r="AG1383" s="8"/>
      <c r="AH1383" s="18"/>
      <c r="AI1383" s="7"/>
      <c r="AJ1383" s="7"/>
      <c r="AK1383" s="7"/>
      <c r="AL1383" s="18"/>
      <c r="AM1383" s="7"/>
      <c r="AN1383" s="18"/>
    </row>
    <row r="1384" spans="1:40" ht="15.75" x14ac:dyDescent="0.25">
      <c r="A1384" s="7"/>
      <c r="B1384" s="7"/>
      <c r="C1384" s="1"/>
      <c r="D1384" s="1"/>
      <c r="E1384" s="1"/>
      <c r="F1384" s="23"/>
      <c r="G1384" s="2"/>
      <c r="H1384" s="1"/>
      <c r="I1384" s="1"/>
      <c r="J1384" s="7"/>
      <c r="K1384" s="7"/>
      <c r="L1384" s="7"/>
      <c r="M1384" s="11"/>
      <c r="N1384" s="7"/>
      <c r="O1384" s="7"/>
      <c r="P1384" s="7"/>
      <c r="Q1384" s="10"/>
      <c r="R1384" s="11"/>
      <c r="S1384" s="11"/>
      <c r="T1384" s="11"/>
      <c r="U1384" s="15"/>
      <c r="V1384" s="7"/>
      <c r="W1384" s="7"/>
      <c r="X1384" s="7"/>
      <c r="Y1384" s="18"/>
      <c r="Z1384" s="18"/>
      <c r="AA1384" s="18"/>
      <c r="AB1384" s="7"/>
      <c r="AC1384" s="7"/>
      <c r="AD1384" s="13"/>
      <c r="AE1384" s="7"/>
      <c r="AF1384" s="7"/>
      <c r="AG1384" s="8"/>
      <c r="AH1384" s="18"/>
      <c r="AI1384" s="7"/>
      <c r="AJ1384" s="7"/>
      <c r="AK1384" s="7"/>
      <c r="AL1384" s="18"/>
      <c r="AM1384" s="7"/>
      <c r="AN1384" s="18"/>
    </row>
    <row r="1385" spans="1:40" ht="15.75" x14ac:dyDescent="0.25">
      <c r="A1385" s="7"/>
      <c r="B1385" s="7"/>
      <c r="C1385" s="1"/>
      <c r="D1385" s="1"/>
      <c r="E1385" s="1"/>
      <c r="F1385" s="23"/>
      <c r="G1385" s="2"/>
      <c r="H1385" s="1"/>
      <c r="I1385" s="1"/>
      <c r="J1385" s="7"/>
      <c r="K1385" s="7"/>
      <c r="L1385" s="7"/>
      <c r="M1385" s="11"/>
      <c r="N1385" s="7"/>
      <c r="O1385" s="7"/>
      <c r="P1385" s="7"/>
      <c r="Q1385" s="10"/>
      <c r="R1385" s="11"/>
      <c r="S1385" s="11"/>
      <c r="T1385" s="11"/>
      <c r="U1385" s="15"/>
      <c r="V1385" s="7"/>
      <c r="W1385" s="7"/>
      <c r="X1385" s="7"/>
      <c r="Y1385" s="18"/>
      <c r="Z1385" s="18"/>
      <c r="AA1385" s="18"/>
      <c r="AB1385" s="7"/>
      <c r="AC1385" s="7"/>
      <c r="AD1385" s="13"/>
      <c r="AE1385" s="7"/>
      <c r="AF1385" s="7"/>
      <c r="AG1385" s="8"/>
      <c r="AH1385" s="18"/>
      <c r="AI1385" s="7"/>
      <c r="AJ1385" s="7"/>
      <c r="AK1385" s="7"/>
      <c r="AL1385" s="18"/>
      <c r="AM1385" s="7"/>
      <c r="AN1385" s="18"/>
    </row>
    <row r="1386" spans="1:40" ht="15.75" x14ac:dyDescent="0.25">
      <c r="A1386" s="7"/>
      <c r="B1386" s="7"/>
      <c r="C1386" s="1"/>
      <c r="D1386" s="1"/>
      <c r="E1386" s="1"/>
      <c r="F1386" s="23"/>
      <c r="G1386" s="2"/>
      <c r="H1386" s="1"/>
      <c r="I1386" s="1"/>
      <c r="J1386" s="7"/>
      <c r="K1386" s="7"/>
      <c r="L1386" s="7"/>
      <c r="M1386" s="11"/>
      <c r="N1386" s="7"/>
      <c r="O1386" s="7"/>
      <c r="P1386" s="7"/>
      <c r="Q1386" s="10"/>
      <c r="R1386" s="11"/>
      <c r="S1386" s="11"/>
      <c r="T1386" s="11"/>
      <c r="U1386" s="15"/>
      <c r="V1386" s="7"/>
      <c r="W1386" s="7"/>
      <c r="X1386" s="7"/>
      <c r="Y1386" s="18"/>
      <c r="Z1386" s="18"/>
      <c r="AA1386" s="18"/>
      <c r="AB1386" s="7"/>
      <c r="AC1386" s="7"/>
      <c r="AD1386" s="13"/>
      <c r="AE1386" s="7"/>
      <c r="AF1386" s="7"/>
      <c r="AG1386" s="8"/>
      <c r="AH1386" s="18"/>
      <c r="AI1386" s="7"/>
      <c r="AJ1386" s="7"/>
      <c r="AK1386" s="7"/>
      <c r="AL1386" s="18"/>
      <c r="AM1386" s="7"/>
      <c r="AN1386" s="18"/>
    </row>
    <row r="1387" spans="1:40" ht="15.75" x14ac:dyDescent="0.25">
      <c r="A1387" s="7"/>
      <c r="B1387" s="7"/>
      <c r="C1387" s="1"/>
      <c r="D1387" s="1"/>
      <c r="E1387" s="1"/>
      <c r="F1387" s="23"/>
      <c r="G1387" s="2"/>
      <c r="H1387" s="1"/>
      <c r="I1387" s="1"/>
      <c r="J1387" s="7"/>
      <c r="K1387" s="7"/>
      <c r="L1387" s="7"/>
      <c r="M1387" s="11"/>
      <c r="N1387" s="7"/>
      <c r="O1387" s="7"/>
      <c r="P1387" s="7"/>
      <c r="Q1387" s="10"/>
      <c r="R1387" s="11"/>
      <c r="S1387" s="11"/>
      <c r="T1387" s="11"/>
      <c r="U1387" s="15"/>
      <c r="V1387" s="7"/>
      <c r="W1387" s="7"/>
      <c r="X1387" s="7"/>
      <c r="Y1387" s="18"/>
      <c r="Z1387" s="18"/>
      <c r="AA1387" s="18"/>
      <c r="AB1387" s="7"/>
      <c r="AC1387" s="7"/>
      <c r="AD1387" s="13"/>
      <c r="AE1387" s="7"/>
      <c r="AF1387" s="7"/>
      <c r="AG1387" s="8"/>
      <c r="AH1387" s="18"/>
      <c r="AI1387" s="7"/>
      <c r="AJ1387" s="7"/>
      <c r="AK1387" s="7"/>
      <c r="AL1387" s="18"/>
      <c r="AM1387" s="7"/>
      <c r="AN1387" s="18"/>
    </row>
    <row r="1388" spans="1:40" ht="15.75" x14ac:dyDescent="0.25">
      <c r="A1388" s="7"/>
      <c r="B1388" s="7"/>
      <c r="C1388" s="1"/>
      <c r="D1388" s="1"/>
      <c r="E1388" s="1"/>
      <c r="F1388" s="23"/>
      <c r="G1388" s="2"/>
      <c r="H1388" s="1"/>
      <c r="I1388" s="1"/>
      <c r="J1388" s="7"/>
      <c r="K1388" s="7"/>
      <c r="L1388" s="7"/>
      <c r="M1388" s="11"/>
      <c r="N1388" s="7"/>
      <c r="O1388" s="7"/>
      <c r="P1388" s="7"/>
      <c r="Q1388" s="10"/>
      <c r="R1388" s="11"/>
      <c r="S1388" s="11"/>
      <c r="T1388" s="11"/>
      <c r="U1388" s="15"/>
      <c r="V1388" s="7"/>
      <c r="W1388" s="7"/>
      <c r="X1388" s="7"/>
      <c r="Y1388" s="18"/>
      <c r="Z1388" s="18"/>
      <c r="AA1388" s="18"/>
      <c r="AB1388" s="7"/>
      <c r="AC1388" s="7"/>
      <c r="AD1388" s="13"/>
      <c r="AE1388" s="7"/>
      <c r="AF1388" s="7"/>
      <c r="AG1388" s="8"/>
      <c r="AH1388" s="18"/>
      <c r="AI1388" s="7"/>
      <c r="AJ1388" s="7"/>
      <c r="AK1388" s="7"/>
      <c r="AL1388" s="18"/>
      <c r="AM1388" s="7"/>
      <c r="AN1388" s="18"/>
    </row>
    <row r="1389" spans="1:40" ht="15.75" x14ac:dyDescent="0.25">
      <c r="A1389" s="7"/>
      <c r="B1389" s="7"/>
      <c r="C1389" s="1"/>
      <c r="D1389" s="1"/>
      <c r="E1389" s="1"/>
      <c r="F1389" s="23"/>
      <c r="G1389" s="2"/>
      <c r="H1389" s="1"/>
      <c r="I1389" s="1"/>
      <c r="J1389" s="7"/>
      <c r="K1389" s="7"/>
      <c r="L1389" s="7"/>
      <c r="M1389" s="11"/>
      <c r="N1389" s="7"/>
      <c r="O1389" s="7"/>
      <c r="P1389" s="7"/>
      <c r="Q1389" s="10"/>
      <c r="R1389" s="11"/>
      <c r="S1389" s="11"/>
      <c r="T1389" s="11"/>
      <c r="U1389" s="15"/>
      <c r="V1389" s="7"/>
      <c r="W1389" s="7"/>
      <c r="X1389" s="7"/>
      <c r="Y1389" s="18"/>
      <c r="Z1389" s="18"/>
      <c r="AA1389" s="18"/>
      <c r="AB1389" s="7"/>
      <c r="AC1389" s="7"/>
      <c r="AD1389" s="13"/>
      <c r="AE1389" s="7"/>
      <c r="AF1389" s="7"/>
      <c r="AG1389" s="8"/>
      <c r="AH1389" s="18"/>
      <c r="AI1389" s="7"/>
      <c r="AJ1389" s="7"/>
      <c r="AK1389" s="7"/>
      <c r="AL1389" s="18"/>
      <c r="AM1389" s="7"/>
      <c r="AN1389" s="18"/>
    </row>
    <row r="1390" spans="1:40" ht="15.75" x14ac:dyDescent="0.25">
      <c r="A1390" s="7"/>
      <c r="B1390" s="7"/>
      <c r="C1390" s="1"/>
      <c r="D1390" s="1"/>
      <c r="E1390" s="1"/>
      <c r="F1390" s="23"/>
      <c r="G1390" s="2"/>
      <c r="H1390" s="1"/>
      <c r="I1390" s="1"/>
      <c r="J1390" s="7"/>
      <c r="K1390" s="7"/>
      <c r="L1390" s="7"/>
      <c r="M1390" s="11"/>
      <c r="N1390" s="7"/>
      <c r="O1390" s="7"/>
      <c r="P1390" s="7"/>
      <c r="Q1390" s="10"/>
      <c r="R1390" s="11"/>
      <c r="S1390" s="11"/>
      <c r="T1390" s="11"/>
      <c r="U1390" s="15"/>
      <c r="V1390" s="7"/>
      <c r="W1390" s="7"/>
      <c r="X1390" s="7"/>
      <c r="Y1390" s="18"/>
      <c r="Z1390" s="18"/>
      <c r="AA1390" s="18"/>
      <c r="AB1390" s="7"/>
      <c r="AC1390" s="7"/>
      <c r="AD1390" s="13"/>
      <c r="AE1390" s="7"/>
      <c r="AF1390" s="7"/>
      <c r="AG1390" s="8"/>
      <c r="AH1390" s="18"/>
      <c r="AI1390" s="7"/>
      <c r="AJ1390" s="7"/>
      <c r="AK1390" s="7"/>
      <c r="AL1390" s="18"/>
      <c r="AM1390" s="7"/>
      <c r="AN1390" s="18"/>
    </row>
    <row r="1391" spans="1:40" ht="15.75" x14ac:dyDescent="0.25">
      <c r="A1391" s="7"/>
      <c r="B1391" s="7"/>
      <c r="C1391" s="1"/>
      <c r="D1391" s="1"/>
      <c r="E1391" s="1"/>
      <c r="F1391" s="23"/>
      <c r="G1391" s="2"/>
      <c r="H1391" s="1"/>
      <c r="I1391" s="1"/>
      <c r="J1391" s="7"/>
      <c r="K1391" s="7"/>
      <c r="L1391" s="7"/>
      <c r="M1391" s="11"/>
      <c r="N1391" s="7"/>
      <c r="O1391" s="7"/>
      <c r="P1391" s="7"/>
      <c r="Q1391" s="10"/>
      <c r="R1391" s="11"/>
      <c r="S1391" s="11"/>
      <c r="T1391" s="11"/>
      <c r="U1391" s="15"/>
      <c r="V1391" s="7"/>
      <c r="W1391" s="7"/>
      <c r="X1391" s="7"/>
      <c r="Y1391" s="18"/>
      <c r="Z1391" s="18"/>
      <c r="AA1391" s="18"/>
      <c r="AB1391" s="7"/>
      <c r="AC1391" s="7"/>
      <c r="AD1391" s="13"/>
      <c r="AE1391" s="7"/>
      <c r="AF1391" s="7"/>
      <c r="AG1391" s="8"/>
      <c r="AH1391" s="18"/>
      <c r="AI1391" s="7"/>
      <c r="AJ1391" s="7"/>
      <c r="AK1391" s="7"/>
      <c r="AL1391" s="18"/>
      <c r="AM1391" s="7"/>
      <c r="AN1391" s="18"/>
    </row>
    <row r="1392" spans="1:40" ht="15.75" x14ac:dyDescent="0.25">
      <c r="A1392" s="7"/>
      <c r="B1392" s="7"/>
      <c r="C1392" s="1"/>
      <c r="D1392" s="1"/>
      <c r="E1392" s="1"/>
      <c r="F1392" s="23"/>
      <c r="G1392" s="2"/>
      <c r="H1392" s="1"/>
      <c r="I1392" s="1"/>
      <c r="J1392" s="7"/>
      <c r="K1392" s="7"/>
      <c r="L1392" s="7"/>
      <c r="M1392" s="11"/>
      <c r="N1392" s="7"/>
      <c r="O1392" s="7"/>
      <c r="P1392" s="7"/>
      <c r="Q1392" s="10"/>
      <c r="R1392" s="11"/>
      <c r="S1392" s="11"/>
      <c r="T1392" s="11"/>
      <c r="U1392" s="15"/>
      <c r="V1392" s="7"/>
      <c r="W1392" s="7"/>
      <c r="X1392" s="7"/>
      <c r="Y1392" s="18"/>
      <c r="Z1392" s="18"/>
      <c r="AA1392" s="18"/>
      <c r="AB1392" s="7"/>
      <c r="AC1392" s="7"/>
      <c r="AD1392" s="13"/>
      <c r="AE1392" s="7"/>
      <c r="AF1392" s="7"/>
      <c r="AG1392" s="8"/>
      <c r="AH1392" s="18"/>
      <c r="AI1392" s="7"/>
      <c r="AJ1392" s="7"/>
      <c r="AK1392" s="7"/>
      <c r="AL1392" s="18"/>
      <c r="AM1392" s="7"/>
      <c r="AN1392" s="18"/>
    </row>
    <row r="1393" spans="1:40" ht="15.75" x14ac:dyDescent="0.25">
      <c r="A1393" s="7"/>
      <c r="B1393" s="7"/>
      <c r="C1393" s="1"/>
      <c r="D1393" s="1"/>
      <c r="E1393" s="1"/>
      <c r="F1393" s="23"/>
      <c r="G1393" s="2"/>
      <c r="H1393" s="1"/>
      <c r="I1393" s="1"/>
      <c r="J1393" s="7"/>
      <c r="K1393" s="7"/>
      <c r="L1393" s="7"/>
      <c r="M1393" s="11"/>
      <c r="N1393" s="7"/>
      <c r="O1393" s="7"/>
      <c r="P1393" s="7"/>
      <c r="Q1393" s="10"/>
      <c r="R1393" s="11"/>
      <c r="S1393" s="11"/>
      <c r="T1393" s="11"/>
      <c r="U1393" s="15"/>
      <c r="V1393" s="7"/>
      <c r="W1393" s="7"/>
      <c r="X1393" s="7"/>
      <c r="Y1393" s="18"/>
      <c r="Z1393" s="18"/>
      <c r="AA1393" s="18"/>
      <c r="AB1393" s="7"/>
      <c r="AC1393" s="7"/>
      <c r="AD1393" s="13"/>
      <c r="AE1393" s="7"/>
      <c r="AF1393" s="7"/>
      <c r="AG1393" s="8"/>
      <c r="AH1393" s="18"/>
      <c r="AI1393" s="7"/>
      <c r="AJ1393" s="7"/>
      <c r="AK1393" s="7"/>
      <c r="AL1393" s="18"/>
      <c r="AM1393" s="7"/>
      <c r="AN1393" s="18"/>
    </row>
    <row r="1394" spans="1:40" ht="15.75" x14ac:dyDescent="0.25">
      <c r="A1394" s="7"/>
      <c r="B1394" s="7"/>
      <c r="C1394" s="1"/>
      <c r="D1394" s="1"/>
      <c r="E1394" s="1"/>
      <c r="F1394" s="23"/>
      <c r="G1394" s="2"/>
      <c r="H1394" s="1"/>
      <c r="I1394" s="1"/>
      <c r="J1394" s="7"/>
      <c r="K1394" s="7"/>
      <c r="L1394" s="7"/>
      <c r="M1394" s="11"/>
      <c r="N1394" s="7"/>
      <c r="O1394" s="7"/>
      <c r="P1394" s="7"/>
      <c r="Q1394" s="10"/>
      <c r="R1394" s="11"/>
      <c r="S1394" s="11"/>
      <c r="T1394" s="11"/>
      <c r="U1394" s="15"/>
      <c r="V1394" s="7"/>
      <c r="W1394" s="7"/>
      <c r="X1394" s="7"/>
      <c r="Y1394" s="18"/>
      <c r="Z1394" s="18"/>
      <c r="AA1394" s="18"/>
      <c r="AB1394" s="7"/>
      <c r="AC1394" s="7"/>
      <c r="AD1394" s="13"/>
      <c r="AE1394" s="7"/>
      <c r="AF1394" s="7"/>
      <c r="AG1394" s="8"/>
      <c r="AH1394" s="18"/>
      <c r="AI1394" s="7"/>
      <c r="AJ1394" s="7"/>
      <c r="AK1394" s="7"/>
      <c r="AL1394" s="18"/>
      <c r="AM1394" s="7"/>
      <c r="AN1394" s="18"/>
    </row>
    <row r="1395" spans="1:40" ht="15.75" x14ac:dyDescent="0.25">
      <c r="A1395" s="7"/>
      <c r="B1395" s="7"/>
      <c r="C1395" s="1"/>
      <c r="D1395" s="1"/>
      <c r="E1395" s="1"/>
      <c r="F1395" s="23"/>
      <c r="G1395" s="2"/>
      <c r="H1395" s="1"/>
      <c r="I1395" s="1"/>
      <c r="J1395" s="7"/>
      <c r="K1395" s="7"/>
      <c r="L1395" s="7"/>
      <c r="M1395" s="11"/>
      <c r="N1395" s="7"/>
      <c r="O1395" s="7"/>
      <c r="P1395" s="7"/>
      <c r="Q1395" s="10"/>
      <c r="R1395" s="11"/>
      <c r="S1395" s="11"/>
      <c r="T1395" s="11"/>
      <c r="U1395" s="15"/>
      <c r="V1395" s="7"/>
      <c r="W1395" s="7"/>
      <c r="X1395" s="7"/>
      <c r="Y1395" s="18"/>
      <c r="Z1395" s="18"/>
      <c r="AA1395" s="18"/>
      <c r="AB1395" s="7"/>
      <c r="AC1395" s="7"/>
      <c r="AD1395" s="13"/>
      <c r="AE1395" s="7"/>
      <c r="AF1395" s="7"/>
      <c r="AG1395" s="8"/>
      <c r="AH1395" s="18"/>
      <c r="AI1395" s="7"/>
      <c r="AJ1395" s="7"/>
      <c r="AK1395" s="7"/>
      <c r="AL1395" s="18"/>
      <c r="AM1395" s="7"/>
      <c r="AN1395" s="18"/>
    </row>
    <row r="1396" spans="1:40" ht="15.75" x14ac:dyDescent="0.25">
      <c r="A1396" s="7"/>
      <c r="B1396" s="7"/>
      <c r="C1396" s="1"/>
      <c r="D1396" s="1"/>
      <c r="E1396" s="1"/>
      <c r="F1396" s="23"/>
      <c r="G1396" s="2"/>
      <c r="H1396" s="1"/>
      <c r="I1396" s="1"/>
      <c r="J1396" s="7"/>
      <c r="K1396" s="7"/>
      <c r="L1396" s="7"/>
      <c r="M1396" s="11"/>
      <c r="N1396" s="7"/>
      <c r="O1396" s="7"/>
      <c r="P1396" s="7"/>
      <c r="Q1396" s="10"/>
      <c r="R1396" s="11"/>
      <c r="S1396" s="11"/>
      <c r="T1396" s="11"/>
      <c r="U1396" s="15"/>
      <c r="V1396" s="7"/>
      <c r="W1396" s="7"/>
      <c r="X1396" s="7"/>
      <c r="Y1396" s="18"/>
      <c r="Z1396" s="18"/>
      <c r="AA1396" s="18"/>
      <c r="AB1396" s="7"/>
      <c r="AC1396" s="7"/>
      <c r="AD1396" s="13"/>
      <c r="AE1396" s="7"/>
      <c r="AF1396" s="7"/>
      <c r="AG1396" s="8"/>
      <c r="AH1396" s="18"/>
      <c r="AI1396" s="7"/>
      <c r="AJ1396" s="7"/>
      <c r="AK1396" s="7"/>
      <c r="AL1396" s="18"/>
      <c r="AM1396" s="7"/>
      <c r="AN1396" s="18"/>
    </row>
    <row r="1397" spans="1:40" ht="15.75" x14ac:dyDescent="0.25">
      <c r="A1397" s="7"/>
      <c r="B1397" s="7"/>
      <c r="C1397" s="1"/>
      <c r="D1397" s="1"/>
      <c r="E1397" s="1"/>
      <c r="F1397" s="23"/>
      <c r="G1397" s="2"/>
      <c r="H1397" s="1"/>
      <c r="I1397" s="1"/>
      <c r="J1397" s="7"/>
      <c r="K1397" s="7"/>
      <c r="L1397" s="7"/>
      <c r="M1397" s="11"/>
      <c r="N1397" s="7"/>
      <c r="O1397" s="7"/>
      <c r="P1397" s="7"/>
      <c r="Q1397" s="10"/>
      <c r="R1397" s="11"/>
      <c r="S1397" s="11"/>
      <c r="T1397" s="11"/>
      <c r="U1397" s="15"/>
      <c r="V1397" s="7"/>
      <c r="W1397" s="7"/>
      <c r="X1397" s="7"/>
      <c r="Y1397" s="18"/>
      <c r="Z1397" s="18"/>
      <c r="AA1397" s="18"/>
      <c r="AB1397" s="7"/>
      <c r="AC1397" s="7"/>
      <c r="AD1397" s="13"/>
      <c r="AE1397" s="7"/>
      <c r="AF1397" s="7"/>
      <c r="AG1397" s="8"/>
      <c r="AH1397" s="18"/>
      <c r="AI1397" s="7"/>
      <c r="AJ1397" s="7"/>
      <c r="AK1397" s="7"/>
      <c r="AL1397" s="18"/>
      <c r="AM1397" s="7"/>
      <c r="AN1397" s="18"/>
    </row>
    <row r="1398" spans="1:40" ht="15.75" x14ac:dyDescent="0.25">
      <c r="A1398" s="7"/>
      <c r="B1398" s="7"/>
      <c r="C1398" s="1"/>
      <c r="D1398" s="1"/>
      <c r="E1398" s="1"/>
      <c r="F1398" s="23"/>
      <c r="G1398" s="2"/>
      <c r="H1398" s="1"/>
      <c r="I1398" s="1"/>
      <c r="J1398" s="7"/>
      <c r="K1398" s="7"/>
      <c r="L1398" s="7"/>
      <c r="M1398" s="11"/>
      <c r="N1398" s="7"/>
      <c r="O1398" s="7"/>
      <c r="P1398" s="7"/>
      <c r="Q1398" s="10"/>
      <c r="R1398" s="11"/>
      <c r="S1398" s="11"/>
      <c r="T1398" s="11"/>
      <c r="U1398" s="15"/>
      <c r="V1398" s="7"/>
      <c r="W1398" s="7"/>
      <c r="X1398" s="7"/>
      <c r="Y1398" s="18"/>
      <c r="Z1398" s="18"/>
      <c r="AA1398" s="18"/>
      <c r="AB1398" s="7"/>
      <c r="AC1398" s="7"/>
      <c r="AD1398" s="13"/>
      <c r="AE1398" s="7"/>
      <c r="AF1398" s="7"/>
      <c r="AG1398" s="8"/>
      <c r="AH1398" s="18"/>
      <c r="AI1398" s="7"/>
      <c r="AJ1398" s="7"/>
      <c r="AK1398" s="7"/>
      <c r="AL1398" s="18"/>
      <c r="AM1398" s="7"/>
      <c r="AN1398" s="18"/>
    </row>
    <row r="1399" spans="1:40" ht="15.75" x14ac:dyDescent="0.25">
      <c r="A1399" s="7"/>
      <c r="B1399" s="7"/>
      <c r="C1399" s="1"/>
      <c r="D1399" s="1"/>
      <c r="E1399" s="1"/>
      <c r="F1399" s="23"/>
      <c r="G1399" s="2"/>
      <c r="H1399" s="1"/>
      <c r="I1399" s="1"/>
      <c r="J1399" s="7"/>
      <c r="K1399" s="7"/>
      <c r="L1399" s="7"/>
      <c r="M1399" s="11"/>
      <c r="N1399" s="7"/>
      <c r="O1399" s="7"/>
      <c r="P1399" s="7"/>
      <c r="Q1399" s="10"/>
      <c r="R1399" s="11"/>
      <c r="S1399" s="11"/>
      <c r="T1399" s="11"/>
      <c r="U1399" s="15"/>
      <c r="V1399" s="7"/>
      <c r="W1399" s="7"/>
      <c r="X1399" s="7"/>
      <c r="Y1399" s="18"/>
      <c r="Z1399" s="18"/>
      <c r="AA1399" s="18"/>
      <c r="AB1399" s="7"/>
      <c r="AC1399" s="7"/>
      <c r="AD1399" s="13"/>
      <c r="AE1399" s="7"/>
      <c r="AF1399" s="7"/>
      <c r="AG1399" s="8"/>
      <c r="AH1399" s="18"/>
      <c r="AI1399" s="7"/>
      <c r="AJ1399" s="7"/>
      <c r="AK1399" s="7"/>
      <c r="AL1399" s="18"/>
      <c r="AM1399" s="7"/>
      <c r="AN1399" s="18"/>
    </row>
    <row r="1400" spans="1:40" ht="15.75" x14ac:dyDescent="0.25">
      <c r="A1400" s="7"/>
      <c r="B1400" s="7"/>
      <c r="C1400" s="1"/>
      <c r="D1400" s="1"/>
      <c r="E1400" s="1"/>
      <c r="F1400" s="23"/>
      <c r="G1400" s="2"/>
      <c r="H1400" s="1"/>
      <c r="I1400" s="1"/>
      <c r="J1400" s="7"/>
      <c r="K1400" s="7"/>
      <c r="L1400" s="7"/>
      <c r="M1400" s="11"/>
      <c r="N1400" s="7"/>
      <c r="O1400" s="7"/>
      <c r="P1400" s="7"/>
      <c r="Q1400" s="10"/>
      <c r="R1400" s="11"/>
      <c r="S1400" s="11"/>
      <c r="T1400" s="11"/>
      <c r="U1400" s="15"/>
      <c r="V1400" s="7"/>
      <c r="W1400" s="7"/>
      <c r="X1400" s="7"/>
      <c r="Y1400" s="18"/>
      <c r="Z1400" s="18"/>
      <c r="AA1400" s="18"/>
      <c r="AB1400" s="7"/>
      <c r="AC1400" s="7"/>
      <c r="AD1400" s="13"/>
      <c r="AE1400" s="7"/>
      <c r="AF1400" s="7"/>
      <c r="AG1400" s="8"/>
      <c r="AH1400" s="18"/>
      <c r="AI1400" s="7"/>
      <c r="AJ1400" s="7"/>
      <c r="AK1400" s="7"/>
      <c r="AL1400" s="18"/>
      <c r="AM1400" s="7"/>
      <c r="AN1400" s="18"/>
    </row>
    <row r="1401" spans="1:40" ht="15.75" x14ac:dyDescent="0.25">
      <c r="A1401" s="7"/>
      <c r="B1401" s="7"/>
      <c r="C1401" s="1"/>
      <c r="D1401" s="1"/>
      <c r="E1401" s="1"/>
      <c r="F1401" s="23"/>
      <c r="G1401" s="2"/>
      <c r="H1401" s="1"/>
      <c r="I1401" s="1"/>
      <c r="J1401" s="7"/>
      <c r="K1401" s="7"/>
      <c r="L1401" s="7"/>
      <c r="M1401" s="11"/>
      <c r="N1401" s="7"/>
      <c r="O1401" s="7"/>
      <c r="P1401" s="7"/>
      <c r="Q1401" s="10"/>
      <c r="R1401" s="11"/>
      <c r="S1401" s="11"/>
      <c r="T1401" s="11"/>
      <c r="U1401" s="15"/>
      <c r="V1401" s="7"/>
      <c r="W1401" s="7"/>
      <c r="X1401" s="7"/>
      <c r="Y1401" s="18"/>
      <c r="Z1401" s="18"/>
      <c r="AA1401" s="18"/>
      <c r="AB1401" s="7"/>
      <c r="AC1401" s="7"/>
      <c r="AD1401" s="13"/>
      <c r="AE1401" s="7"/>
      <c r="AF1401" s="7"/>
      <c r="AG1401" s="8"/>
      <c r="AH1401" s="18"/>
      <c r="AI1401" s="7"/>
      <c r="AJ1401" s="7"/>
      <c r="AK1401" s="7"/>
      <c r="AL1401" s="18"/>
      <c r="AM1401" s="7"/>
      <c r="AN1401" s="18"/>
    </row>
    <row r="1402" spans="1:40" ht="15.75" x14ac:dyDescent="0.25">
      <c r="A1402" s="7"/>
      <c r="B1402" s="7"/>
      <c r="C1402" s="1"/>
      <c r="D1402" s="1"/>
      <c r="E1402" s="1"/>
      <c r="F1402" s="23"/>
      <c r="G1402" s="2"/>
      <c r="H1402" s="1"/>
      <c r="I1402" s="1"/>
      <c r="J1402" s="7"/>
      <c r="K1402" s="7"/>
      <c r="L1402" s="7"/>
      <c r="M1402" s="11"/>
      <c r="N1402" s="7"/>
      <c r="O1402" s="7"/>
      <c r="P1402" s="7"/>
      <c r="Q1402" s="10"/>
      <c r="R1402" s="11"/>
      <c r="S1402" s="11"/>
      <c r="T1402" s="11"/>
      <c r="U1402" s="15"/>
      <c r="V1402" s="7"/>
      <c r="W1402" s="7"/>
      <c r="X1402" s="7"/>
      <c r="Y1402" s="18"/>
      <c r="Z1402" s="18"/>
      <c r="AA1402" s="18"/>
      <c r="AB1402" s="7"/>
      <c r="AC1402" s="7"/>
      <c r="AD1402" s="13"/>
      <c r="AE1402" s="7"/>
      <c r="AF1402" s="7"/>
      <c r="AG1402" s="8"/>
      <c r="AH1402" s="18"/>
      <c r="AI1402" s="7"/>
      <c r="AJ1402" s="7"/>
      <c r="AK1402" s="7"/>
      <c r="AL1402" s="18"/>
      <c r="AM1402" s="7"/>
      <c r="AN1402" s="18"/>
    </row>
    <row r="1403" spans="1:40" ht="15.75" x14ac:dyDescent="0.25">
      <c r="A1403" s="7"/>
      <c r="B1403" s="7"/>
      <c r="C1403" s="1"/>
      <c r="D1403" s="1"/>
      <c r="E1403" s="1"/>
      <c r="F1403" s="23"/>
      <c r="G1403" s="2"/>
      <c r="H1403" s="1"/>
      <c r="I1403" s="1"/>
      <c r="J1403" s="7"/>
      <c r="K1403" s="7"/>
      <c r="L1403" s="7"/>
      <c r="M1403" s="11"/>
      <c r="N1403" s="7"/>
      <c r="O1403" s="7"/>
      <c r="P1403" s="7"/>
      <c r="Q1403" s="10"/>
      <c r="R1403" s="11"/>
      <c r="S1403" s="11"/>
      <c r="T1403" s="11"/>
      <c r="U1403" s="15"/>
      <c r="V1403" s="7"/>
      <c r="W1403" s="7"/>
      <c r="X1403" s="7"/>
      <c r="Y1403" s="18"/>
      <c r="Z1403" s="18"/>
      <c r="AA1403" s="18"/>
      <c r="AB1403" s="7"/>
      <c r="AC1403" s="7"/>
      <c r="AD1403" s="13"/>
      <c r="AE1403" s="7"/>
      <c r="AF1403" s="7"/>
      <c r="AG1403" s="8"/>
      <c r="AH1403" s="18"/>
      <c r="AI1403" s="7"/>
      <c r="AJ1403" s="7"/>
      <c r="AK1403" s="7"/>
      <c r="AL1403" s="18"/>
      <c r="AM1403" s="7"/>
      <c r="AN1403" s="18"/>
    </row>
    <row r="1404" spans="1:40" ht="15.75" x14ac:dyDescent="0.25">
      <c r="A1404" s="7"/>
      <c r="B1404" s="7"/>
      <c r="C1404" s="1"/>
      <c r="D1404" s="1"/>
      <c r="E1404" s="1"/>
      <c r="F1404" s="23"/>
      <c r="G1404" s="2"/>
      <c r="H1404" s="1"/>
      <c r="I1404" s="1"/>
      <c r="J1404" s="7"/>
      <c r="K1404" s="7"/>
      <c r="L1404" s="7"/>
      <c r="M1404" s="11"/>
      <c r="N1404" s="7"/>
      <c r="O1404" s="7"/>
      <c r="P1404" s="7"/>
      <c r="Q1404" s="10"/>
      <c r="R1404" s="11"/>
      <c r="S1404" s="11"/>
      <c r="T1404" s="11"/>
      <c r="U1404" s="15"/>
      <c r="V1404" s="7"/>
      <c r="W1404" s="7"/>
      <c r="X1404" s="7"/>
      <c r="Y1404" s="18"/>
      <c r="Z1404" s="18"/>
      <c r="AA1404" s="18"/>
      <c r="AB1404" s="7"/>
      <c r="AC1404" s="7"/>
      <c r="AD1404" s="13"/>
      <c r="AE1404" s="7"/>
      <c r="AF1404" s="7"/>
      <c r="AG1404" s="8"/>
      <c r="AH1404" s="18"/>
      <c r="AI1404" s="7"/>
      <c r="AJ1404" s="7"/>
      <c r="AK1404" s="7"/>
      <c r="AL1404" s="18"/>
      <c r="AM1404" s="7"/>
      <c r="AN1404" s="18"/>
    </row>
    <row r="1405" spans="1:40" ht="15.75" x14ac:dyDescent="0.25">
      <c r="A1405" s="7"/>
      <c r="B1405" s="7"/>
      <c r="C1405" s="1"/>
      <c r="D1405" s="1"/>
      <c r="E1405" s="1"/>
      <c r="F1405" s="23"/>
      <c r="G1405" s="2"/>
      <c r="H1405" s="1"/>
      <c r="I1405" s="1"/>
      <c r="J1405" s="7"/>
      <c r="K1405" s="7"/>
      <c r="L1405" s="7"/>
      <c r="M1405" s="11"/>
      <c r="N1405" s="7"/>
      <c r="O1405" s="7"/>
      <c r="P1405" s="7"/>
      <c r="Q1405" s="10"/>
      <c r="R1405" s="11"/>
      <c r="S1405" s="11"/>
      <c r="T1405" s="11"/>
      <c r="U1405" s="15"/>
      <c r="V1405" s="7"/>
      <c r="W1405" s="7"/>
      <c r="X1405" s="7"/>
      <c r="Y1405" s="18"/>
      <c r="Z1405" s="18"/>
      <c r="AA1405" s="18"/>
      <c r="AB1405" s="7"/>
      <c r="AC1405" s="7"/>
      <c r="AD1405" s="13"/>
      <c r="AE1405" s="7"/>
      <c r="AF1405" s="7"/>
      <c r="AG1405" s="8"/>
      <c r="AH1405" s="18"/>
      <c r="AI1405" s="7"/>
      <c r="AJ1405" s="7"/>
      <c r="AK1405" s="7"/>
      <c r="AL1405" s="18"/>
      <c r="AM1405" s="7"/>
      <c r="AN1405" s="18"/>
    </row>
    <row r="1406" spans="1:40" ht="15.75" x14ac:dyDescent="0.25">
      <c r="A1406" s="7"/>
      <c r="B1406" s="7"/>
      <c r="C1406" s="1"/>
      <c r="D1406" s="1"/>
      <c r="E1406" s="1"/>
      <c r="F1406" s="23"/>
      <c r="G1406" s="2"/>
      <c r="H1406" s="1"/>
      <c r="I1406" s="1"/>
      <c r="J1406" s="7"/>
      <c r="K1406" s="7"/>
      <c r="L1406" s="7"/>
      <c r="M1406" s="11"/>
      <c r="N1406" s="7"/>
      <c r="O1406" s="7"/>
      <c r="P1406" s="7"/>
      <c r="Q1406" s="10"/>
      <c r="R1406" s="11"/>
      <c r="S1406" s="11"/>
      <c r="T1406" s="11"/>
      <c r="U1406" s="15"/>
      <c r="V1406" s="7"/>
      <c r="W1406" s="7"/>
      <c r="X1406" s="7"/>
      <c r="Y1406" s="18"/>
      <c r="Z1406" s="18"/>
      <c r="AA1406" s="18"/>
      <c r="AB1406" s="7"/>
      <c r="AC1406" s="7"/>
      <c r="AD1406" s="13"/>
      <c r="AE1406" s="7"/>
      <c r="AF1406" s="7"/>
      <c r="AG1406" s="8"/>
      <c r="AH1406" s="18"/>
      <c r="AI1406" s="7"/>
      <c r="AJ1406" s="7"/>
      <c r="AK1406" s="7"/>
      <c r="AL1406" s="18"/>
      <c r="AM1406" s="7"/>
      <c r="AN1406" s="18"/>
    </row>
    <row r="1407" spans="1:40" ht="15.75" x14ac:dyDescent="0.25">
      <c r="A1407" s="7"/>
      <c r="B1407" s="7"/>
      <c r="C1407" s="1"/>
      <c r="D1407" s="1"/>
      <c r="E1407" s="1"/>
      <c r="F1407" s="23"/>
      <c r="G1407" s="2"/>
      <c r="H1407" s="1"/>
      <c r="I1407" s="1"/>
      <c r="J1407" s="7"/>
      <c r="K1407" s="7"/>
      <c r="L1407" s="7"/>
      <c r="M1407" s="11"/>
      <c r="N1407" s="7"/>
      <c r="O1407" s="7"/>
      <c r="P1407" s="7"/>
      <c r="Q1407" s="10"/>
      <c r="R1407" s="11"/>
      <c r="S1407" s="11"/>
      <c r="T1407" s="11"/>
      <c r="U1407" s="15"/>
      <c r="V1407" s="7"/>
      <c r="W1407" s="7"/>
      <c r="X1407" s="7"/>
      <c r="Y1407" s="18"/>
      <c r="Z1407" s="18"/>
      <c r="AA1407" s="18"/>
      <c r="AB1407" s="7"/>
      <c r="AC1407" s="7"/>
      <c r="AD1407" s="13"/>
      <c r="AE1407" s="7"/>
      <c r="AF1407" s="7"/>
      <c r="AG1407" s="8"/>
      <c r="AH1407" s="18"/>
      <c r="AI1407" s="7"/>
      <c r="AJ1407" s="7"/>
      <c r="AK1407" s="7"/>
      <c r="AL1407" s="18"/>
      <c r="AM1407" s="7"/>
      <c r="AN1407" s="18"/>
    </row>
    <row r="1408" spans="1:40" ht="15.75" x14ac:dyDescent="0.25">
      <c r="A1408" s="7"/>
      <c r="B1408" s="7"/>
      <c r="C1408" s="1"/>
      <c r="D1408" s="1"/>
      <c r="E1408" s="1"/>
      <c r="F1408" s="23"/>
      <c r="G1408" s="2"/>
      <c r="H1408" s="1"/>
      <c r="I1408" s="1"/>
      <c r="J1408" s="7"/>
      <c r="K1408" s="7"/>
      <c r="L1408" s="7"/>
      <c r="M1408" s="11"/>
      <c r="N1408" s="7"/>
      <c r="O1408" s="7"/>
      <c r="P1408" s="7"/>
      <c r="Q1408" s="10"/>
      <c r="R1408" s="11"/>
      <c r="S1408" s="11"/>
      <c r="T1408" s="11"/>
      <c r="U1408" s="15"/>
      <c r="V1408" s="7"/>
      <c r="W1408" s="7"/>
      <c r="X1408" s="7"/>
      <c r="Y1408" s="18"/>
      <c r="Z1408" s="18"/>
      <c r="AA1408" s="18"/>
      <c r="AB1408" s="7"/>
      <c r="AC1408" s="7"/>
      <c r="AD1408" s="13"/>
      <c r="AE1408" s="7"/>
      <c r="AF1408" s="7"/>
      <c r="AG1408" s="8"/>
      <c r="AH1408" s="18"/>
      <c r="AI1408" s="7"/>
      <c r="AJ1408" s="7"/>
      <c r="AK1408" s="7"/>
      <c r="AL1408" s="18"/>
      <c r="AM1408" s="7"/>
      <c r="AN1408" s="18"/>
    </row>
    <row r="1409" spans="1:40" ht="15.75" x14ac:dyDescent="0.25">
      <c r="A1409" s="7"/>
      <c r="B1409" s="7"/>
      <c r="C1409" s="1"/>
      <c r="D1409" s="1"/>
      <c r="E1409" s="1"/>
      <c r="F1409" s="23"/>
      <c r="G1409" s="2"/>
      <c r="H1409" s="1"/>
      <c r="I1409" s="1"/>
      <c r="J1409" s="7"/>
      <c r="K1409" s="7"/>
      <c r="L1409" s="7"/>
      <c r="M1409" s="11"/>
      <c r="N1409" s="7"/>
      <c r="O1409" s="7"/>
      <c r="P1409" s="7"/>
      <c r="Q1409" s="10"/>
      <c r="R1409" s="11"/>
      <c r="S1409" s="11"/>
      <c r="T1409" s="11"/>
      <c r="U1409" s="15"/>
      <c r="V1409" s="7"/>
      <c r="W1409" s="7"/>
      <c r="X1409" s="7"/>
      <c r="Y1409" s="18"/>
      <c r="Z1409" s="18"/>
      <c r="AA1409" s="18"/>
      <c r="AB1409" s="7"/>
      <c r="AC1409" s="7"/>
      <c r="AD1409" s="13"/>
      <c r="AE1409" s="7"/>
      <c r="AF1409" s="7"/>
      <c r="AG1409" s="8"/>
      <c r="AH1409" s="18"/>
      <c r="AI1409" s="7"/>
      <c r="AJ1409" s="7"/>
      <c r="AK1409" s="7"/>
      <c r="AL1409" s="18"/>
      <c r="AM1409" s="7"/>
      <c r="AN1409" s="18"/>
    </row>
    <row r="1410" spans="1:40" ht="15.75" x14ac:dyDescent="0.25">
      <c r="A1410" s="7"/>
      <c r="B1410" s="7"/>
      <c r="C1410" s="1"/>
      <c r="D1410" s="1"/>
      <c r="E1410" s="1"/>
      <c r="F1410" s="23"/>
      <c r="G1410" s="2"/>
      <c r="H1410" s="1"/>
      <c r="I1410" s="1"/>
      <c r="J1410" s="7"/>
      <c r="K1410" s="7"/>
      <c r="L1410" s="7"/>
      <c r="M1410" s="11"/>
      <c r="N1410" s="7"/>
      <c r="O1410" s="7"/>
      <c r="P1410" s="7"/>
      <c r="Q1410" s="10"/>
      <c r="R1410" s="11"/>
      <c r="S1410" s="11"/>
      <c r="T1410" s="11"/>
      <c r="U1410" s="15"/>
      <c r="V1410" s="7"/>
      <c r="W1410" s="7"/>
      <c r="X1410" s="7"/>
      <c r="Y1410" s="18"/>
      <c r="Z1410" s="18"/>
      <c r="AA1410" s="18"/>
      <c r="AB1410" s="7"/>
      <c r="AC1410" s="7"/>
      <c r="AD1410" s="13"/>
      <c r="AE1410" s="7"/>
      <c r="AF1410" s="7"/>
      <c r="AG1410" s="8"/>
      <c r="AH1410" s="18"/>
      <c r="AI1410" s="7"/>
      <c r="AJ1410" s="7"/>
      <c r="AK1410" s="7"/>
      <c r="AL1410" s="18"/>
      <c r="AM1410" s="7"/>
      <c r="AN1410" s="18"/>
    </row>
    <row r="1411" spans="1:40" ht="15.75" x14ac:dyDescent="0.25">
      <c r="A1411" s="7"/>
      <c r="B1411" s="7"/>
      <c r="C1411" s="1"/>
      <c r="D1411" s="1"/>
      <c r="E1411" s="1"/>
      <c r="F1411" s="23"/>
      <c r="G1411" s="2"/>
      <c r="H1411" s="1"/>
      <c r="I1411" s="1"/>
      <c r="J1411" s="7"/>
      <c r="K1411" s="7"/>
      <c r="L1411" s="7"/>
      <c r="M1411" s="11"/>
      <c r="N1411" s="7"/>
      <c r="O1411" s="7"/>
      <c r="P1411" s="7"/>
      <c r="Q1411" s="10"/>
      <c r="R1411" s="11"/>
      <c r="S1411" s="11"/>
      <c r="T1411" s="11"/>
      <c r="U1411" s="15"/>
      <c r="V1411" s="7"/>
      <c r="W1411" s="7"/>
      <c r="X1411" s="7"/>
      <c r="Y1411" s="18"/>
      <c r="Z1411" s="18"/>
      <c r="AA1411" s="18"/>
      <c r="AB1411" s="7"/>
      <c r="AC1411" s="7"/>
      <c r="AD1411" s="13"/>
      <c r="AE1411" s="7"/>
      <c r="AF1411" s="7"/>
      <c r="AG1411" s="8"/>
      <c r="AH1411" s="18"/>
      <c r="AI1411" s="7"/>
      <c r="AJ1411" s="7"/>
      <c r="AK1411" s="7"/>
      <c r="AL1411" s="18"/>
      <c r="AM1411" s="7"/>
      <c r="AN1411" s="18"/>
    </row>
    <row r="1412" spans="1:40" ht="15.75" x14ac:dyDescent="0.25">
      <c r="A1412" s="7"/>
      <c r="B1412" s="7"/>
      <c r="C1412" s="1"/>
      <c r="D1412" s="1"/>
      <c r="E1412" s="1"/>
      <c r="F1412" s="23"/>
      <c r="G1412" s="2"/>
      <c r="H1412" s="1"/>
      <c r="I1412" s="1"/>
      <c r="J1412" s="7"/>
      <c r="K1412" s="7"/>
      <c r="L1412" s="7"/>
      <c r="M1412" s="11"/>
      <c r="N1412" s="7"/>
      <c r="O1412" s="7"/>
      <c r="P1412" s="7"/>
      <c r="Q1412" s="10"/>
      <c r="R1412" s="11"/>
      <c r="S1412" s="11"/>
      <c r="T1412" s="11"/>
      <c r="U1412" s="15"/>
      <c r="V1412" s="7"/>
      <c r="W1412" s="7"/>
      <c r="X1412" s="7"/>
      <c r="Y1412" s="18"/>
      <c r="Z1412" s="18"/>
      <c r="AA1412" s="18"/>
      <c r="AB1412" s="7"/>
      <c r="AC1412" s="7"/>
      <c r="AD1412" s="13"/>
      <c r="AE1412" s="7"/>
      <c r="AF1412" s="7"/>
      <c r="AG1412" s="8"/>
      <c r="AH1412" s="18"/>
      <c r="AI1412" s="7"/>
      <c r="AJ1412" s="7"/>
      <c r="AK1412" s="7"/>
      <c r="AL1412" s="18"/>
      <c r="AM1412" s="7"/>
      <c r="AN1412" s="18"/>
    </row>
    <row r="1413" spans="1:40" ht="15.75" x14ac:dyDescent="0.25">
      <c r="A1413" s="7"/>
      <c r="B1413" s="7"/>
      <c r="C1413" s="1"/>
      <c r="D1413" s="1"/>
      <c r="E1413" s="1"/>
      <c r="F1413" s="23"/>
      <c r="G1413" s="2"/>
      <c r="H1413" s="1"/>
      <c r="I1413" s="1"/>
      <c r="J1413" s="7"/>
      <c r="K1413" s="7"/>
      <c r="L1413" s="7"/>
      <c r="M1413" s="11"/>
      <c r="N1413" s="7"/>
      <c r="O1413" s="7"/>
      <c r="P1413" s="7"/>
      <c r="Q1413" s="10"/>
      <c r="R1413" s="11"/>
      <c r="S1413" s="11"/>
      <c r="T1413" s="11"/>
      <c r="U1413" s="15"/>
      <c r="V1413" s="7"/>
      <c r="W1413" s="7"/>
      <c r="X1413" s="7"/>
      <c r="Y1413" s="18"/>
      <c r="Z1413" s="18"/>
      <c r="AA1413" s="18"/>
      <c r="AB1413" s="7"/>
      <c r="AC1413" s="7"/>
      <c r="AD1413" s="13"/>
      <c r="AE1413" s="7"/>
      <c r="AF1413" s="7"/>
      <c r="AG1413" s="8"/>
      <c r="AH1413" s="18"/>
      <c r="AI1413" s="7"/>
      <c r="AJ1413" s="7"/>
      <c r="AK1413" s="7"/>
      <c r="AL1413" s="18"/>
      <c r="AM1413" s="7"/>
      <c r="AN1413" s="18"/>
    </row>
    <row r="1414" spans="1:40" ht="15.75" x14ac:dyDescent="0.25">
      <c r="A1414" s="7"/>
      <c r="B1414" s="7"/>
      <c r="C1414" s="1"/>
      <c r="D1414" s="1"/>
      <c r="E1414" s="1"/>
      <c r="F1414" s="23"/>
      <c r="G1414" s="2"/>
      <c r="H1414" s="1"/>
      <c r="I1414" s="1"/>
      <c r="J1414" s="7"/>
      <c r="K1414" s="7"/>
      <c r="L1414" s="7"/>
      <c r="M1414" s="11"/>
      <c r="N1414" s="7"/>
      <c r="O1414" s="7"/>
      <c r="P1414" s="7"/>
      <c r="Q1414" s="10"/>
      <c r="R1414" s="11"/>
      <c r="S1414" s="11"/>
      <c r="T1414" s="11"/>
      <c r="U1414" s="15"/>
      <c r="V1414" s="7"/>
      <c r="W1414" s="7"/>
      <c r="X1414" s="7"/>
      <c r="Y1414" s="18"/>
      <c r="Z1414" s="18"/>
      <c r="AA1414" s="18"/>
      <c r="AB1414" s="7"/>
      <c r="AC1414" s="7"/>
      <c r="AD1414" s="13"/>
      <c r="AE1414" s="7"/>
      <c r="AF1414" s="7"/>
      <c r="AG1414" s="8"/>
      <c r="AH1414" s="18"/>
      <c r="AI1414" s="7"/>
      <c r="AJ1414" s="7"/>
      <c r="AK1414" s="7"/>
      <c r="AL1414" s="18"/>
      <c r="AM1414" s="7"/>
      <c r="AN1414" s="18"/>
    </row>
    <row r="1415" spans="1:40" ht="15.75" x14ac:dyDescent="0.25">
      <c r="A1415" s="7"/>
      <c r="B1415" s="7"/>
      <c r="C1415" s="1"/>
      <c r="D1415" s="1"/>
      <c r="E1415" s="1"/>
      <c r="F1415" s="23"/>
      <c r="G1415" s="2"/>
      <c r="H1415" s="1"/>
      <c r="I1415" s="1"/>
      <c r="J1415" s="7"/>
      <c r="K1415" s="7"/>
      <c r="L1415" s="7"/>
      <c r="M1415" s="11"/>
      <c r="N1415" s="7"/>
      <c r="O1415" s="7"/>
      <c r="P1415" s="7"/>
      <c r="Q1415" s="10"/>
      <c r="R1415" s="11"/>
      <c r="S1415" s="11"/>
      <c r="T1415" s="11"/>
      <c r="U1415" s="15"/>
      <c r="V1415" s="7"/>
      <c r="W1415" s="7"/>
      <c r="X1415" s="7"/>
      <c r="Y1415" s="18"/>
      <c r="Z1415" s="18"/>
      <c r="AA1415" s="18"/>
      <c r="AB1415" s="7"/>
      <c r="AC1415" s="7"/>
      <c r="AD1415" s="13"/>
      <c r="AE1415" s="7"/>
      <c r="AF1415" s="7"/>
      <c r="AG1415" s="8"/>
      <c r="AH1415" s="18"/>
      <c r="AI1415" s="7"/>
      <c r="AJ1415" s="7"/>
      <c r="AK1415" s="7"/>
      <c r="AL1415" s="18"/>
      <c r="AM1415" s="7"/>
      <c r="AN1415" s="18"/>
    </row>
    <row r="1416" spans="1:40" ht="15.75" x14ac:dyDescent="0.25">
      <c r="A1416" s="7"/>
      <c r="B1416" s="7"/>
      <c r="C1416" s="1"/>
      <c r="D1416" s="1"/>
      <c r="E1416" s="1"/>
      <c r="F1416" s="23"/>
      <c r="G1416" s="2"/>
      <c r="H1416" s="1"/>
      <c r="I1416" s="1"/>
      <c r="J1416" s="7"/>
      <c r="K1416" s="7"/>
      <c r="L1416" s="7"/>
      <c r="M1416" s="11"/>
      <c r="N1416" s="7"/>
      <c r="O1416" s="7"/>
      <c r="P1416" s="7"/>
      <c r="Q1416" s="10"/>
      <c r="R1416" s="11"/>
      <c r="S1416" s="11"/>
      <c r="T1416" s="11"/>
      <c r="U1416" s="15"/>
      <c r="V1416" s="7"/>
      <c r="W1416" s="7"/>
      <c r="X1416" s="7"/>
      <c r="Y1416" s="18"/>
      <c r="Z1416" s="18"/>
      <c r="AA1416" s="18"/>
      <c r="AB1416" s="7"/>
      <c r="AC1416" s="7"/>
      <c r="AD1416" s="13"/>
      <c r="AE1416" s="7"/>
      <c r="AF1416" s="7"/>
      <c r="AG1416" s="8"/>
      <c r="AH1416" s="18"/>
      <c r="AI1416" s="7"/>
      <c r="AJ1416" s="7"/>
      <c r="AK1416" s="7"/>
      <c r="AL1416" s="18"/>
      <c r="AM1416" s="7"/>
      <c r="AN1416" s="18"/>
    </row>
    <row r="1417" spans="1:40" ht="15.75" x14ac:dyDescent="0.25">
      <c r="A1417" s="7"/>
      <c r="B1417" s="7"/>
      <c r="C1417" s="1"/>
      <c r="D1417" s="1"/>
      <c r="E1417" s="1"/>
      <c r="F1417" s="23"/>
      <c r="G1417" s="2"/>
      <c r="H1417" s="1"/>
      <c r="I1417" s="1"/>
      <c r="J1417" s="7"/>
      <c r="K1417" s="7"/>
      <c r="L1417" s="7"/>
      <c r="M1417" s="11"/>
      <c r="N1417" s="7"/>
      <c r="O1417" s="7"/>
      <c r="P1417" s="7"/>
      <c r="Q1417" s="10"/>
      <c r="R1417" s="11"/>
      <c r="S1417" s="11"/>
      <c r="T1417" s="11"/>
      <c r="U1417" s="15"/>
      <c r="V1417" s="7"/>
      <c r="W1417" s="7"/>
      <c r="X1417" s="7"/>
      <c r="Y1417" s="18"/>
      <c r="Z1417" s="18"/>
      <c r="AA1417" s="18"/>
      <c r="AB1417" s="7"/>
      <c r="AC1417" s="7"/>
      <c r="AD1417" s="13"/>
      <c r="AE1417" s="7"/>
      <c r="AF1417" s="7"/>
      <c r="AG1417" s="8"/>
      <c r="AH1417" s="18"/>
      <c r="AI1417" s="7"/>
      <c r="AJ1417" s="7"/>
      <c r="AK1417" s="7"/>
      <c r="AL1417" s="18"/>
      <c r="AM1417" s="7"/>
      <c r="AN1417" s="18"/>
    </row>
    <row r="1418" spans="1:40" ht="15.75" x14ac:dyDescent="0.25">
      <c r="A1418" s="7"/>
      <c r="B1418" s="7"/>
      <c r="C1418" s="1"/>
      <c r="D1418" s="1"/>
      <c r="E1418" s="1"/>
      <c r="F1418" s="23"/>
      <c r="G1418" s="2"/>
      <c r="H1418" s="1"/>
      <c r="I1418" s="1"/>
      <c r="J1418" s="7"/>
      <c r="K1418" s="7"/>
      <c r="L1418" s="7"/>
      <c r="M1418" s="11"/>
      <c r="N1418" s="7"/>
      <c r="O1418" s="7"/>
      <c r="P1418" s="7"/>
      <c r="Q1418" s="10"/>
      <c r="R1418" s="11"/>
      <c r="S1418" s="11"/>
      <c r="T1418" s="11"/>
      <c r="U1418" s="15"/>
      <c r="V1418" s="7"/>
      <c r="W1418" s="7"/>
      <c r="X1418" s="7"/>
      <c r="Y1418" s="18"/>
      <c r="Z1418" s="18"/>
      <c r="AA1418" s="18"/>
      <c r="AB1418" s="7"/>
      <c r="AC1418" s="7"/>
      <c r="AD1418" s="13"/>
      <c r="AE1418" s="7"/>
      <c r="AF1418" s="7"/>
      <c r="AG1418" s="8"/>
      <c r="AH1418" s="18"/>
      <c r="AI1418" s="7"/>
      <c r="AJ1418" s="7"/>
      <c r="AK1418" s="7"/>
      <c r="AL1418" s="18"/>
      <c r="AM1418" s="7"/>
      <c r="AN1418" s="18"/>
    </row>
    <row r="1419" spans="1:40" ht="15.75" x14ac:dyDescent="0.25">
      <c r="A1419" s="7"/>
      <c r="B1419" s="7"/>
      <c r="C1419" s="1"/>
      <c r="D1419" s="1"/>
      <c r="E1419" s="1"/>
      <c r="F1419" s="23"/>
      <c r="G1419" s="2"/>
      <c r="H1419" s="1"/>
      <c r="I1419" s="1"/>
      <c r="J1419" s="7"/>
      <c r="K1419" s="7"/>
      <c r="L1419" s="7"/>
      <c r="M1419" s="11"/>
      <c r="N1419" s="7"/>
      <c r="O1419" s="7"/>
      <c r="P1419" s="7"/>
      <c r="Q1419" s="10"/>
      <c r="R1419" s="11"/>
      <c r="S1419" s="11"/>
      <c r="T1419" s="11"/>
      <c r="U1419" s="15"/>
      <c r="V1419" s="7"/>
      <c r="W1419" s="7"/>
      <c r="X1419" s="7"/>
      <c r="Y1419" s="18"/>
      <c r="Z1419" s="18"/>
      <c r="AA1419" s="18"/>
      <c r="AB1419" s="7"/>
      <c r="AC1419" s="7"/>
      <c r="AD1419" s="13"/>
      <c r="AE1419" s="7"/>
      <c r="AF1419" s="7"/>
      <c r="AG1419" s="8"/>
      <c r="AH1419" s="18"/>
      <c r="AI1419" s="7"/>
      <c r="AJ1419" s="7"/>
      <c r="AK1419" s="7"/>
      <c r="AL1419" s="18"/>
      <c r="AM1419" s="7"/>
      <c r="AN1419" s="18"/>
    </row>
    <row r="1420" spans="1:40" ht="15.75" x14ac:dyDescent="0.25">
      <c r="A1420" s="7"/>
      <c r="B1420" s="7"/>
      <c r="C1420" s="1"/>
      <c r="D1420" s="1"/>
      <c r="E1420" s="1"/>
      <c r="F1420" s="23"/>
      <c r="G1420" s="2"/>
      <c r="H1420" s="1"/>
      <c r="I1420" s="1"/>
      <c r="J1420" s="7"/>
      <c r="K1420" s="7"/>
      <c r="L1420" s="7"/>
      <c r="M1420" s="11"/>
      <c r="N1420" s="7"/>
      <c r="O1420" s="7"/>
      <c r="P1420" s="7"/>
      <c r="Q1420" s="10"/>
      <c r="R1420" s="11"/>
      <c r="S1420" s="11"/>
      <c r="T1420" s="11"/>
      <c r="U1420" s="15"/>
      <c r="V1420" s="7"/>
      <c r="W1420" s="7"/>
      <c r="X1420" s="7"/>
      <c r="Y1420" s="18"/>
      <c r="Z1420" s="18"/>
      <c r="AA1420" s="18"/>
      <c r="AB1420" s="7"/>
      <c r="AC1420" s="7"/>
      <c r="AD1420" s="13"/>
      <c r="AE1420" s="7"/>
      <c r="AF1420" s="7"/>
      <c r="AG1420" s="8"/>
      <c r="AH1420" s="18"/>
      <c r="AI1420" s="7"/>
      <c r="AJ1420" s="7"/>
      <c r="AK1420" s="7"/>
      <c r="AL1420" s="18"/>
      <c r="AM1420" s="7"/>
      <c r="AN1420" s="18"/>
    </row>
    <row r="1421" spans="1:40" ht="15.75" x14ac:dyDescent="0.25">
      <c r="A1421" s="7"/>
      <c r="B1421" s="7"/>
      <c r="C1421" s="1"/>
      <c r="D1421" s="1"/>
      <c r="E1421" s="1"/>
      <c r="F1421" s="23"/>
      <c r="G1421" s="2"/>
      <c r="H1421" s="1"/>
      <c r="I1421" s="1"/>
      <c r="J1421" s="7"/>
      <c r="K1421" s="7"/>
      <c r="L1421" s="7"/>
      <c r="M1421" s="11"/>
      <c r="N1421" s="7"/>
      <c r="O1421" s="7"/>
      <c r="P1421" s="7"/>
      <c r="Q1421" s="10"/>
      <c r="R1421" s="11"/>
      <c r="S1421" s="11"/>
      <c r="T1421" s="11"/>
      <c r="U1421" s="15"/>
      <c r="V1421" s="7"/>
      <c r="W1421" s="7"/>
      <c r="X1421" s="7"/>
      <c r="Y1421" s="18"/>
      <c r="Z1421" s="18"/>
      <c r="AA1421" s="18"/>
      <c r="AB1421" s="7"/>
      <c r="AC1421" s="7"/>
      <c r="AD1421" s="13"/>
      <c r="AE1421" s="7"/>
      <c r="AF1421" s="7"/>
      <c r="AG1421" s="8"/>
      <c r="AH1421" s="18"/>
      <c r="AI1421" s="7"/>
      <c r="AJ1421" s="7"/>
      <c r="AK1421" s="7"/>
      <c r="AL1421" s="18"/>
      <c r="AM1421" s="7"/>
      <c r="AN1421" s="18"/>
    </row>
    <row r="1422" spans="1:40" ht="15.75" x14ac:dyDescent="0.25">
      <c r="A1422" s="7"/>
      <c r="B1422" s="7"/>
      <c r="C1422" s="1"/>
      <c r="D1422" s="1"/>
      <c r="E1422" s="1"/>
      <c r="F1422" s="23"/>
      <c r="G1422" s="2"/>
      <c r="H1422" s="1"/>
      <c r="I1422" s="1"/>
      <c r="J1422" s="7"/>
      <c r="K1422" s="7"/>
      <c r="L1422" s="7"/>
      <c r="M1422" s="11"/>
      <c r="N1422" s="7"/>
      <c r="O1422" s="7"/>
      <c r="P1422" s="7"/>
      <c r="Q1422" s="10"/>
      <c r="R1422" s="11"/>
      <c r="S1422" s="11"/>
      <c r="T1422" s="11"/>
      <c r="U1422" s="15"/>
      <c r="V1422" s="7"/>
      <c r="W1422" s="7"/>
      <c r="X1422" s="7"/>
      <c r="Y1422" s="18"/>
      <c r="Z1422" s="18"/>
      <c r="AA1422" s="18"/>
      <c r="AB1422" s="7"/>
      <c r="AC1422" s="7"/>
      <c r="AD1422" s="13"/>
      <c r="AE1422" s="7"/>
      <c r="AF1422" s="7"/>
      <c r="AG1422" s="8"/>
      <c r="AH1422" s="18"/>
      <c r="AI1422" s="7"/>
      <c r="AJ1422" s="7"/>
      <c r="AK1422" s="7"/>
      <c r="AL1422" s="18"/>
      <c r="AM1422" s="7"/>
      <c r="AN1422" s="18"/>
    </row>
    <row r="1423" spans="1:40" ht="15.75" x14ac:dyDescent="0.25">
      <c r="A1423" s="7"/>
      <c r="B1423" s="7"/>
      <c r="C1423" s="1"/>
      <c r="D1423" s="1"/>
      <c r="E1423" s="1"/>
      <c r="F1423" s="23"/>
      <c r="G1423" s="2"/>
      <c r="H1423" s="1"/>
      <c r="I1423" s="1"/>
      <c r="J1423" s="7"/>
      <c r="K1423" s="7"/>
      <c r="L1423" s="7"/>
      <c r="M1423" s="11"/>
      <c r="N1423" s="7"/>
      <c r="O1423" s="7"/>
      <c r="P1423" s="7"/>
      <c r="Q1423" s="10"/>
      <c r="R1423" s="11"/>
      <c r="S1423" s="11"/>
      <c r="T1423" s="11"/>
      <c r="U1423" s="15"/>
      <c r="V1423" s="7"/>
      <c r="W1423" s="7"/>
      <c r="X1423" s="7"/>
      <c r="Y1423" s="18"/>
      <c r="Z1423" s="18"/>
      <c r="AA1423" s="18"/>
      <c r="AB1423" s="7"/>
      <c r="AC1423" s="7"/>
      <c r="AD1423" s="13"/>
      <c r="AE1423" s="7"/>
      <c r="AF1423" s="7"/>
      <c r="AG1423" s="8"/>
      <c r="AH1423" s="18"/>
      <c r="AI1423" s="7"/>
      <c r="AJ1423" s="7"/>
      <c r="AK1423" s="7"/>
      <c r="AL1423" s="18"/>
      <c r="AM1423" s="7"/>
      <c r="AN1423" s="18"/>
    </row>
    <row r="1424" spans="1:40" ht="15.75" x14ac:dyDescent="0.25">
      <c r="A1424" s="7"/>
      <c r="B1424" s="7"/>
      <c r="C1424" s="1"/>
      <c r="D1424" s="1"/>
      <c r="E1424" s="1"/>
      <c r="F1424" s="23"/>
      <c r="G1424" s="2"/>
      <c r="H1424" s="1"/>
      <c r="I1424" s="1"/>
      <c r="J1424" s="7"/>
      <c r="K1424" s="7"/>
      <c r="L1424" s="7"/>
      <c r="M1424" s="11"/>
      <c r="N1424" s="7"/>
      <c r="O1424" s="7"/>
      <c r="P1424" s="7"/>
      <c r="Q1424" s="10"/>
      <c r="R1424" s="11"/>
      <c r="S1424" s="11"/>
      <c r="T1424" s="11"/>
      <c r="U1424" s="15"/>
      <c r="V1424" s="7"/>
      <c r="W1424" s="7"/>
      <c r="X1424" s="7"/>
      <c r="Y1424" s="18"/>
      <c r="Z1424" s="18"/>
      <c r="AA1424" s="18"/>
      <c r="AB1424" s="7"/>
      <c r="AC1424" s="7"/>
      <c r="AD1424" s="13"/>
      <c r="AE1424" s="7"/>
      <c r="AF1424" s="7"/>
      <c r="AG1424" s="8"/>
      <c r="AH1424" s="18"/>
      <c r="AI1424" s="7"/>
      <c r="AJ1424" s="7"/>
      <c r="AK1424" s="7"/>
      <c r="AL1424" s="18"/>
      <c r="AM1424" s="7"/>
      <c r="AN1424" s="18"/>
    </row>
    <row r="1425" spans="1:40" ht="15.75" x14ac:dyDescent="0.25">
      <c r="A1425" s="7"/>
      <c r="B1425" s="7"/>
      <c r="C1425" s="1"/>
      <c r="D1425" s="1"/>
      <c r="E1425" s="1"/>
      <c r="F1425" s="23"/>
      <c r="G1425" s="2"/>
      <c r="H1425" s="1"/>
      <c r="I1425" s="1"/>
      <c r="J1425" s="7"/>
      <c r="K1425" s="7"/>
      <c r="L1425" s="7"/>
      <c r="M1425" s="11"/>
      <c r="N1425" s="7"/>
      <c r="O1425" s="7"/>
      <c r="P1425" s="7"/>
      <c r="Q1425" s="10"/>
      <c r="R1425" s="11"/>
      <c r="S1425" s="11"/>
      <c r="T1425" s="11"/>
      <c r="U1425" s="15"/>
      <c r="V1425" s="7"/>
      <c r="W1425" s="7"/>
      <c r="X1425" s="7"/>
      <c r="Y1425" s="18"/>
      <c r="Z1425" s="18"/>
      <c r="AA1425" s="18"/>
      <c r="AB1425" s="7"/>
      <c r="AC1425" s="7"/>
      <c r="AD1425" s="13"/>
      <c r="AE1425" s="7"/>
      <c r="AF1425" s="7"/>
      <c r="AG1425" s="8"/>
      <c r="AH1425" s="18"/>
      <c r="AI1425" s="7"/>
      <c r="AJ1425" s="7"/>
      <c r="AK1425" s="7"/>
      <c r="AL1425" s="18"/>
      <c r="AM1425" s="7"/>
      <c r="AN1425" s="18"/>
    </row>
    <row r="1426" spans="1:40" ht="15.75" x14ac:dyDescent="0.25">
      <c r="A1426" s="7"/>
      <c r="B1426" s="7"/>
      <c r="C1426" s="1"/>
      <c r="D1426" s="1"/>
      <c r="E1426" s="1"/>
      <c r="F1426" s="23"/>
      <c r="G1426" s="2"/>
      <c r="H1426" s="1"/>
      <c r="I1426" s="1"/>
      <c r="J1426" s="7"/>
      <c r="K1426" s="7"/>
      <c r="L1426" s="7"/>
      <c r="M1426" s="11"/>
      <c r="N1426" s="7"/>
      <c r="O1426" s="7"/>
      <c r="P1426" s="7"/>
      <c r="Q1426" s="10"/>
      <c r="R1426" s="11"/>
      <c r="S1426" s="11"/>
      <c r="T1426" s="11"/>
      <c r="U1426" s="15"/>
      <c r="V1426" s="7"/>
      <c r="W1426" s="7"/>
      <c r="X1426" s="7"/>
      <c r="Y1426" s="18"/>
      <c r="Z1426" s="18"/>
      <c r="AA1426" s="18"/>
      <c r="AB1426" s="7"/>
      <c r="AC1426" s="7"/>
      <c r="AD1426" s="13"/>
      <c r="AE1426" s="7"/>
      <c r="AF1426" s="7"/>
      <c r="AG1426" s="8"/>
      <c r="AH1426" s="18"/>
      <c r="AI1426" s="7"/>
      <c r="AJ1426" s="7"/>
      <c r="AK1426" s="7"/>
      <c r="AL1426" s="18"/>
      <c r="AM1426" s="7"/>
      <c r="AN1426" s="18"/>
    </row>
    <row r="1427" spans="1:40" ht="15.75" x14ac:dyDescent="0.25">
      <c r="A1427" s="7"/>
      <c r="B1427" s="7"/>
      <c r="C1427" s="1"/>
      <c r="D1427" s="1"/>
      <c r="E1427" s="1"/>
      <c r="F1427" s="23"/>
      <c r="G1427" s="2"/>
      <c r="H1427" s="1"/>
      <c r="I1427" s="1"/>
      <c r="J1427" s="7"/>
      <c r="K1427" s="7"/>
      <c r="L1427" s="7"/>
      <c r="M1427" s="11"/>
      <c r="N1427" s="7"/>
      <c r="O1427" s="7"/>
      <c r="P1427" s="7"/>
      <c r="Q1427" s="10"/>
      <c r="R1427" s="11"/>
      <c r="S1427" s="11"/>
      <c r="T1427" s="11"/>
      <c r="U1427" s="15"/>
      <c r="V1427" s="7"/>
      <c r="W1427" s="7"/>
      <c r="X1427" s="7"/>
      <c r="Y1427" s="18"/>
      <c r="Z1427" s="18"/>
      <c r="AA1427" s="18"/>
      <c r="AB1427" s="7"/>
      <c r="AC1427" s="7"/>
      <c r="AD1427" s="13"/>
      <c r="AE1427" s="7"/>
      <c r="AF1427" s="7"/>
      <c r="AG1427" s="8"/>
      <c r="AH1427" s="18"/>
      <c r="AI1427" s="7"/>
      <c r="AJ1427" s="7"/>
      <c r="AK1427" s="7"/>
      <c r="AL1427" s="18"/>
      <c r="AM1427" s="7"/>
      <c r="AN1427" s="18"/>
    </row>
    <row r="1428" spans="1:40" ht="15.75" x14ac:dyDescent="0.25">
      <c r="A1428" s="7"/>
      <c r="B1428" s="7"/>
      <c r="C1428" s="1"/>
      <c r="D1428" s="1"/>
      <c r="E1428" s="1"/>
      <c r="F1428" s="23"/>
      <c r="G1428" s="2"/>
      <c r="H1428" s="1"/>
      <c r="I1428" s="1"/>
      <c r="J1428" s="7"/>
      <c r="K1428" s="7"/>
      <c r="L1428" s="7"/>
      <c r="M1428" s="11"/>
      <c r="N1428" s="7"/>
      <c r="O1428" s="7"/>
      <c r="P1428" s="7"/>
      <c r="Q1428" s="10"/>
      <c r="R1428" s="11"/>
      <c r="S1428" s="11"/>
      <c r="T1428" s="11"/>
      <c r="U1428" s="15"/>
      <c r="V1428" s="7"/>
      <c r="W1428" s="7"/>
      <c r="X1428" s="7"/>
      <c r="Y1428" s="18"/>
      <c r="Z1428" s="18"/>
      <c r="AA1428" s="18"/>
      <c r="AB1428" s="7"/>
      <c r="AC1428" s="7"/>
      <c r="AD1428" s="13"/>
      <c r="AE1428" s="7"/>
      <c r="AF1428" s="7"/>
      <c r="AG1428" s="8"/>
      <c r="AH1428" s="18"/>
      <c r="AI1428" s="7"/>
      <c r="AJ1428" s="7"/>
      <c r="AK1428" s="7"/>
      <c r="AL1428" s="18"/>
      <c r="AM1428" s="7"/>
      <c r="AN1428" s="18"/>
    </row>
    <row r="1429" spans="1:40" ht="15.75" x14ac:dyDescent="0.25">
      <c r="A1429" s="7"/>
      <c r="B1429" s="7"/>
      <c r="C1429" s="1"/>
      <c r="D1429" s="1"/>
      <c r="E1429" s="1"/>
      <c r="F1429" s="23"/>
      <c r="G1429" s="2"/>
      <c r="H1429" s="1"/>
      <c r="I1429" s="1"/>
      <c r="J1429" s="7"/>
      <c r="K1429" s="7"/>
      <c r="L1429" s="7"/>
      <c r="M1429" s="11"/>
      <c r="N1429" s="7"/>
      <c r="O1429" s="7"/>
      <c r="P1429" s="7"/>
      <c r="Q1429" s="10"/>
      <c r="R1429" s="11"/>
      <c r="S1429" s="11"/>
      <c r="T1429" s="11"/>
      <c r="U1429" s="15"/>
      <c r="V1429" s="7"/>
      <c r="W1429" s="7"/>
      <c r="X1429" s="7"/>
      <c r="Y1429" s="18"/>
      <c r="Z1429" s="18"/>
      <c r="AA1429" s="18"/>
      <c r="AB1429" s="7"/>
      <c r="AC1429" s="7"/>
      <c r="AD1429" s="13"/>
      <c r="AE1429" s="7"/>
      <c r="AF1429" s="7"/>
      <c r="AG1429" s="8"/>
      <c r="AH1429" s="18"/>
      <c r="AI1429" s="7"/>
      <c r="AJ1429" s="7"/>
      <c r="AK1429" s="7"/>
      <c r="AL1429" s="18"/>
      <c r="AM1429" s="7"/>
      <c r="AN1429" s="18"/>
    </row>
    <row r="1430" spans="1:40" ht="15.75" x14ac:dyDescent="0.25">
      <c r="A1430" s="7"/>
      <c r="B1430" s="7"/>
      <c r="C1430" s="1"/>
      <c r="D1430" s="1"/>
      <c r="E1430" s="1"/>
      <c r="F1430" s="23"/>
      <c r="G1430" s="2"/>
      <c r="H1430" s="1"/>
      <c r="I1430" s="1"/>
      <c r="J1430" s="7"/>
      <c r="K1430" s="7"/>
      <c r="L1430" s="7"/>
      <c r="M1430" s="11"/>
      <c r="N1430" s="7"/>
      <c r="O1430" s="7"/>
      <c r="P1430" s="7"/>
      <c r="Q1430" s="10"/>
      <c r="R1430" s="11"/>
      <c r="S1430" s="11"/>
      <c r="T1430" s="11"/>
      <c r="U1430" s="15"/>
      <c r="V1430" s="7"/>
      <c r="W1430" s="7"/>
      <c r="X1430" s="7"/>
      <c r="Y1430" s="18"/>
      <c r="Z1430" s="18"/>
      <c r="AA1430" s="18"/>
      <c r="AB1430" s="7"/>
      <c r="AC1430" s="7"/>
      <c r="AD1430" s="13"/>
      <c r="AE1430" s="7"/>
      <c r="AF1430" s="7"/>
      <c r="AG1430" s="8"/>
      <c r="AH1430" s="18"/>
      <c r="AI1430" s="7"/>
      <c r="AJ1430" s="7"/>
      <c r="AK1430" s="7"/>
      <c r="AL1430" s="18"/>
      <c r="AM1430" s="7"/>
      <c r="AN1430" s="18"/>
    </row>
    <row r="1431" spans="1:40" ht="15.75" x14ac:dyDescent="0.25">
      <c r="A1431" s="7"/>
      <c r="B1431" s="7"/>
      <c r="C1431" s="1"/>
      <c r="D1431" s="1"/>
      <c r="E1431" s="1"/>
      <c r="F1431" s="23"/>
      <c r="G1431" s="2"/>
      <c r="H1431" s="1"/>
      <c r="I1431" s="1"/>
      <c r="J1431" s="7"/>
      <c r="K1431" s="7"/>
      <c r="L1431" s="7"/>
      <c r="M1431" s="11"/>
      <c r="N1431" s="7"/>
      <c r="O1431" s="7"/>
      <c r="P1431" s="7"/>
      <c r="Q1431" s="10"/>
      <c r="R1431" s="11"/>
      <c r="S1431" s="11"/>
      <c r="T1431" s="11"/>
      <c r="U1431" s="15"/>
      <c r="V1431" s="7"/>
      <c r="W1431" s="7"/>
      <c r="X1431" s="7"/>
      <c r="Y1431" s="18"/>
      <c r="Z1431" s="18"/>
      <c r="AA1431" s="18"/>
      <c r="AB1431" s="7"/>
      <c r="AC1431" s="7"/>
      <c r="AD1431" s="13"/>
      <c r="AE1431" s="7"/>
      <c r="AF1431" s="7"/>
      <c r="AG1431" s="8"/>
      <c r="AH1431" s="18"/>
      <c r="AI1431" s="7"/>
      <c r="AJ1431" s="7"/>
      <c r="AK1431" s="7"/>
      <c r="AL1431" s="18"/>
      <c r="AM1431" s="7"/>
      <c r="AN1431" s="18"/>
    </row>
    <row r="1432" spans="1:40" ht="15.75" x14ac:dyDescent="0.25">
      <c r="A1432" s="7"/>
      <c r="B1432" s="7"/>
      <c r="C1432" s="1"/>
      <c r="D1432" s="1"/>
      <c r="E1432" s="1"/>
      <c r="F1432" s="23"/>
      <c r="G1432" s="2"/>
      <c r="H1432" s="1"/>
      <c r="I1432" s="1"/>
      <c r="J1432" s="7"/>
      <c r="K1432" s="7"/>
      <c r="L1432" s="7"/>
      <c r="M1432" s="11"/>
      <c r="N1432" s="7"/>
      <c r="O1432" s="7"/>
      <c r="P1432" s="7"/>
      <c r="Q1432" s="10"/>
      <c r="R1432" s="11"/>
      <c r="S1432" s="11"/>
      <c r="T1432" s="11"/>
      <c r="U1432" s="15"/>
      <c r="V1432" s="7"/>
      <c r="W1432" s="7"/>
      <c r="X1432" s="7"/>
      <c r="Y1432" s="18"/>
      <c r="Z1432" s="18"/>
      <c r="AA1432" s="18"/>
      <c r="AB1432" s="7"/>
      <c r="AC1432" s="7"/>
      <c r="AD1432" s="13"/>
      <c r="AE1432" s="7"/>
      <c r="AF1432" s="7"/>
      <c r="AG1432" s="8"/>
      <c r="AH1432" s="18"/>
      <c r="AI1432" s="7"/>
      <c r="AJ1432" s="7"/>
      <c r="AK1432" s="7"/>
      <c r="AL1432" s="18"/>
      <c r="AM1432" s="7"/>
      <c r="AN1432" s="18"/>
    </row>
    <row r="1433" spans="1:40" ht="15.75" x14ac:dyDescent="0.25">
      <c r="A1433" s="7"/>
      <c r="B1433" s="7"/>
      <c r="C1433" s="1"/>
      <c r="D1433" s="1"/>
      <c r="E1433" s="1"/>
      <c r="F1433" s="23"/>
      <c r="G1433" s="2"/>
      <c r="H1433" s="1"/>
      <c r="I1433" s="1"/>
      <c r="J1433" s="7"/>
      <c r="K1433" s="7"/>
      <c r="L1433" s="7"/>
      <c r="M1433" s="11"/>
      <c r="N1433" s="7"/>
      <c r="O1433" s="7"/>
      <c r="P1433" s="7"/>
      <c r="Q1433" s="10"/>
      <c r="R1433" s="11"/>
      <c r="S1433" s="11"/>
      <c r="T1433" s="11"/>
      <c r="U1433" s="15"/>
      <c r="V1433" s="7"/>
      <c r="W1433" s="7"/>
      <c r="X1433" s="7"/>
      <c r="Y1433" s="18"/>
      <c r="Z1433" s="18"/>
      <c r="AA1433" s="18"/>
      <c r="AB1433" s="7"/>
      <c r="AC1433" s="7"/>
      <c r="AD1433" s="13"/>
      <c r="AE1433" s="7"/>
      <c r="AF1433" s="7"/>
      <c r="AG1433" s="8"/>
      <c r="AH1433" s="18"/>
      <c r="AI1433" s="7"/>
      <c r="AJ1433" s="7"/>
      <c r="AK1433" s="7"/>
      <c r="AL1433" s="18"/>
      <c r="AM1433" s="7"/>
      <c r="AN1433" s="18"/>
    </row>
    <row r="1434" spans="1:40" ht="15.75" x14ac:dyDescent="0.25">
      <c r="A1434" s="7"/>
      <c r="B1434" s="7"/>
      <c r="C1434" s="1"/>
      <c r="D1434" s="1"/>
      <c r="E1434" s="1"/>
      <c r="F1434" s="23"/>
      <c r="G1434" s="2"/>
      <c r="H1434" s="1"/>
      <c r="I1434" s="1"/>
      <c r="J1434" s="7"/>
      <c r="K1434" s="7"/>
      <c r="L1434" s="7"/>
      <c r="M1434" s="11"/>
      <c r="N1434" s="7"/>
      <c r="O1434" s="7"/>
      <c r="P1434" s="7"/>
      <c r="Q1434" s="10"/>
      <c r="R1434" s="11"/>
      <c r="S1434" s="11"/>
      <c r="T1434" s="11"/>
      <c r="U1434" s="15"/>
      <c r="V1434" s="7"/>
      <c r="W1434" s="7"/>
      <c r="X1434" s="7"/>
      <c r="Y1434" s="18"/>
      <c r="Z1434" s="18"/>
      <c r="AA1434" s="18"/>
      <c r="AB1434" s="7"/>
      <c r="AC1434" s="7"/>
      <c r="AD1434" s="13"/>
      <c r="AE1434" s="7"/>
      <c r="AF1434" s="7"/>
      <c r="AG1434" s="8"/>
      <c r="AH1434" s="18"/>
      <c r="AI1434" s="7"/>
      <c r="AJ1434" s="7"/>
      <c r="AK1434" s="7"/>
      <c r="AL1434" s="18"/>
      <c r="AM1434" s="7"/>
      <c r="AN1434" s="18"/>
    </row>
    <row r="1435" spans="1:40" ht="15.75" x14ac:dyDescent="0.25">
      <c r="A1435" s="7"/>
      <c r="B1435" s="7"/>
      <c r="C1435" s="1"/>
      <c r="D1435" s="1"/>
      <c r="E1435" s="1"/>
      <c r="F1435" s="23"/>
      <c r="G1435" s="2"/>
      <c r="H1435" s="1"/>
      <c r="I1435" s="1"/>
      <c r="J1435" s="7"/>
      <c r="K1435" s="7"/>
      <c r="L1435" s="7"/>
      <c r="M1435" s="11"/>
      <c r="N1435" s="7"/>
      <c r="O1435" s="7"/>
      <c r="P1435" s="7"/>
      <c r="Q1435" s="10"/>
      <c r="R1435" s="11"/>
      <c r="S1435" s="11"/>
      <c r="T1435" s="11"/>
      <c r="U1435" s="15"/>
      <c r="V1435" s="7"/>
      <c r="W1435" s="7"/>
      <c r="X1435" s="7"/>
      <c r="Y1435" s="18"/>
      <c r="Z1435" s="18"/>
      <c r="AA1435" s="18"/>
      <c r="AB1435" s="7"/>
      <c r="AC1435" s="7"/>
      <c r="AD1435" s="13"/>
      <c r="AE1435" s="7"/>
      <c r="AF1435" s="7"/>
      <c r="AG1435" s="8"/>
      <c r="AH1435" s="18"/>
      <c r="AI1435" s="7"/>
      <c r="AJ1435" s="7"/>
      <c r="AK1435" s="7"/>
      <c r="AL1435" s="18"/>
      <c r="AM1435" s="7"/>
      <c r="AN1435" s="18"/>
    </row>
    <row r="1436" spans="1:40" ht="15.75" x14ac:dyDescent="0.25">
      <c r="A1436" s="7"/>
      <c r="B1436" s="7"/>
      <c r="C1436" s="1"/>
      <c r="D1436" s="1"/>
      <c r="E1436" s="1"/>
      <c r="F1436" s="23"/>
      <c r="G1436" s="2"/>
      <c r="H1436" s="1"/>
      <c r="I1436" s="1"/>
      <c r="J1436" s="7"/>
      <c r="K1436" s="7"/>
      <c r="L1436" s="7"/>
      <c r="M1436" s="11"/>
      <c r="N1436" s="7"/>
      <c r="O1436" s="7"/>
      <c r="P1436" s="7"/>
      <c r="Q1436" s="10"/>
      <c r="R1436" s="11"/>
      <c r="S1436" s="11"/>
      <c r="T1436" s="11"/>
      <c r="U1436" s="15"/>
      <c r="V1436" s="7"/>
      <c r="W1436" s="7"/>
      <c r="X1436" s="7"/>
      <c r="Y1436" s="18"/>
      <c r="Z1436" s="18"/>
      <c r="AA1436" s="18"/>
      <c r="AB1436" s="7"/>
      <c r="AC1436" s="7"/>
      <c r="AD1436" s="13"/>
      <c r="AE1436" s="7"/>
      <c r="AF1436" s="7"/>
      <c r="AG1436" s="8"/>
      <c r="AH1436" s="18"/>
      <c r="AI1436" s="7"/>
      <c r="AJ1436" s="7"/>
      <c r="AK1436" s="7"/>
      <c r="AL1436" s="18"/>
      <c r="AM1436" s="7"/>
      <c r="AN1436" s="18"/>
    </row>
    <row r="1437" spans="1:40" ht="15.75" x14ac:dyDescent="0.25">
      <c r="A1437" s="7"/>
      <c r="B1437" s="7"/>
      <c r="C1437" s="1"/>
      <c r="D1437" s="1"/>
      <c r="E1437" s="1"/>
      <c r="F1437" s="23"/>
      <c r="G1437" s="2"/>
      <c r="H1437" s="1"/>
      <c r="I1437" s="1"/>
      <c r="J1437" s="7"/>
      <c r="K1437" s="7"/>
      <c r="L1437" s="7"/>
      <c r="M1437" s="11"/>
      <c r="N1437" s="7"/>
      <c r="O1437" s="7"/>
      <c r="P1437" s="7"/>
      <c r="Q1437" s="10"/>
      <c r="R1437" s="11"/>
      <c r="S1437" s="11"/>
      <c r="T1437" s="11"/>
      <c r="U1437" s="15"/>
      <c r="V1437" s="7"/>
      <c r="W1437" s="7"/>
      <c r="X1437" s="7"/>
      <c r="Y1437" s="18"/>
      <c r="Z1437" s="18"/>
      <c r="AA1437" s="18"/>
      <c r="AB1437" s="7"/>
      <c r="AC1437" s="7"/>
      <c r="AD1437" s="13"/>
      <c r="AE1437" s="7"/>
      <c r="AF1437" s="7"/>
      <c r="AG1437" s="8"/>
      <c r="AH1437" s="18"/>
      <c r="AI1437" s="7"/>
      <c r="AJ1437" s="7"/>
      <c r="AK1437" s="7"/>
      <c r="AL1437" s="18"/>
      <c r="AM1437" s="7"/>
      <c r="AN1437" s="18"/>
    </row>
    <row r="1438" spans="1:40" ht="15.75" x14ac:dyDescent="0.25">
      <c r="A1438" s="7"/>
      <c r="B1438" s="7"/>
      <c r="C1438" s="1"/>
      <c r="D1438" s="1"/>
      <c r="E1438" s="1"/>
      <c r="F1438" s="23"/>
      <c r="G1438" s="2"/>
      <c r="H1438" s="1"/>
      <c r="I1438" s="1"/>
      <c r="J1438" s="7"/>
      <c r="K1438" s="7"/>
      <c r="L1438" s="7"/>
      <c r="M1438" s="11"/>
      <c r="N1438" s="7"/>
      <c r="O1438" s="7"/>
      <c r="P1438" s="7"/>
      <c r="Q1438" s="10"/>
      <c r="R1438" s="11"/>
      <c r="S1438" s="11"/>
      <c r="T1438" s="11"/>
      <c r="U1438" s="15"/>
      <c r="V1438" s="7"/>
      <c r="W1438" s="7"/>
      <c r="X1438" s="7"/>
      <c r="Y1438" s="18"/>
      <c r="Z1438" s="18"/>
      <c r="AA1438" s="18"/>
      <c r="AB1438" s="7"/>
      <c r="AC1438" s="7"/>
      <c r="AD1438" s="13"/>
      <c r="AE1438" s="7"/>
      <c r="AF1438" s="7"/>
      <c r="AG1438" s="8"/>
      <c r="AH1438" s="18"/>
      <c r="AI1438" s="7"/>
      <c r="AJ1438" s="7"/>
      <c r="AK1438" s="7"/>
      <c r="AL1438" s="18"/>
      <c r="AM1438" s="7"/>
      <c r="AN1438" s="18"/>
    </row>
    <row r="1439" spans="1:40" ht="15.75" x14ac:dyDescent="0.25">
      <c r="A1439" s="7"/>
      <c r="B1439" s="7"/>
      <c r="C1439" s="1"/>
      <c r="D1439" s="1"/>
      <c r="E1439" s="1"/>
      <c r="F1439" s="23"/>
      <c r="G1439" s="2"/>
      <c r="H1439" s="1"/>
      <c r="I1439" s="1"/>
      <c r="J1439" s="7"/>
      <c r="K1439" s="7"/>
      <c r="L1439" s="7"/>
      <c r="M1439" s="11"/>
      <c r="N1439" s="7"/>
      <c r="O1439" s="7"/>
      <c r="P1439" s="7"/>
      <c r="Q1439" s="10"/>
      <c r="R1439" s="11"/>
      <c r="S1439" s="11"/>
      <c r="T1439" s="11"/>
      <c r="U1439" s="15"/>
      <c r="V1439" s="7"/>
      <c r="W1439" s="7"/>
      <c r="X1439" s="7"/>
      <c r="Y1439" s="18"/>
      <c r="Z1439" s="18"/>
      <c r="AA1439" s="18"/>
      <c r="AB1439" s="7"/>
      <c r="AC1439" s="7"/>
      <c r="AD1439" s="13"/>
      <c r="AE1439" s="7"/>
      <c r="AF1439" s="7"/>
      <c r="AG1439" s="8"/>
      <c r="AH1439" s="18"/>
      <c r="AI1439" s="7"/>
      <c r="AJ1439" s="7"/>
      <c r="AK1439" s="7"/>
      <c r="AL1439" s="18"/>
      <c r="AM1439" s="7"/>
      <c r="AN1439" s="18"/>
    </row>
    <row r="1440" spans="1:40" ht="15.75" x14ac:dyDescent="0.25">
      <c r="A1440" s="7"/>
      <c r="B1440" s="7"/>
      <c r="C1440" s="1"/>
      <c r="D1440" s="1"/>
      <c r="E1440" s="1"/>
      <c r="F1440" s="23"/>
      <c r="G1440" s="2"/>
      <c r="H1440" s="1"/>
      <c r="I1440" s="1"/>
      <c r="J1440" s="7"/>
      <c r="K1440" s="7"/>
      <c r="L1440" s="7"/>
      <c r="M1440" s="11"/>
      <c r="N1440" s="7"/>
      <c r="O1440" s="7"/>
      <c r="P1440" s="7"/>
      <c r="Q1440" s="10"/>
      <c r="R1440" s="11"/>
      <c r="S1440" s="11"/>
      <c r="T1440" s="11"/>
      <c r="U1440" s="15"/>
      <c r="V1440" s="7"/>
      <c r="W1440" s="7"/>
      <c r="X1440" s="7"/>
      <c r="Y1440" s="18"/>
      <c r="Z1440" s="18"/>
      <c r="AA1440" s="18"/>
      <c r="AB1440" s="7"/>
      <c r="AC1440" s="7"/>
      <c r="AD1440" s="13"/>
      <c r="AE1440" s="7"/>
      <c r="AF1440" s="7"/>
      <c r="AG1440" s="8"/>
      <c r="AH1440" s="18"/>
      <c r="AI1440" s="7"/>
      <c r="AJ1440" s="7"/>
      <c r="AK1440" s="7"/>
      <c r="AL1440" s="18"/>
      <c r="AM1440" s="7"/>
      <c r="AN1440" s="18"/>
    </row>
    <row r="1441" spans="1:40" ht="15.75" x14ac:dyDescent="0.25">
      <c r="A1441" s="7"/>
      <c r="B1441" s="7"/>
      <c r="C1441" s="1"/>
      <c r="D1441" s="1"/>
      <c r="E1441" s="1"/>
      <c r="F1441" s="23"/>
      <c r="G1441" s="2"/>
      <c r="H1441" s="1"/>
      <c r="I1441" s="1"/>
      <c r="J1441" s="7"/>
      <c r="K1441" s="7"/>
      <c r="L1441" s="7"/>
      <c r="M1441" s="11"/>
      <c r="N1441" s="7"/>
      <c r="O1441" s="7"/>
      <c r="P1441" s="7"/>
      <c r="Q1441" s="10"/>
      <c r="R1441" s="11"/>
      <c r="S1441" s="11"/>
      <c r="T1441" s="11"/>
      <c r="U1441" s="15"/>
      <c r="V1441" s="7"/>
      <c r="W1441" s="7"/>
      <c r="X1441" s="7"/>
      <c r="Y1441" s="18"/>
      <c r="Z1441" s="18"/>
      <c r="AA1441" s="18"/>
      <c r="AB1441" s="7"/>
      <c r="AC1441" s="7"/>
      <c r="AD1441" s="13"/>
      <c r="AE1441" s="7"/>
      <c r="AF1441" s="7"/>
      <c r="AG1441" s="8"/>
      <c r="AH1441" s="18"/>
      <c r="AI1441" s="7"/>
      <c r="AJ1441" s="7"/>
      <c r="AK1441" s="7"/>
      <c r="AL1441" s="18"/>
      <c r="AM1441" s="7"/>
      <c r="AN1441" s="18"/>
    </row>
    <row r="1442" spans="1:40" ht="15.75" x14ac:dyDescent="0.25">
      <c r="A1442" s="7"/>
      <c r="B1442" s="7"/>
      <c r="C1442" s="1"/>
      <c r="D1442" s="1"/>
      <c r="E1442" s="1"/>
      <c r="F1442" s="23"/>
      <c r="G1442" s="2"/>
      <c r="H1442" s="1"/>
      <c r="I1442" s="1"/>
      <c r="J1442" s="7"/>
      <c r="K1442" s="7"/>
      <c r="L1442" s="7"/>
      <c r="M1442" s="11"/>
      <c r="N1442" s="7"/>
      <c r="O1442" s="7"/>
      <c r="P1442" s="7"/>
      <c r="Q1442" s="10"/>
      <c r="R1442" s="11"/>
      <c r="S1442" s="11"/>
      <c r="T1442" s="11"/>
      <c r="U1442" s="15"/>
      <c r="V1442" s="7"/>
      <c r="W1442" s="7"/>
      <c r="X1442" s="7"/>
      <c r="Y1442" s="18"/>
      <c r="Z1442" s="18"/>
      <c r="AA1442" s="18"/>
      <c r="AB1442" s="7"/>
      <c r="AC1442" s="7"/>
      <c r="AD1442" s="13"/>
      <c r="AE1442" s="7"/>
      <c r="AF1442" s="7"/>
      <c r="AG1442" s="8"/>
      <c r="AH1442" s="18"/>
      <c r="AI1442" s="7"/>
      <c r="AJ1442" s="7"/>
      <c r="AK1442" s="7"/>
      <c r="AL1442" s="18"/>
      <c r="AM1442" s="7"/>
      <c r="AN1442" s="18"/>
    </row>
    <row r="1443" spans="1:40" ht="15.75" x14ac:dyDescent="0.25">
      <c r="A1443" s="7"/>
      <c r="B1443" s="7"/>
      <c r="C1443" s="1"/>
      <c r="D1443" s="1"/>
      <c r="E1443" s="1"/>
      <c r="F1443" s="23"/>
      <c r="G1443" s="2"/>
      <c r="H1443" s="1"/>
      <c r="I1443" s="1"/>
      <c r="J1443" s="7"/>
      <c r="K1443" s="7"/>
      <c r="L1443" s="7"/>
      <c r="M1443" s="11"/>
      <c r="N1443" s="7"/>
      <c r="O1443" s="7"/>
      <c r="P1443" s="7"/>
      <c r="Q1443" s="10"/>
      <c r="R1443" s="11"/>
      <c r="S1443" s="11"/>
      <c r="T1443" s="11"/>
      <c r="U1443" s="15"/>
      <c r="V1443" s="7"/>
      <c r="W1443" s="7"/>
      <c r="X1443" s="7"/>
      <c r="Y1443" s="18"/>
      <c r="Z1443" s="18"/>
      <c r="AA1443" s="18"/>
      <c r="AB1443" s="7"/>
      <c r="AC1443" s="7"/>
      <c r="AD1443" s="13"/>
      <c r="AE1443" s="7"/>
      <c r="AF1443" s="7"/>
      <c r="AG1443" s="8"/>
      <c r="AH1443" s="18"/>
      <c r="AI1443" s="7"/>
      <c r="AJ1443" s="7"/>
      <c r="AK1443" s="7"/>
      <c r="AL1443" s="18"/>
      <c r="AM1443" s="7"/>
      <c r="AN1443" s="18"/>
    </row>
    <row r="1444" spans="1:40" ht="15.75" x14ac:dyDescent="0.25">
      <c r="A1444" s="7"/>
      <c r="B1444" s="7"/>
      <c r="C1444" s="1"/>
      <c r="D1444" s="1"/>
      <c r="E1444" s="1"/>
      <c r="F1444" s="23"/>
      <c r="G1444" s="2"/>
      <c r="H1444" s="1"/>
      <c r="I1444" s="1"/>
      <c r="J1444" s="7"/>
      <c r="K1444" s="7"/>
      <c r="L1444" s="7"/>
      <c r="M1444" s="11"/>
      <c r="N1444" s="7"/>
      <c r="O1444" s="7"/>
      <c r="P1444" s="7"/>
      <c r="Q1444" s="10"/>
      <c r="R1444" s="11"/>
      <c r="S1444" s="11"/>
      <c r="T1444" s="11"/>
      <c r="U1444" s="15"/>
      <c r="V1444" s="7"/>
      <c r="W1444" s="7"/>
      <c r="X1444" s="7"/>
      <c r="Y1444" s="18"/>
      <c r="Z1444" s="18"/>
      <c r="AA1444" s="18"/>
      <c r="AB1444" s="7"/>
      <c r="AC1444" s="7"/>
      <c r="AD1444" s="13"/>
      <c r="AE1444" s="7"/>
      <c r="AF1444" s="7"/>
      <c r="AG1444" s="8"/>
      <c r="AH1444" s="18"/>
      <c r="AI1444" s="7"/>
      <c r="AJ1444" s="7"/>
      <c r="AK1444" s="7"/>
      <c r="AL1444" s="18"/>
      <c r="AM1444" s="7"/>
      <c r="AN1444" s="18"/>
    </row>
    <row r="1445" spans="1:40" ht="15.75" x14ac:dyDescent="0.25">
      <c r="A1445" s="7"/>
      <c r="B1445" s="7"/>
      <c r="C1445" s="1"/>
      <c r="D1445" s="1"/>
      <c r="E1445" s="1"/>
      <c r="F1445" s="23"/>
      <c r="G1445" s="2"/>
      <c r="H1445" s="1"/>
      <c r="I1445" s="1"/>
      <c r="J1445" s="7"/>
      <c r="K1445" s="7"/>
      <c r="L1445" s="7"/>
      <c r="M1445" s="11"/>
      <c r="N1445" s="7"/>
      <c r="O1445" s="7"/>
      <c r="P1445" s="7"/>
      <c r="Q1445" s="10"/>
      <c r="R1445" s="11"/>
      <c r="S1445" s="11"/>
      <c r="T1445" s="11"/>
      <c r="U1445" s="15"/>
      <c r="V1445" s="7"/>
      <c r="W1445" s="7"/>
      <c r="X1445" s="7"/>
      <c r="Y1445" s="18"/>
      <c r="Z1445" s="18"/>
      <c r="AA1445" s="18"/>
      <c r="AB1445" s="7"/>
      <c r="AC1445" s="7"/>
      <c r="AD1445" s="13"/>
      <c r="AE1445" s="7"/>
      <c r="AF1445" s="7"/>
      <c r="AG1445" s="8"/>
      <c r="AH1445" s="18"/>
      <c r="AI1445" s="7"/>
      <c r="AJ1445" s="7"/>
      <c r="AK1445" s="7"/>
      <c r="AL1445" s="18"/>
      <c r="AM1445" s="7"/>
      <c r="AN1445" s="18"/>
    </row>
    <row r="1446" spans="1:40" ht="15.75" x14ac:dyDescent="0.25">
      <c r="A1446" s="7"/>
      <c r="B1446" s="7"/>
      <c r="C1446" s="1"/>
      <c r="D1446" s="1"/>
      <c r="E1446" s="1"/>
      <c r="F1446" s="23"/>
      <c r="G1446" s="2"/>
      <c r="H1446" s="1"/>
      <c r="I1446" s="1"/>
      <c r="J1446" s="7"/>
      <c r="K1446" s="7"/>
      <c r="L1446" s="7"/>
      <c r="M1446" s="11"/>
      <c r="N1446" s="7"/>
      <c r="O1446" s="7"/>
      <c r="P1446" s="7"/>
      <c r="Q1446" s="10"/>
      <c r="R1446" s="11"/>
      <c r="S1446" s="11"/>
      <c r="T1446" s="11"/>
      <c r="U1446" s="15"/>
      <c r="V1446" s="7"/>
      <c r="W1446" s="7"/>
      <c r="X1446" s="7"/>
      <c r="Y1446" s="18"/>
      <c r="Z1446" s="18"/>
      <c r="AA1446" s="18"/>
      <c r="AB1446" s="7"/>
      <c r="AC1446" s="7"/>
      <c r="AD1446" s="13"/>
      <c r="AE1446" s="7"/>
      <c r="AF1446" s="7"/>
      <c r="AG1446" s="8"/>
      <c r="AH1446" s="18"/>
      <c r="AI1446" s="7"/>
      <c r="AJ1446" s="7"/>
      <c r="AK1446" s="7"/>
      <c r="AL1446" s="18"/>
      <c r="AM1446" s="7"/>
      <c r="AN1446" s="1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191"/>
  <sheetViews>
    <sheetView workbookViewId="0">
      <selection activeCell="F11" sqref="F11"/>
    </sheetView>
  </sheetViews>
  <sheetFormatPr baseColWidth="10" defaultColWidth="9.140625" defaultRowHeight="15" x14ac:dyDescent="0.25"/>
  <cols>
    <col min="3" max="3" width="17.85546875" customWidth="1"/>
    <col min="4" max="5" width="0.28515625" customWidth="1"/>
    <col min="6" max="6" width="11" customWidth="1"/>
    <col min="7" max="8" width="0.28515625" customWidth="1"/>
    <col min="9" max="9" width="50.5703125" customWidth="1"/>
    <col min="11" max="11" width="33.28515625" customWidth="1"/>
    <col min="12" max="12" width="0.28515625" customWidth="1"/>
    <col min="14" max="14" width="0.28515625" customWidth="1"/>
    <col min="15" max="15" width="15.42578125" customWidth="1"/>
    <col min="16" max="16" width="10.85546875" customWidth="1"/>
    <col min="17" max="17" width="11.28515625" customWidth="1"/>
  </cols>
  <sheetData>
    <row r="1" spans="1:21" ht="15.75" x14ac:dyDescent="0.25">
      <c r="A1" s="24" t="s">
        <v>184</v>
      </c>
      <c r="B1" s="25" t="s">
        <v>2</v>
      </c>
      <c r="C1" s="25" t="s">
        <v>13</v>
      </c>
      <c r="D1" s="25" t="s">
        <v>247</v>
      </c>
      <c r="E1" s="25" t="s">
        <v>248</v>
      </c>
      <c r="F1" s="26" t="s">
        <v>26</v>
      </c>
      <c r="G1" s="27" t="s">
        <v>413</v>
      </c>
      <c r="H1" s="25" t="s">
        <v>411</v>
      </c>
      <c r="I1" s="25" t="s">
        <v>34</v>
      </c>
      <c r="J1" s="25" t="s">
        <v>1</v>
      </c>
      <c r="K1" s="25" t="s">
        <v>10</v>
      </c>
      <c r="L1" s="28" t="s">
        <v>404</v>
      </c>
      <c r="M1" s="29" t="s">
        <v>14</v>
      </c>
      <c r="N1" s="30" t="s">
        <v>403</v>
      </c>
      <c r="O1" s="49" t="s">
        <v>27</v>
      </c>
      <c r="P1" s="25" t="s">
        <v>32</v>
      </c>
      <c r="Q1" s="52" t="s">
        <v>31</v>
      </c>
      <c r="S1" s="83" t="s">
        <v>942</v>
      </c>
      <c r="T1" s="82"/>
      <c r="U1" s="82"/>
    </row>
    <row r="2" spans="1:21" ht="15.75" x14ac:dyDescent="0.25">
      <c r="A2" s="81"/>
      <c r="B2" s="62"/>
      <c r="C2" s="63"/>
      <c r="D2" s="63"/>
      <c r="E2" s="63"/>
      <c r="F2" s="64"/>
      <c r="G2" s="65"/>
      <c r="H2" s="66"/>
      <c r="I2" s="63"/>
      <c r="J2" s="62"/>
      <c r="K2" s="62"/>
      <c r="L2" s="67"/>
      <c r="M2" s="68"/>
      <c r="N2" s="69"/>
      <c r="O2" s="70"/>
      <c r="P2" s="62"/>
      <c r="Q2" s="71"/>
      <c r="S2" s="82">
        <f>SUMPRODUCT(--ISNA(MATCH(Proposal!AI4:AI941&amp;Proposal!J4:J941&amp;Proposal!F4:F941&amp;Proposal!O4:O941,'Proposal days-1'!AI2:AI2000&amp;'Proposal days-1'!J2:J2000&amp;'Proposal days-1'!F2:F2000&amp;'Proposal days-1'!O2:O2000,0)))</f>
        <v>83</v>
      </c>
      <c r="T2" s="82"/>
      <c r="U2" s="82"/>
    </row>
    <row r="3" spans="1:21" ht="15.75" x14ac:dyDescent="0.25">
      <c r="A3" s="61"/>
      <c r="B3" s="62"/>
      <c r="C3" s="63"/>
      <c r="D3" s="63"/>
      <c r="E3" s="63"/>
      <c r="F3" s="64"/>
      <c r="G3" s="65"/>
      <c r="H3" s="66"/>
      <c r="I3" s="63"/>
      <c r="J3" s="62"/>
      <c r="K3" s="62"/>
      <c r="L3" s="67"/>
      <c r="M3" s="68"/>
      <c r="N3" s="69"/>
      <c r="O3" s="70"/>
      <c r="P3" s="62"/>
      <c r="Q3" s="71"/>
    </row>
    <row r="4" spans="1:21" ht="15.75" x14ac:dyDescent="0.25">
      <c r="A4" s="61"/>
      <c r="B4" s="62"/>
      <c r="C4" s="63"/>
      <c r="D4" s="63"/>
      <c r="E4" s="63"/>
      <c r="F4" s="64"/>
      <c r="G4" s="65"/>
      <c r="H4" s="66"/>
      <c r="I4" s="63"/>
      <c r="J4" s="62"/>
      <c r="K4" s="62"/>
      <c r="L4" s="67"/>
      <c r="M4" s="68"/>
      <c r="N4" s="69"/>
      <c r="O4" s="70"/>
      <c r="P4" s="62"/>
      <c r="Q4" s="71"/>
    </row>
    <row r="5" spans="1:21" ht="15.75" x14ac:dyDescent="0.25">
      <c r="A5" s="61"/>
      <c r="B5" s="62"/>
      <c r="C5" s="63"/>
      <c r="D5" s="63"/>
      <c r="E5" s="63"/>
      <c r="F5" s="64"/>
      <c r="G5" s="65"/>
      <c r="H5" s="66"/>
      <c r="I5" s="63"/>
      <c r="J5" s="62"/>
      <c r="K5" s="62"/>
      <c r="L5" s="67"/>
      <c r="M5" s="68"/>
      <c r="N5" s="69"/>
      <c r="O5" s="70"/>
      <c r="P5" s="62"/>
      <c r="Q5" s="71"/>
    </row>
    <row r="6" spans="1:21" ht="15.75" x14ac:dyDescent="0.25">
      <c r="A6" s="61"/>
      <c r="B6" s="62"/>
      <c r="C6" s="63"/>
      <c r="D6" s="63"/>
      <c r="E6" s="63"/>
      <c r="F6" s="64"/>
      <c r="G6" s="65"/>
      <c r="H6" s="66"/>
      <c r="I6" s="63"/>
      <c r="J6" s="62"/>
      <c r="K6" s="62"/>
      <c r="L6" s="67"/>
      <c r="M6" s="68"/>
      <c r="N6" s="69"/>
      <c r="O6" s="70"/>
      <c r="P6" s="62"/>
      <c r="Q6" s="71"/>
    </row>
    <row r="7" spans="1:21" ht="15.75" x14ac:dyDescent="0.25">
      <c r="A7" s="61"/>
      <c r="B7" s="62"/>
      <c r="C7" s="63"/>
      <c r="D7" s="63"/>
      <c r="E7" s="63"/>
      <c r="F7" s="64"/>
      <c r="G7" s="65"/>
      <c r="H7" s="66"/>
      <c r="I7" s="63"/>
      <c r="J7" s="62"/>
      <c r="K7" s="62"/>
      <c r="L7" s="67"/>
      <c r="M7" s="68"/>
      <c r="N7" s="69"/>
      <c r="O7" s="70"/>
      <c r="P7" s="62"/>
      <c r="Q7" s="71"/>
    </row>
    <row r="8" spans="1:21" ht="15.75" x14ac:dyDescent="0.25">
      <c r="A8" s="61"/>
      <c r="B8" s="62"/>
      <c r="C8" s="63"/>
      <c r="D8" s="63"/>
      <c r="E8" s="63"/>
      <c r="F8" s="64"/>
      <c r="G8" s="65"/>
      <c r="H8" s="66"/>
      <c r="I8" s="63"/>
      <c r="J8" s="62"/>
      <c r="K8" s="62"/>
      <c r="L8" s="67"/>
      <c r="M8" s="68"/>
      <c r="N8" s="69"/>
      <c r="O8" s="70"/>
      <c r="P8" s="62"/>
      <c r="Q8" s="71"/>
    </row>
    <row r="9" spans="1:21" ht="15.75" x14ac:dyDescent="0.25">
      <c r="A9" s="61"/>
      <c r="B9" s="62"/>
      <c r="C9" s="63"/>
      <c r="D9" s="63"/>
      <c r="E9" s="63"/>
      <c r="F9" s="64"/>
      <c r="G9" s="65"/>
      <c r="H9" s="66"/>
      <c r="I9" s="63"/>
      <c r="J9" s="62"/>
      <c r="K9" s="62"/>
      <c r="L9" s="67"/>
      <c r="M9" s="68"/>
      <c r="N9" s="69"/>
      <c r="O9" s="70"/>
      <c r="P9" s="62"/>
      <c r="Q9" s="71"/>
    </row>
    <row r="10" spans="1:21" ht="15.75" x14ac:dyDescent="0.25">
      <c r="A10" s="61"/>
      <c r="B10" s="62"/>
      <c r="C10" s="63"/>
      <c r="D10" s="63"/>
      <c r="E10" s="63"/>
      <c r="F10" s="64"/>
      <c r="G10" s="65"/>
      <c r="H10" s="66"/>
      <c r="I10" s="63"/>
      <c r="J10" s="62"/>
      <c r="K10" s="62"/>
      <c r="L10" s="67"/>
      <c r="M10" s="68"/>
      <c r="N10" s="69"/>
      <c r="O10" s="70"/>
      <c r="P10" s="62"/>
      <c r="Q10" s="71"/>
    </row>
    <row r="11" spans="1:21" ht="15.75" x14ac:dyDescent="0.25">
      <c r="A11" s="61"/>
      <c r="B11" s="62"/>
      <c r="C11" s="63"/>
      <c r="D11" s="63"/>
      <c r="E11" s="63"/>
      <c r="F11" s="64"/>
      <c r="G11" s="65"/>
      <c r="H11" s="66"/>
      <c r="I11" s="63"/>
      <c r="J11" s="62"/>
      <c r="K11" s="62"/>
      <c r="L11" s="67"/>
      <c r="M11" s="68"/>
      <c r="N11" s="69"/>
      <c r="O11" s="70"/>
      <c r="P11" s="62"/>
      <c r="Q11" s="71"/>
    </row>
    <row r="12" spans="1:21" ht="15.75" x14ac:dyDescent="0.25">
      <c r="A12" s="61"/>
      <c r="B12" s="62"/>
      <c r="C12" s="63"/>
      <c r="D12" s="63"/>
      <c r="E12" s="63"/>
      <c r="F12" s="64"/>
      <c r="G12" s="65"/>
      <c r="H12" s="66"/>
      <c r="I12" s="63"/>
      <c r="J12" s="62"/>
      <c r="K12" s="62"/>
      <c r="L12" s="67"/>
      <c r="M12" s="68"/>
      <c r="N12" s="69"/>
      <c r="O12" s="70"/>
      <c r="P12" s="62"/>
      <c r="Q12" s="71"/>
    </row>
    <row r="13" spans="1:21" ht="15.75" x14ac:dyDescent="0.25">
      <c r="A13" s="61"/>
      <c r="B13" s="62"/>
      <c r="C13" s="63"/>
      <c r="D13" s="63"/>
      <c r="E13" s="63"/>
      <c r="F13" s="64"/>
      <c r="G13" s="65"/>
      <c r="H13" s="66"/>
      <c r="I13" s="63"/>
      <c r="J13" s="62"/>
      <c r="K13" s="62"/>
      <c r="L13" s="67"/>
      <c r="M13" s="68"/>
      <c r="N13" s="69"/>
      <c r="O13" s="70"/>
      <c r="P13" s="62"/>
      <c r="Q13" s="71"/>
    </row>
    <row r="14" spans="1:21" ht="15.75" x14ac:dyDescent="0.25">
      <c r="A14" s="61"/>
      <c r="B14" s="62"/>
      <c r="C14" s="63"/>
      <c r="D14" s="63"/>
      <c r="E14" s="63"/>
      <c r="F14" s="64"/>
      <c r="G14" s="65"/>
      <c r="H14" s="66"/>
      <c r="I14" s="63"/>
      <c r="J14" s="62"/>
      <c r="K14" s="62"/>
      <c r="L14" s="67"/>
      <c r="M14" s="68"/>
      <c r="N14" s="69"/>
      <c r="O14" s="70"/>
      <c r="P14" s="62"/>
      <c r="Q14" s="71"/>
    </row>
    <row r="15" spans="1:21" ht="15.75" x14ac:dyDescent="0.25">
      <c r="A15" s="61"/>
      <c r="B15" s="62"/>
      <c r="C15" s="63"/>
      <c r="D15" s="63"/>
      <c r="E15" s="63"/>
      <c r="F15" s="64"/>
      <c r="G15" s="65"/>
      <c r="H15" s="66"/>
      <c r="I15" s="63"/>
      <c r="J15" s="62"/>
      <c r="K15" s="62"/>
      <c r="L15" s="67"/>
      <c r="M15" s="68"/>
      <c r="N15" s="69"/>
      <c r="O15" s="70"/>
      <c r="P15" s="62"/>
      <c r="Q15" s="71"/>
    </row>
    <row r="16" spans="1:21" ht="15.75" x14ac:dyDescent="0.25">
      <c r="A16" s="61"/>
      <c r="B16" s="62"/>
      <c r="C16" s="63"/>
      <c r="D16" s="63"/>
      <c r="E16" s="63"/>
      <c r="F16" s="64"/>
      <c r="G16" s="65"/>
      <c r="H16" s="66"/>
      <c r="I16" s="63"/>
      <c r="J16" s="62"/>
      <c r="K16" s="62"/>
      <c r="L16" s="67"/>
      <c r="M16" s="68"/>
      <c r="N16" s="69"/>
      <c r="O16" s="70"/>
      <c r="P16" s="62"/>
      <c r="Q16" s="71"/>
    </row>
    <row r="17" spans="1:17" ht="15.75" x14ac:dyDescent="0.25">
      <c r="A17" s="61"/>
      <c r="B17" s="62"/>
      <c r="C17" s="63"/>
      <c r="D17" s="63"/>
      <c r="E17" s="63"/>
      <c r="F17" s="64"/>
      <c r="G17" s="65"/>
      <c r="H17" s="66"/>
      <c r="I17" s="63"/>
      <c r="J17" s="62"/>
      <c r="K17" s="62"/>
      <c r="L17" s="67"/>
      <c r="M17" s="68"/>
      <c r="N17" s="69"/>
      <c r="O17" s="70"/>
      <c r="P17" s="62"/>
      <c r="Q17" s="71"/>
    </row>
    <row r="18" spans="1:17" ht="15.75" x14ac:dyDescent="0.25">
      <c r="A18" s="61"/>
      <c r="B18" s="62"/>
      <c r="C18" s="63"/>
      <c r="D18" s="63"/>
      <c r="E18" s="63"/>
      <c r="F18" s="64"/>
      <c r="G18" s="65"/>
      <c r="H18" s="66"/>
      <c r="I18" s="63"/>
      <c r="J18" s="62"/>
      <c r="K18" s="62"/>
      <c r="L18" s="67"/>
      <c r="M18" s="68"/>
      <c r="N18" s="69"/>
      <c r="O18" s="70"/>
      <c r="P18" s="62"/>
      <c r="Q18" s="71"/>
    </row>
    <row r="19" spans="1:17" ht="15.75" x14ac:dyDescent="0.25">
      <c r="A19" s="51"/>
      <c r="B19" s="35"/>
      <c r="C19" s="31"/>
      <c r="D19" s="31"/>
      <c r="E19" s="31"/>
      <c r="F19" s="32"/>
      <c r="G19" s="33"/>
      <c r="H19" s="34"/>
      <c r="I19" s="31"/>
      <c r="J19" s="35"/>
      <c r="K19" s="35"/>
      <c r="L19" s="36"/>
      <c r="M19" s="37"/>
      <c r="N19" s="38"/>
      <c r="O19" s="39"/>
      <c r="P19" s="35"/>
      <c r="Q19" s="54"/>
    </row>
    <row r="20" spans="1:17" ht="15.75" x14ac:dyDescent="0.25">
      <c r="A20" s="50"/>
      <c r="B20" s="44"/>
      <c r="C20" s="40"/>
      <c r="D20" s="40"/>
      <c r="E20" s="40"/>
      <c r="F20" s="41"/>
      <c r="G20" s="42"/>
      <c r="H20" s="43"/>
      <c r="I20" s="40"/>
      <c r="J20" s="44"/>
      <c r="K20" s="44"/>
      <c r="L20" s="45"/>
      <c r="M20" s="46"/>
      <c r="N20" s="47"/>
      <c r="O20" s="48"/>
      <c r="P20" s="44"/>
      <c r="Q20" s="53"/>
    </row>
    <row r="21" spans="1:17" ht="15.75" x14ac:dyDescent="0.25">
      <c r="A21" s="51"/>
      <c r="B21" s="35"/>
      <c r="C21" s="31"/>
      <c r="D21" s="31"/>
      <c r="E21" s="31"/>
      <c r="F21" s="32"/>
      <c r="G21" s="33"/>
      <c r="H21" s="34"/>
      <c r="I21" s="31"/>
      <c r="J21" s="35"/>
      <c r="K21" s="35"/>
      <c r="L21" s="36"/>
      <c r="M21" s="37"/>
      <c r="N21" s="38"/>
      <c r="O21" s="39"/>
      <c r="P21" s="35"/>
      <c r="Q21" s="54"/>
    </row>
    <row r="22" spans="1:17" ht="15.75" x14ac:dyDescent="0.25">
      <c r="A22" s="50"/>
      <c r="B22" s="44"/>
      <c r="C22" s="40"/>
      <c r="D22" s="40"/>
      <c r="E22" s="40"/>
      <c r="F22" s="41"/>
      <c r="G22" s="42"/>
      <c r="H22" s="43"/>
      <c r="I22" s="40"/>
      <c r="J22" s="44"/>
      <c r="K22" s="44"/>
      <c r="L22" s="45"/>
      <c r="M22" s="46"/>
      <c r="N22" s="47"/>
      <c r="O22" s="48"/>
      <c r="P22" s="44"/>
      <c r="Q22" s="53"/>
    </row>
    <row r="23" spans="1:17" ht="15.75" x14ac:dyDescent="0.25">
      <c r="A23" s="51"/>
      <c r="B23" s="35"/>
      <c r="C23" s="31"/>
      <c r="D23" s="31"/>
      <c r="E23" s="31"/>
      <c r="F23" s="32"/>
      <c r="G23" s="33"/>
      <c r="H23" s="34"/>
      <c r="I23" s="31"/>
      <c r="J23" s="35"/>
      <c r="K23" s="35"/>
      <c r="L23" s="36"/>
      <c r="M23" s="37"/>
      <c r="N23" s="38"/>
      <c r="O23" s="39"/>
      <c r="P23" s="35"/>
      <c r="Q23" s="54"/>
    </row>
    <row r="24" spans="1:17" ht="15.75" x14ac:dyDescent="0.25">
      <c r="A24" s="50"/>
      <c r="B24" s="44"/>
      <c r="C24" s="40"/>
      <c r="D24" s="40"/>
      <c r="E24" s="40"/>
      <c r="F24" s="41"/>
      <c r="G24" s="42"/>
      <c r="H24" s="43"/>
      <c r="I24" s="40"/>
      <c r="J24" s="44"/>
      <c r="K24" s="44"/>
      <c r="L24" s="45"/>
      <c r="M24" s="46"/>
      <c r="N24" s="47"/>
      <c r="O24" s="48"/>
      <c r="P24" s="44"/>
      <c r="Q24" s="53"/>
    </row>
    <row r="25" spans="1:17" ht="15.75" x14ac:dyDescent="0.25">
      <c r="A25" s="51"/>
      <c r="B25" s="35"/>
      <c r="C25" s="31"/>
      <c r="D25" s="31"/>
      <c r="E25" s="31"/>
      <c r="F25" s="32"/>
      <c r="G25" s="33"/>
      <c r="H25" s="34"/>
      <c r="I25" s="31"/>
      <c r="J25" s="35"/>
      <c r="K25" s="35"/>
      <c r="L25" s="36"/>
      <c r="M25" s="37"/>
      <c r="N25" s="38"/>
      <c r="O25" s="39"/>
      <c r="P25" s="35"/>
      <c r="Q25" s="54"/>
    </row>
    <row r="26" spans="1:17" ht="15.75" x14ac:dyDescent="0.25">
      <c r="A26" s="50"/>
      <c r="B26" s="44"/>
      <c r="C26" s="40"/>
      <c r="D26" s="40"/>
      <c r="E26" s="40"/>
      <c r="F26" s="41"/>
      <c r="G26" s="42"/>
      <c r="H26" s="43"/>
      <c r="I26" s="40"/>
      <c r="J26" s="44"/>
      <c r="K26" s="44"/>
      <c r="L26" s="45"/>
      <c r="M26" s="46"/>
      <c r="N26" s="47"/>
      <c r="O26" s="48"/>
      <c r="P26" s="44"/>
      <c r="Q26" s="53"/>
    </row>
    <row r="27" spans="1:17" ht="15.75" x14ac:dyDescent="0.25">
      <c r="A27" s="51"/>
      <c r="B27" s="35"/>
      <c r="C27" s="31"/>
      <c r="D27" s="31"/>
      <c r="E27" s="31"/>
      <c r="F27" s="32"/>
      <c r="G27" s="33"/>
      <c r="H27" s="34"/>
      <c r="I27" s="31"/>
      <c r="J27" s="35"/>
      <c r="K27" s="35"/>
      <c r="L27" s="36"/>
      <c r="M27" s="37"/>
      <c r="N27" s="38"/>
      <c r="O27" s="39"/>
      <c r="P27" s="35"/>
      <c r="Q27" s="54"/>
    </row>
    <row r="28" spans="1:17" ht="15.75" x14ac:dyDescent="0.25">
      <c r="A28" s="50"/>
      <c r="B28" s="44"/>
      <c r="C28" s="40"/>
      <c r="D28" s="40"/>
      <c r="E28" s="40"/>
      <c r="F28" s="41"/>
      <c r="G28" s="42"/>
      <c r="H28" s="43"/>
      <c r="I28" s="40"/>
      <c r="J28" s="44"/>
      <c r="K28" s="44"/>
      <c r="L28" s="45"/>
      <c r="M28" s="46"/>
      <c r="N28" s="47"/>
      <c r="O28" s="48"/>
      <c r="P28" s="44"/>
      <c r="Q28" s="53"/>
    </row>
    <row r="29" spans="1:17" ht="15.75" x14ac:dyDescent="0.25">
      <c r="A29" s="51"/>
      <c r="B29" s="35"/>
      <c r="C29" s="31"/>
      <c r="D29" s="31"/>
      <c r="E29" s="31"/>
      <c r="F29" s="32"/>
      <c r="G29" s="33"/>
      <c r="H29" s="34"/>
      <c r="I29" s="31"/>
      <c r="J29" s="35"/>
      <c r="K29" s="35"/>
      <c r="L29" s="36"/>
      <c r="M29" s="37"/>
      <c r="N29" s="38"/>
      <c r="O29" s="39"/>
      <c r="P29" s="35"/>
      <c r="Q29" s="54"/>
    </row>
    <row r="30" spans="1:17" ht="15.75" x14ac:dyDescent="0.25">
      <c r="A30" s="50"/>
      <c r="B30" s="44"/>
      <c r="C30" s="40"/>
      <c r="D30" s="40"/>
      <c r="E30" s="40"/>
      <c r="F30" s="41"/>
      <c r="G30" s="42"/>
      <c r="H30" s="43"/>
      <c r="I30" s="40"/>
      <c r="J30" s="44"/>
      <c r="K30" s="44"/>
      <c r="L30" s="45"/>
      <c r="M30" s="46"/>
      <c r="N30" s="47"/>
      <c r="O30" s="48"/>
      <c r="P30" s="44"/>
      <c r="Q30" s="53"/>
    </row>
    <row r="31" spans="1:17" ht="15.75" x14ac:dyDescent="0.25">
      <c r="A31" s="51"/>
      <c r="B31" s="35"/>
      <c r="C31" s="31"/>
      <c r="D31" s="31"/>
      <c r="E31" s="31"/>
      <c r="F31" s="32"/>
      <c r="G31" s="33"/>
      <c r="H31" s="34"/>
      <c r="I31" s="31"/>
      <c r="J31" s="35"/>
      <c r="K31" s="35"/>
      <c r="L31" s="36"/>
      <c r="M31" s="37"/>
      <c r="N31" s="38"/>
      <c r="O31" s="39"/>
      <c r="P31" s="35"/>
      <c r="Q31" s="54"/>
    </row>
    <row r="32" spans="1:17" ht="15.75" x14ac:dyDescent="0.25">
      <c r="A32" s="50"/>
      <c r="B32" s="44"/>
      <c r="C32" s="40"/>
      <c r="D32" s="40"/>
      <c r="E32" s="40"/>
      <c r="F32" s="41"/>
      <c r="G32" s="42"/>
      <c r="H32" s="43"/>
      <c r="I32" s="40"/>
      <c r="J32" s="44"/>
      <c r="K32" s="44"/>
      <c r="L32" s="45"/>
      <c r="M32" s="46"/>
      <c r="N32" s="47"/>
      <c r="O32" s="48"/>
      <c r="P32" s="44"/>
      <c r="Q32" s="53"/>
    </row>
    <row r="33" spans="1:17" ht="15.75" x14ac:dyDescent="0.25">
      <c r="A33" s="51"/>
      <c r="B33" s="35"/>
      <c r="C33" s="31"/>
      <c r="D33" s="31"/>
      <c r="E33" s="31"/>
      <c r="F33" s="32"/>
      <c r="G33" s="33"/>
      <c r="H33" s="34"/>
      <c r="I33" s="31"/>
      <c r="J33" s="35"/>
      <c r="K33" s="35"/>
      <c r="L33" s="36"/>
      <c r="M33" s="37"/>
      <c r="N33" s="38"/>
      <c r="O33" s="39"/>
      <c r="P33" s="35"/>
      <c r="Q33" s="54"/>
    </row>
    <row r="34" spans="1:17" ht="15.75" x14ac:dyDescent="0.25">
      <c r="A34" s="50"/>
      <c r="B34" s="44"/>
      <c r="C34" s="40"/>
      <c r="D34" s="40"/>
      <c r="E34" s="40"/>
      <c r="F34" s="41"/>
      <c r="G34" s="42"/>
      <c r="H34" s="43"/>
      <c r="I34" s="40"/>
      <c r="J34" s="44"/>
      <c r="K34" s="44"/>
      <c r="L34" s="45"/>
      <c r="M34" s="46"/>
      <c r="N34" s="47"/>
      <c r="O34" s="48"/>
      <c r="P34" s="44"/>
      <c r="Q34" s="53"/>
    </row>
    <row r="35" spans="1:17" ht="15.75" x14ac:dyDescent="0.25">
      <c r="A35" s="51"/>
      <c r="B35" s="35"/>
      <c r="C35" s="31"/>
      <c r="D35" s="31"/>
      <c r="E35" s="31"/>
      <c r="F35" s="32"/>
      <c r="G35" s="33"/>
      <c r="H35" s="34"/>
      <c r="I35" s="31"/>
      <c r="J35" s="35"/>
      <c r="K35" s="35"/>
      <c r="L35" s="36"/>
      <c r="M35" s="37"/>
      <c r="N35" s="38"/>
      <c r="O35" s="39"/>
      <c r="P35" s="35"/>
      <c r="Q35" s="54"/>
    </row>
    <row r="36" spans="1:17" ht="15.75" x14ac:dyDescent="0.25">
      <c r="A36" s="50"/>
      <c r="B36" s="44"/>
      <c r="C36" s="40"/>
      <c r="D36" s="40"/>
      <c r="E36" s="40"/>
      <c r="F36" s="41"/>
      <c r="G36" s="42"/>
      <c r="H36" s="43"/>
      <c r="I36" s="40"/>
      <c r="J36" s="44"/>
      <c r="K36" s="44"/>
      <c r="L36" s="45"/>
      <c r="M36" s="46"/>
      <c r="N36" s="47"/>
      <c r="O36" s="48"/>
      <c r="P36" s="44"/>
      <c r="Q36" s="53"/>
    </row>
    <row r="37" spans="1:17" ht="15.75" x14ac:dyDescent="0.25">
      <c r="A37" s="51"/>
      <c r="B37" s="35"/>
      <c r="C37" s="31"/>
      <c r="D37" s="31"/>
      <c r="E37" s="31"/>
      <c r="F37" s="32"/>
      <c r="G37" s="33"/>
      <c r="H37" s="34"/>
      <c r="I37" s="31"/>
      <c r="J37" s="35"/>
      <c r="K37" s="35"/>
      <c r="L37" s="36"/>
      <c r="M37" s="37"/>
      <c r="N37" s="38"/>
      <c r="O37" s="39"/>
      <c r="P37" s="35"/>
      <c r="Q37" s="54"/>
    </row>
    <row r="38" spans="1:17" ht="15.75" x14ac:dyDescent="0.25">
      <c r="A38" s="50"/>
      <c r="B38" s="44"/>
      <c r="C38" s="40"/>
      <c r="D38" s="40"/>
      <c r="E38" s="40"/>
      <c r="F38" s="41"/>
      <c r="G38" s="42"/>
      <c r="H38" s="43"/>
      <c r="I38" s="40"/>
      <c r="J38" s="44"/>
      <c r="K38" s="44"/>
      <c r="L38" s="45"/>
      <c r="M38" s="46"/>
      <c r="N38" s="47"/>
      <c r="O38" s="48"/>
      <c r="P38" s="44"/>
      <c r="Q38" s="53"/>
    </row>
    <row r="39" spans="1:17" ht="15.75" x14ac:dyDescent="0.25">
      <c r="A39" s="51"/>
      <c r="B39" s="35"/>
      <c r="C39" s="31"/>
      <c r="D39" s="31"/>
      <c r="E39" s="31"/>
      <c r="F39" s="32"/>
      <c r="G39" s="33"/>
      <c r="H39" s="34"/>
      <c r="I39" s="31"/>
      <c r="J39" s="35"/>
      <c r="K39" s="35"/>
      <c r="L39" s="36"/>
      <c r="M39" s="37"/>
      <c r="N39" s="38"/>
      <c r="O39" s="39"/>
      <c r="P39" s="35"/>
      <c r="Q39" s="54"/>
    </row>
    <row r="40" spans="1:17" ht="15.75" x14ac:dyDescent="0.25">
      <c r="A40" s="50"/>
      <c r="B40" s="44"/>
      <c r="C40" s="40"/>
      <c r="D40" s="40"/>
      <c r="E40" s="40"/>
      <c r="F40" s="41"/>
      <c r="G40" s="42"/>
      <c r="H40" s="43"/>
      <c r="I40" s="40"/>
      <c r="J40" s="44"/>
      <c r="K40" s="44"/>
      <c r="L40" s="45"/>
      <c r="M40" s="46"/>
      <c r="N40" s="47"/>
      <c r="O40" s="48"/>
      <c r="P40" s="44"/>
      <c r="Q40" s="53"/>
    </row>
    <row r="41" spans="1:17" ht="15.75" x14ac:dyDescent="0.25">
      <c r="A41" s="51"/>
      <c r="B41" s="35"/>
      <c r="C41" s="31"/>
      <c r="D41" s="31"/>
      <c r="E41" s="31"/>
      <c r="F41" s="32"/>
      <c r="G41" s="33"/>
      <c r="H41" s="34"/>
      <c r="I41" s="31"/>
      <c r="J41" s="35"/>
      <c r="K41" s="35"/>
      <c r="L41" s="36"/>
      <c r="M41" s="37"/>
      <c r="N41" s="38"/>
      <c r="O41" s="39"/>
      <c r="P41" s="35"/>
      <c r="Q41" s="54"/>
    </row>
    <row r="42" spans="1:17" ht="15.75" x14ac:dyDescent="0.25">
      <c r="A42" s="50"/>
      <c r="B42" s="44"/>
      <c r="C42" s="40"/>
      <c r="D42" s="40"/>
      <c r="E42" s="40"/>
      <c r="F42" s="41"/>
      <c r="G42" s="42"/>
      <c r="H42" s="43"/>
      <c r="I42" s="40"/>
      <c r="J42" s="44"/>
      <c r="K42" s="44"/>
      <c r="L42" s="45"/>
      <c r="M42" s="46"/>
      <c r="N42" s="47"/>
      <c r="O42" s="48"/>
      <c r="P42" s="44"/>
      <c r="Q42" s="53"/>
    </row>
    <row r="43" spans="1:17" ht="15.75" x14ac:dyDescent="0.25">
      <c r="A43" s="51"/>
      <c r="B43" s="35"/>
      <c r="C43" s="31"/>
      <c r="D43" s="31"/>
      <c r="E43" s="31"/>
      <c r="F43" s="32"/>
      <c r="G43" s="33"/>
      <c r="H43" s="34"/>
      <c r="I43" s="31"/>
      <c r="J43" s="35"/>
      <c r="K43" s="35"/>
      <c r="L43" s="36"/>
      <c r="M43" s="37"/>
      <c r="N43" s="38"/>
      <c r="O43" s="39"/>
      <c r="P43" s="35"/>
      <c r="Q43" s="54"/>
    </row>
    <row r="44" spans="1:17" ht="15.75" x14ac:dyDescent="0.25">
      <c r="A44" s="50"/>
      <c r="B44" s="44"/>
      <c r="C44" s="40"/>
      <c r="D44" s="40"/>
      <c r="E44" s="40"/>
      <c r="F44" s="41"/>
      <c r="G44" s="42"/>
      <c r="H44" s="43"/>
      <c r="I44" s="40"/>
      <c r="J44" s="44"/>
      <c r="K44" s="44"/>
      <c r="L44" s="45"/>
      <c r="M44" s="46"/>
      <c r="N44" s="47"/>
      <c r="O44" s="48"/>
      <c r="P44" s="44"/>
      <c r="Q44" s="53"/>
    </row>
    <row r="45" spans="1:17" ht="15.75" x14ac:dyDescent="0.25">
      <c r="A45" s="51"/>
      <c r="B45" s="35"/>
      <c r="C45" s="31"/>
      <c r="D45" s="31"/>
      <c r="E45" s="31"/>
      <c r="F45" s="32"/>
      <c r="G45" s="33"/>
      <c r="H45" s="34"/>
      <c r="I45" s="31"/>
      <c r="J45" s="35"/>
      <c r="K45" s="35"/>
      <c r="L45" s="36"/>
      <c r="M45" s="37"/>
      <c r="N45" s="38"/>
      <c r="O45" s="39"/>
      <c r="P45" s="35"/>
      <c r="Q45" s="54"/>
    </row>
    <row r="46" spans="1:17" ht="15.75" x14ac:dyDescent="0.25">
      <c r="A46" s="50"/>
      <c r="B46" s="44"/>
      <c r="C46" s="40"/>
      <c r="D46" s="40"/>
      <c r="E46" s="40"/>
      <c r="F46" s="41"/>
      <c r="G46" s="42"/>
      <c r="H46" s="43"/>
      <c r="I46" s="40"/>
      <c r="J46" s="44"/>
      <c r="K46" s="44"/>
      <c r="L46" s="45"/>
      <c r="M46" s="46"/>
      <c r="N46" s="47"/>
      <c r="O46" s="48"/>
      <c r="P46" s="44"/>
      <c r="Q46" s="53"/>
    </row>
    <row r="47" spans="1:17" ht="15.75" x14ac:dyDescent="0.25">
      <c r="A47" s="51"/>
      <c r="B47" s="35"/>
      <c r="C47" s="31"/>
      <c r="D47" s="31"/>
      <c r="E47" s="31"/>
      <c r="F47" s="32"/>
      <c r="G47" s="33"/>
      <c r="H47" s="34"/>
      <c r="I47" s="31"/>
      <c r="J47" s="35"/>
      <c r="K47" s="35"/>
      <c r="L47" s="36"/>
      <c r="M47" s="37"/>
      <c r="N47" s="38"/>
      <c r="O47" s="39"/>
      <c r="P47" s="35"/>
      <c r="Q47" s="54"/>
    </row>
    <row r="48" spans="1:17" ht="15.75" x14ac:dyDescent="0.25">
      <c r="A48" s="50"/>
      <c r="B48" s="44"/>
      <c r="C48" s="40"/>
      <c r="D48" s="40"/>
      <c r="E48" s="40"/>
      <c r="F48" s="41"/>
      <c r="G48" s="42"/>
      <c r="H48" s="43"/>
      <c r="I48" s="40"/>
      <c r="J48" s="44"/>
      <c r="K48" s="44"/>
      <c r="L48" s="45"/>
      <c r="M48" s="46"/>
      <c r="N48" s="47"/>
      <c r="O48" s="48"/>
      <c r="P48" s="44"/>
      <c r="Q48" s="53"/>
    </row>
    <row r="49" spans="1:17" ht="15.75" x14ac:dyDescent="0.25">
      <c r="A49" s="51"/>
      <c r="B49" s="35"/>
      <c r="C49" s="31"/>
      <c r="D49" s="31"/>
      <c r="E49" s="31"/>
      <c r="F49" s="32"/>
      <c r="G49" s="33"/>
      <c r="H49" s="34"/>
      <c r="I49" s="31"/>
      <c r="J49" s="35"/>
      <c r="K49" s="35"/>
      <c r="L49" s="36"/>
      <c r="M49" s="37"/>
      <c r="N49" s="38"/>
      <c r="O49" s="39"/>
      <c r="P49" s="35"/>
      <c r="Q49" s="54"/>
    </row>
    <row r="50" spans="1:17" ht="15.75" x14ac:dyDescent="0.25">
      <c r="A50" s="50"/>
      <c r="B50" s="44"/>
      <c r="C50" s="40"/>
      <c r="D50" s="40"/>
      <c r="E50" s="40"/>
      <c r="F50" s="41"/>
      <c r="G50" s="42"/>
      <c r="H50" s="43"/>
      <c r="I50" s="40"/>
      <c r="J50" s="44"/>
      <c r="K50" s="44"/>
      <c r="L50" s="45"/>
      <c r="M50" s="46"/>
      <c r="N50" s="47"/>
      <c r="O50" s="48"/>
      <c r="P50" s="44"/>
      <c r="Q50" s="53"/>
    </row>
    <row r="51" spans="1:17" ht="15.75" x14ac:dyDescent="0.25">
      <c r="A51" s="51"/>
      <c r="B51" s="35"/>
      <c r="C51" s="31"/>
      <c r="D51" s="31"/>
      <c r="E51" s="31"/>
      <c r="F51" s="32"/>
      <c r="G51" s="33"/>
      <c r="H51" s="34"/>
      <c r="I51" s="31"/>
      <c r="J51" s="35"/>
      <c r="K51" s="35"/>
      <c r="L51" s="36"/>
      <c r="M51" s="37"/>
      <c r="N51" s="38"/>
      <c r="O51" s="39"/>
      <c r="P51" s="35"/>
      <c r="Q51" s="54"/>
    </row>
    <row r="52" spans="1:17" ht="15.75" x14ac:dyDescent="0.25">
      <c r="A52" s="50"/>
      <c r="B52" s="44"/>
      <c r="C52" s="40"/>
      <c r="D52" s="40"/>
      <c r="E52" s="40"/>
      <c r="F52" s="41"/>
      <c r="G52" s="42"/>
      <c r="H52" s="43"/>
      <c r="I52" s="40"/>
      <c r="J52" s="44"/>
      <c r="K52" s="44"/>
      <c r="L52" s="45"/>
      <c r="M52" s="46"/>
      <c r="N52" s="47"/>
      <c r="O52" s="48"/>
      <c r="P52" s="44"/>
      <c r="Q52" s="53"/>
    </row>
    <row r="53" spans="1:17" ht="15.75" x14ac:dyDescent="0.25">
      <c r="A53" s="51"/>
      <c r="B53" s="35"/>
      <c r="C53" s="31"/>
      <c r="D53" s="31"/>
      <c r="E53" s="31"/>
      <c r="F53" s="32"/>
      <c r="G53" s="33"/>
      <c r="H53" s="34"/>
      <c r="I53" s="31"/>
      <c r="J53" s="35"/>
      <c r="K53" s="35"/>
      <c r="L53" s="36"/>
      <c r="M53" s="37"/>
      <c r="N53" s="38"/>
      <c r="O53" s="39"/>
      <c r="P53" s="35"/>
      <c r="Q53" s="54"/>
    </row>
    <row r="54" spans="1:17" ht="15.75" x14ac:dyDescent="0.25">
      <c r="A54" s="50"/>
      <c r="B54" s="44"/>
      <c r="C54" s="40"/>
      <c r="D54" s="40"/>
      <c r="E54" s="40"/>
      <c r="F54" s="41"/>
      <c r="G54" s="42"/>
      <c r="H54" s="43"/>
      <c r="I54" s="40"/>
      <c r="J54" s="44"/>
      <c r="K54" s="44"/>
      <c r="L54" s="45"/>
      <c r="M54" s="46"/>
      <c r="N54" s="47"/>
      <c r="O54" s="48"/>
      <c r="P54" s="44"/>
      <c r="Q54" s="53"/>
    </row>
    <row r="55" spans="1:17" ht="15.75" x14ac:dyDescent="0.25">
      <c r="A55" s="51"/>
      <c r="B55" s="35"/>
      <c r="C55" s="31"/>
      <c r="D55" s="31"/>
      <c r="E55" s="31"/>
      <c r="F55" s="32"/>
      <c r="G55" s="33"/>
      <c r="H55" s="34"/>
      <c r="I55" s="31"/>
      <c r="J55" s="35"/>
      <c r="K55" s="35"/>
      <c r="L55" s="36"/>
      <c r="M55" s="37"/>
      <c r="N55" s="38"/>
      <c r="O55" s="39"/>
      <c r="P55" s="35"/>
      <c r="Q55" s="54"/>
    </row>
    <row r="56" spans="1:17" ht="15.75" x14ac:dyDescent="0.25">
      <c r="A56" s="50"/>
      <c r="B56" s="44"/>
      <c r="C56" s="40"/>
      <c r="D56" s="40"/>
      <c r="E56" s="40"/>
      <c r="F56" s="41"/>
      <c r="G56" s="42"/>
      <c r="H56" s="43"/>
      <c r="I56" s="40"/>
      <c r="J56" s="44"/>
      <c r="K56" s="44"/>
      <c r="L56" s="45"/>
      <c r="M56" s="46"/>
      <c r="N56" s="47"/>
      <c r="O56" s="48"/>
      <c r="P56" s="44"/>
      <c r="Q56" s="53"/>
    </row>
    <row r="57" spans="1:17" ht="15.75" x14ac:dyDescent="0.25">
      <c r="A57" s="51"/>
      <c r="B57" s="35"/>
      <c r="C57" s="31"/>
      <c r="D57" s="31"/>
      <c r="E57" s="31"/>
      <c r="F57" s="32"/>
      <c r="G57" s="33"/>
      <c r="H57" s="34"/>
      <c r="I57" s="31"/>
      <c r="J57" s="35"/>
      <c r="K57" s="35"/>
      <c r="L57" s="36"/>
      <c r="M57" s="37"/>
      <c r="N57" s="38"/>
      <c r="O57" s="39"/>
      <c r="P57" s="35"/>
      <c r="Q57" s="54"/>
    </row>
    <row r="58" spans="1:17" ht="15.75" x14ac:dyDescent="0.25">
      <c r="A58" s="50"/>
      <c r="B58" s="44"/>
      <c r="C58" s="40"/>
      <c r="D58" s="40"/>
      <c r="E58" s="40"/>
      <c r="F58" s="41"/>
      <c r="G58" s="42"/>
      <c r="H58" s="43"/>
      <c r="I58" s="40"/>
      <c r="J58" s="44"/>
      <c r="K58" s="44"/>
      <c r="L58" s="45"/>
      <c r="M58" s="46"/>
      <c r="N58" s="47"/>
      <c r="O58" s="48"/>
      <c r="P58" s="44"/>
      <c r="Q58" s="53"/>
    </row>
    <row r="59" spans="1:17" ht="15.75" x14ac:dyDescent="0.25">
      <c r="A59" s="51"/>
      <c r="B59" s="35"/>
      <c r="C59" s="31"/>
      <c r="D59" s="31"/>
      <c r="E59" s="31"/>
      <c r="F59" s="32"/>
      <c r="G59" s="33"/>
      <c r="H59" s="34"/>
      <c r="I59" s="31"/>
      <c r="J59" s="35"/>
      <c r="K59" s="35"/>
      <c r="L59" s="36"/>
      <c r="M59" s="37"/>
      <c r="N59" s="38"/>
      <c r="O59" s="39"/>
      <c r="P59" s="35"/>
      <c r="Q59" s="54"/>
    </row>
    <row r="60" spans="1:17" ht="15.75" x14ac:dyDescent="0.25">
      <c r="A60" s="50"/>
      <c r="B60" s="44"/>
      <c r="C60" s="40"/>
      <c r="D60" s="40"/>
      <c r="E60" s="40"/>
      <c r="F60" s="41"/>
      <c r="G60" s="42"/>
      <c r="H60" s="43"/>
      <c r="I60" s="40"/>
      <c r="J60" s="44"/>
      <c r="K60" s="44"/>
      <c r="L60" s="45"/>
      <c r="M60" s="46"/>
      <c r="N60" s="47"/>
      <c r="O60" s="48"/>
      <c r="P60" s="44"/>
      <c r="Q60" s="53"/>
    </row>
    <row r="61" spans="1:17" ht="15.75" x14ac:dyDescent="0.25">
      <c r="A61" s="51"/>
      <c r="B61" s="35"/>
      <c r="C61" s="31"/>
      <c r="D61" s="31"/>
      <c r="E61" s="31"/>
      <c r="F61" s="32"/>
      <c r="G61" s="33"/>
      <c r="H61" s="34"/>
      <c r="I61" s="31"/>
      <c r="J61" s="35"/>
      <c r="K61" s="35"/>
      <c r="L61" s="36"/>
      <c r="M61" s="37"/>
      <c r="N61" s="38"/>
      <c r="O61" s="39"/>
      <c r="P61" s="35"/>
      <c r="Q61" s="54"/>
    </row>
    <row r="62" spans="1:17" ht="15.75" x14ac:dyDescent="0.25">
      <c r="A62" s="50"/>
      <c r="B62" s="44"/>
      <c r="C62" s="40"/>
      <c r="D62" s="40"/>
      <c r="E62" s="40"/>
      <c r="F62" s="41"/>
      <c r="G62" s="42"/>
      <c r="H62" s="43"/>
      <c r="I62" s="40"/>
      <c r="J62" s="44"/>
      <c r="K62" s="44"/>
      <c r="L62" s="45"/>
      <c r="M62" s="46"/>
      <c r="N62" s="47"/>
      <c r="O62" s="48"/>
      <c r="P62" s="44"/>
      <c r="Q62" s="53"/>
    </row>
    <row r="63" spans="1:17" ht="15.75" x14ac:dyDescent="0.25">
      <c r="A63" s="51"/>
      <c r="B63" s="35"/>
      <c r="C63" s="31"/>
      <c r="D63" s="31"/>
      <c r="E63" s="31"/>
      <c r="F63" s="32"/>
      <c r="G63" s="33"/>
      <c r="H63" s="34"/>
      <c r="I63" s="31"/>
      <c r="J63" s="35"/>
      <c r="K63" s="35"/>
      <c r="L63" s="36"/>
      <c r="M63" s="37"/>
      <c r="N63" s="38"/>
      <c r="O63" s="39"/>
      <c r="P63" s="35"/>
      <c r="Q63" s="54"/>
    </row>
    <row r="64" spans="1:17" ht="15.75" x14ac:dyDescent="0.25">
      <c r="A64" s="50"/>
      <c r="B64" s="44"/>
      <c r="C64" s="40"/>
      <c r="D64" s="40"/>
      <c r="E64" s="40"/>
      <c r="F64" s="41"/>
      <c r="G64" s="42"/>
      <c r="H64" s="43"/>
      <c r="I64" s="40"/>
      <c r="J64" s="44"/>
      <c r="K64" s="44"/>
      <c r="L64" s="45"/>
      <c r="M64" s="46"/>
      <c r="N64" s="47"/>
      <c r="O64" s="48"/>
      <c r="P64" s="44"/>
      <c r="Q64" s="53"/>
    </row>
    <row r="65" spans="1:17" ht="15.75" x14ac:dyDescent="0.25">
      <c r="A65" s="51"/>
      <c r="B65" s="35"/>
      <c r="C65" s="31"/>
      <c r="D65" s="31"/>
      <c r="E65" s="31"/>
      <c r="F65" s="32"/>
      <c r="G65" s="33"/>
      <c r="H65" s="34"/>
      <c r="I65" s="31"/>
      <c r="J65" s="35"/>
      <c r="K65" s="35"/>
      <c r="L65" s="36"/>
      <c r="M65" s="37"/>
      <c r="N65" s="38"/>
      <c r="O65" s="39"/>
      <c r="P65" s="35"/>
      <c r="Q65" s="54"/>
    </row>
    <row r="66" spans="1:17" ht="15.75" x14ac:dyDescent="0.25">
      <c r="A66" s="50"/>
      <c r="B66" s="44"/>
      <c r="C66" s="40"/>
      <c r="D66" s="40"/>
      <c r="E66" s="40"/>
      <c r="F66" s="41"/>
      <c r="G66" s="42"/>
      <c r="H66" s="43"/>
      <c r="I66" s="40"/>
      <c r="J66" s="44"/>
      <c r="K66" s="44"/>
      <c r="L66" s="45"/>
      <c r="M66" s="46"/>
      <c r="N66" s="47"/>
      <c r="O66" s="48"/>
      <c r="P66" s="44"/>
      <c r="Q66" s="53"/>
    </row>
    <row r="67" spans="1:17" ht="15.75" x14ac:dyDescent="0.25">
      <c r="A67" s="51"/>
      <c r="B67" s="35"/>
      <c r="C67" s="31"/>
      <c r="D67" s="31"/>
      <c r="E67" s="31"/>
      <c r="F67" s="32"/>
      <c r="G67" s="33"/>
      <c r="H67" s="34"/>
      <c r="I67" s="31"/>
      <c r="J67" s="35"/>
      <c r="K67" s="35"/>
      <c r="L67" s="36"/>
      <c r="M67" s="37"/>
      <c r="N67" s="38"/>
      <c r="O67" s="39"/>
      <c r="P67" s="35"/>
      <c r="Q67" s="54"/>
    </row>
    <row r="68" spans="1:17" ht="15.75" x14ac:dyDescent="0.25">
      <c r="A68" s="50"/>
      <c r="B68" s="44"/>
      <c r="C68" s="40"/>
      <c r="D68" s="40"/>
      <c r="E68" s="40"/>
      <c r="F68" s="41"/>
      <c r="G68" s="42"/>
      <c r="H68" s="43"/>
      <c r="I68" s="40"/>
      <c r="J68" s="44"/>
      <c r="K68" s="44"/>
      <c r="L68" s="45"/>
      <c r="M68" s="46"/>
      <c r="N68" s="47"/>
      <c r="O68" s="48"/>
      <c r="P68" s="44"/>
      <c r="Q68" s="53"/>
    </row>
    <row r="69" spans="1:17" ht="15.75" x14ac:dyDescent="0.25">
      <c r="A69" s="51"/>
      <c r="B69" s="35"/>
      <c r="C69" s="31"/>
      <c r="D69" s="31"/>
      <c r="E69" s="31"/>
      <c r="F69" s="32"/>
      <c r="G69" s="33"/>
      <c r="H69" s="34"/>
      <c r="I69" s="31"/>
      <c r="J69" s="35"/>
      <c r="K69" s="35"/>
      <c r="L69" s="36"/>
      <c r="M69" s="37"/>
      <c r="N69" s="38"/>
      <c r="O69" s="39"/>
      <c r="P69" s="35"/>
      <c r="Q69" s="54"/>
    </row>
    <row r="70" spans="1:17" ht="15.75" x14ac:dyDescent="0.25">
      <c r="A70" s="50"/>
      <c r="B70" s="44"/>
      <c r="C70" s="40"/>
      <c r="D70" s="40"/>
      <c r="E70" s="40"/>
      <c r="F70" s="41"/>
      <c r="G70" s="42"/>
      <c r="H70" s="43"/>
      <c r="I70" s="40"/>
      <c r="J70" s="44"/>
      <c r="K70" s="44"/>
      <c r="L70" s="45"/>
      <c r="M70" s="46"/>
      <c r="N70" s="47"/>
      <c r="O70" s="48"/>
      <c r="P70" s="44"/>
      <c r="Q70" s="53"/>
    </row>
    <row r="71" spans="1:17" ht="15.75" x14ac:dyDescent="0.25">
      <c r="A71" s="51"/>
      <c r="B71" s="35"/>
      <c r="C71" s="31"/>
      <c r="D71" s="31"/>
      <c r="E71" s="31"/>
      <c r="F71" s="32"/>
      <c r="G71" s="33"/>
      <c r="H71" s="34"/>
      <c r="I71" s="31"/>
      <c r="J71" s="35"/>
      <c r="K71" s="35"/>
      <c r="L71" s="36"/>
      <c r="M71" s="37"/>
      <c r="N71" s="38"/>
      <c r="O71" s="39"/>
      <c r="P71" s="35"/>
      <c r="Q71" s="54"/>
    </row>
    <row r="72" spans="1:17" ht="15.75" x14ac:dyDescent="0.25">
      <c r="A72" s="50"/>
      <c r="B72" s="44"/>
      <c r="C72" s="40"/>
      <c r="D72" s="40"/>
      <c r="E72" s="40"/>
      <c r="F72" s="41"/>
      <c r="G72" s="42"/>
      <c r="H72" s="43"/>
      <c r="I72" s="40"/>
      <c r="J72" s="44"/>
      <c r="K72" s="44"/>
      <c r="L72" s="45"/>
      <c r="M72" s="46"/>
      <c r="N72" s="47"/>
      <c r="O72" s="48"/>
      <c r="P72" s="44"/>
      <c r="Q72" s="53"/>
    </row>
    <row r="73" spans="1:17" ht="15.75" x14ac:dyDescent="0.25">
      <c r="A73" s="51"/>
      <c r="B73" s="35"/>
      <c r="C73" s="31"/>
      <c r="D73" s="31"/>
      <c r="E73" s="31"/>
      <c r="F73" s="32"/>
      <c r="G73" s="33"/>
      <c r="H73" s="34"/>
      <c r="I73" s="31"/>
      <c r="J73" s="35"/>
      <c r="K73" s="35"/>
      <c r="L73" s="36"/>
      <c r="M73" s="37"/>
      <c r="N73" s="38"/>
      <c r="O73" s="39"/>
      <c r="P73" s="35"/>
      <c r="Q73" s="54"/>
    </row>
    <row r="74" spans="1:17" ht="15.75" x14ac:dyDescent="0.25">
      <c r="A74" s="50"/>
      <c r="B74" s="44"/>
      <c r="C74" s="40"/>
      <c r="D74" s="40"/>
      <c r="E74" s="40"/>
      <c r="F74" s="41"/>
      <c r="G74" s="42"/>
      <c r="H74" s="43"/>
      <c r="I74" s="40"/>
      <c r="J74" s="44"/>
      <c r="K74" s="44"/>
      <c r="L74" s="45"/>
      <c r="M74" s="46"/>
      <c r="N74" s="47"/>
      <c r="O74" s="48"/>
      <c r="P74" s="44"/>
      <c r="Q74" s="53"/>
    </row>
    <row r="75" spans="1:17" ht="15.75" x14ac:dyDescent="0.25">
      <c r="A75" s="51"/>
      <c r="B75" s="35"/>
      <c r="C75" s="31"/>
      <c r="D75" s="31"/>
      <c r="E75" s="31"/>
      <c r="F75" s="32"/>
      <c r="G75" s="33"/>
      <c r="H75" s="34"/>
      <c r="I75" s="31"/>
      <c r="J75" s="35"/>
      <c r="K75" s="35"/>
      <c r="L75" s="36"/>
      <c r="M75" s="37"/>
      <c r="N75" s="38"/>
      <c r="O75" s="39"/>
      <c r="P75" s="35"/>
      <c r="Q75" s="54"/>
    </row>
    <row r="76" spans="1:17" ht="15.75" x14ac:dyDescent="0.25">
      <c r="A76" s="50"/>
      <c r="B76" s="44"/>
      <c r="C76" s="40"/>
      <c r="D76" s="40"/>
      <c r="E76" s="40"/>
      <c r="F76" s="41"/>
      <c r="G76" s="42"/>
      <c r="H76" s="43"/>
      <c r="I76" s="40"/>
      <c r="J76" s="44"/>
      <c r="K76" s="44"/>
      <c r="L76" s="45"/>
      <c r="M76" s="46"/>
      <c r="N76" s="47"/>
      <c r="O76" s="48"/>
      <c r="P76" s="44"/>
      <c r="Q76" s="53"/>
    </row>
    <row r="77" spans="1:17" ht="15.75" x14ac:dyDescent="0.25">
      <c r="A77" s="51"/>
      <c r="B77" s="35"/>
      <c r="C77" s="31"/>
      <c r="D77" s="31"/>
      <c r="E77" s="31"/>
      <c r="F77" s="32"/>
      <c r="G77" s="33"/>
      <c r="H77" s="34"/>
      <c r="I77" s="31"/>
      <c r="J77" s="35"/>
      <c r="K77" s="35"/>
      <c r="L77" s="36"/>
      <c r="M77" s="37"/>
      <c r="N77" s="38"/>
      <c r="O77" s="39"/>
      <c r="P77" s="35"/>
      <c r="Q77" s="54"/>
    </row>
    <row r="78" spans="1:17" ht="15.75" x14ac:dyDescent="0.25">
      <c r="A78" s="50"/>
      <c r="B78" s="44"/>
      <c r="C78" s="40"/>
      <c r="D78" s="40"/>
      <c r="E78" s="40"/>
      <c r="F78" s="41"/>
      <c r="G78" s="42"/>
      <c r="H78" s="43"/>
      <c r="I78" s="40"/>
      <c r="J78" s="44"/>
      <c r="K78" s="44"/>
      <c r="L78" s="45"/>
      <c r="M78" s="46"/>
      <c r="N78" s="47"/>
      <c r="O78" s="48"/>
      <c r="P78" s="44"/>
      <c r="Q78" s="53"/>
    </row>
    <row r="79" spans="1:17" ht="15.75" x14ac:dyDescent="0.25">
      <c r="A79" s="51"/>
      <c r="B79" s="35"/>
      <c r="C79" s="31"/>
      <c r="D79" s="31"/>
      <c r="E79" s="31"/>
      <c r="F79" s="32"/>
      <c r="G79" s="33"/>
      <c r="H79" s="34"/>
      <c r="I79" s="31"/>
      <c r="J79" s="35"/>
      <c r="K79" s="35"/>
      <c r="L79" s="36"/>
      <c r="M79" s="37"/>
      <c r="N79" s="38"/>
      <c r="O79" s="39"/>
      <c r="P79" s="35"/>
      <c r="Q79" s="54"/>
    </row>
    <row r="80" spans="1:17" ht="15.75" x14ac:dyDescent="0.25">
      <c r="A80" s="50"/>
      <c r="B80" s="44"/>
      <c r="C80" s="40"/>
      <c r="D80" s="40"/>
      <c r="E80" s="40"/>
      <c r="F80" s="41"/>
      <c r="G80" s="42"/>
      <c r="H80" s="43"/>
      <c r="I80" s="40"/>
      <c r="J80" s="44"/>
      <c r="K80" s="44"/>
      <c r="L80" s="45"/>
      <c r="M80" s="46"/>
      <c r="N80" s="47"/>
      <c r="O80" s="48"/>
      <c r="P80" s="44"/>
      <c r="Q80" s="53"/>
    </row>
    <row r="81" spans="1:17" ht="15.75" x14ac:dyDescent="0.25">
      <c r="A81" s="51"/>
      <c r="B81" s="35"/>
      <c r="C81" s="31"/>
      <c r="D81" s="31"/>
      <c r="E81" s="31"/>
      <c r="F81" s="32"/>
      <c r="G81" s="33"/>
      <c r="H81" s="34"/>
      <c r="I81" s="31"/>
      <c r="J81" s="35"/>
      <c r="K81" s="35"/>
      <c r="L81" s="36"/>
      <c r="M81" s="37"/>
      <c r="N81" s="38"/>
      <c r="O81" s="39"/>
      <c r="P81" s="35"/>
      <c r="Q81" s="54"/>
    </row>
    <row r="82" spans="1:17" ht="15.75" x14ac:dyDescent="0.25">
      <c r="A82" s="50"/>
      <c r="B82" s="44"/>
      <c r="C82" s="40"/>
      <c r="D82" s="40"/>
      <c r="E82" s="40"/>
      <c r="F82" s="41"/>
      <c r="G82" s="42"/>
      <c r="H82" s="43"/>
      <c r="I82" s="40"/>
      <c r="J82" s="44"/>
      <c r="K82" s="44"/>
      <c r="L82" s="45"/>
      <c r="M82" s="46"/>
      <c r="N82" s="47"/>
      <c r="O82" s="48"/>
      <c r="P82" s="44"/>
      <c r="Q82" s="53"/>
    </row>
    <row r="83" spans="1:17" ht="15.75" x14ac:dyDescent="0.25">
      <c r="A83" s="51"/>
      <c r="B83" s="35"/>
      <c r="C83" s="31"/>
      <c r="D83" s="31"/>
      <c r="E83" s="31"/>
      <c r="F83" s="32"/>
      <c r="G83" s="33"/>
      <c r="H83" s="34"/>
      <c r="I83" s="31"/>
      <c r="J83" s="35"/>
      <c r="K83" s="35"/>
      <c r="L83" s="36"/>
      <c r="M83" s="37"/>
      <c r="N83" s="38"/>
      <c r="O83" s="39"/>
      <c r="P83" s="35"/>
      <c r="Q83" s="54"/>
    </row>
    <row r="84" spans="1:17" ht="15.75" x14ac:dyDescent="0.25">
      <c r="A84" s="50"/>
      <c r="B84" s="44"/>
      <c r="C84" s="40"/>
      <c r="D84" s="40"/>
      <c r="E84" s="40"/>
      <c r="F84" s="41"/>
      <c r="G84" s="42"/>
      <c r="H84" s="43"/>
      <c r="I84" s="40"/>
      <c r="J84" s="44"/>
      <c r="K84" s="44"/>
      <c r="L84" s="45"/>
      <c r="M84" s="46"/>
      <c r="N84" s="47"/>
      <c r="O84" s="48"/>
      <c r="P84" s="44"/>
      <c r="Q84" s="53"/>
    </row>
    <row r="85" spans="1:17" ht="15.75" x14ac:dyDescent="0.25">
      <c r="A85" s="51"/>
      <c r="B85" s="35"/>
      <c r="C85" s="31"/>
      <c r="D85" s="31"/>
      <c r="E85" s="31"/>
      <c r="F85" s="32"/>
      <c r="G85" s="33"/>
      <c r="H85" s="34"/>
      <c r="I85" s="31"/>
      <c r="J85" s="35"/>
      <c r="K85" s="35"/>
      <c r="L85" s="36"/>
      <c r="M85" s="37"/>
      <c r="N85" s="38"/>
      <c r="O85" s="39"/>
      <c r="P85" s="35"/>
      <c r="Q85" s="54"/>
    </row>
    <row r="86" spans="1:17" ht="15.75" x14ac:dyDescent="0.25">
      <c r="A86" s="50"/>
      <c r="B86" s="44"/>
      <c r="C86" s="40"/>
      <c r="D86" s="40"/>
      <c r="E86" s="40"/>
      <c r="F86" s="41"/>
      <c r="G86" s="42"/>
      <c r="H86" s="43"/>
      <c r="I86" s="40"/>
      <c r="J86" s="44"/>
      <c r="K86" s="44"/>
      <c r="L86" s="45"/>
      <c r="M86" s="46"/>
      <c r="N86" s="47"/>
      <c r="O86" s="48"/>
      <c r="P86" s="44"/>
      <c r="Q86" s="53"/>
    </row>
    <row r="87" spans="1:17" ht="15.75" x14ac:dyDescent="0.25">
      <c r="A87" s="51"/>
      <c r="B87" s="35"/>
      <c r="C87" s="31"/>
      <c r="D87" s="31"/>
      <c r="E87" s="31"/>
      <c r="F87" s="32"/>
      <c r="G87" s="33"/>
      <c r="H87" s="34"/>
      <c r="I87" s="31"/>
      <c r="J87" s="35"/>
      <c r="K87" s="35"/>
      <c r="L87" s="36"/>
      <c r="M87" s="37"/>
      <c r="N87" s="38"/>
      <c r="O87" s="39"/>
      <c r="P87" s="35"/>
      <c r="Q87" s="54"/>
    </row>
    <row r="88" spans="1:17" ht="15.75" x14ac:dyDescent="0.25">
      <c r="A88" s="50"/>
      <c r="B88" s="44"/>
      <c r="C88" s="40"/>
      <c r="D88" s="40"/>
      <c r="E88" s="40"/>
      <c r="F88" s="41"/>
      <c r="G88" s="42"/>
      <c r="H88" s="43"/>
      <c r="I88" s="40"/>
      <c r="J88" s="44"/>
      <c r="K88" s="44"/>
      <c r="L88" s="45"/>
      <c r="M88" s="46"/>
      <c r="N88" s="47"/>
      <c r="O88" s="48"/>
      <c r="P88" s="44"/>
      <c r="Q88" s="53"/>
    </row>
    <row r="89" spans="1:17" ht="15.75" x14ac:dyDescent="0.25">
      <c r="A89" s="51"/>
      <c r="B89" s="35"/>
      <c r="C89" s="31"/>
      <c r="D89" s="31"/>
      <c r="E89" s="31"/>
      <c r="F89" s="32"/>
      <c r="G89" s="33"/>
      <c r="H89" s="34"/>
      <c r="I89" s="31"/>
      <c r="J89" s="35"/>
      <c r="K89" s="35"/>
      <c r="L89" s="36"/>
      <c r="M89" s="37"/>
      <c r="N89" s="38"/>
      <c r="O89" s="39"/>
      <c r="P89" s="35"/>
      <c r="Q89" s="54"/>
    </row>
    <row r="90" spans="1:17" ht="15.75" x14ac:dyDescent="0.25">
      <c r="A90" s="50"/>
      <c r="B90" s="44"/>
      <c r="C90" s="40"/>
      <c r="D90" s="40"/>
      <c r="E90" s="40"/>
      <c r="F90" s="41"/>
      <c r="G90" s="42"/>
      <c r="H90" s="43"/>
      <c r="I90" s="40"/>
      <c r="J90" s="44"/>
      <c r="K90" s="44"/>
      <c r="L90" s="45"/>
      <c r="M90" s="46"/>
      <c r="N90" s="47"/>
      <c r="O90" s="48"/>
      <c r="P90" s="44"/>
      <c r="Q90" s="53"/>
    </row>
    <row r="91" spans="1:17" ht="15.75" x14ac:dyDescent="0.25">
      <c r="A91" s="51"/>
      <c r="B91" s="35"/>
      <c r="C91" s="31"/>
      <c r="D91" s="31"/>
      <c r="E91" s="31"/>
      <c r="F91" s="32"/>
      <c r="G91" s="33"/>
      <c r="H91" s="34"/>
      <c r="I91" s="31"/>
      <c r="J91" s="35"/>
      <c r="K91" s="35"/>
      <c r="L91" s="36"/>
      <c r="M91" s="37"/>
      <c r="N91" s="38"/>
      <c r="O91" s="39"/>
      <c r="P91" s="35"/>
      <c r="Q91" s="54"/>
    </row>
    <row r="92" spans="1:17" ht="15.75" x14ac:dyDescent="0.25">
      <c r="A92" s="50"/>
      <c r="B92" s="44"/>
      <c r="C92" s="40"/>
      <c r="D92" s="40"/>
      <c r="E92" s="40"/>
      <c r="F92" s="41"/>
      <c r="G92" s="42"/>
      <c r="H92" s="43"/>
      <c r="I92" s="40"/>
      <c r="J92" s="44"/>
      <c r="K92" s="44"/>
      <c r="L92" s="45"/>
      <c r="M92" s="46"/>
      <c r="N92" s="47"/>
      <c r="O92" s="48"/>
      <c r="P92" s="44"/>
      <c r="Q92" s="53"/>
    </row>
    <row r="93" spans="1:17" ht="15.75" x14ac:dyDescent="0.25">
      <c r="A93" s="51"/>
      <c r="B93" s="35"/>
      <c r="C93" s="31"/>
      <c r="D93" s="31"/>
      <c r="E93" s="31"/>
      <c r="F93" s="32"/>
      <c r="G93" s="33"/>
      <c r="H93" s="34"/>
      <c r="I93" s="31"/>
      <c r="J93" s="35"/>
      <c r="K93" s="35"/>
      <c r="L93" s="36"/>
      <c r="M93" s="37"/>
      <c r="N93" s="38"/>
      <c r="O93" s="39"/>
      <c r="P93" s="35"/>
      <c r="Q93" s="54"/>
    </row>
    <row r="94" spans="1:17" ht="15.75" x14ac:dyDescent="0.25">
      <c r="A94" s="50"/>
      <c r="B94" s="44"/>
      <c r="C94" s="40"/>
      <c r="D94" s="40"/>
      <c r="E94" s="40"/>
      <c r="F94" s="41"/>
      <c r="G94" s="42"/>
      <c r="H94" s="43"/>
      <c r="I94" s="40"/>
      <c r="J94" s="44"/>
      <c r="K94" s="44"/>
      <c r="L94" s="45"/>
      <c r="M94" s="46"/>
      <c r="N94" s="47"/>
      <c r="O94" s="48"/>
      <c r="P94" s="44"/>
      <c r="Q94" s="53"/>
    </row>
    <row r="95" spans="1:17" ht="15.75" x14ac:dyDescent="0.25">
      <c r="A95" s="51"/>
      <c r="B95" s="35"/>
      <c r="C95" s="31"/>
      <c r="D95" s="31"/>
      <c r="E95" s="31"/>
      <c r="F95" s="32"/>
      <c r="G95" s="33"/>
      <c r="H95" s="34"/>
      <c r="I95" s="31"/>
      <c r="J95" s="35"/>
      <c r="K95" s="35"/>
      <c r="L95" s="36"/>
      <c r="M95" s="37"/>
      <c r="N95" s="38"/>
      <c r="O95" s="39"/>
      <c r="P95" s="35"/>
      <c r="Q95" s="54"/>
    </row>
    <row r="96" spans="1:17" ht="15.75" x14ac:dyDescent="0.25">
      <c r="A96" s="50"/>
      <c r="B96" s="44"/>
      <c r="C96" s="40"/>
      <c r="D96" s="40"/>
      <c r="E96" s="40"/>
      <c r="F96" s="41"/>
      <c r="G96" s="42"/>
      <c r="H96" s="43"/>
      <c r="I96" s="40"/>
      <c r="J96" s="44"/>
      <c r="K96" s="44"/>
      <c r="L96" s="45"/>
      <c r="M96" s="46"/>
      <c r="N96" s="47"/>
      <c r="O96" s="48"/>
      <c r="P96" s="44"/>
      <c r="Q96" s="53"/>
    </row>
    <row r="97" spans="1:17" ht="15.75" x14ac:dyDescent="0.25">
      <c r="A97" s="51"/>
      <c r="B97" s="35"/>
      <c r="C97" s="31"/>
      <c r="D97" s="31"/>
      <c r="E97" s="31"/>
      <c r="F97" s="32"/>
      <c r="G97" s="33"/>
      <c r="H97" s="34"/>
      <c r="I97" s="31"/>
      <c r="J97" s="35"/>
      <c r="K97" s="35"/>
      <c r="L97" s="36"/>
      <c r="M97" s="37"/>
      <c r="N97" s="38"/>
      <c r="O97" s="39"/>
      <c r="P97" s="35"/>
      <c r="Q97" s="54"/>
    </row>
    <row r="98" spans="1:17" ht="15.75" x14ac:dyDescent="0.25">
      <c r="A98" s="50"/>
      <c r="B98" s="44"/>
      <c r="C98" s="40"/>
      <c r="D98" s="40"/>
      <c r="E98" s="40"/>
      <c r="F98" s="41"/>
      <c r="G98" s="42"/>
      <c r="H98" s="43"/>
      <c r="I98" s="40"/>
      <c r="J98" s="44"/>
      <c r="K98" s="44"/>
      <c r="L98" s="45"/>
      <c r="M98" s="46"/>
      <c r="N98" s="47"/>
      <c r="O98" s="48"/>
      <c r="P98" s="44"/>
      <c r="Q98" s="53"/>
    </row>
    <row r="99" spans="1:17" ht="15.75" x14ac:dyDescent="0.25">
      <c r="A99" s="51"/>
      <c r="B99" s="35"/>
      <c r="C99" s="31"/>
      <c r="D99" s="31"/>
      <c r="E99" s="31"/>
      <c r="F99" s="32"/>
      <c r="G99" s="33"/>
      <c r="H99" s="34"/>
      <c r="I99" s="31"/>
      <c r="J99" s="35"/>
      <c r="K99" s="35"/>
      <c r="L99" s="36"/>
      <c r="M99" s="37"/>
      <c r="N99" s="38"/>
      <c r="O99" s="39"/>
      <c r="P99" s="35"/>
      <c r="Q99" s="54"/>
    </row>
    <row r="100" spans="1:17" ht="15.75" x14ac:dyDescent="0.25">
      <c r="A100" s="50"/>
      <c r="B100" s="44"/>
      <c r="C100" s="40"/>
      <c r="D100" s="40"/>
      <c r="E100" s="40"/>
      <c r="F100" s="41"/>
      <c r="G100" s="42"/>
      <c r="H100" s="43"/>
      <c r="I100" s="40"/>
      <c r="J100" s="44"/>
      <c r="K100" s="44"/>
      <c r="L100" s="45"/>
      <c r="M100" s="46"/>
      <c r="N100" s="47"/>
      <c r="O100" s="48"/>
      <c r="P100" s="44"/>
      <c r="Q100" s="53"/>
    </row>
    <row r="101" spans="1:17" ht="15.75" x14ac:dyDescent="0.25">
      <c r="A101" s="51"/>
      <c r="B101" s="35"/>
      <c r="C101" s="31"/>
      <c r="D101" s="31"/>
      <c r="E101" s="31"/>
      <c r="F101" s="32"/>
      <c r="G101" s="33"/>
      <c r="H101" s="34"/>
      <c r="I101" s="31"/>
      <c r="J101" s="35"/>
      <c r="K101" s="35"/>
      <c r="L101" s="36"/>
      <c r="M101" s="37"/>
      <c r="N101" s="38"/>
      <c r="O101" s="39"/>
      <c r="P101" s="35"/>
      <c r="Q101" s="54"/>
    </row>
    <row r="102" spans="1:17" ht="15.75" x14ac:dyDescent="0.25">
      <c r="A102" s="50"/>
      <c r="B102" s="44"/>
      <c r="C102" s="40"/>
      <c r="D102" s="40"/>
      <c r="E102" s="40"/>
      <c r="F102" s="41"/>
      <c r="G102" s="42"/>
      <c r="H102" s="43"/>
      <c r="I102" s="40"/>
      <c r="J102" s="44"/>
      <c r="K102" s="44"/>
      <c r="L102" s="45"/>
      <c r="M102" s="46"/>
      <c r="N102" s="47"/>
      <c r="O102" s="48"/>
      <c r="P102" s="44"/>
      <c r="Q102" s="53"/>
    </row>
    <row r="103" spans="1:17" ht="15.75" x14ac:dyDescent="0.25">
      <c r="A103" s="51"/>
      <c r="B103" s="35"/>
      <c r="C103" s="31"/>
      <c r="D103" s="31"/>
      <c r="E103" s="31"/>
      <c r="F103" s="32"/>
      <c r="G103" s="33"/>
      <c r="H103" s="34"/>
      <c r="I103" s="31"/>
      <c r="J103" s="35"/>
      <c r="K103" s="35"/>
      <c r="L103" s="36"/>
      <c r="M103" s="37"/>
      <c r="N103" s="38"/>
      <c r="O103" s="39"/>
      <c r="P103" s="35"/>
      <c r="Q103" s="54"/>
    </row>
    <row r="104" spans="1:17" ht="15.75" x14ac:dyDescent="0.25">
      <c r="A104" s="50"/>
      <c r="B104" s="44"/>
      <c r="C104" s="40"/>
      <c r="D104" s="40"/>
      <c r="E104" s="40"/>
      <c r="F104" s="41"/>
      <c r="G104" s="42"/>
      <c r="H104" s="43"/>
      <c r="I104" s="40"/>
      <c r="J104" s="44"/>
      <c r="K104" s="44"/>
      <c r="L104" s="45"/>
      <c r="M104" s="46"/>
      <c r="N104" s="47"/>
      <c r="O104" s="48"/>
      <c r="P104" s="44"/>
      <c r="Q104" s="53"/>
    </row>
    <row r="105" spans="1:17" ht="15.75" x14ac:dyDescent="0.25">
      <c r="A105" s="51"/>
      <c r="B105" s="35"/>
      <c r="C105" s="31"/>
      <c r="D105" s="31"/>
      <c r="E105" s="31"/>
      <c r="F105" s="32"/>
      <c r="G105" s="33"/>
      <c r="H105" s="34"/>
      <c r="I105" s="31"/>
      <c r="J105" s="35"/>
      <c r="K105" s="35"/>
      <c r="L105" s="36"/>
      <c r="M105" s="37"/>
      <c r="N105" s="38"/>
      <c r="O105" s="39"/>
      <c r="P105" s="35"/>
      <c r="Q105" s="54"/>
    </row>
    <row r="106" spans="1:17" ht="15.75" x14ac:dyDescent="0.25">
      <c r="A106" s="50"/>
      <c r="B106" s="44"/>
      <c r="C106" s="40"/>
      <c r="D106" s="40"/>
      <c r="E106" s="40"/>
      <c r="F106" s="41"/>
      <c r="G106" s="42"/>
      <c r="H106" s="43"/>
      <c r="I106" s="40"/>
      <c r="J106" s="44"/>
      <c r="K106" s="44"/>
      <c r="L106" s="45"/>
      <c r="M106" s="46"/>
      <c r="N106" s="47"/>
      <c r="O106" s="48"/>
      <c r="P106" s="44"/>
      <c r="Q106" s="53"/>
    </row>
    <row r="107" spans="1:17" ht="15.75" x14ac:dyDescent="0.25">
      <c r="A107" s="51"/>
      <c r="B107" s="35"/>
      <c r="C107" s="31"/>
      <c r="D107" s="31"/>
      <c r="E107" s="31"/>
      <c r="F107" s="32"/>
      <c r="G107" s="33"/>
      <c r="H107" s="34"/>
      <c r="I107" s="31"/>
      <c r="J107" s="35"/>
      <c r="K107" s="35"/>
      <c r="L107" s="36"/>
      <c r="M107" s="37"/>
      <c r="N107" s="38"/>
      <c r="O107" s="39"/>
      <c r="P107" s="35"/>
      <c r="Q107" s="54"/>
    </row>
    <row r="108" spans="1:17" ht="15.75" x14ac:dyDescent="0.25">
      <c r="A108" s="50"/>
      <c r="B108" s="44"/>
      <c r="C108" s="40"/>
      <c r="D108" s="40"/>
      <c r="E108" s="40"/>
      <c r="F108" s="41"/>
      <c r="G108" s="42"/>
      <c r="H108" s="43"/>
      <c r="I108" s="40"/>
      <c r="J108" s="44"/>
      <c r="K108" s="44"/>
      <c r="L108" s="45"/>
      <c r="M108" s="46"/>
      <c r="N108" s="47"/>
      <c r="O108" s="48"/>
      <c r="P108" s="44"/>
      <c r="Q108" s="53"/>
    </row>
    <row r="109" spans="1:17" ht="15.75" x14ac:dyDescent="0.25">
      <c r="A109" s="51"/>
      <c r="B109" s="35"/>
      <c r="C109" s="31"/>
      <c r="D109" s="31"/>
      <c r="E109" s="31"/>
      <c r="F109" s="32"/>
      <c r="G109" s="33"/>
      <c r="H109" s="34"/>
      <c r="I109" s="31"/>
      <c r="J109" s="35"/>
      <c r="K109" s="35"/>
      <c r="L109" s="36"/>
      <c r="M109" s="37"/>
      <c r="N109" s="38"/>
      <c r="O109" s="39"/>
      <c r="P109" s="35"/>
      <c r="Q109" s="54"/>
    </row>
    <row r="110" spans="1:17" ht="15.75" x14ac:dyDescent="0.25">
      <c r="A110" s="50"/>
      <c r="B110" s="44"/>
      <c r="C110" s="40"/>
      <c r="D110" s="40"/>
      <c r="E110" s="40"/>
      <c r="F110" s="41"/>
      <c r="G110" s="42"/>
      <c r="H110" s="43"/>
      <c r="I110" s="40"/>
      <c r="J110" s="44"/>
      <c r="K110" s="44"/>
      <c r="L110" s="45"/>
      <c r="M110" s="46"/>
      <c r="N110" s="47"/>
      <c r="O110" s="48"/>
      <c r="P110" s="44"/>
      <c r="Q110" s="53"/>
    </row>
    <row r="111" spans="1:17" ht="15.75" x14ac:dyDescent="0.25">
      <c r="A111" s="51"/>
      <c r="B111" s="35"/>
      <c r="C111" s="31"/>
      <c r="D111" s="31"/>
      <c r="E111" s="31"/>
      <c r="F111" s="32"/>
      <c r="G111" s="33"/>
      <c r="H111" s="34"/>
      <c r="I111" s="31"/>
      <c r="J111" s="35"/>
      <c r="K111" s="35"/>
      <c r="L111" s="36"/>
      <c r="M111" s="37"/>
      <c r="N111" s="38"/>
      <c r="O111" s="39"/>
      <c r="P111" s="35"/>
      <c r="Q111" s="54"/>
    </row>
    <row r="112" spans="1:17" ht="15.75" x14ac:dyDescent="0.25">
      <c r="A112" s="50"/>
      <c r="B112" s="44"/>
      <c r="C112" s="40"/>
      <c r="D112" s="40"/>
      <c r="E112" s="40"/>
      <c r="F112" s="41"/>
      <c r="G112" s="42"/>
      <c r="H112" s="43"/>
      <c r="I112" s="40"/>
      <c r="J112" s="44"/>
      <c r="K112" s="44"/>
      <c r="L112" s="45"/>
      <c r="M112" s="46"/>
      <c r="N112" s="47"/>
      <c r="O112" s="48"/>
      <c r="P112" s="44"/>
      <c r="Q112" s="53"/>
    </row>
    <row r="113" spans="1:17" ht="15.75" x14ac:dyDescent="0.25">
      <c r="A113" s="51"/>
      <c r="B113" s="35"/>
      <c r="C113" s="31"/>
      <c r="D113" s="31"/>
      <c r="E113" s="31"/>
      <c r="F113" s="32"/>
      <c r="G113" s="33"/>
      <c r="H113" s="34"/>
      <c r="I113" s="31"/>
      <c r="J113" s="35"/>
      <c r="K113" s="35"/>
      <c r="L113" s="36"/>
      <c r="M113" s="37"/>
      <c r="N113" s="38"/>
      <c r="O113" s="39"/>
      <c r="P113" s="35"/>
      <c r="Q113" s="54"/>
    </row>
    <row r="114" spans="1:17" ht="15.75" x14ac:dyDescent="0.25">
      <c r="A114" s="50"/>
      <c r="B114" s="44"/>
      <c r="C114" s="40"/>
      <c r="D114" s="40"/>
      <c r="E114" s="40"/>
      <c r="F114" s="41"/>
      <c r="G114" s="42"/>
      <c r="H114" s="43"/>
      <c r="I114" s="40"/>
      <c r="J114" s="44"/>
      <c r="K114" s="44"/>
      <c r="L114" s="45"/>
      <c r="M114" s="46"/>
      <c r="N114" s="47"/>
      <c r="O114" s="48"/>
      <c r="P114" s="44"/>
      <c r="Q114" s="53"/>
    </row>
    <row r="115" spans="1:17" ht="15.75" x14ac:dyDescent="0.25">
      <c r="A115" s="51"/>
      <c r="B115" s="35"/>
      <c r="C115" s="31"/>
      <c r="D115" s="31"/>
      <c r="E115" s="31"/>
      <c r="F115" s="32"/>
      <c r="G115" s="33"/>
      <c r="H115" s="34"/>
      <c r="I115" s="31"/>
      <c r="J115" s="35"/>
      <c r="K115" s="35"/>
      <c r="L115" s="36"/>
      <c r="M115" s="37"/>
      <c r="N115" s="38"/>
      <c r="O115" s="39"/>
      <c r="P115" s="35"/>
      <c r="Q115" s="54"/>
    </row>
    <row r="116" spans="1:17" ht="15.75" x14ac:dyDescent="0.25">
      <c r="A116" s="50"/>
      <c r="B116" s="44"/>
      <c r="C116" s="40"/>
      <c r="D116" s="40"/>
      <c r="E116" s="40"/>
      <c r="F116" s="41"/>
      <c r="G116" s="42"/>
      <c r="H116" s="43"/>
      <c r="I116" s="40"/>
      <c r="J116" s="44"/>
      <c r="K116" s="44"/>
      <c r="L116" s="45"/>
      <c r="M116" s="46"/>
      <c r="N116" s="47"/>
      <c r="O116" s="48"/>
      <c r="P116" s="44"/>
      <c r="Q116" s="53"/>
    </row>
    <row r="117" spans="1:17" ht="15.75" x14ac:dyDescent="0.25">
      <c r="A117" s="51"/>
      <c r="B117" s="35"/>
      <c r="C117" s="31"/>
      <c r="D117" s="31"/>
      <c r="E117" s="31"/>
      <c r="F117" s="32"/>
      <c r="G117" s="33"/>
      <c r="H117" s="34"/>
      <c r="I117" s="31"/>
      <c r="J117" s="35"/>
      <c r="K117" s="35"/>
      <c r="L117" s="36"/>
      <c r="M117" s="37"/>
      <c r="N117" s="38"/>
      <c r="O117" s="39"/>
      <c r="P117" s="35"/>
      <c r="Q117" s="54"/>
    </row>
    <row r="118" spans="1:17" ht="15.75" x14ac:dyDescent="0.25">
      <c r="A118" s="50"/>
      <c r="B118" s="44"/>
      <c r="C118" s="40"/>
      <c r="D118" s="40"/>
      <c r="E118" s="40"/>
      <c r="F118" s="41"/>
      <c r="G118" s="42"/>
      <c r="H118" s="43"/>
      <c r="I118" s="40"/>
      <c r="J118" s="44"/>
      <c r="K118" s="44"/>
      <c r="L118" s="45"/>
      <c r="M118" s="46"/>
      <c r="N118" s="47"/>
      <c r="O118" s="48"/>
      <c r="P118" s="44"/>
      <c r="Q118" s="53"/>
    </row>
    <row r="119" spans="1:17" ht="15.75" x14ac:dyDescent="0.25">
      <c r="A119" s="51"/>
      <c r="B119" s="35"/>
      <c r="C119" s="31"/>
      <c r="D119" s="31"/>
      <c r="E119" s="31"/>
      <c r="F119" s="32"/>
      <c r="G119" s="33"/>
      <c r="H119" s="34"/>
      <c r="I119" s="31"/>
      <c r="J119" s="35"/>
      <c r="K119" s="35"/>
      <c r="L119" s="36"/>
      <c r="M119" s="37"/>
      <c r="N119" s="38"/>
      <c r="O119" s="39"/>
      <c r="P119" s="35"/>
      <c r="Q119" s="54"/>
    </row>
    <row r="120" spans="1:17" ht="15.75" x14ac:dyDescent="0.25">
      <c r="A120" s="50"/>
      <c r="B120" s="44"/>
      <c r="C120" s="40"/>
      <c r="D120" s="40"/>
      <c r="E120" s="40"/>
      <c r="F120" s="41"/>
      <c r="G120" s="42"/>
      <c r="H120" s="43"/>
      <c r="I120" s="40"/>
      <c r="J120" s="44"/>
      <c r="K120" s="44"/>
      <c r="L120" s="45"/>
      <c r="M120" s="46"/>
      <c r="N120" s="47"/>
      <c r="O120" s="48"/>
      <c r="P120" s="44"/>
      <c r="Q120" s="53"/>
    </row>
    <row r="121" spans="1:17" ht="15.75" x14ac:dyDescent="0.25">
      <c r="A121" s="51"/>
      <c r="B121" s="35"/>
      <c r="C121" s="31"/>
      <c r="D121" s="31"/>
      <c r="E121" s="31"/>
      <c r="F121" s="32"/>
      <c r="G121" s="33"/>
      <c r="H121" s="34"/>
      <c r="I121" s="31"/>
      <c r="J121" s="35"/>
      <c r="K121" s="35"/>
      <c r="L121" s="36"/>
      <c r="M121" s="37"/>
      <c r="N121" s="38"/>
      <c r="O121" s="39"/>
      <c r="P121" s="35"/>
      <c r="Q121" s="54"/>
    </row>
    <row r="122" spans="1:17" ht="15.75" x14ac:dyDescent="0.25">
      <c r="A122" s="50"/>
      <c r="B122" s="44"/>
      <c r="C122" s="40"/>
      <c r="D122" s="40"/>
      <c r="E122" s="40"/>
      <c r="F122" s="41"/>
      <c r="G122" s="42"/>
      <c r="H122" s="43"/>
      <c r="I122" s="40"/>
      <c r="J122" s="44"/>
      <c r="K122" s="44"/>
      <c r="L122" s="45"/>
      <c r="M122" s="46"/>
      <c r="N122" s="47"/>
      <c r="O122" s="48"/>
      <c r="P122" s="44"/>
      <c r="Q122" s="53"/>
    </row>
    <row r="123" spans="1:17" ht="15.75" x14ac:dyDescent="0.25">
      <c r="A123" s="51"/>
      <c r="B123" s="35"/>
      <c r="C123" s="31"/>
      <c r="D123" s="31"/>
      <c r="E123" s="31"/>
      <c r="F123" s="32"/>
      <c r="G123" s="33"/>
      <c r="H123" s="34"/>
      <c r="I123" s="31"/>
      <c r="J123" s="35"/>
      <c r="K123" s="35"/>
      <c r="L123" s="36"/>
      <c r="M123" s="37"/>
      <c r="N123" s="38"/>
      <c r="O123" s="39"/>
      <c r="P123" s="35"/>
      <c r="Q123" s="54"/>
    </row>
    <row r="124" spans="1:17" ht="15.75" x14ac:dyDescent="0.25">
      <c r="A124" s="50"/>
      <c r="B124" s="44"/>
      <c r="C124" s="40"/>
      <c r="D124" s="40"/>
      <c r="E124" s="40"/>
      <c r="F124" s="41"/>
      <c r="G124" s="42"/>
      <c r="H124" s="43"/>
      <c r="I124" s="40"/>
      <c r="J124" s="44"/>
      <c r="K124" s="44"/>
      <c r="L124" s="45"/>
      <c r="M124" s="46"/>
      <c r="N124" s="47"/>
      <c r="O124" s="48"/>
      <c r="P124" s="44"/>
      <c r="Q124" s="53"/>
    </row>
    <row r="125" spans="1:17" ht="15.75" x14ac:dyDescent="0.25">
      <c r="A125" s="51"/>
      <c r="B125" s="35"/>
      <c r="C125" s="31"/>
      <c r="D125" s="31"/>
      <c r="E125" s="31"/>
      <c r="F125" s="32"/>
      <c r="G125" s="33"/>
      <c r="H125" s="34"/>
      <c r="I125" s="31"/>
      <c r="J125" s="35"/>
      <c r="K125" s="35"/>
      <c r="L125" s="36"/>
      <c r="M125" s="37"/>
      <c r="N125" s="38"/>
      <c r="O125" s="39"/>
      <c r="P125" s="35"/>
      <c r="Q125" s="54"/>
    </row>
    <row r="126" spans="1:17" ht="15.75" x14ac:dyDescent="0.25">
      <c r="A126" s="50"/>
      <c r="B126" s="44"/>
      <c r="C126" s="40"/>
      <c r="D126" s="40"/>
      <c r="E126" s="40"/>
      <c r="F126" s="41"/>
      <c r="G126" s="42"/>
      <c r="H126" s="43"/>
      <c r="I126" s="40"/>
      <c r="J126" s="44"/>
      <c r="K126" s="44"/>
      <c r="L126" s="45"/>
      <c r="M126" s="46"/>
      <c r="N126" s="47"/>
      <c r="O126" s="48"/>
      <c r="P126" s="44"/>
      <c r="Q126" s="53"/>
    </row>
    <row r="127" spans="1:17" ht="15.75" x14ac:dyDescent="0.25">
      <c r="A127" s="51"/>
      <c r="B127" s="35"/>
      <c r="C127" s="31"/>
      <c r="D127" s="31"/>
      <c r="E127" s="31"/>
      <c r="F127" s="32"/>
      <c r="G127" s="33"/>
      <c r="H127" s="34"/>
      <c r="I127" s="31"/>
      <c r="J127" s="35"/>
      <c r="K127" s="35"/>
      <c r="L127" s="36"/>
      <c r="M127" s="37"/>
      <c r="N127" s="38"/>
      <c r="O127" s="39"/>
      <c r="P127" s="35"/>
      <c r="Q127" s="54"/>
    </row>
    <row r="128" spans="1:17" ht="15.75" x14ac:dyDescent="0.25">
      <c r="A128" s="50"/>
      <c r="B128" s="44"/>
      <c r="C128" s="40"/>
      <c r="D128" s="40"/>
      <c r="E128" s="40"/>
      <c r="F128" s="41"/>
      <c r="G128" s="42"/>
      <c r="H128" s="43"/>
      <c r="I128" s="40"/>
      <c r="J128" s="44"/>
      <c r="K128" s="44"/>
      <c r="L128" s="45"/>
      <c r="M128" s="46"/>
      <c r="N128" s="47"/>
      <c r="O128" s="48"/>
      <c r="P128" s="44"/>
      <c r="Q128" s="53"/>
    </row>
    <row r="129" spans="1:17" ht="15.75" x14ac:dyDescent="0.25">
      <c r="A129" s="51"/>
      <c r="B129" s="35"/>
      <c r="C129" s="31"/>
      <c r="D129" s="31"/>
      <c r="E129" s="31"/>
      <c r="F129" s="32"/>
      <c r="G129" s="33"/>
      <c r="H129" s="34"/>
      <c r="I129" s="31"/>
      <c r="J129" s="35"/>
      <c r="K129" s="35"/>
      <c r="L129" s="36"/>
      <c r="M129" s="37"/>
      <c r="N129" s="38"/>
      <c r="O129" s="39"/>
      <c r="P129" s="35"/>
      <c r="Q129" s="54"/>
    </row>
    <row r="130" spans="1:17" ht="15.75" x14ac:dyDescent="0.25">
      <c r="A130" s="50"/>
      <c r="B130" s="44"/>
      <c r="C130" s="40"/>
      <c r="D130" s="40"/>
      <c r="E130" s="40"/>
      <c r="F130" s="41"/>
      <c r="G130" s="42"/>
      <c r="H130" s="43"/>
      <c r="I130" s="40"/>
      <c r="J130" s="44"/>
      <c r="K130" s="44"/>
      <c r="L130" s="45"/>
      <c r="M130" s="46"/>
      <c r="N130" s="47"/>
      <c r="O130" s="48"/>
      <c r="P130" s="44"/>
      <c r="Q130" s="53"/>
    </row>
    <row r="131" spans="1:17" ht="15.75" x14ac:dyDescent="0.25">
      <c r="A131" s="51"/>
      <c r="B131" s="35"/>
      <c r="C131" s="31"/>
      <c r="D131" s="31"/>
      <c r="E131" s="31"/>
      <c r="F131" s="32"/>
      <c r="G131" s="33"/>
      <c r="H131" s="34"/>
      <c r="I131" s="31"/>
      <c r="J131" s="35"/>
      <c r="K131" s="35"/>
      <c r="L131" s="36"/>
      <c r="M131" s="37"/>
      <c r="N131" s="38"/>
      <c r="O131" s="39"/>
      <c r="P131" s="35"/>
      <c r="Q131" s="54"/>
    </row>
    <row r="132" spans="1:17" ht="15.75" x14ac:dyDescent="0.25">
      <c r="A132" s="50"/>
      <c r="B132" s="44"/>
      <c r="C132" s="40"/>
      <c r="D132" s="40"/>
      <c r="E132" s="40"/>
      <c r="F132" s="41"/>
      <c r="G132" s="42"/>
      <c r="H132" s="43"/>
      <c r="I132" s="40"/>
      <c r="J132" s="44"/>
      <c r="K132" s="44"/>
      <c r="L132" s="45"/>
      <c r="M132" s="46"/>
      <c r="N132" s="47"/>
      <c r="O132" s="48"/>
      <c r="P132" s="44"/>
      <c r="Q132" s="53"/>
    </row>
    <row r="133" spans="1:17" ht="15.75" x14ac:dyDescent="0.25">
      <c r="A133" s="51"/>
      <c r="B133" s="35"/>
      <c r="C133" s="31"/>
      <c r="D133" s="31"/>
      <c r="E133" s="31"/>
      <c r="F133" s="32"/>
      <c r="G133" s="33"/>
      <c r="H133" s="34"/>
      <c r="I133" s="31"/>
      <c r="J133" s="35"/>
      <c r="K133" s="35"/>
      <c r="L133" s="36"/>
      <c r="M133" s="37"/>
      <c r="N133" s="38"/>
      <c r="O133" s="39"/>
      <c r="P133" s="35"/>
      <c r="Q133" s="54"/>
    </row>
    <row r="134" spans="1:17" ht="15.75" x14ac:dyDescent="0.25">
      <c r="A134" s="50"/>
      <c r="B134" s="44"/>
      <c r="C134" s="40"/>
      <c r="D134" s="40"/>
      <c r="E134" s="40"/>
      <c r="F134" s="41"/>
      <c r="G134" s="42"/>
      <c r="H134" s="43"/>
      <c r="I134" s="40"/>
      <c r="J134" s="44"/>
      <c r="K134" s="44"/>
      <c r="L134" s="45"/>
      <c r="M134" s="46"/>
      <c r="N134" s="47"/>
      <c r="O134" s="48"/>
      <c r="P134" s="44"/>
      <c r="Q134" s="53"/>
    </row>
    <row r="135" spans="1:17" ht="15.75" x14ac:dyDescent="0.25">
      <c r="A135" s="51"/>
      <c r="B135" s="35"/>
      <c r="C135" s="31"/>
      <c r="D135" s="31"/>
      <c r="E135" s="31"/>
      <c r="F135" s="32"/>
      <c r="G135" s="33"/>
      <c r="H135" s="34"/>
      <c r="I135" s="31"/>
      <c r="J135" s="35"/>
      <c r="K135" s="35"/>
      <c r="L135" s="36"/>
      <c r="M135" s="37"/>
      <c r="N135" s="38"/>
      <c r="O135" s="39"/>
      <c r="P135" s="35"/>
      <c r="Q135" s="54"/>
    </row>
    <row r="136" spans="1:17" ht="15.75" x14ac:dyDescent="0.25">
      <c r="A136" s="50"/>
      <c r="B136" s="44"/>
      <c r="C136" s="40"/>
      <c r="D136" s="40"/>
      <c r="E136" s="40"/>
      <c r="F136" s="41"/>
      <c r="G136" s="42"/>
      <c r="H136" s="43"/>
      <c r="I136" s="40"/>
      <c r="J136" s="44"/>
      <c r="K136" s="44"/>
      <c r="L136" s="45"/>
      <c r="M136" s="46"/>
      <c r="N136" s="47"/>
      <c r="O136" s="48"/>
      <c r="P136" s="44"/>
      <c r="Q136" s="53"/>
    </row>
    <row r="137" spans="1:17" ht="15.75" x14ac:dyDescent="0.25">
      <c r="A137" s="51"/>
      <c r="B137" s="35"/>
      <c r="C137" s="31"/>
      <c r="D137" s="31"/>
      <c r="E137" s="31"/>
      <c r="F137" s="32"/>
      <c r="G137" s="33"/>
      <c r="H137" s="34"/>
      <c r="I137" s="31"/>
      <c r="J137" s="35"/>
      <c r="K137" s="35"/>
      <c r="L137" s="36"/>
      <c r="M137" s="37"/>
      <c r="N137" s="38"/>
      <c r="O137" s="39"/>
      <c r="P137" s="35"/>
      <c r="Q137" s="54"/>
    </row>
    <row r="138" spans="1:17" ht="15.75" x14ac:dyDescent="0.25">
      <c r="A138" s="50"/>
      <c r="B138" s="44"/>
      <c r="C138" s="40"/>
      <c r="D138" s="40"/>
      <c r="E138" s="40"/>
      <c r="F138" s="41"/>
      <c r="G138" s="42"/>
      <c r="H138" s="43"/>
      <c r="I138" s="40"/>
      <c r="J138" s="44"/>
      <c r="K138" s="44"/>
      <c r="L138" s="45"/>
      <c r="M138" s="46"/>
      <c r="N138" s="47"/>
      <c r="O138" s="48"/>
      <c r="P138" s="44"/>
      <c r="Q138" s="53"/>
    </row>
    <row r="139" spans="1:17" ht="15.75" x14ac:dyDescent="0.25">
      <c r="A139" s="51"/>
      <c r="B139" s="35"/>
      <c r="C139" s="31"/>
      <c r="D139" s="31"/>
      <c r="E139" s="31"/>
      <c r="F139" s="32"/>
      <c r="G139" s="33"/>
      <c r="H139" s="34"/>
      <c r="I139" s="31"/>
      <c r="J139" s="35"/>
      <c r="K139" s="35"/>
      <c r="L139" s="36"/>
      <c r="M139" s="37"/>
      <c r="N139" s="38"/>
      <c r="O139" s="39"/>
      <c r="P139" s="35"/>
      <c r="Q139" s="54"/>
    </row>
    <row r="140" spans="1:17" ht="15.75" x14ac:dyDescent="0.25">
      <c r="A140" s="50"/>
      <c r="B140" s="44"/>
      <c r="C140" s="40"/>
      <c r="D140" s="40"/>
      <c r="E140" s="40"/>
      <c r="F140" s="41"/>
      <c r="G140" s="42"/>
      <c r="H140" s="43"/>
      <c r="I140" s="40"/>
      <c r="J140" s="44"/>
      <c r="K140" s="44"/>
      <c r="L140" s="45"/>
      <c r="M140" s="46"/>
      <c r="N140" s="47"/>
      <c r="O140" s="48"/>
      <c r="P140" s="44"/>
      <c r="Q140" s="53"/>
    </row>
    <row r="141" spans="1:17" ht="15.75" x14ac:dyDescent="0.25">
      <c r="A141" s="51"/>
      <c r="B141" s="35"/>
      <c r="C141" s="31"/>
      <c r="D141" s="31"/>
      <c r="E141" s="31"/>
      <c r="F141" s="32"/>
      <c r="G141" s="33"/>
      <c r="H141" s="34"/>
      <c r="I141" s="31"/>
      <c r="J141" s="35"/>
      <c r="K141" s="35"/>
      <c r="L141" s="36"/>
      <c r="M141" s="37"/>
      <c r="N141" s="38"/>
      <c r="O141" s="39"/>
      <c r="P141" s="35"/>
      <c r="Q141" s="54"/>
    </row>
    <row r="142" spans="1:17" ht="15.75" x14ac:dyDescent="0.25">
      <c r="A142" s="50"/>
      <c r="B142" s="44"/>
      <c r="C142" s="40"/>
      <c r="D142" s="40"/>
      <c r="E142" s="40"/>
      <c r="F142" s="41"/>
      <c r="G142" s="42"/>
      <c r="H142" s="43"/>
      <c r="I142" s="40"/>
      <c r="J142" s="44"/>
      <c r="K142" s="44"/>
      <c r="L142" s="45"/>
      <c r="M142" s="46"/>
      <c r="N142" s="47"/>
      <c r="O142" s="48"/>
      <c r="P142" s="44"/>
      <c r="Q142" s="53"/>
    </row>
    <row r="143" spans="1:17" ht="15.75" x14ac:dyDescent="0.25">
      <c r="A143" s="51"/>
      <c r="B143" s="35"/>
      <c r="C143" s="31"/>
      <c r="D143" s="31"/>
      <c r="E143" s="31"/>
      <c r="F143" s="32"/>
      <c r="G143" s="33"/>
      <c r="H143" s="34"/>
      <c r="I143" s="31"/>
      <c r="J143" s="35"/>
      <c r="K143" s="35"/>
      <c r="L143" s="36"/>
      <c r="M143" s="37"/>
      <c r="N143" s="38"/>
      <c r="O143" s="39"/>
      <c r="P143" s="35"/>
      <c r="Q143" s="54"/>
    </row>
    <row r="144" spans="1:17" ht="15.75" x14ac:dyDescent="0.25">
      <c r="A144" s="50"/>
      <c r="B144" s="44"/>
      <c r="C144" s="40"/>
      <c r="D144" s="40"/>
      <c r="E144" s="40"/>
      <c r="F144" s="41"/>
      <c r="G144" s="42"/>
      <c r="H144" s="43"/>
      <c r="I144" s="40"/>
      <c r="J144" s="44"/>
      <c r="K144" s="44"/>
      <c r="L144" s="45"/>
      <c r="M144" s="46"/>
      <c r="N144" s="47"/>
      <c r="O144" s="48"/>
      <c r="P144" s="44"/>
      <c r="Q144" s="53"/>
    </row>
    <row r="145" spans="1:17" ht="15.75" x14ac:dyDescent="0.25">
      <c r="A145" s="51"/>
      <c r="B145" s="35"/>
      <c r="C145" s="31"/>
      <c r="D145" s="31"/>
      <c r="E145" s="31"/>
      <c r="F145" s="32"/>
      <c r="G145" s="33"/>
      <c r="H145" s="34"/>
      <c r="I145" s="31"/>
      <c r="J145" s="35"/>
      <c r="K145" s="35"/>
      <c r="L145" s="36"/>
      <c r="M145" s="37"/>
      <c r="N145" s="38"/>
      <c r="O145" s="39"/>
      <c r="P145" s="35"/>
      <c r="Q145" s="54"/>
    </row>
    <row r="146" spans="1:17" ht="15.75" x14ac:dyDescent="0.25">
      <c r="A146" s="50"/>
      <c r="B146" s="44"/>
      <c r="C146" s="40"/>
      <c r="D146" s="40"/>
      <c r="E146" s="40"/>
      <c r="F146" s="41"/>
      <c r="G146" s="42"/>
      <c r="H146" s="43"/>
      <c r="I146" s="40"/>
      <c r="J146" s="44"/>
      <c r="K146" s="44"/>
      <c r="L146" s="45"/>
      <c r="M146" s="46"/>
      <c r="N146" s="47"/>
      <c r="O146" s="48"/>
      <c r="P146" s="44"/>
      <c r="Q146" s="53"/>
    </row>
    <row r="147" spans="1:17" ht="15.75" x14ac:dyDescent="0.25">
      <c r="A147" s="51"/>
      <c r="B147" s="35"/>
      <c r="C147" s="31"/>
      <c r="D147" s="31"/>
      <c r="E147" s="31"/>
      <c r="F147" s="32"/>
      <c r="G147" s="33"/>
      <c r="H147" s="34"/>
      <c r="I147" s="31"/>
      <c r="J147" s="35"/>
      <c r="K147" s="35"/>
      <c r="L147" s="36"/>
      <c r="M147" s="37"/>
      <c r="N147" s="38"/>
      <c r="O147" s="39"/>
      <c r="P147" s="35"/>
      <c r="Q147" s="54"/>
    </row>
    <row r="148" spans="1:17" ht="15.75" x14ac:dyDescent="0.25">
      <c r="A148" s="50"/>
      <c r="B148" s="44"/>
      <c r="C148" s="40"/>
      <c r="D148" s="40"/>
      <c r="E148" s="40"/>
      <c r="F148" s="41"/>
      <c r="G148" s="42"/>
      <c r="H148" s="43"/>
      <c r="I148" s="40"/>
      <c r="J148" s="44"/>
      <c r="K148" s="44"/>
      <c r="L148" s="45"/>
      <c r="M148" s="46"/>
      <c r="N148" s="47"/>
      <c r="O148" s="48"/>
      <c r="P148" s="44"/>
      <c r="Q148" s="53"/>
    </row>
    <row r="149" spans="1:17" ht="15.75" x14ac:dyDescent="0.25">
      <c r="A149" s="51"/>
      <c r="B149" s="35"/>
      <c r="C149" s="31"/>
      <c r="D149" s="31"/>
      <c r="E149" s="31"/>
      <c r="F149" s="32"/>
      <c r="G149" s="33"/>
      <c r="H149" s="34"/>
      <c r="I149" s="31"/>
      <c r="J149" s="35"/>
      <c r="K149" s="35"/>
      <c r="L149" s="36"/>
      <c r="M149" s="37"/>
      <c r="N149" s="38"/>
      <c r="O149" s="39"/>
      <c r="P149" s="35"/>
      <c r="Q149" s="54"/>
    </row>
    <row r="150" spans="1:17" ht="15.75" x14ac:dyDescent="0.25">
      <c r="A150" s="50"/>
      <c r="B150" s="44"/>
      <c r="C150" s="40"/>
      <c r="D150" s="40"/>
      <c r="E150" s="40"/>
      <c r="F150" s="41"/>
      <c r="G150" s="42"/>
      <c r="H150" s="43"/>
      <c r="I150" s="40"/>
      <c r="J150" s="44"/>
      <c r="K150" s="44"/>
      <c r="L150" s="45"/>
      <c r="M150" s="46"/>
      <c r="N150" s="47"/>
      <c r="O150" s="48"/>
      <c r="P150" s="44"/>
      <c r="Q150" s="53"/>
    </row>
    <row r="151" spans="1:17" ht="15.75" x14ac:dyDescent="0.25">
      <c r="A151" s="51"/>
      <c r="B151" s="35"/>
      <c r="C151" s="31"/>
      <c r="D151" s="31"/>
      <c r="E151" s="31"/>
      <c r="F151" s="32"/>
      <c r="G151" s="33"/>
      <c r="H151" s="34"/>
      <c r="I151" s="31"/>
      <c r="J151" s="35"/>
      <c r="K151" s="35"/>
      <c r="L151" s="36"/>
      <c r="M151" s="37"/>
      <c r="N151" s="38"/>
      <c r="O151" s="39"/>
      <c r="P151" s="35"/>
      <c r="Q151" s="54"/>
    </row>
    <row r="152" spans="1:17" ht="15.75" x14ac:dyDescent="0.25">
      <c r="A152" s="50"/>
      <c r="B152" s="44"/>
      <c r="C152" s="40"/>
      <c r="D152" s="40"/>
      <c r="E152" s="40"/>
      <c r="F152" s="41"/>
      <c r="G152" s="42"/>
      <c r="H152" s="43"/>
      <c r="I152" s="40"/>
      <c r="J152" s="44"/>
      <c r="K152" s="44"/>
      <c r="L152" s="45"/>
      <c r="M152" s="46"/>
      <c r="N152" s="47"/>
      <c r="O152" s="48"/>
      <c r="P152" s="44"/>
      <c r="Q152" s="53"/>
    </row>
    <row r="153" spans="1:17" ht="15.75" x14ac:dyDescent="0.25">
      <c r="A153" s="51"/>
      <c r="B153" s="35"/>
      <c r="C153" s="31"/>
      <c r="D153" s="31"/>
      <c r="E153" s="31"/>
      <c r="F153" s="32"/>
      <c r="G153" s="33"/>
      <c r="H153" s="34"/>
      <c r="I153" s="31"/>
      <c r="J153" s="35"/>
      <c r="K153" s="35"/>
      <c r="L153" s="36"/>
      <c r="M153" s="37"/>
      <c r="N153" s="38"/>
      <c r="O153" s="39"/>
      <c r="P153" s="35"/>
      <c r="Q153" s="54"/>
    </row>
    <row r="154" spans="1:17" ht="15.75" x14ac:dyDescent="0.25">
      <c r="A154" s="50"/>
      <c r="B154" s="44"/>
      <c r="C154" s="40"/>
      <c r="D154" s="40"/>
      <c r="E154" s="40"/>
      <c r="F154" s="41"/>
      <c r="G154" s="42"/>
      <c r="H154" s="43"/>
      <c r="I154" s="40"/>
      <c r="J154" s="44"/>
      <c r="K154" s="44"/>
      <c r="L154" s="45"/>
      <c r="M154" s="46"/>
      <c r="N154" s="47"/>
      <c r="O154" s="48"/>
      <c r="P154" s="44"/>
      <c r="Q154" s="53"/>
    </row>
    <row r="155" spans="1:17" ht="15.75" x14ac:dyDescent="0.25">
      <c r="A155" s="51"/>
      <c r="B155" s="35"/>
      <c r="C155" s="31"/>
      <c r="D155" s="31"/>
      <c r="E155" s="31"/>
      <c r="F155" s="32"/>
      <c r="G155" s="33"/>
      <c r="H155" s="34"/>
      <c r="I155" s="31"/>
      <c r="J155" s="35"/>
      <c r="K155" s="35"/>
      <c r="L155" s="36"/>
      <c r="M155" s="37"/>
      <c r="N155" s="38"/>
      <c r="O155" s="39"/>
      <c r="P155" s="35"/>
      <c r="Q155" s="54"/>
    </row>
    <row r="156" spans="1:17" ht="15.75" x14ac:dyDescent="0.25">
      <c r="A156" s="50"/>
      <c r="B156" s="44"/>
      <c r="C156" s="40"/>
      <c r="D156" s="40"/>
      <c r="E156" s="40"/>
      <c r="F156" s="41"/>
      <c r="G156" s="42"/>
      <c r="H156" s="43"/>
      <c r="I156" s="40"/>
      <c r="J156" s="44"/>
      <c r="K156" s="44"/>
      <c r="L156" s="45"/>
      <c r="M156" s="46"/>
      <c r="N156" s="47"/>
      <c r="O156" s="48"/>
      <c r="P156" s="44"/>
      <c r="Q156" s="53"/>
    </row>
    <row r="157" spans="1:17" ht="15.75" x14ac:dyDescent="0.25">
      <c r="A157" s="51"/>
      <c r="B157" s="35"/>
      <c r="C157" s="31"/>
      <c r="D157" s="31"/>
      <c r="E157" s="31"/>
      <c r="F157" s="32"/>
      <c r="G157" s="33"/>
      <c r="H157" s="34"/>
      <c r="I157" s="31"/>
      <c r="J157" s="35"/>
      <c r="K157" s="35"/>
      <c r="L157" s="36"/>
      <c r="M157" s="37"/>
      <c r="N157" s="38"/>
      <c r="O157" s="39"/>
      <c r="P157" s="35"/>
      <c r="Q157" s="54"/>
    </row>
    <row r="158" spans="1:17" ht="15.75" x14ac:dyDescent="0.25">
      <c r="A158" s="50"/>
      <c r="B158" s="44"/>
      <c r="C158" s="40"/>
      <c r="D158" s="40"/>
      <c r="E158" s="40"/>
      <c r="F158" s="41"/>
      <c r="G158" s="42"/>
      <c r="H158" s="43"/>
      <c r="I158" s="40"/>
      <c r="J158" s="44"/>
      <c r="K158" s="44"/>
      <c r="L158" s="45"/>
      <c r="M158" s="46"/>
      <c r="N158" s="47"/>
      <c r="O158" s="48"/>
      <c r="P158" s="44"/>
      <c r="Q158" s="53"/>
    </row>
    <row r="159" spans="1:17" ht="15.75" x14ac:dyDescent="0.25">
      <c r="A159" s="51"/>
      <c r="B159" s="35"/>
      <c r="C159" s="31"/>
      <c r="D159" s="31"/>
      <c r="E159" s="31"/>
      <c r="F159" s="32"/>
      <c r="G159" s="33"/>
      <c r="H159" s="34"/>
      <c r="I159" s="31"/>
      <c r="J159" s="35"/>
      <c r="K159" s="35"/>
      <c r="L159" s="36"/>
      <c r="M159" s="37"/>
      <c r="N159" s="38"/>
      <c r="O159" s="39"/>
      <c r="P159" s="35"/>
      <c r="Q159" s="54"/>
    </row>
    <row r="160" spans="1:17" ht="15.75" x14ac:dyDescent="0.25">
      <c r="A160" s="50"/>
      <c r="B160" s="44"/>
      <c r="C160" s="40"/>
      <c r="D160" s="40"/>
      <c r="E160" s="40"/>
      <c r="F160" s="41"/>
      <c r="G160" s="42"/>
      <c r="H160" s="43"/>
      <c r="I160" s="40"/>
      <c r="J160" s="44"/>
      <c r="K160" s="44"/>
      <c r="L160" s="45"/>
      <c r="M160" s="46"/>
      <c r="N160" s="47"/>
      <c r="O160" s="48"/>
      <c r="P160" s="44"/>
      <c r="Q160" s="53"/>
    </row>
    <row r="161" spans="1:17" ht="15.75" x14ac:dyDescent="0.25">
      <c r="A161" s="51"/>
      <c r="B161" s="35"/>
      <c r="C161" s="31"/>
      <c r="D161" s="31"/>
      <c r="E161" s="31"/>
      <c r="F161" s="32"/>
      <c r="G161" s="33"/>
      <c r="H161" s="34"/>
      <c r="I161" s="31"/>
      <c r="J161" s="35"/>
      <c r="K161" s="35"/>
      <c r="L161" s="36"/>
      <c r="M161" s="37"/>
      <c r="N161" s="38"/>
      <c r="O161" s="39"/>
      <c r="P161" s="35"/>
      <c r="Q161" s="54"/>
    </row>
    <row r="162" spans="1:17" ht="15.75" x14ac:dyDescent="0.25">
      <c r="A162" s="50"/>
      <c r="B162" s="44"/>
      <c r="C162" s="40"/>
      <c r="D162" s="40"/>
      <c r="E162" s="40"/>
      <c r="F162" s="41"/>
      <c r="G162" s="42"/>
      <c r="H162" s="43"/>
      <c r="I162" s="40"/>
      <c r="J162" s="44"/>
      <c r="K162" s="44"/>
      <c r="L162" s="45"/>
      <c r="M162" s="46"/>
      <c r="N162" s="47"/>
      <c r="O162" s="48"/>
      <c r="P162" s="44"/>
      <c r="Q162" s="53"/>
    </row>
    <row r="163" spans="1:17" ht="15.75" x14ac:dyDescent="0.25">
      <c r="A163" s="51"/>
      <c r="B163" s="35"/>
      <c r="C163" s="31"/>
      <c r="D163" s="31"/>
      <c r="E163" s="31"/>
      <c r="F163" s="32"/>
      <c r="G163" s="33"/>
      <c r="H163" s="34"/>
      <c r="I163" s="31"/>
      <c r="J163" s="35"/>
      <c r="K163" s="35"/>
      <c r="L163" s="36"/>
      <c r="M163" s="37"/>
      <c r="N163" s="38"/>
      <c r="O163" s="39"/>
      <c r="P163" s="35"/>
      <c r="Q163" s="54"/>
    </row>
    <row r="164" spans="1:17" ht="15.75" x14ac:dyDescent="0.25">
      <c r="A164" s="50"/>
      <c r="B164" s="44"/>
      <c r="C164" s="40"/>
      <c r="D164" s="40"/>
      <c r="E164" s="40"/>
      <c r="F164" s="41"/>
      <c r="G164" s="42"/>
      <c r="H164" s="43"/>
      <c r="I164" s="40"/>
      <c r="J164" s="44"/>
      <c r="K164" s="44"/>
      <c r="L164" s="45"/>
      <c r="M164" s="46"/>
      <c r="N164" s="47"/>
      <c r="O164" s="48"/>
      <c r="P164" s="44"/>
      <c r="Q164" s="53"/>
    </row>
    <row r="165" spans="1:17" ht="15.75" x14ac:dyDescent="0.25">
      <c r="A165" s="51"/>
      <c r="B165" s="35"/>
      <c r="C165" s="31"/>
      <c r="D165" s="31"/>
      <c r="E165" s="31"/>
      <c r="F165" s="32"/>
      <c r="G165" s="33"/>
      <c r="H165" s="34"/>
      <c r="I165" s="31"/>
      <c r="J165" s="35"/>
      <c r="K165" s="35"/>
      <c r="L165" s="36"/>
      <c r="M165" s="37"/>
      <c r="N165" s="38"/>
      <c r="O165" s="39"/>
      <c r="P165" s="35"/>
      <c r="Q165" s="54"/>
    </row>
    <row r="166" spans="1:17" ht="15.75" x14ac:dyDescent="0.25">
      <c r="A166" s="50"/>
      <c r="B166" s="44"/>
      <c r="C166" s="40"/>
      <c r="D166" s="40"/>
      <c r="E166" s="40"/>
      <c r="F166" s="41"/>
      <c r="G166" s="42"/>
      <c r="H166" s="43"/>
      <c r="I166" s="40"/>
      <c r="J166" s="44"/>
      <c r="K166" s="44"/>
      <c r="L166" s="45"/>
      <c r="M166" s="46"/>
      <c r="N166" s="47"/>
      <c r="O166" s="48"/>
      <c r="P166" s="44"/>
      <c r="Q166" s="53"/>
    </row>
    <row r="167" spans="1:17" ht="15.75" x14ac:dyDescent="0.25">
      <c r="A167" s="51"/>
      <c r="B167" s="35"/>
      <c r="C167" s="31"/>
      <c r="D167" s="31"/>
      <c r="E167" s="31"/>
      <c r="F167" s="32"/>
      <c r="G167" s="33"/>
      <c r="H167" s="34"/>
      <c r="I167" s="31"/>
      <c r="J167" s="35"/>
      <c r="K167" s="35"/>
      <c r="L167" s="36"/>
      <c r="M167" s="37"/>
      <c r="N167" s="38"/>
      <c r="O167" s="39"/>
      <c r="P167" s="35"/>
      <c r="Q167" s="54"/>
    </row>
    <row r="168" spans="1:17" ht="15.75" x14ac:dyDescent="0.25">
      <c r="A168" s="50"/>
      <c r="B168" s="44"/>
      <c r="C168" s="40"/>
      <c r="D168" s="40"/>
      <c r="E168" s="40"/>
      <c r="F168" s="41"/>
      <c r="G168" s="42"/>
      <c r="H168" s="43"/>
      <c r="I168" s="40"/>
      <c r="J168" s="44"/>
      <c r="K168" s="44"/>
      <c r="L168" s="45"/>
      <c r="M168" s="46"/>
      <c r="N168" s="47"/>
      <c r="O168" s="48"/>
      <c r="P168" s="44"/>
      <c r="Q168" s="53"/>
    </row>
    <row r="169" spans="1:17" ht="15.75" x14ac:dyDescent="0.25">
      <c r="A169" s="51"/>
      <c r="B169" s="35"/>
      <c r="C169" s="31"/>
      <c r="D169" s="31"/>
      <c r="E169" s="31"/>
      <c r="F169" s="32"/>
      <c r="G169" s="33"/>
      <c r="H169" s="34"/>
      <c r="I169" s="31"/>
      <c r="J169" s="35"/>
      <c r="K169" s="35"/>
      <c r="L169" s="36"/>
      <c r="M169" s="37"/>
      <c r="N169" s="38"/>
      <c r="O169" s="39"/>
      <c r="P169" s="35"/>
      <c r="Q169" s="54"/>
    </row>
    <row r="170" spans="1:17" ht="15.75" x14ac:dyDescent="0.25">
      <c r="A170" s="50"/>
      <c r="B170" s="44"/>
      <c r="C170" s="40"/>
      <c r="D170" s="40"/>
      <c r="E170" s="40"/>
      <c r="F170" s="41"/>
      <c r="G170" s="42"/>
      <c r="H170" s="43"/>
      <c r="I170" s="40"/>
      <c r="J170" s="44"/>
      <c r="K170" s="44"/>
      <c r="L170" s="45"/>
      <c r="M170" s="46"/>
      <c r="N170" s="47"/>
      <c r="O170" s="48"/>
      <c r="P170" s="44"/>
      <c r="Q170" s="53"/>
    </row>
    <row r="171" spans="1:17" ht="15.75" x14ac:dyDescent="0.25">
      <c r="A171" s="51"/>
      <c r="B171" s="35"/>
      <c r="C171" s="31"/>
      <c r="D171" s="31"/>
      <c r="E171" s="31"/>
      <c r="F171" s="32"/>
      <c r="G171" s="33"/>
      <c r="H171" s="34"/>
      <c r="I171" s="31"/>
      <c r="J171" s="35"/>
      <c r="K171" s="35"/>
      <c r="L171" s="36"/>
      <c r="M171" s="37"/>
      <c r="N171" s="38"/>
      <c r="O171" s="39"/>
      <c r="P171" s="35"/>
      <c r="Q171" s="54"/>
    </row>
    <row r="172" spans="1:17" ht="15.75" x14ac:dyDescent="0.25">
      <c r="A172" s="50"/>
      <c r="B172" s="44"/>
      <c r="C172" s="40"/>
      <c r="D172" s="40"/>
      <c r="E172" s="40"/>
      <c r="F172" s="41"/>
      <c r="G172" s="42"/>
      <c r="H172" s="43"/>
      <c r="I172" s="40"/>
      <c r="J172" s="44"/>
      <c r="K172" s="44"/>
      <c r="L172" s="45"/>
      <c r="M172" s="46"/>
      <c r="N172" s="47"/>
      <c r="O172" s="48"/>
      <c r="P172" s="44"/>
      <c r="Q172" s="53"/>
    </row>
    <row r="173" spans="1:17" ht="15.75" x14ac:dyDescent="0.25">
      <c r="A173" s="51"/>
      <c r="B173" s="35"/>
      <c r="C173" s="31"/>
      <c r="D173" s="31"/>
      <c r="E173" s="31"/>
      <c r="F173" s="32"/>
      <c r="G173" s="33"/>
      <c r="H173" s="34"/>
      <c r="I173" s="31"/>
      <c r="J173" s="35"/>
      <c r="K173" s="35"/>
      <c r="L173" s="36"/>
      <c r="M173" s="37"/>
      <c r="N173" s="38"/>
      <c r="O173" s="39"/>
      <c r="P173" s="35"/>
      <c r="Q173" s="54"/>
    </row>
    <row r="174" spans="1:17" ht="15.75" x14ac:dyDescent="0.25">
      <c r="A174" s="50"/>
      <c r="B174" s="44"/>
      <c r="C174" s="40"/>
      <c r="D174" s="40"/>
      <c r="E174" s="40"/>
      <c r="F174" s="41"/>
      <c r="G174" s="42"/>
      <c r="H174" s="43"/>
      <c r="I174" s="40"/>
      <c r="J174" s="44"/>
      <c r="K174" s="44"/>
      <c r="L174" s="45"/>
      <c r="M174" s="46"/>
      <c r="N174" s="47"/>
      <c r="O174" s="48"/>
      <c r="P174" s="44"/>
      <c r="Q174" s="53"/>
    </row>
    <row r="175" spans="1:17" ht="15.75" x14ac:dyDescent="0.25">
      <c r="A175" s="51"/>
      <c r="B175" s="35"/>
      <c r="C175" s="31"/>
      <c r="D175" s="31"/>
      <c r="E175" s="31"/>
      <c r="F175" s="32"/>
      <c r="G175" s="33"/>
      <c r="H175" s="34"/>
      <c r="I175" s="31"/>
      <c r="J175" s="35"/>
      <c r="K175" s="35"/>
      <c r="L175" s="36"/>
      <c r="M175" s="37"/>
      <c r="N175" s="38"/>
      <c r="O175" s="39"/>
      <c r="P175" s="35"/>
      <c r="Q175" s="54"/>
    </row>
    <row r="176" spans="1:17" ht="15.75" x14ac:dyDescent="0.25">
      <c r="A176" s="50"/>
      <c r="B176" s="44"/>
      <c r="C176" s="40"/>
      <c r="D176" s="40"/>
      <c r="E176" s="40"/>
      <c r="F176" s="41"/>
      <c r="G176" s="42"/>
      <c r="H176" s="43"/>
      <c r="I176" s="40"/>
      <c r="J176" s="44"/>
      <c r="K176" s="44"/>
      <c r="L176" s="45"/>
      <c r="M176" s="46"/>
      <c r="N176" s="47"/>
      <c r="O176" s="48"/>
      <c r="P176" s="44"/>
      <c r="Q176" s="53"/>
    </row>
    <row r="177" spans="1:17" ht="15.75" x14ac:dyDescent="0.25">
      <c r="A177" s="51"/>
      <c r="B177" s="35"/>
      <c r="C177" s="31"/>
      <c r="D177" s="31"/>
      <c r="E177" s="31"/>
      <c r="F177" s="32"/>
      <c r="G177" s="33"/>
      <c r="H177" s="34"/>
      <c r="I177" s="31"/>
      <c r="J177" s="35"/>
      <c r="K177" s="35"/>
      <c r="L177" s="36"/>
      <c r="M177" s="37"/>
      <c r="N177" s="38"/>
      <c r="O177" s="39"/>
      <c r="P177" s="35"/>
      <c r="Q177" s="54"/>
    </row>
    <row r="178" spans="1:17" ht="15.75" x14ac:dyDescent="0.25">
      <c r="A178" s="50"/>
      <c r="B178" s="44"/>
      <c r="C178" s="40"/>
      <c r="D178" s="40"/>
      <c r="E178" s="40"/>
      <c r="F178" s="41"/>
      <c r="G178" s="42"/>
      <c r="H178" s="43"/>
      <c r="I178" s="40"/>
      <c r="J178" s="44"/>
      <c r="K178" s="44"/>
      <c r="L178" s="45"/>
      <c r="M178" s="46"/>
      <c r="N178" s="47"/>
      <c r="O178" s="48"/>
      <c r="P178" s="44"/>
      <c r="Q178" s="53"/>
    </row>
    <row r="179" spans="1:17" ht="15.75" x14ac:dyDescent="0.25">
      <c r="A179" s="51"/>
      <c r="B179" s="35"/>
      <c r="C179" s="31"/>
      <c r="D179" s="31"/>
      <c r="E179" s="31"/>
      <c r="F179" s="32"/>
      <c r="G179" s="33"/>
      <c r="H179" s="34"/>
      <c r="I179" s="31"/>
      <c r="J179" s="35"/>
      <c r="K179" s="35"/>
      <c r="L179" s="36"/>
      <c r="M179" s="37"/>
      <c r="N179" s="38"/>
      <c r="O179" s="39"/>
      <c r="P179" s="35"/>
      <c r="Q179" s="54"/>
    </row>
    <row r="180" spans="1:17" ht="15.75" x14ac:dyDescent="0.25">
      <c r="A180" s="50"/>
      <c r="B180" s="44"/>
      <c r="C180" s="40"/>
      <c r="D180" s="40"/>
      <c r="E180" s="40"/>
      <c r="F180" s="41"/>
      <c r="G180" s="42"/>
      <c r="H180" s="43"/>
      <c r="I180" s="40"/>
      <c r="J180" s="44"/>
      <c r="K180" s="44"/>
      <c r="L180" s="45"/>
      <c r="M180" s="46"/>
      <c r="N180" s="47"/>
      <c r="O180" s="48"/>
      <c r="P180" s="44"/>
      <c r="Q180" s="53"/>
    </row>
    <row r="181" spans="1:17" ht="15.75" x14ac:dyDescent="0.25">
      <c r="A181" s="51"/>
      <c r="B181" s="35"/>
      <c r="C181" s="31"/>
      <c r="D181" s="31"/>
      <c r="E181" s="31"/>
      <c r="F181" s="32"/>
      <c r="G181" s="33"/>
      <c r="H181" s="34"/>
      <c r="I181" s="31"/>
      <c r="J181" s="35"/>
      <c r="K181" s="35"/>
      <c r="L181" s="36"/>
      <c r="M181" s="37"/>
      <c r="N181" s="38"/>
      <c r="O181" s="39"/>
      <c r="P181" s="35"/>
      <c r="Q181" s="54"/>
    </row>
    <row r="182" spans="1:17" ht="15.75" x14ac:dyDescent="0.25">
      <c r="A182" s="50"/>
      <c r="B182" s="44"/>
      <c r="C182" s="40"/>
      <c r="D182" s="40"/>
      <c r="E182" s="40"/>
      <c r="F182" s="41"/>
      <c r="G182" s="42"/>
      <c r="H182" s="43"/>
      <c r="I182" s="40"/>
      <c r="J182" s="44"/>
      <c r="K182" s="44"/>
      <c r="L182" s="45"/>
      <c r="M182" s="46"/>
      <c r="N182" s="47"/>
      <c r="O182" s="48"/>
      <c r="P182" s="44"/>
      <c r="Q182" s="53"/>
    </row>
    <row r="183" spans="1:17" ht="15.75" x14ac:dyDescent="0.25">
      <c r="A183" s="51"/>
      <c r="B183" s="35"/>
      <c r="C183" s="31"/>
      <c r="D183" s="31"/>
      <c r="E183" s="31"/>
      <c r="F183" s="32"/>
      <c r="G183" s="33"/>
      <c r="H183" s="34"/>
      <c r="I183" s="31"/>
      <c r="J183" s="35"/>
      <c r="K183" s="35"/>
      <c r="L183" s="36"/>
      <c r="M183" s="37"/>
      <c r="N183" s="38"/>
      <c r="O183" s="39"/>
      <c r="P183" s="35"/>
      <c r="Q183" s="54"/>
    </row>
    <row r="184" spans="1:17" ht="15.75" x14ac:dyDescent="0.25">
      <c r="A184" s="50"/>
      <c r="B184" s="44"/>
      <c r="C184" s="40"/>
      <c r="D184" s="40"/>
      <c r="E184" s="40"/>
      <c r="F184" s="41"/>
      <c r="G184" s="42"/>
      <c r="H184" s="43"/>
      <c r="I184" s="40"/>
      <c r="J184" s="44"/>
      <c r="K184" s="44"/>
      <c r="L184" s="45"/>
      <c r="M184" s="46"/>
      <c r="N184" s="47"/>
      <c r="O184" s="48"/>
      <c r="P184" s="44"/>
      <c r="Q184" s="53"/>
    </row>
    <row r="185" spans="1:17" ht="15.75" x14ac:dyDescent="0.25">
      <c r="A185" s="51"/>
      <c r="B185" s="35"/>
      <c r="C185" s="31"/>
      <c r="D185" s="31"/>
      <c r="E185" s="31"/>
      <c r="F185" s="32"/>
      <c r="G185" s="33"/>
      <c r="H185" s="34"/>
      <c r="I185" s="31"/>
      <c r="J185" s="35"/>
      <c r="K185" s="35"/>
      <c r="L185" s="36"/>
      <c r="M185" s="37"/>
      <c r="N185" s="38"/>
      <c r="O185" s="39"/>
      <c r="P185" s="35"/>
      <c r="Q185" s="54"/>
    </row>
    <row r="186" spans="1:17" ht="15.75" x14ac:dyDescent="0.25">
      <c r="A186" s="50"/>
      <c r="B186" s="44"/>
      <c r="C186" s="40"/>
      <c r="D186" s="40"/>
      <c r="E186" s="40"/>
      <c r="F186" s="41"/>
      <c r="G186" s="42"/>
      <c r="H186" s="43"/>
      <c r="I186" s="40"/>
      <c r="J186" s="44"/>
      <c r="K186" s="44"/>
      <c r="L186" s="45"/>
      <c r="M186" s="46"/>
      <c r="N186" s="47"/>
      <c r="O186" s="48"/>
      <c r="P186" s="44"/>
      <c r="Q186" s="53"/>
    </row>
    <row r="187" spans="1:17" ht="15.75" x14ac:dyDescent="0.25">
      <c r="A187" s="51"/>
      <c r="B187" s="35"/>
      <c r="C187" s="31"/>
      <c r="D187" s="31"/>
      <c r="E187" s="31"/>
      <c r="F187" s="32"/>
      <c r="G187" s="33"/>
      <c r="H187" s="34"/>
      <c r="I187" s="31"/>
      <c r="J187" s="35"/>
      <c r="K187" s="35"/>
      <c r="L187" s="36"/>
      <c r="M187" s="37"/>
      <c r="N187" s="38"/>
      <c r="O187" s="39"/>
      <c r="P187" s="35"/>
      <c r="Q187" s="54"/>
    </row>
    <row r="188" spans="1:17" ht="15.75" x14ac:dyDescent="0.25">
      <c r="A188" s="50"/>
      <c r="B188" s="44"/>
      <c r="C188" s="40"/>
      <c r="D188" s="40"/>
      <c r="E188" s="40"/>
      <c r="F188" s="41"/>
      <c r="G188" s="42"/>
      <c r="H188" s="43"/>
      <c r="I188" s="40"/>
      <c r="J188" s="44"/>
      <c r="K188" s="44"/>
      <c r="L188" s="45"/>
      <c r="M188" s="46"/>
      <c r="N188" s="47"/>
      <c r="O188" s="48"/>
      <c r="P188" s="44"/>
      <c r="Q188" s="53"/>
    </row>
    <row r="189" spans="1:17" ht="15.75" x14ac:dyDescent="0.25">
      <c r="A189" s="51"/>
      <c r="B189" s="35"/>
      <c r="C189" s="31"/>
      <c r="D189" s="31"/>
      <c r="E189" s="31"/>
      <c r="F189" s="32"/>
      <c r="G189" s="33"/>
      <c r="H189" s="34"/>
      <c r="I189" s="31"/>
      <c r="J189" s="35"/>
      <c r="K189" s="35"/>
      <c r="L189" s="36"/>
      <c r="M189" s="37"/>
      <c r="N189" s="38"/>
      <c r="O189" s="39"/>
      <c r="P189" s="35"/>
      <c r="Q189" s="54"/>
    </row>
    <row r="190" spans="1:17" ht="15.75" x14ac:dyDescent="0.25">
      <c r="A190" s="50"/>
      <c r="B190" s="44"/>
      <c r="C190" s="40"/>
      <c r="D190" s="40"/>
      <c r="E190" s="40"/>
      <c r="F190" s="41"/>
      <c r="G190" s="42"/>
      <c r="H190" s="43"/>
      <c r="I190" s="40"/>
      <c r="J190" s="44"/>
      <c r="K190" s="44"/>
      <c r="L190" s="45"/>
      <c r="M190" s="46"/>
      <c r="N190" s="47"/>
      <c r="O190" s="48"/>
      <c r="P190" s="44"/>
      <c r="Q190" s="53"/>
    </row>
    <row r="191" spans="1:17" ht="15.75" x14ac:dyDescent="0.25">
      <c r="A191" s="51"/>
      <c r="B191" s="35"/>
      <c r="C191" s="31"/>
      <c r="D191" s="31"/>
      <c r="E191" s="31"/>
      <c r="F191" s="32"/>
      <c r="G191" s="33"/>
      <c r="H191" s="34"/>
      <c r="I191" s="31"/>
      <c r="J191" s="35"/>
      <c r="K191" s="35"/>
      <c r="L191" s="36"/>
      <c r="M191" s="37"/>
      <c r="N191" s="38"/>
      <c r="O191" s="39"/>
      <c r="P191" s="35"/>
      <c r="Q191" s="54"/>
    </row>
    <row r="192" spans="1:17" ht="15.75" x14ac:dyDescent="0.25">
      <c r="A192" s="50"/>
      <c r="B192" s="44"/>
      <c r="C192" s="40"/>
      <c r="D192" s="40"/>
      <c r="E192" s="40"/>
      <c r="F192" s="41"/>
      <c r="G192" s="42"/>
      <c r="H192" s="43"/>
      <c r="I192" s="40"/>
      <c r="J192" s="44"/>
      <c r="K192" s="44"/>
      <c r="L192" s="45"/>
      <c r="M192" s="46"/>
      <c r="N192" s="47"/>
      <c r="O192" s="48"/>
      <c r="P192" s="44"/>
      <c r="Q192" s="53"/>
    </row>
    <row r="193" spans="1:17" ht="15.75" x14ac:dyDescent="0.25">
      <c r="A193" s="51"/>
      <c r="B193" s="35"/>
      <c r="C193" s="31"/>
      <c r="D193" s="31"/>
      <c r="E193" s="31"/>
      <c r="F193" s="32"/>
      <c r="G193" s="33"/>
      <c r="H193" s="34"/>
      <c r="I193" s="31"/>
      <c r="J193" s="35"/>
      <c r="K193" s="35"/>
      <c r="L193" s="36"/>
      <c r="M193" s="37"/>
      <c r="N193" s="38"/>
      <c r="O193" s="39"/>
      <c r="P193" s="35"/>
      <c r="Q193" s="54"/>
    </row>
    <row r="194" spans="1:17" ht="15.75" x14ac:dyDescent="0.25">
      <c r="A194" s="50"/>
      <c r="B194" s="44"/>
      <c r="C194" s="40"/>
      <c r="D194" s="40"/>
      <c r="E194" s="40"/>
      <c r="F194" s="41"/>
      <c r="G194" s="42"/>
      <c r="H194" s="43"/>
      <c r="I194" s="40"/>
      <c r="J194" s="44"/>
      <c r="K194" s="44"/>
      <c r="L194" s="45"/>
      <c r="M194" s="46"/>
      <c r="N194" s="47"/>
      <c r="O194" s="48"/>
      <c r="P194" s="44"/>
      <c r="Q194" s="53"/>
    </row>
    <row r="195" spans="1:17" ht="15.75" x14ac:dyDescent="0.25">
      <c r="A195" s="51"/>
      <c r="B195" s="35"/>
      <c r="C195" s="31"/>
      <c r="D195" s="31"/>
      <c r="E195" s="31"/>
      <c r="F195" s="32"/>
      <c r="G195" s="33"/>
      <c r="H195" s="34"/>
      <c r="I195" s="31"/>
      <c r="J195" s="35"/>
      <c r="K195" s="35"/>
      <c r="L195" s="36"/>
      <c r="M195" s="37"/>
      <c r="N195" s="38"/>
      <c r="O195" s="39"/>
      <c r="P195" s="35"/>
      <c r="Q195" s="54"/>
    </row>
    <row r="196" spans="1:17" ht="15.75" x14ac:dyDescent="0.25">
      <c r="A196" s="50"/>
      <c r="B196" s="44"/>
      <c r="C196" s="40"/>
      <c r="D196" s="40"/>
      <c r="E196" s="40"/>
      <c r="F196" s="41"/>
      <c r="G196" s="42"/>
      <c r="H196" s="43"/>
      <c r="I196" s="40"/>
      <c r="J196" s="44"/>
      <c r="K196" s="44"/>
      <c r="L196" s="45"/>
      <c r="M196" s="46"/>
      <c r="N196" s="47"/>
      <c r="O196" s="48"/>
      <c r="P196" s="44"/>
      <c r="Q196" s="53"/>
    </row>
    <row r="197" spans="1:17" ht="15.75" x14ac:dyDescent="0.25">
      <c r="A197" s="51"/>
      <c r="B197" s="35"/>
      <c r="C197" s="31"/>
      <c r="D197" s="31"/>
      <c r="E197" s="31"/>
      <c r="F197" s="32"/>
      <c r="G197" s="33"/>
      <c r="H197" s="34"/>
      <c r="I197" s="31"/>
      <c r="J197" s="35"/>
      <c r="K197" s="35"/>
      <c r="L197" s="36"/>
      <c r="M197" s="37"/>
      <c r="N197" s="38"/>
      <c r="O197" s="39"/>
      <c r="P197" s="35"/>
      <c r="Q197" s="54"/>
    </row>
    <row r="198" spans="1:17" ht="15.75" x14ac:dyDescent="0.25">
      <c r="A198" s="50"/>
      <c r="B198" s="44"/>
      <c r="C198" s="40"/>
      <c r="D198" s="40"/>
      <c r="E198" s="40"/>
      <c r="F198" s="41"/>
      <c r="G198" s="42"/>
      <c r="H198" s="43"/>
      <c r="I198" s="40"/>
      <c r="J198" s="44"/>
      <c r="K198" s="44"/>
      <c r="L198" s="45"/>
      <c r="M198" s="46"/>
      <c r="N198" s="47"/>
      <c r="O198" s="48"/>
      <c r="P198" s="44"/>
      <c r="Q198" s="53"/>
    </row>
    <row r="199" spans="1:17" ht="15.75" x14ac:dyDescent="0.25">
      <c r="A199" s="51"/>
      <c r="B199" s="35"/>
      <c r="C199" s="31"/>
      <c r="D199" s="31"/>
      <c r="E199" s="31"/>
      <c r="F199" s="32"/>
      <c r="G199" s="33"/>
      <c r="H199" s="34"/>
      <c r="I199" s="31"/>
      <c r="J199" s="35"/>
      <c r="K199" s="35"/>
      <c r="L199" s="36"/>
      <c r="M199" s="37"/>
      <c r="N199" s="38"/>
      <c r="O199" s="39"/>
      <c r="P199" s="35"/>
      <c r="Q199" s="54"/>
    </row>
    <row r="200" spans="1:17" ht="15.75" x14ac:dyDescent="0.25">
      <c r="A200" s="50"/>
      <c r="B200" s="44"/>
      <c r="C200" s="40"/>
      <c r="D200" s="40"/>
      <c r="E200" s="40"/>
      <c r="F200" s="41"/>
      <c r="G200" s="42"/>
      <c r="H200" s="43"/>
      <c r="I200" s="40"/>
      <c r="J200" s="44"/>
      <c r="K200" s="44"/>
      <c r="L200" s="45"/>
      <c r="M200" s="46"/>
      <c r="N200" s="47"/>
      <c r="O200" s="48"/>
      <c r="P200" s="44"/>
      <c r="Q200" s="53"/>
    </row>
    <row r="201" spans="1:17" ht="15.75" x14ac:dyDescent="0.25">
      <c r="A201" s="51"/>
      <c r="B201" s="35"/>
      <c r="C201" s="31"/>
      <c r="D201" s="31"/>
      <c r="E201" s="31"/>
      <c r="F201" s="32"/>
      <c r="G201" s="33"/>
      <c r="H201" s="34"/>
      <c r="I201" s="31"/>
      <c r="J201" s="35"/>
      <c r="K201" s="35"/>
      <c r="L201" s="36"/>
      <c r="M201" s="37"/>
      <c r="N201" s="38"/>
      <c r="O201" s="39"/>
      <c r="P201" s="35"/>
      <c r="Q201" s="54"/>
    </row>
    <row r="202" spans="1:17" ht="15.75" x14ac:dyDescent="0.25">
      <c r="A202" s="50"/>
      <c r="B202" s="44"/>
      <c r="C202" s="40"/>
      <c r="D202" s="40"/>
      <c r="E202" s="40"/>
      <c r="F202" s="41"/>
      <c r="G202" s="42"/>
      <c r="H202" s="43"/>
      <c r="I202" s="40"/>
      <c r="J202" s="44"/>
      <c r="K202" s="44"/>
      <c r="L202" s="45"/>
      <c r="M202" s="46"/>
      <c r="N202" s="47"/>
      <c r="O202" s="48"/>
      <c r="P202" s="44"/>
      <c r="Q202" s="53"/>
    </row>
    <row r="203" spans="1:17" ht="15.75" x14ac:dyDescent="0.25">
      <c r="A203" s="51"/>
      <c r="B203" s="35"/>
      <c r="C203" s="31"/>
      <c r="D203" s="31"/>
      <c r="E203" s="31"/>
      <c r="F203" s="32"/>
      <c r="G203" s="33"/>
      <c r="H203" s="34"/>
      <c r="I203" s="31"/>
      <c r="J203" s="35"/>
      <c r="K203" s="35"/>
      <c r="L203" s="36"/>
      <c r="M203" s="37"/>
      <c r="N203" s="38"/>
      <c r="O203" s="39"/>
      <c r="P203" s="35"/>
      <c r="Q203" s="54"/>
    </row>
    <row r="204" spans="1:17" ht="15.75" x14ac:dyDescent="0.25">
      <c r="A204" s="50"/>
      <c r="B204" s="44"/>
      <c r="C204" s="40"/>
      <c r="D204" s="40"/>
      <c r="E204" s="40"/>
      <c r="F204" s="41"/>
      <c r="G204" s="42"/>
      <c r="H204" s="43"/>
      <c r="I204" s="40"/>
      <c r="J204" s="44"/>
      <c r="K204" s="44"/>
      <c r="L204" s="45"/>
      <c r="M204" s="46"/>
      <c r="N204" s="47"/>
      <c r="O204" s="48"/>
      <c r="P204" s="44"/>
      <c r="Q204" s="53"/>
    </row>
    <row r="205" spans="1:17" ht="15.75" x14ac:dyDescent="0.25">
      <c r="A205" s="51"/>
      <c r="B205" s="35"/>
      <c r="C205" s="31"/>
      <c r="D205" s="31"/>
      <c r="E205" s="31"/>
      <c r="F205" s="32"/>
      <c r="G205" s="33"/>
      <c r="H205" s="34"/>
      <c r="I205" s="31"/>
      <c r="J205" s="35"/>
      <c r="K205" s="35"/>
      <c r="L205" s="36"/>
      <c r="M205" s="37"/>
      <c r="N205" s="38"/>
      <c r="O205" s="39"/>
      <c r="P205" s="35"/>
      <c r="Q205" s="54"/>
    </row>
    <row r="206" spans="1:17" ht="15.75" x14ac:dyDescent="0.25">
      <c r="A206" s="50"/>
      <c r="B206" s="44"/>
      <c r="C206" s="40"/>
      <c r="D206" s="40"/>
      <c r="E206" s="40"/>
      <c r="F206" s="41"/>
      <c r="G206" s="42"/>
      <c r="H206" s="43"/>
      <c r="I206" s="40"/>
      <c r="J206" s="44"/>
      <c r="K206" s="44"/>
      <c r="L206" s="45"/>
      <c r="M206" s="46"/>
      <c r="N206" s="47"/>
      <c r="O206" s="48"/>
      <c r="P206" s="44"/>
      <c r="Q206" s="53"/>
    </row>
    <row r="207" spans="1:17" ht="15.75" x14ac:dyDescent="0.25">
      <c r="A207" s="51"/>
      <c r="B207" s="35"/>
      <c r="C207" s="31"/>
      <c r="D207" s="31"/>
      <c r="E207" s="31"/>
      <c r="F207" s="32"/>
      <c r="G207" s="33"/>
      <c r="H207" s="34"/>
      <c r="I207" s="31"/>
      <c r="J207" s="35"/>
      <c r="K207" s="35"/>
      <c r="L207" s="36"/>
      <c r="M207" s="37"/>
      <c r="N207" s="38"/>
      <c r="O207" s="39"/>
      <c r="P207" s="35"/>
      <c r="Q207" s="54"/>
    </row>
    <row r="208" spans="1:17" ht="15.75" x14ac:dyDescent="0.25">
      <c r="A208" s="50"/>
      <c r="B208" s="44"/>
      <c r="C208" s="40"/>
      <c r="D208" s="40"/>
      <c r="E208" s="40"/>
      <c r="F208" s="41"/>
      <c r="G208" s="42"/>
      <c r="H208" s="43"/>
      <c r="I208" s="40"/>
      <c r="J208" s="44"/>
      <c r="K208" s="44"/>
      <c r="L208" s="45"/>
      <c r="M208" s="46"/>
      <c r="N208" s="47"/>
      <c r="O208" s="48"/>
      <c r="P208" s="44"/>
      <c r="Q208" s="53"/>
    </row>
    <row r="209" spans="1:17" ht="15.75" x14ac:dyDescent="0.25">
      <c r="A209" s="51"/>
      <c r="B209" s="35"/>
      <c r="C209" s="31"/>
      <c r="D209" s="31"/>
      <c r="E209" s="31"/>
      <c r="F209" s="32"/>
      <c r="G209" s="33"/>
      <c r="H209" s="34"/>
      <c r="I209" s="31"/>
      <c r="J209" s="35"/>
      <c r="K209" s="35"/>
      <c r="L209" s="36"/>
      <c r="M209" s="37"/>
      <c r="N209" s="38"/>
      <c r="O209" s="39"/>
      <c r="P209" s="35"/>
      <c r="Q209" s="54"/>
    </row>
    <row r="210" spans="1:17" ht="15.75" x14ac:dyDescent="0.25">
      <c r="A210" s="50"/>
      <c r="B210" s="44"/>
      <c r="C210" s="40"/>
      <c r="D210" s="40"/>
      <c r="E210" s="40"/>
      <c r="F210" s="41"/>
      <c r="G210" s="42"/>
      <c r="H210" s="43"/>
      <c r="I210" s="40"/>
      <c r="J210" s="44"/>
      <c r="K210" s="44"/>
      <c r="L210" s="45"/>
      <c r="M210" s="46"/>
      <c r="N210" s="47"/>
      <c r="O210" s="48"/>
      <c r="P210" s="44"/>
      <c r="Q210" s="53"/>
    </row>
    <row r="211" spans="1:17" ht="15.75" x14ac:dyDescent="0.25">
      <c r="A211" s="51"/>
      <c r="B211" s="35"/>
      <c r="C211" s="31"/>
      <c r="D211" s="31"/>
      <c r="E211" s="31"/>
      <c r="F211" s="32"/>
      <c r="G211" s="33"/>
      <c r="H211" s="34"/>
      <c r="I211" s="31"/>
      <c r="J211" s="35"/>
      <c r="K211" s="35"/>
      <c r="L211" s="36"/>
      <c r="M211" s="37"/>
      <c r="N211" s="38"/>
      <c r="O211" s="39"/>
      <c r="P211" s="35"/>
      <c r="Q211" s="54"/>
    </row>
    <row r="212" spans="1:17" ht="15.75" x14ac:dyDescent="0.25">
      <c r="A212" s="50"/>
      <c r="B212" s="44"/>
      <c r="C212" s="40"/>
      <c r="D212" s="40"/>
      <c r="E212" s="40"/>
      <c r="F212" s="41"/>
      <c r="G212" s="42"/>
      <c r="H212" s="43"/>
      <c r="I212" s="40"/>
      <c r="J212" s="44"/>
      <c r="K212" s="44"/>
      <c r="L212" s="45"/>
      <c r="M212" s="46"/>
      <c r="N212" s="47"/>
      <c r="O212" s="48"/>
      <c r="P212" s="44"/>
      <c r="Q212" s="53"/>
    </row>
    <row r="213" spans="1:17" ht="15.75" x14ac:dyDescent="0.25">
      <c r="A213" s="51"/>
      <c r="B213" s="35"/>
      <c r="C213" s="31"/>
      <c r="D213" s="31"/>
      <c r="E213" s="31"/>
      <c r="F213" s="32"/>
      <c r="G213" s="33"/>
      <c r="H213" s="34"/>
      <c r="I213" s="31"/>
      <c r="J213" s="35"/>
      <c r="K213" s="35"/>
      <c r="L213" s="36"/>
      <c r="M213" s="37"/>
      <c r="N213" s="38"/>
      <c r="O213" s="39"/>
      <c r="P213" s="35"/>
      <c r="Q213" s="54"/>
    </row>
    <row r="214" spans="1:17" ht="15.75" x14ac:dyDescent="0.25">
      <c r="A214" s="50"/>
      <c r="B214" s="44"/>
      <c r="C214" s="40"/>
      <c r="D214" s="40"/>
      <c r="E214" s="40"/>
      <c r="F214" s="41"/>
      <c r="G214" s="42"/>
      <c r="H214" s="43"/>
      <c r="I214" s="40"/>
      <c r="J214" s="44"/>
      <c r="K214" s="44"/>
      <c r="L214" s="45"/>
      <c r="M214" s="46"/>
      <c r="N214" s="47"/>
      <c r="O214" s="48"/>
      <c r="P214" s="44"/>
      <c r="Q214" s="53"/>
    </row>
    <row r="215" spans="1:17" ht="15.75" x14ac:dyDescent="0.25">
      <c r="A215" s="51"/>
      <c r="B215" s="35"/>
      <c r="C215" s="31"/>
      <c r="D215" s="31"/>
      <c r="E215" s="31"/>
      <c r="F215" s="32"/>
      <c r="G215" s="33"/>
      <c r="H215" s="34"/>
      <c r="I215" s="31"/>
      <c r="J215" s="35"/>
      <c r="K215" s="35"/>
      <c r="L215" s="36"/>
      <c r="M215" s="37"/>
      <c r="N215" s="38"/>
      <c r="O215" s="39"/>
      <c r="P215" s="35"/>
      <c r="Q215" s="54"/>
    </row>
    <row r="216" spans="1:17" ht="15.75" x14ac:dyDescent="0.25">
      <c r="A216" s="50"/>
      <c r="B216" s="44"/>
      <c r="C216" s="40"/>
      <c r="D216" s="40"/>
      <c r="E216" s="40"/>
      <c r="F216" s="41"/>
      <c r="G216" s="42"/>
      <c r="H216" s="43"/>
      <c r="I216" s="40"/>
      <c r="J216" s="44"/>
      <c r="K216" s="44"/>
      <c r="L216" s="45"/>
      <c r="M216" s="46"/>
      <c r="N216" s="47"/>
      <c r="O216" s="48"/>
      <c r="P216" s="44"/>
      <c r="Q216" s="53"/>
    </row>
    <row r="217" spans="1:17" ht="15.75" x14ac:dyDescent="0.25">
      <c r="A217" s="51"/>
      <c r="B217" s="35"/>
      <c r="C217" s="31"/>
      <c r="D217" s="31"/>
      <c r="E217" s="31"/>
      <c r="F217" s="32"/>
      <c r="G217" s="33"/>
      <c r="H217" s="34"/>
      <c r="I217" s="31"/>
      <c r="J217" s="35"/>
      <c r="K217" s="35"/>
      <c r="L217" s="36"/>
      <c r="M217" s="37"/>
      <c r="N217" s="38"/>
      <c r="O217" s="39"/>
      <c r="P217" s="35"/>
      <c r="Q217" s="54"/>
    </row>
    <row r="218" spans="1:17" ht="15.75" x14ac:dyDescent="0.25">
      <c r="A218" s="50"/>
      <c r="B218" s="44"/>
      <c r="C218" s="40"/>
      <c r="D218" s="40"/>
      <c r="E218" s="40"/>
      <c r="F218" s="41"/>
      <c r="G218" s="42"/>
      <c r="H218" s="43"/>
      <c r="I218" s="40"/>
      <c r="J218" s="44"/>
      <c r="K218" s="44"/>
      <c r="L218" s="45"/>
      <c r="M218" s="46"/>
      <c r="N218" s="47"/>
      <c r="O218" s="48"/>
      <c r="P218" s="44"/>
      <c r="Q218" s="53"/>
    </row>
    <row r="219" spans="1:17" ht="15.75" x14ac:dyDescent="0.25">
      <c r="A219" s="51"/>
      <c r="B219" s="35"/>
      <c r="C219" s="31"/>
      <c r="D219" s="31"/>
      <c r="E219" s="31"/>
      <c r="F219" s="32"/>
      <c r="G219" s="33"/>
      <c r="H219" s="34"/>
      <c r="I219" s="31"/>
      <c r="J219" s="35"/>
      <c r="K219" s="35"/>
      <c r="L219" s="36"/>
      <c r="M219" s="37"/>
      <c r="N219" s="38"/>
      <c r="O219" s="39"/>
      <c r="P219" s="35"/>
      <c r="Q219" s="54"/>
    </row>
    <row r="220" spans="1:17" ht="15.75" x14ac:dyDescent="0.25">
      <c r="A220" s="50"/>
      <c r="B220" s="44"/>
      <c r="C220" s="40"/>
      <c r="D220" s="40"/>
      <c r="E220" s="40"/>
      <c r="F220" s="41"/>
      <c r="G220" s="42"/>
      <c r="H220" s="43"/>
      <c r="I220" s="40"/>
      <c r="J220" s="44"/>
      <c r="K220" s="44"/>
      <c r="L220" s="45"/>
      <c r="M220" s="46"/>
      <c r="N220" s="47"/>
      <c r="O220" s="48"/>
      <c r="P220" s="44"/>
      <c r="Q220" s="53"/>
    </row>
    <row r="221" spans="1:17" ht="15.75" x14ac:dyDescent="0.25">
      <c r="A221" s="51"/>
      <c r="B221" s="35"/>
      <c r="C221" s="31"/>
      <c r="D221" s="31"/>
      <c r="E221" s="31"/>
      <c r="F221" s="32"/>
      <c r="G221" s="33"/>
      <c r="H221" s="34"/>
      <c r="I221" s="31"/>
      <c r="J221" s="35"/>
      <c r="K221" s="35"/>
      <c r="L221" s="36"/>
      <c r="M221" s="37"/>
      <c r="N221" s="38"/>
      <c r="O221" s="39"/>
      <c r="P221" s="35"/>
      <c r="Q221" s="54"/>
    </row>
    <row r="222" spans="1:17" ht="15.75" x14ac:dyDescent="0.25">
      <c r="A222" s="50"/>
      <c r="B222" s="44"/>
      <c r="C222" s="40"/>
      <c r="D222" s="40"/>
      <c r="E222" s="40"/>
      <c r="F222" s="41"/>
      <c r="G222" s="42"/>
      <c r="H222" s="43"/>
      <c r="I222" s="40"/>
      <c r="J222" s="44"/>
      <c r="K222" s="44"/>
      <c r="L222" s="45"/>
      <c r="M222" s="46"/>
      <c r="N222" s="47"/>
      <c r="O222" s="48"/>
      <c r="P222" s="44"/>
      <c r="Q222" s="53"/>
    </row>
    <row r="223" spans="1:17" ht="15.75" x14ac:dyDescent="0.25">
      <c r="A223" s="51"/>
      <c r="B223" s="35"/>
      <c r="C223" s="31"/>
      <c r="D223" s="31"/>
      <c r="E223" s="31"/>
      <c r="F223" s="32"/>
      <c r="G223" s="33"/>
      <c r="H223" s="34"/>
      <c r="I223" s="31"/>
      <c r="J223" s="35"/>
      <c r="K223" s="35"/>
      <c r="L223" s="36"/>
      <c r="M223" s="37"/>
      <c r="N223" s="38"/>
      <c r="O223" s="39"/>
      <c r="P223" s="35"/>
      <c r="Q223" s="54"/>
    </row>
    <row r="224" spans="1:17" ht="15.75" x14ac:dyDescent="0.25">
      <c r="A224" s="50"/>
      <c r="B224" s="44"/>
      <c r="C224" s="40"/>
      <c r="D224" s="40"/>
      <c r="E224" s="40"/>
      <c r="F224" s="41"/>
      <c r="G224" s="42"/>
      <c r="H224" s="43"/>
      <c r="I224" s="40"/>
      <c r="J224" s="44"/>
      <c r="K224" s="44"/>
      <c r="L224" s="45"/>
      <c r="M224" s="46"/>
      <c r="N224" s="47"/>
      <c r="O224" s="48"/>
      <c r="P224" s="44"/>
      <c r="Q224" s="53"/>
    </row>
    <row r="225" spans="1:17" ht="15.75" x14ac:dyDescent="0.25">
      <c r="A225" s="51"/>
      <c r="B225" s="35"/>
      <c r="C225" s="31"/>
      <c r="D225" s="31"/>
      <c r="E225" s="31"/>
      <c r="F225" s="32"/>
      <c r="G225" s="33"/>
      <c r="H225" s="34"/>
      <c r="I225" s="31"/>
      <c r="J225" s="35"/>
      <c r="K225" s="35"/>
      <c r="L225" s="36"/>
      <c r="M225" s="37"/>
      <c r="N225" s="38"/>
      <c r="O225" s="39"/>
      <c r="P225" s="35"/>
      <c r="Q225" s="54"/>
    </row>
    <row r="226" spans="1:17" ht="15.75" x14ac:dyDescent="0.25">
      <c r="A226" s="50"/>
      <c r="B226" s="44"/>
      <c r="C226" s="40"/>
      <c r="D226" s="40"/>
      <c r="E226" s="40"/>
      <c r="F226" s="41"/>
      <c r="G226" s="42"/>
      <c r="H226" s="43"/>
      <c r="I226" s="40"/>
      <c r="J226" s="44"/>
      <c r="K226" s="44"/>
      <c r="L226" s="45"/>
      <c r="M226" s="46"/>
      <c r="N226" s="47"/>
      <c r="O226" s="48"/>
      <c r="P226" s="44"/>
      <c r="Q226" s="53"/>
    </row>
    <row r="227" spans="1:17" ht="15.75" x14ac:dyDescent="0.25">
      <c r="A227" s="51"/>
      <c r="B227" s="35"/>
      <c r="C227" s="31"/>
      <c r="D227" s="31"/>
      <c r="E227" s="31"/>
      <c r="F227" s="32"/>
      <c r="G227" s="33"/>
      <c r="H227" s="34"/>
      <c r="I227" s="31"/>
      <c r="J227" s="35"/>
      <c r="K227" s="35"/>
      <c r="L227" s="36"/>
      <c r="M227" s="37"/>
      <c r="N227" s="38"/>
      <c r="O227" s="39"/>
      <c r="P227" s="35"/>
      <c r="Q227" s="54"/>
    </row>
    <row r="228" spans="1:17" ht="15.75" x14ac:dyDescent="0.25">
      <c r="A228" s="50"/>
      <c r="B228" s="44"/>
      <c r="C228" s="40"/>
      <c r="D228" s="40"/>
      <c r="E228" s="40"/>
      <c r="F228" s="41"/>
      <c r="G228" s="42"/>
      <c r="H228" s="43"/>
      <c r="I228" s="40"/>
      <c r="J228" s="44"/>
      <c r="K228" s="44"/>
      <c r="L228" s="45"/>
      <c r="M228" s="46"/>
      <c r="N228" s="47"/>
      <c r="O228" s="48"/>
      <c r="P228" s="44"/>
      <c r="Q228" s="53"/>
    </row>
    <row r="229" spans="1:17" ht="15.75" x14ac:dyDescent="0.25">
      <c r="A229" s="51"/>
      <c r="B229" s="35"/>
      <c r="C229" s="31"/>
      <c r="D229" s="31"/>
      <c r="E229" s="31"/>
      <c r="F229" s="32"/>
      <c r="G229" s="33"/>
      <c r="H229" s="34"/>
      <c r="I229" s="31"/>
      <c r="J229" s="35"/>
      <c r="K229" s="35"/>
      <c r="L229" s="36"/>
      <c r="M229" s="37"/>
      <c r="N229" s="38"/>
      <c r="O229" s="39"/>
      <c r="P229" s="35"/>
      <c r="Q229" s="54"/>
    </row>
    <row r="230" spans="1:17" ht="15.75" x14ac:dyDescent="0.25">
      <c r="A230" s="50"/>
      <c r="B230" s="44"/>
      <c r="C230" s="40"/>
      <c r="D230" s="40"/>
      <c r="E230" s="40"/>
      <c r="F230" s="41"/>
      <c r="G230" s="42"/>
      <c r="H230" s="43"/>
      <c r="I230" s="40"/>
      <c r="J230" s="44"/>
      <c r="K230" s="44"/>
      <c r="L230" s="45"/>
      <c r="M230" s="46"/>
      <c r="N230" s="47"/>
      <c r="O230" s="48"/>
      <c r="P230" s="44"/>
      <c r="Q230" s="53"/>
    </row>
    <row r="231" spans="1:17" ht="15.75" x14ac:dyDescent="0.25">
      <c r="A231" s="51"/>
      <c r="B231" s="35"/>
      <c r="C231" s="31"/>
      <c r="D231" s="31"/>
      <c r="E231" s="31"/>
      <c r="F231" s="32"/>
      <c r="G231" s="33"/>
      <c r="H231" s="34"/>
      <c r="I231" s="31"/>
      <c r="J231" s="35"/>
      <c r="K231" s="35"/>
      <c r="L231" s="36"/>
      <c r="M231" s="37"/>
      <c r="N231" s="38"/>
      <c r="O231" s="39"/>
      <c r="P231" s="35"/>
      <c r="Q231" s="54"/>
    </row>
    <row r="232" spans="1:17" ht="15.75" x14ac:dyDescent="0.25">
      <c r="A232" s="50"/>
      <c r="B232" s="44"/>
      <c r="C232" s="40"/>
      <c r="D232" s="40"/>
      <c r="E232" s="40"/>
      <c r="F232" s="41"/>
      <c r="G232" s="42"/>
      <c r="H232" s="43"/>
      <c r="I232" s="40"/>
      <c r="J232" s="44"/>
      <c r="K232" s="44"/>
      <c r="L232" s="45"/>
      <c r="M232" s="46"/>
      <c r="N232" s="47"/>
      <c r="O232" s="48"/>
      <c r="P232" s="44"/>
      <c r="Q232" s="53"/>
    </row>
    <row r="233" spans="1:17" ht="15.75" x14ac:dyDescent="0.25">
      <c r="A233" s="51"/>
      <c r="B233" s="35"/>
      <c r="C233" s="31"/>
      <c r="D233" s="31"/>
      <c r="E233" s="31"/>
      <c r="F233" s="32"/>
      <c r="G233" s="33"/>
      <c r="H233" s="34"/>
      <c r="I233" s="31"/>
      <c r="J233" s="35"/>
      <c r="K233" s="35"/>
      <c r="L233" s="36"/>
      <c r="M233" s="37"/>
      <c r="N233" s="38"/>
      <c r="O233" s="39"/>
      <c r="P233" s="35"/>
      <c r="Q233" s="54"/>
    </row>
    <row r="234" spans="1:17" ht="15.75" x14ac:dyDescent="0.25">
      <c r="A234" s="50"/>
      <c r="B234" s="44"/>
      <c r="C234" s="40"/>
      <c r="D234" s="40"/>
      <c r="E234" s="40"/>
      <c r="F234" s="41"/>
      <c r="G234" s="42"/>
      <c r="H234" s="43"/>
      <c r="I234" s="40"/>
      <c r="J234" s="44"/>
      <c r="K234" s="44"/>
      <c r="L234" s="45"/>
      <c r="M234" s="46"/>
      <c r="N234" s="47"/>
      <c r="O234" s="48"/>
      <c r="P234" s="44"/>
      <c r="Q234" s="53"/>
    </row>
    <row r="235" spans="1:17" ht="15.75" x14ac:dyDescent="0.25">
      <c r="A235" s="51"/>
      <c r="B235" s="35"/>
      <c r="C235" s="31"/>
      <c r="D235" s="31"/>
      <c r="E235" s="31"/>
      <c r="F235" s="32"/>
      <c r="G235" s="33"/>
      <c r="H235" s="34"/>
      <c r="I235" s="31"/>
      <c r="J235" s="35"/>
      <c r="K235" s="35"/>
      <c r="L235" s="36"/>
      <c r="M235" s="37"/>
      <c r="N235" s="38"/>
      <c r="O235" s="39"/>
      <c r="P235" s="35"/>
      <c r="Q235" s="54"/>
    </row>
    <row r="236" spans="1:17" ht="15.75" x14ac:dyDescent="0.25">
      <c r="A236" s="50"/>
      <c r="B236" s="44"/>
      <c r="C236" s="40"/>
      <c r="D236" s="40"/>
      <c r="E236" s="40"/>
      <c r="F236" s="41"/>
      <c r="G236" s="42"/>
      <c r="H236" s="43"/>
      <c r="I236" s="40"/>
      <c r="J236" s="44"/>
      <c r="K236" s="44"/>
      <c r="L236" s="45"/>
      <c r="M236" s="46"/>
      <c r="N236" s="47"/>
      <c r="O236" s="48"/>
      <c r="P236" s="44"/>
      <c r="Q236" s="53"/>
    </row>
    <row r="237" spans="1:17" ht="15.75" x14ac:dyDescent="0.25">
      <c r="A237" s="51"/>
      <c r="B237" s="35"/>
      <c r="C237" s="31"/>
      <c r="D237" s="31"/>
      <c r="E237" s="31"/>
      <c r="F237" s="32"/>
      <c r="G237" s="33"/>
      <c r="H237" s="34"/>
      <c r="I237" s="31"/>
      <c r="J237" s="35"/>
      <c r="K237" s="35"/>
      <c r="L237" s="36"/>
      <c r="M237" s="37"/>
      <c r="N237" s="38"/>
      <c r="O237" s="39"/>
      <c r="P237" s="35"/>
      <c r="Q237" s="54"/>
    </row>
    <row r="238" spans="1:17" ht="15.75" x14ac:dyDescent="0.25">
      <c r="A238" s="50"/>
      <c r="B238" s="44"/>
      <c r="C238" s="40"/>
      <c r="D238" s="40"/>
      <c r="E238" s="40"/>
      <c r="F238" s="41"/>
      <c r="G238" s="42"/>
      <c r="H238" s="43"/>
      <c r="I238" s="40"/>
      <c r="J238" s="44"/>
      <c r="K238" s="44"/>
      <c r="L238" s="45"/>
      <c r="M238" s="46"/>
      <c r="N238" s="47"/>
      <c r="O238" s="48"/>
      <c r="P238" s="44"/>
      <c r="Q238" s="53"/>
    </row>
    <row r="239" spans="1:17" ht="15.75" x14ac:dyDescent="0.25">
      <c r="A239" s="51"/>
      <c r="B239" s="35"/>
      <c r="C239" s="31"/>
      <c r="D239" s="31"/>
      <c r="E239" s="31"/>
      <c r="F239" s="32"/>
      <c r="G239" s="33"/>
      <c r="H239" s="34"/>
      <c r="I239" s="31"/>
      <c r="J239" s="35"/>
      <c r="K239" s="35"/>
      <c r="L239" s="36"/>
      <c r="M239" s="37"/>
      <c r="N239" s="38"/>
      <c r="O239" s="39"/>
      <c r="P239" s="35"/>
      <c r="Q239" s="54"/>
    </row>
    <row r="240" spans="1:17" ht="15.75" x14ac:dyDescent="0.25">
      <c r="A240" s="50"/>
      <c r="B240" s="44"/>
      <c r="C240" s="40"/>
      <c r="D240" s="40"/>
      <c r="E240" s="40"/>
      <c r="F240" s="41"/>
      <c r="G240" s="42"/>
      <c r="H240" s="43"/>
      <c r="I240" s="40"/>
      <c r="J240" s="44"/>
      <c r="K240" s="44"/>
      <c r="L240" s="45"/>
      <c r="M240" s="46"/>
      <c r="N240" s="47"/>
      <c r="O240" s="48"/>
      <c r="P240" s="44"/>
      <c r="Q240" s="53"/>
    </row>
    <row r="241" spans="1:17" ht="15.75" x14ac:dyDescent="0.25">
      <c r="A241" s="51"/>
      <c r="B241" s="35"/>
      <c r="C241" s="31"/>
      <c r="D241" s="31"/>
      <c r="E241" s="31"/>
      <c r="F241" s="32"/>
      <c r="G241" s="33"/>
      <c r="H241" s="34"/>
      <c r="I241" s="31"/>
      <c r="J241" s="35"/>
      <c r="K241" s="35"/>
      <c r="L241" s="36"/>
      <c r="M241" s="37"/>
      <c r="N241" s="38"/>
      <c r="O241" s="39"/>
      <c r="P241" s="35"/>
      <c r="Q241" s="54"/>
    </row>
    <row r="242" spans="1:17" ht="15.75" x14ac:dyDescent="0.25">
      <c r="A242" s="50"/>
      <c r="B242" s="44"/>
      <c r="C242" s="40"/>
      <c r="D242" s="40"/>
      <c r="E242" s="40"/>
      <c r="F242" s="41"/>
      <c r="G242" s="42"/>
      <c r="H242" s="43"/>
      <c r="I242" s="40"/>
      <c r="J242" s="44"/>
      <c r="K242" s="44"/>
      <c r="L242" s="45"/>
      <c r="M242" s="46"/>
      <c r="N242" s="47"/>
      <c r="O242" s="48"/>
      <c r="P242" s="44"/>
      <c r="Q242" s="53"/>
    </row>
    <row r="243" spans="1:17" ht="15.75" x14ac:dyDescent="0.25">
      <c r="A243" s="51"/>
      <c r="B243" s="35"/>
      <c r="C243" s="31"/>
      <c r="D243" s="31"/>
      <c r="E243" s="31"/>
      <c r="F243" s="32"/>
      <c r="G243" s="33"/>
      <c r="H243" s="34"/>
      <c r="I243" s="31"/>
      <c r="J243" s="35"/>
      <c r="K243" s="35"/>
      <c r="L243" s="36"/>
      <c r="M243" s="37"/>
      <c r="N243" s="38"/>
      <c r="O243" s="39"/>
      <c r="P243" s="35"/>
      <c r="Q243" s="54"/>
    </row>
    <row r="244" spans="1:17" ht="15.75" x14ac:dyDescent="0.25">
      <c r="A244" s="50"/>
      <c r="B244" s="44"/>
      <c r="C244" s="40"/>
      <c r="D244" s="40"/>
      <c r="E244" s="40"/>
      <c r="F244" s="41"/>
      <c r="G244" s="42"/>
      <c r="H244" s="43"/>
      <c r="I244" s="40"/>
      <c r="J244" s="44"/>
      <c r="K244" s="44"/>
      <c r="L244" s="45"/>
      <c r="M244" s="46"/>
      <c r="N244" s="47"/>
      <c r="O244" s="48"/>
      <c r="P244" s="44"/>
      <c r="Q244" s="53"/>
    </row>
    <row r="245" spans="1:17" ht="15.75" x14ac:dyDescent="0.25">
      <c r="A245" s="51"/>
      <c r="B245" s="35"/>
      <c r="C245" s="31"/>
      <c r="D245" s="31"/>
      <c r="E245" s="31"/>
      <c r="F245" s="32"/>
      <c r="G245" s="33"/>
      <c r="H245" s="34"/>
      <c r="I245" s="31"/>
      <c r="J245" s="35"/>
      <c r="K245" s="35"/>
      <c r="L245" s="36"/>
      <c r="M245" s="37"/>
      <c r="N245" s="38"/>
      <c r="O245" s="39"/>
      <c r="P245" s="35"/>
      <c r="Q245" s="54"/>
    </row>
    <row r="246" spans="1:17" ht="15.75" x14ac:dyDescent="0.25">
      <c r="A246" s="50"/>
      <c r="B246" s="44"/>
      <c r="C246" s="40"/>
      <c r="D246" s="40"/>
      <c r="E246" s="40"/>
      <c r="F246" s="41"/>
      <c r="G246" s="42"/>
      <c r="H246" s="43"/>
      <c r="I246" s="40"/>
      <c r="J246" s="44"/>
      <c r="K246" s="44"/>
      <c r="L246" s="45"/>
      <c r="M246" s="46"/>
      <c r="N246" s="47"/>
      <c r="O246" s="48"/>
      <c r="P246" s="44"/>
      <c r="Q246" s="53"/>
    </row>
    <row r="247" spans="1:17" ht="15.75" x14ac:dyDescent="0.25">
      <c r="A247" s="51"/>
      <c r="B247" s="35"/>
      <c r="C247" s="31"/>
      <c r="D247" s="31"/>
      <c r="E247" s="31"/>
      <c r="F247" s="32"/>
      <c r="G247" s="33"/>
      <c r="H247" s="34"/>
      <c r="I247" s="31"/>
      <c r="J247" s="35"/>
      <c r="K247" s="35"/>
      <c r="L247" s="36"/>
      <c r="M247" s="37"/>
      <c r="N247" s="38"/>
      <c r="O247" s="39"/>
      <c r="P247" s="35"/>
      <c r="Q247" s="54"/>
    </row>
    <row r="248" spans="1:17" ht="15.75" x14ac:dyDescent="0.25">
      <c r="A248" s="50"/>
      <c r="B248" s="44"/>
      <c r="C248" s="40"/>
      <c r="D248" s="40"/>
      <c r="E248" s="40"/>
      <c r="F248" s="41"/>
      <c r="G248" s="42"/>
      <c r="H248" s="43"/>
      <c r="I248" s="40"/>
      <c r="J248" s="44"/>
      <c r="K248" s="44"/>
      <c r="L248" s="45"/>
      <c r="M248" s="46"/>
      <c r="N248" s="47"/>
      <c r="O248" s="48"/>
      <c r="P248" s="44"/>
      <c r="Q248" s="53"/>
    </row>
    <row r="249" spans="1:17" ht="15.75" x14ac:dyDescent="0.25">
      <c r="A249" s="51"/>
      <c r="B249" s="35"/>
      <c r="C249" s="31"/>
      <c r="D249" s="31"/>
      <c r="E249" s="31"/>
      <c r="F249" s="32"/>
      <c r="G249" s="33"/>
      <c r="H249" s="34"/>
      <c r="I249" s="31"/>
      <c r="J249" s="35"/>
      <c r="K249" s="35"/>
      <c r="L249" s="36"/>
      <c r="M249" s="37"/>
      <c r="N249" s="38"/>
      <c r="O249" s="39"/>
      <c r="P249" s="35"/>
      <c r="Q249" s="54"/>
    </row>
    <row r="250" spans="1:17" ht="15.75" x14ac:dyDescent="0.25">
      <c r="A250" s="50"/>
      <c r="B250" s="44"/>
      <c r="C250" s="40"/>
      <c r="D250" s="40"/>
      <c r="E250" s="40"/>
      <c r="F250" s="41"/>
      <c r="G250" s="42"/>
      <c r="H250" s="43"/>
      <c r="I250" s="40"/>
      <c r="J250" s="44"/>
      <c r="K250" s="44"/>
      <c r="L250" s="45"/>
      <c r="M250" s="46"/>
      <c r="N250" s="47"/>
      <c r="O250" s="48"/>
      <c r="P250" s="44"/>
      <c r="Q250" s="53"/>
    </row>
    <row r="251" spans="1:17" ht="15.75" x14ac:dyDescent="0.25">
      <c r="A251" s="51"/>
      <c r="B251" s="35"/>
      <c r="C251" s="31"/>
      <c r="D251" s="31"/>
      <c r="E251" s="31"/>
      <c r="F251" s="32"/>
      <c r="G251" s="33"/>
      <c r="H251" s="34"/>
      <c r="I251" s="31"/>
      <c r="J251" s="35"/>
      <c r="K251" s="35"/>
      <c r="L251" s="36"/>
      <c r="M251" s="37"/>
      <c r="N251" s="38"/>
      <c r="O251" s="39"/>
      <c r="P251" s="35"/>
      <c r="Q251" s="54"/>
    </row>
    <row r="252" spans="1:17" ht="15.75" x14ac:dyDescent="0.25">
      <c r="A252" s="50"/>
      <c r="B252" s="44"/>
      <c r="C252" s="40"/>
      <c r="D252" s="40"/>
      <c r="E252" s="40"/>
      <c r="F252" s="41"/>
      <c r="G252" s="42"/>
      <c r="H252" s="43"/>
      <c r="I252" s="40"/>
      <c r="J252" s="44"/>
      <c r="K252" s="44"/>
      <c r="L252" s="45"/>
      <c r="M252" s="46"/>
      <c r="N252" s="47"/>
      <c r="O252" s="48"/>
      <c r="P252" s="44"/>
      <c r="Q252" s="53"/>
    </row>
    <row r="253" spans="1:17" ht="15.75" x14ac:dyDescent="0.25">
      <c r="A253" s="51"/>
      <c r="B253" s="35"/>
      <c r="C253" s="31"/>
      <c r="D253" s="31"/>
      <c r="E253" s="31"/>
      <c r="F253" s="32"/>
      <c r="G253" s="33"/>
      <c r="H253" s="34"/>
      <c r="I253" s="31"/>
      <c r="J253" s="35"/>
      <c r="K253" s="35"/>
      <c r="L253" s="36"/>
      <c r="M253" s="37"/>
      <c r="N253" s="38"/>
      <c r="O253" s="39"/>
      <c r="P253" s="35"/>
      <c r="Q253" s="54"/>
    </row>
    <row r="254" spans="1:17" ht="15.75" x14ac:dyDescent="0.25">
      <c r="A254" s="50"/>
      <c r="B254" s="44"/>
      <c r="C254" s="40"/>
      <c r="D254" s="40"/>
      <c r="E254" s="40"/>
      <c r="F254" s="41"/>
      <c r="G254" s="42"/>
      <c r="H254" s="43"/>
      <c r="I254" s="40"/>
      <c r="J254" s="44"/>
      <c r="K254" s="44"/>
      <c r="L254" s="45"/>
      <c r="M254" s="46"/>
      <c r="N254" s="47"/>
      <c r="O254" s="48"/>
      <c r="P254" s="44"/>
      <c r="Q254" s="53"/>
    </row>
    <row r="255" spans="1:17" ht="15.75" x14ac:dyDescent="0.25">
      <c r="A255" s="51"/>
      <c r="B255" s="35"/>
      <c r="C255" s="31"/>
      <c r="D255" s="31"/>
      <c r="E255" s="31"/>
      <c r="F255" s="32"/>
      <c r="G255" s="33"/>
      <c r="H255" s="34"/>
      <c r="I255" s="31"/>
      <c r="J255" s="35"/>
      <c r="K255" s="35"/>
      <c r="L255" s="36"/>
      <c r="M255" s="37"/>
      <c r="N255" s="38"/>
      <c r="O255" s="39"/>
      <c r="P255" s="35"/>
      <c r="Q255" s="54"/>
    </row>
    <row r="256" spans="1:17" ht="15.75" x14ac:dyDescent="0.25">
      <c r="A256" s="50"/>
      <c r="B256" s="44"/>
      <c r="C256" s="40"/>
      <c r="D256" s="40"/>
      <c r="E256" s="40"/>
      <c r="F256" s="41"/>
      <c r="G256" s="42"/>
      <c r="H256" s="43"/>
      <c r="I256" s="40"/>
      <c r="J256" s="44"/>
      <c r="K256" s="44"/>
      <c r="L256" s="45"/>
      <c r="M256" s="46"/>
      <c r="N256" s="47"/>
      <c r="O256" s="48"/>
      <c r="P256" s="44"/>
      <c r="Q256" s="53"/>
    </row>
    <row r="257" spans="1:17" ht="15.75" x14ac:dyDescent="0.25">
      <c r="A257" s="51"/>
      <c r="B257" s="35"/>
      <c r="C257" s="31"/>
      <c r="D257" s="31"/>
      <c r="E257" s="31"/>
      <c r="F257" s="32"/>
      <c r="G257" s="33"/>
      <c r="H257" s="34"/>
      <c r="I257" s="31"/>
      <c r="J257" s="35"/>
      <c r="K257" s="35"/>
      <c r="L257" s="36"/>
      <c r="M257" s="37"/>
      <c r="N257" s="38"/>
      <c r="O257" s="39"/>
      <c r="P257" s="35"/>
      <c r="Q257" s="54"/>
    </row>
    <row r="258" spans="1:17" ht="15.75" x14ac:dyDescent="0.25">
      <c r="A258" s="50"/>
      <c r="B258" s="44"/>
      <c r="C258" s="40"/>
      <c r="D258" s="40"/>
      <c r="E258" s="40"/>
      <c r="F258" s="41"/>
      <c r="G258" s="42"/>
      <c r="H258" s="43"/>
      <c r="I258" s="40"/>
      <c r="J258" s="44"/>
      <c r="K258" s="44"/>
      <c r="L258" s="45"/>
      <c r="M258" s="46"/>
      <c r="N258" s="47"/>
      <c r="O258" s="48"/>
      <c r="P258" s="44"/>
      <c r="Q258" s="53"/>
    </row>
    <row r="259" spans="1:17" ht="15.75" x14ac:dyDescent="0.25">
      <c r="A259" s="51"/>
      <c r="B259" s="35"/>
      <c r="C259" s="31"/>
      <c r="D259" s="31"/>
      <c r="E259" s="31"/>
      <c r="F259" s="32"/>
      <c r="G259" s="33"/>
      <c r="H259" s="34"/>
      <c r="I259" s="31"/>
      <c r="J259" s="35"/>
      <c r="K259" s="35"/>
      <c r="L259" s="36"/>
      <c r="M259" s="37"/>
      <c r="N259" s="38"/>
      <c r="O259" s="39"/>
      <c r="P259" s="35"/>
      <c r="Q259" s="54"/>
    </row>
    <row r="260" spans="1:17" ht="15.75" x14ac:dyDescent="0.25">
      <c r="A260" s="50"/>
      <c r="B260" s="44"/>
      <c r="C260" s="40"/>
      <c r="D260" s="40"/>
      <c r="E260" s="40"/>
      <c r="F260" s="41"/>
      <c r="G260" s="42"/>
      <c r="H260" s="43"/>
      <c r="I260" s="40"/>
      <c r="J260" s="44"/>
      <c r="K260" s="44"/>
      <c r="L260" s="45"/>
      <c r="M260" s="46"/>
      <c r="N260" s="47"/>
      <c r="O260" s="48"/>
      <c r="P260" s="44"/>
      <c r="Q260" s="53"/>
    </row>
    <row r="261" spans="1:17" ht="15.75" x14ac:dyDescent="0.25">
      <c r="A261" s="51"/>
      <c r="B261" s="35"/>
      <c r="C261" s="31"/>
      <c r="D261" s="31"/>
      <c r="E261" s="31"/>
      <c r="F261" s="32"/>
      <c r="G261" s="33"/>
      <c r="H261" s="34"/>
      <c r="I261" s="31"/>
      <c r="J261" s="35"/>
      <c r="K261" s="35"/>
      <c r="L261" s="36"/>
      <c r="M261" s="37"/>
      <c r="N261" s="38"/>
      <c r="O261" s="39"/>
      <c r="P261" s="35"/>
      <c r="Q261" s="54"/>
    </row>
    <row r="262" spans="1:17" ht="15.75" x14ac:dyDescent="0.25">
      <c r="A262" s="50"/>
      <c r="B262" s="44"/>
      <c r="C262" s="40"/>
      <c r="D262" s="40"/>
      <c r="E262" s="40"/>
      <c r="F262" s="41"/>
      <c r="G262" s="42"/>
      <c r="H262" s="43"/>
      <c r="I262" s="40"/>
      <c r="J262" s="44"/>
      <c r="K262" s="44"/>
      <c r="L262" s="45"/>
      <c r="M262" s="46"/>
      <c r="N262" s="47"/>
      <c r="O262" s="48"/>
      <c r="P262" s="44"/>
      <c r="Q262" s="53"/>
    </row>
    <row r="263" spans="1:17" ht="15.75" x14ac:dyDescent="0.25">
      <c r="A263" s="51"/>
      <c r="B263" s="35"/>
      <c r="C263" s="31"/>
      <c r="D263" s="31"/>
      <c r="E263" s="31"/>
      <c r="F263" s="32"/>
      <c r="G263" s="33"/>
      <c r="H263" s="34"/>
      <c r="I263" s="31"/>
      <c r="J263" s="35"/>
      <c r="K263" s="35"/>
      <c r="L263" s="36"/>
      <c r="M263" s="37"/>
      <c r="N263" s="38"/>
      <c r="O263" s="39"/>
      <c r="P263" s="35"/>
      <c r="Q263" s="54"/>
    </row>
    <row r="264" spans="1:17" ht="15.75" x14ac:dyDescent="0.25">
      <c r="A264" s="50"/>
      <c r="B264" s="44"/>
      <c r="C264" s="40"/>
      <c r="D264" s="40"/>
      <c r="E264" s="40"/>
      <c r="F264" s="41"/>
      <c r="G264" s="42"/>
      <c r="H264" s="43"/>
      <c r="I264" s="40"/>
      <c r="J264" s="44"/>
      <c r="K264" s="44"/>
      <c r="L264" s="45"/>
      <c r="M264" s="46"/>
      <c r="N264" s="47"/>
      <c r="O264" s="48"/>
      <c r="P264" s="44"/>
      <c r="Q264" s="53"/>
    </row>
    <row r="265" spans="1:17" ht="15.75" x14ac:dyDescent="0.25">
      <c r="A265" s="51"/>
      <c r="B265" s="35"/>
      <c r="C265" s="31"/>
      <c r="D265" s="31"/>
      <c r="E265" s="31"/>
      <c r="F265" s="32"/>
      <c r="G265" s="33"/>
      <c r="H265" s="34"/>
      <c r="I265" s="31"/>
      <c r="J265" s="35"/>
      <c r="K265" s="35"/>
      <c r="L265" s="36"/>
      <c r="M265" s="37"/>
      <c r="N265" s="38"/>
      <c r="O265" s="39"/>
      <c r="P265" s="35"/>
      <c r="Q265" s="54"/>
    </row>
    <row r="266" spans="1:17" ht="15.75" x14ac:dyDescent="0.25">
      <c r="A266" s="50"/>
      <c r="B266" s="44"/>
      <c r="C266" s="40"/>
      <c r="D266" s="40"/>
      <c r="E266" s="40"/>
      <c r="F266" s="41"/>
      <c r="G266" s="42"/>
      <c r="H266" s="43"/>
      <c r="I266" s="40"/>
      <c r="J266" s="44"/>
      <c r="K266" s="44"/>
      <c r="L266" s="45"/>
      <c r="M266" s="46"/>
      <c r="N266" s="47"/>
      <c r="O266" s="48"/>
      <c r="P266" s="44"/>
      <c r="Q266" s="53"/>
    </row>
    <row r="267" spans="1:17" ht="15.75" x14ac:dyDescent="0.25">
      <c r="A267" s="51"/>
      <c r="B267" s="35"/>
      <c r="C267" s="31"/>
      <c r="D267" s="31"/>
      <c r="E267" s="31"/>
      <c r="F267" s="32"/>
      <c r="G267" s="33"/>
      <c r="H267" s="34"/>
      <c r="I267" s="31"/>
      <c r="J267" s="35"/>
      <c r="K267" s="35"/>
      <c r="L267" s="36"/>
      <c r="M267" s="37"/>
      <c r="N267" s="38"/>
      <c r="O267" s="39"/>
      <c r="P267" s="35"/>
      <c r="Q267" s="54"/>
    </row>
    <row r="268" spans="1:17" ht="15.75" x14ac:dyDescent="0.25">
      <c r="A268" s="50"/>
      <c r="B268" s="44"/>
      <c r="C268" s="40"/>
      <c r="D268" s="40"/>
      <c r="E268" s="40"/>
      <c r="F268" s="41"/>
      <c r="G268" s="42"/>
      <c r="H268" s="43"/>
      <c r="I268" s="40"/>
      <c r="J268" s="44"/>
      <c r="K268" s="44"/>
      <c r="L268" s="45"/>
      <c r="M268" s="46"/>
      <c r="N268" s="47"/>
      <c r="O268" s="48"/>
      <c r="P268" s="44"/>
      <c r="Q268" s="53"/>
    </row>
    <row r="269" spans="1:17" ht="15.75" x14ac:dyDescent="0.25">
      <c r="A269" s="51"/>
      <c r="B269" s="35"/>
      <c r="C269" s="31"/>
      <c r="D269" s="31"/>
      <c r="E269" s="31"/>
      <c r="F269" s="32"/>
      <c r="G269" s="33"/>
      <c r="H269" s="34"/>
      <c r="I269" s="31"/>
      <c r="J269" s="35"/>
      <c r="K269" s="35"/>
      <c r="L269" s="36"/>
      <c r="M269" s="37"/>
      <c r="N269" s="38"/>
      <c r="O269" s="39"/>
      <c r="P269" s="35"/>
      <c r="Q269" s="54"/>
    </row>
    <row r="270" spans="1:17" ht="15.75" x14ac:dyDescent="0.25">
      <c r="A270" s="50"/>
      <c r="B270" s="44"/>
      <c r="C270" s="40"/>
      <c r="D270" s="40"/>
      <c r="E270" s="40"/>
      <c r="F270" s="41"/>
      <c r="G270" s="42"/>
      <c r="H270" s="43"/>
      <c r="I270" s="40"/>
      <c r="J270" s="44"/>
      <c r="K270" s="44"/>
      <c r="L270" s="45"/>
      <c r="M270" s="46"/>
      <c r="N270" s="47"/>
      <c r="O270" s="48"/>
      <c r="P270" s="44"/>
      <c r="Q270" s="53"/>
    </row>
    <row r="271" spans="1:17" ht="15.75" x14ac:dyDescent="0.25">
      <c r="A271" s="51"/>
      <c r="B271" s="35"/>
      <c r="C271" s="31"/>
      <c r="D271" s="31"/>
      <c r="E271" s="31"/>
      <c r="F271" s="32"/>
      <c r="G271" s="33"/>
      <c r="H271" s="34"/>
      <c r="I271" s="31"/>
      <c r="J271" s="35"/>
      <c r="K271" s="35"/>
      <c r="L271" s="36"/>
      <c r="M271" s="37"/>
      <c r="N271" s="38"/>
      <c r="O271" s="39"/>
      <c r="P271" s="35"/>
      <c r="Q271" s="54"/>
    </row>
    <row r="272" spans="1:17" ht="15.75" x14ac:dyDescent="0.25">
      <c r="A272" s="50"/>
      <c r="B272" s="44"/>
      <c r="C272" s="40"/>
      <c r="D272" s="40"/>
      <c r="E272" s="40"/>
      <c r="F272" s="41"/>
      <c r="G272" s="42"/>
      <c r="H272" s="43"/>
      <c r="I272" s="40"/>
      <c r="J272" s="44"/>
      <c r="K272" s="44"/>
      <c r="L272" s="45"/>
      <c r="M272" s="46"/>
      <c r="N272" s="47"/>
      <c r="O272" s="48"/>
      <c r="P272" s="44"/>
      <c r="Q272" s="53"/>
    </row>
    <row r="273" spans="1:17" ht="15.75" x14ac:dyDescent="0.25">
      <c r="A273" s="51"/>
      <c r="B273" s="35"/>
      <c r="C273" s="31"/>
      <c r="D273" s="31"/>
      <c r="E273" s="31"/>
      <c r="F273" s="32"/>
      <c r="G273" s="33"/>
      <c r="H273" s="34"/>
      <c r="I273" s="31"/>
      <c r="J273" s="35"/>
      <c r="K273" s="35"/>
      <c r="L273" s="36"/>
      <c r="M273" s="37"/>
      <c r="N273" s="38"/>
      <c r="O273" s="39"/>
      <c r="P273" s="35"/>
      <c r="Q273" s="54"/>
    </row>
    <row r="274" spans="1:17" ht="15.75" x14ac:dyDescent="0.25">
      <c r="A274" s="50"/>
      <c r="B274" s="44"/>
      <c r="C274" s="40"/>
      <c r="D274" s="40"/>
      <c r="E274" s="40"/>
      <c r="F274" s="41"/>
      <c r="G274" s="42"/>
      <c r="H274" s="43"/>
      <c r="I274" s="40"/>
      <c r="J274" s="44"/>
      <c r="K274" s="44"/>
      <c r="L274" s="45"/>
      <c r="M274" s="46"/>
      <c r="N274" s="47"/>
      <c r="O274" s="48"/>
      <c r="P274" s="44"/>
      <c r="Q274" s="53"/>
    </row>
    <row r="275" spans="1:17" ht="15.75" x14ac:dyDescent="0.25">
      <c r="A275" s="51"/>
      <c r="B275" s="35"/>
      <c r="C275" s="31"/>
      <c r="D275" s="31"/>
      <c r="E275" s="31"/>
      <c r="F275" s="32"/>
      <c r="G275" s="33"/>
      <c r="H275" s="34"/>
      <c r="I275" s="31"/>
      <c r="J275" s="35"/>
      <c r="K275" s="35"/>
      <c r="L275" s="36"/>
      <c r="M275" s="37"/>
      <c r="N275" s="38"/>
      <c r="O275" s="39"/>
      <c r="P275" s="35"/>
      <c r="Q275" s="54"/>
    </row>
    <row r="276" spans="1:17" ht="15.75" x14ac:dyDescent="0.25">
      <c r="A276" s="50"/>
      <c r="B276" s="44"/>
      <c r="C276" s="40"/>
      <c r="D276" s="40"/>
      <c r="E276" s="40"/>
      <c r="F276" s="41"/>
      <c r="G276" s="42"/>
      <c r="H276" s="43"/>
      <c r="I276" s="40"/>
      <c r="J276" s="44"/>
      <c r="K276" s="44"/>
      <c r="L276" s="45"/>
      <c r="M276" s="46"/>
      <c r="N276" s="47"/>
      <c r="O276" s="48"/>
      <c r="P276" s="44"/>
      <c r="Q276" s="53"/>
    </row>
    <row r="277" spans="1:17" ht="15.75" x14ac:dyDescent="0.25">
      <c r="A277" s="51"/>
      <c r="B277" s="35"/>
      <c r="C277" s="31"/>
      <c r="D277" s="31"/>
      <c r="E277" s="31"/>
      <c r="F277" s="32"/>
      <c r="G277" s="33"/>
      <c r="H277" s="34"/>
      <c r="I277" s="31"/>
      <c r="J277" s="35"/>
      <c r="K277" s="35"/>
      <c r="L277" s="36"/>
      <c r="M277" s="37"/>
      <c r="N277" s="38"/>
      <c r="O277" s="39"/>
      <c r="P277" s="35"/>
      <c r="Q277" s="54"/>
    </row>
    <row r="278" spans="1:17" ht="15.75" x14ac:dyDescent="0.25">
      <c r="A278" s="50"/>
      <c r="B278" s="44"/>
      <c r="C278" s="40"/>
      <c r="D278" s="40"/>
      <c r="E278" s="40"/>
      <c r="F278" s="41"/>
      <c r="G278" s="42"/>
      <c r="H278" s="43"/>
      <c r="I278" s="40"/>
      <c r="J278" s="44"/>
      <c r="K278" s="44"/>
      <c r="L278" s="45"/>
      <c r="M278" s="46"/>
      <c r="N278" s="47"/>
      <c r="O278" s="48"/>
      <c r="P278" s="44"/>
      <c r="Q278" s="53"/>
    </row>
    <row r="279" spans="1:17" ht="15.75" x14ac:dyDescent="0.25">
      <c r="A279" s="51"/>
      <c r="B279" s="35"/>
      <c r="C279" s="31"/>
      <c r="D279" s="31"/>
      <c r="E279" s="31"/>
      <c r="F279" s="32"/>
      <c r="G279" s="33"/>
      <c r="H279" s="34"/>
      <c r="I279" s="31"/>
      <c r="J279" s="35"/>
      <c r="K279" s="35"/>
      <c r="L279" s="36"/>
      <c r="M279" s="37"/>
      <c r="N279" s="38"/>
      <c r="O279" s="39"/>
      <c r="P279" s="35"/>
      <c r="Q279" s="54"/>
    </row>
    <row r="280" spans="1:17" ht="15.75" x14ac:dyDescent="0.25">
      <c r="A280" s="50"/>
      <c r="B280" s="44"/>
      <c r="C280" s="40"/>
      <c r="D280" s="40"/>
      <c r="E280" s="40"/>
      <c r="F280" s="41"/>
      <c r="G280" s="42"/>
      <c r="H280" s="43"/>
      <c r="I280" s="40"/>
      <c r="J280" s="44"/>
      <c r="K280" s="44"/>
      <c r="L280" s="45"/>
      <c r="M280" s="46"/>
      <c r="N280" s="47"/>
      <c r="O280" s="48"/>
      <c r="P280" s="44"/>
      <c r="Q280" s="53"/>
    </row>
    <row r="281" spans="1:17" ht="15.75" x14ac:dyDescent="0.25">
      <c r="A281" s="51"/>
      <c r="B281" s="35"/>
      <c r="C281" s="31"/>
      <c r="D281" s="31"/>
      <c r="E281" s="31"/>
      <c r="F281" s="32"/>
      <c r="G281" s="33"/>
      <c r="H281" s="34"/>
      <c r="I281" s="31"/>
      <c r="J281" s="35"/>
      <c r="K281" s="35"/>
      <c r="L281" s="36"/>
      <c r="M281" s="37"/>
      <c r="N281" s="38"/>
      <c r="O281" s="39"/>
      <c r="P281" s="35"/>
      <c r="Q281" s="54"/>
    </row>
    <row r="282" spans="1:17" ht="15.75" x14ac:dyDescent="0.25">
      <c r="A282" s="50"/>
      <c r="B282" s="44"/>
      <c r="C282" s="40"/>
      <c r="D282" s="40"/>
      <c r="E282" s="40"/>
      <c r="F282" s="41"/>
      <c r="G282" s="42"/>
      <c r="H282" s="43"/>
      <c r="I282" s="40"/>
      <c r="J282" s="44"/>
      <c r="K282" s="44"/>
      <c r="L282" s="45"/>
      <c r="M282" s="46"/>
      <c r="N282" s="47"/>
      <c r="O282" s="48"/>
      <c r="P282" s="44"/>
      <c r="Q282" s="53"/>
    </row>
    <row r="283" spans="1:17" ht="15.75" x14ac:dyDescent="0.25">
      <c r="A283" s="51"/>
      <c r="B283" s="35"/>
      <c r="C283" s="31"/>
      <c r="D283" s="31"/>
      <c r="E283" s="31"/>
      <c r="F283" s="32"/>
      <c r="G283" s="33"/>
      <c r="H283" s="34"/>
      <c r="I283" s="31"/>
      <c r="J283" s="35"/>
      <c r="K283" s="35"/>
      <c r="L283" s="36"/>
      <c r="M283" s="37"/>
      <c r="N283" s="38"/>
      <c r="O283" s="39"/>
      <c r="P283" s="35"/>
      <c r="Q283" s="54"/>
    </row>
    <row r="284" spans="1:17" ht="15.75" x14ac:dyDescent="0.25">
      <c r="A284" s="50"/>
      <c r="B284" s="44"/>
      <c r="C284" s="40"/>
      <c r="D284" s="40"/>
      <c r="E284" s="40"/>
      <c r="F284" s="41"/>
      <c r="G284" s="42"/>
      <c r="H284" s="43"/>
      <c r="I284" s="40"/>
      <c r="J284" s="44"/>
      <c r="K284" s="44"/>
      <c r="L284" s="45"/>
      <c r="M284" s="46"/>
      <c r="N284" s="47"/>
      <c r="O284" s="48"/>
      <c r="P284" s="44"/>
      <c r="Q284" s="53"/>
    </row>
    <row r="285" spans="1:17" ht="15.75" x14ac:dyDescent="0.25">
      <c r="A285" s="51"/>
      <c r="B285" s="35"/>
      <c r="C285" s="31"/>
      <c r="D285" s="31"/>
      <c r="E285" s="31"/>
      <c r="F285" s="32"/>
      <c r="G285" s="33"/>
      <c r="H285" s="34"/>
      <c r="I285" s="31"/>
      <c r="J285" s="35"/>
      <c r="K285" s="35"/>
      <c r="L285" s="36"/>
      <c r="M285" s="37"/>
      <c r="N285" s="38"/>
      <c r="O285" s="39"/>
      <c r="P285" s="35"/>
      <c r="Q285" s="54"/>
    </row>
    <row r="286" spans="1:17" ht="15.75" x14ac:dyDescent="0.25">
      <c r="A286" s="50"/>
      <c r="B286" s="44"/>
      <c r="C286" s="40"/>
      <c r="D286" s="40"/>
      <c r="E286" s="40"/>
      <c r="F286" s="41"/>
      <c r="G286" s="42"/>
      <c r="H286" s="43"/>
      <c r="I286" s="40"/>
      <c r="J286" s="44"/>
      <c r="K286" s="44"/>
      <c r="L286" s="45"/>
      <c r="M286" s="46"/>
      <c r="N286" s="47"/>
      <c r="O286" s="48"/>
      <c r="P286" s="44"/>
      <c r="Q286" s="53"/>
    </row>
    <row r="287" spans="1:17" ht="15.75" x14ac:dyDescent="0.25">
      <c r="A287" s="51"/>
      <c r="B287" s="35"/>
      <c r="C287" s="31"/>
      <c r="D287" s="31"/>
      <c r="E287" s="31"/>
      <c r="F287" s="32"/>
      <c r="G287" s="33"/>
      <c r="H287" s="34"/>
      <c r="I287" s="31"/>
      <c r="J287" s="35"/>
      <c r="K287" s="35"/>
      <c r="L287" s="36"/>
      <c r="M287" s="37"/>
      <c r="N287" s="38"/>
      <c r="O287" s="39"/>
      <c r="P287" s="35"/>
      <c r="Q287" s="54"/>
    </row>
    <row r="288" spans="1:17" ht="15.75" x14ac:dyDescent="0.25">
      <c r="A288" s="50"/>
      <c r="B288" s="44"/>
      <c r="C288" s="40"/>
      <c r="D288" s="40"/>
      <c r="E288" s="40"/>
      <c r="F288" s="41"/>
      <c r="G288" s="42"/>
      <c r="H288" s="43"/>
      <c r="I288" s="40"/>
      <c r="J288" s="44"/>
      <c r="K288" s="44"/>
      <c r="L288" s="45"/>
      <c r="M288" s="46"/>
      <c r="N288" s="47"/>
      <c r="O288" s="48"/>
      <c r="P288" s="44"/>
      <c r="Q288" s="53"/>
    </row>
    <row r="289" spans="1:17" ht="15.75" x14ac:dyDescent="0.25">
      <c r="A289" s="51"/>
      <c r="B289" s="35"/>
      <c r="C289" s="31"/>
      <c r="D289" s="31"/>
      <c r="E289" s="31"/>
      <c r="F289" s="32"/>
      <c r="G289" s="33"/>
      <c r="H289" s="34"/>
      <c r="I289" s="31"/>
      <c r="J289" s="35"/>
      <c r="K289" s="35"/>
      <c r="L289" s="36"/>
      <c r="M289" s="37"/>
      <c r="N289" s="38"/>
      <c r="O289" s="39"/>
      <c r="P289" s="35"/>
      <c r="Q289" s="54"/>
    </row>
    <row r="290" spans="1:17" ht="15.75" x14ac:dyDescent="0.25">
      <c r="A290" s="50"/>
      <c r="B290" s="44"/>
      <c r="C290" s="40"/>
      <c r="D290" s="40"/>
      <c r="E290" s="40"/>
      <c r="F290" s="41"/>
      <c r="G290" s="42"/>
      <c r="H290" s="43"/>
      <c r="I290" s="40"/>
      <c r="J290" s="44"/>
      <c r="K290" s="44"/>
      <c r="L290" s="45"/>
      <c r="M290" s="46"/>
      <c r="N290" s="47"/>
      <c r="O290" s="48"/>
      <c r="P290" s="44"/>
      <c r="Q290" s="53"/>
    </row>
    <row r="291" spans="1:17" ht="15.75" x14ac:dyDescent="0.25">
      <c r="A291" s="51"/>
      <c r="B291" s="35"/>
      <c r="C291" s="31"/>
      <c r="D291" s="31"/>
      <c r="E291" s="31"/>
      <c r="F291" s="32"/>
      <c r="G291" s="33"/>
      <c r="H291" s="34"/>
      <c r="I291" s="31"/>
      <c r="J291" s="35"/>
      <c r="K291" s="35"/>
      <c r="L291" s="36"/>
      <c r="M291" s="37"/>
      <c r="N291" s="38"/>
      <c r="O291" s="39"/>
      <c r="P291" s="35"/>
      <c r="Q291" s="54"/>
    </row>
    <row r="292" spans="1:17" ht="15.75" x14ac:dyDescent="0.25">
      <c r="A292" s="50"/>
      <c r="B292" s="44"/>
      <c r="C292" s="40"/>
      <c r="D292" s="40"/>
      <c r="E292" s="40"/>
      <c r="F292" s="41"/>
      <c r="G292" s="42"/>
      <c r="H292" s="43"/>
      <c r="I292" s="40"/>
      <c r="J292" s="44"/>
      <c r="K292" s="44"/>
      <c r="L292" s="45"/>
      <c r="M292" s="46"/>
      <c r="N292" s="47"/>
      <c r="O292" s="48"/>
      <c r="P292" s="44"/>
      <c r="Q292" s="53"/>
    </row>
    <row r="293" spans="1:17" ht="15.75" x14ac:dyDescent="0.25">
      <c r="A293" s="51"/>
      <c r="B293" s="35"/>
      <c r="C293" s="31"/>
      <c r="D293" s="31"/>
      <c r="E293" s="31"/>
      <c r="F293" s="32"/>
      <c r="G293" s="33"/>
      <c r="H293" s="34"/>
      <c r="I293" s="31"/>
      <c r="J293" s="35"/>
      <c r="K293" s="35"/>
      <c r="L293" s="36"/>
      <c r="M293" s="37"/>
      <c r="N293" s="38"/>
      <c r="O293" s="39"/>
      <c r="P293" s="35"/>
      <c r="Q293" s="54"/>
    </row>
    <row r="294" spans="1:17" ht="15.75" x14ac:dyDescent="0.25">
      <c r="A294" s="50"/>
      <c r="B294" s="44"/>
      <c r="C294" s="40"/>
      <c r="D294" s="40"/>
      <c r="E294" s="40"/>
      <c r="F294" s="41"/>
      <c r="G294" s="42"/>
      <c r="H294" s="43"/>
      <c r="I294" s="40"/>
      <c r="J294" s="44"/>
      <c r="K294" s="44"/>
      <c r="L294" s="45"/>
      <c r="M294" s="46"/>
      <c r="N294" s="47"/>
      <c r="O294" s="48"/>
      <c r="P294" s="44"/>
      <c r="Q294" s="53"/>
    </row>
    <row r="295" spans="1:17" ht="15.75" x14ac:dyDescent="0.25">
      <c r="A295" s="51"/>
      <c r="B295" s="35"/>
      <c r="C295" s="31"/>
      <c r="D295" s="31"/>
      <c r="E295" s="31"/>
      <c r="F295" s="32"/>
      <c r="G295" s="33"/>
      <c r="H295" s="34"/>
      <c r="I295" s="31"/>
      <c r="J295" s="35"/>
      <c r="K295" s="35"/>
      <c r="L295" s="36"/>
      <c r="M295" s="37"/>
      <c r="N295" s="38"/>
      <c r="O295" s="39"/>
      <c r="P295" s="35"/>
      <c r="Q295" s="54"/>
    </row>
    <row r="296" spans="1:17" ht="15.75" x14ac:dyDescent="0.25">
      <c r="A296" s="50"/>
      <c r="B296" s="44"/>
      <c r="C296" s="40"/>
      <c r="D296" s="40"/>
      <c r="E296" s="40"/>
      <c r="F296" s="41"/>
      <c r="G296" s="42"/>
      <c r="H296" s="43"/>
      <c r="I296" s="40"/>
      <c r="J296" s="44"/>
      <c r="K296" s="44"/>
      <c r="L296" s="45"/>
      <c r="M296" s="46"/>
      <c r="N296" s="47"/>
      <c r="O296" s="48"/>
      <c r="P296" s="44"/>
      <c r="Q296" s="53"/>
    </row>
    <row r="297" spans="1:17" ht="15.75" x14ac:dyDescent="0.25">
      <c r="A297" s="51"/>
      <c r="B297" s="35"/>
      <c r="C297" s="31"/>
      <c r="D297" s="31"/>
      <c r="E297" s="31"/>
      <c r="F297" s="32"/>
      <c r="G297" s="33"/>
      <c r="H297" s="34"/>
      <c r="I297" s="31"/>
      <c r="J297" s="35"/>
      <c r="K297" s="35"/>
      <c r="L297" s="36"/>
      <c r="M297" s="37"/>
      <c r="N297" s="38"/>
      <c r="O297" s="39"/>
      <c r="P297" s="35"/>
      <c r="Q297" s="54"/>
    </row>
    <row r="298" spans="1:17" ht="15.75" x14ac:dyDescent="0.25">
      <c r="A298" s="50"/>
      <c r="B298" s="44"/>
      <c r="C298" s="40"/>
      <c r="D298" s="40"/>
      <c r="E298" s="40"/>
      <c r="F298" s="41"/>
      <c r="G298" s="42"/>
      <c r="H298" s="43"/>
      <c r="I298" s="40"/>
      <c r="J298" s="44"/>
      <c r="K298" s="44"/>
      <c r="L298" s="45"/>
      <c r="M298" s="46"/>
      <c r="N298" s="47"/>
      <c r="O298" s="48"/>
      <c r="P298" s="44"/>
      <c r="Q298" s="53"/>
    </row>
    <row r="299" spans="1:17" ht="15.75" x14ac:dyDescent="0.25">
      <c r="A299" s="51"/>
      <c r="B299" s="35"/>
      <c r="C299" s="31"/>
      <c r="D299" s="31"/>
      <c r="E299" s="31"/>
      <c r="F299" s="32"/>
      <c r="G299" s="33"/>
      <c r="H299" s="34"/>
      <c r="I299" s="31"/>
      <c r="J299" s="35"/>
      <c r="K299" s="35"/>
      <c r="L299" s="36"/>
      <c r="M299" s="37"/>
      <c r="N299" s="38"/>
      <c r="O299" s="39"/>
      <c r="P299" s="35"/>
      <c r="Q299" s="54"/>
    </row>
    <row r="300" spans="1:17" ht="15.75" x14ac:dyDescent="0.25">
      <c r="A300" s="50"/>
      <c r="B300" s="44"/>
      <c r="C300" s="40"/>
      <c r="D300" s="40"/>
      <c r="E300" s="40"/>
      <c r="F300" s="41"/>
      <c r="G300" s="42"/>
      <c r="H300" s="43"/>
      <c r="I300" s="40"/>
      <c r="J300" s="44"/>
      <c r="K300" s="44"/>
      <c r="L300" s="45"/>
      <c r="M300" s="46"/>
      <c r="N300" s="47"/>
      <c r="O300" s="48"/>
      <c r="P300" s="44"/>
      <c r="Q300" s="53"/>
    </row>
    <row r="301" spans="1:17" ht="15.75" x14ac:dyDescent="0.25">
      <c r="A301" s="51"/>
      <c r="B301" s="35"/>
      <c r="C301" s="31"/>
      <c r="D301" s="31"/>
      <c r="E301" s="31"/>
      <c r="F301" s="32"/>
      <c r="G301" s="33"/>
      <c r="H301" s="34"/>
      <c r="I301" s="31"/>
      <c r="J301" s="35"/>
      <c r="K301" s="35"/>
      <c r="L301" s="36"/>
      <c r="M301" s="37"/>
      <c r="N301" s="38"/>
      <c r="O301" s="39"/>
      <c r="P301" s="35"/>
      <c r="Q301" s="54"/>
    </row>
    <row r="302" spans="1:17" ht="15.75" x14ac:dyDescent="0.25">
      <c r="A302" s="50"/>
      <c r="B302" s="44"/>
      <c r="C302" s="40"/>
      <c r="D302" s="40"/>
      <c r="E302" s="40"/>
      <c r="F302" s="41"/>
      <c r="G302" s="42"/>
      <c r="H302" s="43"/>
      <c r="I302" s="40"/>
      <c r="J302" s="44"/>
      <c r="K302" s="44"/>
      <c r="L302" s="45"/>
      <c r="M302" s="46"/>
      <c r="N302" s="47"/>
      <c r="O302" s="48"/>
      <c r="P302" s="44"/>
      <c r="Q302" s="53"/>
    </row>
    <row r="303" spans="1:17" ht="15.75" x14ac:dyDescent="0.25">
      <c r="A303" s="51"/>
      <c r="B303" s="35"/>
      <c r="C303" s="31"/>
      <c r="D303" s="31"/>
      <c r="E303" s="31"/>
      <c r="F303" s="32"/>
      <c r="G303" s="33"/>
      <c r="H303" s="34"/>
      <c r="I303" s="31"/>
      <c r="J303" s="35"/>
      <c r="K303" s="35"/>
      <c r="L303" s="36"/>
      <c r="M303" s="37"/>
      <c r="N303" s="38"/>
      <c r="O303" s="39"/>
      <c r="P303" s="35"/>
      <c r="Q303" s="54"/>
    </row>
    <row r="304" spans="1:17" ht="15.75" x14ac:dyDescent="0.25">
      <c r="A304" s="50"/>
      <c r="B304" s="44"/>
      <c r="C304" s="40"/>
      <c r="D304" s="40"/>
      <c r="E304" s="40"/>
      <c r="F304" s="41"/>
      <c r="G304" s="42"/>
      <c r="H304" s="43"/>
      <c r="I304" s="40"/>
      <c r="J304" s="44"/>
      <c r="K304" s="44"/>
      <c r="L304" s="45"/>
      <c r="M304" s="46"/>
      <c r="N304" s="47"/>
      <c r="O304" s="48"/>
      <c r="P304" s="44"/>
      <c r="Q304" s="53"/>
    </row>
    <row r="305" spans="1:17" ht="15.75" x14ac:dyDescent="0.25">
      <c r="A305" s="51"/>
      <c r="B305" s="35"/>
      <c r="C305" s="31"/>
      <c r="D305" s="31"/>
      <c r="E305" s="31"/>
      <c r="F305" s="32"/>
      <c r="G305" s="33"/>
      <c r="H305" s="34"/>
      <c r="I305" s="31"/>
      <c r="J305" s="35"/>
      <c r="K305" s="35"/>
      <c r="L305" s="36"/>
      <c r="M305" s="37"/>
      <c r="N305" s="38"/>
      <c r="O305" s="39"/>
      <c r="P305" s="35"/>
      <c r="Q305" s="54"/>
    </row>
    <row r="306" spans="1:17" ht="15.75" x14ac:dyDescent="0.25">
      <c r="A306" s="50"/>
      <c r="B306" s="44"/>
      <c r="C306" s="40"/>
      <c r="D306" s="40"/>
      <c r="E306" s="40"/>
      <c r="F306" s="41"/>
      <c r="G306" s="42"/>
      <c r="H306" s="43"/>
      <c r="I306" s="40"/>
      <c r="J306" s="44"/>
      <c r="K306" s="44"/>
      <c r="L306" s="45"/>
      <c r="M306" s="46"/>
      <c r="N306" s="47"/>
      <c r="O306" s="48"/>
      <c r="P306" s="44"/>
      <c r="Q306" s="53"/>
    </row>
    <row r="307" spans="1:17" ht="15.75" x14ac:dyDescent="0.25">
      <c r="A307" s="51"/>
      <c r="B307" s="35"/>
      <c r="C307" s="31"/>
      <c r="D307" s="31"/>
      <c r="E307" s="31"/>
      <c r="F307" s="32"/>
      <c r="G307" s="33"/>
      <c r="H307" s="34"/>
      <c r="I307" s="31"/>
      <c r="J307" s="35"/>
      <c r="K307" s="35"/>
      <c r="L307" s="36"/>
      <c r="M307" s="37"/>
      <c r="N307" s="38"/>
      <c r="O307" s="39"/>
      <c r="P307" s="35"/>
      <c r="Q307" s="54"/>
    </row>
    <row r="308" spans="1:17" ht="15.75" x14ac:dyDescent="0.25">
      <c r="A308" s="50"/>
      <c r="B308" s="44"/>
      <c r="C308" s="40"/>
      <c r="D308" s="40"/>
      <c r="E308" s="40"/>
      <c r="F308" s="41"/>
      <c r="G308" s="42"/>
      <c r="H308" s="43"/>
      <c r="I308" s="40"/>
      <c r="J308" s="44"/>
      <c r="K308" s="44"/>
      <c r="L308" s="45"/>
      <c r="M308" s="46"/>
      <c r="N308" s="47"/>
      <c r="O308" s="48"/>
      <c r="P308" s="44"/>
      <c r="Q308" s="53"/>
    </row>
    <row r="309" spans="1:17" ht="15.75" x14ac:dyDescent="0.25">
      <c r="A309" s="51"/>
      <c r="B309" s="35"/>
      <c r="C309" s="31"/>
      <c r="D309" s="31"/>
      <c r="E309" s="31"/>
      <c r="F309" s="32"/>
      <c r="G309" s="33"/>
      <c r="H309" s="34"/>
      <c r="I309" s="31"/>
      <c r="J309" s="35"/>
      <c r="K309" s="35"/>
      <c r="L309" s="36"/>
      <c r="M309" s="37"/>
      <c r="N309" s="38"/>
      <c r="O309" s="39"/>
      <c r="P309" s="35"/>
      <c r="Q309" s="54"/>
    </row>
    <row r="310" spans="1:17" ht="15.75" x14ac:dyDescent="0.25">
      <c r="A310" s="50"/>
      <c r="B310" s="44"/>
      <c r="C310" s="40"/>
      <c r="D310" s="40"/>
      <c r="E310" s="40"/>
      <c r="F310" s="41"/>
      <c r="G310" s="42"/>
      <c r="H310" s="43"/>
      <c r="I310" s="40"/>
      <c r="J310" s="44"/>
      <c r="K310" s="44"/>
      <c r="L310" s="45"/>
      <c r="M310" s="46"/>
      <c r="N310" s="47"/>
      <c r="O310" s="48"/>
      <c r="P310" s="44"/>
      <c r="Q310" s="53"/>
    </row>
    <row r="311" spans="1:17" ht="15.75" x14ac:dyDescent="0.25">
      <c r="A311" s="51"/>
      <c r="B311" s="35"/>
      <c r="C311" s="31"/>
      <c r="D311" s="31"/>
      <c r="E311" s="31"/>
      <c r="F311" s="32"/>
      <c r="G311" s="33"/>
      <c r="H311" s="34"/>
      <c r="I311" s="31"/>
      <c r="J311" s="35"/>
      <c r="K311" s="35"/>
      <c r="L311" s="36"/>
      <c r="M311" s="37"/>
      <c r="N311" s="38"/>
      <c r="O311" s="39"/>
      <c r="P311" s="35"/>
      <c r="Q311" s="54"/>
    </row>
    <row r="312" spans="1:17" ht="15.75" x14ac:dyDescent="0.25">
      <c r="A312" s="50"/>
      <c r="B312" s="44"/>
      <c r="C312" s="40"/>
      <c r="D312" s="40"/>
      <c r="E312" s="40"/>
      <c r="F312" s="41"/>
      <c r="G312" s="42"/>
      <c r="H312" s="43"/>
      <c r="I312" s="40"/>
      <c r="J312" s="44"/>
      <c r="K312" s="44"/>
      <c r="L312" s="45"/>
      <c r="M312" s="46"/>
      <c r="N312" s="47"/>
      <c r="O312" s="48"/>
      <c r="P312" s="44"/>
      <c r="Q312" s="53"/>
    </row>
    <row r="313" spans="1:17" ht="15.75" x14ac:dyDescent="0.25">
      <c r="A313" s="51"/>
      <c r="B313" s="35"/>
      <c r="C313" s="31"/>
      <c r="D313" s="31"/>
      <c r="E313" s="31"/>
      <c r="F313" s="32"/>
      <c r="G313" s="33"/>
      <c r="H313" s="34"/>
      <c r="I313" s="31"/>
      <c r="J313" s="35"/>
      <c r="K313" s="35"/>
      <c r="L313" s="36"/>
      <c r="M313" s="37"/>
      <c r="N313" s="38"/>
      <c r="O313" s="39"/>
      <c r="P313" s="35"/>
      <c r="Q313" s="54"/>
    </row>
    <row r="314" spans="1:17" ht="15.75" x14ac:dyDescent="0.25">
      <c r="A314" s="50"/>
      <c r="B314" s="44"/>
      <c r="C314" s="40"/>
      <c r="D314" s="40"/>
      <c r="E314" s="40"/>
      <c r="F314" s="41"/>
      <c r="G314" s="42"/>
      <c r="H314" s="43"/>
      <c r="I314" s="40"/>
      <c r="J314" s="44"/>
      <c r="K314" s="44"/>
      <c r="L314" s="45"/>
      <c r="M314" s="46"/>
      <c r="N314" s="47"/>
      <c r="O314" s="48"/>
      <c r="P314" s="44"/>
      <c r="Q314" s="53"/>
    </row>
    <row r="315" spans="1:17" ht="15.75" x14ac:dyDescent="0.25">
      <c r="A315" s="51"/>
      <c r="B315" s="35"/>
      <c r="C315" s="31"/>
      <c r="D315" s="31"/>
      <c r="E315" s="31"/>
      <c r="F315" s="32"/>
      <c r="G315" s="33"/>
      <c r="H315" s="34"/>
      <c r="I315" s="31"/>
      <c r="J315" s="35"/>
      <c r="K315" s="35"/>
      <c r="L315" s="36"/>
      <c r="M315" s="37"/>
      <c r="N315" s="38"/>
      <c r="O315" s="39"/>
      <c r="P315" s="35"/>
      <c r="Q315" s="54"/>
    </row>
    <row r="316" spans="1:17" ht="15.75" x14ac:dyDescent="0.25">
      <c r="A316" s="50"/>
      <c r="B316" s="44"/>
      <c r="C316" s="40"/>
      <c r="D316" s="40"/>
      <c r="E316" s="40"/>
      <c r="F316" s="41"/>
      <c r="G316" s="42"/>
      <c r="H316" s="43"/>
      <c r="I316" s="40"/>
      <c r="J316" s="44"/>
      <c r="K316" s="44"/>
      <c r="L316" s="45"/>
      <c r="M316" s="46"/>
      <c r="N316" s="47"/>
      <c r="O316" s="48"/>
      <c r="P316" s="44"/>
      <c r="Q316" s="53"/>
    </row>
    <row r="317" spans="1:17" ht="15.75" x14ac:dyDescent="0.25">
      <c r="A317" s="51"/>
      <c r="B317" s="35"/>
      <c r="C317" s="31"/>
      <c r="D317" s="31"/>
      <c r="E317" s="31"/>
      <c r="F317" s="32"/>
      <c r="G317" s="33"/>
      <c r="H317" s="34"/>
      <c r="I317" s="31"/>
      <c r="J317" s="35"/>
      <c r="K317" s="35"/>
      <c r="L317" s="36"/>
      <c r="M317" s="37"/>
      <c r="N317" s="38"/>
      <c r="O317" s="39"/>
      <c r="P317" s="35"/>
      <c r="Q317" s="54"/>
    </row>
    <row r="318" spans="1:17" ht="15.75" x14ac:dyDescent="0.25">
      <c r="A318" s="50"/>
      <c r="B318" s="44"/>
      <c r="C318" s="40"/>
      <c r="D318" s="40"/>
      <c r="E318" s="40"/>
      <c r="F318" s="41"/>
      <c r="G318" s="42"/>
      <c r="H318" s="43"/>
      <c r="I318" s="40"/>
      <c r="J318" s="44"/>
      <c r="K318" s="44"/>
      <c r="L318" s="45"/>
      <c r="M318" s="46"/>
      <c r="N318" s="47"/>
      <c r="O318" s="48"/>
      <c r="P318" s="44"/>
      <c r="Q318" s="53"/>
    </row>
    <row r="319" spans="1:17" ht="15.75" x14ac:dyDescent="0.25">
      <c r="A319" s="51"/>
      <c r="B319" s="35"/>
      <c r="C319" s="31"/>
      <c r="D319" s="31"/>
      <c r="E319" s="31"/>
      <c r="F319" s="32"/>
      <c r="G319" s="33"/>
      <c r="H319" s="34"/>
      <c r="I319" s="31"/>
      <c r="J319" s="35"/>
      <c r="K319" s="35"/>
      <c r="L319" s="36"/>
      <c r="M319" s="37"/>
      <c r="N319" s="38"/>
      <c r="O319" s="39"/>
      <c r="P319" s="35"/>
      <c r="Q319" s="54"/>
    </row>
    <row r="320" spans="1:17" ht="15.75" x14ac:dyDescent="0.25">
      <c r="A320" s="50"/>
      <c r="B320" s="44"/>
      <c r="C320" s="40"/>
      <c r="D320" s="40"/>
      <c r="E320" s="40"/>
      <c r="F320" s="41"/>
      <c r="G320" s="42"/>
      <c r="H320" s="43"/>
      <c r="I320" s="40"/>
      <c r="J320" s="44"/>
      <c r="K320" s="44"/>
      <c r="L320" s="45"/>
      <c r="M320" s="46"/>
      <c r="N320" s="47"/>
      <c r="O320" s="48"/>
      <c r="P320" s="44"/>
      <c r="Q320" s="53"/>
    </row>
    <row r="321" spans="1:17" ht="15.75" x14ac:dyDescent="0.25">
      <c r="A321" s="51"/>
      <c r="B321" s="35"/>
      <c r="C321" s="31"/>
      <c r="D321" s="31"/>
      <c r="E321" s="31"/>
      <c r="F321" s="32"/>
      <c r="G321" s="33"/>
      <c r="H321" s="34"/>
      <c r="I321" s="31"/>
      <c r="J321" s="35"/>
      <c r="K321" s="35"/>
      <c r="L321" s="36"/>
      <c r="M321" s="37"/>
      <c r="N321" s="38"/>
      <c r="O321" s="39"/>
      <c r="P321" s="35"/>
      <c r="Q321" s="54"/>
    </row>
    <row r="322" spans="1:17" ht="15.75" x14ac:dyDescent="0.25">
      <c r="A322" s="50"/>
      <c r="B322" s="44"/>
      <c r="C322" s="40"/>
      <c r="D322" s="40"/>
      <c r="E322" s="40"/>
      <c r="F322" s="41"/>
      <c r="G322" s="42"/>
      <c r="H322" s="43"/>
      <c r="I322" s="40"/>
      <c r="J322" s="44"/>
      <c r="K322" s="44"/>
      <c r="L322" s="45"/>
      <c r="M322" s="46"/>
      <c r="N322" s="47"/>
      <c r="O322" s="48"/>
      <c r="P322" s="44"/>
      <c r="Q322" s="53"/>
    </row>
    <row r="323" spans="1:17" ht="15.75" x14ac:dyDescent="0.25">
      <c r="A323" s="51"/>
      <c r="B323" s="35"/>
      <c r="C323" s="31"/>
      <c r="D323" s="31"/>
      <c r="E323" s="31"/>
      <c r="F323" s="32"/>
      <c r="G323" s="33"/>
      <c r="H323" s="34"/>
      <c r="I323" s="31"/>
      <c r="J323" s="35"/>
      <c r="K323" s="35"/>
      <c r="L323" s="36"/>
      <c r="M323" s="37"/>
      <c r="N323" s="38"/>
      <c r="O323" s="39"/>
      <c r="P323" s="35"/>
      <c r="Q323" s="54"/>
    </row>
    <row r="324" spans="1:17" ht="15.75" x14ac:dyDescent="0.25">
      <c r="A324" s="50"/>
      <c r="B324" s="44"/>
      <c r="C324" s="40"/>
      <c r="D324" s="40"/>
      <c r="E324" s="40"/>
      <c r="F324" s="41"/>
      <c r="G324" s="42"/>
      <c r="H324" s="43"/>
      <c r="I324" s="40"/>
      <c r="J324" s="44"/>
      <c r="K324" s="44"/>
      <c r="L324" s="45"/>
      <c r="M324" s="46"/>
      <c r="N324" s="47"/>
      <c r="O324" s="48"/>
      <c r="P324" s="44"/>
      <c r="Q324" s="53"/>
    </row>
    <row r="325" spans="1:17" ht="15.75" x14ac:dyDescent="0.25">
      <c r="A325" s="51"/>
      <c r="B325" s="35"/>
      <c r="C325" s="31"/>
      <c r="D325" s="31"/>
      <c r="E325" s="31"/>
      <c r="F325" s="32"/>
      <c r="G325" s="33"/>
      <c r="H325" s="34"/>
      <c r="I325" s="31"/>
      <c r="J325" s="35"/>
      <c r="K325" s="35"/>
      <c r="L325" s="36"/>
      <c r="M325" s="37"/>
      <c r="N325" s="38"/>
      <c r="O325" s="39"/>
      <c r="P325" s="35"/>
      <c r="Q325" s="54"/>
    </row>
    <row r="326" spans="1:17" ht="15.75" x14ac:dyDescent="0.25">
      <c r="A326" s="50"/>
      <c r="B326" s="44"/>
      <c r="C326" s="40"/>
      <c r="D326" s="40"/>
      <c r="E326" s="40"/>
      <c r="F326" s="41"/>
      <c r="G326" s="42"/>
      <c r="H326" s="43"/>
      <c r="I326" s="40"/>
      <c r="J326" s="44"/>
      <c r="K326" s="44"/>
      <c r="L326" s="45"/>
      <c r="M326" s="46"/>
      <c r="N326" s="47"/>
      <c r="O326" s="48"/>
      <c r="P326" s="44"/>
      <c r="Q326" s="53"/>
    </row>
    <row r="327" spans="1:17" ht="15.75" x14ac:dyDescent="0.25">
      <c r="A327" s="51"/>
      <c r="B327" s="35"/>
      <c r="C327" s="31"/>
      <c r="D327" s="31"/>
      <c r="E327" s="31"/>
      <c r="F327" s="32"/>
      <c r="G327" s="33"/>
      <c r="H327" s="34"/>
      <c r="I327" s="31"/>
      <c r="J327" s="35"/>
      <c r="K327" s="35"/>
      <c r="L327" s="36"/>
      <c r="M327" s="37"/>
      <c r="N327" s="38"/>
      <c r="O327" s="39"/>
      <c r="P327" s="35"/>
      <c r="Q327" s="54"/>
    </row>
    <row r="328" spans="1:17" ht="15.75" x14ac:dyDescent="0.25">
      <c r="A328" s="50"/>
      <c r="B328" s="44"/>
      <c r="C328" s="40"/>
      <c r="D328" s="40"/>
      <c r="E328" s="40"/>
      <c r="F328" s="41"/>
      <c r="G328" s="42"/>
      <c r="H328" s="43"/>
      <c r="I328" s="40"/>
      <c r="J328" s="44"/>
      <c r="K328" s="44"/>
      <c r="L328" s="45"/>
      <c r="M328" s="46"/>
      <c r="N328" s="47"/>
      <c r="O328" s="48"/>
      <c r="P328" s="44"/>
      <c r="Q328" s="53"/>
    </row>
    <row r="329" spans="1:17" ht="15.75" x14ac:dyDescent="0.25">
      <c r="A329" s="51"/>
      <c r="B329" s="35"/>
      <c r="C329" s="31"/>
      <c r="D329" s="31"/>
      <c r="E329" s="31"/>
      <c r="F329" s="32"/>
      <c r="G329" s="33"/>
      <c r="H329" s="34"/>
      <c r="I329" s="31"/>
      <c r="J329" s="35"/>
      <c r="K329" s="35"/>
      <c r="L329" s="36"/>
      <c r="M329" s="37"/>
      <c r="N329" s="38"/>
      <c r="O329" s="39"/>
      <c r="P329" s="35"/>
      <c r="Q329" s="54"/>
    </row>
    <row r="330" spans="1:17" ht="15.75" x14ac:dyDescent="0.25">
      <c r="A330" s="50"/>
      <c r="B330" s="44"/>
      <c r="C330" s="40"/>
      <c r="D330" s="40"/>
      <c r="E330" s="40"/>
      <c r="F330" s="41"/>
      <c r="G330" s="42"/>
      <c r="H330" s="43"/>
      <c r="I330" s="40"/>
      <c r="J330" s="44"/>
      <c r="K330" s="44"/>
      <c r="L330" s="45"/>
      <c r="M330" s="46"/>
      <c r="N330" s="47"/>
      <c r="O330" s="48"/>
      <c r="P330" s="44"/>
      <c r="Q330" s="53"/>
    </row>
    <row r="331" spans="1:17" ht="15.75" x14ac:dyDescent="0.25">
      <c r="A331" s="51"/>
      <c r="B331" s="35"/>
      <c r="C331" s="31"/>
      <c r="D331" s="31"/>
      <c r="E331" s="31"/>
      <c r="F331" s="32"/>
      <c r="G331" s="33"/>
      <c r="H331" s="34"/>
      <c r="I331" s="31"/>
      <c r="J331" s="35"/>
      <c r="K331" s="35"/>
      <c r="L331" s="36"/>
      <c r="M331" s="37"/>
      <c r="N331" s="38"/>
      <c r="O331" s="39"/>
      <c r="P331" s="35"/>
      <c r="Q331" s="54"/>
    </row>
    <row r="332" spans="1:17" ht="15.75" x14ac:dyDescent="0.25">
      <c r="A332" s="50"/>
      <c r="B332" s="44"/>
      <c r="C332" s="40"/>
      <c r="D332" s="40"/>
      <c r="E332" s="40"/>
      <c r="F332" s="41"/>
      <c r="G332" s="42"/>
      <c r="H332" s="43"/>
      <c r="I332" s="40"/>
      <c r="J332" s="44"/>
      <c r="K332" s="44"/>
      <c r="L332" s="45"/>
      <c r="M332" s="46"/>
      <c r="N332" s="47"/>
      <c r="O332" s="48"/>
      <c r="P332" s="44"/>
      <c r="Q332" s="53"/>
    </row>
    <row r="333" spans="1:17" ht="15.75" x14ac:dyDescent="0.25">
      <c r="A333" s="51"/>
      <c r="B333" s="35"/>
      <c r="C333" s="31"/>
      <c r="D333" s="31"/>
      <c r="E333" s="31"/>
      <c r="F333" s="32"/>
      <c r="G333" s="33"/>
      <c r="H333" s="34"/>
      <c r="I333" s="31"/>
      <c r="J333" s="35"/>
      <c r="K333" s="35"/>
      <c r="L333" s="36"/>
      <c r="M333" s="37"/>
      <c r="N333" s="38"/>
      <c r="O333" s="39"/>
      <c r="P333" s="35"/>
      <c r="Q333" s="54"/>
    </row>
    <row r="334" spans="1:17" ht="15.75" x14ac:dyDescent="0.25">
      <c r="A334" s="50"/>
      <c r="B334" s="44"/>
      <c r="C334" s="40"/>
      <c r="D334" s="40"/>
      <c r="E334" s="40"/>
      <c r="F334" s="41"/>
      <c r="G334" s="42"/>
      <c r="H334" s="43"/>
      <c r="I334" s="40"/>
      <c r="J334" s="44"/>
      <c r="K334" s="44"/>
      <c r="L334" s="45"/>
      <c r="M334" s="46"/>
      <c r="N334" s="47"/>
      <c r="O334" s="48"/>
      <c r="P334" s="44"/>
      <c r="Q334" s="53"/>
    </row>
    <row r="335" spans="1:17" ht="15.75" x14ac:dyDescent="0.25">
      <c r="A335" s="51"/>
      <c r="B335" s="35"/>
      <c r="C335" s="31"/>
      <c r="D335" s="31"/>
      <c r="E335" s="31"/>
      <c r="F335" s="32"/>
      <c r="G335" s="33"/>
      <c r="H335" s="34"/>
      <c r="I335" s="31"/>
      <c r="J335" s="35"/>
      <c r="K335" s="35"/>
      <c r="L335" s="36"/>
      <c r="M335" s="37"/>
      <c r="N335" s="38"/>
      <c r="O335" s="39"/>
      <c r="P335" s="35"/>
      <c r="Q335" s="54"/>
    </row>
    <row r="336" spans="1:17" ht="15.75" x14ac:dyDescent="0.25">
      <c r="A336" s="50"/>
      <c r="B336" s="44"/>
      <c r="C336" s="40"/>
      <c r="D336" s="40"/>
      <c r="E336" s="40"/>
      <c r="F336" s="41"/>
      <c r="G336" s="42"/>
      <c r="H336" s="43"/>
      <c r="I336" s="40"/>
      <c r="J336" s="44"/>
      <c r="K336" s="44"/>
      <c r="L336" s="45"/>
      <c r="M336" s="46"/>
      <c r="N336" s="47"/>
      <c r="O336" s="48"/>
      <c r="P336" s="44"/>
      <c r="Q336" s="53"/>
    </row>
    <row r="337" spans="1:17" ht="15.75" x14ac:dyDescent="0.25">
      <c r="A337" s="51"/>
      <c r="B337" s="35"/>
      <c r="C337" s="31"/>
      <c r="D337" s="31"/>
      <c r="E337" s="31"/>
      <c r="F337" s="32"/>
      <c r="G337" s="33"/>
      <c r="H337" s="34"/>
      <c r="I337" s="31"/>
      <c r="J337" s="35"/>
      <c r="K337" s="35"/>
      <c r="L337" s="36"/>
      <c r="M337" s="37"/>
      <c r="N337" s="38"/>
      <c r="O337" s="39"/>
      <c r="P337" s="35"/>
      <c r="Q337" s="54"/>
    </row>
    <row r="338" spans="1:17" ht="15.75" x14ac:dyDescent="0.25">
      <c r="A338" s="50"/>
      <c r="B338" s="44"/>
      <c r="C338" s="40"/>
      <c r="D338" s="40"/>
      <c r="E338" s="40"/>
      <c r="F338" s="41"/>
      <c r="G338" s="42"/>
      <c r="H338" s="43"/>
      <c r="I338" s="40"/>
      <c r="J338" s="44"/>
      <c r="K338" s="44"/>
      <c r="L338" s="45"/>
      <c r="M338" s="46"/>
      <c r="N338" s="47"/>
      <c r="O338" s="48"/>
      <c r="P338" s="44"/>
      <c r="Q338" s="53"/>
    </row>
    <row r="339" spans="1:17" ht="15.75" x14ac:dyDescent="0.25">
      <c r="A339" s="51"/>
      <c r="B339" s="35"/>
      <c r="C339" s="31"/>
      <c r="D339" s="31"/>
      <c r="E339" s="31"/>
      <c r="F339" s="32"/>
      <c r="G339" s="33"/>
      <c r="H339" s="34"/>
      <c r="I339" s="31"/>
      <c r="J339" s="35"/>
      <c r="K339" s="35"/>
      <c r="L339" s="36"/>
      <c r="M339" s="37"/>
      <c r="N339" s="38"/>
      <c r="O339" s="39"/>
      <c r="P339" s="35"/>
      <c r="Q339" s="54"/>
    </row>
    <row r="340" spans="1:17" ht="15.75" x14ac:dyDescent="0.25">
      <c r="A340" s="50"/>
      <c r="B340" s="44"/>
      <c r="C340" s="40"/>
      <c r="D340" s="40"/>
      <c r="E340" s="40"/>
      <c r="F340" s="41"/>
      <c r="G340" s="42"/>
      <c r="H340" s="43"/>
      <c r="I340" s="40"/>
      <c r="J340" s="44"/>
      <c r="K340" s="44"/>
      <c r="L340" s="45"/>
      <c r="M340" s="46"/>
      <c r="N340" s="47"/>
      <c r="O340" s="48"/>
      <c r="P340" s="44"/>
      <c r="Q340" s="53"/>
    </row>
    <row r="341" spans="1:17" ht="15.75" x14ac:dyDescent="0.25">
      <c r="A341" s="51"/>
      <c r="B341" s="35"/>
      <c r="C341" s="31"/>
      <c r="D341" s="31"/>
      <c r="E341" s="31"/>
      <c r="F341" s="32"/>
      <c r="G341" s="33"/>
      <c r="H341" s="34"/>
      <c r="I341" s="31"/>
      <c r="J341" s="35"/>
      <c r="K341" s="35"/>
      <c r="L341" s="36"/>
      <c r="M341" s="37"/>
      <c r="N341" s="38"/>
      <c r="O341" s="39"/>
      <c r="P341" s="35"/>
      <c r="Q341" s="54"/>
    </row>
    <row r="342" spans="1:17" ht="15.75" x14ac:dyDescent="0.25">
      <c r="A342" s="50"/>
      <c r="B342" s="44"/>
      <c r="C342" s="40"/>
      <c r="D342" s="40"/>
      <c r="E342" s="40"/>
      <c r="F342" s="41"/>
      <c r="G342" s="42"/>
      <c r="H342" s="43"/>
      <c r="I342" s="40"/>
      <c r="J342" s="44"/>
      <c r="K342" s="44"/>
      <c r="L342" s="45"/>
      <c r="M342" s="46"/>
      <c r="N342" s="47"/>
      <c r="O342" s="48"/>
      <c r="P342" s="44"/>
      <c r="Q342" s="53"/>
    </row>
    <row r="343" spans="1:17" ht="15.75" x14ac:dyDescent="0.25">
      <c r="A343" s="51"/>
      <c r="B343" s="35"/>
      <c r="C343" s="31"/>
      <c r="D343" s="31"/>
      <c r="E343" s="31"/>
      <c r="F343" s="32"/>
      <c r="G343" s="33"/>
      <c r="H343" s="34"/>
      <c r="I343" s="31"/>
      <c r="J343" s="35"/>
      <c r="K343" s="35"/>
      <c r="L343" s="36"/>
      <c r="M343" s="37"/>
      <c r="N343" s="38"/>
      <c r="O343" s="39"/>
      <c r="P343" s="35"/>
      <c r="Q343" s="54"/>
    </row>
    <row r="344" spans="1:17" ht="15.75" x14ac:dyDescent="0.25">
      <c r="A344" s="50"/>
      <c r="B344" s="44"/>
      <c r="C344" s="40"/>
      <c r="D344" s="40"/>
      <c r="E344" s="40"/>
      <c r="F344" s="41"/>
      <c r="G344" s="42"/>
      <c r="H344" s="43"/>
      <c r="I344" s="40"/>
      <c r="J344" s="44"/>
      <c r="K344" s="44"/>
      <c r="L344" s="45"/>
      <c r="M344" s="46"/>
      <c r="N344" s="47"/>
      <c r="O344" s="48"/>
      <c r="P344" s="44"/>
      <c r="Q344" s="53"/>
    </row>
    <row r="345" spans="1:17" ht="15.75" x14ac:dyDescent="0.25">
      <c r="A345" s="51"/>
      <c r="B345" s="35"/>
      <c r="C345" s="31"/>
      <c r="D345" s="31"/>
      <c r="E345" s="31"/>
      <c r="F345" s="32"/>
      <c r="G345" s="33"/>
      <c r="H345" s="34"/>
      <c r="I345" s="31"/>
      <c r="J345" s="35"/>
      <c r="K345" s="35"/>
      <c r="L345" s="36"/>
      <c r="M345" s="37"/>
      <c r="N345" s="38"/>
      <c r="O345" s="39"/>
      <c r="P345" s="35"/>
      <c r="Q345" s="54"/>
    </row>
    <row r="346" spans="1:17" ht="15.75" x14ac:dyDescent="0.25">
      <c r="A346" s="50"/>
      <c r="B346" s="44"/>
      <c r="C346" s="40"/>
      <c r="D346" s="40"/>
      <c r="E346" s="40"/>
      <c r="F346" s="41"/>
      <c r="G346" s="42"/>
      <c r="H346" s="43"/>
      <c r="I346" s="40"/>
      <c r="J346" s="44"/>
      <c r="K346" s="44"/>
      <c r="L346" s="45"/>
      <c r="M346" s="46"/>
      <c r="N346" s="47"/>
      <c r="O346" s="48"/>
      <c r="P346" s="44"/>
      <c r="Q346" s="53"/>
    </row>
    <row r="347" spans="1:17" ht="15.75" x14ac:dyDescent="0.25">
      <c r="A347" s="51"/>
      <c r="B347" s="35"/>
      <c r="C347" s="31"/>
      <c r="D347" s="31"/>
      <c r="E347" s="31"/>
      <c r="F347" s="32"/>
      <c r="G347" s="33"/>
      <c r="H347" s="34"/>
      <c r="I347" s="31"/>
      <c r="J347" s="35"/>
      <c r="K347" s="35"/>
      <c r="L347" s="36"/>
      <c r="M347" s="37"/>
      <c r="N347" s="38"/>
      <c r="O347" s="39"/>
      <c r="P347" s="35"/>
      <c r="Q347" s="54"/>
    </row>
    <row r="348" spans="1:17" ht="15.75" x14ac:dyDescent="0.25">
      <c r="A348" s="50"/>
      <c r="B348" s="44"/>
      <c r="C348" s="40"/>
      <c r="D348" s="40"/>
      <c r="E348" s="40"/>
      <c r="F348" s="41"/>
      <c r="G348" s="42"/>
      <c r="H348" s="43"/>
      <c r="I348" s="40"/>
      <c r="J348" s="44"/>
      <c r="K348" s="44"/>
      <c r="L348" s="45"/>
      <c r="M348" s="46"/>
      <c r="N348" s="47"/>
      <c r="O348" s="48"/>
      <c r="P348" s="44"/>
      <c r="Q348" s="53"/>
    </row>
    <row r="349" spans="1:17" ht="15.75" x14ac:dyDescent="0.25">
      <c r="A349" s="51"/>
      <c r="B349" s="35"/>
      <c r="C349" s="31"/>
      <c r="D349" s="31"/>
      <c r="E349" s="31"/>
      <c r="F349" s="32"/>
      <c r="G349" s="33"/>
      <c r="H349" s="34"/>
      <c r="I349" s="31"/>
      <c r="J349" s="35"/>
      <c r="K349" s="35"/>
      <c r="L349" s="36"/>
      <c r="M349" s="37"/>
      <c r="N349" s="38"/>
      <c r="O349" s="39"/>
      <c r="P349" s="35"/>
      <c r="Q349" s="54"/>
    </row>
    <row r="350" spans="1:17" ht="15.75" x14ac:dyDescent="0.25">
      <c r="A350" s="50"/>
      <c r="B350" s="44"/>
      <c r="C350" s="40"/>
      <c r="D350" s="40"/>
      <c r="E350" s="40"/>
      <c r="F350" s="41"/>
      <c r="G350" s="42"/>
      <c r="H350" s="43"/>
      <c r="I350" s="40"/>
      <c r="J350" s="44"/>
      <c r="K350" s="44"/>
      <c r="L350" s="45"/>
      <c r="M350" s="46"/>
      <c r="N350" s="47"/>
      <c r="O350" s="48"/>
      <c r="P350" s="44"/>
      <c r="Q350" s="53"/>
    </row>
    <row r="351" spans="1:17" ht="15.75" x14ac:dyDescent="0.25">
      <c r="A351" s="51"/>
      <c r="B351" s="35"/>
      <c r="C351" s="31"/>
      <c r="D351" s="31"/>
      <c r="E351" s="31"/>
      <c r="F351" s="32"/>
      <c r="G351" s="33"/>
      <c r="H351" s="34"/>
      <c r="I351" s="31"/>
      <c r="J351" s="35"/>
      <c r="K351" s="35"/>
      <c r="L351" s="36"/>
      <c r="M351" s="37"/>
      <c r="N351" s="38"/>
      <c r="O351" s="39"/>
      <c r="P351" s="35"/>
      <c r="Q351" s="54"/>
    </row>
    <row r="352" spans="1:17" ht="15.75" x14ac:dyDescent="0.25">
      <c r="A352" s="50"/>
      <c r="B352" s="44"/>
      <c r="C352" s="40"/>
      <c r="D352" s="40"/>
      <c r="E352" s="40"/>
      <c r="F352" s="41"/>
      <c r="G352" s="42"/>
      <c r="H352" s="43"/>
      <c r="I352" s="40"/>
      <c r="J352" s="44"/>
      <c r="K352" s="44"/>
      <c r="L352" s="45"/>
      <c r="M352" s="46"/>
      <c r="N352" s="47"/>
      <c r="O352" s="48"/>
      <c r="P352" s="44"/>
      <c r="Q352" s="53"/>
    </row>
    <row r="353" spans="1:17" ht="15.75" x14ac:dyDescent="0.25">
      <c r="A353" s="51"/>
      <c r="B353" s="35"/>
      <c r="C353" s="31"/>
      <c r="D353" s="31"/>
      <c r="E353" s="31"/>
      <c r="F353" s="32"/>
      <c r="G353" s="33"/>
      <c r="H353" s="34"/>
      <c r="I353" s="31"/>
      <c r="J353" s="35"/>
      <c r="K353" s="35"/>
      <c r="L353" s="36"/>
      <c r="M353" s="37"/>
      <c r="N353" s="38"/>
      <c r="O353" s="39"/>
      <c r="P353" s="35"/>
      <c r="Q353" s="54"/>
    </row>
    <row r="354" spans="1:17" ht="15.75" x14ac:dyDescent="0.25">
      <c r="A354" s="50"/>
      <c r="B354" s="44"/>
      <c r="C354" s="40"/>
      <c r="D354" s="40"/>
      <c r="E354" s="40"/>
      <c r="F354" s="41"/>
      <c r="G354" s="42"/>
      <c r="H354" s="43"/>
      <c r="I354" s="40"/>
      <c r="J354" s="44"/>
      <c r="K354" s="44"/>
      <c r="L354" s="45"/>
      <c r="M354" s="46"/>
      <c r="N354" s="47"/>
      <c r="O354" s="48"/>
      <c r="P354" s="44"/>
      <c r="Q354" s="53"/>
    </row>
    <row r="355" spans="1:17" ht="15.75" x14ac:dyDescent="0.25">
      <c r="A355" s="51"/>
      <c r="B355" s="35"/>
      <c r="C355" s="31"/>
      <c r="D355" s="31"/>
      <c r="E355" s="31"/>
      <c r="F355" s="32"/>
      <c r="G355" s="33"/>
      <c r="H355" s="34"/>
      <c r="I355" s="31"/>
      <c r="J355" s="35"/>
      <c r="K355" s="35"/>
      <c r="L355" s="36"/>
      <c r="M355" s="37"/>
      <c r="N355" s="38"/>
      <c r="O355" s="39"/>
      <c r="P355" s="35"/>
      <c r="Q355" s="54"/>
    </row>
    <row r="356" spans="1:17" ht="15.75" x14ac:dyDescent="0.25">
      <c r="A356" s="50"/>
      <c r="B356" s="44"/>
      <c r="C356" s="40"/>
      <c r="D356" s="40"/>
      <c r="E356" s="40"/>
      <c r="F356" s="41"/>
      <c r="G356" s="42"/>
      <c r="H356" s="43"/>
      <c r="I356" s="40"/>
      <c r="J356" s="44"/>
      <c r="K356" s="44"/>
      <c r="L356" s="45"/>
      <c r="M356" s="46"/>
      <c r="N356" s="47"/>
      <c r="O356" s="48"/>
      <c r="P356" s="44"/>
      <c r="Q356" s="53"/>
    </row>
    <row r="357" spans="1:17" ht="15.75" x14ac:dyDescent="0.25">
      <c r="A357" s="51"/>
      <c r="B357" s="35"/>
      <c r="C357" s="31"/>
      <c r="D357" s="31"/>
      <c r="E357" s="31"/>
      <c r="F357" s="32"/>
      <c r="G357" s="33"/>
      <c r="H357" s="34"/>
      <c r="I357" s="31"/>
      <c r="J357" s="35"/>
      <c r="K357" s="35"/>
      <c r="L357" s="36"/>
      <c r="M357" s="37"/>
      <c r="N357" s="38"/>
      <c r="O357" s="39"/>
      <c r="P357" s="35"/>
      <c r="Q357" s="54"/>
    </row>
    <row r="358" spans="1:17" ht="15.75" x14ac:dyDescent="0.25">
      <c r="A358" s="50"/>
      <c r="B358" s="44"/>
      <c r="C358" s="40"/>
      <c r="D358" s="40"/>
      <c r="E358" s="40"/>
      <c r="F358" s="41"/>
      <c r="G358" s="42"/>
      <c r="H358" s="43"/>
      <c r="I358" s="40"/>
      <c r="J358" s="44"/>
      <c r="K358" s="44"/>
      <c r="L358" s="45"/>
      <c r="M358" s="46"/>
      <c r="N358" s="47"/>
      <c r="O358" s="48"/>
      <c r="P358" s="44"/>
      <c r="Q358" s="53"/>
    </row>
    <row r="359" spans="1:17" ht="15.75" x14ac:dyDescent="0.25">
      <c r="A359" s="51"/>
      <c r="B359" s="35"/>
      <c r="C359" s="31"/>
      <c r="D359" s="31"/>
      <c r="E359" s="31"/>
      <c r="F359" s="32"/>
      <c r="G359" s="33"/>
      <c r="H359" s="34"/>
      <c r="I359" s="31"/>
      <c r="J359" s="35"/>
      <c r="K359" s="35"/>
      <c r="L359" s="36"/>
      <c r="M359" s="37"/>
      <c r="N359" s="38"/>
      <c r="O359" s="39"/>
      <c r="P359" s="35"/>
      <c r="Q359" s="54"/>
    </row>
    <row r="360" spans="1:17" ht="15.75" x14ac:dyDescent="0.25">
      <c r="A360" s="50"/>
      <c r="B360" s="44"/>
      <c r="C360" s="40"/>
      <c r="D360" s="40"/>
      <c r="E360" s="40"/>
      <c r="F360" s="41"/>
      <c r="G360" s="42"/>
      <c r="H360" s="43"/>
      <c r="I360" s="40"/>
      <c r="J360" s="44"/>
      <c r="K360" s="44"/>
      <c r="L360" s="45"/>
      <c r="M360" s="46"/>
      <c r="N360" s="47"/>
      <c r="O360" s="48"/>
      <c r="P360" s="44"/>
      <c r="Q360" s="53"/>
    </row>
    <row r="361" spans="1:17" ht="15.75" x14ac:dyDescent="0.25">
      <c r="A361" s="51"/>
      <c r="B361" s="35"/>
      <c r="C361" s="31"/>
      <c r="D361" s="31"/>
      <c r="E361" s="31"/>
      <c r="F361" s="32"/>
      <c r="G361" s="33"/>
      <c r="H361" s="34"/>
      <c r="I361" s="31"/>
      <c r="J361" s="35"/>
      <c r="K361" s="35"/>
      <c r="L361" s="36"/>
      <c r="M361" s="37"/>
      <c r="N361" s="38"/>
      <c r="O361" s="39"/>
      <c r="P361" s="35"/>
      <c r="Q361" s="54"/>
    </row>
    <row r="362" spans="1:17" ht="15.75" x14ac:dyDescent="0.25">
      <c r="A362" s="50"/>
      <c r="B362" s="44"/>
      <c r="C362" s="40"/>
      <c r="D362" s="40"/>
      <c r="E362" s="40"/>
      <c r="F362" s="41"/>
      <c r="G362" s="42"/>
      <c r="H362" s="43"/>
      <c r="I362" s="40"/>
      <c r="J362" s="44"/>
      <c r="K362" s="44"/>
      <c r="L362" s="45"/>
      <c r="M362" s="46"/>
      <c r="N362" s="47"/>
      <c r="O362" s="48"/>
      <c r="P362" s="44"/>
      <c r="Q362" s="53"/>
    </row>
    <row r="363" spans="1:17" ht="15.75" x14ac:dyDescent="0.25">
      <c r="A363" s="51"/>
      <c r="B363" s="35"/>
      <c r="C363" s="31"/>
      <c r="D363" s="31"/>
      <c r="E363" s="31"/>
      <c r="F363" s="32"/>
      <c r="G363" s="33"/>
      <c r="H363" s="34"/>
      <c r="I363" s="31"/>
      <c r="J363" s="35"/>
      <c r="K363" s="35"/>
      <c r="L363" s="36"/>
      <c r="M363" s="37"/>
      <c r="N363" s="38"/>
      <c r="O363" s="39"/>
      <c r="P363" s="35"/>
      <c r="Q363" s="54"/>
    </row>
    <row r="364" spans="1:17" ht="15.75" x14ac:dyDescent="0.25">
      <c r="A364" s="50"/>
      <c r="B364" s="44"/>
      <c r="C364" s="40"/>
      <c r="D364" s="40"/>
      <c r="E364" s="40"/>
      <c r="F364" s="41"/>
      <c r="G364" s="42"/>
      <c r="H364" s="43"/>
      <c r="I364" s="40"/>
      <c r="J364" s="44"/>
      <c r="K364" s="44"/>
      <c r="L364" s="45"/>
      <c r="M364" s="46"/>
      <c r="N364" s="47"/>
      <c r="O364" s="48"/>
      <c r="P364" s="44"/>
      <c r="Q364" s="53"/>
    </row>
    <row r="365" spans="1:17" ht="15.75" x14ac:dyDescent="0.25">
      <c r="A365" s="51"/>
      <c r="B365" s="35"/>
      <c r="C365" s="31"/>
      <c r="D365" s="31"/>
      <c r="E365" s="31"/>
      <c r="F365" s="32"/>
      <c r="G365" s="33"/>
      <c r="H365" s="34"/>
      <c r="I365" s="31"/>
      <c r="J365" s="35"/>
      <c r="K365" s="35"/>
      <c r="L365" s="36"/>
      <c r="M365" s="37"/>
      <c r="N365" s="38"/>
      <c r="O365" s="39"/>
      <c r="P365" s="35"/>
      <c r="Q365" s="54"/>
    </row>
    <row r="366" spans="1:17" ht="15.75" x14ac:dyDescent="0.25">
      <c r="A366" s="50"/>
      <c r="B366" s="44"/>
      <c r="C366" s="40"/>
      <c r="D366" s="40"/>
      <c r="E366" s="40"/>
      <c r="F366" s="41"/>
      <c r="G366" s="42"/>
      <c r="H366" s="43"/>
      <c r="I366" s="40"/>
      <c r="J366" s="44"/>
      <c r="K366" s="44"/>
      <c r="L366" s="45"/>
      <c r="M366" s="46"/>
      <c r="N366" s="47"/>
      <c r="O366" s="48"/>
      <c r="P366" s="44"/>
      <c r="Q366" s="53"/>
    </row>
    <row r="367" spans="1:17" ht="15.75" x14ac:dyDescent="0.25">
      <c r="A367" s="51"/>
      <c r="B367" s="35"/>
      <c r="C367" s="31"/>
      <c r="D367" s="31"/>
      <c r="E367" s="31"/>
      <c r="F367" s="32"/>
      <c r="G367" s="33"/>
      <c r="H367" s="34"/>
      <c r="I367" s="31"/>
      <c r="J367" s="35"/>
      <c r="K367" s="35"/>
      <c r="L367" s="36"/>
      <c r="M367" s="37"/>
      <c r="N367" s="38"/>
      <c r="O367" s="39"/>
      <c r="P367" s="35"/>
      <c r="Q367" s="54"/>
    </row>
    <row r="368" spans="1:17" ht="15.75" x14ac:dyDescent="0.25">
      <c r="A368" s="50"/>
      <c r="B368" s="44"/>
      <c r="C368" s="40"/>
      <c r="D368" s="40"/>
      <c r="E368" s="40"/>
      <c r="F368" s="41"/>
      <c r="G368" s="42"/>
      <c r="H368" s="43"/>
      <c r="I368" s="40"/>
      <c r="J368" s="44"/>
      <c r="K368" s="44"/>
      <c r="L368" s="45"/>
      <c r="M368" s="46"/>
      <c r="N368" s="47"/>
      <c r="O368" s="48"/>
      <c r="P368" s="44"/>
      <c r="Q368" s="53"/>
    </row>
    <row r="369" spans="1:17" ht="15.75" x14ac:dyDescent="0.25">
      <c r="A369" s="51"/>
      <c r="B369" s="35"/>
      <c r="C369" s="31"/>
      <c r="D369" s="31"/>
      <c r="E369" s="31"/>
      <c r="F369" s="32"/>
      <c r="G369" s="33"/>
      <c r="H369" s="34"/>
      <c r="I369" s="31"/>
      <c r="J369" s="35"/>
      <c r="K369" s="35"/>
      <c r="L369" s="36"/>
      <c r="M369" s="37"/>
      <c r="N369" s="38"/>
      <c r="O369" s="39"/>
      <c r="P369" s="35"/>
      <c r="Q369" s="54"/>
    </row>
    <row r="370" spans="1:17" ht="15.75" x14ac:dyDescent="0.25">
      <c r="A370" s="50"/>
      <c r="B370" s="44"/>
      <c r="C370" s="40"/>
      <c r="D370" s="40"/>
      <c r="E370" s="40"/>
      <c r="F370" s="41"/>
      <c r="G370" s="42"/>
      <c r="H370" s="43"/>
      <c r="I370" s="40"/>
      <c r="J370" s="44"/>
      <c r="K370" s="44"/>
      <c r="L370" s="45"/>
      <c r="M370" s="46"/>
      <c r="N370" s="47"/>
      <c r="O370" s="48"/>
      <c r="P370" s="44"/>
      <c r="Q370" s="53"/>
    </row>
    <row r="371" spans="1:17" ht="15.75" x14ac:dyDescent="0.25">
      <c r="A371" s="51"/>
      <c r="B371" s="35"/>
      <c r="C371" s="31"/>
      <c r="D371" s="31"/>
      <c r="E371" s="31"/>
      <c r="F371" s="32"/>
      <c r="G371" s="33"/>
      <c r="H371" s="34"/>
      <c r="I371" s="31"/>
      <c r="J371" s="35"/>
      <c r="K371" s="35"/>
      <c r="L371" s="36"/>
      <c r="M371" s="37"/>
      <c r="N371" s="38"/>
      <c r="O371" s="39"/>
      <c r="P371" s="35"/>
      <c r="Q371" s="54"/>
    </row>
    <row r="372" spans="1:17" ht="15.75" x14ac:dyDescent="0.25">
      <c r="A372" s="50"/>
      <c r="B372" s="44"/>
      <c r="C372" s="40"/>
      <c r="D372" s="40"/>
      <c r="E372" s="40"/>
      <c r="F372" s="41"/>
      <c r="G372" s="42"/>
      <c r="H372" s="43"/>
      <c r="I372" s="40"/>
      <c r="J372" s="44"/>
      <c r="K372" s="44"/>
      <c r="L372" s="45"/>
      <c r="M372" s="46"/>
      <c r="N372" s="47"/>
      <c r="O372" s="48"/>
      <c r="P372" s="44"/>
      <c r="Q372" s="53"/>
    </row>
    <row r="373" spans="1:17" ht="15.75" x14ac:dyDescent="0.25">
      <c r="A373" s="51"/>
      <c r="B373" s="35"/>
      <c r="C373" s="31"/>
      <c r="D373" s="31"/>
      <c r="E373" s="31"/>
      <c r="F373" s="32"/>
      <c r="G373" s="33"/>
      <c r="H373" s="34"/>
      <c r="I373" s="31"/>
      <c r="J373" s="35"/>
      <c r="K373" s="35"/>
      <c r="L373" s="36"/>
      <c r="M373" s="37"/>
      <c r="N373" s="38"/>
      <c r="O373" s="39"/>
      <c r="P373" s="35"/>
      <c r="Q373" s="54"/>
    </row>
    <row r="374" spans="1:17" ht="15.75" x14ac:dyDescent="0.25">
      <c r="A374" s="50"/>
      <c r="B374" s="44"/>
      <c r="C374" s="40"/>
      <c r="D374" s="40"/>
      <c r="E374" s="40"/>
      <c r="F374" s="41"/>
      <c r="G374" s="42"/>
      <c r="H374" s="43"/>
      <c r="I374" s="40"/>
      <c r="J374" s="44"/>
      <c r="K374" s="44"/>
      <c r="L374" s="45"/>
      <c r="M374" s="46"/>
      <c r="N374" s="47"/>
      <c r="O374" s="48"/>
      <c r="P374" s="44"/>
      <c r="Q374" s="53"/>
    </row>
    <row r="375" spans="1:17" ht="15.75" x14ac:dyDescent="0.25">
      <c r="A375" s="51"/>
      <c r="B375" s="35"/>
      <c r="C375" s="31"/>
      <c r="D375" s="31"/>
      <c r="E375" s="31"/>
      <c r="F375" s="32"/>
      <c r="G375" s="33"/>
      <c r="H375" s="34"/>
      <c r="I375" s="31"/>
      <c r="J375" s="35"/>
      <c r="K375" s="35"/>
      <c r="L375" s="36"/>
      <c r="M375" s="37"/>
      <c r="N375" s="38"/>
      <c r="O375" s="39"/>
      <c r="P375" s="35"/>
      <c r="Q375" s="54"/>
    </row>
    <row r="376" spans="1:17" ht="15.75" x14ac:dyDescent="0.25">
      <c r="A376" s="50"/>
      <c r="B376" s="44"/>
      <c r="C376" s="40"/>
      <c r="D376" s="40"/>
      <c r="E376" s="40"/>
      <c r="F376" s="41"/>
      <c r="G376" s="42"/>
      <c r="H376" s="43"/>
      <c r="I376" s="40"/>
      <c r="J376" s="44"/>
      <c r="K376" s="44"/>
      <c r="L376" s="45"/>
      <c r="M376" s="46"/>
      <c r="N376" s="47"/>
      <c r="O376" s="48"/>
      <c r="P376" s="44"/>
      <c r="Q376" s="53"/>
    </row>
    <row r="377" spans="1:17" ht="15.75" x14ac:dyDescent="0.25">
      <c r="A377" s="51"/>
      <c r="B377" s="35"/>
      <c r="C377" s="31"/>
      <c r="D377" s="31"/>
      <c r="E377" s="31"/>
      <c r="F377" s="32"/>
      <c r="G377" s="33"/>
      <c r="H377" s="34"/>
      <c r="I377" s="31"/>
      <c r="J377" s="35"/>
      <c r="K377" s="35"/>
      <c r="L377" s="36"/>
      <c r="M377" s="37"/>
      <c r="N377" s="38"/>
      <c r="O377" s="39"/>
      <c r="P377" s="35"/>
      <c r="Q377" s="54"/>
    </row>
    <row r="378" spans="1:17" ht="15.75" x14ac:dyDescent="0.25">
      <c r="A378" s="50"/>
      <c r="B378" s="44"/>
      <c r="C378" s="40"/>
      <c r="D378" s="40"/>
      <c r="E378" s="40"/>
      <c r="F378" s="41"/>
      <c r="G378" s="42"/>
      <c r="H378" s="43"/>
      <c r="I378" s="40"/>
      <c r="J378" s="44"/>
      <c r="K378" s="44"/>
      <c r="L378" s="45"/>
      <c r="M378" s="46"/>
      <c r="N378" s="47"/>
      <c r="O378" s="48"/>
      <c r="P378" s="44"/>
      <c r="Q378" s="53"/>
    </row>
    <row r="379" spans="1:17" ht="15.75" x14ac:dyDescent="0.25">
      <c r="A379" s="51"/>
      <c r="B379" s="35"/>
      <c r="C379" s="31"/>
      <c r="D379" s="31"/>
      <c r="E379" s="31"/>
      <c r="F379" s="32"/>
      <c r="G379" s="33"/>
      <c r="H379" s="34"/>
      <c r="I379" s="31"/>
      <c r="J379" s="35"/>
      <c r="K379" s="35"/>
      <c r="L379" s="36"/>
      <c r="M379" s="37"/>
      <c r="N379" s="38"/>
      <c r="O379" s="39"/>
      <c r="P379" s="35"/>
      <c r="Q379" s="54"/>
    </row>
    <row r="380" spans="1:17" ht="15.75" x14ac:dyDescent="0.25">
      <c r="A380" s="50"/>
      <c r="B380" s="44"/>
      <c r="C380" s="40"/>
      <c r="D380" s="40"/>
      <c r="E380" s="40"/>
      <c r="F380" s="41"/>
      <c r="G380" s="42"/>
      <c r="H380" s="43"/>
      <c r="I380" s="40"/>
      <c r="J380" s="44"/>
      <c r="K380" s="44"/>
      <c r="L380" s="45"/>
      <c r="M380" s="46"/>
      <c r="N380" s="47"/>
      <c r="O380" s="48"/>
      <c r="P380" s="44"/>
      <c r="Q380" s="53"/>
    </row>
    <row r="381" spans="1:17" ht="15.75" x14ac:dyDescent="0.25">
      <c r="A381" s="51"/>
      <c r="B381" s="35"/>
      <c r="C381" s="31"/>
      <c r="D381" s="31"/>
      <c r="E381" s="31"/>
      <c r="F381" s="32"/>
      <c r="G381" s="33"/>
      <c r="H381" s="34"/>
      <c r="I381" s="31"/>
      <c r="J381" s="35"/>
      <c r="K381" s="35"/>
      <c r="L381" s="36"/>
      <c r="M381" s="37"/>
      <c r="N381" s="38"/>
      <c r="O381" s="39"/>
      <c r="P381" s="35"/>
      <c r="Q381" s="54"/>
    </row>
    <row r="382" spans="1:17" ht="15.75" x14ac:dyDescent="0.25">
      <c r="A382" s="50"/>
      <c r="B382" s="44"/>
      <c r="C382" s="40"/>
      <c r="D382" s="40"/>
      <c r="E382" s="40"/>
      <c r="F382" s="41"/>
      <c r="G382" s="42"/>
      <c r="H382" s="43"/>
      <c r="I382" s="40"/>
      <c r="J382" s="44"/>
      <c r="K382" s="44"/>
      <c r="L382" s="45"/>
      <c r="M382" s="46"/>
      <c r="N382" s="47"/>
      <c r="O382" s="48"/>
      <c r="P382" s="44"/>
      <c r="Q382" s="53"/>
    </row>
    <row r="383" spans="1:17" ht="15.75" x14ac:dyDescent="0.25">
      <c r="A383" s="51"/>
      <c r="B383" s="35"/>
      <c r="C383" s="31"/>
      <c r="D383" s="31"/>
      <c r="E383" s="31"/>
      <c r="F383" s="32"/>
      <c r="G383" s="33"/>
      <c r="H383" s="34"/>
      <c r="I383" s="31"/>
      <c r="J383" s="35"/>
      <c r="K383" s="35"/>
      <c r="L383" s="36"/>
      <c r="M383" s="37"/>
      <c r="N383" s="38"/>
      <c r="O383" s="39"/>
      <c r="P383" s="35"/>
      <c r="Q383" s="54"/>
    </row>
    <row r="384" spans="1:17" ht="15.75" x14ac:dyDescent="0.25">
      <c r="A384" s="50"/>
      <c r="B384" s="44"/>
      <c r="C384" s="40"/>
      <c r="D384" s="40"/>
      <c r="E384" s="40"/>
      <c r="F384" s="41"/>
      <c r="G384" s="42"/>
      <c r="H384" s="43"/>
      <c r="I384" s="40"/>
      <c r="J384" s="44"/>
      <c r="K384" s="44"/>
      <c r="L384" s="45"/>
      <c r="M384" s="46"/>
      <c r="N384" s="47"/>
      <c r="O384" s="48"/>
      <c r="P384" s="44"/>
      <c r="Q384" s="53"/>
    </row>
    <row r="385" spans="1:17" ht="15.75" x14ac:dyDescent="0.25">
      <c r="A385" s="51"/>
      <c r="B385" s="35"/>
      <c r="C385" s="31"/>
      <c r="D385" s="31"/>
      <c r="E385" s="31"/>
      <c r="F385" s="32"/>
      <c r="G385" s="33"/>
      <c r="H385" s="34"/>
      <c r="I385" s="31"/>
      <c r="J385" s="35"/>
      <c r="K385" s="35"/>
      <c r="L385" s="36"/>
      <c r="M385" s="37"/>
      <c r="N385" s="38"/>
      <c r="O385" s="39"/>
      <c r="P385" s="35"/>
      <c r="Q385" s="54"/>
    </row>
    <row r="386" spans="1:17" ht="15.75" x14ac:dyDescent="0.25">
      <c r="A386" s="50"/>
      <c r="B386" s="44"/>
      <c r="C386" s="40"/>
      <c r="D386" s="40"/>
      <c r="E386" s="40"/>
      <c r="F386" s="41"/>
      <c r="G386" s="42"/>
      <c r="H386" s="43"/>
      <c r="I386" s="40"/>
      <c r="J386" s="44"/>
      <c r="K386" s="44"/>
      <c r="L386" s="45"/>
      <c r="M386" s="46"/>
      <c r="N386" s="47"/>
      <c r="O386" s="48"/>
      <c r="P386" s="44"/>
      <c r="Q386" s="53"/>
    </row>
    <row r="387" spans="1:17" ht="15.75" x14ac:dyDescent="0.25">
      <c r="A387" s="51"/>
      <c r="B387" s="35"/>
      <c r="C387" s="31"/>
      <c r="D387" s="31"/>
      <c r="E387" s="31"/>
      <c r="F387" s="32"/>
      <c r="G387" s="33"/>
      <c r="H387" s="34"/>
      <c r="I387" s="31"/>
      <c r="J387" s="35"/>
      <c r="K387" s="35"/>
      <c r="L387" s="36"/>
      <c r="M387" s="37"/>
      <c r="N387" s="38"/>
      <c r="O387" s="39"/>
      <c r="P387" s="35"/>
      <c r="Q387" s="54"/>
    </row>
    <row r="388" spans="1:17" ht="15.75" x14ac:dyDescent="0.25">
      <c r="A388" s="50"/>
      <c r="B388" s="44"/>
      <c r="C388" s="40"/>
      <c r="D388" s="40"/>
      <c r="E388" s="40"/>
      <c r="F388" s="41"/>
      <c r="G388" s="42"/>
      <c r="H388" s="43"/>
      <c r="I388" s="40"/>
      <c r="J388" s="44"/>
      <c r="K388" s="44"/>
      <c r="L388" s="45"/>
      <c r="M388" s="46"/>
      <c r="N388" s="47"/>
      <c r="O388" s="48"/>
      <c r="P388" s="44"/>
      <c r="Q388" s="53"/>
    </row>
    <row r="389" spans="1:17" ht="15.75" x14ac:dyDescent="0.25">
      <c r="A389" s="51"/>
      <c r="B389" s="35"/>
      <c r="C389" s="31"/>
      <c r="D389" s="31"/>
      <c r="E389" s="31"/>
      <c r="F389" s="32"/>
      <c r="G389" s="33"/>
      <c r="H389" s="34"/>
      <c r="I389" s="31"/>
      <c r="J389" s="35"/>
      <c r="K389" s="35"/>
      <c r="L389" s="36"/>
      <c r="M389" s="37"/>
      <c r="N389" s="38"/>
      <c r="O389" s="39"/>
      <c r="P389" s="35"/>
      <c r="Q389" s="54"/>
    </row>
    <row r="390" spans="1:17" ht="15.75" x14ac:dyDescent="0.25">
      <c r="A390" s="50"/>
      <c r="B390" s="44"/>
      <c r="C390" s="40"/>
      <c r="D390" s="40"/>
      <c r="E390" s="40"/>
      <c r="F390" s="41"/>
      <c r="G390" s="42"/>
      <c r="H390" s="43"/>
      <c r="I390" s="40"/>
      <c r="J390" s="44"/>
      <c r="K390" s="44"/>
      <c r="L390" s="45"/>
      <c r="M390" s="46"/>
      <c r="N390" s="47"/>
      <c r="O390" s="48"/>
      <c r="P390" s="44"/>
      <c r="Q390" s="53"/>
    </row>
    <row r="391" spans="1:17" ht="15.75" x14ac:dyDescent="0.25">
      <c r="A391" s="51"/>
      <c r="B391" s="35"/>
      <c r="C391" s="31"/>
      <c r="D391" s="31"/>
      <c r="E391" s="31"/>
      <c r="F391" s="32"/>
      <c r="G391" s="33"/>
      <c r="H391" s="34"/>
      <c r="I391" s="31"/>
      <c r="J391" s="35"/>
      <c r="K391" s="35"/>
      <c r="L391" s="36"/>
      <c r="M391" s="37"/>
      <c r="N391" s="38"/>
      <c r="O391" s="39"/>
      <c r="P391" s="35"/>
      <c r="Q391" s="54"/>
    </row>
    <row r="392" spans="1:17" ht="15.75" x14ac:dyDescent="0.25">
      <c r="A392" s="50"/>
      <c r="B392" s="44"/>
      <c r="C392" s="40"/>
      <c r="D392" s="40"/>
      <c r="E392" s="40"/>
      <c r="F392" s="41"/>
      <c r="G392" s="42"/>
      <c r="H392" s="43"/>
      <c r="I392" s="40"/>
      <c r="J392" s="44"/>
      <c r="K392" s="44"/>
      <c r="L392" s="45"/>
      <c r="M392" s="46"/>
      <c r="N392" s="47"/>
      <c r="O392" s="48"/>
      <c r="P392" s="44"/>
      <c r="Q392" s="53"/>
    </row>
    <row r="393" spans="1:17" ht="15.75" x14ac:dyDescent="0.25">
      <c r="A393" s="51"/>
      <c r="B393" s="35"/>
      <c r="C393" s="31"/>
      <c r="D393" s="31"/>
      <c r="E393" s="31"/>
      <c r="F393" s="32"/>
      <c r="G393" s="33"/>
      <c r="H393" s="34"/>
      <c r="I393" s="31"/>
      <c r="J393" s="35"/>
      <c r="K393" s="35"/>
      <c r="L393" s="36"/>
      <c r="M393" s="37"/>
      <c r="N393" s="38"/>
      <c r="O393" s="39"/>
      <c r="P393" s="35"/>
      <c r="Q393" s="54"/>
    </row>
    <row r="394" spans="1:17" ht="15.75" x14ac:dyDescent="0.25">
      <c r="A394" s="50"/>
      <c r="B394" s="44"/>
      <c r="C394" s="40"/>
      <c r="D394" s="40"/>
      <c r="E394" s="40"/>
      <c r="F394" s="41"/>
      <c r="G394" s="42"/>
      <c r="H394" s="43"/>
      <c r="I394" s="40"/>
      <c r="J394" s="44"/>
      <c r="K394" s="44"/>
      <c r="L394" s="45"/>
      <c r="M394" s="46"/>
      <c r="N394" s="47"/>
      <c r="O394" s="48"/>
      <c r="P394" s="44"/>
      <c r="Q394" s="53"/>
    </row>
    <row r="395" spans="1:17" ht="15.75" x14ac:dyDescent="0.25">
      <c r="A395" s="51"/>
      <c r="B395" s="35"/>
      <c r="C395" s="31"/>
      <c r="D395" s="31"/>
      <c r="E395" s="31"/>
      <c r="F395" s="32"/>
      <c r="G395" s="33"/>
      <c r="H395" s="34"/>
      <c r="I395" s="31"/>
      <c r="J395" s="35"/>
      <c r="K395" s="35"/>
      <c r="L395" s="36"/>
      <c r="M395" s="37"/>
      <c r="N395" s="38"/>
      <c r="O395" s="39"/>
      <c r="P395" s="35"/>
      <c r="Q395" s="54"/>
    </row>
    <row r="396" spans="1:17" ht="15.75" x14ac:dyDescent="0.25">
      <c r="A396" s="50"/>
      <c r="B396" s="44"/>
      <c r="C396" s="40"/>
      <c r="D396" s="40"/>
      <c r="E396" s="40"/>
      <c r="F396" s="41"/>
      <c r="G396" s="42"/>
      <c r="H396" s="43"/>
      <c r="I396" s="40"/>
      <c r="J396" s="44"/>
      <c r="K396" s="44"/>
      <c r="L396" s="45"/>
      <c r="M396" s="46"/>
      <c r="N396" s="47"/>
      <c r="O396" s="48"/>
      <c r="P396" s="44"/>
      <c r="Q396" s="53"/>
    </row>
    <row r="397" spans="1:17" ht="15.75" x14ac:dyDescent="0.25">
      <c r="A397" s="51"/>
      <c r="B397" s="35"/>
      <c r="C397" s="31"/>
      <c r="D397" s="31"/>
      <c r="E397" s="31"/>
      <c r="F397" s="32"/>
      <c r="G397" s="33"/>
      <c r="H397" s="34"/>
      <c r="I397" s="31"/>
      <c r="J397" s="35"/>
      <c r="K397" s="35"/>
      <c r="L397" s="36"/>
      <c r="M397" s="37"/>
      <c r="N397" s="38"/>
      <c r="O397" s="39"/>
      <c r="P397" s="35"/>
      <c r="Q397" s="54"/>
    </row>
    <row r="398" spans="1:17" ht="15.75" x14ac:dyDescent="0.25">
      <c r="A398" s="50"/>
      <c r="B398" s="44"/>
      <c r="C398" s="40"/>
      <c r="D398" s="40"/>
      <c r="E398" s="40"/>
      <c r="F398" s="41"/>
      <c r="G398" s="42"/>
      <c r="H398" s="43"/>
      <c r="I398" s="40"/>
      <c r="J398" s="44"/>
      <c r="K398" s="44"/>
      <c r="L398" s="45"/>
      <c r="M398" s="46"/>
      <c r="N398" s="47"/>
      <c r="O398" s="48"/>
      <c r="P398" s="44"/>
      <c r="Q398" s="53"/>
    </row>
    <row r="399" spans="1:17" ht="15.75" x14ac:dyDescent="0.25">
      <c r="A399" s="51"/>
      <c r="B399" s="35"/>
      <c r="C399" s="31"/>
      <c r="D399" s="31"/>
      <c r="E399" s="31"/>
      <c r="F399" s="32"/>
      <c r="G399" s="33"/>
      <c r="H399" s="34"/>
      <c r="I399" s="31"/>
      <c r="J399" s="35"/>
      <c r="K399" s="35"/>
      <c r="L399" s="36"/>
      <c r="M399" s="37"/>
      <c r="N399" s="38"/>
      <c r="O399" s="39"/>
      <c r="P399" s="35"/>
      <c r="Q399" s="54"/>
    </row>
    <row r="400" spans="1:17" ht="15.75" x14ac:dyDescent="0.25">
      <c r="A400" s="50"/>
      <c r="B400" s="44"/>
      <c r="C400" s="40"/>
      <c r="D400" s="40"/>
      <c r="E400" s="40"/>
      <c r="F400" s="41"/>
      <c r="G400" s="42"/>
      <c r="H400" s="43"/>
      <c r="I400" s="40"/>
      <c r="J400" s="44"/>
      <c r="K400" s="44"/>
      <c r="L400" s="45"/>
      <c r="M400" s="46"/>
      <c r="N400" s="47"/>
      <c r="O400" s="48"/>
      <c r="P400" s="44"/>
      <c r="Q400" s="53"/>
    </row>
    <row r="401" spans="1:17" ht="15.75" x14ac:dyDescent="0.25">
      <c r="A401" s="51"/>
      <c r="B401" s="35"/>
      <c r="C401" s="31"/>
      <c r="D401" s="31"/>
      <c r="E401" s="31"/>
      <c r="F401" s="32"/>
      <c r="G401" s="33"/>
      <c r="H401" s="34"/>
      <c r="I401" s="31"/>
      <c r="J401" s="35"/>
      <c r="K401" s="35"/>
      <c r="L401" s="36"/>
      <c r="M401" s="37"/>
      <c r="N401" s="38"/>
      <c r="O401" s="39"/>
      <c r="P401" s="35"/>
      <c r="Q401" s="54"/>
    </row>
    <row r="402" spans="1:17" ht="15.75" x14ac:dyDescent="0.25">
      <c r="A402" s="50"/>
      <c r="B402" s="44"/>
      <c r="C402" s="40"/>
      <c r="D402" s="40"/>
      <c r="E402" s="40"/>
      <c r="F402" s="41"/>
      <c r="G402" s="42"/>
      <c r="H402" s="43"/>
      <c r="I402" s="40"/>
      <c r="J402" s="44"/>
      <c r="K402" s="44"/>
      <c r="L402" s="45"/>
      <c r="M402" s="46"/>
      <c r="N402" s="47"/>
      <c r="O402" s="48"/>
      <c r="P402" s="44"/>
      <c r="Q402" s="53"/>
    </row>
    <row r="403" spans="1:17" ht="15.75" x14ac:dyDescent="0.25">
      <c r="A403" s="51"/>
      <c r="B403" s="35"/>
      <c r="C403" s="31"/>
      <c r="D403" s="31"/>
      <c r="E403" s="31"/>
      <c r="F403" s="32"/>
      <c r="G403" s="33"/>
      <c r="H403" s="34"/>
      <c r="I403" s="31"/>
      <c r="J403" s="35"/>
      <c r="K403" s="35"/>
      <c r="L403" s="36"/>
      <c r="M403" s="37"/>
      <c r="N403" s="38"/>
      <c r="O403" s="39"/>
      <c r="P403" s="35"/>
      <c r="Q403" s="54"/>
    </row>
    <row r="404" spans="1:17" ht="15.75" x14ac:dyDescent="0.25">
      <c r="A404" s="50"/>
      <c r="B404" s="44"/>
      <c r="C404" s="40"/>
      <c r="D404" s="40"/>
      <c r="E404" s="40"/>
      <c r="F404" s="41"/>
      <c r="G404" s="42"/>
      <c r="H404" s="43"/>
      <c r="I404" s="40"/>
      <c r="J404" s="44"/>
      <c r="K404" s="44"/>
      <c r="L404" s="45"/>
      <c r="M404" s="46"/>
      <c r="N404" s="47"/>
      <c r="O404" s="48"/>
      <c r="P404" s="44"/>
      <c r="Q404" s="53"/>
    </row>
    <row r="405" spans="1:17" ht="15.75" x14ac:dyDescent="0.25">
      <c r="A405" s="51"/>
      <c r="B405" s="35"/>
      <c r="C405" s="31"/>
      <c r="D405" s="31"/>
      <c r="E405" s="31"/>
      <c r="F405" s="32"/>
      <c r="G405" s="33"/>
      <c r="H405" s="34"/>
      <c r="I405" s="31"/>
      <c r="J405" s="35"/>
      <c r="K405" s="35"/>
      <c r="L405" s="36"/>
      <c r="M405" s="37"/>
      <c r="N405" s="38"/>
      <c r="O405" s="39"/>
      <c r="P405" s="35"/>
      <c r="Q405" s="54"/>
    </row>
    <row r="406" spans="1:17" ht="15.75" x14ac:dyDescent="0.25">
      <c r="A406" s="50"/>
      <c r="B406" s="44"/>
      <c r="C406" s="40"/>
      <c r="D406" s="40"/>
      <c r="E406" s="40"/>
      <c r="F406" s="41"/>
      <c r="G406" s="42"/>
      <c r="H406" s="43"/>
      <c r="I406" s="40"/>
      <c r="J406" s="44"/>
      <c r="K406" s="44"/>
      <c r="L406" s="45"/>
      <c r="M406" s="46"/>
      <c r="N406" s="47"/>
      <c r="O406" s="48"/>
      <c r="P406" s="44"/>
      <c r="Q406" s="53"/>
    </row>
    <row r="407" spans="1:17" ht="15.75" x14ac:dyDescent="0.25">
      <c r="A407" s="51"/>
      <c r="B407" s="35"/>
      <c r="C407" s="31"/>
      <c r="D407" s="31"/>
      <c r="E407" s="31"/>
      <c r="F407" s="32"/>
      <c r="G407" s="33"/>
      <c r="H407" s="34"/>
      <c r="I407" s="31"/>
      <c r="J407" s="35"/>
      <c r="K407" s="35"/>
      <c r="L407" s="36"/>
      <c r="M407" s="37"/>
      <c r="N407" s="38"/>
      <c r="O407" s="39"/>
      <c r="P407" s="35"/>
      <c r="Q407" s="54"/>
    </row>
    <row r="408" spans="1:17" ht="15.75" x14ac:dyDescent="0.25">
      <c r="A408" s="50"/>
      <c r="B408" s="44"/>
      <c r="C408" s="40"/>
      <c r="D408" s="40"/>
      <c r="E408" s="40"/>
      <c r="F408" s="41"/>
      <c r="G408" s="42"/>
      <c r="H408" s="43"/>
      <c r="I408" s="40"/>
      <c r="J408" s="44"/>
      <c r="K408" s="44"/>
      <c r="L408" s="45"/>
      <c r="M408" s="46"/>
      <c r="N408" s="47"/>
      <c r="O408" s="48"/>
      <c r="P408" s="44"/>
      <c r="Q408" s="53"/>
    </row>
    <row r="409" spans="1:17" ht="15.75" x14ac:dyDescent="0.25">
      <c r="A409" s="51"/>
      <c r="B409" s="35"/>
      <c r="C409" s="31"/>
      <c r="D409" s="31"/>
      <c r="E409" s="31"/>
      <c r="F409" s="32"/>
      <c r="G409" s="33"/>
      <c r="H409" s="34"/>
      <c r="I409" s="31"/>
      <c r="J409" s="35"/>
      <c r="K409" s="35"/>
      <c r="L409" s="36"/>
      <c r="M409" s="37"/>
      <c r="N409" s="38"/>
      <c r="O409" s="39"/>
      <c r="P409" s="35"/>
      <c r="Q409" s="54"/>
    </row>
    <row r="410" spans="1:17" ht="15.75" x14ac:dyDescent="0.25">
      <c r="A410" s="50"/>
      <c r="B410" s="44"/>
      <c r="C410" s="40"/>
      <c r="D410" s="40"/>
      <c r="E410" s="40"/>
      <c r="F410" s="41"/>
      <c r="G410" s="42"/>
      <c r="H410" s="43"/>
      <c r="I410" s="40"/>
      <c r="J410" s="44"/>
      <c r="K410" s="44"/>
      <c r="L410" s="45"/>
      <c r="M410" s="46"/>
      <c r="N410" s="47"/>
      <c r="O410" s="48"/>
      <c r="P410" s="44"/>
      <c r="Q410" s="53"/>
    </row>
    <row r="411" spans="1:17" ht="15.75" x14ac:dyDescent="0.25">
      <c r="A411" s="51"/>
      <c r="B411" s="35"/>
      <c r="C411" s="31"/>
      <c r="D411" s="31"/>
      <c r="E411" s="31"/>
      <c r="F411" s="32"/>
      <c r="G411" s="33"/>
      <c r="H411" s="34"/>
      <c r="I411" s="31"/>
      <c r="J411" s="35"/>
      <c r="K411" s="35"/>
      <c r="L411" s="36"/>
      <c r="M411" s="37"/>
      <c r="N411" s="38"/>
      <c r="O411" s="39"/>
      <c r="P411" s="35"/>
      <c r="Q411" s="54"/>
    </row>
    <row r="412" spans="1:17" ht="15.75" x14ac:dyDescent="0.25">
      <c r="A412" s="50"/>
      <c r="B412" s="44"/>
      <c r="C412" s="40"/>
      <c r="D412" s="40"/>
      <c r="E412" s="40"/>
      <c r="F412" s="41"/>
      <c r="G412" s="42"/>
      <c r="H412" s="43"/>
      <c r="I412" s="40"/>
      <c r="J412" s="44"/>
      <c r="K412" s="44"/>
      <c r="L412" s="45"/>
      <c r="M412" s="46"/>
      <c r="N412" s="47"/>
      <c r="O412" s="48"/>
      <c r="P412" s="44"/>
      <c r="Q412" s="53"/>
    </row>
    <row r="413" spans="1:17" ht="15.75" x14ac:dyDescent="0.25">
      <c r="A413" s="51"/>
      <c r="B413" s="35"/>
      <c r="C413" s="31"/>
      <c r="D413" s="31"/>
      <c r="E413" s="31"/>
      <c r="F413" s="32"/>
      <c r="G413" s="33"/>
      <c r="H413" s="34"/>
      <c r="I413" s="31"/>
      <c r="J413" s="35"/>
      <c r="K413" s="35"/>
      <c r="L413" s="36"/>
      <c r="M413" s="37"/>
      <c r="N413" s="38"/>
      <c r="O413" s="39"/>
      <c r="P413" s="35"/>
      <c r="Q413" s="54"/>
    </row>
    <row r="414" spans="1:17" ht="15.75" x14ac:dyDescent="0.25">
      <c r="A414" s="50"/>
      <c r="B414" s="44"/>
      <c r="C414" s="40"/>
      <c r="D414" s="40"/>
      <c r="E414" s="40"/>
      <c r="F414" s="41"/>
      <c r="G414" s="42"/>
      <c r="H414" s="43"/>
      <c r="I414" s="40"/>
      <c r="J414" s="44"/>
      <c r="K414" s="44"/>
      <c r="L414" s="45"/>
      <c r="M414" s="46"/>
      <c r="N414" s="47"/>
      <c r="O414" s="48"/>
      <c r="P414" s="44"/>
      <c r="Q414" s="53"/>
    </row>
    <row r="415" spans="1:17" ht="15.75" x14ac:dyDescent="0.25">
      <c r="A415" s="51"/>
      <c r="B415" s="35"/>
      <c r="C415" s="31"/>
      <c r="D415" s="31"/>
      <c r="E415" s="31"/>
      <c r="F415" s="32"/>
      <c r="G415" s="33"/>
      <c r="H415" s="34"/>
      <c r="I415" s="31"/>
      <c r="J415" s="35"/>
      <c r="K415" s="35"/>
      <c r="L415" s="36"/>
      <c r="M415" s="37"/>
      <c r="N415" s="38"/>
      <c r="O415" s="39"/>
      <c r="P415" s="35"/>
      <c r="Q415" s="54"/>
    </row>
    <row r="416" spans="1:17" ht="15.75" x14ac:dyDescent="0.25">
      <c r="A416" s="50"/>
      <c r="B416" s="44"/>
      <c r="C416" s="40"/>
      <c r="D416" s="40"/>
      <c r="E416" s="40"/>
      <c r="F416" s="41"/>
      <c r="G416" s="42"/>
      <c r="H416" s="43"/>
      <c r="I416" s="40"/>
      <c r="J416" s="44"/>
      <c r="K416" s="44"/>
      <c r="L416" s="45"/>
      <c r="M416" s="46"/>
      <c r="N416" s="47"/>
      <c r="O416" s="48"/>
      <c r="P416" s="44"/>
      <c r="Q416" s="53"/>
    </row>
    <row r="417" spans="1:17" ht="15.75" x14ac:dyDescent="0.25">
      <c r="A417" s="51"/>
      <c r="B417" s="35"/>
      <c r="C417" s="31"/>
      <c r="D417" s="31"/>
      <c r="E417" s="31"/>
      <c r="F417" s="32"/>
      <c r="G417" s="33"/>
      <c r="H417" s="34"/>
      <c r="I417" s="31"/>
      <c r="J417" s="35"/>
      <c r="K417" s="35"/>
      <c r="L417" s="36"/>
      <c r="M417" s="37"/>
      <c r="N417" s="38"/>
      <c r="O417" s="39"/>
      <c r="P417" s="35"/>
      <c r="Q417" s="54"/>
    </row>
    <row r="418" spans="1:17" ht="15.75" x14ac:dyDescent="0.25">
      <c r="A418" s="50"/>
      <c r="B418" s="44"/>
      <c r="C418" s="40"/>
      <c r="D418" s="40"/>
      <c r="E418" s="40"/>
      <c r="F418" s="41"/>
      <c r="G418" s="42"/>
      <c r="H418" s="43"/>
      <c r="I418" s="40"/>
      <c r="J418" s="44"/>
      <c r="K418" s="44"/>
      <c r="L418" s="45"/>
      <c r="M418" s="46"/>
      <c r="N418" s="47"/>
      <c r="O418" s="48"/>
      <c r="P418" s="44"/>
      <c r="Q418" s="53"/>
    </row>
    <row r="419" spans="1:17" ht="15.75" x14ac:dyDescent="0.25">
      <c r="A419" s="51"/>
      <c r="B419" s="35"/>
      <c r="C419" s="31"/>
      <c r="D419" s="31"/>
      <c r="E419" s="31"/>
      <c r="F419" s="32"/>
      <c r="G419" s="33"/>
      <c r="H419" s="34"/>
      <c r="I419" s="31"/>
      <c r="J419" s="35"/>
      <c r="K419" s="35"/>
      <c r="L419" s="36"/>
      <c r="M419" s="37"/>
      <c r="N419" s="38"/>
      <c r="O419" s="39"/>
      <c r="P419" s="35"/>
      <c r="Q419" s="54"/>
    </row>
    <row r="420" spans="1:17" ht="15.75" x14ac:dyDescent="0.25">
      <c r="A420" s="50"/>
      <c r="B420" s="44"/>
      <c r="C420" s="40"/>
      <c r="D420" s="40"/>
      <c r="E420" s="40"/>
      <c r="F420" s="41"/>
      <c r="G420" s="42"/>
      <c r="H420" s="43"/>
      <c r="I420" s="40"/>
      <c r="J420" s="44"/>
      <c r="K420" s="44"/>
      <c r="L420" s="45"/>
      <c r="M420" s="46"/>
      <c r="N420" s="47"/>
      <c r="O420" s="48"/>
      <c r="P420" s="44"/>
      <c r="Q420" s="53"/>
    </row>
    <row r="421" spans="1:17" ht="15.75" x14ac:dyDescent="0.25">
      <c r="A421" s="51"/>
      <c r="B421" s="35"/>
      <c r="C421" s="31"/>
      <c r="D421" s="31"/>
      <c r="E421" s="31"/>
      <c r="F421" s="32"/>
      <c r="G421" s="33"/>
      <c r="H421" s="34"/>
      <c r="I421" s="31"/>
      <c r="J421" s="35"/>
      <c r="K421" s="35"/>
      <c r="L421" s="36"/>
      <c r="M421" s="37"/>
      <c r="N421" s="38"/>
      <c r="O421" s="39"/>
      <c r="P421" s="35"/>
      <c r="Q421" s="54"/>
    </row>
    <row r="422" spans="1:17" ht="15.75" x14ac:dyDescent="0.25">
      <c r="A422" s="50"/>
      <c r="B422" s="44"/>
      <c r="C422" s="40"/>
      <c r="D422" s="40"/>
      <c r="E422" s="40"/>
      <c r="F422" s="41"/>
      <c r="G422" s="42"/>
      <c r="H422" s="43"/>
      <c r="I422" s="40"/>
      <c r="J422" s="44"/>
      <c r="K422" s="44"/>
      <c r="L422" s="45"/>
      <c r="M422" s="46"/>
      <c r="N422" s="47"/>
      <c r="O422" s="48"/>
      <c r="P422" s="44"/>
      <c r="Q422" s="53"/>
    </row>
    <row r="423" spans="1:17" ht="15.75" x14ac:dyDescent="0.25">
      <c r="A423" s="51"/>
      <c r="B423" s="35"/>
      <c r="C423" s="31"/>
      <c r="D423" s="31"/>
      <c r="E423" s="31"/>
      <c r="F423" s="32"/>
      <c r="G423" s="33"/>
      <c r="H423" s="34"/>
      <c r="I423" s="31"/>
      <c r="J423" s="35"/>
      <c r="K423" s="35"/>
      <c r="L423" s="36"/>
      <c r="M423" s="37"/>
      <c r="N423" s="38"/>
      <c r="O423" s="39"/>
      <c r="P423" s="35"/>
      <c r="Q423" s="54"/>
    </row>
    <row r="424" spans="1:17" ht="15.75" x14ac:dyDescent="0.25">
      <c r="A424" s="50"/>
      <c r="B424" s="44"/>
      <c r="C424" s="40"/>
      <c r="D424" s="40"/>
      <c r="E424" s="40"/>
      <c r="F424" s="41"/>
      <c r="G424" s="42"/>
      <c r="H424" s="43"/>
      <c r="I424" s="40"/>
      <c r="J424" s="44"/>
      <c r="K424" s="44"/>
      <c r="L424" s="45"/>
      <c r="M424" s="46"/>
      <c r="N424" s="47"/>
      <c r="O424" s="48"/>
      <c r="P424" s="44"/>
      <c r="Q424" s="53"/>
    </row>
    <row r="425" spans="1:17" ht="15.75" x14ac:dyDescent="0.25">
      <c r="A425" s="51"/>
      <c r="B425" s="35"/>
      <c r="C425" s="31"/>
      <c r="D425" s="31"/>
      <c r="E425" s="31"/>
      <c r="F425" s="32"/>
      <c r="G425" s="33"/>
      <c r="H425" s="34"/>
      <c r="I425" s="31"/>
      <c r="J425" s="35"/>
      <c r="K425" s="35"/>
      <c r="L425" s="36"/>
      <c r="M425" s="37"/>
      <c r="N425" s="38"/>
      <c r="O425" s="39"/>
      <c r="P425" s="35"/>
      <c r="Q425" s="54"/>
    </row>
    <row r="426" spans="1:17" ht="15.75" x14ac:dyDescent="0.25">
      <c r="A426" s="50"/>
      <c r="B426" s="44"/>
      <c r="C426" s="40"/>
      <c r="D426" s="40"/>
      <c r="E426" s="40"/>
      <c r="F426" s="41"/>
      <c r="G426" s="42"/>
      <c r="H426" s="43"/>
      <c r="I426" s="40"/>
      <c r="J426" s="44"/>
      <c r="K426" s="44"/>
      <c r="L426" s="45"/>
      <c r="M426" s="46"/>
      <c r="N426" s="47"/>
      <c r="O426" s="48"/>
      <c r="P426" s="44"/>
      <c r="Q426" s="53"/>
    </row>
    <row r="427" spans="1:17" ht="15.75" x14ac:dyDescent="0.25">
      <c r="A427" s="51"/>
      <c r="B427" s="35"/>
      <c r="C427" s="31"/>
      <c r="D427" s="31"/>
      <c r="E427" s="31"/>
      <c r="F427" s="32"/>
      <c r="G427" s="33"/>
      <c r="H427" s="34"/>
      <c r="I427" s="31"/>
      <c r="J427" s="35"/>
      <c r="K427" s="35"/>
      <c r="L427" s="36"/>
      <c r="M427" s="37"/>
      <c r="N427" s="38"/>
      <c r="O427" s="39"/>
      <c r="P427" s="35"/>
      <c r="Q427" s="54"/>
    </row>
    <row r="428" spans="1:17" ht="15.75" x14ac:dyDescent="0.25">
      <c r="A428" s="50"/>
      <c r="B428" s="44"/>
      <c r="C428" s="40"/>
      <c r="D428" s="40"/>
      <c r="E428" s="40"/>
      <c r="F428" s="41"/>
      <c r="G428" s="42"/>
      <c r="H428" s="43"/>
      <c r="I428" s="40"/>
      <c r="J428" s="44"/>
      <c r="K428" s="44"/>
      <c r="L428" s="45"/>
      <c r="M428" s="46"/>
      <c r="N428" s="47"/>
      <c r="O428" s="48"/>
      <c r="P428" s="44"/>
      <c r="Q428" s="53"/>
    </row>
    <row r="429" spans="1:17" ht="15.75" x14ac:dyDescent="0.25">
      <c r="A429" s="51"/>
      <c r="B429" s="35"/>
      <c r="C429" s="31"/>
      <c r="D429" s="31"/>
      <c r="E429" s="31"/>
      <c r="F429" s="32"/>
      <c r="G429" s="33"/>
      <c r="H429" s="34"/>
      <c r="I429" s="31"/>
      <c r="J429" s="35"/>
      <c r="K429" s="35"/>
      <c r="L429" s="36"/>
      <c r="M429" s="37"/>
      <c r="N429" s="38"/>
      <c r="O429" s="39"/>
      <c r="P429" s="35"/>
      <c r="Q429" s="54"/>
    </row>
    <row r="430" spans="1:17" ht="15.75" x14ac:dyDescent="0.25">
      <c r="A430" s="50"/>
      <c r="B430" s="44"/>
      <c r="C430" s="40"/>
      <c r="D430" s="40"/>
      <c r="E430" s="40"/>
      <c r="F430" s="41"/>
      <c r="G430" s="42"/>
      <c r="H430" s="43"/>
      <c r="I430" s="40"/>
      <c r="J430" s="44"/>
      <c r="K430" s="44"/>
      <c r="L430" s="45"/>
      <c r="M430" s="46"/>
      <c r="N430" s="47"/>
      <c r="O430" s="48"/>
      <c r="P430" s="44"/>
      <c r="Q430" s="53"/>
    </row>
    <row r="431" spans="1:17" ht="15.75" x14ac:dyDescent="0.25">
      <c r="A431" s="51"/>
      <c r="B431" s="35"/>
      <c r="C431" s="31"/>
      <c r="D431" s="31"/>
      <c r="E431" s="31"/>
      <c r="F431" s="32"/>
      <c r="G431" s="33"/>
      <c r="H431" s="34"/>
      <c r="I431" s="31"/>
      <c r="J431" s="35"/>
      <c r="K431" s="35"/>
      <c r="L431" s="36"/>
      <c r="M431" s="37"/>
      <c r="N431" s="38"/>
      <c r="O431" s="39"/>
      <c r="P431" s="35"/>
      <c r="Q431" s="54"/>
    </row>
    <row r="432" spans="1:17" ht="15.75" x14ac:dyDescent="0.25">
      <c r="A432" s="50"/>
      <c r="B432" s="44"/>
      <c r="C432" s="40"/>
      <c r="D432" s="40"/>
      <c r="E432" s="40"/>
      <c r="F432" s="41"/>
      <c r="G432" s="42"/>
      <c r="H432" s="43"/>
      <c r="I432" s="40"/>
      <c r="J432" s="44"/>
      <c r="K432" s="44"/>
      <c r="L432" s="45"/>
      <c r="M432" s="46"/>
      <c r="N432" s="47"/>
      <c r="O432" s="48"/>
      <c r="P432" s="44"/>
      <c r="Q432" s="53"/>
    </row>
    <row r="433" spans="1:17" ht="15.75" x14ac:dyDescent="0.25">
      <c r="A433" s="51"/>
      <c r="B433" s="35"/>
      <c r="C433" s="31"/>
      <c r="D433" s="31"/>
      <c r="E433" s="31"/>
      <c r="F433" s="32"/>
      <c r="G433" s="33"/>
      <c r="H433" s="34"/>
      <c r="I433" s="31"/>
      <c r="J433" s="35"/>
      <c r="K433" s="35"/>
      <c r="L433" s="36"/>
      <c r="M433" s="37"/>
      <c r="N433" s="38"/>
      <c r="O433" s="39"/>
      <c r="P433" s="35"/>
      <c r="Q433" s="54"/>
    </row>
    <row r="434" spans="1:17" ht="15.75" x14ac:dyDescent="0.25">
      <c r="A434" s="50"/>
      <c r="B434" s="44"/>
      <c r="C434" s="40"/>
      <c r="D434" s="40"/>
      <c r="E434" s="40"/>
      <c r="F434" s="41"/>
      <c r="G434" s="42"/>
      <c r="H434" s="43"/>
      <c r="I434" s="40"/>
      <c r="J434" s="44"/>
      <c r="K434" s="44"/>
      <c r="L434" s="45"/>
      <c r="M434" s="46"/>
      <c r="N434" s="47"/>
      <c r="O434" s="48"/>
      <c r="P434" s="44"/>
      <c r="Q434" s="53"/>
    </row>
    <row r="435" spans="1:17" ht="15.75" x14ac:dyDescent="0.25">
      <c r="A435" s="51"/>
      <c r="B435" s="35"/>
      <c r="C435" s="31"/>
      <c r="D435" s="31"/>
      <c r="E435" s="31"/>
      <c r="F435" s="32"/>
      <c r="G435" s="33"/>
      <c r="H435" s="34"/>
      <c r="I435" s="31"/>
      <c r="J435" s="35"/>
      <c r="K435" s="35"/>
      <c r="L435" s="36"/>
      <c r="M435" s="37"/>
      <c r="N435" s="38"/>
      <c r="O435" s="39"/>
      <c r="P435" s="35"/>
      <c r="Q435" s="54"/>
    </row>
    <row r="436" spans="1:17" ht="15.75" x14ac:dyDescent="0.25">
      <c r="A436" s="50"/>
      <c r="B436" s="44"/>
      <c r="C436" s="40"/>
      <c r="D436" s="40"/>
      <c r="E436" s="40"/>
      <c r="F436" s="41"/>
      <c r="G436" s="42"/>
      <c r="H436" s="43"/>
      <c r="I436" s="40"/>
      <c r="J436" s="44"/>
      <c r="K436" s="44"/>
      <c r="L436" s="45"/>
      <c r="M436" s="46"/>
      <c r="N436" s="47"/>
      <c r="O436" s="48"/>
      <c r="P436" s="44"/>
      <c r="Q436" s="53"/>
    </row>
    <row r="437" spans="1:17" ht="15.75" x14ac:dyDescent="0.25">
      <c r="A437" s="51"/>
      <c r="B437" s="35"/>
      <c r="C437" s="31"/>
      <c r="D437" s="31"/>
      <c r="E437" s="31"/>
      <c r="F437" s="32"/>
      <c r="G437" s="33"/>
      <c r="H437" s="34"/>
      <c r="I437" s="31"/>
      <c r="J437" s="35"/>
      <c r="K437" s="35"/>
      <c r="L437" s="36"/>
      <c r="M437" s="37"/>
      <c r="N437" s="38"/>
      <c r="O437" s="39"/>
      <c r="P437" s="35"/>
      <c r="Q437" s="54"/>
    </row>
    <row r="438" spans="1:17" ht="15.75" x14ac:dyDescent="0.25">
      <c r="A438" s="50"/>
      <c r="B438" s="44"/>
      <c r="C438" s="40"/>
      <c r="D438" s="40"/>
      <c r="E438" s="40"/>
      <c r="F438" s="41"/>
      <c r="G438" s="42"/>
      <c r="H438" s="43"/>
      <c r="I438" s="40"/>
      <c r="J438" s="44"/>
      <c r="K438" s="44"/>
      <c r="L438" s="45"/>
      <c r="M438" s="46"/>
      <c r="N438" s="47"/>
      <c r="O438" s="48"/>
      <c r="P438" s="44"/>
      <c r="Q438" s="53"/>
    </row>
    <row r="439" spans="1:17" ht="15.75" x14ac:dyDescent="0.25">
      <c r="A439" s="51"/>
      <c r="B439" s="35"/>
      <c r="C439" s="31"/>
      <c r="D439" s="31"/>
      <c r="E439" s="31"/>
      <c r="F439" s="32"/>
      <c r="G439" s="33"/>
      <c r="H439" s="34"/>
      <c r="I439" s="31"/>
      <c r="J439" s="35"/>
      <c r="K439" s="35"/>
      <c r="L439" s="36"/>
      <c r="M439" s="37"/>
      <c r="N439" s="38"/>
      <c r="O439" s="39"/>
      <c r="P439" s="35"/>
      <c r="Q439" s="54"/>
    </row>
    <row r="440" spans="1:17" ht="15.75" x14ac:dyDescent="0.25">
      <c r="A440" s="50"/>
      <c r="B440" s="44"/>
      <c r="C440" s="40"/>
      <c r="D440" s="40"/>
      <c r="E440" s="40"/>
      <c r="F440" s="41"/>
      <c r="G440" s="42"/>
      <c r="H440" s="43"/>
      <c r="I440" s="40"/>
      <c r="J440" s="44"/>
      <c r="K440" s="44"/>
      <c r="L440" s="45"/>
      <c r="M440" s="46"/>
      <c r="N440" s="47"/>
      <c r="O440" s="48"/>
      <c r="P440" s="44"/>
      <c r="Q440" s="53"/>
    </row>
    <row r="441" spans="1:17" ht="15.75" x14ac:dyDescent="0.25">
      <c r="A441" s="51"/>
      <c r="B441" s="35"/>
      <c r="C441" s="31"/>
      <c r="D441" s="31"/>
      <c r="E441" s="31"/>
      <c r="F441" s="32"/>
      <c r="G441" s="33"/>
      <c r="H441" s="34"/>
      <c r="I441" s="31"/>
      <c r="J441" s="35"/>
      <c r="K441" s="35"/>
      <c r="L441" s="36"/>
      <c r="M441" s="37"/>
      <c r="N441" s="38"/>
      <c r="O441" s="39"/>
      <c r="P441" s="35"/>
      <c r="Q441" s="54"/>
    </row>
    <row r="442" spans="1:17" ht="15.75" x14ac:dyDescent="0.25">
      <c r="A442" s="50"/>
      <c r="B442" s="44"/>
      <c r="C442" s="40"/>
      <c r="D442" s="40"/>
      <c r="E442" s="40"/>
      <c r="F442" s="41"/>
      <c r="G442" s="42"/>
      <c r="H442" s="43"/>
      <c r="I442" s="40"/>
      <c r="J442" s="44"/>
      <c r="K442" s="44"/>
      <c r="L442" s="45"/>
      <c r="M442" s="46"/>
      <c r="N442" s="47"/>
      <c r="O442" s="48"/>
      <c r="P442" s="44"/>
      <c r="Q442" s="53"/>
    </row>
    <row r="443" spans="1:17" ht="15.75" x14ac:dyDescent="0.25">
      <c r="A443" s="51"/>
      <c r="B443" s="35"/>
      <c r="C443" s="31"/>
      <c r="D443" s="31"/>
      <c r="E443" s="31"/>
      <c r="F443" s="32"/>
      <c r="G443" s="33"/>
      <c r="H443" s="34"/>
      <c r="I443" s="31"/>
      <c r="J443" s="35"/>
      <c r="K443" s="35"/>
      <c r="L443" s="36"/>
      <c r="M443" s="37"/>
      <c r="N443" s="38"/>
      <c r="O443" s="39"/>
      <c r="P443" s="35"/>
      <c r="Q443" s="54"/>
    </row>
    <row r="444" spans="1:17" ht="15.75" x14ac:dyDescent="0.25">
      <c r="A444" s="50"/>
      <c r="B444" s="44"/>
      <c r="C444" s="40"/>
      <c r="D444" s="40"/>
      <c r="E444" s="40"/>
      <c r="F444" s="41"/>
      <c r="G444" s="42"/>
      <c r="H444" s="43"/>
      <c r="I444" s="40"/>
      <c r="J444" s="44"/>
      <c r="K444" s="44"/>
      <c r="L444" s="45"/>
      <c r="M444" s="46"/>
      <c r="N444" s="47"/>
      <c r="O444" s="48"/>
      <c r="P444" s="44"/>
      <c r="Q444" s="53"/>
    </row>
    <row r="445" spans="1:17" ht="15.75" x14ac:dyDescent="0.25">
      <c r="A445" s="51"/>
      <c r="B445" s="35"/>
      <c r="C445" s="31"/>
      <c r="D445" s="31"/>
      <c r="E445" s="31"/>
      <c r="F445" s="32"/>
      <c r="G445" s="33"/>
      <c r="H445" s="34"/>
      <c r="I445" s="31"/>
      <c r="J445" s="35"/>
      <c r="K445" s="35"/>
      <c r="L445" s="36"/>
      <c r="M445" s="37"/>
      <c r="N445" s="38"/>
      <c r="O445" s="39"/>
      <c r="P445" s="35"/>
      <c r="Q445" s="54"/>
    </row>
    <row r="446" spans="1:17" ht="15.75" x14ac:dyDescent="0.25">
      <c r="A446" s="50"/>
      <c r="B446" s="44"/>
      <c r="C446" s="40"/>
      <c r="D446" s="40"/>
      <c r="E446" s="40"/>
      <c r="F446" s="41"/>
      <c r="G446" s="42"/>
      <c r="H446" s="43"/>
      <c r="I446" s="40"/>
      <c r="J446" s="44"/>
      <c r="K446" s="44"/>
      <c r="L446" s="45"/>
      <c r="M446" s="46"/>
      <c r="N446" s="47"/>
      <c r="O446" s="48"/>
      <c r="P446" s="44"/>
      <c r="Q446" s="53"/>
    </row>
    <row r="447" spans="1:17" ht="15.75" x14ac:dyDescent="0.25">
      <c r="A447" s="51"/>
      <c r="B447" s="35"/>
      <c r="C447" s="31"/>
      <c r="D447" s="31"/>
      <c r="E447" s="31"/>
      <c r="F447" s="32"/>
      <c r="G447" s="33"/>
      <c r="H447" s="34"/>
      <c r="I447" s="31"/>
      <c r="J447" s="35"/>
      <c r="K447" s="35"/>
      <c r="L447" s="36"/>
      <c r="M447" s="37"/>
      <c r="N447" s="38"/>
      <c r="O447" s="39"/>
      <c r="P447" s="35"/>
      <c r="Q447" s="54"/>
    </row>
    <row r="448" spans="1:17" ht="15.75" x14ac:dyDescent="0.25">
      <c r="A448" s="50"/>
      <c r="B448" s="44"/>
      <c r="C448" s="40"/>
      <c r="D448" s="40"/>
      <c r="E448" s="40"/>
      <c r="F448" s="41"/>
      <c r="G448" s="42"/>
      <c r="H448" s="43"/>
      <c r="I448" s="40"/>
      <c r="J448" s="44"/>
      <c r="K448" s="44"/>
      <c r="L448" s="45"/>
      <c r="M448" s="46"/>
      <c r="N448" s="47"/>
      <c r="O448" s="48"/>
      <c r="P448" s="44"/>
      <c r="Q448" s="53"/>
    </row>
    <row r="449" spans="1:17" ht="15.75" x14ac:dyDescent="0.25">
      <c r="A449" s="51"/>
      <c r="B449" s="35"/>
      <c r="C449" s="31"/>
      <c r="D449" s="31"/>
      <c r="E449" s="31"/>
      <c r="F449" s="32"/>
      <c r="G449" s="33"/>
      <c r="H449" s="34"/>
      <c r="I449" s="31"/>
      <c r="J449" s="35"/>
      <c r="K449" s="35"/>
      <c r="L449" s="36"/>
      <c r="M449" s="37"/>
      <c r="N449" s="38"/>
      <c r="O449" s="39"/>
      <c r="P449" s="35"/>
      <c r="Q449" s="54"/>
    </row>
    <row r="450" spans="1:17" ht="15.75" x14ac:dyDescent="0.25">
      <c r="A450" s="50"/>
      <c r="B450" s="44"/>
      <c r="C450" s="40"/>
      <c r="D450" s="40"/>
      <c r="E450" s="40"/>
      <c r="F450" s="41"/>
      <c r="G450" s="42"/>
      <c r="H450" s="43"/>
      <c r="I450" s="40"/>
      <c r="J450" s="44"/>
      <c r="K450" s="44"/>
      <c r="L450" s="45"/>
      <c r="M450" s="46"/>
      <c r="N450" s="47"/>
      <c r="O450" s="48"/>
      <c r="P450" s="44"/>
      <c r="Q450" s="53"/>
    </row>
    <row r="451" spans="1:17" ht="15.75" x14ac:dyDescent="0.25">
      <c r="A451" s="51"/>
      <c r="B451" s="35"/>
      <c r="C451" s="31"/>
      <c r="D451" s="31"/>
      <c r="E451" s="31"/>
      <c r="F451" s="32"/>
      <c r="G451" s="33"/>
      <c r="H451" s="34"/>
      <c r="I451" s="31"/>
      <c r="J451" s="35"/>
      <c r="K451" s="35"/>
      <c r="L451" s="36"/>
      <c r="M451" s="37"/>
      <c r="N451" s="38"/>
      <c r="O451" s="39"/>
      <c r="P451" s="35"/>
      <c r="Q451" s="54"/>
    </row>
    <row r="452" spans="1:17" ht="15.75" x14ac:dyDescent="0.25">
      <c r="A452" s="50"/>
      <c r="B452" s="44"/>
      <c r="C452" s="40"/>
      <c r="D452" s="40"/>
      <c r="E452" s="40"/>
      <c r="F452" s="41"/>
      <c r="G452" s="42"/>
      <c r="H452" s="43"/>
      <c r="I452" s="40"/>
      <c r="J452" s="44"/>
      <c r="K452" s="44"/>
      <c r="L452" s="45"/>
      <c r="M452" s="46"/>
      <c r="N452" s="47"/>
      <c r="O452" s="48"/>
      <c r="P452" s="44"/>
      <c r="Q452" s="53"/>
    </row>
    <row r="453" spans="1:17" ht="15.75" x14ac:dyDescent="0.25">
      <c r="A453" s="51"/>
      <c r="B453" s="35"/>
      <c r="C453" s="31"/>
      <c r="D453" s="31"/>
      <c r="E453" s="31"/>
      <c r="F453" s="32"/>
      <c r="G453" s="33"/>
      <c r="H453" s="34"/>
      <c r="I453" s="31"/>
      <c r="J453" s="35"/>
      <c r="K453" s="35"/>
      <c r="L453" s="36"/>
      <c r="M453" s="37"/>
      <c r="N453" s="38"/>
      <c r="O453" s="39"/>
      <c r="P453" s="35"/>
      <c r="Q453" s="54"/>
    </row>
    <row r="454" spans="1:17" ht="15.75" x14ac:dyDescent="0.25">
      <c r="A454" s="50"/>
      <c r="B454" s="44"/>
      <c r="C454" s="40"/>
      <c r="D454" s="40"/>
      <c r="E454" s="40"/>
      <c r="F454" s="41"/>
      <c r="G454" s="42"/>
      <c r="H454" s="43"/>
      <c r="I454" s="40"/>
      <c r="J454" s="44"/>
      <c r="K454" s="44"/>
      <c r="L454" s="45"/>
      <c r="M454" s="46"/>
      <c r="N454" s="47"/>
      <c r="O454" s="48"/>
      <c r="P454" s="44"/>
      <c r="Q454" s="53"/>
    </row>
    <row r="455" spans="1:17" ht="15.75" x14ac:dyDescent="0.25">
      <c r="A455" s="51"/>
      <c r="B455" s="35"/>
      <c r="C455" s="31"/>
      <c r="D455" s="31"/>
      <c r="E455" s="31"/>
      <c r="F455" s="32"/>
      <c r="G455" s="33"/>
      <c r="H455" s="34"/>
      <c r="I455" s="31"/>
      <c r="J455" s="35"/>
      <c r="K455" s="35"/>
      <c r="L455" s="36"/>
      <c r="M455" s="37"/>
      <c r="N455" s="38"/>
      <c r="O455" s="39"/>
      <c r="P455" s="35"/>
      <c r="Q455" s="54"/>
    </row>
    <row r="456" spans="1:17" ht="15.75" x14ac:dyDescent="0.25">
      <c r="A456" s="50"/>
      <c r="B456" s="44"/>
      <c r="C456" s="40"/>
      <c r="D456" s="40"/>
      <c r="E456" s="40"/>
      <c r="F456" s="41"/>
      <c r="G456" s="42"/>
      <c r="H456" s="43"/>
      <c r="I456" s="40"/>
      <c r="J456" s="44"/>
      <c r="K456" s="44"/>
      <c r="L456" s="45"/>
      <c r="M456" s="46"/>
      <c r="N456" s="47"/>
      <c r="O456" s="48"/>
      <c r="P456" s="44"/>
      <c r="Q456" s="53"/>
    </row>
    <row r="457" spans="1:17" ht="15.75" x14ac:dyDescent="0.25">
      <c r="A457" s="51"/>
      <c r="B457" s="35"/>
      <c r="C457" s="31"/>
      <c r="D457" s="31"/>
      <c r="E457" s="31"/>
      <c r="F457" s="32"/>
      <c r="G457" s="33"/>
      <c r="H457" s="34"/>
      <c r="I457" s="31"/>
      <c r="J457" s="35"/>
      <c r="K457" s="35"/>
      <c r="L457" s="36"/>
      <c r="M457" s="37"/>
      <c r="N457" s="38"/>
      <c r="O457" s="39"/>
      <c r="P457" s="35"/>
      <c r="Q457" s="54"/>
    </row>
    <row r="458" spans="1:17" ht="15.75" x14ac:dyDescent="0.25">
      <c r="A458" s="50"/>
      <c r="B458" s="44"/>
      <c r="C458" s="40"/>
      <c r="D458" s="40"/>
      <c r="E458" s="40"/>
      <c r="F458" s="41"/>
      <c r="G458" s="42"/>
      <c r="H458" s="43"/>
      <c r="I458" s="40"/>
      <c r="J458" s="44"/>
      <c r="K458" s="44"/>
      <c r="L458" s="45"/>
      <c r="M458" s="46"/>
      <c r="N458" s="47"/>
      <c r="O458" s="48"/>
      <c r="P458" s="44"/>
      <c r="Q458" s="53"/>
    </row>
    <row r="459" spans="1:17" ht="15.75" x14ac:dyDescent="0.25">
      <c r="A459" s="51"/>
      <c r="B459" s="35"/>
      <c r="C459" s="31"/>
      <c r="D459" s="31"/>
      <c r="E459" s="31"/>
      <c r="F459" s="32"/>
      <c r="G459" s="33"/>
      <c r="H459" s="34"/>
      <c r="I459" s="31"/>
      <c r="J459" s="35"/>
      <c r="K459" s="35"/>
      <c r="L459" s="36"/>
      <c r="M459" s="37"/>
      <c r="N459" s="38"/>
      <c r="O459" s="39"/>
      <c r="P459" s="35"/>
      <c r="Q459" s="54"/>
    </row>
    <row r="460" spans="1:17" ht="15.75" x14ac:dyDescent="0.25">
      <c r="A460" s="50"/>
      <c r="B460" s="44"/>
      <c r="C460" s="40"/>
      <c r="D460" s="40"/>
      <c r="E460" s="40"/>
      <c r="F460" s="41"/>
      <c r="G460" s="42"/>
      <c r="H460" s="43"/>
      <c r="I460" s="40"/>
      <c r="J460" s="44"/>
      <c r="K460" s="44"/>
      <c r="L460" s="45"/>
      <c r="M460" s="46"/>
      <c r="N460" s="47"/>
      <c r="O460" s="48"/>
      <c r="P460" s="44"/>
      <c r="Q460" s="53"/>
    </row>
    <row r="461" spans="1:17" ht="15.75" x14ac:dyDescent="0.25">
      <c r="A461" s="51"/>
      <c r="B461" s="35"/>
      <c r="C461" s="31"/>
      <c r="D461" s="31"/>
      <c r="E461" s="31"/>
      <c r="F461" s="32"/>
      <c r="G461" s="33"/>
      <c r="H461" s="34"/>
      <c r="I461" s="31"/>
      <c r="J461" s="35"/>
      <c r="K461" s="35"/>
      <c r="L461" s="36"/>
      <c r="M461" s="37"/>
      <c r="N461" s="38"/>
      <c r="O461" s="39"/>
      <c r="P461" s="35"/>
      <c r="Q461" s="54"/>
    </row>
    <row r="462" spans="1:17" ht="15.75" x14ac:dyDescent="0.25">
      <c r="A462" s="50"/>
      <c r="B462" s="44"/>
      <c r="C462" s="40"/>
      <c r="D462" s="40"/>
      <c r="E462" s="40"/>
      <c r="F462" s="41"/>
      <c r="G462" s="42"/>
      <c r="H462" s="43"/>
      <c r="I462" s="40"/>
      <c r="J462" s="44"/>
      <c r="K462" s="44"/>
      <c r="L462" s="45"/>
      <c r="M462" s="46"/>
      <c r="N462" s="47"/>
      <c r="O462" s="48"/>
      <c r="P462" s="44"/>
      <c r="Q462" s="53"/>
    </row>
    <row r="463" spans="1:17" ht="15.75" x14ac:dyDescent="0.25">
      <c r="A463" s="51"/>
      <c r="B463" s="35"/>
      <c r="C463" s="31"/>
      <c r="D463" s="31"/>
      <c r="E463" s="31"/>
      <c r="F463" s="32"/>
      <c r="G463" s="33"/>
      <c r="H463" s="34"/>
      <c r="I463" s="31"/>
      <c r="J463" s="35"/>
      <c r="K463" s="35"/>
      <c r="L463" s="36"/>
      <c r="M463" s="37"/>
      <c r="N463" s="38"/>
      <c r="O463" s="39"/>
      <c r="P463" s="35"/>
      <c r="Q463" s="54"/>
    </row>
    <row r="464" spans="1:17" ht="15.75" x14ac:dyDescent="0.25">
      <c r="A464" s="50"/>
      <c r="B464" s="44"/>
      <c r="C464" s="40"/>
      <c r="D464" s="40"/>
      <c r="E464" s="40"/>
      <c r="F464" s="41"/>
      <c r="G464" s="42"/>
      <c r="H464" s="43"/>
      <c r="I464" s="40"/>
      <c r="J464" s="44"/>
      <c r="K464" s="44"/>
      <c r="L464" s="45"/>
      <c r="M464" s="46"/>
      <c r="N464" s="47"/>
      <c r="O464" s="48"/>
      <c r="P464" s="44"/>
      <c r="Q464" s="53"/>
    </row>
    <row r="465" spans="1:17" ht="15.75" x14ac:dyDescent="0.25">
      <c r="A465" s="51"/>
      <c r="B465" s="35"/>
      <c r="C465" s="31"/>
      <c r="D465" s="31"/>
      <c r="E465" s="31"/>
      <c r="F465" s="32"/>
      <c r="G465" s="33"/>
      <c r="H465" s="34"/>
      <c r="I465" s="31"/>
      <c r="J465" s="35"/>
      <c r="K465" s="35"/>
      <c r="L465" s="36"/>
      <c r="M465" s="37"/>
      <c r="N465" s="38"/>
      <c r="O465" s="39"/>
      <c r="P465" s="35"/>
      <c r="Q465" s="54"/>
    </row>
    <row r="466" spans="1:17" ht="15.75" x14ac:dyDescent="0.25">
      <c r="A466" s="50"/>
      <c r="B466" s="44"/>
      <c r="C466" s="40"/>
      <c r="D466" s="40"/>
      <c r="E466" s="40"/>
      <c r="F466" s="41"/>
      <c r="G466" s="42"/>
      <c r="H466" s="43"/>
      <c r="I466" s="40"/>
      <c r="J466" s="44"/>
      <c r="K466" s="44"/>
      <c r="L466" s="45"/>
      <c r="M466" s="46"/>
      <c r="N466" s="47"/>
      <c r="O466" s="48"/>
      <c r="P466" s="44"/>
      <c r="Q466" s="53"/>
    </row>
    <row r="467" spans="1:17" ht="15.75" x14ac:dyDescent="0.25">
      <c r="A467" s="51"/>
      <c r="B467" s="35"/>
      <c r="C467" s="31"/>
      <c r="D467" s="31"/>
      <c r="E467" s="31"/>
      <c r="F467" s="32"/>
      <c r="G467" s="33"/>
      <c r="H467" s="34"/>
      <c r="I467" s="31"/>
      <c r="J467" s="35"/>
      <c r="K467" s="35"/>
      <c r="L467" s="36"/>
      <c r="M467" s="37"/>
      <c r="N467" s="38"/>
      <c r="O467" s="39"/>
      <c r="P467" s="35"/>
      <c r="Q467" s="54"/>
    </row>
    <row r="468" spans="1:17" ht="15.75" x14ac:dyDescent="0.25">
      <c r="A468" s="50"/>
      <c r="B468" s="44"/>
      <c r="C468" s="40"/>
      <c r="D468" s="40"/>
      <c r="E468" s="40"/>
      <c r="F468" s="41"/>
      <c r="G468" s="42"/>
      <c r="H468" s="43"/>
      <c r="I468" s="40"/>
      <c r="J468" s="44"/>
      <c r="K468" s="44"/>
      <c r="L468" s="45"/>
      <c r="M468" s="46"/>
      <c r="N468" s="47"/>
      <c r="O468" s="48"/>
      <c r="P468" s="44"/>
      <c r="Q468" s="53"/>
    </row>
    <row r="469" spans="1:17" ht="15.75" x14ac:dyDescent="0.25">
      <c r="A469" s="51"/>
      <c r="B469" s="35"/>
      <c r="C469" s="31"/>
      <c r="D469" s="31"/>
      <c r="E469" s="31"/>
      <c r="F469" s="32"/>
      <c r="G469" s="33"/>
      <c r="H469" s="34"/>
      <c r="I469" s="31"/>
      <c r="J469" s="35"/>
      <c r="K469" s="35"/>
      <c r="L469" s="36"/>
      <c r="M469" s="37"/>
      <c r="N469" s="38"/>
      <c r="O469" s="39"/>
      <c r="P469" s="35"/>
      <c r="Q469" s="54"/>
    </row>
    <row r="470" spans="1:17" ht="15.75" x14ac:dyDescent="0.25">
      <c r="A470" s="50"/>
      <c r="B470" s="44"/>
      <c r="C470" s="40"/>
      <c r="D470" s="40"/>
      <c r="E470" s="40"/>
      <c r="F470" s="41"/>
      <c r="G470" s="42"/>
      <c r="H470" s="43"/>
      <c r="I470" s="40"/>
      <c r="J470" s="44"/>
      <c r="K470" s="44"/>
      <c r="L470" s="45"/>
      <c r="M470" s="46"/>
      <c r="N470" s="47"/>
      <c r="O470" s="48"/>
      <c r="P470" s="44"/>
      <c r="Q470" s="53"/>
    </row>
    <row r="471" spans="1:17" ht="15.75" x14ac:dyDescent="0.25">
      <c r="A471" s="51"/>
      <c r="B471" s="35"/>
      <c r="C471" s="31"/>
      <c r="D471" s="31"/>
      <c r="E471" s="31"/>
      <c r="F471" s="32"/>
      <c r="G471" s="33"/>
      <c r="H471" s="34"/>
      <c r="I471" s="31"/>
      <c r="J471" s="35"/>
      <c r="K471" s="35"/>
      <c r="L471" s="36"/>
      <c r="M471" s="37"/>
      <c r="N471" s="38"/>
      <c r="O471" s="39"/>
      <c r="P471" s="35"/>
      <c r="Q471" s="54"/>
    </row>
    <row r="472" spans="1:17" ht="15.75" x14ac:dyDescent="0.25">
      <c r="A472" s="50"/>
      <c r="B472" s="44"/>
      <c r="C472" s="40"/>
      <c r="D472" s="40"/>
      <c r="E472" s="40"/>
      <c r="F472" s="41"/>
      <c r="G472" s="42"/>
      <c r="H472" s="43"/>
      <c r="I472" s="40"/>
      <c r="J472" s="44"/>
      <c r="K472" s="44"/>
      <c r="L472" s="45"/>
      <c r="M472" s="46"/>
      <c r="N472" s="47"/>
      <c r="O472" s="48"/>
      <c r="P472" s="44"/>
      <c r="Q472" s="53"/>
    </row>
    <row r="473" spans="1:17" ht="15.75" x14ac:dyDescent="0.25">
      <c r="A473" s="51"/>
      <c r="B473" s="35"/>
      <c r="C473" s="31"/>
      <c r="D473" s="31"/>
      <c r="E473" s="31"/>
      <c r="F473" s="32"/>
      <c r="G473" s="33"/>
      <c r="H473" s="34"/>
      <c r="I473" s="31"/>
      <c r="J473" s="35"/>
      <c r="K473" s="35"/>
      <c r="L473" s="36"/>
      <c r="M473" s="37"/>
      <c r="N473" s="38"/>
      <c r="O473" s="39"/>
      <c r="P473" s="35"/>
      <c r="Q473" s="54"/>
    </row>
    <row r="474" spans="1:17" ht="15.75" x14ac:dyDescent="0.25">
      <c r="A474" s="50"/>
      <c r="B474" s="44"/>
      <c r="C474" s="40"/>
      <c r="D474" s="40"/>
      <c r="E474" s="40"/>
      <c r="F474" s="41"/>
      <c r="G474" s="42"/>
      <c r="H474" s="43"/>
      <c r="I474" s="40"/>
      <c r="J474" s="44"/>
      <c r="K474" s="44"/>
      <c r="L474" s="45"/>
      <c r="M474" s="46"/>
      <c r="N474" s="47"/>
      <c r="O474" s="48"/>
      <c r="P474" s="44"/>
      <c r="Q474" s="53"/>
    </row>
    <row r="475" spans="1:17" ht="15.75" x14ac:dyDescent="0.25">
      <c r="A475" s="51"/>
      <c r="B475" s="35"/>
      <c r="C475" s="31"/>
      <c r="D475" s="31"/>
      <c r="E475" s="31"/>
      <c r="F475" s="32"/>
      <c r="G475" s="33"/>
      <c r="H475" s="34"/>
      <c r="I475" s="31"/>
      <c r="J475" s="35"/>
      <c r="K475" s="35"/>
      <c r="L475" s="36"/>
      <c r="M475" s="37"/>
      <c r="N475" s="38"/>
      <c r="O475" s="39"/>
      <c r="P475" s="35"/>
      <c r="Q475" s="54"/>
    </row>
    <row r="476" spans="1:17" ht="15.75" x14ac:dyDescent="0.25">
      <c r="A476" s="50"/>
      <c r="B476" s="44"/>
      <c r="C476" s="40"/>
      <c r="D476" s="40"/>
      <c r="E476" s="40"/>
      <c r="F476" s="41"/>
      <c r="G476" s="42"/>
      <c r="H476" s="43"/>
      <c r="I476" s="40"/>
      <c r="J476" s="44"/>
      <c r="K476" s="44"/>
      <c r="L476" s="45"/>
      <c r="M476" s="46"/>
      <c r="N476" s="47"/>
      <c r="O476" s="48"/>
      <c r="P476" s="44"/>
      <c r="Q476" s="53"/>
    </row>
    <row r="477" spans="1:17" ht="15.75" x14ac:dyDescent="0.25">
      <c r="A477" s="51"/>
      <c r="B477" s="35"/>
      <c r="C477" s="31"/>
      <c r="D477" s="31"/>
      <c r="E477" s="31"/>
      <c r="F477" s="32"/>
      <c r="G477" s="33"/>
      <c r="H477" s="34"/>
      <c r="I477" s="31"/>
      <c r="J477" s="35"/>
      <c r="K477" s="35"/>
      <c r="L477" s="36"/>
      <c r="M477" s="37"/>
      <c r="N477" s="38"/>
      <c r="O477" s="39"/>
      <c r="P477" s="35"/>
      <c r="Q477" s="54"/>
    </row>
    <row r="478" spans="1:17" ht="15.75" x14ac:dyDescent="0.25">
      <c r="A478" s="50"/>
      <c r="B478" s="44"/>
      <c r="C478" s="40"/>
      <c r="D478" s="40"/>
      <c r="E478" s="40"/>
      <c r="F478" s="41"/>
      <c r="G478" s="42"/>
      <c r="H478" s="43"/>
      <c r="I478" s="40"/>
      <c r="J478" s="44"/>
      <c r="K478" s="44"/>
      <c r="L478" s="45"/>
      <c r="M478" s="46"/>
      <c r="N478" s="47"/>
      <c r="O478" s="48"/>
      <c r="P478" s="44"/>
      <c r="Q478" s="53"/>
    </row>
    <row r="479" spans="1:17" ht="15.75" x14ac:dyDescent="0.25">
      <c r="A479" s="51"/>
      <c r="B479" s="35"/>
      <c r="C479" s="31"/>
      <c r="D479" s="31"/>
      <c r="E479" s="31"/>
      <c r="F479" s="32"/>
      <c r="G479" s="33"/>
      <c r="H479" s="34"/>
      <c r="I479" s="31"/>
      <c r="J479" s="35"/>
      <c r="K479" s="35"/>
      <c r="L479" s="36"/>
      <c r="M479" s="37"/>
      <c r="N479" s="38"/>
      <c r="O479" s="39"/>
      <c r="P479" s="35"/>
      <c r="Q479" s="54"/>
    </row>
    <row r="480" spans="1:17" ht="15.75" x14ac:dyDescent="0.25">
      <c r="A480" s="50"/>
      <c r="B480" s="44"/>
      <c r="C480" s="40"/>
      <c r="D480" s="40"/>
      <c r="E480" s="40"/>
      <c r="F480" s="41"/>
      <c r="G480" s="42"/>
      <c r="H480" s="43"/>
      <c r="I480" s="40"/>
      <c r="J480" s="44"/>
      <c r="K480" s="44"/>
      <c r="L480" s="45"/>
      <c r="M480" s="46"/>
      <c r="N480" s="47"/>
      <c r="O480" s="48"/>
      <c r="P480" s="44"/>
      <c r="Q480" s="53"/>
    </row>
    <row r="481" spans="1:17" ht="15.75" x14ac:dyDescent="0.25">
      <c r="A481" s="51"/>
      <c r="B481" s="35"/>
      <c r="C481" s="31"/>
      <c r="D481" s="31"/>
      <c r="E481" s="31"/>
      <c r="F481" s="32"/>
      <c r="G481" s="33"/>
      <c r="H481" s="34"/>
      <c r="I481" s="31"/>
      <c r="J481" s="35"/>
      <c r="K481" s="35"/>
      <c r="L481" s="36"/>
      <c r="M481" s="37"/>
      <c r="N481" s="38"/>
      <c r="O481" s="39"/>
      <c r="P481" s="35"/>
      <c r="Q481" s="54"/>
    </row>
    <row r="482" spans="1:17" ht="15.75" x14ac:dyDescent="0.25">
      <c r="A482" s="50"/>
      <c r="B482" s="44"/>
      <c r="C482" s="40"/>
      <c r="D482" s="40"/>
      <c r="E482" s="40"/>
      <c r="F482" s="41"/>
      <c r="G482" s="42"/>
      <c r="H482" s="43"/>
      <c r="I482" s="40"/>
      <c r="J482" s="44"/>
      <c r="K482" s="44"/>
      <c r="L482" s="45"/>
      <c r="M482" s="46"/>
      <c r="N482" s="47"/>
      <c r="O482" s="48"/>
      <c r="P482" s="44"/>
      <c r="Q482" s="53"/>
    </row>
    <row r="483" spans="1:17" ht="15.75" x14ac:dyDescent="0.25">
      <c r="A483" s="51"/>
      <c r="B483" s="35"/>
      <c r="C483" s="31"/>
      <c r="D483" s="31"/>
      <c r="E483" s="31"/>
      <c r="F483" s="32"/>
      <c r="G483" s="33"/>
      <c r="H483" s="34"/>
      <c r="I483" s="31"/>
      <c r="J483" s="35"/>
      <c r="K483" s="35"/>
      <c r="L483" s="36"/>
      <c r="M483" s="37"/>
      <c r="N483" s="38"/>
      <c r="O483" s="39"/>
      <c r="P483" s="35"/>
      <c r="Q483" s="54"/>
    </row>
    <row r="484" spans="1:17" ht="15.75" x14ac:dyDescent="0.25">
      <c r="A484" s="50"/>
      <c r="B484" s="44"/>
      <c r="C484" s="40"/>
      <c r="D484" s="40"/>
      <c r="E484" s="40"/>
      <c r="F484" s="41"/>
      <c r="G484" s="42"/>
      <c r="H484" s="43"/>
      <c r="I484" s="40"/>
      <c r="J484" s="44"/>
      <c r="K484" s="44"/>
      <c r="L484" s="45"/>
      <c r="M484" s="46"/>
      <c r="N484" s="47"/>
      <c r="O484" s="48"/>
      <c r="P484" s="44"/>
      <c r="Q484" s="53"/>
    </row>
    <row r="485" spans="1:17" ht="15.75" x14ac:dyDescent="0.25">
      <c r="A485" s="51"/>
      <c r="B485" s="35"/>
      <c r="C485" s="31"/>
      <c r="D485" s="31"/>
      <c r="E485" s="31"/>
      <c r="F485" s="32"/>
      <c r="G485" s="33"/>
      <c r="H485" s="34"/>
      <c r="I485" s="31"/>
      <c r="J485" s="35"/>
      <c r="K485" s="35"/>
      <c r="L485" s="36"/>
      <c r="M485" s="37"/>
      <c r="N485" s="38"/>
      <c r="O485" s="39"/>
      <c r="P485" s="35"/>
      <c r="Q485" s="54"/>
    </row>
    <row r="486" spans="1:17" ht="15.75" x14ac:dyDescent="0.25">
      <c r="A486" s="50"/>
      <c r="B486" s="44"/>
      <c r="C486" s="40"/>
      <c r="D486" s="40"/>
      <c r="E486" s="40"/>
      <c r="F486" s="41"/>
      <c r="G486" s="42"/>
      <c r="H486" s="43"/>
      <c r="I486" s="40"/>
      <c r="J486" s="44"/>
      <c r="K486" s="44"/>
      <c r="L486" s="45"/>
      <c r="M486" s="46"/>
      <c r="N486" s="47"/>
      <c r="O486" s="48"/>
      <c r="P486" s="44"/>
      <c r="Q486" s="53"/>
    </row>
    <row r="487" spans="1:17" ht="15.75" x14ac:dyDescent="0.25">
      <c r="A487" s="51"/>
      <c r="B487" s="35"/>
      <c r="C487" s="31"/>
      <c r="D487" s="31"/>
      <c r="E487" s="31"/>
      <c r="F487" s="32"/>
      <c r="G487" s="33"/>
      <c r="H487" s="34"/>
      <c r="I487" s="31"/>
      <c r="J487" s="35"/>
      <c r="K487" s="35"/>
      <c r="L487" s="36"/>
      <c r="M487" s="37"/>
      <c r="N487" s="38"/>
      <c r="O487" s="39"/>
      <c r="P487" s="35"/>
      <c r="Q487" s="54"/>
    </row>
    <row r="488" spans="1:17" ht="15.75" x14ac:dyDescent="0.25">
      <c r="A488" s="50"/>
      <c r="B488" s="44"/>
      <c r="C488" s="40"/>
      <c r="D488" s="40"/>
      <c r="E488" s="40"/>
      <c r="F488" s="41"/>
      <c r="G488" s="42"/>
      <c r="H488" s="43"/>
      <c r="I488" s="40"/>
      <c r="J488" s="44"/>
      <c r="K488" s="44"/>
      <c r="L488" s="45"/>
      <c r="M488" s="46"/>
      <c r="N488" s="47"/>
      <c r="O488" s="48"/>
      <c r="P488" s="44"/>
      <c r="Q488" s="53"/>
    </row>
    <row r="489" spans="1:17" ht="15.75" x14ac:dyDescent="0.25">
      <c r="A489" s="51"/>
      <c r="B489" s="35"/>
      <c r="C489" s="31"/>
      <c r="D489" s="31"/>
      <c r="E489" s="31"/>
      <c r="F489" s="32"/>
      <c r="G489" s="33"/>
      <c r="H489" s="34"/>
      <c r="I489" s="31"/>
      <c r="J489" s="35"/>
      <c r="K489" s="35"/>
      <c r="L489" s="36"/>
      <c r="M489" s="37"/>
      <c r="N489" s="38"/>
      <c r="O489" s="39"/>
      <c r="P489" s="35"/>
      <c r="Q489" s="54"/>
    </row>
    <row r="490" spans="1:17" ht="15.75" x14ac:dyDescent="0.25">
      <c r="A490" s="50"/>
      <c r="B490" s="44"/>
      <c r="C490" s="40"/>
      <c r="D490" s="40"/>
      <c r="E490" s="40"/>
      <c r="F490" s="41"/>
      <c r="G490" s="42"/>
      <c r="H490" s="43"/>
      <c r="I490" s="40"/>
      <c r="J490" s="44"/>
      <c r="K490" s="44"/>
      <c r="L490" s="45"/>
      <c r="M490" s="46"/>
      <c r="N490" s="47"/>
      <c r="O490" s="48"/>
      <c r="P490" s="44"/>
      <c r="Q490" s="53"/>
    </row>
    <row r="491" spans="1:17" ht="15.75" x14ac:dyDescent="0.25">
      <c r="A491" s="51"/>
      <c r="B491" s="35"/>
      <c r="C491" s="31"/>
      <c r="D491" s="31"/>
      <c r="E491" s="31"/>
      <c r="F491" s="32"/>
      <c r="G491" s="33"/>
      <c r="H491" s="34"/>
      <c r="I491" s="31"/>
      <c r="J491" s="35"/>
      <c r="K491" s="35"/>
      <c r="L491" s="36"/>
      <c r="M491" s="37"/>
      <c r="N491" s="38"/>
      <c r="O491" s="39"/>
      <c r="P491" s="35"/>
      <c r="Q491" s="54"/>
    </row>
    <row r="492" spans="1:17" ht="15.75" x14ac:dyDescent="0.25">
      <c r="A492" s="50"/>
      <c r="B492" s="44"/>
      <c r="C492" s="40"/>
      <c r="D492" s="40"/>
      <c r="E492" s="40"/>
      <c r="F492" s="41"/>
      <c r="G492" s="42"/>
      <c r="H492" s="43"/>
      <c r="I492" s="40"/>
      <c r="J492" s="44"/>
      <c r="K492" s="44"/>
      <c r="L492" s="45"/>
      <c r="M492" s="46"/>
      <c r="N492" s="47"/>
      <c r="O492" s="48"/>
      <c r="P492" s="44"/>
      <c r="Q492" s="53"/>
    </row>
    <row r="493" spans="1:17" ht="15.75" x14ac:dyDescent="0.25">
      <c r="A493" s="51"/>
      <c r="B493" s="35"/>
      <c r="C493" s="31"/>
      <c r="D493" s="31"/>
      <c r="E493" s="31"/>
      <c r="F493" s="32"/>
      <c r="G493" s="33"/>
      <c r="H493" s="34"/>
      <c r="I493" s="31"/>
      <c r="J493" s="35"/>
      <c r="K493" s="35"/>
      <c r="L493" s="36"/>
      <c r="M493" s="37"/>
      <c r="N493" s="38"/>
      <c r="O493" s="39"/>
      <c r="P493" s="35"/>
      <c r="Q493" s="54"/>
    </row>
    <row r="494" spans="1:17" ht="15.75" x14ac:dyDescent="0.25">
      <c r="A494" s="50"/>
      <c r="B494" s="44"/>
      <c r="C494" s="40"/>
      <c r="D494" s="40"/>
      <c r="E494" s="40"/>
      <c r="F494" s="41"/>
      <c r="G494" s="42"/>
      <c r="H494" s="43"/>
      <c r="I494" s="40"/>
      <c r="J494" s="44"/>
      <c r="K494" s="44"/>
      <c r="L494" s="45"/>
      <c r="M494" s="46"/>
      <c r="N494" s="47"/>
      <c r="O494" s="48"/>
      <c r="P494" s="44"/>
      <c r="Q494" s="53"/>
    </row>
    <row r="495" spans="1:17" ht="15.75" x14ac:dyDescent="0.25">
      <c r="A495" s="51"/>
      <c r="B495" s="35"/>
      <c r="C495" s="31"/>
      <c r="D495" s="31"/>
      <c r="E495" s="31"/>
      <c r="F495" s="32"/>
      <c r="G495" s="33"/>
      <c r="H495" s="34"/>
      <c r="I495" s="31"/>
      <c r="J495" s="35"/>
      <c r="K495" s="35"/>
      <c r="L495" s="36"/>
      <c r="M495" s="37"/>
      <c r="N495" s="38"/>
      <c r="O495" s="39"/>
      <c r="P495" s="35"/>
      <c r="Q495" s="54"/>
    </row>
    <row r="496" spans="1:17" ht="15.75" x14ac:dyDescent="0.25">
      <c r="A496" s="50"/>
      <c r="B496" s="44"/>
      <c r="C496" s="40"/>
      <c r="D496" s="40"/>
      <c r="E496" s="40"/>
      <c r="F496" s="41"/>
      <c r="G496" s="42"/>
      <c r="H496" s="43"/>
      <c r="I496" s="40"/>
      <c r="J496" s="44"/>
      <c r="K496" s="44"/>
      <c r="L496" s="45"/>
      <c r="M496" s="46"/>
      <c r="N496" s="47"/>
      <c r="O496" s="48"/>
      <c r="P496" s="44"/>
      <c r="Q496" s="53"/>
    </row>
    <row r="497" spans="1:17" ht="15.75" x14ac:dyDescent="0.25">
      <c r="A497" s="51"/>
      <c r="B497" s="35"/>
      <c r="C497" s="31"/>
      <c r="D497" s="31"/>
      <c r="E497" s="31"/>
      <c r="F497" s="32"/>
      <c r="G497" s="33"/>
      <c r="H497" s="34"/>
      <c r="I497" s="31"/>
      <c r="J497" s="35"/>
      <c r="K497" s="35"/>
      <c r="L497" s="36"/>
      <c r="M497" s="37"/>
      <c r="N497" s="38"/>
      <c r="O497" s="39"/>
      <c r="P497" s="35"/>
      <c r="Q497" s="54"/>
    </row>
    <row r="498" spans="1:17" ht="15.75" x14ac:dyDescent="0.25">
      <c r="A498" s="50"/>
      <c r="B498" s="44"/>
      <c r="C498" s="40"/>
      <c r="D498" s="40"/>
      <c r="E498" s="40"/>
      <c r="F498" s="41"/>
      <c r="G498" s="42"/>
      <c r="H498" s="43"/>
      <c r="I498" s="40"/>
      <c r="J498" s="44"/>
      <c r="K498" s="44"/>
      <c r="L498" s="45"/>
      <c r="M498" s="46"/>
      <c r="N498" s="47"/>
      <c r="O498" s="48"/>
      <c r="P498" s="44"/>
      <c r="Q498" s="53"/>
    </row>
    <row r="499" spans="1:17" ht="15.75" x14ac:dyDescent="0.25">
      <c r="A499" s="51"/>
      <c r="B499" s="35"/>
      <c r="C499" s="31"/>
      <c r="D499" s="31"/>
      <c r="E499" s="31"/>
      <c r="F499" s="32"/>
      <c r="G499" s="33"/>
      <c r="H499" s="34"/>
      <c r="I499" s="31"/>
      <c r="J499" s="35"/>
      <c r="K499" s="35"/>
      <c r="L499" s="36"/>
      <c r="M499" s="37"/>
      <c r="N499" s="38"/>
      <c r="O499" s="39"/>
      <c r="P499" s="35"/>
      <c r="Q499" s="54"/>
    </row>
    <row r="500" spans="1:17" ht="15.75" x14ac:dyDescent="0.25">
      <c r="A500" s="50"/>
      <c r="B500" s="44"/>
      <c r="C500" s="40"/>
      <c r="D500" s="40"/>
      <c r="E500" s="40"/>
      <c r="F500" s="41"/>
      <c r="G500" s="42"/>
      <c r="H500" s="43"/>
      <c r="I500" s="40"/>
      <c r="J500" s="44"/>
      <c r="K500" s="44"/>
      <c r="L500" s="45"/>
      <c r="M500" s="46"/>
      <c r="N500" s="47"/>
      <c r="O500" s="48"/>
      <c r="P500" s="44"/>
      <c r="Q500" s="53"/>
    </row>
    <row r="501" spans="1:17" ht="15.75" x14ac:dyDescent="0.25">
      <c r="A501" s="51"/>
      <c r="B501" s="35"/>
      <c r="C501" s="31"/>
      <c r="D501" s="31"/>
      <c r="E501" s="31"/>
      <c r="F501" s="32"/>
      <c r="G501" s="33"/>
      <c r="H501" s="34"/>
      <c r="I501" s="31"/>
      <c r="J501" s="35"/>
      <c r="K501" s="35"/>
      <c r="L501" s="36"/>
      <c r="M501" s="37"/>
      <c r="N501" s="38"/>
      <c r="O501" s="39"/>
      <c r="P501" s="35"/>
      <c r="Q501" s="54"/>
    </row>
    <row r="502" spans="1:17" ht="15.75" x14ac:dyDescent="0.25">
      <c r="A502" s="50"/>
      <c r="B502" s="44"/>
      <c r="C502" s="40"/>
      <c r="D502" s="40"/>
      <c r="E502" s="40"/>
      <c r="F502" s="41"/>
      <c r="G502" s="42"/>
      <c r="H502" s="43"/>
      <c r="I502" s="40"/>
      <c r="J502" s="44"/>
      <c r="K502" s="44"/>
      <c r="L502" s="45"/>
      <c r="M502" s="46"/>
      <c r="N502" s="47"/>
      <c r="O502" s="48"/>
      <c r="P502" s="44"/>
      <c r="Q502" s="53"/>
    </row>
    <row r="503" spans="1:17" ht="15.75" x14ac:dyDescent="0.25">
      <c r="A503" s="51"/>
      <c r="B503" s="35"/>
      <c r="C503" s="31"/>
      <c r="D503" s="31"/>
      <c r="E503" s="31"/>
      <c r="F503" s="32"/>
      <c r="G503" s="33"/>
      <c r="H503" s="34"/>
      <c r="I503" s="31"/>
      <c r="J503" s="35"/>
      <c r="K503" s="35"/>
      <c r="L503" s="36"/>
      <c r="M503" s="37"/>
      <c r="N503" s="38"/>
      <c r="O503" s="39"/>
      <c r="P503" s="35"/>
      <c r="Q503" s="54"/>
    </row>
    <row r="504" spans="1:17" ht="15.75" x14ac:dyDescent="0.25">
      <c r="A504" s="50"/>
      <c r="B504" s="44"/>
      <c r="C504" s="40"/>
      <c r="D504" s="40"/>
      <c r="E504" s="40"/>
      <c r="F504" s="41"/>
      <c r="G504" s="42"/>
      <c r="H504" s="43"/>
      <c r="I504" s="40"/>
      <c r="J504" s="44"/>
      <c r="K504" s="44"/>
      <c r="L504" s="45"/>
      <c r="M504" s="46"/>
      <c r="N504" s="47"/>
      <c r="O504" s="48"/>
      <c r="P504" s="44"/>
      <c r="Q504" s="53"/>
    </row>
    <row r="505" spans="1:17" ht="15.75" x14ac:dyDescent="0.25">
      <c r="A505" s="51"/>
      <c r="B505" s="35"/>
      <c r="C505" s="31"/>
      <c r="D505" s="31"/>
      <c r="E505" s="31"/>
      <c r="F505" s="32"/>
      <c r="G505" s="33"/>
      <c r="H505" s="34"/>
      <c r="I505" s="31"/>
      <c r="J505" s="35"/>
      <c r="K505" s="35"/>
      <c r="L505" s="36"/>
      <c r="M505" s="37"/>
      <c r="N505" s="38"/>
      <c r="O505" s="39"/>
      <c r="P505" s="35"/>
      <c r="Q505" s="54"/>
    </row>
    <row r="506" spans="1:17" ht="15.75" x14ac:dyDescent="0.25">
      <c r="A506" s="50"/>
      <c r="B506" s="44"/>
      <c r="C506" s="40"/>
      <c r="D506" s="40"/>
      <c r="E506" s="40"/>
      <c r="F506" s="41"/>
      <c r="G506" s="42"/>
      <c r="H506" s="43"/>
      <c r="I506" s="40"/>
      <c r="J506" s="44"/>
      <c r="K506" s="44"/>
      <c r="L506" s="45"/>
      <c r="M506" s="46"/>
      <c r="N506" s="47"/>
      <c r="O506" s="48"/>
      <c r="P506" s="44"/>
      <c r="Q506" s="53"/>
    </row>
    <row r="507" spans="1:17" ht="15.75" x14ac:dyDescent="0.25">
      <c r="A507" s="51"/>
      <c r="B507" s="35"/>
      <c r="C507" s="31"/>
      <c r="D507" s="31"/>
      <c r="E507" s="31"/>
      <c r="F507" s="32"/>
      <c r="G507" s="33"/>
      <c r="H507" s="34"/>
      <c r="I507" s="31"/>
      <c r="J507" s="35"/>
      <c r="K507" s="35"/>
      <c r="L507" s="36"/>
      <c r="M507" s="37"/>
      <c r="N507" s="38"/>
      <c r="O507" s="39"/>
      <c r="P507" s="35"/>
      <c r="Q507" s="54"/>
    </row>
    <row r="508" spans="1:17" ht="15.75" x14ac:dyDescent="0.25">
      <c r="A508" s="50"/>
      <c r="B508" s="44"/>
      <c r="C508" s="40"/>
      <c r="D508" s="40"/>
      <c r="E508" s="40"/>
      <c r="F508" s="41"/>
      <c r="G508" s="42"/>
      <c r="H508" s="43"/>
      <c r="I508" s="40"/>
      <c r="J508" s="44"/>
      <c r="K508" s="44"/>
      <c r="L508" s="45"/>
      <c r="M508" s="46"/>
      <c r="N508" s="47"/>
      <c r="O508" s="48"/>
      <c r="P508" s="44"/>
      <c r="Q508" s="53"/>
    </row>
    <row r="509" spans="1:17" ht="15.75" x14ac:dyDescent="0.25">
      <c r="A509" s="51"/>
      <c r="B509" s="35"/>
      <c r="C509" s="31"/>
      <c r="D509" s="31"/>
      <c r="E509" s="31"/>
      <c r="F509" s="32"/>
      <c r="G509" s="33"/>
      <c r="H509" s="34"/>
      <c r="I509" s="31"/>
      <c r="J509" s="35"/>
      <c r="K509" s="35"/>
      <c r="L509" s="36"/>
      <c r="M509" s="37"/>
      <c r="N509" s="38"/>
      <c r="O509" s="39"/>
      <c r="P509" s="35"/>
      <c r="Q509" s="54"/>
    </row>
    <row r="510" spans="1:17" ht="15.75" x14ac:dyDescent="0.25">
      <c r="A510" s="50"/>
      <c r="B510" s="44"/>
      <c r="C510" s="40"/>
      <c r="D510" s="40"/>
      <c r="E510" s="40"/>
      <c r="F510" s="41"/>
      <c r="G510" s="42"/>
      <c r="H510" s="43"/>
      <c r="I510" s="40"/>
      <c r="J510" s="44"/>
      <c r="K510" s="44"/>
      <c r="L510" s="45"/>
      <c r="M510" s="46"/>
      <c r="N510" s="47"/>
      <c r="O510" s="48"/>
      <c r="P510" s="44"/>
      <c r="Q510" s="53"/>
    </row>
    <row r="511" spans="1:17" ht="15.75" x14ac:dyDescent="0.25">
      <c r="A511" s="51"/>
      <c r="B511" s="35"/>
      <c r="C511" s="31"/>
      <c r="D511" s="31"/>
      <c r="E511" s="31"/>
      <c r="F511" s="32"/>
      <c r="G511" s="33"/>
      <c r="H511" s="34"/>
      <c r="I511" s="31"/>
      <c r="J511" s="35"/>
      <c r="K511" s="35"/>
      <c r="L511" s="36"/>
      <c r="M511" s="37"/>
      <c r="N511" s="38"/>
      <c r="O511" s="39"/>
      <c r="P511" s="35"/>
      <c r="Q511" s="54"/>
    </row>
    <row r="512" spans="1:17" ht="15.75" x14ac:dyDescent="0.25">
      <c r="A512" s="50"/>
      <c r="B512" s="44"/>
      <c r="C512" s="40"/>
      <c r="D512" s="40"/>
      <c r="E512" s="40"/>
      <c r="F512" s="41"/>
      <c r="G512" s="42"/>
      <c r="H512" s="43"/>
      <c r="I512" s="40"/>
      <c r="J512" s="44"/>
      <c r="K512" s="44"/>
      <c r="L512" s="45"/>
      <c r="M512" s="46"/>
      <c r="N512" s="47"/>
      <c r="O512" s="48"/>
      <c r="P512" s="44"/>
      <c r="Q512" s="53"/>
    </row>
    <row r="513" spans="1:17" ht="15.75" x14ac:dyDescent="0.25">
      <c r="A513" s="51"/>
      <c r="B513" s="35"/>
      <c r="C513" s="31"/>
      <c r="D513" s="31"/>
      <c r="E513" s="31"/>
      <c r="F513" s="32"/>
      <c r="G513" s="33"/>
      <c r="H513" s="34"/>
      <c r="I513" s="31"/>
      <c r="J513" s="35"/>
      <c r="K513" s="35"/>
      <c r="L513" s="36"/>
      <c r="M513" s="37"/>
      <c r="N513" s="38"/>
      <c r="O513" s="39"/>
      <c r="P513" s="35"/>
      <c r="Q513" s="54"/>
    </row>
    <row r="514" spans="1:17" ht="15.75" x14ac:dyDescent="0.25">
      <c r="A514" s="50"/>
      <c r="B514" s="44"/>
      <c r="C514" s="40"/>
      <c r="D514" s="40"/>
      <c r="E514" s="40"/>
      <c r="F514" s="41"/>
      <c r="G514" s="42"/>
      <c r="H514" s="43"/>
      <c r="I514" s="40"/>
      <c r="J514" s="44"/>
      <c r="K514" s="44"/>
      <c r="L514" s="45"/>
      <c r="M514" s="46"/>
      <c r="N514" s="47"/>
      <c r="O514" s="48"/>
      <c r="P514" s="44"/>
      <c r="Q514" s="53"/>
    </row>
    <row r="515" spans="1:17" ht="15.75" x14ac:dyDescent="0.25">
      <c r="A515" s="51"/>
      <c r="B515" s="35"/>
      <c r="C515" s="31"/>
      <c r="D515" s="31"/>
      <c r="E515" s="31"/>
      <c r="F515" s="32"/>
      <c r="G515" s="33"/>
      <c r="H515" s="34"/>
      <c r="I515" s="31"/>
      <c r="J515" s="35"/>
      <c r="K515" s="35"/>
      <c r="L515" s="36"/>
      <c r="M515" s="37"/>
      <c r="N515" s="38"/>
      <c r="O515" s="39"/>
      <c r="P515" s="35"/>
      <c r="Q515" s="54"/>
    </row>
    <row r="516" spans="1:17" ht="15.75" x14ac:dyDescent="0.25">
      <c r="A516" s="50"/>
      <c r="B516" s="44"/>
      <c r="C516" s="40"/>
      <c r="D516" s="40"/>
      <c r="E516" s="40"/>
      <c r="F516" s="41"/>
      <c r="G516" s="42"/>
      <c r="H516" s="43"/>
      <c r="I516" s="40"/>
      <c r="J516" s="44"/>
      <c r="K516" s="44"/>
      <c r="L516" s="45"/>
      <c r="M516" s="46"/>
      <c r="N516" s="47"/>
      <c r="O516" s="48"/>
      <c r="P516" s="44"/>
      <c r="Q516" s="53"/>
    </row>
    <row r="517" spans="1:17" ht="15.75" x14ac:dyDescent="0.25">
      <c r="A517" s="51"/>
      <c r="B517" s="35"/>
      <c r="C517" s="31"/>
      <c r="D517" s="31"/>
      <c r="E517" s="31"/>
      <c r="F517" s="32"/>
      <c r="G517" s="33"/>
      <c r="H517" s="34"/>
      <c r="I517" s="31"/>
      <c r="J517" s="35"/>
      <c r="K517" s="35"/>
      <c r="L517" s="36"/>
      <c r="M517" s="37"/>
      <c r="N517" s="38"/>
      <c r="O517" s="39"/>
      <c r="P517" s="35"/>
      <c r="Q517" s="54"/>
    </row>
    <row r="518" spans="1:17" ht="15.75" x14ac:dyDescent="0.25">
      <c r="A518" s="50"/>
      <c r="B518" s="44"/>
      <c r="C518" s="40"/>
      <c r="D518" s="40"/>
      <c r="E518" s="40"/>
      <c r="F518" s="41"/>
      <c r="G518" s="42"/>
      <c r="H518" s="43"/>
      <c r="I518" s="40"/>
      <c r="J518" s="44"/>
      <c r="K518" s="44"/>
      <c r="L518" s="45"/>
      <c r="M518" s="46"/>
      <c r="N518" s="47"/>
      <c r="O518" s="48"/>
      <c r="P518" s="44"/>
      <c r="Q518" s="53"/>
    </row>
    <row r="519" spans="1:17" ht="15.75" x14ac:dyDescent="0.25">
      <c r="A519" s="51"/>
      <c r="B519" s="35"/>
      <c r="C519" s="31"/>
      <c r="D519" s="31"/>
      <c r="E519" s="31"/>
      <c r="F519" s="32"/>
      <c r="G519" s="33"/>
      <c r="H519" s="34"/>
      <c r="I519" s="31"/>
      <c r="J519" s="35"/>
      <c r="K519" s="35"/>
      <c r="L519" s="36"/>
      <c r="M519" s="37"/>
      <c r="N519" s="38"/>
      <c r="O519" s="39"/>
      <c r="P519" s="35"/>
      <c r="Q519" s="54"/>
    </row>
    <row r="520" spans="1:17" ht="15.75" x14ac:dyDescent="0.25">
      <c r="A520" s="50"/>
      <c r="B520" s="44"/>
      <c r="C520" s="40"/>
      <c r="D520" s="40"/>
      <c r="E520" s="40"/>
      <c r="F520" s="41"/>
      <c r="G520" s="42"/>
      <c r="H520" s="43"/>
      <c r="I520" s="40"/>
      <c r="J520" s="44"/>
      <c r="K520" s="44"/>
      <c r="L520" s="45"/>
      <c r="M520" s="46"/>
      <c r="N520" s="47"/>
      <c r="O520" s="48"/>
      <c r="P520" s="44"/>
      <c r="Q520" s="53"/>
    </row>
    <row r="521" spans="1:17" ht="15.75" x14ac:dyDescent="0.25">
      <c r="A521" s="51"/>
      <c r="B521" s="35"/>
      <c r="C521" s="31"/>
      <c r="D521" s="31"/>
      <c r="E521" s="31"/>
      <c r="F521" s="32"/>
      <c r="G521" s="33"/>
      <c r="H521" s="34"/>
      <c r="I521" s="31"/>
      <c r="J521" s="35"/>
      <c r="K521" s="35"/>
      <c r="L521" s="36"/>
      <c r="M521" s="37"/>
      <c r="N521" s="38"/>
      <c r="O521" s="39"/>
      <c r="P521" s="35"/>
      <c r="Q521" s="54"/>
    </row>
    <row r="522" spans="1:17" ht="15.75" x14ac:dyDescent="0.25">
      <c r="A522" s="50"/>
      <c r="B522" s="44"/>
      <c r="C522" s="40"/>
      <c r="D522" s="40"/>
      <c r="E522" s="40"/>
      <c r="F522" s="41"/>
      <c r="G522" s="42"/>
      <c r="H522" s="43"/>
      <c r="I522" s="40"/>
      <c r="J522" s="44"/>
      <c r="K522" s="44"/>
      <c r="L522" s="45"/>
      <c r="M522" s="46"/>
      <c r="N522" s="47"/>
      <c r="O522" s="48"/>
      <c r="P522" s="44"/>
      <c r="Q522" s="53"/>
    </row>
    <row r="523" spans="1:17" ht="15.75" x14ac:dyDescent="0.25">
      <c r="A523" s="51"/>
      <c r="B523" s="35"/>
      <c r="C523" s="31"/>
      <c r="D523" s="31"/>
      <c r="E523" s="31"/>
      <c r="F523" s="32"/>
      <c r="G523" s="33"/>
      <c r="H523" s="34"/>
      <c r="I523" s="31"/>
      <c r="J523" s="35"/>
      <c r="K523" s="35"/>
      <c r="L523" s="36"/>
      <c r="M523" s="37"/>
      <c r="N523" s="38"/>
      <c r="O523" s="39"/>
      <c r="P523" s="35"/>
      <c r="Q523" s="54"/>
    </row>
    <row r="524" spans="1:17" ht="15.75" x14ac:dyDescent="0.25">
      <c r="A524" s="50"/>
      <c r="B524" s="44"/>
      <c r="C524" s="40"/>
      <c r="D524" s="40"/>
      <c r="E524" s="40"/>
      <c r="F524" s="41"/>
      <c r="G524" s="42"/>
      <c r="H524" s="43"/>
      <c r="I524" s="40"/>
      <c r="J524" s="44"/>
      <c r="K524" s="44"/>
      <c r="L524" s="45"/>
      <c r="M524" s="46"/>
      <c r="N524" s="47"/>
      <c r="O524" s="48"/>
      <c r="P524" s="44"/>
      <c r="Q524" s="53"/>
    </row>
    <row r="525" spans="1:17" ht="15.75" x14ac:dyDescent="0.25">
      <c r="A525" s="51"/>
      <c r="B525" s="35"/>
      <c r="C525" s="31"/>
      <c r="D525" s="31"/>
      <c r="E525" s="31"/>
      <c r="F525" s="32"/>
      <c r="G525" s="33"/>
      <c r="H525" s="34"/>
      <c r="I525" s="31"/>
      <c r="J525" s="35"/>
      <c r="K525" s="35"/>
      <c r="L525" s="36"/>
      <c r="M525" s="37"/>
      <c r="N525" s="38"/>
      <c r="O525" s="39"/>
      <c r="P525" s="35"/>
      <c r="Q525" s="54"/>
    </row>
    <row r="526" spans="1:17" ht="15.75" x14ac:dyDescent="0.25">
      <c r="A526" s="50"/>
      <c r="B526" s="44"/>
      <c r="C526" s="40"/>
      <c r="D526" s="40"/>
      <c r="E526" s="40"/>
      <c r="F526" s="41"/>
      <c r="G526" s="42"/>
      <c r="H526" s="43"/>
      <c r="I526" s="40"/>
      <c r="J526" s="44"/>
      <c r="K526" s="44"/>
      <c r="L526" s="45"/>
      <c r="M526" s="46"/>
      <c r="N526" s="47"/>
      <c r="O526" s="48"/>
      <c r="P526" s="44"/>
      <c r="Q526" s="53"/>
    </row>
    <row r="527" spans="1:17" ht="15.75" x14ac:dyDescent="0.25">
      <c r="A527" s="51"/>
      <c r="B527" s="35"/>
      <c r="C527" s="31"/>
      <c r="D527" s="31"/>
      <c r="E527" s="31"/>
      <c r="F527" s="32"/>
      <c r="G527" s="33"/>
      <c r="H527" s="34"/>
      <c r="I527" s="31"/>
      <c r="J527" s="35"/>
      <c r="K527" s="35"/>
      <c r="L527" s="36"/>
      <c r="M527" s="37"/>
      <c r="N527" s="38"/>
      <c r="O527" s="39"/>
      <c r="P527" s="35"/>
      <c r="Q527" s="54"/>
    </row>
    <row r="528" spans="1:17" ht="15.75" x14ac:dyDescent="0.25">
      <c r="A528" s="50"/>
      <c r="B528" s="44"/>
      <c r="C528" s="40"/>
      <c r="D528" s="40"/>
      <c r="E528" s="40"/>
      <c r="F528" s="41"/>
      <c r="G528" s="42"/>
      <c r="H528" s="43"/>
      <c r="I528" s="40"/>
      <c r="J528" s="44"/>
      <c r="K528" s="44"/>
      <c r="L528" s="45"/>
      <c r="M528" s="46"/>
      <c r="N528" s="47"/>
      <c r="O528" s="48"/>
      <c r="P528" s="44"/>
      <c r="Q528" s="53"/>
    </row>
    <row r="529" spans="1:17" ht="15.75" x14ac:dyDescent="0.25">
      <c r="A529" s="51"/>
      <c r="B529" s="35"/>
      <c r="C529" s="31"/>
      <c r="D529" s="31"/>
      <c r="E529" s="31"/>
      <c r="F529" s="32"/>
      <c r="G529" s="33"/>
      <c r="H529" s="34"/>
      <c r="I529" s="31"/>
      <c r="J529" s="35"/>
      <c r="K529" s="35"/>
      <c r="L529" s="36"/>
      <c r="M529" s="37"/>
      <c r="N529" s="38"/>
      <c r="O529" s="39"/>
      <c r="P529" s="35"/>
      <c r="Q529" s="54"/>
    </row>
    <row r="530" spans="1:17" ht="15.75" x14ac:dyDescent="0.25">
      <c r="A530" s="50"/>
      <c r="B530" s="44"/>
      <c r="C530" s="40"/>
      <c r="D530" s="40"/>
      <c r="E530" s="40"/>
      <c r="F530" s="41"/>
      <c r="G530" s="42"/>
      <c r="H530" s="43"/>
      <c r="I530" s="40"/>
      <c r="J530" s="44"/>
      <c r="K530" s="44"/>
      <c r="L530" s="45"/>
      <c r="M530" s="46"/>
      <c r="N530" s="47"/>
      <c r="O530" s="48"/>
      <c r="P530" s="44"/>
      <c r="Q530" s="53"/>
    </row>
    <row r="531" spans="1:17" ht="15.75" x14ac:dyDescent="0.25">
      <c r="A531" s="51"/>
      <c r="B531" s="35"/>
      <c r="C531" s="31"/>
      <c r="D531" s="31"/>
      <c r="E531" s="31"/>
      <c r="F531" s="32"/>
      <c r="G531" s="33"/>
      <c r="H531" s="34"/>
      <c r="I531" s="31"/>
      <c r="J531" s="35"/>
      <c r="K531" s="35"/>
      <c r="L531" s="36"/>
      <c r="M531" s="37"/>
      <c r="N531" s="38"/>
      <c r="O531" s="39"/>
      <c r="P531" s="35"/>
      <c r="Q531" s="54"/>
    </row>
    <row r="532" spans="1:17" ht="15.75" x14ac:dyDescent="0.25">
      <c r="A532" s="50"/>
      <c r="B532" s="44"/>
      <c r="C532" s="40"/>
      <c r="D532" s="40"/>
      <c r="E532" s="40"/>
      <c r="F532" s="41"/>
      <c r="G532" s="42"/>
      <c r="H532" s="43"/>
      <c r="I532" s="40"/>
      <c r="J532" s="44"/>
      <c r="K532" s="44"/>
      <c r="L532" s="45"/>
      <c r="M532" s="46"/>
      <c r="N532" s="47"/>
      <c r="O532" s="48"/>
      <c r="P532" s="44"/>
      <c r="Q532" s="53"/>
    </row>
    <row r="533" spans="1:17" ht="15.75" x14ac:dyDescent="0.25">
      <c r="A533" s="51"/>
      <c r="B533" s="35"/>
      <c r="C533" s="31"/>
      <c r="D533" s="31"/>
      <c r="E533" s="31"/>
      <c r="F533" s="32"/>
      <c r="G533" s="33"/>
      <c r="H533" s="34"/>
      <c r="I533" s="31"/>
      <c r="J533" s="35"/>
      <c r="K533" s="35"/>
      <c r="L533" s="36"/>
      <c r="M533" s="37"/>
      <c r="N533" s="38"/>
      <c r="O533" s="39"/>
      <c r="P533" s="35"/>
      <c r="Q533" s="54"/>
    </row>
    <row r="534" spans="1:17" ht="15.75" x14ac:dyDescent="0.25">
      <c r="A534" s="50"/>
      <c r="B534" s="44"/>
      <c r="C534" s="40"/>
      <c r="D534" s="40"/>
      <c r="E534" s="40"/>
      <c r="F534" s="41"/>
      <c r="G534" s="42"/>
      <c r="H534" s="43"/>
      <c r="I534" s="40"/>
      <c r="J534" s="44"/>
      <c r="K534" s="44"/>
      <c r="L534" s="45"/>
      <c r="M534" s="46"/>
      <c r="N534" s="47"/>
      <c r="O534" s="48"/>
      <c r="P534" s="44"/>
      <c r="Q534" s="53"/>
    </row>
    <row r="535" spans="1:17" ht="15.75" x14ac:dyDescent="0.25">
      <c r="A535" s="51"/>
      <c r="B535" s="35"/>
      <c r="C535" s="31"/>
      <c r="D535" s="31"/>
      <c r="E535" s="31"/>
      <c r="F535" s="32"/>
      <c r="G535" s="33"/>
      <c r="H535" s="34"/>
      <c r="I535" s="31"/>
      <c r="J535" s="35"/>
      <c r="K535" s="35"/>
      <c r="L535" s="36"/>
      <c r="M535" s="37"/>
      <c r="N535" s="38"/>
      <c r="O535" s="39"/>
      <c r="P535" s="35"/>
      <c r="Q535" s="54"/>
    </row>
    <row r="536" spans="1:17" ht="15.75" x14ac:dyDescent="0.25">
      <c r="A536" s="50"/>
      <c r="B536" s="44"/>
      <c r="C536" s="40"/>
      <c r="D536" s="40"/>
      <c r="E536" s="40"/>
      <c r="F536" s="41"/>
      <c r="G536" s="42"/>
      <c r="H536" s="43"/>
      <c r="I536" s="40"/>
      <c r="J536" s="44"/>
      <c r="K536" s="44"/>
      <c r="L536" s="45"/>
      <c r="M536" s="46"/>
      <c r="N536" s="47"/>
      <c r="O536" s="48"/>
      <c r="P536" s="44"/>
      <c r="Q536" s="53"/>
    </row>
    <row r="537" spans="1:17" ht="15.75" x14ac:dyDescent="0.25">
      <c r="A537" s="51"/>
      <c r="B537" s="35"/>
      <c r="C537" s="31"/>
      <c r="D537" s="31"/>
      <c r="E537" s="31"/>
      <c r="F537" s="32"/>
      <c r="G537" s="33"/>
      <c r="H537" s="34"/>
      <c r="I537" s="31"/>
      <c r="J537" s="35"/>
      <c r="K537" s="35"/>
      <c r="L537" s="36"/>
      <c r="M537" s="37"/>
      <c r="N537" s="38"/>
      <c r="O537" s="39"/>
      <c r="P537" s="35"/>
      <c r="Q537" s="54"/>
    </row>
    <row r="538" spans="1:17" ht="15.75" x14ac:dyDescent="0.25">
      <c r="A538" s="50"/>
      <c r="B538" s="44"/>
      <c r="C538" s="40"/>
      <c r="D538" s="40"/>
      <c r="E538" s="40"/>
      <c r="F538" s="41"/>
      <c r="G538" s="42"/>
      <c r="H538" s="43"/>
      <c r="I538" s="40"/>
      <c r="J538" s="44"/>
      <c r="K538" s="44"/>
      <c r="L538" s="45"/>
      <c r="M538" s="46"/>
      <c r="N538" s="47"/>
      <c r="O538" s="48"/>
      <c r="P538" s="44"/>
      <c r="Q538" s="53"/>
    </row>
    <row r="539" spans="1:17" ht="15.75" x14ac:dyDescent="0.25">
      <c r="A539" s="51"/>
      <c r="B539" s="35"/>
      <c r="C539" s="31"/>
      <c r="D539" s="31"/>
      <c r="E539" s="31"/>
      <c r="F539" s="32"/>
      <c r="G539" s="33"/>
      <c r="H539" s="34"/>
      <c r="I539" s="31"/>
      <c r="J539" s="35"/>
      <c r="K539" s="35"/>
      <c r="L539" s="36"/>
      <c r="M539" s="37"/>
      <c r="N539" s="38"/>
      <c r="O539" s="39"/>
      <c r="P539" s="35"/>
      <c r="Q539" s="54"/>
    </row>
    <row r="540" spans="1:17" ht="15.75" x14ac:dyDescent="0.25">
      <c r="A540" s="50"/>
      <c r="B540" s="44"/>
      <c r="C540" s="40"/>
      <c r="D540" s="40"/>
      <c r="E540" s="40"/>
      <c r="F540" s="41"/>
      <c r="G540" s="42"/>
      <c r="H540" s="43"/>
      <c r="I540" s="40"/>
      <c r="J540" s="44"/>
      <c r="K540" s="44"/>
      <c r="L540" s="45"/>
      <c r="M540" s="46"/>
      <c r="N540" s="47"/>
      <c r="O540" s="48"/>
      <c r="P540" s="44"/>
      <c r="Q540" s="53"/>
    </row>
    <row r="541" spans="1:17" ht="15.75" x14ac:dyDescent="0.25">
      <c r="A541" s="51"/>
      <c r="B541" s="35"/>
      <c r="C541" s="31"/>
      <c r="D541" s="31"/>
      <c r="E541" s="31"/>
      <c r="F541" s="32"/>
      <c r="G541" s="33"/>
      <c r="H541" s="34"/>
      <c r="I541" s="31"/>
      <c r="J541" s="35"/>
      <c r="K541" s="35"/>
      <c r="L541" s="36"/>
      <c r="M541" s="37"/>
      <c r="N541" s="38"/>
      <c r="O541" s="39"/>
      <c r="P541" s="35"/>
      <c r="Q541" s="54"/>
    </row>
    <row r="542" spans="1:17" ht="15.75" x14ac:dyDescent="0.25">
      <c r="A542" s="50"/>
      <c r="B542" s="44"/>
      <c r="C542" s="40"/>
      <c r="D542" s="40"/>
      <c r="E542" s="40"/>
      <c r="F542" s="41"/>
      <c r="G542" s="42"/>
      <c r="H542" s="43"/>
      <c r="I542" s="40"/>
      <c r="J542" s="44"/>
      <c r="K542" s="44"/>
      <c r="L542" s="45"/>
      <c r="M542" s="46"/>
      <c r="N542" s="47"/>
      <c r="O542" s="48"/>
      <c r="P542" s="44"/>
      <c r="Q542" s="53"/>
    </row>
    <row r="543" spans="1:17" ht="15.75" x14ac:dyDescent="0.25">
      <c r="A543" s="51"/>
      <c r="B543" s="35"/>
      <c r="C543" s="31"/>
      <c r="D543" s="31"/>
      <c r="E543" s="31"/>
      <c r="F543" s="32"/>
      <c r="G543" s="33"/>
      <c r="H543" s="34"/>
      <c r="I543" s="31"/>
      <c r="J543" s="35"/>
      <c r="K543" s="35"/>
      <c r="L543" s="36"/>
      <c r="M543" s="37"/>
      <c r="N543" s="38"/>
      <c r="O543" s="39"/>
      <c r="P543" s="35"/>
      <c r="Q543" s="54"/>
    </row>
    <row r="544" spans="1:17" ht="15.75" x14ac:dyDescent="0.25">
      <c r="A544" s="50"/>
      <c r="B544" s="44"/>
      <c r="C544" s="40"/>
      <c r="D544" s="40"/>
      <c r="E544" s="40"/>
      <c r="F544" s="41"/>
      <c r="G544" s="42"/>
      <c r="H544" s="43"/>
      <c r="I544" s="40"/>
      <c r="J544" s="44"/>
      <c r="K544" s="44"/>
      <c r="L544" s="45"/>
      <c r="M544" s="46"/>
      <c r="N544" s="47"/>
      <c r="O544" s="48"/>
      <c r="P544" s="44"/>
      <c r="Q544" s="53"/>
    </row>
    <row r="545" spans="1:17" ht="15.75" x14ac:dyDescent="0.25">
      <c r="A545" s="51"/>
      <c r="B545" s="35"/>
      <c r="C545" s="31"/>
      <c r="D545" s="31"/>
      <c r="E545" s="31"/>
      <c r="F545" s="32"/>
      <c r="G545" s="33"/>
      <c r="H545" s="34"/>
      <c r="I545" s="31"/>
      <c r="J545" s="35"/>
      <c r="K545" s="35"/>
      <c r="L545" s="36"/>
      <c r="M545" s="37"/>
      <c r="N545" s="38"/>
      <c r="O545" s="39"/>
      <c r="P545" s="35"/>
      <c r="Q545" s="54"/>
    </row>
    <row r="546" spans="1:17" ht="15.75" x14ac:dyDescent="0.25">
      <c r="A546" s="50"/>
      <c r="B546" s="44"/>
      <c r="C546" s="40"/>
      <c r="D546" s="40"/>
      <c r="E546" s="40"/>
      <c r="F546" s="41"/>
      <c r="G546" s="42"/>
      <c r="H546" s="43"/>
      <c r="I546" s="40"/>
      <c r="J546" s="44"/>
      <c r="K546" s="44"/>
      <c r="L546" s="45"/>
      <c r="M546" s="46"/>
      <c r="N546" s="47"/>
      <c r="O546" s="48"/>
      <c r="P546" s="44"/>
      <c r="Q546" s="53"/>
    </row>
    <row r="547" spans="1:17" ht="15.75" x14ac:dyDescent="0.25">
      <c r="A547" s="51"/>
      <c r="B547" s="35"/>
      <c r="C547" s="31"/>
      <c r="D547" s="31"/>
      <c r="E547" s="31"/>
      <c r="F547" s="32"/>
      <c r="G547" s="33"/>
      <c r="H547" s="34"/>
      <c r="I547" s="31"/>
      <c r="J547" s="35"/>
      <c r="K547" s="35"/>
      <c r="L547" s="36"/>
      <c r="M547" s="37"/>
      <c r="N547" s="38"/>
      <c r="O547" s="39"/>
      <c r="P547" s="35"/>
      <c r="Q547" s="54"/>
    </row>
    <row r="548" spans="1:17" ht="15.75" x14ac:dyDescent="0.25">
      <c r="A548" s="50"/>
      <c r="B548" s="44"/>
      <c r="C548" s="40"/>
      <c r="D548" s="40"/>
      <c r="E548" s="40"/>
      <c r="F548" s="41"/>
      <c r="G548" s="42"/>
      <c r="H548" s="43"/>
      <c r="I548" s="40"/>
      <c r="J548" s="44"/>
      <c r="K548" s="44"/>
      <c r="L548" s="45"/>
      <c r="M548" s="46"/>
      <c r="N548" s="47"/>
      <c r="O548" s="48"/>
      <c r="P548" s="44"/>
      <c r="Q548" s="53"/>
    </row>
    <row r="549" spans="1:17" ht="15.75" x14ac:dyDescent="0.25">
      <c r="A549" s="51"/>
      <c r="B549" s="35"/>
      <c r="C549" s="31"/>
      <c r="D549" s="31"/>
      <c r="E549" s="31"/>
      <c r="F549" s="32"/>
      <c r="G549" s="33"/>
      <c r="H549" s="34"/>
      <c r="I549" s="31"/>
      <c r="J549" s="35"/>
      <c r="K549" s="35"/>
      <c r="L549" s="36"/>
      <c r="M549" s="37"/>
      <c r="N549" s="38"/>
      <c r="O549" s="39"/>
      <c r="P549" s="35"/>
      <c r="Q549" s="54"/>
    </row>
    <row r="550" spans="1:17" ht="15.75" x14ac:dyDescent="0.25">
      <c r="A550" s="50"/>
      <c r="B550" s="44"/>
      <c r="C550" s="40"/>
      <c r="D550" s="40"/>
      <c r="E550" s="40"/>
      <c r="F550" s="41"/>
      <c r="G550" s="42"/>
      <c r="H550" s="43"/>
      <c r="I550" s="40"/>
      <c r="J550" s="44"/>
      <c r="K550" s="44"/>
      <c r="L550" s="45"/>
      <c r="M550" s="46"/>
      <c r="N550" s="47"/>
      <c r="O550" s="48"/>
      <c r="P550" s="44"/>
      <c r="Q550" s="53"/>
    </row>
    <row r="551" spans="1:17" ht="15.75" x14ac:dyDescent="0.25">
      <c r="A551" s="51"/>
      <c r="B551" s="35"/>
      <c r="C551" s="31"/>
      <c r="D551" s="31"/>
      <c r="E551" s="31"/>
      <c r="F551" s="32"/>
      <c r="G551" s="33"/>
      <c r="H551" s="34"/>
      <c r="I551" s="31"/>
      <c r="J551" s="35"/>
      <c r="K551" s="35"/>
      <c r="L551" s="36"/>
      <c r="M551" s="37"/>
      <c r="N551" s="38"/>
      <c r="O551" s="39"/>
      <c r="P551" s="35"/>
      <c r="Q551" s="54"/>
    </row>
    <row r="552" spans="1:17" ht="15.75" x14ac:dyDescent="0.25">
      <c r="A552" s="50"/>
      <c r="B552" s="44"/>
      <c r="C552" s="40"/>
      <c r="D552" s="40"/>
      <c r="E552" s="40"/>
      <c r="F552" s="41"/>
      <c r="G552" s="42"/>
      <c r="H552" s="43"/>
      <c r="I552" s="40"/>
      <c r="J552" s="44"/>
      <c r="K552" s="44"/>
      <c r="L552" s="45"/>
      <c r="M552" s="46"/>
      <c r="N552" s="47"/>
      <c r="O552" s="48"/>
      <c r="P552" s="44"/>
      <c r="Q552" s="53"/>
    </row>
    <row r="553" spans="1:17" ht="15.75" x14ac:dyDescent="0.25">
      <c r="A553" s="51"/>
      <c r="B553" s="35"/>
      <c r="C553" s="31"/>
      <c r="D553" s="31"/>
      <c r="E553" s="31"/>
      <c r="F553" s="32"/>
      <c r="G553" s="33"/>
      <c r="H553" s="34"/>
      <c r="I553" s="31"/>
      <c r="J553" s="35"/>
      <c r="K553" s="35"/>
      <c r="L553" s="36"/>
      <c r="M553" s="37"/>
      <c r="N553" s="38"/>
      <c r="O553" s="39"/>
      <c r="P553" s="35"/>
      <c r="Q553" s="54"/>
    </row>
    <row r="554" spans="1:17" ht="15.75" x14ac:dyDescent="0.25">
      <c r="A554" s="50"/>
      <c r="B554" s="44"/>
      <c r="C554" s="40"/>
      <c r="D554" s="40"/>
      <c r="E554" s="40"/>
      <c r="F554" s="41"/>
      <c r="G554" s="42"/>
      <c r="H554" s="43"/>
      <c r="I554" s="40"/>
      <c r="J554" s="44"/>
      <c r="K554" s="44"/>
      <c r="L554" s="45"/>
      <c r="M554" s="46"/>
      <c r="N554" s="47"/>
      <c r="O554" s="48"/>
      <c r="P554" s="44"/>
      <c r="Q554" s="53"/>
    </row>
    <row r="555" spans="1:17" ht="15.75" x14ac:dyDescent="0.25">
      <c r="A555" s="51"/>
      <c r="B555" s="35"/>
      <c r="C555" s="31"/>
      <c r="D555" s="31"/>
      <c r="E555" s="31"/>
      <c r="F555" s="32"/>
      <c r="G555" s="33"/>
      <c r="H555" s="34"/>
      <c r="I555" s="31"/>
      <c r="J555" s="35"/>
      <c r="K555" s="35"/>
      <c r="L555" s="36"/>
      <c r="M555" s="37"/>
      <c r="N555" s="38"/>
      <c r="O555" s="39"/>
      <c r="P555" s="35"/>
      <c r="Q555" s="54"/>
    </row>
    <row r="556" spans="1:17" ht="15.75" x14ac:dyDescent="0.25">
      <c r="A556" s="50"/>
      <c r="B556" s="44"/>
      <c r="C556" s="40"/>
      <c r="D556" s="40"/>
      <c r="E556" s="40"/>
      <c r="F556" s="41"/>
      <c r="G556" s="42"/>
      <c r="H556" s="43"/>
      <c r="I556" s="40"/>
      <c r="J556" s="44"/>
      <c r="K556" s="44"/>
      <c r="L556" s="45"/>
      <c r="M556" s="46"/>
      <c r="N556" s="47"/>
      <c r="O556" s="48"/>
      <c r="P556" s="44"/>
      <c r="Q556" s="53"/>
    </row>
    <row r="557" spans="1:17" ht="15.75" x14ac:dyDescent="0.25">
      <c r="A557" s="51"/>
      <c r="B557" s="35"/>
      <c r="C557" s="31"/>
      <c r="D557" s="31"/>
      <c r="E557" s="31"/>
      <c r="F557" s="32"/>
      <c r="G557" s="33"/>
      <c r="H557" s="34"/>
      <c r="I557" s="31"/>
      <c r="J557" s="35"/>
      <c r="K557" s="35"/>
      <c r="L557" s="36"/>
      <c r="M557" s="37"/>
      <c r="N557" s="38"/>
      <c r="O557" s="39"/>
      <c r="P557" s="35"/>
      <c r="Q557" s="54"/>
    </row>
    <row r="558" spans="1:17" ht="15.75" x14ac:dyDescent="0.25">
      <c r="A558" s="50"/>
      <c r="B558" s="44"/>
      <c r="C558" s="40"/>
      <c r="D558" s="40"/>
      <c r="E558" s="40"/>
      <c r="F558" s="41"/>
      <c r="G558" s="42"/>
      <c r="H558" s="43"/>
      <c r="I558" s="40"/>
      <c r="J558" s="44"/>
      <c r="K558" s="44"/>
      <c r="L558" s="45"/>
      <c r="M558" s="46"/>
      <c r="N558" s="47"/>
      <c r="O558" s="48"/>
      <c r="P558" s="44"/>
      <c r="Q558" s="53"/>
    </row>
    <row r="559" spans="1:17" ht="15.75" x14ac:dyDescent="0.25">
      <c r="A559" s="51"/>
      <c r="B559" s="35"/>
      <c r="C559" s="31"/>
      <c r="D559" s="31"/>
      <c r="E559" s="31"/>
      <c r="F559" s="32"/>
      <c r="G559" s="33"/>
      <c r="H559" s="34"/>
      <c r="I559" s="31"/>
      <c r="J559" s="35"/>
      <c r="K559" s="35"/>
      <c r="L559" s="36"/>
      <c r="M559" s="37"/>
      <c r="N559" s="38"/>
      <c r="O559" s="39"/>
      <c r="P559" s="35"/>
      <c r="Q559" s="54"/>
    </row>
    <row r="560" spans="1:17" ht="15.75" x14ac:dyDescent="0.25">
      <c r="A560" s="50"/>
      <c r="B560" s="44"/>
      <c r="C560" s="40"/>
      <c r="D560" s="40"/>
      <c r="E560" s="40"/>
      <c r="F560" s="41"/>
      <c r="G560" s="42"/>
      <c r="H560" s="43"/>
      <c r="I560" s="40"/>
      <c r="J560" s="44"/>
      <c r="K560" s="44"/>
      <c r="L560" s="45"/>
      <c r="M560" s="46"/>
      <c r="N560" s="47"/>
      <c r="O560" s="48"/>
      <c r="P560" s="44"/>
      <c r="Q560" s="53"/>
    </row>
    <row r="561" spans="1:17" ht="15.75" x14ac:dyDescent="0.25">
      <c r="A561" s="51"/>
      <c r="B561" s="35"/>
      <c r="C561" s="31"/>
      <c r="D561" s="31"/>
      <c r="E561" s="31"/>
      <c r="F561" s="32"/>
      <c r="G561" s="33"/>
      <c r="H561" s="34"/>
      <c r="I561" s="31"/>
      <c r="J561" s="35"/>
      <c r="K561" s="35"/>
      <c r="L561" s="36"/>
      <c r="M561" s="37"/>
      <c r="N561" s="38"/>
      <c r="O561" s="39"/>
      <c r="P561" s="35"/>
      <c r="Q561" s="54"/>
    </row>
    <row r="562" spans="1:17" ht="15.75" x14ac:dyDescent="0.25">
      <c r="A562" s="50"/>
      <c r="B562" s="44"/>
      <c r="C562" s="40"/>
      <c r="D562" s="40"/>
      <c r="E562" s="40"/>
      <c r="F562" s="41"/>
      <c r="G562" s="42"/>
      <c r="H562" s="43"/>
      <c r="I562" s="40"/>
      <c r="J562" s="44"/>
      <c r="K562" s="44"/>
      <c r="L562" s="45"/>
      <c r="M562" s="46"/>
      <c r="N562" s="47"/>
      <c r="O562" s="48"/>
      <c r="P562" s="44"/>
      <c r="Q562" s="53"/>
    </row>
    <row r="563" spans="1:17" ht="15.75" x14ac:dyDescent="0.25">
      <c r="A563" s="51"/>
      <c r="B563" s="35"/>
      <c r="C563" s="31"/>
      <c r="D563" s="31"/>
      <c r="E563" s="31"/>
      <c r="F563" s="32"/>
      <c r="G563" s="33"/>
      <c r="H563" s="34"/>
      <c r="I563" s="31"/>
      <c r="J563" s="35"/>
      <c r="K563" s="35"/>
      <c r="L563" s="36"/>
      <c r="M563" s="37"/>
      <c r="N563" s="38"/>
      <c r="O563" s="39"/>
      <c r="P563" s="35"/>
      <c r="Q563" s="54"/>
    </row>
    <row r="564" spans="1:17" ht="15.75" x14ac:dyDescent="0.25">
      <c r="A564" s="50"/>
      <c r="B564" s="44"/>
      <c r="C564" s="40"/>
      <c r="D564" s="40"/>
      <c r="E564" s="40"/>
      <c r="F564" s="41"/>
      <c r="G564" s="42"/>
      <c r="H564" s="43"/>
      <c r="I564" s="40"/>
      <c r="J564" s="44"/>
      <c r="K564" s="44"/>
      <c r="L564" s="45"/>
      <c r="M564" s="46"/>
      <c r="N564" s="47"/>
      <c r="O564" s="48"/>
      <c r="P564" s="44"/>
      <c r="Q564" s="53"/>
    </row>
    <row r="565" spans="1:17" ht="15.75" x14ac:dyDescent="0.25">
      <c r="A565" s="51"/>
      <c r="B565" s="35"/>
      <c r="C565" s="31"/>
      <c r="D565" s="31"/>
      <c r="E565" s="31"/>
      <c r="F565" s="32"/>
      <c r="G565" s="33"/>
      <c r="H565" s="34"/>
      <c r="I565" s="31"/>
      <c r="J565" s="35"/>
      <c r="K565" s="35"/>
      <c r="L565" s="36"/>
      <c r="M565" s="37"/>
      <c r="N565" s="38"/>
      <c r="O565" s="39"/>
      <c r="P565" s="35"/>
      <c r="Q565" s="54"/>
    </row>
    <row r="566" spans="1:17" ht="15.75" x14ac:dyDescent="0.25">
      <c r="A566" s="50"/>
      <c r="B566" s="44"/>
      <c r="C566" s="40"/>
      <c r="D566" s="40"/>
      <c r="E566" s="40"/>
      <c r="F566" s="41"/>
      <c r="G566" s="42"/>
      <c r="H566" s="43"/>
      <c r="I566" s="40"/>
      <c r="J566" s="44"/>
      <c r="K566" s="44"/>
      <c r="L566" s="45"/>
      <c r="M566" s="46"/>
      <c r="N566" s="47"/>
      <c r="O566" s="48"/>
      <c r="P566" s="44"/>
      <c r="Q566" s="53"/>
    </row>
    <row r="567" spans="1:17" ht="15.75" x14ac:dyDescent="0.25">
      <c r="A567" s="51"/>
      <c r="B567" s="35"/>
      <c r="C567" s="31"/>
      <c r="D567" s="31"/>
      <c r="E567" s="31"/>
      <c r="F567" s="32"/>
      <c r="G567" s="33"/>
      <c r="H567" s="34"/>
      <c r="I567" s="31"/>
      <c r="J567" s="35"/>
      <c r="K567" s="35"/>
      <c r="L567" s="36"/>
      <c r="M567" s="37"/>
      <c r="N567" s="38"/>
      <c r="O567" s="39"/>
      <c r="P567" s="35"/>
      <c r="Q567" s="54"/>
    </row>
    <row r="568" spans="1:17" ht="15.75" x14ac:dyDescent="0.25">
      <c r="A568" s="50"/>
      <c r="B568" s="44"/>
      <c r="C568" s="40"/>
      <c r="D568" s="40"/>
      <c r="E568" s="40"/>
      <c r="F568" s="41"/>
      <c r="G568" s="42"/>
      <c r="H568" s="43"/>
      <c r="I568" s="40"/>
      <c r="J568" s="44"/>
      <c r="K568" s="44"/>
      <c r="L568" s="45"/>
      <c r="M568" s="46"/>
      <c r="N568" s="47"/>
      <c r="O568" s="48"/>
      <c r="P568" s="44"/>
      <c r="Q568" s="53"/>
    </row>
    <row r="569" spans="1:17" ht="15.75" x14ac:dyDescent="0.25">
      <c r="A569" s="51"/>
      <c r="B569" s="35"/>
      <c r="C569" s="31"/>
      <c r="D569" s="31"/>
      <c r="E569" s="31"/>
      <c r="F569" s="32"/>
      <c r="G569" s="33"/>
      <c r="H569" s="34"/>
      <c r="I569" s="31"/>
      <c r="J569" s="35"/>
      <c r="K569" s="35"/>
      <c r="L569" s="36"/>
      <c r="M569" s="37"/>
      <c r="N569" s="38"/>
      <c r="O569" s="39"/>
      <c r="P569" s="35"/>
      <c r="Q569" s="54"/>
    </row>
    <row r="570" spans="1:17" ht="15.75" x14ac:dyDescent="0.25">
      <c r="A570" s="50"/>
      <c r="B570" s="44"/>
      <c r="C570" s="40"/>
      <c r="D570" s="40"/>
      <c r="E570" s="40"/>
      <c r="F570" s="41"/>
      <c r="G570" s="42"/>
      <c r="H570" s="43"/>
      <c r="I570" s="40"/>
      <c r="J570" s="44"/>
      <c r="K570" s="44"/>
      <c r="L570" s="45"/>
      <c r="M570" s="46"/>
      <c r="N570" s="47"/>
      <c r="O570" s="48"/>
      <c r="P570" s="44"/>
      <c r="Q570" s="53"/>
    </row>
    <row r="571" spans="1:17" ht="15.75" x14ac:dyDescent="0.25">
      <c r="A571" s="51"/>
      <c r="B571" s="35"/>
      <c r="C571" s="31"/>
      <c r="D571" s="31"/>
      <c r="E571" s="31"/>
      <c r="F571" s="32"/>
      <c r="G571" s="33"/>
      <c r="H571" s="34"/>
      <c r="I571" s="31"/>
      <c r="J571" s="35"/>
      <c r="K571" s="35"/>
      <c r="L571" s="36"/>
      <c r="M571" s="37"/>
      <c r="N571" s="38"/>
      <c r="O571" s="39"/>
      <c r="P571" s="35"/>
      <c r="Q571" s="54"/>
    </row>
    <row r="572" spans="1:17" ht="15.75" x14ac:dyDescent="0.25">
      <c r="A572" s="50"/>
      <c r="B572" s="44"/>
      <c r="C572" s="40"/>
      <c r="D572" s="40"/>
      <c r="E572" s="40"/>
      <c r="F572" s="41"/>
      <c r="G572" s="42"/>
      <c r="H572" s="43"/>
      <c r="I572" s="40"/>
      <c r="J572" s="44"/>
      <c r="K572" s="44"/>
      <c r="L572" s="45"/>
      <c r="M572" s="46"/>
      <c r="N572" s="47"/>
      <c r="O572" s="48"/>
      <c r="P572" s="44"/>
      <c r="Q572" s="53"/>
    </row>
    <row r="573" spans="1:17" ht="15.75" x14ac:dyDescent="0.25">
      <c r="A573" s="51"/>
      <c r="B573" s="35"/>
      <c r="C573" s="31"/>
      <c r="D573" s="31"/>
      <c r="E573" s="31"/>
      <c r="F573" s="32"/>
      <c r="G573" s="33"/>
      <c r="H573" s="34"/>
      <c r="I573" s="31"/>
      <c r="J573" s="35"/>
      <c r="K573" s="35"/>
      <c r="L573" s="36"/>
      <c r="M573" s="37"/>
      <c r="N573" s="38"/>
      <c r="O573" s="39"/>
      <c r="P573" s="35"/>
      <c r="Q573" s="54"/>
    </row>
    <row r="574" spans="1:17" ht="15.75" x14ac:dyDescent="0.25">
      <c r="A574" s="50"/>
      <c r="B574" s="44"/>
      <c r="C574" s="40"/>
      <c r="D574" s="40"/>
      <c r="E574" s="40"/>
      <c r="F574" s="41"/>
      <c r="G574" s="42"/>
      <c r="H574" s="43"/>
      <c r="I574" s="40"/>
      <c r="J574" s="44"/>
      <c r="K574" s="44"/>
      <c r="L574" s="45"/>
      <c r="M574" s="46"/>
      <c r="N574" s="47"/>
      <c r="O574" s="48"/>
      <c r="P574" s="44"/>
      <c r="Q574" s="53"/>
    </row>
    <row r="575" spans="1:17" ht="15.75" x14ac:dyDescent="0.25">
      <c r="A575" s="51"/>
      <c r="B575" s="35"/>
      <c r="C575" s="31"/>
      <c r="D575" s="31"/>
      <c r="E575" s="31"/>
      <c r="F575" s="32"/>
      <c r="G575" s="33"/>
      <c r="H575" s="34"/>
      <c r="I575" s="31"/>
      <c r="J575" s="35"/>
      <c r="K575" s="35"/>
      <c r="L575" s="36"/>
      <c r="M575" s="37"/>
      <c r="N575" s="38"/>
      <c r="O575" s="39"/>
      <c r="P575" s="35"/>
      <c r="Q575" s="54"/>
    </row>
    <row r="576" spans="1:17" ht="15.75" x14ac:dyDescent="0.25">
      <c r="A576" s="50"/>
      <c r="B576" s="44"/>
      <c r="C576" s="40"/>
      <c r="D576" s="40"/>
      <c r="E576" s="40"/>
      <c r="F576" s="41"/>
      <c r="G576" s="42"/>
      <c r="H576" s="43"/>
      <c r="I576" s="40"/>
      <c r="J576" s="44"/>
      <c r="K576" s="44"/>
      <c r="L576" s="45"/>
      <c r="M576" s="46"/>
      <c r="N576" s="47"/>
      <c r="O576" s="48"/>
      <c r="P576" s="44"/>
      <c r="Q576" s="53"/>
    </row>
    <row r="577" spans="1:17" ht="15.75" x14ac:dyDescent="0.25">
      <c r="A577" s="51"/>
      <c r="B577" s="35"/>
      <c r="C577" s="31"/>
      <c r="D577" s="31"/>
      <c r="E577" s="31"/>
      <c r="F577" s="32"/>
      <c r="G577" s="33"/>
      <c r="H577" s="34"/>
      <c r="I577" s="31"/>
      <c r="J577" s="35"/>
      <c r="K577" s="35"/>
      <c r="L577" s="36"/>
      <c r="M577" s="37"/>
      <c r="N577" s="38"/>
      <c r="O577" s="39"/>
      <c r="P577" s="35"/>
      <c r="Q577" s="54"/>
    </row>
    <row r="578" spans="1:17" ht="15.75" x14ac:dyDescent="0.25">
      <c r="A578" s="50"/>
      <c r="B578" s="44"/>
      <c r="C578" s="40"/>
      <c r="D578" s="40"/>
      <c r="E578" s="40"/>
      <c r="F578" s="41"/>
      <c r="G578" s="42"/>
      <c r="H578" s="43"/>
      <c r="I578" s="40"/>
      <c r="J578" s="44"/>
      <c r="K578" s="44"/>
      <c r="L578" s="45"/>
      <c r="M578" s="46"/>
      <c r="N578" s="47"/>
      <c r="O578" s="48"/>
      <c r="P578" s="44"/>
      <c r="Q578" s="53"/>
    </row>
    <row r="579" spans="1:17" ht="15.75" x14ac:dyDescent="0.25">
      <c r="A579" s="51"/>
      <c r="B579" s="35"/>
      <c r="C579" s="31"/>
      <c r="D579" s="31"/>
      <c r="E579" s="31"/>
      <c r="F579" s="32"/>
      <c r="G579" s="33"/>
      <c r="H579" s="34"/>
      <c r="I579" s="31"/>
      <c r="J579" s="35"/>
      <c r="K579" s="35"/>
      <c r="L579" s="36"/>
      <c r="M579" s="37"/>
      <c r="N579" s="38"/>
      <c r="O579" s="39"/>
      <c r="P579" s="35"/>
      <c r="Q579" s="54"/>
    </row>
    <row r="580" spans="1:17" ht="15.75" x14ac:dyDescent="0.25">
      <c r="A580" s="50"/>
      <c r="B580" s="44"/>
      <c r="C580" s="40"/>
      <c r="D580" s="40"/>
      <c r="E580" s="40"/>
      <c r="F580" s="41"/>
      <c r="G580" s="42"/>
      <c r="H580" s="43"/>
      <c r="I580" s="40"/>
      <c r="J580" s="44"/>
      <c r="K580" s="44"/>
      <c r="L580" s="45"/>
      <c r="M580" s="46"/>
      <c r="N580" s="47"/>
      <c r="O580" s="48"/>
      <c r="P580" s="44"/>
      <c r="Q580" s="53"/>
    </row>
    <row r="581" spans="1:17" ht="15.75" x14ac:dyDescent="0.25">
      <c r="A581" s="51"/>
      <c r="B581" s="35"/>
      <c r="C581" s="31"/>
      <c r="D581" s="31"/>
      <c r="E581" s="31"/>
      <c r="F581" s="32"/>
      <c r="G581" s="33"/>
      <c r="H581" s="34"/>
      <c r="I581" s="31"/>
      <c r="J581" s="35"/>
      <c r="K581" s="35"/>
      <c r="L581" s="36"/>
      <c r="M581" s="37"/>
      <c r="N581" s="38"/>
      <c r="O581" s="39"/>
      <c r="P581" s="35"/>
      <c r="Q581" s="54"/>
    </row>
    <row r="582" spans="1:17" ht="15.75" x14ac:dyDescent="0.25">
      <c r="A582" s="50"/>
      <c r="B582" s="44"/>
      <c r="C582" s="40"/>
      <c r="D582" s="40"/>
      <c r="E582" s="40"/>
      <c r="F582" s="41"/>
      <c r="G582" s="42"/>
      <c r="H582" s="43"/>
      <c r="I582" s="40"/>
      <c r="J582" s="44"/>
      <c r="K582" s="44"/>
      <c r="L582" s="45"/>
      <c r="M582" s="46"/>
      <c r="N582" s="47"/>
      <c r="O582" s="48"/>
      <c r="P582" s="44"/>
      <c r="Q582" s="53"/>
    </row>
    <row r="583" spans="1:17" ht="15.75" x14ac:dyDescent="0.25">
      <c r="A583" s="51"/>
      <c r="B583" s="35"/>
      <c r="C583" s="31"/>
      <c r="D583" s="31"/>
      <c r="E583" s="31"/>
      <c r="F583" s="32"/>
      <c r="G583" s="33"/>
      <c r="H583" s="34"/>
      <c r="I583" s="31"/>
      <c r="J583" s="35"/>
      <c r="K583" s="35"/>
      <c r="L583" s="36"/>
      <c r="M583" s="37"/>
      <c r="N583" s="38"/>
      <c r="O583" s="39"/>
      <c r="P583" s="35"/>
      <c r="Q583" s="54"/>
    </row>
    <row r="584" spans="1:17" ht="15.75" x14ac:dyDescent="0.25">
      <c r="A584" s="50"/>
      <c r="B584" s="44"/>
      <c r="C584" s="40"/>
      <c r="D584" s="40"/>
      <c r="E584" s="40"/>
      <c r="F584" s="41"/>
      <c r="G584" s="42"/>
      <c r="H584" s="43"/>
      <c r="I584" s="40"/>
      <c r="J584" s="44"/>
      <c r="K584" s="44"/>
      <c r="L584" s="45"/>
      <c r="M584" s="46"/>
      <c r="N584" s="47"/>
      <c r="O584" s="48"/>
      <c r="P584" s="44"/>
      <c r="Q584" s="53"/>
    </row>
    <row r="585" spans="1:17" ht="15.75" x14ac:dyDescent="0.25">
      <c r="A585" s="51"/>
      <c r="B585" s="35"/>
      <c r="C585" s="31"/>
      <c r="D585" s="31"/>
      <c r="E585" s="31"/>
      <c r="F585" s="32"/>
      <c r="G585" s="33"/>
      <c r="H585" s="34"/>
      <c r="I585" s="31"/>
      <c r="J585" s="35"/>
      <c r="K585" s="35"/>
      <c r="L585" s="36"/>
      <c r="M585" s="37"/>
      <c r="N585" s="38"/>
      <c r="O585" s="39"/>
      <c r="P585" s="35"/>
      <c r="Q585" s="54"/>
    </row>
    <row r="586" spans="1:17" ht="15.75" x14ac:dyDescent="0.25">
      <c r="A586" s="50"/>
      <c r="B586" s="44"/>
      <c r="C586" s="40"/>
      <c r="D586" s="40"/>
      <c r="E586" s="40"/>
      <c r="F586" s="41"/>
      <c r="G586" s="42"/>
      <c r="H586" s="43"/>
      <c r="I586" s="40"/>
      <c r="J586" s="44"/>
      <c r="K586" s="44"/>
      <c r="L586" s="45"/>
      <c r="M586" s="46"/>
      <c r="N586" s="47"/>
      <c r="O586" s="48"/>
      <c r="P586" s="44"/>
      <c r="Q586" s="53"/>
    </row>
    <row r="587" spans="1:17" ht="15.75" x14ac:dyDescent="0.25">
      <c r="A587" s="51"/>
      <c r="B587" s="35"/>
      <c r="C587" s="31"/>
      <c r="D587" s="31"/>
      <c r="E587" s="31"/>
      <c r="F587" s="32"/>
      <c r="G587" s="33"/>
      <c r="H587" s="34"/>
      <c r="I587" s="31"/>
      <c r="J587" s="35"/>
      <c r="K587" s="35"/>
      <c r="L587" s="36"/>
      <c r="M587" s="37"/>
      <c r="N587" s="38"/>
      <c r="O587" s="39"/>
      <c r="P587" s="35"/>
      <c r="Q587" s="54"/>
    </row>
    <row r="588" spans="1:17" ht="15.75" x14ac:dyDescent="0.25">
      <c r="A588" s="50"/>
      <c r="B588" s="44"/>
      <c r="C588" s="40"/>
      <c r="D588" s="40"/>
      <c r="E588" s="40"/>
      <c r="F588" s="41"/>
      <c r="G588" s="42"/>
      <c r="H588" s="43"/>
      <c r="I588" s="40"/>
      <c r="J588" s="44"/>
      <c r="K588" s="44"/>
      <c r="L588" s="45"/>
      <c r="M588" s="46"/>
      <c r="N588" s="47"/>
      <c r="O588" s="48"/>
      <c r="P588" s="44"/>
      <c r="Q588" s="53"/>
    </row>
    <row r="589" spans="1:17" ht="15.75" x14ac:dyDescent="0.25">
      <c r="A589" s="51"/>
      <c r="B589" s="35"/>
      <c r="C589" s="31"/>
      <c r="D589" s="31"/>
      <c r="E589" s="31"/>
      <c r="F589" s="32"/>
      <c r="G589" s="33"/>
      <c r="H589" s="34"/>
      <c r="I589" s="31"/>
      <c r="J589" s="35"/>
      <c r="K589" s="35"/>
      <c r="L589" s="36"/>
      <c r="M589" s="37"/>
      <c r="N589" s="38"/>
      <c r="O589" s="39"/>
      <c r="P589" s="35"/>
      <c r="Q589" s="54"/>
    </row>
    <row r="590" spans="1:17" ht="15.75" x14ac:dyDescent="0.25">
      <c r="A590" s="50"/>
      <c r="B590" s="44"/>
      <c r="C590" s="40"/>
      <c r="D590" s="40"/>
      <c r="E590" s="40"/>
      <c r="F590" s="41"/>
      <c r="G590" s="42"/>
      <c r="H590" s="43"/>
      <c r="I590" s="40"/>
      <c r="J590" s="44"/>
      <c r="K590" s="44"/>
      <c r="L590" s="45"/>
      <c r="M590" s="46"/>
      <c r="N590" s="47"/>
      <c r="O590" s="48"/>
      <c r="P590" s="44"/>
      <c r="Q590" s="53"/>
    </row>
    <row r="591" spans="1:17" ht="15.75" x14ac:dyDescent="0.25">
      <c r="A591" s="51"/>
      <c r="B591" s="35"/>
      <c r="C591" s="31"/>
      <c r="D591" s="31"/>
      <c r="E591" s="31"/>
      <c r="F591" s="32"/>
      <c r="G591" s="33"/>
      <c r="H591" s="34"/>
      <c r="I591" s="31"/>
      <c r="J591" s="35"/>
      <c r="K591" s="35"/>
      <c r="L591" s="36"/>
      <c r="M591" s="37"/>
      <c r="N591" s="38"/>
      <c r="O591" s="39"/>
      <c r="P591" s="35"/>
      <c r="Q591" s="54"/>
    </row>
    <row r="592" spans="1:17" ht="15.75" x14ac:dyDescent="0.25">
      <c r="A592" s="50"/>
      <c r="B592" s="44"/>
      <c r="C592" s="40"/>
      <c r="D592" s="40"/>
      <c r="E592" s="40"/>
      <c r="F592" s="41"/>
      <c r="G592" s="42"/>
      <c r="H592" s="43"/>
      <c r="I592" s="40"/>
      <c r="J592" s="44"/>
      <c r="K592" s="44"/>
      <c r="L592" s="45"/>
      <c r="M592" s="46"/>
      <c r="N592" s="47"/>
      <c r="O592" s="48"/>
      <c r="P592" s="44"/>
      <c r="Q592" s="53"/>
    </row>
    <row r="593" spans="1:17" ht="15.75" x14ac:dyDescent="0.25">
      <c r="A593" s="51"/>
      <c r="B593" s="35"/>
      <c r="C593" s="31"/>
      <c r="D593" s="31"/>
      <c r="E593" s="31"/>
      <c r="F593" s="32"/>
      <c r="G593" s="33"/>
      <c r="H593" s="34"/>
      <c r="I593" s="31"/>
      <c r="J593" s="35"/>
      <c r="K593" s="35"/>
      <c r="L593" s="36"/>
      <c r="M593" s="37"/>
      <c r="N593" s="38"/>
      <c r="O593" s="39"/>
      <c r="P593" s="35"/>
      <c r="Q593" s="54"/>
    </row>
    <row r="594" spans="1:17" ht="15.75" x14ac:dyDescent="0.25">
      <c r="A594" s="50"/>
      <c r="B594" s="44"/>
      <c r="C594" s="40"/>
      <c r="D594" s="40"/>
      <c r="E594" s="40"/>
      <c r="F594" s="41"/>
      <c r="G594" s="42"/>
      <c r="H594" s="43"/>
      <c r="I594" s="40"/>
      <c r="J594" s="44"/>
      <c r="K594" s="44"/>
      <c r="L594" s="45"/>
      <c r="M594" s="46"/>
      <c r="N594" s="47"/>
      <c r="O594" s="48"/>
      <c r="P594" s="44"/>
      <c r="Q594" s="53"/>
    </row>
    <row r="595" spans="1:17" ht="15.75" x14ac:dyDescent="0.25">
      <c r="A595" s="51"/>
      <c r="B595" s="35"/>
      <c r="C595" s="31"/>
      <c r="D595" s="31"/>
      <c r="E595" s="31"/>
      <c r="F595" s="32"/>
      <c r="G595" s="33"/>
      <c r="H595" s="34"/>
      <c r="I595" s="31"/>
      <c r="J595" s="35"/>
      <c r="K595" s="35"/>
      <c r="L595" s="36"/>
      <c r="M595" s="37"/>
      <c r="N595" s="38"/>
      <c r="O595" s="39"/>
      <c r="P595" s="35"/>
      <c r="Q595" s="54"/>
    </row>
    <row r="596" spans="1:17" ht="15.75" x14ac:dyDescent="0.25">
      <c r="A596" s="50"/>
      <c r="B596" s="44"/>
      <c r="C596" s="40"/>
      <c r="D596" s="40"/>
      <c r="E596" s="40"/>
      <c r="F596" s="41"/>
      <c r="G596" s="42"/>
      <c r="H596" s="43"/>
      <c r="I596" s="40"/>
      <c r="J596" s="44"/>
      <c r="K596" s="44"/>
      <c r="L596" s="45"/>
      <c r="M596" s="46"/>
      <c r="N596" s="47"/>
      <c r="O596" s="48"/>
      <c r="P596" s="44"/>
      <c r="Q596" s="53"/>
    </row>
    <row r="597" spans="1:17" ht="15.75" x14ac:dyDescent="0.25">
      <c r="A597" s="51"/>
      <c r="B597" s="35"/>
      <c r="C597" s="31"/>
      <c r="D597" s="31"/>
      <c r="E597" s="31"/>
      <c r="F597" s="32"/>
      <c r="G597" s="33"/>
      <c r="H597" s="34"/>
      <c r="I597" s="31"/>
      <c r="J597" s="35"/>
      <c r="K597" s="35"/>
      <c r="L597" s="36"/>
      <c r="M597" s="37"/>
      <c r="N597" s="38"/>
      <c r="O597" s="39"/>
      <c r="P597" s="35"/>
      <c r="Q597" s="54"/>
    </row>
    <row r="598" spans="1:17" ht="15.75" x14ac:dyDescent="0.25">
      <c r="A598" s="50"/>
      <c r="B598" s="44"/>
      <c r="C598" s="40"/>
      <c r="D598" s="40"/>
      <c r="E598" s="40"/>
      <c r="F598" s="41"/>
      <c r="G598" s="42"/>
      <c r="H598" s="43"/>
      <c r="I598" s="40"/>
      <c r="J598" s="44"/>
      <c r="K598" s="44"/>
      <c r="L598" s="45"/>
      <c r="M598" s="46"/>
      <c r="N598" s="47"/>
      <c r="O598" s="48"/>
      <c r="P598" s="44"/>
      <c r="Q598" s="53"/>
    </row>
    <row r="599" spans="1:17" ht="15.75" x14ac:dyDescent="0.25">
      <c r="A599" s="51"/>
      <c r="B599" s="35"/>
      <c r="C599" s="31"/>
      <c r="D599" s="31"/>
      <c r="E599" s="31"/>
      <c r="F599" s="32"/>
      <c r="G599" s="33"/>
      <c r="H599" s="34"/>
      <c r="I599" s="31"/>
      <c r="J599" s="35"/>
      <c r="K599" s="35"/>
      <c r="L599" s="36"/>
      <c r="M599" s="37"/>
      <c r="N599" s="38"/>
      <c r="O599" s="39"/>
      <c r="P599" s="35"/>
      <c r="Q599" s="54"/>
    </row>
    <row r="600" spans="1:17" ht="15.75" x14ac:dyDescent="0.25">
      <c r="A600" s="50"/>
      <c r="B600" s="44"/>
      <c r="C600" s="40"/>
      <c r="D600" s="40"/>
      <c r="E600" s="40"/>
      <c r="F600" s="41"/>
      <c r="G600" s="42"/>
      <c r="H600" s="43"/>
      <c r="I600" s="40"/>
      <c r="J600" s="44"/>
      <c r="K600" s="44"/>
      <c r="L600" s="45"/>
      <c r="M600" s="46"/>
      <c r="N600" s="47"/>
      <c r="O600" s="48"/>
      <c r="P600" s="44"/>
      <c r="Q600" s="53"/>
    </row>
    <row r="601" spans="1:17" ht="15.75" x14ac:dyDescent="0.25">
      <c r="A601" s="51"/>
      <c r="B601" s="35"/>
      <c r="C601" s="31"/>
      <c r="D601" s="31"/>
      <c r="E601" s="31"/>
      <c r="F601" s="32"/>
      <c r="G601" s="33"/>
      <c r="H601" s="34"/>
      <c r="I601" s="31"/>
      <c r="J601" s="35"/>
      <c r="K601" s="35"/>
      <c r="L601" s="36"/>
      <c r="M601" s="37"/>
      <c r="N601" s="38"/>
      <c r="O601" s="39"/>
      <c r="P601" s="35"/>
      <c r="Q601" s="54"/>
    </row>
    <row r="602" spans="1:17" ht="15.75" x14ac:dyDescent="0.25">
      <c r="A602" s="50"/>
      <c r="B602" s="44"/>
      <c r="C602" s="40"/>
      <c r="D602" s="40"/>
      <c r="E602" s="40"/>
      <c r="F602" s="41"/>
      <c r="G602" s="42"/>
      <c r="H602" s="43"/>
      <c r="I602" s="40"/>
      <c r="J602" s="44"/>
      <c r="K602" s="44"/>
      <c r="L602" s="45"/>
      <c r="M602" s="46"/>
      <c r="N602" s="47"/>
      <c r="O602" s="48"/>
      <c r="P602" s="44"/>
      <c r="Q602" s="53"/>
    </row>
    <row r="603" spans="1:17" ht="15.75" x14ac:dyDescent="0.25">
      <c r="A603" s="51"/>
      <c r="B603" s="35"/>
      <c r="C603" s="31"/>
      <c r="D603" s="31"/>
      <c r="E603" s="31"/>
      <c r="F603" s="32"/>
      <c r="G603" s="33"/>
      <c r="H603" s="34"/>
      <c r="I603" s="31"/>
      <c r="J603" s="35"/>
      <c r="K603" s="35"/>
      <c r="L603" s="36"/>
      <c r="M603" s="37"/>
      <c r="N603" s="38"/>
      <c r="O603" s="39"/>
      <c r="P603" s="35"/>
      <c r="Q603" s="54"/>
    </row>
    <row r="604" spans="1:17" ht="15.75" x14ac:dyDescent="0.25">
      <c r="A604" s="50"/>
      <c r="B604" s="44"/>
      <c r="C604" s="40"/>
      <c r="D604" s="40"/>
      <c r="E604" s="40"/>
      <c r="F604" s="41"/>
      <c r="G604" s="42"/>
      <c r="H604" s="43"/>
      <c r="I604" s="40"/>
      <c r="J604" s="44"/>
      <c r="K604" s="44"/>
      <c r="L604" s="45"/>
      <c r="M604" s="46"/>
      <c r="N604" s="47"/>
      <c r="O604" s="48"/>
      <c r="P604" s="44"/>
      <c r="Q604" s="53"/>
    </row>
    <row r="605" spans="1:17" ht="15.75" x14ac:dyDescent="0.25">
      <c r="A605" s="51"/>
      <c r="B605" s="35"/>
      <c r="C605" s="31"/>
      <c r="D605" s="31"/>
      <c r="E605" s="31"/>
      <c r="F605" s="32"/>
      <c r="G605" s="33"/>
      <c r="H605" s="34"/>
      <c r="I605" s="31"/>
      <c r="J605" s="35"/>
      <c r="K605" s="35"/>
      <c r="L605" s="36"/>
      <c r="M605" s="37"/>
      <c r="N605" s="38"/>
      <c r="O605" s="39"/>
      <c r="P605" s="35"/>
      <c r="Q605" s="54"/>
    </row>
    <row r="606" spans="1:17" ht="15.75" x14ac:dyDescent="0.25">
      <c r="A606" s="50"/>
      <c r="B606" s="44"/>
      <c r="C606" s="40"/>
      <c r="D606" s="40"/>
      <c r="E606" s="40"/>
      <c r="F606" s="41"/>
      <c r="G606" s="42"/>
      <c r="H606" s="43"/>
      <c r="I606" s="40"/>
      <c r="J606" s="44"/>
      <c r="K606" s="44"/>
      <c r="L606" s="45"/>
      <c r="M606" s="46"/>
      <c r="N606" s="47"/>
      <c r="O606" s="48"/>
      <c r="P606" s="44"/>
      <c r="Q606" s="53"/>
    </row>
    <row r="607" spans="1:17" ht="15.75" x14ac:dyDescent="0.25">
      <c r="A607" s="51"/>
      <c r="B607" s="35"/>
      <c r="C607" s="31"/>
      <c r="D607" s="31"/>
      <c r="E607" s="31"/>
      <c r="F607" s="32"/>
      <c r="G607" s="33"/>
      <c r="H607" s="34"/>
      <c r="I607" s="31"/>
      <c r="J607" s="35"/>
      <c r="K607" s="35"/>
      <c r="L607" s="36"/>
      <c r="M607" s="37"/>
      <c r="N607" s="38"/>
      <c r="O607" s="39"/>
      <c r="P607" s="35"/>
      <c r="Q607" s="54"/>
    </row>
    <row r="608" spans="1:17" ht="15.75" x14ac:dyDescent="0.25">
      <c r="A608" s="50"/>
      <c r="B608" s="44"/>
      <c r="C608" s="40"/>
      <c r="D608" s="40"/>
      <c r="E608" s="40"/>
      <c r="F608" s="41"/>
      <c r="G608" s="42"/>
      <c r="H608" s="43"/>
      <c r="I608" s="40"/>
      <c r="J608" s="44"/>
      <c r="K608" s="44"/>
      <c r="L608" s="45"/>
      <c r="M608" s="46"/>
      <c r="N608" s="47"/>
      <c r="O608" s="48"/>
      <c r="P608" s="44"/>
      <c r="Q608" s="53"/>
    </row>
    <row r="609" spans="1:17" ht="15.75" x14ac:dyDescent="0.25">
      <c r="A609" s="51"/>
      <c r="B609" s="35"/>
      <c r="C609" s="31"/>
      <c r="D609" s="31"/>
      <c r="E609" s="31"/>
      <c r="F609" s="32"/>
      <c r="G609" s="33"/>
      <c r="H609" s="34"/>
      <c r="I609" s="31"/>
      <c r="J609" s="35"/>
      <c r="K609" s="35"/>
      <c r="L609" s="36"/>
      <c r="M609" s="37"/>
      <c r="N609" s="38"/>
      <c r="O609" s="39"/>
      <c r="P609" s="35"/>
      <c r="Q609" s="54"/>
    </row>
    <row r="610" spans="1:17" ht="15.75" x14ac:dyDescent="0.25">
      <c r="A610" s="50"/>
      <c r="B610" s="44"/>
      <c r="C610" s="40"/>
      <c r="D610" s="40"/>
      <c r="E610" s="40"/>
      <c r="F610" s="41"/>
      <c r="G610" s="42"/>
      <c r="H610" s="43"/>
      <c r="I610" s="40"/>
      <c r="J610" s="44"/>
      <c r="K610" s="44"/>
      <c r="L610" s="45"/>
      <c r="M610" s="46"/>
      <c r="N610" s="47"/>
      <c r="O610" s="48"/>
      <c r="P610" s="44"/>
      <c r="Q610" s="53"/>
    </row>
    <row r="611" spans="1:17" ht="15.75" x14ac:dyDescent="0.25">
      <c r="A611" s="51"/>
      <c r="B611" s="35"/>
      <c r="C611" s="31"/>
      <c r="D611" s="31"/>
      <c r="E611" s="31"/>
      <c r="F611" s="32"/>
      <c r="G611" s="33"/>
      <c r="H611" s="34"/>
      <c r="I611" s="31"/>
      <c r="J611" s="35"/>
      <c r="K611" s="35"/>
      <c r="L611" s="36"/>
      <c r="M611" s="37"/>
      <c r="N611" s="38"/>
      <c r="O611" s="39"/>
      <c r="P611" s="35"/>
      <c r="Q611" s="54"/>
    </row>
    <row r="612" spans="1:17" ht="15.75" x14ac:dyDescent="0.25">
      <c r="A612" s="50"/>
      <c r="B612" s="44"/>
      <c r="C612" s="40"/>
      <c r="D612" s="40"/>
      <c r="E612" s="40"/>
      <c r="F612" s="41"/>
      <c r="G612" s="42"/>
      <c r="H612" s="43"/>
      <c r="I612" s="40"/>
      <c r="J612" s="44"/>
      <c r="K612" s="44"/>
      <c r="L612" s="45"/>
      <c r="M612" s="46"/>
      <c r="N612" s="47"/>
      <c r="O612" s="48"/>
      <c r="P612" s="44"/>
      <c r="Q612" s="53"/>
    </row>
    <row r="613" spans="1:17" ht="15.75" x14ac:dyDescent="0.25">
      <c r="A613" s="51"/>
      <c r="B613" s="35"/>
      <c r="C613" s="31"/>
      <c r="D613" s="31"/>
      <c r="E613" s="31"/>
      <c r="F613" s="32"/>
      <c r="G613" s="33"/>
      <c r="H613" s="34"/>
      <c r="I613" s="31"/>
      <c r="J613" s="35"/>
      <c r="K613" s="35"/>
      <c r="L613" s="36"/>
      <c r="M613" s="37"/>
      <c r="N613" s="38"/>
      <c r="O613" s="39"/>
      <c r="P613" s="35"/>
      <c r="Q613" s="54"/>
    </row>
    <row r="614" spans="1:17" ht="15.75" x14ac:dyDescent="0.25">
      <c r="A614" s="50"/>
      <c r="B614" s="44"/>
      <c r="C614" s="40"/>
      <c r="D614" s="40"/>
      <c r="E614" s="40"/>
      <c r="F614" s="41"/>
      <c r="G614" s="42"/>
      <c r="H614" s="43"/>
      <c r="I614" s="40"/>
      <c r="J614" s="44"/>
      <c r="K614" s="44"/>
      <c r="L614" s="45"/>
      <c r="M614" s="46"/>
      <c r="N614" s="47"/>
      <c r="O614" s="48"/>
      <c r="P614" s="44"/>
      <c r="Q614" s="53"/>
    </row>
    <row r="615" spans="1:17" ht="15.75" x14ac:dyDescent="0.25">
      <c r="A615" s="51"/>
      <c r="B615" s="35"/>
      <c r="C615" s="31"/>
      <c r="D615" s="31"/>
      <c r="E615" s="31"/>
      <c r="F615" s="32"/>
      <c r="G615" s="33"/>
      <c r="H615" s="34"/>
      <c r="I615" s="31"/>
      <c r="J615" s="35"/>
      <c r="K615" s="35"/>
      <c r="L615" s="36"/>
      <c r="M615" s="37"/>
      <c r="N615" s="38"/>
      <c r="O615" s="39"/>
      <c r="P615" s="35"/>
      <c r="Q615" s="54"/>
    </row>
    <row r="616" spans="1:17" ht="15.75" x14ac:dyDescent="0.25">
      <c r="A616" s="50"/>
      <c r="B616" s="44"/>
      <c r="C616" s="40"/>
      <c r="D616" s="40"/>
      <c r="E616" s="40"/>
      <c r="F616" s="41"/>
      <c r="G616" s="42"/>
      <c r="H616" s="43"/>
      <c r="I616" s="40"/>
      <c r="J616" s="44"/>
      <c r="K616" s="44"/>
      <c r="L616" s="45"/>
      <c r="M616" s="46"/>
      <c r="N616" s="47"/>
      <c r="O616" s="48"/>
      <c r="P616" s="44"/>
      <c r="Q616" s="53"/>
    </row>
    <row r="617" spans="1:17" ht="15.75" x14ac:dyDescent="0.25">
      <c r="A617" s="51"/>
      <c r="B617" s="35"/>
      <c r="C617" s="31"/>
      <c r="D617" s="31"/>
      <c r="E617" s="31"/>
      <c r="F617" s="32"/>
      <c r="G617" s="33"/>
      <c r="H617" s="34"/>
      <c r="I617" s="31"/>
      <c r="J617" s="35"/>
      <c r="K617" s="35"/>
      <c r="L617" s="36"/>
      <c r="M617" s="37"/>
      <c r="N617" s="38"/>
      <c r="O617" s="39"/>
      <c r="P617" s="35"/>
      <c r="Q617" s="54"/>
    </row>
    <row r="618" spans="1:17" ht="15.75" x14ac:dyDescent="0.25">
      <c r="A618" s="50"/>
      <c r="B618" s="44"/>
      <c r="C618" s="40"/>
      <c r="D618" s="40"/>
      <c r="E618" s="40"/>
      <c r="F618" s="41"/>
      <c r="G618" s="42"/>
      <c r="H618" s="43"/>
      <c r="I618" s="40"/>
      <c r="J618" s="44"/>
      <c r="K618" s="44"/>
      <c r="L618" s="45"/>
      <c r="M618" s="46"/>
      <c r="N618" s="47"/>
      <c r="O618" s="48"/>
      <c r="P618" s="44"/>
      <c r="Q618" s="53"/>
    </row>
    <row r="619" spans="1:17" ht="15.75" x14ac:dyDescent="0.25">
      <c r="A619" s="51"/>
      <c r="B619" s="35"/>
      <c r="C619" s="31"/>
      <c r="D619" s="31"/>
      <c r="E619" s="31"/>
      <c r="F619" s="32"/>
      <c r="G619" s="33"/>
      <c r="H619" s="34"/>
      <c r="I619" s="31"/>
      <c r="J619" s="35"/>
      <c r="K619" s="35"/>
      <c r="L619" s="36"/>
      <c r="M619" s="37"/>
      <c r="N619" s="38"/>
      <c r="O619" s="39"/>
      <c r="P619" s="35"/>
      <c r="Q619" s="54"/>
    </row>
    <row r="620" spans="1:17" ht="15.75" x14ac:dyDescent="0.25">
      <c r="A620" s="50"/>
      <c r="B620" s="44"/>
      <c r="C620" s="40"/>
      <c r="D620" s="40"/>
      <c r="E620" s="40"/>
      <c r="F620" s="41"/>
      <c r="G620" s="42"/>
      <c r="H620" s="43"/>
      <c r="I620" s="40"/>
      <c r="J620" s="44"/>
      <c r="K620" s="44"/>
      <c r="L620" s="45"/>
      <c r="M620" s="46"/>
      <c r="N620" s="47"/>
      <c r="O620" s="48"/>
      <c r="P620" s="44"/>
      <c r="Q620" s="53"/>
    </row>
    <row r="621" spans="1:17" ht="15.75" x14ac:dyDescent="0.25">
      <c r="A621" s="51"/>
      <c r="B621" s="35"/>
      <c r="C621" s="31"/>
      <c r="D621" s="31"/>
      <c r="E621" s="31"/>
      <c r="F621" s="32"/>
      <c r="G621" s="33"/>
      <c r="H621" s="34"/>
      <c r="I621" s="31"/>
      <c r="J621" s="35"/>
      <c r="K621" s="35"/>
      <c r="L621" s="36"/>
      <c r="M621" s="37"/>
      <c r="N621" s="38"/>
      <c r="O621" s="39"/>
      <c r="P621" s="35"/>
      <c r="Q621" s="54"/>
    </row>
    <row r="622" spans="1:17" ht="15.75" x14ac:dyDescent="0.25">
      <c r="A622" s="50"/>
      <c r="B622" s="44"/>
      <c r="C622" s="40"/>
      <c r="D622" s="40"/>
      <c r="E622" s="40"/>
      <c r="F622" s="41"/>
      <c r="G622" s="42"/>
      <c r="H622" s="43"/>
      <c r="I622" s="40"/>
      <c r="J622" s="44"/>
      <c r="K622" s="44"/>
      <c r="L622" s="45"/>
      <c r="M622" s="46"/>
      <c r="N622" s="47"/>
      <c r="O622" s="48"/>
      <c r="P622" s="44"/>
      <c r="Q622" s="53"/>
    </row>
    <row r="623" spans="1:17" ht="15.75" x14ac:dyDescent="0.25">
      <c r="A623" s="51"/>
      <c r="B623" s="35"/>
      <c r="C623" s="31"/>
      <c r="D623" s="31"/>
      <c r="E623" s="31"/>
      <c r="F623" s="32"/>
      <c r="G623" s="33"/>
      <c r="H623" s="34"/>
      <c r="I623" s="31"/>
      <c r="J623" s="35"/>
      <c r="K623" s="35"/>
      <c r="L623" s="36"/>
      <c r="M623" s="37"/>
      <c r="N623" s="38"/>
      <c r="O623" s="39"/>
      <c r="P623" s="35"/>
      <c r="Q623" s="54"/>
    </row>
    <row r="624" spans="1:17" ht="15.75" x14ac:dyDescent="0.25">
      <c r="A624" s="50"/>
      <c r="B624" s="44"/>
      <c r="C624" s="40"/>
      <c r="D624" s="40"/>
      <c r="E624" s="40"/>
      <c r="F624" s="41"/>
      <c r="G624" s="42"/>
      <c r="H624" s="43"/>
      <c r="I624" s="40"/>
      <c r="J624" s="44"/>
      <c r="K624" s="44"/>
      <c r="L624" s="45"/>
      <c r="M624" s="46"/>
      <c r="N624" s="47"/>
      <c r="O624" s="48"/>
      <c r="P624" s="44"/>
      <c r="Q624" s="53"/>
    </row>
    <row r="625" spans="1:17" ht="15.75" x14ac:dyDescent="0.25">
      <c r="A625" s="51"/>
      <c r="B625" s="35"/>
      <c r="C625" s="31"/>
      <c r="D625" s="31"/>
      <c r="E625" s="31"/>
      <c r="F625" s="32"/>
      <c r="G625" s="33"/>
      <c r="H625" s="34"/>
      <c r="I625" s="31"/>
      <c r="J625" s="35"/>
      <c r="K625" s="35"/>
      <c r="L625" s="36"/>
      <c r="M625" s="37"/>
      <c r="N625" s="38"/>
      <c r="O625" s="39"/>
      <c r="P625" s="35"/>
      <c r="Q625" s="54"/>
    </row>
    <row r="626" spans="1:17" ht="15.75" x14ac:dyDescent="0.25">
      <c r="A626" s="50"/>
      <c r="B626" s="44"/>
      <c r="C626" s="40"/>
      <c r="D626" s="40"/>
      <c r="E626" s="40"/>
      <c r="F626" s="41"/>
      <c r="G626" s="42"/>
      <c r="H626" s="43"/>
      <c r="I626" s="40"/>
      <c r="J626" s="44"/>
      <c r="K626" s="44"/>
      <c r="L626" s="45"/>
      <c r="M626" s="46"/>
      <c r="N626" s="47"/>
      <c r="O626" s="48"/>
      <c r="P626" s="44"/>
      <c r="Q626" s="53"/>
    </row>
    <row r="627" spans="1:17" ht="15.75" x14ac:dyDescent="0.25">
      <c r="A627" s="51"/>
      <c r="B627" s="35"/>
      <c r="C627" s="31"/>
      <c r="D627" s="31"/>
      <c r="E627" s="31"/>
      <c r="F627" s="32"/>
      <c r="G627" s="33"/>
      <c r="H627" s="34"/>
      <c r="I627" s="31"/>
      <c r="J627" s="35"/>
      <c r="K627" s="35"/>
      <c r="L627" s="36"/>
      <c r="M627" s="37"/>
      <c r="N627" s="38"/>
      <c r="O627" s="39"/>
      <c r="P627" s="35"/>
      <c r="Q627" s="54"/>
    </row>
    <row r="628" spans="1:17" ht="15.75" x14ac:dyDescent="0.25">
      <c r="A628" s="50"/>
      <c r="B628" s="44"/>
      <c r="C628" s="40"/>
      <c r="D628" s="40"/>
      <c r="E628" s="40"/>
      <c r="F628" s="41"/>
      <c r="G628" s="42"/>
      <c r="H628" s="43"/>
      <c r="I628" s="40"/>
      <c r="J628" s="44"/>
      <c r="K628" s="44"/>
      <c r="L628" s="45"/>
      <c r="M628" s="46"/>
      <c r="N628" s="47"/>
      <c r="O628" s="48"/>
      <c r="P628" s="44"/>
      <c r="Q628" s="53"/>
    </row>
    <row r="629" spans="1:17" ht="15.75" x14ac:dyDescent="0.25">
      <c r="A629" s="51"/>
      <c r="B629" s="35"/>
      <c r="C629" s="31"/>
      <c r="D629" s="31"/>
      <c r="E629" s="31"/>
      <c r="F629" s="32"/>
      <c r="G629" s="33"/>
      <c r="H629" s="34"/>
      <c r="I629" s="31"/>
      <c r="J629" s="35"/>
      <c r="K629" s="35"/>
      <c r="L629" s="36"/>
      <c r="M629" s="37"/>
      <c r="N629" s="38"/>
      <c r="O629" s="39"/>
      <c r="P629" s="35"/>
      <c r="Q629" s="54"/>
    </row>
    <row r="630" spans="1:17" ht="15.75" x14ac:dyDescent="0.25">
      <c r="A630" s="50"/>
      <c r="B630" s="44"/>
      <c r="C630" s="40"/>
      <c r="D630" s="40"/>
      <c r="E630" s="40"/>
      <c r="F630" s="41"/>
      <c r="G630" s="42"/>
      <c r="H630" s="43"/>
      <c r="I630" s="40"/>
      <c r="J630" s="44"/>
      <c r="K630" s="44"/>
      <c r="L630" s="45"/>
      <c r="M630" s="46"/>
      <c r="N630" s="47"/>
      <c r="O630" s="48"/>
      <c r="P630" s="44"/>
      <c r="Q630" s="53"/>
    </row>
    <row r="631" spans="1:17" ht="15.75" x14ac:dyDescent="0.25">
      <c r="A631" s="51"/>
      <c r="B631" s="35"/>
      <c r="C631" s="31"/>
      <c r="D631" s="31"/>
      <c r="E631" s="31"/>
      <c r="F631" s="32"/>
      <c r="G631" s="33"/>
      <c r="H631" s="34"/>
      <c r="I631" s="31"/>
      <c r="J631" s="35"/>
      <c r="K631" s="35"/>
      <c r="L631" s="36"/>
      <c r="M631" s="37"/>
      <c r="N631" s="38"/>
      <c r="O631" s="39"/>
      <c r="P631" s="35"/>
      <c r="Q631" s="54"/>
    </row>
    <row r="632" spans="1:17" ht="15.75" x14ac:dyDescent="0.25">
      <c r="A632" s="50"/>
      <c r="B632" s="44"/>
      <c r="C632" s="40"/>
      <c r="D632" s="40"/>
      <c r="E632" s="40"/>
      <c r="F632" s="41"/>
      <c r="G632" s="42"/>
      <c r="H632" s="43"/>
      <c r="I632" s="40"/>
      <c r="J632" s="44"/>
      <c r="K632" s="44"/>
      <c r="L632" s="45"/>
      <c r="M632" s="46"/>
      <c r="N632" s="47"/>
      <c r="O632" s="48"/>
      <c r="P632" s="44"/>
      <c r="Q632" s="53"/>
    </row>
    <row r="633" spans="1:17" ht="15.75" x14ac:dyDescent="0.25">
      <c r="A633" s="51"/>
      <c r="B633" s="35"/>
      <c r="C633" s="31"/>
      <c r="D633" s="31"/>
      <c r="E633" s="31"/>
      <c r="F633" s="32"/>
      <c r="G633" s="33"/>
      <c r="H633" s="34"/>
      <c r="I633" s="31"/>
      <c r="J633" s="35"/>
      <c r="K633" s="35"/>
      <c r="L633" s="36"/>
      <c r="M633" s="37"/>
      <c r="N633" s="38"/>
      <c r="O633" s="39"/>
      <c r="P633" s="35"/>
      <c r="Q633" s="54"/>
    </row>
    <row r="634" spans="1:17" ht="15.75" x14ac:dyDescent="0.25">
      <c r="A634" s="50"/>
      <c r="B634" s="44"/>
      <c r="C634" s="40"/>
      <c r="D634" s="40"/>
      <c r="E634" s="40"/>
      <c r="F634" s="41"/>
      <c r="G634" s="42"/>
      <c r="H634" s="43"/>
      <c r="I634" s="40"/>
      <c r="J634" s="44"/>
      <c r="K634" s="44"/>
      <c r="L634" s="45"/>
      <c r="M634" s="46"/>
      <c r="N634" s="47"/>
      <c r="O634" s="48"/>
      <c r="P634" s="44"/>
      <c r="Q634" s="53"/>
    </row>
    <row r="635" spans="1:17" ht="15.75" x14ac:dyDescent="0.25">
      <c r="A635" s="51"/>
      <c r="B635" s="35"/>
      <c r="C635" s="31"/>
      <c r="D635" s="31"/>
      <c r="E635" s="31"/>
      <c r="F635" s="32"/>
      <c r="G635" s="33"/>
      <c r="H635" s="34"/>
      <c r="I635" s="31"/>
      <c r="J635" s="35"/>
      <c r="K635" s="35"/>
      <c r="L635" s="36"/>
      <c r="M635" s="37"/>
      <c r="N635" s="38"/>
      <c r="O635" s="39"/>
      <c r="P635" s="35"/>
      <c r="Q635" s="54"/>
    </row>
    <row r="636" spans="1:17" ht="15.75" x14ac:dyDescent="0.25">
      <c r="A636" s="50"/>
      <c r="B636" s="44"/>
      <c r="C636" s="40"/>
      <c r="D636" s="40"/>
      <c r="E636" s="40"/>
      <c r="F636" s="41"/>
      <c r="G636" s="42"/>
      <c r="H636" s="43"/>
      <c r="I636" s="40"/>
      <c r="J636" s="44"/>
      <c r="K636" s="44"/>
      <c r="L636" s="45"/>
      <c r="M636" s="46"/>
      <c r="N636" s="47"/>
      <c r="O636" s="48"/>
      <c r="P636" s="44"/>
      <c r="Q636" s="53"/>
    </row>
    <row r="637" spans="1:17" ht="15.75" x14ac:dyDescent="0.25">
      <c r="A637" s="51"/>
      <c r="B637" s="35"/>
      <c r="C637" s="31"/>
      <c r="D637" s="31"/>
      <c r="E637" s="31"/>
      <c r="F637" s="32"/>
      <c r="G637" s="33"/>
      <c r="H637" s="34"/>
      <c r="I637" s="31"/>
      <c r="J637" s="35"/>
      <c r="K637" s="35"/>
      <c r="L637" s="36"/>
      <c r="M637" s="37"/>
      <c r="N637" s="38"/>
      <c r="O637" s="39"/>
      <c r="P637" s="35"/>
      <c r="Q637" s="54"/>
    </row>
    <row r="638" spans="1:17" ht="15.75" x14ac:dyDescent="0.25">
      <c r="A638" s="50"/>
      <c r="B638" s="44"/>
      <c r="C638" s="40"/>
      <c r="D638" s="40"/>
      <c r="E638" s="40"/>
      <c r="F638" s="41"/>
      <c r="G638" s="42"/>
      <c r="H638" s="43"/>
      <c r="I638" s="40"/>
      <c r="J638" s="44"/>
      <c r="K638" s="44"/>
      <c r="L638" s="45"/>
      <c r="M638" s="46"/>
      <c r="N638" s="47"/>
      <c r="O638" s="48"/>
      <c r="P638" s="44"/>
      <c r="Q638" s="53"/>
    </row>
    <row r="639" spans="1:17" ht="15.75" x14ac:dyDescent="0.25">
      <c r="A639" s="51"/>
      <c r="B639" s="35"/>
      <c r="C639" s="31"/>
      <c r="D639" s="31"/>
      <c r="E639" s="31"/>
      <c r="F639" s="32"/>
      <c r="G639" s="33"/>
      <c r="H639" s="34"/>
      <c r="I639" s="31"/>
      <c r="J639" s="35"/>
      <c r="K639" s="35"/>
      <c r="L639" s="36"/>
      <c r="M639" s="37"/>
      <c r="N639" s="38"/>
      <c r="O639" s="39"/>
      <c r="P639" s="35"/>
      <c r="Q639" s="54"/>
    </row>
    <row r="640" spans="1:17" ht="15.75" x14ac:dyDescent="0.25">
      <c r="A640" s="50"/>
      <c r="B640" s="44"/>
      <c r="C640" s="40"/>
      <c r="D640" s="40"/>
      <c r="E640" s="40"/>
      <c r="F640" s="41"/>
      <c r="G640" s="42"/>
      <c r="H640" s="43"/>
      <c r="I640" s="40"/>
      <c r="J640" s="44"/>
      <c r="K640" s="44"/>
      <c r="L640" s="45"/>
      <c r="M640" s="46"/>
      <c r="N640" s="47"/>
      <c r="O640" s="48"/>
      <c r="P640" s="44"/>
      <c r="Q640" s="53"/>
    </row>
    <row r="641" spans="1:17" ht="15.75" x14ac:dyDescent="0.25">
      <c r="A641" s="51"/>
      <c r="B641" s="35"/>
      <c r="C641" s="31"/>
      <c r="D641" s="31"/>
      <c r="E641" s="31"/>
      <c r="F641" s="32"/>
      <c r="G641" s="33"/>
      <c r="H641" s="34"/>
      <c r="I641" s="31"/>
      <c r="J641" s="35"/>
      <c r="K641" s="35"/>
      <c r="L641" s="36"/>
      <c r="M641" s="37"/>
      <c r="N641" s="38"/>
      <c r="O641" s="39"/>
      <c r="P641" s="35"/>
      <c r="Q641" s="54"/>
    </row>
    <row r="642" spans="1:17" ht="15.75" x14ac:dyDescent="0.25">
      <c r="A642" s="50"/>
      <c r="B642" s="44"/>
      <c r="C642" s="40"/>
      <c r="D642" s="40"/>
      <c r="E642" s="40"/>
      <c r="F642" s="41"/>
      <c r="G642" s="42"/>
      <c r="H642" s="43"/>
      <c r="I642" s="40"/>
      <c r="J642" s="44"/>
      <c r="K642" s="44"/>
      <c r="L642" s="45"/>
      <c r="M642" s="46"/>
      <c r="N642" s="47"/>
      <c r="O642" s="48"/>
      <c r="P642" s="44"/>
      <c r="Q642" s="53"/>
    </row>
    <row r="643" spans="1:17" ht="15.75" x14ac:dyDescent="0.25">
      <c r="A643" s="51"/>
      <c r="B643" s="35"/>
      <c r="C643" s="31"/>
      <c r="D643" s="31"/>
      <c r="E643" s="31"/>
      <c r="F643" s="32"/>
      <c r="G643" s="33"/>
      <c r="H643" s="34"/>
      <c r="I643" s="31"/>
      <c r="J643" s="35"/>
      <c r="K643" s="35"/>
      <c r="L643" s="36"/>
      <c r="M643" s="37"/>
      <c r="N643" s="38"/>
      <c r="O643" s="39"/>
      <c r="P643" s="35"/>
      <c r="Q643" s="54"/>
    </row>
    <row r="644" spans="1:17" ht="15.75" x14ac:dyDescent="0.25">
      <c r="A644" s="50"/>
      <c r="B644" s="44"/>
      <c r="C644" s="40"/>
      <c r="D644" s="40"/>
      <c r="E644" s="40"/>
      <c r="F644" s="41"/>
      <c r="G644" s="42"/>
      <c r="H644" s="43"/>
      <c r="I644" s="40"/>
      <c r="J644" s="44"/>
      <c r="K644" s="44"/>
      <c r="L644" s="45"/>
      <c r="M644" s="46"/>
      <c r="N644" s="47"/>
      <c r="O644" s="48"/>
      <c r="P644" s="44"/>
      <c r="Q644" s="53"/>
    </row>
    <row r="645" spans="1:17" ht="15.75" x14ac:dyDescent="0.25">
      <c r="A645" s="51"/>
      <c r="B645" s="35"/>
      <c r="C645" s="31"/>
      <c r="D645" s="31"/>
      <c r="E645" s="31"/>
      <c r="F645" s="32"/>
      <c r="G645" s="33"/>
      <c r="H645" s="34"/>
      <c r="I645" s="31"/>
      <c r="J645" s="35"/>
      <c r="K645" s="35"/>
      <c r="L645" s="36"/>
      <c r="M645" s="37"/>
      <c r="N645" s="38"/>
      <c r="O645" s="39"/>
      <c r="P645" s="35"/>
      <c r="Q645" s="54"/>
    </row>
    <row r="646" spans="1:17" ht="15.75" x14ac:dyDescent="0.25">
      <c r="A646" s="50"/>
      <c r="B646" s="44"/>
      <c r="C646" s="40"/>
      <c r="D646" s="40"/>
      <c r="E646" s="40"/>
      <c r="F646" s="41"/>
      <c r="G646" s="42"/>
      <c r="H646" s="43"/>
      <c r="I646" s="40"/>
      <c r="J646" s="44"/>
      <c r="K646" s="44"/>
      <c r="L646" s="45"/>
      <c r="M646" s="46"/>
      <c r="N646" s="47"/>
      <c r="O646" s="48"/>
      <c r="P646" s="44"/>
      <c r="Q646" s="53"/>
    </row>
    <row r="647" spans="1:17" ht="15.75" x14ac:dyDescent="0.25">
      <c r="A647" s="51"/>
      <c r="B647" s="35"/>
      <c r="C647" s="31"/>
      <c r="D647" s="31"/>
      <c r="E647" s="31"/>
      <c r="F647" s="32"/>
      <c r="G647" s="33"/>
      <c r="H647" s="34"/>
      <c r="I647" s="31"/>
      <c r="J647" s="35"/>
      <c r="K647" s="35"/>
      <c r="L647" s="36"/>
      <c r="M647" s="37"/>
      <c r="N647" s="38"/>
      <c r="O647" s="39"/>
      <c r="P647" s="35"/>
      <c r="Q647" s="54"/>
    </row>
    <row r="648" spans="1:17" ht="15.75" x14ac:dyDescent="0.25">
      <c r="A648" s="50"/>
      <c r="B648" s="44"/>
      <c r="C648" s="40"/>
      <c r="D648" s="40"/>
      <c r="E648" s="40"/>
      <c r="F648" s="41"/>
      <c r="G648" s="42"/>
      <c r="H648" s="43"/>
      <c r="I648" s="40"/>
      <c r="J648" s="44"/>
      <c r="K648" s="44"/>
      <c r="L648" s="45"/>
      <c r="M648" s="46"/>
      <c r="N648" s="47"/>
      <c r="O648" s="48"/>
      <c r="P648" s="44"/>
      <c r="Q648" s="53"/>
    </row>
    <row r="649" spans="1:17" ht="15.75" x14ac:dyDescent="0.25">
      <c r="A649" s="51"/>
      <c r="B649" s="35"/>
      <c r="C649" s="31"/>
      <c r="D649" s="31"/>
      <c r="E649" s="31"/>
      <c r="F649" s="32"/>
      <c r="G649" s="33"/>
      <c r="H649" s="34"/>
      <c r="I649" s="31"/>
      <c r="J649" s="35"/>
      <c r="K649" s="35"/>
      <c r="L649" s="36"/>
      <c r="M649" s="37"/>
      <c r="N649" s="38"/>
      <c r="O649" s="39"/>
      <c r="P649" s="35"/>
      <c r="Q649" s="54"/>
    </row>
    <row r="650" spans="1:17" ht="15.75" x14ac:dyDescent="0.25">
      <c r="A650" s="50"/>
      <c r="B650" s="44"/>
      <c r="C650" s="40"/>
      <c r="D650" s="40"/>
      <c r="E650" s="40"/>
      <c r="F650" s="41"/>
      <c r="G650" s="42"/>
      <c r="H650" s="43"/>
      <c r="I650" s="40"/>
      <c r="J650" s="44"/>
      <c r="K650" s="44"/>
      <c r="L650" s="45"/>
      <c r="M650" s="46"/>
      <c r="N650" s="47"/>
      <c r="O650" s="48"/>
      <c r="P650" s="44"/>
      <c r="Q650" s="53"/>
    </row>
    <row r="651" spans="1:17" ht="15.75" x14ac:dyDescent="0.25">
      <c r="A651" s="51"/>
      <c r="B651" s="35"/>
      <c r="C651" s="31"/>
      <c r="D651" s="31"/>
      <c r="E651" s="31"/>
      <c r="F651" s="32"/>
      <c r="G651" s="33"/>
      <c r="H651" s="34"/>
      <c r="I651" s="31"/>
      <c r="J651" s="35"/>
      <c r="K651" s="35"/>
      <c r="L651" s="36"/>
      <c r="M651" s="37"/>
      <c r="N651" s="38"/>
      <c r="O651" s="39"/>
      <c r="P651" s="35"/>
      <c r="Q651" s="54"/>
    </row>
    <row r="652" spans="1:17" ht="15.75" x14ac:dyDescent="0.25">
      <c r="A652" s="50"/>
      <c r="B652" s="44"/>
      <c r="C652" s="40"/>
      <c r="D652" s="40"/>
      <c r="E652" s="40"/>
      <c r="F652" s="41"/>
      <c r="G652" s="42"/>
      <c r="H652" s="43"/>
      <c r="I652" s="40"/>
      <c r="J652" s="44"/>
      <c r="K652" s="44"/>
      <c r="L652" s="45"/>
      <c r="M652" s="46"/>
      <c r="N652" s="47"/>
      <c r="O652" s="48"/>
      <c r="P652" s="44"/>
      <c r="Q652" s="53"/>
    </row>
    <row r="653" spans="1:17" ht="15.75" x14ac:dyDescent="0.25">
      <c r="A653" s="51"/>
      <c r="B653" s="35"/>
      <c r="C653" s="31"/>
      <c r="D653" s="31"/>
      <c r="E653" s="31"/>
      <c r="F653" s="32"/>
      <c r="G653" s="33"/>
      <c r="H653" s="34"/>
      <c r="I653" s="31"/>
      <c r="J653" s="35"/>
      <c r="K653" s="35"/>
      <c r="L653" s="36"/>
      <c r="M653" s="37"/>
      <c r="N653" s="38"/>
      <c r="O653" s="39"/>
      <c r="P653" s="35"/>
      <c r="Q653" s="54"/>
    </row>
    <row r="654" spans="1:17" ht="15.75" x14ac:dyDescent="0.25">
      <c r="A654" s="50"/>
      <c r="B654" s="44"/>
      <c r="C654" s="40"/>
      <c r="D654" s="40"/>
      <c r="E654" s="40"/>
      <c r="F654" s="41"/>
      <c r="G654" s="42"/>
      <c r="H654" s="43"/>
      <c r="I654" s="40"/>
      <c r="J654" s="44"/>
      <c r="K654" s="44"/>
      <c r="L654" s="45"/>
      <c r="M654" s="46"/>
      <c r="N654" s="47"/>
      <c r="O654" s="48"/>
      <c r="P654" s="44"/>
      <c r="Q654" s="53"/>
    </row>
    <row r="655" spans="1:17" ht="15.75" x14ac:dyDescent="0.25">
      <c r="A655" s="51"/>
      <c r="B655" s="35"/>
      <c r="C655" s="31"/>
      <c r="D655" s="31"/>
      <c r="E655" s="31"/>
      <c r="F655" s="32"/>
      <c r="G655" s="33"/>
      <c r="H655" s="34"/>
      <c r="I655" s="31"/>
      <c r="J655" s="35"/>
      <c r="K655" s="35"/>
      <c r="L655" s="36"/>
      <c r="M655" s="37"/>
      <c r="N655" s="38"/>
      <c r="O655" s="39"/>
      <c r="P655" s="35"/>
      <c r="Q655" s="54"/>
    </row>
    <row r="656" spans="1:17" ht="15.75" x14ac:dyDescent="0.25">
      <c r="A656" s="50"/>
      <c r="B656" s="44"/>
      <c r="C656" s="40"/>
      <c r="D656" s="40"/>
      <c r="E656" s="40"/>
      <c r="F656" s="41"/>
      <c r="G656" s="42"/>
      <c r="H656" s="43"/>
      <c r="I656" s="40"/>
      <c r="J656" s="44"/>
      <c r="K656" s="44"/>
      <c r="L656" s="45"/>
      <c r="M656" s="46"/>
      <c r="N656" s="47"/>
      <c r="O656" s="48"/>
      <c r="P656" s="44"/>
      <c r="Q656" s="53"/>
    </row>
    <row r="657" spans="1:17" ht="15.75" x14ac:dyDescent="0.25">
      <c r="A657" s="51"/>
      <c r="B657" s="35"/>
      <c r="C657" s="31"/>
      <c r="D657" s="31"/>
      <c r="E657" s="31"/>
      <c r="F657" s="32"/>
      <c r="G657" s="33"/>
      <c r="H657" s="34"/>
      <c r="I657" s="31"/>
      <c r="J657" s="35"/>
      <c r="K657" s="35"/>
      <c r="L657" s="36"/>
      <c r="M657" s="37"/>
      <c r="N657" s="38"/>
      <c r="O657" s="39"/>
      <c r="P657" s="35"/>
      <c r="Q657" s="54"/>
    </row>
    <row r="658" spans="1:17" ht="15.75" x14ac:dyDescent="0.25">
      <c r="A658" s="50"/>
      <c r="B658" s="44"/>
      <c r="C658" s="40"/>
      <c r="D658" s="40"/>
      <c r="E658" s="40"/>
      <c r="F658" s="41"/>
      <c r="G658" s="42"/>
      <c r="H658" s="43"/>
      <c r="I658" s="40"/>
      <c r="J658" s="44"/>
      <c r="K658" s="44"/>
      <c r="L658" s="45"/>
      <c r="M658" s="46"/>
      <c r="N658" s="47"/>
      <c r="O658" s="48"/>
      <c r="P658" s="44"/>
      <c r="Q658" s="53"/>
    </row>
    <row r="659" spans="1:17" ht="15.75" x14ac:dyDescent="0.25">
      <c r="A659" s="51"/>
      <c r="B659" s="35"/>
      <c r="C659" s="31"/>
      <c r="D659" s="31"/>
      <c r="E659" s="31"/>
      <c r="F659" s="32"/>
      <c r="G659" s="33"/>
      <c r="H659" s="34"/>
      <c r="I659" s="31"/>
      <c r="J659" s="35"/>
      <c r="K659" s="35"/>
      <c r="L659" s="36"/>
      <c r="M659" s="37"/>
      <c r="N659" s="38"/>
      <c r="O659" s="39"/>
      <c r="P659" s="35"/>
      <c r="Q659" s="54"/>
    </row>
    <row r="660" spans="1:17" ht="15.75" x14ac:dyDescent="0.25">
      <c r="A660" s="50"/>
      <c r="B660" s="44"/>
      <c r="C660" s="40"/>
      <c r="D660" s="40"/>
      <c r="E660" s="40"/>
      <c r="F660" s="41"/>
      <c r="G660" s="42"/>
      <c r="H660" s="43"/>
      <c r="I660" s="40"/>
      <c r="J660" s="44"/>
      <c r="K660" s="44"/>
      <c r="L660" s="45"/>
      <c r="M660" s="46"/>
      <c r="N660" s="47"/>
      <c r="O660" s="48"/>
      <c r="P660" s="44"/>
      <c r="Q660" s="53"/>
    </row>
    <row r="661" spans="1:17" ht="15.75" x14ac:dyDescent="0.25">
      <c r="A661" s="51"/>
      <c r="B661" s="35"/>
      <c r="C661" s="31"/>
      <c r="D661" s="31"/>
      <c r="E661" s="31"/>
      <c r="F661" s="32"/>
      <c r="G661" s="33"/>
      <c r="H661" s="34"/>
      <c r="I661" s="31"/>
      <c r="J661" s="35"/>
      <c r="K661" s="35"/>
      <c r="L661" s="36"/>
      <c r="M661" s="37"/>
      <c r="N661" s="38"/>
      <c r="O661" s="39"/>
      <c r="P661" s="35"/>
      <c r="Q661" s="54"/>
    </row>
    <row r="662" spans="1:17" ht="15.75" x14ac:dyDescent="0.25">
      <c r="A662" s="50"/>
      <c r="B662" s="44"/>
      <c r="C662" s="40"/>
      <c r="D662" s="40"/>
      <c r="E662" s="40"/>
      <c r="F662" s="41"/>
      <c r="G662" s="42"/>
      <c r="H662" s="43"/>
      <c r="I662" s="40"/>
      <c r="J662" s="44"/>
      <c r="K662" s="44"/>
      <c r="L662" s="45"/>
      <c r="M662" s="46"/>
      <c r="N662" s="47"/>
      <c r="O662" s="48"/>
      <c r="P662" s="44"/>
      <c r="Q662" s="53"/>
    </row>
    <row r="663" spans="1:17" ht="15.75" x14ac:dyDescent="0.25">
      <c r="A663" s="51"/>
      <c r="B663" s="35"/>
      <c r="C663" s="31"/>
      <c r="D663" s="31"/>
      <c r="E663" s="31"/>
      <c r="F663" s="32"/>
      <c r="G663" s="33"/>
      <c r="H663" s="34"/>
      <c r="I663" s="31"/>
      <c r="J663" s="35"/>
      <c r="K663" s="35"/>
      <c r="L663" s="36"/>
      <c r="M663" s="37"/>
      <c r="N663" s="38"/>
      <c r="O663" s="39"/>
      <c r="P663" s="35"/>
      <c r="Q663" s="54"/>
    </row>
    <row r="664" spans="1:17" ht="15.75" x14ac:dyDescent="0.25">
      <c r="A664" s="50"/>
      <c r="B664" s="44"/>
      <c r="C664" s="40"/>
      <c r="D664" s="40"/>
      <c r="E664" s="40"/>
      <c r="F664" s="41"/>
      <c r="G664" s="42"/>
      <c r="H664" s="43"/>
      <c r="I664" s="40"/>
      <c r="J664" s="44"/>
      <c r="K664" s="44"/>
      <c r="L664" s="45"/>
      <c r="M664" s="46"/>
      <c r="N664" s="47"/>
      <c r="O664" s="48"/>
      <c r="P664" s="44"/>
      <c r="Q664" s="53"/>
    </row>
    <row r="665" spans="1:17" ht="15.75" x14ac:dyDescent="0.25">
      <c r="A665" s="51"/>
      <c r="B665" s="35"/>
      <c r="C665" s="31"/>
      <c r="D665" s="31"/>
      <c r="E665" s="31"/>
      <c r="F665" s="32"/>
      <c r="G665" s="33"/>
      <c r="H665" s="34"/>
      <c r="I665" s="31"/>
      <c r="J665" s="35"/>
      <c r="K665" s="35"/>
      <c r="L665" s="36"/>
      <c r="M665" s="37"/>
      <c r="N665" s="38"/>
      <c r="O665" s="39"/>
      <c r="P665" s="35"/>
      <c r="Q665" s="54"/>
    </row>
    <row r="666" spans="1:17" ht="15.75" x14ac:dyDescent="0.25">
      <c r="A666" s="50"/>
      <c r="B666" s="44"/>
      <c r="C666" s="40"/>
      <c r="D666" s="40"/>
      <c r="E666" s="40"/>
      <c r="F666" s="41"/>
      <c r="G666" s="42"/>
      <c r="H666" s="43"/>
      <c r="I666" s="40"/>
      <c r="J666" s="44"/>
      <c r="K666" s="44"/>
      <c r="L666" s="45"/>
      <c r="M666" s="46"/>
      <c r="N666" s="47"/>
      <c r="O666" s="48"/>
      <c r="P666" s="44"/>
      <c r="Q666" s="53"/>
    </row>
    <row r="667" spans="1:17" ht="15.75" x14ac:dyDescent="0.25">
      <c r="A667" s="51"/>
      <c r="B667" s="35"/>
      <c r="C667" s="31"/>
      <c r="D667" s="31"/>
      <c r="E667" s="31"/>
      <c r="F667" s="32"/>
      <c r="G667" s="33"/>
      <c r="H667" s="34"/>
      <c r="I667" s="31"/>
      <c r="J667" s="35"/>
      <c r="K667" s="35"/>
      <c r="L667" s="36"/>
      <c r="M667" s="37"/>
      <c r="N667" s="38"/>
      <c r="O667" s="39"/>
      <c r="P667" s="35"/>
      <c r="Q667" s="54"/>
    </row>
    <row r="668" spans="1:17" ht="15.75" x14ac:dyDescent="0.25">
      <c r="A668" s="50"/>
      <c r="B668" s="44"/>
      <c r="C668" s="40"/>
      <c r="D668" s="40"/>
      <c r="E668" s="40"/>
      <c r="F668" s="41"/>
      <c r="G668" s="42"/>
      <c r="H668" s="43"/>
      <c r="I668" s="40"/>
      <c r="J668" s="44"/>
      <c r="K668" s="44"/>
      <c r="L668" s="45"/>
      <c r="M668" s="46"/>
      <c r="N668" s="47"/>
      <c r="O668" s="48"/>
      <c r="P668" s="44"/>
      <c r="Q668" s="53"/>
    </row>
    <row r="669" spans="1:17" ht="15.75" x14ac:dyDescent="0.25">
      <c r="A669" s="51"/>
      <c r="B669" s="35"/>
      <c r="C669" s="31"/>
      <c r="D669" s="31"/>
      <c r="E669" s="31"/>
      <c r="F669" s="32"/>
      <c r="G669" s="33"/>
      <c r="H669" s="34"/>
      <c r="I669" s="31"/>
      <c r="J669" s="35"/>
      <c r="K669" s="35"/>
      <c r="L669" s="36"/>
      <c r="M669" s="37"/>
      <c r="N669" s="38"/>
      <c r="O669" s="39"/>
      <c r="P669" s="35"/>
      <c r="Q669" s="54"/>
    </row>
    <row r="670" spans="1:17" ht="15.75" x14ac:dyDescent="0.25">
      <c r="A670" s="50"/>
      <c r="B670" s="44"/>
      <c r="C670" s="40"/>
      <c r="D670" s="40"/>
      <c r="E670" s="40"/>
      <c r="F670" s="41"/>
      <c r="G670" s="42"/>
      <c r="H670" s="43"/>
      <c r="I670" s="40"/>
      <c r="J670" s="44"/>
      <c r="K670" s="44"/>
      <c r="L670" s="45"/>
      <c r="M670" s="46"/>
      <c r="N670" s="47"/>
      <c r="O670" s="48"/>
      <c r="P670" s="44"/>
      <c r="Q670" s="53"/>
    </row>
    <row r="671" spans="1:17" ht="15.75" x14ac:dyDescent="0.25">
      <c r="A671" s="51"/>
      <c r="B671" s="35"/>
      <c r="C671" s="31"/>
      <c r="D671" s="31"/>
      <c r="E671" s="31"/>
      <c r="F671" s="32"/>
      <c r="G671" s="33"/>
      <c r="H671" s="34"/>
      <c r="I671" s="31"/>
      <c r="J671" s="35"/>
      <c r="K671" s="35"/>
      <c r="L671" s="36"/>
      <c r="M671" s="37"/>
      <c r="N671" s="38"/>
      <c r="O671" s="39"/>
      <c r="P671" s="35"/>
      <c r="Q671" s="54"/>
    </row>
    <row r="672" spans="1:17" ht="15.75" x14ac:dyDescent="0.25">
      <c r="A672" s="50"/>
      <c r="B672" s="44"/>
      <c r="C672" s="40"/>
      <c r="D672" s="40"/>
      <c r="E672" s="40"/>
      <c r="F672" s="41"/>
      <c r="G672" s="42"/>
      <c r="H672" s="43"/>
      <c r="I672" s="40"/>
      <c r="J672" s="44"/>
      <c r="K672" s="44"/>
      <c r="L672" s="45"/>
      <c r="M672" s="46"/>
      <c r="N672" s="47"/>
      <c r="O672" s="48"/>
      <c r="P672" s="44"/>
      <c r="Q672" s="53"/>
    </row>
    <row r="673" spans="1:17" ht="15.75" x14ac:dyDescent="0.25">
      <c r="A673" s="51"/>
      <c r="B673" s="35"/>
      <c r="C673" s="31"/>
      <c r="D673" s="31"/>
      <c r="E673" s="31"/>
      <c r="F673" s="32"/>
      <c r="G673" s="33"/>
      <c r="H673" s="34"/>
      <c r="I673" s="31"/>
      <c r="J673" s="35"/>
      <c r="K673" s="35"/>
      <c r="L673" s="36"/>
      <c r="M673" s="37"/>
      <c r="N673" s="38"/>
      <c r="O673" s="39"/>
      <c r="P673" s="35"/>
      <c r="Q673" s="54"/>
    </row>
    <row r="674" spans="1:17" ht="15.75" x14ac:dyDescent="0.25">
      <c r="A674" s="50"/>
      <c r="B674" s="44"/>
      <c r="C674" s="40"/>
      <c r="D674" s="40"/>
      <c r="E674" s="40"/>
      <c r="F674" s="41"/>
      <c r="G674" s="42"/>
      <c r="H674" s="43"/>
      <c r="I674" s="40"/>
      <c r="J674" s="44"/>
      <c r="K674" s="44"/>
      <c r="L674" s="45"/>
      <c r="M674" s="46"/>
      <c r="N674" s="47"/>
      <c r="O674" s="48"/>
      <c r="P674" s="44"/>
      <c r="Q674" s="53"/>
    </row>
    <row r="675" spans="1:17" ht="15.75" x14ac:dyDescent="0.25">
      <c r="A675" s="51"/>
      <c r="B675" s="35"/>
      <c r="C675" s="31"/>
      <c r="D675" s="31"/>
      <c r="E675" s="31"/>
      <c r="F675" s="32"/>
      <c r="G675" s="33"/>
      <c r="H675" s="34"/>
      <c r="I675" s="31"/>
      <c r="J675" s="35"/>
      <c r="K675" s="35"/>
      <c r="L675" s="36"/>
      <c r="M675" s="37"/>
      <c r="N675" s="38"/>
      <c r="O675" s="39"/>
      <c r="P675" s="35"/>
      <c r="Q675" s="54"/>
    </row>
    <row r="676" spans="1:17" ht="15.75" x14ac:dyDescent="0.25">
      <c r="A676" s="50"/>
      <c r="B676" s="44"/>
      <c r="C676" s="40"/>
      <c r="D676" s="40"/>
      <c r="E676" s="40"/>
      <c r="F676" s="41"/>
      <c r="G676" s="42"/>
      <c r="H676" s="43"/>
      <c r="I676" s="40"/>
      <c r="J676" s="44"/>
      <c r="K676" s="44"/>
      <c r="L676" s="45"/>
      <c r="M676" s="46"/>
      <c r="N676" s="47"/>
      <c r="O676" s="48"/>
      <c r="P676" s="44"/>
      <c r="Q676" s="53"/>
    </row>
    <row r="677" spans="1:17" ht="15.75" x14ac:dyDescent="0.25">
      <c r="A677" s="51"/>
      <c r="B677" s="35"/>
      <c r="C677" s="31"/>
      <c r="D677" s="31"/>
      <c r="E677" s="31"/>
      <c r="F677" s="32"/>
      <c r="G677" s="33"/>
      <c r="H677" s="34"/>
      <c r="I677" s="31"/>
      <c r="J677" s="35"/>
      <c r="K677" s="35"/>
      <c r="L677" s="36"/>
      <c r="M677" s="37"/>
      <c r="N677" s="38"/>
      <c r="O677" s="39"/>
      <c r="P677" s="35"/>
      <c r="Q677" s="54"/>
    </row>
    <row r="678" spans="1:17" ht="15.75" x14ac:dyDescent="0.25">
      <c r="A678" s="50"/>
      <c r="B678" s="44"/>
      <c r="C678" s="40"/>
      <c r="D678" s="40"/>
      <c r="E678" s="40"/>
      <c r="F678" s="41"/>
      <c r="G678" s="42"/>
      <c r="H678" s="43"/>
      <c r="I678" s="40"/>
      <c r="J678" s="44"/>
      <c r="K678" s="44"/>
      <c r="L678" s="45"/>
      <c r="M678" s="46"/>
      <c r="N678" s="47"/>
      <c r="O678" s="48"/>
      <c r="P678" s="44"/>
      <c r="Q678" s="53"/>
    </row>
    <row r="679" spans="1:17" ht="15.75" x14ac:dyDescent="0.25">
      <c r="A679" s="51"/>
      <c r="B679" s="35"/>
      <c r="C679" s="31"/>
      <c r="D679" s="31"/>
      <c r="E679" s="31"/>
      <c r="F679" s="32"/>
      <c r="G679" s="33"/>
      <c r="H679" s="34"/>
      <c r="I679" s="31"/>
      <c r="J679" s="35"/>
      <c r="K679" s="35"/>
      <c r="L679" s="36"/>
      <c r="M679" s="37"/>
      <c r="N679" s="38"/>
      <c r="O679" s="39"/>
      <c r="P679" s="35"/>
      <c r="Q679" s="54"/>
    </row>
    <row r="680" spans="1:17" ht="15.75" x14ac:dyDescent="0.25">
      <c r="A680" s="50"/>
      <c r="B680" s="44"/>
      <c r="C680" s="40"/>
      <c r="D680" s="40"/>
      <c r="E680" s="40"/>
      <c r="F680" s="41"/>
      <c r="G680" s="42"/>
      <c r="H680" s="43"/>
      <c r="I680" s="40"/>
      <c r="J680" s="44"/>
      <c r="K680" s="44"/>
      <c r="L680" s="45"/>
      <c r="M680" s="46"/>
      <c r="N680" s="47"/>
      <c r="O680" s="48"/>
      <c r="P680" s="44"/>
      <c r="Q680" s="53"/>
    </row>
    <row r="681" spans="1:17" ht="15.75" x14ac:dyDescent="0.25">
      <c r="A681" s="51"/>
      <c r="B681" s="35"/>
      <c r="C681" s="31"/>
      <c r="D681" s="31"/>
      <c r="E681" s="31"/>
      <c r="F681" s="32"/>
      <c r="G681" s="33"/>
      <c r="H681" s="34"/>
      <c r="I681" s="31"/>
      <c r="J681" s="35"/>
      <c r="K681" s="35"/>
      <c r="L681" s="36"/>
      <c r="M681" s="37"/>
      <c r="N681" s="38"/>
      <c r="O681" s="39"/>
      <c r="P681" s="35"/>
      <c r="Q681" s="54"/>
    </row>
    <row r="682" spans="1:17" ht="15.75" x14ac:dyDescent="0.25">
      <c r="A682" s="50"/>
      <c r="B682" s="44"/>
      <c r="C682" s="40"/>
      <c r="D682" s="40"/>
      <c r="E682" s="40"/>
      <c r="F682" s="41"/>
      <c r="G682" s="42"/>
      <c r="H682" s="43"/>
      <c r="I682" s="40"/>
      <c r="J682" s="44"/>
      <c r="K682" s="44"/>
      <c r="L682" s="45"/>
      <c r="M682" s="46"/>
      <c r="N682" s="47"/>
      <c r="O682" s="48"/>
      <c r="P682" s="44"/>
      <c r="Q682" s="53"/>
    </row>
    <row r="683" spans="1:17" ht="15.75" x14ac:dyDescent="0.25">
      <c r="A683" s="51"/>
      <c r="B683" s="35"/>
      <c r="C683" s="31"/>
      <c r="D683" s="31"/>
      <c r="E683" s="31"/>
      <c r="F683" s="32"/>
      <c r="G683" s="33"/>
      <c r="H683" s="34"/>
      <c r="I683" s="31"/>
      <c r="J683" s="35"/>
      <c r="K683" s="35"/>
      <c r="L683" s="36"/>
      <c r="M683" s="37"/>
      <c r="N683" s="38"/>
      <c r="O683" s="39"/>
      <c r="P683" s="35"/>
      <c r="Q683" s="54"/>
    </row>
    <row r="684" spans="1:17" ht="15.75" x14ac:dyDescent="0.25">
      <c r="A684" s="50"/>
      <c r="B684" s="44"/>
      <c r="C684" s="40"/>
      <c r="D684" s="40"/>
      <c r="E684" s="40"/>
      <c r="F684" s="41"/>
      <c r="G684" s="42"/>
      <c r="H684" s="43"/>
      <c r="I684" s="40"/>
      <c r="J684" s="44"/>
      <c r="K684" s="44"/>
      <c r="L684" s="45"/>
      <c r="M684" s="46"/>
      <c r="N684" s="47"/>
      <c r="O684" s="48"/>
      <c r="P684" s="44"/>
      <c r="Q684" s="53"/>
    </row>
    <row r="685" spans="1:17" ht="15.75" x14ac:dyDescent="0.25">
      <c r="A685" s="51"/>
      <c r="B685" s="35"/>
      <c r="C685" s="31"/>
      <c r="D685" s="31"/>
      <c r="E685" s="31"/>
      <c r="F685" s="32"/>
      <c r="G685" s="33"/>
      <c r="H685" s="34"/>
      <c r="I685" s="31"/>
      <c r="J685" s="35"/>
      <c r="K685" s="35"/>
      <c r="L685" s="36"/>
      <c r="M685" s="37"/>
      <c r="N685" s="38"/>
      <c r="O685" s="39"/>
      <c r="P685" s="35"/>
      <c r="Q685" s="54"/>
    </row>
    <row r="686" spans="1:17" ht="15.75" x14ac:dyDescent="0.25">
      <c r="A686" s="50"/>
      <c r="B686" s="44"/>
      <c r="C686" s="40"/>
      <c r="D686" s="40"/>
      <c r="E686" s="40"/>
      <c r="F686" s="41"/>
      <c r="G686" s="42"/>
      <c r="H686" s="43"/>
      <c r="I686" s="40"/>
      <c r="J686" s="44"/>
      <c r="K686" s="44"/>
      <c r="L686" s="45"/>
      <c r="M686" s="46"/>
      <c r="N686" s="47"/>
      <c r="O686" s="48"/>
      <c r="P686" s="44"/>
      <c r="Q686" s="53"/>
    </row>
    <row r="687" spans="1:17" ht="15.75" x14ac:dyDescent="0.25">
      <c r="A687" s="51"/>
      <c r="B687" s="35"/>
      <c r="C687" s="31"/>
      <c r="D687" s="31"/>
      <c r="E687" s="31"/>
      <c r="F687" s="32"/>
      <c r="G687" s="33"/>
      <c r="H687" s="34"/>
      <c r="I687" s="31"/>
      <c r="J687" s="35"/>
      <c r="K687" s="35"/>
      <c r="L687" s="36"/>
      <c r="M687" s="37"/>
      <c r="N687" s="38"/>
      <c r="O687" s="39"/>
      <c r="P687" s="35"/>
      <c r="Q687" s="54"/>
    </row>
    <row r="688" spans="1:17" ht="15.75" x14ac:dyDescent="0.25">
      <c r="A688" s="50"/>
      <c r="B688" s="44"/>
      <c r="C688" s="40"/>
      <c r="D688" s="40"/>
      <c r="E688" s="40"/>
      <c r="F688" s="41"/>
      <c r="G688" s="42"/>
      <c r="H688" s="43"/>
      <c r="I688" s="40"/>
      <c r="J688" s="44"/>
      <c r="K688" s="44"/>
      <c r="L688" s="45"/>
      <c r="M688" s="46"/>
      <c r="N688" s="47"/>
      <c r="O688" s="48"/>
      <c r="P688" s="44"/>
      <c r="Q688" s="53"/>
    </row>
    <row r="689" spans="1:17" ht="15.75" x14ac:dyDescent="0.25">
      <c r="A689" s="51"/>
      <c r="B689" s="35"/>
      <c r="C689" s="31"/>
      <c r="D689" s="31"/>
      <c r="E689" s="31"/>
      <c r="F689" s="32"/>
      <c r="G689" s="33"/>
      <c r="H689" s="34"/>
      <c r="I689" s="31"/>
      <c r="J689" s="35"/>
      <c r="K689" s="35"/>
      <c r="L689" s="36"/>
      <c r="M689" s="37"/>
      <c r="N689" s="38"/>
      <c r="O689" s="39"/>
      <c r="P689" s="35"/>
      <c r="Q689" s="54"/>
    </row>
    <row r="690" spans="1:17" ht="15.75" x14ac:dyDescent="0.25">
      <c r="A690" s="50"/>
      <c r="B690" s="44"/>
      <c r="C690" s="40"/>
      <c r="D690" s="40"/>
      <c r="E690" s="40"/>
      <c r="F690" s="41"/>
      <c r="G690" s="42"/>
      <c r="H690" s="43"/>
      <c r="I690" s="40"/>
      <c r="J690" s="44"/>
      <c r="K690" s="44"/>
      <c r="L690" s="45"/>
      <c r="M690" s="46"/>
      <c r="N690" s="47"/>
      <c r="O690" s="48"/>
      <c r="P690" s="44"/>
      <c r="Q690" s="53"/>
    </row>
    <row r="691" spans="1:17" ht="15.75" x14ac:dyDescent="0.25">
      <c r="A691" s="51"/>
      <c r="B691" s="35"/>
      <c r="C691" s="31"/>
      <c r="D691" s="31"/>
      <c r="E691" s="31"/>
      <c r="F691" s="32"/>
      <c r="G691" s="33"/>
      <c r="H691" s="34"/>
      <c r="I691" s="31"/>
      <c r="J691" s="35"/>
      <c r="K691" s="35"/>
      <c r="L691" s="36"/>
      <c r="M691" s="37"/>
      <c r="N691" s="38"/>
      <c r="O691" s="39"/>
      <c r="P691" s="35"/>
      <c r="Q691" s="54"/>
    </row>
    <row r="692" spans="1:17" ht="15.75" x14ac:dyDescent="0.25">
      <c r="A692" s="50"/>
      <c r="B692" s="44"/>
      <c r="C692" s="40"/>
      <c r="D692" s="40"/>
      <c r="E692" s="40"/>
      <c r="F692" s="41"/>
      <c r="G692" s="42"/>
      <c r="H692" s="43"/>
      <c r="I692" s="40"/>
      <c r="J692" s="44"/>
      <c r="K692" s="44"/>
      <c r="L692" s="45"/>
      <c r="M692" s="46"/>
      <c r="N692" s="47"/>
      <c r="O692" s="48"/>
      <c r="P692" s="44"/>
      <c r="Q692" s="53"/>
    </row>
    <row r="693" spans="1:17" ht="15.75" x14ac:dyDescent="0.25">
      <c r="A693" s="51"/>
      <c r="B693" s="35"/>
      <c r="C693" s="31"/>
      <c r="D693" s="31"/>
      <c r="E693" s="31"/>
      <c r="F693" s="32"/>
      <c r="G693" s="33"/>
      <c r="H693" s="34"/>
      <c r="I693" s="31"/>
      <c r="J693" s="35"/>
      <c r="K693" s="35"/>
      <c r="L693" s="36"/>
      <c r="M693" s="37"/>
      <c r="N693" s="38"/>
      <c r="O693" s="39"/>
      <c r="P693" s="35"/>
      <c r="Q693" s="54"/>
    </row>
    <row r="694" spans="1:17" ht="15.75" x14ac:dyDescent="0.25">
      <c r="A694" s="50"/>
      <c r="B694" s="44"/>
      <c r="C694" s="40"/>
      <c r="D694" s="40"/>
      <c r="E694" s="40"/>
      <c r="F694" s="41"/>
      <c r="G694" s="42"/>
      <c r="H694" s="43"/>
      <c r="I694" s="40"/>
      <c r="J694" s="44"/>
      <c r="K694" s="44"/>
      <c r="L694" s="45"/>
      <c r="M694" s="46"/>
      <c r="N694" s="47"/>
      <c r="O694" s="48"/>
      <c r="P694" s="44"/>
      <c r="Q694" s="53"/>
    </row>
    <row r="695" spans="1:17" ht="15.75" x14ac:dyDescent="0.25">
      <c r="A695" s="51"/>
      <c r="B695" s="35"/>
      <c r="C695" s="31"/>
      <c r="D695" s="31"/>
      <c r="E695" s="31"/>
      <c r="F695" s="32"/>
      <c r="G695" s="33"/>
      <c r="H695" s="34"/>
      <c r="I695" s="31"/>
      <c r="J695" s="35"/>
      <c r="K695" s="35"/>
      <c r="L695" s="36"/>
      <c r="M695" s="37"/>
      <c r="N695" s="38"/>
      <c r="O695" s="39"/>
      <c r="P695" s="35"/>
      <c r="Q695" s="54"/>
    </row>
    <row r="696" spans="1:17" ht="15.75" x14ac:dyDescent="0.25">
      <c r="A696" s="50"/>
      <c r="B696" s="44"/>
      <c r="C696" s="40"/>
      <c r="D696" s="40"/>
      <c r="E696" s="40"/>
      <c r="F696" s="41"/>
      <c r="G696" s="42"/>
      <c r="H696" s="43"/>
      <c r="I696" s="40"/>
      <c r="J696" s="44"/>
      <c r="K696" s="44"/>
      <c r="L696" s="45"/>
      <c r="M696" s="46"/>
      <c r="N696" s="47"/>
      <c r="O696" s="48"/>
      <c r="P696" s="44"/>
      <c r="Q696" s="53"/>
    </row>
    <row r="697" spans="1:17" ht="15.75" x14ac:dyDescent="0.25">
      <c r="A697" s="51"/>
      <c r="B697" s="35"/>
      <c r="C697" s="31"/>
      <c r="D697" s="31"/>
      <c r="E697" s="31"/>
      <c r="F697" s="32"/>
      <c r="G697" s="33"/>
      <c r="H697" s="34"/>
      <c r="I697" s="31"/>
      <c r="J697" s="35"/>
      <c r="K697" s="35"/>
      <c r="L697" s="36"/>
      <c r="M697" s="37"/>
      <c r="N697" s="38"/>
      <c r="O697" s="39"/>
      <c r="P697" s="35"/>
      <c r="Q697" s="54"/>
    </row>
    <row r="698" spans="1:17" ht="15.75" x14ac:dyDescent="0.25">
      <c r="A698" s="50"/>
      <c r="B698" s="44"/>
      <c r="C698" s="40"/>
      <c r="D698" s="40"/>
      <c r="E698" s="40"/>
      <c r="F698" s="41"/>
      <c r="G698" s="42"/>
      <c r="H698" s="43"/>
      <c r="I698" s="40"/>
      <c r="J698" s="44"/>
      <c r="K698" s="44"/>
      <c r="L698" s="45"/>
      <c r="M698" s="46"/>
      <c r="N698" s="47"/>
      <c r="O698" s="48"/>
      <c r="P698" s="44"/>
      <c r="Q698" s="53"/>
    </row>
    <row r="699" spans="1:17" ht="15.75" x14ac:dyDescent="0.25">
      <c r="A699" s="51"/>
      <c r="B699" s="35"/>
      <c r="C699" s="31"/>
      <c r="D699" s="31"/>
      <c r="E699" s="31"/>
      <c r="F699" s="32"/>
      <c r="G699" s="33"/>
      <c r="H699" s="34"/>
      <c r="I699" s="31"/>
      <c r="J699" s="35"/>
      <c r="K699" s="35"/>
      <c r="L699" s="36"/>
      <c r="M699" s="37"/>
      <c r="N699" s="38"/>
      <c r="O699" s="39"/>
      <c r="P699" s="35"/>
      <c r="Q699" s="54"/>
    </row>
    <row r="700" spans="1:17" ht="15.75" x14ac:dyDescent="0.25">
      <c r="A700" s="50"/>
      <c r="B700" s="44"/>
      <c r="C700" s="40"/>
      <c r="D700" s="40"/>
      <c r="E700" s="40"/>
      <c r="F700" s="41"/>
      <c r="G700" s="42"/>
      <c r="H700" s="43"/>
      <c r="I700" s="40"/>
      <c r="J700" s="44"/>
      <c r="K700" s="44"/>
      <c r="L700" s="45"/>
      <c r="M700" s="46"/>
      <c r="N700" s="47"/>
      <c r="O700" s="48"/>
      <c r="P700" s="44"/>
      <c r="Q700" s="53"/>
    </row>
    <row r="701" spans="1:17" ht="15.75" x14ac:dyDescent="0.25">
      <c r="A701" s="51"/>
      <c r="B701" s="35"/>
      <c r="C701" s="31"/>
      <c r="D701" s="31"/>
      <c r="E701" s="31"/>
      <c r="F701" s="32"/>
      <c r="G701" s="33"/>
      <c r="H701" s="34"/>
      <c r="I701" s="31"/>
      <c r="J701" s="35"/>
      <c r="K701" s="35"/>
      <c r="L701" s="36"/>
      <c r="M701" s="37"/>
      <c r="N701" s="38"/>
      <c r="O701" s="39"/>
      <c r="P701" s="35"/>
      <c r="Q701" s="54"/>
    </row>
    <row r="702" spans="1:17" ht="15.75" x14ac:dyDescent="0.25">
      <c r="A702" s="50"/>
      <c r="B702" s="44"/>
      <c r="C702" s="40"/>
      <c r="D702" s="40"/>
      <c r="E702" s="40"/>
      <c r="F702" s="41"/>
      <c r="G702" s="42"/>
      <c r="H702" s="43"/>
      <c r="I702" s="40"/>
      <c r="J702" s="44"/>
      <c r="K702" s="44"/>
      <c r="L702" s="45"/>
      <c r="M702" s="46"/>
      <c r="N702" s="47"/>
      <c r="O702" s="48"/>
      <c r="P702" s="44"/>
      <c r="Q702" s="53"/>
    </row>
    <row r="703" spans="1:17" ht="15.75" x14ac:dyDescent="0.25">
      <c r="A703" s="51"/>
      <c r="B703" s="35"/>
      <c r="C703" s="31"/>
      <c r="D703" s="31"/>
      <c r="E703" s="31"/>
      <c r="F703" s="32"/>
      <c r="G703" s="33"/>
      <c r="H703" s="34"/>
      <c r="I703" s="31"/>
      <c r="J703" s="35"/>
      <c r="K703" s="35"/>
      <c r="L703" s="36"/>
      <c r="M703" s="37"/>
      <c r="N703" s="38"/>
      <c r="O703" s="39"/>
      <c r="P703" s="35"/>
      <c r="Q703" s="54"/>
    </row>
    <row r="704" spans="1:17" ht="15.75" x14ac:dyDescent="0.25">
      <c r="A704" s="50"/>
      <c r="B704" s="44"/>
      <c r="C704" s="40"/>
      <c r="D704" s="40"/>
      <c r="E704" s="40"/>
      <c r="F704" s="41"/>
      <c r="G704" s="42"/>
      <c r="H704" s="43"/>
      <c r="I704" s="40"/>
      <c r="J704" s="44"/>
      <c r="K704" s="44"/>
      <c r="L704" s="45"/>
      <c r="M704" s="46"/>
      <c r="N704" s="47"/>
      <c r="O704" s="48"/>
      <c r="P704" s="44"/>
      <c r="Q704" s="53"/>
    </row>
    <row r="705" spans="1:17" ht="15.75" x14ac:dyDescent="0.25">
      <c r="A705" s="51"/>
      <c r="B705" s="35"/>
      <c r="C705" s="31"/>
      <c r="D705" s="31"/>
      <c r="E705" s="31"/>
      <c r="F705" s="32"/>
      <c r="G705" s="33"/>
      <c r="H705" s="34"/>
      <c r="I705" s="31"/>
      <c r="J705" s="35"/>
      <c r="K705" s="35"/>
      <c r="L705" s="36"/>
      <c r="M705" s="37"/>
      <c r="N705" s="38"/>
      <c r="O705" s="39"/>
      <c r="P705" s="35"/>
      <c r="Q705" s="54"/>
    </row>
    <row r="706" spans="1:17" ht="15.75" x14ac:dyDescent="0.25">
      <c r="A706" s="50"/>
      <c r="B706" s="44"/>
      <c r="C706" s="40"/>
      <c r="D706" s="40"/>
      <c r="E706" s="40"/>
      <c r="F706" s="41"/>
      <c r="G706" s="42"/>
      <c r="H706" s="43"/>
      <c r="I706" s="40"/>
      <c r="J706" s="44"/>
      <c r="K706" s="44"/>
      <c r="L706" s="45"/>
      <c r="M706" s="46"/>
      <c r="N706" s="47"/>
      <c r="O706" s="48"/>
      <c r="P706" s="44"/>
      <c r="Q706" s="53"/>
    </row>
    <row r="707" spans="1:17" ht="15.75" x14ac:dyDescent="0.25">
      <c r="A707" s="51"/>
      <c r="B707" s="35"/>
      <c r="C707" s="31"/>
      <c r="D707" s="31"/>
      <c r="E707" s="31"/>
      <c r="F707" s="32"/>
      <c r="G707" s="33"/>
      <c r="H707" s="34"/>
      <c r="I707" s="31"/>
      <c r="J707" s="35"/>
      <c r="K707" s="35"/>
      <c r="L707" s="36"/>
      <c r="M707" s="37"/>
      <c r="N707" s="38"/>
      <c r="O707" s="39"/>
      <c r="P707" s="35"/>
      <c r="Q707" s="54"/>
    </row>
    <row r="708" spans="1:17" ht="15.75" x14ac:dyDescent="0.25">
      <c r="A708" s="50"/>
      <c r="B708" s="44"/>
      <c r="C708" s="40"/>
      <c r="D708" s="40"/>
      <c r="E708" s="40"/>
      <c r="F708" s="41"/>
      <c r="G708" s="42"/>
      <c r="H708" s="43"/>
      <c r="I708" s="40"/>
      <c r="J708" s="44"/>
      <c r="K708" s="44"/>
      <c r="L708" s="45"/>
      <c r="M708" s="46"/>
      <c r="N708" s="47"/>
      <c r="O708" s="48"/>
      <c r="P708" s="44"/>
      <c r="Q708" s="53"/>
    </row>
    <row r="709" spans="1:17" ht="15.75" x14ac:dyDescent="0.25">
      <c r="A709" s="51"/>
      <c r="B709" s="35"/>
      <c r="C709" s="31"/>
      <c r="D709" s="31"/>
      <c r="E709" s="31"/>
      <c r="F709" s="32"/>
      <c r="G709" s="33"/>
      <c r="H709" s="34"/>
      <c r="I709" s="31"/>
      <c r="J709" s="35"/>
      <c r="K709" s="35"/>
      <c r="L709" s="36"/>
      <c r="M709" s="37"/>
      <c r="N709" s="38"/>
      <c r="O709" s="39"/>
      <c r="P709" s="35"/>
      <c r="Q709" s="54"/>
    </row>
    <row r="710" spans="1:17" ht="15.75" x14ac:dyDescent="0.25">
      <c r="A710" s="50"/>
      <c r="B710" s="44"/>
      <c r="C710" s="40"/>
      <c r="D710" s="40"/>
      <c r="E710" s="40"/>
      <c r="F710" s="41"/>
      <c r="G710" s="42"/>
      <c r="H710" s="43"/>
      <c r="I710" s="40"/>
      <c r="J710" s="44"/>
      <c r="K710" s="44"/>
      <c r="L710" s="45"/>
      <c r="M710" s="46"/>
      <c r="N710" s="47"/>
      <c r="O710" s="48"/>
      <c r="P710" s="44"/>
      <c r="Q710" s="53"/>
    </row>
    <row r="711" spans="1:17" ht="15.75" x14ac:dyDescent="0.25">
      <c r="A711" s="51"/>
      <c r="B711" s="35"/>
      <c r="C711" s="31"/>
      <c r="D711" s="31"/>
      <c r="E711" s="31"/>
      <c r="F711" s="32"/>
      <c r="G711" s="33"/>
      <c r="H711" s="34"/>
      <c r="I711" s="31"/>
      <c r="J711" s="35"/>
      <c r="K711" s="35"/>
      <c r="L711" s="36"/>
      <c r="M711" s="37"/>
      <c r="N711" s="38"/>
      <c r="O711" s="39"/>
      <c r="P711" s="35"/>
      <c r="Q711" s="54"/>
    </row>
    <row r="712" spans="1:17" ht="15.75" x14ac:dyDescent="0.25">
      <c r="A712" s="50"/>
      <c r="B712" s="44"/>
      <c r="C712" s="40"/>
      <c r="D712" s="40"/>
      <c r="E712" s="40"/>
      <c r="F712" s="41"/>
      <c r="G712" s="42"/>
      <c r="H712" s="43"/>
      <c r="I712" s="40"/>
      <c r="J712" s="44"/>
      <c r="K712" s="44"/>
      <c r="L712" s="45"/>
      <c r="M712" s="46"/>
      <c r="N712" s="47"/>
      <c r="O712" s="48"/>
      <c r="P712" s="44"/>
      <c r="Q712" s="53"/>
    </row>
    <row r="713" spans="1:17" ht="15.75" x14ac:dyDescent="0.25">
      <c r="A713" s="51"/>
      <c r="B713" s="35"/>
      <c r="C713" s="31"/>
      <c r="D713" s="31"/>
      <c r="E713" s="31"/>
      <c r="F713" s="32"/>
      <c r="G713" s="33"/>
      <c r="H713" s="34"/>
      <c r="I713" s="31"/>
      <c r="J713" s="35"/>
      <c r="K713" s="35"/>
      <c r="L713" s="36"/>
      <c r="M713" s="37"/>
      <c r="N713" s="38"/>
      <c r="O713" s="39"/>
      <c r="P713" s="35"/>
      <c r="Q713" s="54"/>
    </row>
    <row r="714" spans="1:17" ht="15.75" x14ac:dyDescent="0.25">
      <c r="A714" s="50"/>
      <c r="B714" s="44"/>
      <c r="C714" s="40"/>
      <c r="D714" s="40"/>
      <c r="E714" s="40"/>
      <c r="F714" s="41"/>
      <c r="G714" s="42"/>
      <c r="H714" s="43"/>
      <c r="I714" s="40"/>
      <c r="J714" s="44"/>
      <c r="K714" s="44"/>
      <c r="L714" s="45"/>
      <c r="M714" s="46"/>
      <c r="N714" s="47"/>
      <c r="O714" s="48"/>
      <c r="P714" s="44"/>
      <c r="Q714" s="53"/>
    </row>
    <row r="715" spans="1:17" ht="15.75" x14ac:dyDescent="0.25">
      <c r="A715" s="51"/>
      <c r="B715" s="35"/>
      <c r="C715" s="31"/>
      <c r="D715" s="31"/>
      <c r="E715" s="31"/>
      <c r="F715" s="32"/>
      <c r="G715" s="33"/>
      <c r="H715" s="34"/>
      <c r="I715" s="31"/>
      <c r="J715" s="35"/>
      <c r="K715" s="35"/>
      <c r="L715" s="36"/>
      <c r="M715" s="37"/>
      <c r="N715" s="38"/>
      <c r="O715" s="39"/>
      <c r="P715" s="35"/>
      <c r="Q715" s="54"/>
    </row>
    <row r="716" spans="1:17" ht="15.75" x14ac:dyDescent="0.25">
      <c r="A716" s="50"/>
      <c r="B716" s="44"/>
      <c r="C716" s="40"/>
      <c r="D716" s="40"/>
      <c r="E716" s="40"/>
      <c r="F716" s="41"/>
      <c r="G716" s="42"/>
      <c r="H716" s="43"/>
      <c r="I716" s="40"/>
      <c r="J716" s="44"/>
      <c r="K716" s="44"/>
      <c r="L716" s="45"/>
      <c r="M716" s="46"/>
      <c r="N716" s="47"/>
      <c r="O716" s="48"/>
      <c r="P716" s="44"/>
      <c r="Q716" s="53"/>
    </row>
    <row r="717" spans="1:17" ht="15.75" x14ac:dyDescent="0.25">
      <c r="A717" s="51"/>
      <c r="B717" s="35"/>
      <c r="C717" s="31"/>
      <c r="D717" s="31"/>
      <c r="E717" s="31"/>
      <c r="F717" s="32"/>
      <c r="G717" s="33"/>
      <c r="H717" s="34"/>
      <c r="I717" s="31"/>
      <c r="J717" s="35"/>
      <c r="K717" s="35"/>
      <c r="L717" s="36"/>
      <c r="M717" s="37"/>
      <c r="N717" s="38"/>
      <c r="O717" s="39"/>
      <c r="P717" s="35"/>
      <c r="Q717" s="54"/>
    </row>
    <row r="718" spans="1:17" ht="15.75" x14ac:dyDescent="0.25">
      <c r="A718" s="50"/>
      <c r="B718" s="44"/>
      <c r="C718" s="40"/>
      <c r="D718" s="40"/>
      <c r="E718" s="40"/>
      <c r="F718" s="41"/>
      <c r="G718" s="42"/>
      <c r="H718" s="43"/>
      <c r="I718" s="40"/>
      <c r="J718" s="44"/>
      <c r="K718" s="44"/>
      <c r="L718" s="45"/>
      <c r="M718" s="46"/>
      <c r="N718" s="47"/>
      <c r="O718" s="48"/>
      <c r="P718" s="44"/>
      <c r="Q718" s="53"/>
    </row>
    <row r="719" spans="1:17" ht="15.75" x14ac:dyDescent="0.25">
      <c r="A719" s="51"/>
      <c r="B719" s="35"/>
      <c r="C719" s="31"/>
      <c r="D719" s="31"/>
      <c r="E719" s="31"/>
      <c r="F719" s="32"/>
      <c r="G719" s="33"/>
      <c r="H719" s="34"/>
      <c r="I719" s="31"/>
      <c r="J719" s="35"/>
      <c r="K719" s="35"/>
      <c r="L719" s="36"/>
      <c r="M719" s="37"/>
      <c r="N719" s="38"/>
      <c r="O719" s="39"/>
      <c r="P719" s="35"/>
      <c r="Q719" s="54"/>
    </row>
    <row r="720" spans="1:17" ht="15.75" x14ac:dyDescent="0.25">
      <c r="A720" s="50"/>
      <c r="B720" s="44"/>
      <c r="C720" s="40"/>
      <c r="D720" s="40"/>
      <c r="E720" s="40"/>
      <c r="F720" s="41"/>
      <c r="G720" s="42"/>
      <c r="H720" s="43"/>
      <c r="I720" s="40"/>
      <c r="J720" s="44"/>
      <c r="K720" s="44"/>
      <c r="L720" s="45"/>
      <c r="M720" s="46"/>
      <c r="N720" s="47"/>
      <c r="O720" s="48"/>
      <c r="P720" s="44"/>
      <c r="Q720" s="53"/>
    </row>
    <row r="721" spans="1:17" ht="15.75" x14ac:dyDescent="0.25">
      <c r="A721" s="51"/>
      <c r="B721" s="35"/>
      <c r="C721" s="31"/>
      <c r="D721" s="31"/>
      <c r="E721" s="31"/>
      <c r="F721" s="32"/>
      <c r="G721" s="33"/>
      <c r="H721" s="34"/>
      <c r="I721" s="31"/>
      <c r="J721" s="35"/>
      <c r="K721" s="35"/>
      <c r="L721" s="36"/>
      <c r="M721" s="37"/>
      <c r="N721" s="38"/>
      <c r="O721" s="39"/>
      <c r="P721" s="35"/>
      <c r="Q721" s="54"/>
    </row>
    <row r="722" spans="1:17" ht="15.75" x14ac:dyDescent="0.25">
      <c r="A722" s="50"/>
      <c r="B722" s="44"/>
      <c r="C722" s="40"/>
      <c r="D722" s="40"/>
      <c r="E722" s="40"/>
      <c r="F722" s="41"/>
      <c r="G722" s="42"/>
      <c r="H722" s="43"/>
      <c r="I722" s="40"/>
      <c r="J722" s="44"/>
      <c r="K722" s="44"/>
      <c r="L722" s="45"/>
      <c r="M722" s="46"/>
      <c r="N722" s="47"/>
      <c r="O722" s="48"/>
      <c r="P722" s="44"/>
      <c r="Q722" s="53"/>
    </row>
    <row r="723" spans="1:17" ht="15.75" x14ac:dyDescent="0.25">
      <c r="A723" s="51"/>
      <c r="B723" s="35"/>
      <c r="C723" s="31"/>
      <c r="D723" s="31"/>
      <c r="E723" s="31"/>
      <c r="F723" s="32"/>
      <c r="G723" s="33"/>
      <c r="H723" s="34"/>
      <c r="I723" s="31"/>
      <c r="J723" s="35"/>
      <c r="K723" s="35"/>
      <c r="L723" s="36"/>
      <c r="M723" s="37"/>
      <c r="N723" s="38"/>
      <c r="O723" s="39"/>
      <c r="P723" s="35"/>
      <c r="Q723" s="54"/>
    </row>
    <row r="724" spans="1:17" ht="15.75" x14ac:dyDescent="0.25">
      <c r="A724" s="50"/>
      <c r="B724" s="44"/>
      <c r="C724" s="40"/>
      <c r="D724" s="40"/>
      <c r="E724" s="40"/>
      <c r="F724" s="41"/>
      <c r="G724" s="42"/>
      <c r="H724" s="43"/>
      <c r="I724" s="40"/>
      <c r="J724" s="44"/>
      <c r="K724" s="44"/>
      <c r="L724" s="45"/>
      <c r="M724" s="46"/>
      <c r="N724" s="47"/>
      <c r="O724" s="48"/>
      <c r="P724" s="44"/>
      <c r="Q724" s="53"/>
    </row>
    <row r="725" spans="1:17" ht="15.75" x14ac:dyDescent="0.25">
      <c r="A725" s="51"/>
      <c r="B725" s="35"/>
      <c r="C725" s="31"/>
      <c r="D725" s="31"/>
      <c r="E725" s="31"/>
      <c r="F725" s="32"/>
      <c r="G725" s="33"/>
      <c r="H725" s="34"/>
      <c r="I725" s="31"/>
      <c r="J725" s="35"/>
      <c r="K725" s="35"/>
      <c r="L725" s="36"/>
      <c r="M725" s="37"/>
      <c r="N725" s="38"/>
      <c r="O725" s="39"/>
      <c r="P725" s="35"/>
      <c r="Q725" s="54"/>
    </row>
    <row r="726" spans="1:17" ht="15.75" x14ac:dyDescent="0.25">
      <c r="A726" s="50"/>
      <c r="B726" s="44"/>
      <c r="C726" s="40"/>
      <c r="D726" s="40"/>
      <c r="E726" s="40"/>
      <c r="F726" s="41"/>
      <c r="G726" s="42"/>
      <c r="H726" s="43"/>
      <c r="I726" s="40"/>
      <c r="J726" s="44"/>
      <c r="K726" s="44"/>
      <c r="L726" s="45"/>
      <c r="M726" s="46"/>
      <c r="N726" s="47"/>
      <c r="O726" s="48"/>
      <c r="P726" s="44"/>
      <c r="Q726" s="53"/>
    </row>
    <row r="727" spans="1:17" ht="15.75" x14ac:dyDescent="0.25">
      <c r="A727" s="51"/>
      <c r="B727" s="35"/>
      <c r="C727" s="31"/>
      <c r="D727" s="31"/>
      <c r="E727" s="31"/>
      <c r="F727" s="32"/>
      <c r="G727" s="33"/>
      <c r="H727" s="34"/>
      <c r="I727" s="31"/>
      <c r="J727" s="35"/>
      <c r="K727" s="35"/>
      <c r="L727" s="36"/>
      <c r="M727" s="37"/>
      <c r="N727" s="38"/>
      <c r="O727" s="39"/>
      <c r="P727" s="35"/>
      <c r="Q727" s="54"/>
    </row>
    <row r="728" spans="1:17" ht="15.75" x14ac:dyDescent="0.25">
      <c r="A728" s="50"/>
      <c r="B728" s="44"/>
      <c r="C728" s="40"/>
      <c r="D728" s="40"/>
      <c r="E728" s="40"/>
      <c r="F728" s="41"/>
      <c r="G728" s="42"/>
      <c r="H728" s="43"/>
      <c r="I728" s="40"/>
      <c r="J728" s="44"/>
      <c r="K728" s="44"/>
      <c r="L728" s="45"/>
      <c r="M728" s="46"/>
      <c r="N728" s="47"/>
      <c r="O728" s="48"/>
      <c r="P728" s="44"/>
      <c r="Q728" s="53"/>
    </row>
    <row r="729" spans="1:17" ht="15.75" x14ac:dyDescent="0.25">
      <c r="A729" s="51"/>
      <c r="B729" s="35"/>
      <c r="C729" s="31"/>
      <c r="D729" s="31"/>
      <c r="E729" s="31"/>
      <c r="F729" s="32"/>
      <c r="G729" s="33"/>
      <c r="H729" s="34"/>
      <c r="I729" s="31"/>
      <c r="J729" s="35"/>
      <c r="K729" s="35"/>
      <c r="L729" s="36"/>
      <c r="M729" s="37"/>
      <c r="N729" s="38"/>
      <c r="O729" s="39"/>
      <c r="P729" s="35"/>
      <c r="Q729" s="54"/>
    </row>
    <row r="730" spans="1:17" ht="15.75" x14ac:dyDescent="0.25">
      <c r="A730" s="50"/>
      <c r="B730" s="44"/>
      <c r="C730" s="40"/>
      <c r="D730" s="40"/>
      <c r="E730" s="40"/>
      <c r="F730" s="41"/>
      <c r="G730" s="42"/>
      <c r="H730" s="43"/>
      <c r="I730" s="40"/>
      <c r="J730" s="44"/>
      <c r="K730" s="44"/>
      <c r="L730" s="45"/>
      <c r="M730" s="46"/>
      <c r="N730" s="47"/>
      <c r="O730" s="48"/>
      <c r="P730" s="44"/>
      <c r="Q730" s="53"/>
    </row>
    <row r="731" spans="1:17" ht="15.75" x14ac:dyDescent="0.25">
      <c r="A731" s="51"/>
      <c r="B731" s="35"/>
      <c r="C731" s="31"/>
      <c r="D731" s="31"/>
      <c r="E731" s="31"/>
      <c r="F731" s="32"/>
      <c r="G731" s="33"/>
      <c r="H731" s="34"/>
      <c r="I731" s="31"/>
      <c r="J731" s="35"/>
      <c r="K731" s="35"/>
      <c r="L731" s="36"/>
      <c r="M731" s="37"/>
      <c r="N731" s="38"/>
      <c r="O731" s="39"/>
      <c r="P731" s="35"/>
      <c r="Q731" s="54"/>
    </row>
    <row r="732" spans="1:17" ht="15.75" x14ac:dyDescent="0.25">
      <c r="A732" s="50"/>
      <c r="B732" s="44"/>
      <c r="C732" s="40"/>
      <c r="D732" s="40"/>
      <c r="E732" s="40"/>
      <c r="F732" s="41"/>
      <c r="G732" s="42"/>
      <c r="H732" s="43"/>
      <c r="I732" s="40"/>
      <c r="J732" s="44"/>
      <c r="K732" s="44"/>
      <c r="L732" s="45"/>
      <c r="M732" s="46"/>
      <c r="N732" s="47"/>
      <c r="O732" s="48"/>
      <c r="P732" s="44"/>
      <c r="Q732" s="53"/>
    </row>
    <row r="733" spans="1:17" ht="15.75" x14ac:dyDescent="0.25">
      <c r="A733" s="51"/>
      <c r="B733" s="35"/>
      <c r="C733" s="31"/>
      <c r="D733" s="31"/>
      <c r="E733" s="31"/>
      <c r="F733" s="32"/>
      <c r="G733" s="33"/>
      <c r="H733" s="34"/>
      <c r="I733" s="31"/>
      <c r="J733" s="35"/>
      <c r="K733" s="35"/>
      <c r="L733" s="36"/>
      <c r="M733" s="37"/>
      <c r="N733" s="38"/>
      <c r="O733" s="39"/>
      <c r="P733" s="35"/>
      <c r="Q733" s="54"/>
    </row>
    <row r="734" spans="1:17" ht="15.75" x14ac:dyDescent="0.25">
      <c r="A734" s="50"/>
      <c r="B734" s="44"/>
      <c r="C734" s="40"/>
      <c r="D734" s="40"/>
      <c r="E734" s="40"/>
      <c r="F734" s="41"/>
      <c r="G734" s="42"/>
      <c r="H734" s="43"/>
      <c r="I734" s="40"/>
      <c r="J734" s="44"/>
      <c r="K734" s="44"/>
      <c r="L734" s="45"/>
      <c r="M734" s="46"/>
      <c r="N734" s="47"/>
      <c r="O734" s="48"/>
      <c r="P734" s="44"/>
      <c r="Q734" s="53"/>
    </row>
    <row r="735" spans="1:17" ht="15.75" x14ac:dyDescent="0.25">
      <c r="A735" s="51"/>
      <c r="B735" s="35"/>
      <c r="C735" s="31"/>
      <c r="D735" s="31"/>
      <c r="E735" s="31"/>
      <c r="F735" s="32"/>
      <c r="G735" s="33"/>
      <c r="H735" s="34"/>
      <c r="I735" s="31"/>
      <c r="J735" s="35"/>
      <c r="K735" s="35"/>
      <c r="L735" s="36"/>
      <c r="M735" s="37"/>
      <c r="N735" s="38"/>
      <c r="O735" s="39"/>
      <c r="P735" s="35"/>
      <c r="Q735" s="54"/>
    </row>
    <row r="736" spans="1:17" ht="15.75" x14ac:dyDescent="0.25">
      <c r="A736" s="50"/>
      <c r="B736" s="44"/>
      <c r="C736" s="40"/>
      <c r="D736" s="40"/>
      <c r="E736" s="40"/>
      <c r="F736" s="41"/>
      <c r="G736" s="42"/>
      <c r="H736" s="43"/>
      <c r="I736" s="40"/>
      <c r="J736" s="44"/>
      <c r="K736" s="44"/>
      <c r="L736" s="45"/>
      <c r="M736" s="46"/>
      <c r="N736" s="47"/>
      <c r="O736" s="48"/>
      <c r="P736" s="44"/>
      <c r="Q736" s="53"/>
    </row>
    <row r="737" spans="1:17" ht="15.75" x14ac:dyDescent="0.25">
      <c r="A737" s="51"/>
      <c r="B737" s="35"/>
      <c r="C737" s="31"/>
      <c r="D737" s="31"/>
      <c r="E737" s="31"/>
      <c r="F737" s="32"/>
      <c r="G737" s="33"/>
      <c r="H737" s="34"/>
      <c r="I737" s="31"/>
      <c r="J737" s="35"/>
      <c r="K737" s="35"/>
      <c r="L737" s="36"/>
      <c r="M737" s="37"/>
      <c r="N737" s="38"/>
      <c r="O737" s="39"/>
      <c r="P737" s="35"/>
      <c r="Q737" s="54"/>
    </row>
    <row r="738" spans="1:17" ht="15.75" x14ac:dyDescent="0.25">
      <c r="A738" s="50"/>
      <c r="B738" s="44"/>
      <c r="C738" s="40"/>
      <c r="D738" s="40"/>
      <c r="E738" s="40"/>
      <c r="F738" s="41"/>
      <c r="G738" s="42"/>
      <c r="H738" s="43"/>
      <c r="I738" s="40"/>
      <c r="J738" s="44"/>
      <c r="K738" s="44"/>
      <c r="L738" s="45"/>
      <c r="M738" s="46"/>
      <c r="N738" s="47"/>
      <c r="O738" s="48"/>
      <c r="P738" s="44"/>
      <c r="Q738" s="53"/>
    </row>
    <row r="739" spans="1:17" ht="15.75" x14ac:dyDescent="0.25">
      <c r="A739" s="51"/>
      <c r="B739" s="35"/>
      <c r="C739" s="31"/>
      <c r="D739" s="31"/>
      <c r="E739" s="31"/>
      <c r="F739" s="32"/>
      <c r="G739" s="33"/>
      <c r="H739" s="34"/>
      <c r="I739" s="31"/>
      <c r="J739" s="35"/>
      <c r="K739" s="35"/>
      <c r="L739" s="36"/>
      <c r="M739" s="37"/>
      <c r="N739" s="38"/>
      <c r="O739" s="39"/>
      <c r="P739" s="35"/>
      <c r="Q739" s="54"/>
    </row>
    <row r="740" spans="1:17" ht="15.75" x14ac:dyDescent="0.25">
      <c r="A740" s="50"/>
      <c r="B740" s="44"/>
      <c r="C740" s="40"/>
      <c r="D740" s="40"/>
      <c r="E740" s="40"/>
      <c r="F740" s="41"/>
      <c r="G740" s="42"/>
      <c r="H740" s="43"/>
      <c r="I740" s="40"/>
      <c r="J740" s="44"/>
      <c r="K740" s="44"/>
      <c r="L740" s="45"/>
      <c r="M740" s="46"/>
      <c r="N740" s="47"/>
      <c r="O740" s="48"/>
      <c r="P740" s="44"/>
      <c r="Q740" s="53"/>
    </row>
    <row r="741" spans="1:17" ht="15.75" x14ac:dyDescent="0.25">
      <c r="A741" s="51"/>
      <c r="B741" s="35"/>
      <c r="C741" s="31"/>
      <c r="D741" s="31"/>
      <c r="E741" s="31"/>
      <c r="F741" s="32"/>
      <c r="G741" s="33"/>
      <c r="H741" s="34"/>
      <c r="I741" s="31"/>
      <c r="J741" s="35"/>
      <c r="K741" s="35"/>
      <c r="L741" s="36"/>
      <c r="M741" s="37"/>
      <c r="N741" s="38"/>
      <c r="O741" s="39"/>
      <c r="P741" s="35"/>
      <c r="Q741" s="54"/>
    </row>
    <row r="742" spans="1:17" ht="15.75" x14ac:dyDescent="0.25">
      <c r="A742" s="50"/>
      <c r="B742" s="44"/>
      <c r="C742" s="40"/>
      <c r="D742" s="40"/>
      <c r="E742" s="40"/>
      <c r="F742" s="41"/>
      <c r="G742" s="42"/>
      <c r="H742" s="43"/>
      <c r="I742" s="40"/>
      <c r="J742" s="44"/>
      <c r="K742" s="44"/>
      <c r="L742" s="45"/>
      <c r="M742" s="46"/>
      <c r="N742" s="47"/>
      <c r="O742" s="48"/>
      <c r="P742" s="44"/>
      <c r="Q742" s="53"/>
    </row>
    <row r="743" spans="1:17" ht="15.75" x14ac:dyDescent="0.25">
      <c r="A743" s="51"/>
      <c r="B743" s="35"/>
      <c r="C743" s="31"/>
      <c r="D743" s="31"/>
      <c r="E743" s="31"/>
      <c r="F743" s="32"/>
      <c r="G743" s="33"/>
      <c r="H743" s="34"/>
      <c r="I743" s="31"/>
      <c r="J743" s="35"/>
      <c r="K743" s="35"/>
      <c r="L743" s="36"/>
      <c r="M743" s="37"/>
      <c r="N743" s="38"/>
      <c r="O743" s="39"/>
      <c r="P743" s="35"/>
      <c r="Q743" s="54"/>
    </row>
    <row r="744" spans="1:17" ht="15.75" x14ac:dyDescent="0.25">
      <c r="A744" s="50"/>
      <c r="B744" s="44"/>
      <c r="C744" s="40"/>
      <c r="D744" s="40"/>
      <c r="E744" s="40"/>
      <c r="F744" s="41"/>
      <c r="G744" s="42"/>
      <c r="H744" s="43"/>
      <c r="I744" s="40"/>
      <c r="J744" s="44"/>
      <c r="K744" s="44"/>
      <c r="L744" s="45"/>
      <c r="M744" s="46"/>
      <c r="N744" s="47"/>
      <c r="O744" s="48"/>
      <c r="P744" s="44"/>
      <c r="Q744" s="53"/>
    </row>
    <row r="745" spans="1:17" ht="15.75" x14ac:dyDescent="0.25">
      <c r="A745" s="51"/>
      <c r="B745" s="35"/>
      <c r="C745" s="31"/>
      <c r="D745" s="31"/>
      <c r="E745" s="31"/>
      <c r="F745" s="32"/>
      <c r="G745" s="33"/>
      <c r="H745" s="34"/>
      <c r="I745" s="31"/>
      <c r="J745" s="35"/>
      <c r="K745" s="35"/>
      <c r="L745" s="36"/>
      <c r="M745" s="37"/>
      <c r="N745" s="38"/>
      <c r="O745" s="39"/>
      <c r="P745" s="35"/>
      <c r="Q745" s="54"/>
    </row>
    <row r="746" spans="1:17" ht="15.75" x14ac:dyDescent="0.25">
      <c r="A746" s="50"/>
      <c r="B746" s="44"/>
      <c r="C746" s="40"/>
      <c r="D746" s="40"/>
      <c r="E746" s="40"/>
      <c r="F746" s="41"/>
      <c r="G746" s="42"/>
      <c r="H746" s="43"/>
      <c r="I746" s="40"/>
      <c r="J746" s="44"/>
      <c r="K746" s="44"/>
      <c r="L746" s="45"/>
      <c r="M746" s="46"/>
      <c r="N746" s="47"/>
      <c r="O746" s="48"/>
      <c r="P746" s="44"/>
      <c r="Q746" s="53"/>
    </row>
    <row r="747" spans="1:17" ht="15.75" x14ac:dyDescent="0.25">
      <c r="A747" s="51"/>
      <c r="B747" s="35"/>
      <c r="C747" s="31"/>
      <c r="D747" s="31"/>
      <c r="E747" s="31"/>
      <c r="F747" s="32"/>
      <c r="G747" s="33"/>
      <c r="H747" s="34"/>
      <c r="I747" s="31"/>
      <c r="J747" s="35"/>
      <c r="K747" s="35"/>
      <c r="L747" s="36"/>
      <c r="M747" s="37"/>
      <c r="N747" s="38"/>
      <c r="O747" s="39"/>
      <c r="P747" s="35"/>
      <c r="Q747" s="54"/>
    </row>
    <row r="748" spans="1:17" ht="15.75" x14ac:dyDescent="0.25">
      <c r="A748" s="50"/>
      <c r="B748" s="44"/>
      <c r="C748" s="40"/>
      <c r="D748" s="40"/>
      <c r="E748" s="40"/>
      <c r="F748" s="41"/>
      <c r="G748" s="42"/>
      <c r="H748" s="43"/>
      <c r="I748" s="40"/>
      <c r="J748" s="44"/>
      <c r="K748" s="44"/>
      <c r="L748" s="45"/>
      <c r="M748" s="46"/>
      <c r="N748" s="47"/>
      <c r="O748" s="48"/>
      <c r="P748" s="44"/>
      <c r="Q748" s="53"/>
    </row>
    <row r="749" spans="1:17" ht="15.75" x14ac:dyDescent="0.25">
      <c r="A749" s="51"/>
      <c r="B749" s="35"/>
      <c r="C749" s="31"/>
      <c r="D749" s="31"/>
      <c r="E749" s="31"/>
      <c r="F749" s="32"/>
      <c r="G749" s="33"/>
      <c r="H749" s="34"/>
      <c r="I749" s="31"/>
      <c r="J749" s="35"/>
      <c r="K749" s="35"/>
      <c r="L749" s="36"/>
      <c r="M749" s="37"/>
      <c r="N749" s="38"/>
      <c r="O749" s="39"/>
      <c r="P749" s="35"/>
      <c r="Q749" s="54"/>
    </row>
    <row r="750" spans="1:17" ht="15.75" x14ac:dyDescent="0.25">
      <c r="A750" s="50"/>
      <c r="B750" s="44"/>
      <c r="C750" s="40"/>
      <c r="D750" s="40"/>
      <c r="E750" s="40"/>
      <c r="F750" s="41"/>
      <c r="G750" s="42"/>
      <c r="H750" s="43"/>
      <c r="I750" s="40"/>
      <c r="J750" s="44"/>
      <c r="K750" s="44"/>
      <c r="L750" s="45"/>
      <c r="M750" s="46"/>
      <c r="N750" s="47"/>
      <c r="O750" s="48"/>
      <c r="P750" s="44"/>
      <c r="Q750" s="53"/>
    </row>
    <row r="751" spans="1:17" ht="15.75" x14ac:dyDescent="0.25">
      <c r="A751" s="51"/>
      <c r="B751" s="35"/>
      <c r="C751" s="31"/>
      <c r="D751" s="31"/>
      <c r="E751" s="31"/>
      <c r="F751" s="32"/>
      <c r="G751" s="33"/>
      <c r="H751" s="34"/>
      <c r="I751" s="31"/>
      <c r="J751" s="35"/>
      <c r="K751" s="35"/>
      <c r="L751" s="36"/>
      <c r="M751" s="37"/>
      <c r="N751" s="38"/>
      <c r="O751" s="39"/>
      <c r="P751" s="35"/>
      <c r="Q751" s="54"/>
    </row>
    <row r="752" spans="1:17" ht="15.75" x14ac:dyDescent="0.25">
      <c r="A752" s="50"/>
      <c r="B752" s="44"/>
      <c r="C752" s="40"/>
      <c r="D752" s="40"/>
      <c r="E752" s="40"/>
      <c r="F752" s="41"/>
      <c r="G752" s="42"/>
      <c r="H752" s="43"/>
      <c r="I752" s="40"/>
      <c r="J752" s="44"/>
      <c r="K752" s="44"/>
      <c r="L752" s="45"/>
      <c r="M752" s="46"/>
      <c r="N752" s="47"/>
      <c r="O752" s="48"/>
      <c r="P752" s="44"/>
      <c r="Q752" s="53"/>
    </row>
    <row r="753" spans="1:17" ht="15.75" x14ac:dyDescent="0.25">
      <c r="A753" s="51"/>
      <c r="B753" s="35"/>
      <c r="C753" s="31"/>
      <c r="D753" s="31"/>
      <c r="E753" s="31"/>
      <c r="F753" s="32"/>
      <c r="G753" s="33"/>
      <c r="H753" s="34"/>
      <c r="I753" s="31"/>
      <c r="J753" s="35"/>
      <c r="K753" s="35"/>
      <c r="L753" s="36"/>
      <c r="M753" s="37"/>
      <c r="N753" s="38"/>
      <c r="O753" s="39"/>
      <c r="P753" s="35"/>
      <c r="Q753" s="54"/>
    </row>
    <row r="754" spans="1:17" ht="15.75" x14ac:dyDescent="0.25">
      <c r="A754" s="50"/>
      <c r="B754" s="44"/>
      <c r="C754" s="40"/>
      <c r="D754" s="40"/>
      <c r="E754" s="40"/>
      <c r="F754" s="41"/>
      <c r="G754" s="42"/>
      <c r="H754" s="43"/>
      <c r="I754" s="40"/>
      <c r="J754" s="44"/>
      <c r="K754" s="44"/>
      <c r="L754" s="45"/>
      <c r="M754" s="46"/>
      <c r="N754" s="47"/>
      <c r="O754" s="48"/>
      <c r="P754" s="44"/>
      <c r="Q754" s="53"/>
    </row>
    <row r="755" spans="1:17" ht="15.75" x14ac:dyDescent="0.25">
      <c r="A755" s="51"/>
      <c r="B755" s="35"/>
      <c r="C755" s="31"/>
      <c r="D755" s="31"/>
      <c r="E755" s="31"/>
      <c r="F755" s="32"/>
      <c r="G755" s="33"/>
      <c r="H755" s="34"/>
      <c r="I755" s="31"/>
      <c r="J755" s="35"/>
      <c r="K755" s="35"/>
      <c r="L755" s="36"/>
      <c r="M755" s="37"/>
      <c r="N755" s="38"/>
      <c r="O755" s="39"/>
      <c r="P755" s="35"/>
      <c r="Q755" s="54"/>
    </row>
    <row r="756" spans="1:17" ht="15.75" x14ac:dyDescent="0.25">
      <c r="A756" s="50"/>
      <c r="B756" s="44"/>
      <c r="C756" s="40"/>
      <c r="D756" s="40"/>
      <c r="E756" s="40"/>
      <c r="F756" s="41"/>
      <c r="G756" s="42"/>
      <c r="H756" s="43"/>
      <c r="I756" s="40"/>
      <c r="J756" s="44"/>
      <c r="K756" s="44"/>
      <c r="L756" s="45"/>
      <c r="M756" s="46"/>
      <c r="N756" s="47"/>
      <c r="O756" s="48"/>
      <c r="P756" s="44"/>
      <c r="Q756" s="53"/>
    </row>
    <row r="757" spans="1:17" ht="15.75" x14ac:dyDescent="0.25">
      <c r="A757" s="51"/>
      <c r="B757" s="35"/>
      <c r="C757" s="31"/>
      <c r="D757" s="31"/>
      <c r="E757" s="31"/>
      <c r="F757" s="32"/>
      <c r="G757" s="33"/>
      <c r="H757" s="34"/>
      <c r="I757" s="31"/>
      <c r="J757" s="35"/>
      <c r="K757" s="35"/>
      <c r="L757" s="36"/>
      <c r="M757" s="37"/>
      <c r="N757" s="38"/>
      <c r="O757" s="39"/>
      <c r="P757" s="35"/>
      <c r="Q757" s="54"/>
    </row>
    <row r="758" spans="1:17" ht="15.75" x14ac:dyDescent="0.25">
      <c r="A758" s="50"/>
      <c r="B758" s="44"/>
      <c r="C758" s="40"/>
      <c r="D758" s="40"/>
      <c r="E758" s="40"/>
      <c r="F758" s="41"/>
      <c r="G758" s="42"/>
      <c r="H758" s="43"/>
      <c r="I758" s="40"/>
      <c r="J758" s="44"/>
      <c r="K758" s="44"/>
      <c r="L758" s="45"/>
      <c r="M758" s="46"/>
      <c r="N758" s="47"/>
      <c r="O758" s="48"/>
      <c r="P758" s="44"/>
      <c r="Q758" s="53"/>
    </row>
    <row r="759" spans="1:17" ht="15.75" x14ac:dyDescent="0.25">
      <c r="A759" s="51"/>
      <c r="B759" s="35"/>
      <c r="C759" s="31"/>
      <c r="D759" s="31"/>
      <c r="E759" s="31"/>
      <c r="F759" s="32"/>
      <c r="G759" s="33"/>
      <c r="H759" s="34"/>
      <c r="I759" s="31"/>
      <c r="J759" s="35"/>
      <c r="K759" s="35"/>
      <c r="L759" s="36"/>
      <c r="M759" s="37"/>
      <c r="N759" s="38"/>
      <c r="O759" s="39"/>
      <c r="P759" s="35"/>
      <c r="Q759" s="54"/>
    </row>
    <row r="760" spans="1:17" ht="15.75" x14ac:dyDescent="0.25">
      <c r="A760" s="50"/>
      <c r="B760" s="44"/>
      <c r="C760" s="40"/>
      <c r="D760" s="40"/>
      <c r="E760" s="40"/>
      <c r="F760" s="41"/>
      <c r="G760" s="42"/>
      <c r="H760" s="43"/>
      <c r="I760" s="40"/>
      <c r="J760" s="44"/>
      <c r="K760" s="44"/>
      <c r="L760" s="45"/>
      <c r="M760" s="46"/>
      <c r="N760" s="47"/>
      <c r="O760" s="48"/>
      <c r="P760" s="44"/>
      <c r="Q760" s="53"/>
    </row>
    <row r="761" spans="1:17" ht="15.75" x14ac:dyDescent="0.25">
      <c r="A761" s="51"/>
      <c r="B761" s="35"/>
      <c r="C761" s="31"/>
      <c r="D761" s="31"/>
      <c r="E761" s="31"/>
      <c r="F761" s="32"/>
      <c r="G761" s="33"/>
      <c r="H761" s="34"/>
      <c r="I761" s="31"/>
      <c r="J761" s="35"/>
      <c r="K761" s="35"/>
      <c r="L761" s="36"/>
      <c r="M761" s="37"/>
      <c r="N761" s="38"/>
      <c r="O761" s="39"/>
      <c r="P761" s="35"/>
      <c r="Q761" s="54"/>
    </row>
    <row r="762" spans="1:17" ht="15.75" x14ac:dyDescent="0.25">
      <c r="A762" s="50"/>
      <c r="B762" s="44"/>
      <c r="C762" s="40"/>
      <c r="D762" s="40"/>
      <c r="E762" s="40"/>
      <c r="F762" s="41"/>
      <c r="G762" s="42"/>
      <c r="H762" s="43"/>
      <c r="I762" s="40"/>
      <c r="J762" s="44"/>
      <c r="K762" s="44"/>
      <c r="L762" s="45"/>
      <c r="M762" s="46"/>
      <c r="N762" s="47"/>
      <c r="O762" s="48"/>
      <c r="P762" s="44"/>
      <c r="Q762" s="53"/>
    </row>
    <row r="763" spans="1:17" ht="15.75" x14ac:dyDescent="0.25">
      <c r="A763" s="51"/>
      <c r="B763" s="35"/>
      <c r="C763" s="31"/>
      <c r="D763" s="31"/>
      <c r="E763" s="31"/>
      <c r="F763" s="32"/>
      <c r="G763" s="33"/>
      <c r="H763" s="34"/>
      <c r="I763" s="31"/>
      <c r="J763" s="35"/>
      <c r="K763" s="35"/>
      <c r="L763" s="36"/>
      <c r="M763" s="37"/>
      <c r="N763" s="38"/>
      <c r="O763" s="39"/>
      <c r="P763" s="35"/>
      <c r="Q763" s="54"/>
    </row>
    <row r="764" spans="1:17" ht="15.75" x14ac:dyDescent="0.25">
      <c r="A764" s="50"/>
      <c r="B764" s="44"/>
      <c r="C764" s="40"/>
      <c r="D764" s="40"/>
      <c r="E764" s="40"/>
      <c r="F764" s="41"/>
      <c r="G764" s="42"/>
      <c r="H764" s="43"/>
      <c r="I764" s="40"/>
      <c r="J764" s="44"/>
      <c r="K764" s="44"/>
      <c r="L764" s="45"/>
      <c r="M764" s="46"/>
      <c r="N764" s="47"/>
      <c r="O764" s="48"/>
      <c r="P764" s="44"/>
      <c r="Q764" s="53"/>
    </row>
    <row r="765" spans="1:17" ht="15.75" x14ac:dyDescent="0.25">
      <c r="A765" s="51"/>
      <c r="B765" s="35"/>
      <c r="C765" s="31"/>
      <c r="D765" s="31"/>
      <c r="E765" s="31"/>
      <c r="F765" s="32"/>
      <c r="G765" s="33"/>
      <c r="H765" s="34"/>
      <c r="I765" s="31"/>
      <c r="J765" s="35"/>
      <c r="K765" s="35"/>
      <c r="L765" s="36"/>
      <c r="M765" s="37"/>
      <c r="N765" s="38"/>
      <c r="O765" s="39"/>
      <c r="P765" s="35"/>
      <c r="Q765" s="54"/>
    </row>
    <row r="766" spans="1:17" ht="15.75" x14ac:dyDescent="0.25">
      <c r="A766" s="50"/>
      <c r="B766" s="44"/>
      <c r="C766" s="40"/>
      <c r="D766" s="40"/>
      <c r="E766" s="40"/>
      <c r="F766" s="41"/>
      <c r="G766" s="42"/>
      <c r="H766" s="43"/>
      <c r="I766" s="40"/>
      <c r="J766" s="44"/>
      <c r="K766" s="44"/>
      <c r="L766" s="45"/>
      <c r="M766" s="46"/>
      <c r="N766" s="47"/>
      <c r="O766" s="48"/>
      <c r="P766" s="44"/>
      <c r="Q766" s="53"/>
    </row>
    <row r="767" spans="1:17" ht="15.75" x14ac:dyDescent="0.25">
      <c r="A767" s="51"/>
      <c r="B767" s="35"/>
      <c r="C767" s="31"/>
      <c r="D767" s="31"/>
      <c r="E767" s="31"/>
      <c r="F767" s="32"/>
      <c r="G767" s="33"/>
      <c r="H767" s="34"/>
      <c r="I767" s="31"/>
      <c r="J767" s="35"/>
      <c r="K767" s="35"/>
      <c r="L767" s="36"/>
      <c r="M767" s="37"/>
      <c r="N767" s="38"/>
      <c r="O767" s="39"/>
      <c r="P767" s="35"/>
      <c r="Q767" s="54"/>
    </row>
    <row r="768" spans="1:17" ht="15.75" x14ac:dyDescent="0.25">
      <c r="A768" s="50"/>
      <c r="B768" s="44"/>
      <c r="C768" s="40"/>
      <c r="D768" s="40"/>
      <c r="E768" s="40"/>
      <c r="F768" s="41"/>
      <c r="G768" s="42"/>
      <c r="H768" s="43"/>
      <c r="I768" s="40"/>
      <c r="J768" s="44"/>
      <c r="K768" s="44"/>
      <c r="L768" s="45"/>
      <c r="M768" s="46"/>
      <c r="N768" s="47"/>
      <c r="O768" s="48"/>
      <c r="P768" s="44"/>
      <c r="Q768" s="53"/>
    </row>
    <row r="769" spans="1:17" ht="15.75" x14ac:dyDescent="0.25">
      <c r="A769" s="51"/>
      <c r="B769" s="35"/>
      <c r="C769" s="31"/>
      <c r="D769" s="31"/>
      <c r="E769" s="31"/>
      <c r="F769" s="32"/>
      <c r="G769" s="33"/>
      <c r="H769" s="34"/>
      <c r="I769" s="31"/>
      <c r="J769" s="35"/>
      <c r="K769" s="35"/>
      <c r="L769" s="36"/>
      <c r="M769" s="37"/>
      <c r="N769" s="38"/>
      <c r="O769" s="39"/>
      <c r="P769" s="35"/>
      <c r="Q769" s="54"/>
    </row>
    <row r="770" spans="1:17" ht="15.75" x14ac:dyDescent="0.25">
      <c r="A770" s="50"/>
      <c r="B770" s="44"/>
      <c r="C770" s="40"/>
      <c r="D770" s="40"/>
      <c r="E770" s="40"/>
      <c r="F770" s="41"/>
      <c r="G770" s="42"/>
      <c r="H770" s="43"/>
      <c r="I770" s="40"/>
      <c r="J770" s="44"/>
      <c r="K770" s="44"/>
      <c r="L770" s="45"/>
      <c r="M770" s="46"/>
      <c r="N770" s="47"/>
      <c r="O770" s="48"/>
      <c r="P770" s="44"/>
      <c r="Q770" s="53"/>
    </row>
    <row r="771" spans="1:17" ht="15.75" x14ac:dyDescent="0.25">
      <c r="A771" s="51"/>
      <c r="B771" s="35"/>
      <c r="C771" s="31"/>
      <c r="D771" s="31"/>
      <c r="E771" s="31"/>
      <c r="F771" s="32"/>
      <c r="G771" s="33"/>
      <c r="H771" s="34"/>
      <c r="I771" s="31"/>
      <c r="J771" s="35"/>
      <c r="K771" s="35"/>
      <c r="L771" s="36"/>
      <c r="M771" s="37"/>
      <c r="N771" s="38"/>
      <c r="O771" s="39"/>
      <c r="P771" s="35"/>
      <c r="Q771" s="54"/>
    </row>
    <row r="772" spans="1:17" ht="15.75" x14ac:dyDescent="0.25">
      <c r="A772" s="50"/>
      <c r="B772" s="44"/>
      <c r="C772" s="40"/>
      <c r="D772" s="40"/>
      <c r="E772" s="40"/>
      <c r="F772" s="41"/>
      <c r="G772" s="42"/>
      <c r="H772" s="43"/>
      <c r="I772" s="40"/>
      <c r="J772" s="44"/>
      <c r="K772" s="44"/>
      <c r="L772" s="45"/>
      <c r="M772" s="46"/>
      <c r="N772" s="47"/>
      <c r="O772" s="48"/>
      <c r="P772" s="44"/>
      <c r="Q772" s="53"/>
    </row>
    <row r="773" spans="1:17" ht="15.75" x14ac:dyDescent="0.25">
      <c r="A773" s="51"/>
      <c r="B773" s="35"/>
      <c r="C773" s="31"/>
      <c r="D773" s="31"/>
      <c r="E773" s="31"/>
      <c r="F773" s="32"/>
      <c r="G773" s="33"/>
      <c r="H773" s="34"/>
      <c r="I773" s="31"/>
      <c r="J773" s="35"/>
      <c r="K773" s="35"/>
      <c r="L773" s="36"/>
      <c r="M773" s="37"/>
      <c r="N773" s="38"/>
      <c r="O773" s="39"/>
      <c r="P773" s="35"/>
      <c r="Q773" s="54"/>
    </row>
    <row r="774" spans="1:17" ht="15.75" x14ac:dyDescent="0.25">
      <c r="A774" s="50"/>
      <c r="B774" s="44"/>
      <c r="C774" s="40"/>
      <c r="D774" s="40"/>
      <c r="E774" s="40"/>
      <c r="F774" s="41"/>
      <c r="G774" s="42"/>
      <c r="H774" s="43"/>
      <c r="I774" s="40"/>
      <c r="J774" s="44"/>
      <c r="K774" s="44"/>
      <c r="L774" s="45"/>
      <c r="M774" s="46"/>
      <c r="N774" s="47"/>
      <c r="O774" s="48"/>
      <c r="P774" s="44"/>
      <c r="Q774" s="53"/>
    </row>
    <row r="775" spans="1:17" ht="15.75" x14ac:dyDescent="0.25">
      <c r="A775" s="51"/>
      <c r="B775" s="35"/>
      <c r="C775" s="31"/>
      <c r="D775" s="31"/>
      <c r="E775" s="31"/>
      <c r="F775" s="32"/>
      <c r="G775" s="33"/>
      <c r="H775" s="34"/>
      <c r="I775" s="31"/>
      <c r="J775" s="35"/>
      <c r="K775" s="35"/>
      <c r="L775" s="36"/>
      <c r="M775" s="37"/>
      <c r="N775" s="38"/>
      <c r="O775" s="39"/>
      <c r="P775" s="35"/>
      <c r="Q775" s="54"/>
    </row>
    <row r="776" spans="1:17" ht="15.75" x14ac:dyDescent="0.25">
      <c r="A776" s="50"/>
      <c r="B776" s="44"/>
      <c r="C776" s="40"/>
      <c r="D776" s="40"/>
      <c r="E776" s="40"/>
      <c r="F776" s="41"/>
      <c r="G776" s="42"/>
      <c r="H776" s="43"/>
      <c r="I776" s="40"/>
      <c r="J776" s="44"/>
      <c r="K776" s="44"/>
      <c r="L776" s="45"/>
      <c r="M776" s="46"/>
      <c r="N776" s="47"/>
      <c r="O776" s="48"/>
      <c r="P776" s="44"/>
      <c r="Q776" s="53"/>
    </row>
    <row r="777" spans="1:17" ht="15.75" x14ac:dyDescent="0.25">
      <c r="A777" s="51"/>
      <c r="B777" s="35"/>
      <c r="C777" s="31"/>
      <c r="D777" s="31"/>
      <c r="E777" s="31"/>
      <c r="F777" s="32"/>
      <c r="G777" s="33"/>
      <c r="H777" s="34"/>
      <c r="I777" s="31"/>
      <c r="J777" s="35"/>
      <c r="K777" s="35"/>
      <c r="L777" s="36"/>
      <c r="M777" s="37"/>
      <c r="N777" s="38"/>
      <c r="O777" s="39"/>
      <c r="P777" s="35"/>
      <c r="Q777" s="54"/>
    </row>
    <row r="778" spans="1:17" ht="15.75" x14ac:dyDescent="0.25">
      <c r="A778" s="50"/>
      <c r="B778" s="44"/>
      <c r="C778" s="40"/>
      <c r="D778" s="40"/>
      <c r="E778" s="40"/>
      <c r="F778" s="41"/>
      <c r="G778" s="42"/>
      <c r="H778" s="43"/>
      <c r="I778" s="40"/>
      <c r="J778" s="44"/>
      <c r="K778" s="44"/>
      <c r="L778" s="45"/>
      <c r="M778" s="46"/>
      <c r="N778" s="47"/>
      <c r="O778" s="48"/>
      <c r="P778" s="44"/>
      <c r="Q778" s="53"/>
    </row>
    <row r="779" spans="1:17" ht="15.75" x14ac:dyDescent="0.25">
      <c r="A779" s="51"/>
      <c r="B779" s="35"/>
      <c r="C779" s="31"/>
      <c r="D779" s="31"/>
      <c r="E779" s="31"/>
      <c r="F779" s="32"/>
      <c r="G779" s="33"/>
      <c r="H779" s="34"/>
      <c r="I779" s="31"/>
      <c r="J779" s="35"/>
      <c r="K779" s="35"/>
      <c r="L779" s="36"/>
      <c r="M779" s="37"/>
      <c r="N779" s="38"/>
      <c r="O779" s="39"/>
      <c r="P779" s="35"/>
      <c r="Q779" s="54"/>
    </row>
    <row r="780" spans="1:17" ht="15.75" x14ac:dyDescent="0.25">
      <c r="A780" s="50"/>
      <c r="B780" s="44"/>
      <c r="C780" s="40"/>
      <c r="D780" s="40"/>
      <c r="E780" s="40"/>
      <c r="F780" s="41"/>
      <c r="G780" s="42"/>
      <c r="H780" s="43"/>
      <c r="I780" s="40"/>
      <c r="J780" s="44"/>
      <c r="K780" s="44"/>
      <c r="L780" s="45"/>
      <c r="M780" s="46"/>
      <c r="N780" s="47"/>
      <c r="O780" s="48"/>
      <c r="P780" s="44"/>
      <c r="Q780" s="53"/>
    </row>
    <row r="781" spans="1:17" ht="15.75" x14ac:dyDescent="0.25">
      <c r="A781" s="51"/>
      <c r="B781" s="35"/>
      <c r="C781" s="31"/>
      <c r="D781" s="31"/>
      <c r="E781" s="31"/>
      <c r="F781" s="32"/>
      <c r="G781" s="33"/>
      <c r="H781" s="34"/>
      <c r="I781" s="31"/>
      <c r="J781" s="35"/>
      <c r="K781" s="35"/>
      <c r="L781" s="36"/>
      <c r="M781" s="37"/>
      <c r="N781" s="38"/>
      <c r="O781" s="39"/>
      <c r="P781" s="35"/>
      <c r="Q781" s="54"/>
    </row>
    <row r="782" spans="1:17" ht="15.75" x14ac:dyDescent="0.25">
      <c r="A782" s="50"/>
      <c r="B782" s="44"/>
      <c r="C782" s="40"/>
      <c r="D782" s="40"/>
      <c r="E782" s="40"/>
      <c r="F782" s="41"/>
      <c r="G782" s="42"/>
      <c r="H782" s="43"/>
      <c r="I782" s="40"/>
      <c r="J782" s="44"/>
      <c r="K782" s="44"/>
      <c r="L782" s="45"/>
      <c r="M782" s="46"/>
      <c r="N782" s="47"/>
      <c r="O782" s="48"/>
      <c r="P782" s="44"/>
      <c r="Q782" s="53"/>
    </row>
    <row r="783" spans="1:17" ht="15.75" x14ac:dyDescent="0.25">
      <c r="A783" s="51"/>
      <c r="B783" s="35"/>
      <c r="C783" s="31"/>
      <c r="D783" s="31"/>
      <c r="E783" s="31"/>
      <c r="F783" s="32"/>
      <c r="G783" s="33"/>
      <c r="H783" s="34"/>
      <c r="I783" s="31"/>
      <c r="J783" s="35"/>
      <c r="K783" s="35"/>
      <c r="L783" s="36"/>
      <c r="M783" s="37"/>
      <c r="N783" s="38"/>
      <c r="O783" s="39"/>
      <c r="P783" s="35"/>
      <c r="Q783" s="54"/>
    </row>
    <row r="784" spans="1:17" ht="15.75" x14ac:dyDescent="0.25">
      <c r="A784" s="50"/>
      <c r="B784" s="44"/>
      <c r="C784" s="40"/>
      <c r="D784" s="40"/>
      <c r="E784" s="40"/>
      <c r="F784" s="41"/>
      <c r="G784" s="42"/>
      <c r="H784" s="43"/>
      <c r="I784" s="40"/>
      <c r="J784" s="44"/>
      <c r="K784" s="44"/>
      <c r="L784" s="45"/>
      <c r="M784" s="46"/>
      <c r="N784" s="47"/>
      <c r="O784" s="48"/>
      <c r="P784" s="44"/>
      <c r="Q784" s="53"/>
    </row>
    <row r="785" spans="1:17" ht="15.75" x14ac:dyDescent="0.25">
      <c r="A785" s="51"/>
      <c r="B785" s="35"/>
      <c r="C785" s="31"/>
      <c r="D785" s="31"/>
      <c r="E785" s="31"/>
      <c r="F785" s="32"/>
      <c r="G785" s="33"/>
      <c r="H785" s="34"/>
      <c r="I785" s="31"/>
      <c r="J785" s="35"/>
      <c r="K785" s="35"/>
      <c r="L785" s="36"/>
      <c r="M785" s="37"/>
      <c r="N785" s="38"/>
      <c r="O785" s="39"/>
      <c r="P785" s="35"/>
      <c r="Q785" s="54"/>
    </row>
    <row r="786" spans="1:17" ht="15.75" x14ac:dyDescent="0.25">
      <c r="A786" s="50"/>
      <c r="B786" s="44"/>
      <c r="C786" s="40"/>
      <c r="D786" s="40"/>
      <c r="E786" s="40"/>
      <c r="F786" s="41"/>
      <c r="G786" s="42"/>
      <c r="H786" s="43"/>
      <c r="I786" s="40"/>
      <c r="J786" s="44"/>
      <c r="K786" s="44"/>
      <c r="L786" s="45"/>
      <c r="M786" s="46"/>
      <c r="N786" s="47"/>
      <c r="O786" s="48"/>
      <c r="P786" s="44"/>
      <c r="Q786" s="53"/>
    </row>
    <row r="787" spans="1:17" ht="15.75" x14ac:dyDescent="0.25">
      <c r="A787" s="51"/>
      <c r="B787" s="35"/>
      <c r="C787" s="58"/>
      <c r="D787" s="58"/>
      <c r="E787" s="58"/>
      <c r="F787" s="32"/>
      <c r="G787" s="33"/>
      <c r="H787" s="58"/>
      <c r="I787" s="58"/>
      <c r="J787" s="59"/>
      <c r="K787" s="59"/>
      <c r="L787" s="59"/>
      <c r="M787" s="60"/>
      <c r="N787" s="59"/>
      <c r="O787" s="59"/>
      <c r="P787" s="35"/>
      <c r="Q787" s="54"/>
    </row>
    <row r="788" spans="1:17" ht="15.75" x14ac:dyDescent="0.25">
      <c r="A788" s="50"/>
      <c r="B788" s="44"/>
      <c r="C788" s="40"/>
      <c r="D788" s="40"/>
      <c r="E788" s="40"/>
      <c r="F788" s="41"/>
      <c r="G788" s="42"/>
      <c r="H788" s="43"/>
      <c r="I788" s="40"/>
      <c r="J788" s="44"/>
      <c r="K788" s="44"/>
      <c r="L788" s="45"/>
      <c r="M788" s="46"/>
      <c r="N788" s="47"/>
      <c r="O788" s="48"/>
      <c r="P788" s="44"/>
      <c r="Q788" s="53"/>
    </row>
    <row r="789" spans="1:17" ht="15.75" x14ac:dyDescent="0.25">
      <c r="A789" s="51"/>
      <c r="B789" s="35"/>
      <c r="C789" s="31"/>
      <c r="D789" s="31"/>
      <c r="E789" s="31"/>
      <c r="F789" s="32"/>
      <c r="G789" s="33"/>
      <c r="H789" s="34"/>
      <c r="I789" s="31"/>
      <c r="J789" s="35"/>
      <c r="K789" s="35"/>
      <c r="L789" s="36"/>
      <c r="M789" s="37"/>
      <c r="N789" s="38"/>
      <c r="O789" s="39"/>
      <c r="P789" s="35"/>
      <c r="Q789" s="54"/>
    </row>
    <row r="790" spans="1:17" ht="15.75" x14ac:dyDescent="0.25">
      <c r="A790" s="50"/>
      <c r="B790" s="44"/>
      <c r="C790" s="55"/>
      <c r="D790" s="55"/>
      <c r="E790" s="55"/>
      <c r="F790" s="41"/>
      <c r="G790" s="42"/>
      <c r="H790" s="55"/>
      <c r="I790" s="55"/>
      <c r="J790" s="56"/>
      <c r="K790" s="56"/>
      <c r="L790" s="56"/>
      <c r="M790" s="57"/>
      <c r="N790" s="56"/>
      <c r="O790" s="56"/>
      <c r="P790" s="44"/>
      <c r="Q790" s="53"/>
    </row>
    <row r="791" spans="1:17" ht="15.75" x14ac:dyDescent="0.25">
      <c r="A791" s="51"/>
      <c r="B791" s="35"/>
      <c r="C791" s="58"/>
      <c r="D791" s="58"/>
      <c r="E791" s="58"/>
      <c r="F791" s="32"/>
      <c r="G791" s="33"/>
      <c r="H791" s="58"/>
      <c r="I791" s="58"/>
      <c r="J791" s="59"/>
      <c r="K791" s="59"/>
      <c r="L791" s="59"/>
      <c r="M791" s="60"/>
      <c r="N791" s="59"/>
      <c r="O791" s="59"/>
      <c r="P791" s="35"/>
      <c r="Q791" s="54"/>
    </row>
    <row r="792" spans="1:17" ht="15.75" x14ac:dyDescent="0.25">
      <c r="A792" s="50"/>
      <c r="B792" s="44"/>
      <c r="C792" s="55"/>
      <c r="D792" s="55"/>
      <c r="E792" s="55"/>
      <c r="F792" s="41"/>
      <c r="G792" s="42"/>
      <c r="H792" s="55"/>
      <c r="I792" s="55"/>
      <c r="J792" s="56"/>
      <c r="K792" s="56"/>
      <c r="L792" s="56"/>
      <c r="M792" s="57"/>
      <c r="N792" s="56"/>
      <c r="O792" s="56"/>
      <c r="P792" s="44"/>
      <c r="Q792" s="53"/>
    </row>
    <row r="793" spans="1:17" ht="15.75" x14ac:dyDescent="0.25">
      <c r="A793" s="51"/>
      <c r="B793" s="35"/>
      <c r="C793" s="31"/>
      <c r="D793" s="31"/>
      <c r="E793" s="31"/>
      <c r="F793" s="32"/>
      <c r="G793" s="33"/>
      <c r="H793" s="34"/>
      <c r="I793" s="31"/>
      <c r="J793" s="35"/>
      <c r="K793" s="35"/>
      <c r="L793" s="36"/>
      <c r="M793" s="37"/>
      <c r="N793" s="38"/>
      <c r="O793" s="39"/>
      <c r="P793" s="35"/>
      <c r="Q793" s="54"/>
    </row>
    <row r="794" spans="1:17" ht="15.75" x14ac:dyDescent="0.25">
      <c r="A794" s="50"/>
      <c r="B794" s="44"/>
      <c r="C794" s="40"/>
      <c r="D794" s="40"/>
      <c r="E794" s="40"/>
      <c r="F794" s="41"/>
      <c r="G794" s="42"/>
      <c r="H794" s="43"/>
      <c r="I794" s="40"/>
      <c r="J794" s="44"/>
      <c r="K794" s="44"/>
      <c r="L794" s="45"/>
      <c r="M794" s="46"/>
      <c r="N794" s="47"/>
      <c r="O794" s="48"/>
      <c r="P794" s="44"/>
      <c r="Q794" s="53"/>
    </row>
    <row r="795" spans="1:17" ht="15.75" x14ac:dyDescent="0.25">
      <c r="A795" s="51"/>
      <c r="B795" s="35"/>
      <c r="C795" s="31"/>
      <c r="D795" s="31"/>
      <c r="E795" s="31"/>
      <c r="F795" s="32"/>
      <c r="G795" s="33"/>
      <c r="H795" s="34"/>
      <c r="I795" s="31"/>
      <c r="J795" s="35"/>
      <c r="K795" s="35"/>
      <c r="L795" s="36"/>
      <c r="M795" s="37"/>
      <c r="N795" s="38"/>
      <c r="O795" s="39"/>
      <c r="P795" s="35"/>
      <c r="Q795" s="54"/>
    </row>
    <row r="796" spans="1:17" ht="15.75" x14ac:dyDescent="0.25">
      <c r="A796" s="50"/>
      <c r="B796" s="44"/>
      <c r="C796" s="40"/>
      <c r="D796" s="40"/>
      <c r="E796" s="40"/>
      <c r="F796" s="41"/>
      <c r="G796" s="42"/>
      <c r="H796" s="43"/>
      <c r="I796" s="40"/>
      <c r="J796" s="44"/>
      <c r="K796" s="44"/>
      <c r="L796" s="45"/>
      <c r="M796" s="46"/>
      <c r="N796" s="47"/>
      <c r="O796" s="48"/>
      <c r="P796" s="44"/>
      <c r="Q796" s="53"/>
    </row>
    <row r="797" spans="1:17" ht="15.75" x14ac:dyDescent="0.25">
      <c r="A797" s="51"/>
      <c r="B797" s="35"/>
      <c r="C797" s="31"/>
      <c r="D797" s="31"/>
      <c r="E797" s="31"/>
      <c r="F797" s="32"/>
      <c r="G797" s="33"/>
      <c r="H797" s="34"/>
      <c r="I797" s="31"/>
      <c r="J797" s="35"/>
      <c r="K797" s="35"/>
      <c r="L797" s="36"/>
      <c r="M797" s="37"/>
      <c r="N797" s="38"/>
      <c r="O797" s="39"/>
      <c r="P797" s="35"/>
      <c r="Q797" s="54"/>
    </row>
    <row r="798" spans="1:17" ht="15.75" x14ac:dyDescent="0.25">
      <c r="A798" s="50"/>
      <c r="B798" s="44"/>
      <c r="C798" s="40"/>
      <c r="D798" s="40"/>
      <c r="E798" s="40"/>
      <c r="F798" s="41"/>
      <c r="G798" s="42"/>
      <c r="H798" s="43"/>
      <c r="I798" s="40"/>
      <c r="J798" s="44"/>
      <c r="K798" s="44"/>
      <c r="L798" s="45"/>
      <c r="M798" s="46"/>
      <c r="N798" s="47"/>
      <c r="O798" s="48"/>
      <c r="P798" s="44"/>
      <c r="Q798" s="53"/>
    </row>
    <row r="799" spans="1:17" ht="15.75" x14ac:dyDescent="0.25">
      <c r="A799" s="51"/>
      <c r="B799" s="35"/>
      <c r="C799" s="31"/>
      <c r="D799" s="31"/>
      <c r="E799" s="31"/>
      <c r="F799" s="32"/>
      <c r="G799" s="33"/>
      <c r="H799" s="34"/>
      <c r="I799" s="31"/>
      <c r="J799" s="35"/>
      <c r="K799" s="35"/>
      <c r="L799" s="36"/>
      <c r="M799" s="37"/>
      <c r="N799" s="38"/>
      <c r="O799" s="39"/>
      <c r="P799" s="35"/>
      <c r="Q799" s="54"/>
    </row>
    <row r="800" spans="1:17" ht="15.75" x14ac:dyDescent="0.25">
      <c r="A800" s="50"/>
      <c r="B800" s="44"/>
      <c r="C800" s="40"/>
      <c r="D800" s="40"/>
      <c r="E800" s="40"/>
      <c r="F800" s="41"/>
      <c r="G800" s="42"/>
      <c r="H800" s="43"/>
      <c r="I800" s="40"/>
      <c r="J800" s="44"/>
      <c r="K800" s="44"/>
      <c r="L800" s="45"/>
      <c r="M800" s="46"/>
      <c r="N800" s="47"/>
      <c r="O800" s="48"/>
      <c r="P800" s="44"/>
      <c r="Q800" s="53"/>
    </row>
    <row r="801" spans="1:17" ht="15.75" x14ac:dyDescent="0.25">
      <c r="A801" s="51"/>
      <c r="B801" s="35"/>
      <c r="C801" s="31"/>
      <c r="D801" s="31"/>
      <c r="E801" s="31"/>
      <c r="F801" s="32"/>
      <c r="G801" s="33"/>
      <c r="H801" s="34"/>
      <c r="I801" s="31"/>
      <c r="J801" s="35"/>
      <c r="K801" s="35"/>
      <c r="L801" s="36"/>
      <c r="M801" s="37"/>
      <c r="N801" s="38"/>
      <c r="O801" s="39"/>
      <c r="P801" s="35"/>
      <c r="Q801" s="54"/>
    </row>
    <row r="802" spans="1:17" ht="15.75" x14ac:dyDescent="0.25">
      <c r="A802" s="50"/>
      <c r="B802" s="44"/>
      <c r="C802" s="40"/>
      <c r="D802" s="40"/>
      <c r="E802" s="40"/>
      <c r="F802" s="41"/>
      <c r="G802" s="42"/>
      <c r="H802" s="43"/>
      <c r="I802" s="40"/>
      <c r="J802" s="44"/>
      <c r="K802" s="44"/>
      <c r="L802" s="45"/>
      <c r="M802" s="46"/>
      <c r="N802" s="47"/>
      <c r="O802" s="48"/>
      <c r="P802" s="44"/>
      <c r="Q802" s="53"/>
    </row>
    <row r="803" spans="1:17" ht="15.75" x14ac:dyDescent="0.25">
      <c r="A803" s="51"/>
      <c r="B803" s="35"/>
      <c r="C803" s="31"/>
      <c r="D803" s="31"/>
      <c r="E803" s="31"/>
      <c r="F803" s="32"/>
      <c r="G803" s="33"/>
      <c r="H803" s="34"/>
      <c r="I803" s="31"/>
      <c r="J803" s="35"/>
      <c r="K803" s="35"/>
      <c r="L803" s="36"/>
      <c r="M803" s="37"/>
      <c r="N803" s="38"/>
      <c r="O803" s="39"/>
      <c r="P803" s="35"/>
      <c r="Q803" s="54"/>
    </row>
    <row r="804" spans="1:17" ht="15.75" x14ac:dyDescent="0.25">
      <c r="A804" s="50"/>
      <c r="B804" s="44"/>
      <c r="C804" s="40"/>
      <c r="D804" s="40"/>
      <c r="E804" s="40"/>
      <c r="F804" s="41"/>
      <c r="G804" s="42"/>
      <c r="H804" s="43"/>
      <c r="I804" s="40"/>
      <c r="J804" s="44"/>
      <c r="K804" s="44"/>
      <c r="L804" s="45"/>
      <c r="M804" s="46"/>
      <c r="N804" s="47"/>
      <c r="O804" s="48"/>
      <c r="P804" s="44"/>
      <c r="Q804" s="53"/>
    </row>
    <row r="805" spans="1:17" ht="15.75" x14ac:dyDescent="0.25">
      <c r="A805" s="51"/>
      <c r="B805" s="35"/>
      <c r="C805" s="31"/>
      <c r="D805" s="31"/>
      <c r="E805" s="31"/>
      <c r="F805" s="32"/>
      <c r="G805" s="33"/>
      <c r="H805" s="34"/>
      <c r="I805" s="31"/>
      <c r="J805" s="35"/>
      <c r="K805" s="35"/>
      <c r="L805" s="36"/>
      <c r="M805" s="37"/>
      <c r="N805" s="38"/>
      <c r="O805" s="39"/>
      <c r="P805" s="35"/>
      <c r="Q805" s="54"/>
    </row>
    <row r="806" spans="1:17" ht="15.75" x14ac:dyDescent="0.25">
      <c r="A806" s="50"/>
      <c r="B806" s="44"/>
      <c r="C806" s="40"/>
      <c r="D806" s="40"/>
      <c r="E806" s="40"/>
      <c r="F806" s="41"/>
      <c r="G806" s="42"/>
      <c r="H806" s="43"/>
      <c r="I806" s="40"/>
      <c r="J806" s="44"/>
      <c r="K806" s="44"/>
      <c r="L806" s="45"/>
      <c r="M806" s="46"/>
      <c r="N806" s="47"/>
      <c r="O806" s="48"/>
      <c r="P806" s="44"/>
      <c r="Q806" s="53"/>
    </row>
    <row r="807" spans="1:17" ht="15.75" x14ac:dyDescent="0.25">
      <c r="A807" s="51"/>
      <c r="B807" s="35"/>
      <c r="C807" s="31"/>
      <c r="D807" s="31"/>
      <c r="E807" s="31"/>
      <c r="F807" s="32"/>
      <c r="G807" s="33"/>
      <c r="H807" s="34"/>
      <c r="I807" s="31"/>
      <c r="J807" s="35"/>
      <c r="K807" s="35"/>
      <c r="L807" s="36"/>
      <c r="M807" s="37"/>
      <c r="N807" s="38"/>
      <c r="O807" s="39"/>
      <c r="P807" s="35"/>
      <c r="Q807" s="54"/>
    </row>
    <row r="808" spans="1:17" ht="15.75" x14ac:dyDescent="0.25">
      <c r="A808" s="50"/>
      <c r="B808" s="44"/>
      <c r="C808" s="40"/>
      <c r="D808" s="40"/>
      <c r="E808" s="40"/>
      <c r="F808" s="41"/>
      <c r="G808" s="42"/>
      <c r="H808" s="43"/>
      <c r="I808" s="40"/>
      <c r="J808" s="44"/>
      <c r="K808" s="44"/>
      <c r="L808" s="45"/>
      <c r="M808" s="46"/>
      <c r="N808" s="47"/>
      <c r="O808" s="48"/>
      <c r="P808" s="44"/>
      <c r="Q808" s="53"/>
    </row>
    <row r="809" spans="1:17" ht="15.75" x14ac:dyDescent="0.25">
      <c r="A809" s="51"/>
      <c r="B809" s="35"/>
      <c r="C809" s="31"/>
      <c r="D809" s="31"/>
      <c r="E809" s="31"/>
      <c r="F809" s="32"/>
      <c r="G809" s="33"/>
      <c r="H809" s="34"/>
      <c r="I809" s="31"/>
      <c r="J809" s="35"/>
      <c r="K809" s="35"/>
      <c r="L809" s="36"/>
      <c r="M809" s="37"/>
      <c r="N809" s="38"/>
      <c r="O809" s="39"/>
      <c r="P809" s="35"/>
      <c r="Q809" s="54"/>
    </row>
    <row r="810" spans="1:17" ht="15.75" x14ac:dyDescent="0.25">
      <c r="A810" s="50"/>
      <c r="B810" s="44"/>
      <c r="C810" s="40"/>
      <c r="D810" s="40"/>
      <c r="E810" s="40"/>
      <c r="F810" s="41"/>
      <c r="G810" s="42"/>
      <c r="H810" s="43"/>
      <c r="I810" s="40"/>
      <c r="J810" s="44"/>
      <c r="K810" s="44"/>
      <c r="L810" s="45"/>
      <c r="M810" s="46"/>
      <c r="N810" s="47"/>
      <c r="O810" s="48"/>
      <c r="P810" s="44"/>
      <c r="Q810" s="53"/>
    </row>
    <row r="811" spans="1:17" ht="15.75" x14ac:dyDescent="0.25">
      <c r="A811" s="51"/>
      <c r="B811" s="35"/>
      <c r="C811" s="31"/>
      <c r="D811" s="31"/>
      <c r="E811" s="31"/>
      <c r="F811" s="32"/>
      <c r="G811" s="33"/>
      <c r="H811" s="34"/>
      <c r="I811" s="31"/>
      <c r="J811" s="35"/>
      <c r="K811" s="35"/>
      <c r="L811" s="36"/>
      <c r="M811" s="37"/>
      <c r="N811" s="38"/>
      <c r="O811" s="39"/>
      <c r="P811" s="35"/>
      <c r="Q811" s="54"/>
    </row>
    <row r="812" spans="1:17" ht="15.75" x14ac:dyDescent="0.25">
      <c r="A812" s="50"/>
      <c r="B812" s="44"/>
      <c r="C812" s="40"/>
      <c r="D812" s="40"/>
      <c r="E812" s="40"/>
      <c r="F812" s="41"/>
      <c r="G812" s="42"/>
      <c r="H812" s="43"/>
      <c r="I812" s="40"/>
      <c r="J812" s="44"/>
      <c r="K812" s="44"/>
      <c r="L812" s="45"/>
      <c r="M812" s="46"/>
      <c r="N812" s="47"/>
      <c r="O812" s="48"/>
      <c r="P812" s="44"/>
      <c r="Q812" s="53"/>
    </row>
    <row r="813" spans="1:17" ht="15.75" x14ac:dyDescent="0.25">
      <c r="A813" s="51"/>
      <c r="B813" s="35"/>
      <c r="C813" s="31"/>
      <c r="D813" s="31"/>
      <c r="E813" s="31"/>
      <c r="F813" s="32"/>
      <c r="G813" s="33"/>
      <c r="H813" s="34"/>
      <c r="I813" s="31"/>
      <c r="J813" s="35"/>
      <c r="K813" s="35"/>
      <c r="L813" s="36"/>
      <c r="M813" s="37"/>
      <c r="N813" s="38"/>
      <c r="O813" s="39"/>
      <c r="P813" s="35"/>
      <c r="Q813" s="54"/>
    </row>
    <row r="814" spans="1:17" ht="15.75" x14ac:dyDescent="0.25">
      <c r="A814" s="50"/>
      <c r="B814" s="44"/>
      <c r="C814" s="40"/>
      <c r="D814" s="40"/>
      <c r="E814" s="40"/>
      <c r="F814" s="41"/>
      <c r="G814" s="42"/>
      <c r="H814" s="43"/>
      <c r="I814" s="40"/>
      <c r="J814" s="44"/>
      <c r="K814" s="44"/>
      <c r="L814" s="45"/>
      <c r="M814" s="46"/>
      <c r="N814" s="47"/>
      <c r="O814" s="48"/>
      <c r="P814" s="44"/>
      <c r="Q814" s="53"/>
    </row>
    <row r="815" spans="1:17" ht="15.75" x14ac:dyDescent="0.25">
      <c r="A815" s="51"/>
      <c r="B815" s="35"/>
      <c r="C815" s="31"/>
      <c r="D815" s="31"/>
      <c r="E815" s="31"/>
      <c r="F815" s="32"/>
      <c r="G815" s="33"/>
      <c r="H815" s="34"/>
      <c r="I815" s="31"/>
      <c r="J815" s="35"/>
      <c r="K815" s="35"/>
      <c r="L815" s="36"/>
      <c r="M815" s="37"/>
      <c r="N815" s="38"/>
      <c r="O815" s="39"/>
      <c r="P815" s="35"/>
      <c r="Q815" s="54"/>
    </row>
    <row r="816" spans="1:17" ht="15.75" x14ac:dyDescent="0.25">
      <c r="A816" s="50"/>
      <c r="B816" s="44"/>
      <c r="C816" s="40"/>
      <c r="D816" s="40"/>
      <c r="E816" s="40"/>
      <c r="F816" s="41"/>
      <c r="G816" s="42"/>
      <c r="H816" s="43"/>
      <c r="I816" s="40"/>
      <c r="J816" s="44"/>
      <c r="K816" s="44"/>
      <c r="L816" s="45"/>
      <c r="M816" s="46"/>
      <c r="N816" s="47"/>
      <c r="O816" s="48"/>
      <c r="P816" s="44"/>
      <c r="Q816" s="53"/>
    </row>
    <row r="817" spans="1:17" ht="15.75" x14ac:dyDescent="0.25">
      <c r="A817" s="51"/>
      <c r="B817" s="35"/>
      <c r="C817" s="31"/>
      <c r="D817" s="31"/>
      <c r="E817" s="31"/>
      <c r="F817" s="32"/>
      <c r="G817" s="33"/>
      <c r="H817" s="34"/>
      <c r="I817" s="31"/>
      <c r="J817" s="35"/>
      <c r="K817" s="35"/>
      <c r="L817" s="36"/>
      <c r="M817" s="37"/>
      <c r="N817" s="38"/>
      <c r="O817" s="39"/>
      <c r="P817" s="35"/>
      <c r="Q817" s="54"/>
    </row>
    <row r="818" spans="1:17" ht="15.75" x14ac:dyDescent="0.25">
      <c r="A818" s="50"/>
      <c r="B818" s="44"/>
      <c r="C818" s="40"/>
      <c r="D818" s="40"/>
      <c r="E818" s="40"/>
      <c r="F818" s="41"/>
      <c r="G818" s="42"/>
      <c r="H818" s="43"/>
      <c r="I818" s="40"/>
      <c r="J818" s="44"/>
      <c r="K818" s="44"/>
      <c r="L818" s="45"/>
      <c r="M818" s="46"/>
      <c r="N818" s="47"/>
      <c r="O818" s="48"/>
      <c r="P818" s="44"/>
      <c r="Q818" s="53"/>
    </row>
    <row r="819" spans="1:17" ht="15.75" x14ac:dyDescent="0.25">
      <c r="A819" s="51"/>
      <c r="B819" s="35"/>
      <c r="C819" s="31"/>
      <c r="D819" s="31"/>
      <c r="E819" s="31"/>
      <c r="F819" s="32"/>
      <c r="G819" s="33"/>
      <c r="H819" s="34"/>
      <c r="I819" s="31"/>
      <c r="J819" s="35"/>
      <c r="K819" s="35"/>
      <c r="L819" s="36"/>
      <c r="M819" s="37"/>
      <c r="N819" s="38"/>
      <c r="O819" s="39"/>
      <c r="P819" s="35"/>
      <c r="Q819" s="54"/>
    </row>
    <row r="820" spans="1:17" ht="15.75" x14ac:dyDescent="0.25">
      <c r="A820" s="50"/>
      <c r="B820" s="44"/>
      <c r="C820" s="40"/>
      <c r="D820" s="40"/>
      <c r="E820" s="40"/>
      <c r="F820" s="41"/>
      <c r="G820" s="42"/>
      <c r="H820" s="43"/>
      <c r="I820" s="40"/>
      <c r="J820" s="44"/>
      <c r="K820" s="44"/>
      <c r="L820" s="45"/>
      <c r="M820" s="46"/>
      <c r="N820" s="47"/>
      <c r="O820" s="48"/>
      <c r="P820" s="44"/>
      <c r="Q820" s="53"/>
    </row>
    <row r="821" spans="1:17" ht="15.75" x14ac:dyDescent="0.25">
      <c r="A821" s="51"/>
      <c r="B821" s="35"/>
      <c r="C821" s="31"/>
      <c r="D821" s="31"/>
      <c r="E821" s="31"/>
      <c r="F821" s="32"/>
      <c r="G821" s="33"/>
      <c r="H821" s="34"/>
      <c r="I821" s="31"/>
      <c r="J821" s="35"/>
      <c r="K821" s="35"/>
      <c r="L821" s="36"/>
      <c r="M821" s="37"/>
      <c r="N821" s="38"/>
      <c r="O821" s="39"/>
      <c r="P821" s="35"/>
      <c r="Q821" s="54"/>
    </row>
    <row r="822" spans="1:17" ht="15.75" x14ac:dyDescent="0.25">
      <c r="A822" s="50"/>
      <c r="B822" s="44"/>
      <c r="C822" s="40"/>
      <c r="D822" s="40"/>
      <c r="E822" s="40"/>
      <c r="F822" s="41"/>
      <c r="G822" s="42"/>
      <c r="H822" s="43"/>
      <c r="I822" s="40"/>
      <c r="J822" s="44"/>
      <c r="K822" s="44"/>
      <c r="L822" s="45"/>
      <c r="M822" s="46"/>
      <c r="N822" s="47"/>
      <c r="O822" s="48"/>
      <c r="P822" s="44"/>
      <c r="Q822" s="53"/>
    </row>
    <row r="823" spans="1:17" ht="15.75" x14ac:dyDescent="0.25">
      <c r="A823" s="51"/>
      <c r="B823" s="35"/>
      <c r="C823" s="31"/>
      <c r="D823" s="31"/>
      <c r="E823" s="31"/>
      <c r="F823" s="32"/>
      <c r="G823" s="33"/>
      <c r="H823" s="34"/>
      <c r="I823" s="31"/>
      <c r="J823" s="35"/>
      <c r="K823" s="35"/>
      <c r="L823" s="36"/>
      <c r="M823" s="37"/>
      <c r="N823" s="38"/>
      <c r="O823" s="39"/>
      <c r="P823" s="35"/>
      <c r="Q823" s="54"/>
    </row>
    <row r="824" spans="1:17" ht="15.75" x14ac:dyDescent="0.25">
      <c r="A824" s="50"/>
      <c r="B824" s="44"/>
      <c r="C824" s="40"/>
      <c r="D824" s="40"/>
      <c r="E824" s="40"/>
      <c r="F824" s="41"/>
      <c r="G824" s="42"/>
      <c r="H824" s="43"/>
      <c r="I824" s="40"/>
      <c r="J824" s="44"/>
      <c r="K824" s="44"/>
      <c r="L824" s="45"/>
      <c r="M824" s="46"/>
      <c r="N824" s="47"/>
      <c r="O824" s="48"/>
      <c r="P824" s="44"/>
      <c r="Q824" s="53"/>
    </row>
    <row r="825" spans="1:17" ht="15.75" x14ac:dyDescent="0.25">
      <c r="A825" s="51"/>
      <c r="B825" s="35"/>
      <c r="C825" s="31"/>
      <c r="D825" s="31"/>
      <c r="E825" s="31"/>
      <c r="F825" s="32"/>
      <c r="G825" s="33"/>
      <c r="H825" s="34"/>
      <c r="I825" s="31"/>
      <c r="J825" s="35"/>
      <c r="K825" s="35"/>
      <c r="L825" s="36"/>
      <c r="M825" s="37"/>
      <c r="N825" s="38"/>
      <c r="O825" s="39"/>
      <c r="P825" s="35"/>
      <c r="Q825" s="54"/>
    </row>
    <row r="826" spans="1:17" ht="15.75" x14ac:dyDescent="0.25">
      <c r="A826" s="50"/>
      <c r="B826" s="44"/>
      <c r="C826" s="40"/>
      <c r="D826" s="40"/>
      <c r="E826" s="40"/>
      <c r="F826" s="41"/>
      <c r="G826" s="42"/>
      <c r="H826" s="43"/>
      <c r="I826" s="40"/>
      <c r="J826" s="44"/>
      <c r="K826" s="44"/>
      <c r="L826" s="45"/>
      <c r="M826" s="46"/>
      <c r="N826" s="47"/>
      <c r="O826" s="48"/>
      <c r="P826" s="44"/>
      <c r="Q826" s="53"/>
    </row>
    <row r="827" spans="1:17" ht="15.75" x14ac:dyDescent="0.25">
      <c r="A827" s="51"/>
      <c r="B827" s="35"/>
      <c r="C827" s="31"/>
      <c r="D827" s="31"/>
      <c r="E827" s="31"/>
      <c r="F827" s="32"/>
      <c r="G827" s="33"/>
      <c r="H827" s="34"/>
      <c r="I827" s="31"/>
      <c r="J827" s="35"/>
      <c r="K827" s="35"/>
      <c r="L827" s="36"/>
      <c r="M827" s="37"/>
      <c r="N827" s="38"/>
      <c r="O827" s="39"/>
      <c r="P827" s="35"/>
      <c r="Q827" s="54"/>
    </row>
    <row r="828" spans="1:17" ht="15.75" x14ac:dyDescent="0.25">
      <c r="A828" s="50"/>
      <c r="B828" s="44"/>
      <c r="C828" s="40"/>
      <c r="D828" s="40"/>
      <c r="E828" s="40"/>
      <c r="F828" s="41"/>
      <c r="G828" s="42"/>
      <c r="H828" s="43"/>
      <c r="I828" s="40"/>
      <c r="J828" s="44"/>
      <c r="K828" s="44"/>
      <c r="L828" s="45"/>
      <c r="M828" s="46"/>
      <c r="N828" s="47"/>
      <c r="O828" s="48"/>
      <c r="P828" s="44"/>
      <c r="Q828" s="53"/>
    </row>
    <row r="829" spans="1:17" ht="15.75" x14ac:dyDescent="0.25">
      <c r="A829" s="51"/>
      <c r="B829" s="35"/>
      <c r="C829" s="31"/>
      <c r="D829" s="31"/>
      <c r="E829" s="31"/>
      <c r="F829" s="32"/>
      <c r="G829" s="33"/>
      <c r="H829" s="34"/>
      <c r="I829" s="31"/>
      <c r="J829" s="35"/>
      <c r="K829" s="35"/>
      <c r="L829" s="36"/>
      <c r="M829" s="37"/>
      <c r="N829" s="38"/>
      <c r="O829" s="39"/>
      <c r="P829" s="35"/>
      <c r="Q829" s="54"/>
    </row>
    <row r="830" spans="1:17" ht="15.75" x14ac:dyDescent="0.25">
      <c r="A830" s="50"/>
      <c r="B830" s="44"/>
      <c r="C830" s="40"/>
      <c r="D830" s="40"/>
      <c r="E830" s="40"/>
      <c r="F830" s="41"/>
      <c r="G830" s="42"/>
      <c r="H830" s="43"/>
      <c r="I830" s="40"/>
      <c r="J830" s="44"/>
      <c r="K830" s="44"/>
      <c r="L830" s="45"/>
      <c r="M830" s="46"/>
      <c r="N830" s="47"/>
      <c r="O830" s="48"/>
      <c r="P830" s="44"/>
      <c r="Q830" s="53"/>
    </row>
    <row r="831" spans="1:17" ht="15.75" x14ac:dyDescent="0.25">
      <c r="A831" s="51"/>
      <c r="B831" s="35"/>
      <c r="C831" s="31"/>
      <c r="D831" s="31"/>
      <c r="E831" s="31"/>
      <c r="F831" s="32"/>
      <c r="G831" s="33"/>
      <c r="H831" s="34"/>
      <c r="I831" s="31"/>
      <c r="J831" s="35"/>
      <c r="K831" s="35"/>
      <c r="L831" s="36"/>
      <c r="M831" s="37"/>
      <c r="N831" s="38"/>
      <c r="O831" s="39"/>
      <c r="P831" s="35"/>
      <c r="Q831" s="54"/>
    </row>
    <row r="832" spans="1:17" ht="15.75" x14ac:dyDescent="0.25">
      <c r="A832" s="50"/>
      <c r="B832" s="44"/>
      <c r="C832" s="40"/>
      <c r="D832" s="40"/>
      <c r="E832" s="40"/>
      <c r="F832" s="41"/>
      <c r="G832" s="42"/>
      <c r="H832" s="43"/>
      <c r="I832" s="40"/>
      <c r="J832" s="44"/>
      <c r="K832" s="44"/>
      <c r="L832" s="45"/>
      <c r="M832" s="46"/>
      <c r="N832" s="47"/>
      <c r="O832" s="48"/>
      <c r="P832" s="44"/>
      <c r="Q832" s="53"/>
    </row>
    <row r="833" spans="1:17" ht="15.75" x14ac:dyDescent="0.25">
      <c r="A833" s="51"/>
      <c r="B833" s="35"/>
      <c r="C833" s="31"/>
      <c r="D833" s="31"/>
      <c r="E833" s="31"/>
      <c r="F833" s="32"/>
      <c r="G833" s="33"/>
      <c r="H833" s="34"/>
      <c r="I833" s="31"/>
      <c r="J833" s="35"/>
      <c r="K833" s="35"/>
      <c r="L833" s="36"/>
      <c r="M833" s="37"/>
      <c r="N833" s="38"/>
      <c r="O833" s="39"/>
      <c r="P833" s="35"/>
      <c r="Q833" s="54"/>
    </row>
    <row r="834" spans="1:17" ht="15.75" x14ac:dyDescent="0.25">
      <c r="A834" s="50"/>
      <c r="B834" s="44"/>
      <c r="C834" s="40"/>
      <c r="D834" s="40"/>
      <c r="E834" s="40"/>
      <c r="F834" s="41"/>
      <c r="G834" s="42"/>
      <c r="H834" s="43"/>
      <c r="I834" s="40"/>
      <c r="J834" s="44"/>
      <c r="K834" s="44"/>
      <c r="L834" s="45"/>
      <c r="M834" s="46"/>
      <c r="N834" s="47"/>
      <c r="O834" s="48"/>
      <c r="P834" s="44"/>
      <c r="Q834" s="53"/>
    </row>
    <row r="835" spans="1:17" ht="15.75" x14ac:dyDescent="0.25">
      <c r="A835" s="51"/>
      <c r="B835" s="35"/>
      <c r="C835" s="31"/>
      <c r="D835" s="31"/>
      <c r="E835" s="31"/>
      <c r="F835" s="32"/>
      <c r="G835" s="33"/>
      <c r="H835" s="34"/>
      <c r="I835" s="31"/>
      <c r="J835" s="35"/>
      <c r="K835" s="35"/>
      <c r="L835" s="36"/>
      <c r="M835" s="37"/>
      <c r="N835" s="38"/>
      <c r="O835" s="39"/>
      <c r="P835" s="35"/>
      <c r="Q835" s="54"/>
    </row>
    <row r="836" spans="1:17" ht="15.75" x14ac:dyDescent="0.25">
      <c r="A836" s="50"/>
      <c r="B836" s="44"/>
      <c r="C836" s="40"/>
      <c r="D836" s="40"/>
      <c r="E836" s="40"/>
      <c r="F836" s="41"/>
      <c r="G836" s="42"/>
      <c r="H836" s="43"/>
      <c r="I836" s="40"/>
      <c r="J836" s="44"/>
      <c r="K836" s="44"/>
      <c r="L836" s="45"/>
      <c r="M836" s="46"/>
      <c r="N836" s="47"/>
      <c r="O836" s="48"/>
      <c r="P836" s="44"/>
      <c r="Q836" s="53"/>
    </row>
    <row r="837" spans="1:17" ht="15.75" x14ac:dyDescent="0.25">
      <c r="A837" s="51"/>
      <c r="B837" s="35"/>
      <c r="C837" s="31"/>
      <c r="D837" s="31"/>
      <c r="E837" s="31"/>
      <c r="F837" s="32"/>
      <c r="G837" s="33"/>
      <c r="H837" s="34"/>
      <c r="I837" s="31"/>
      <c r="J837" s="35"/>
      <c r="K837" s="35"/>
      <c r="L837" s="36"/>
      <c r="M837" s="37"/>
      <c r="N837" s="38"/>
      <c r="O837" s="39"/>
      <c r="P837" s="35"/>
      <c r="Q837" s="54"/>
    </row>
    <row r="838" spans="1:17" ht="15.75" x14ac:dyDescent="0.25">
      <c r="A838" s="50"/>
      <c r="B838" s="44"/>
      <c r="C838" s="40"/>
      <c r="D838" s="40"/>
      <c r="E838" s="40"/>
      <c r="F838" s="41"/>
      <c r="G838" s="42"/>
      <c r="H838" s="43"/>
      <c r="I838" s="40"/>
      <c r="J838" s="44"/>
      <c r="K838" s="44"/>
      <c r="L838" s="45"/>
      <c r="M838" s="46"/>
      <c r="N838" s="47"/>
      <c r="O838" s="48"/>
      <c r="P838" s="44"/>
      <c r="Q838" s="53"/>
    </row>
    <row r="839" spans="1:17" ht="15.75" x14ac:dyDescent="0.25">
      <c r="A839" s="51"/>
      <c r="B839" s="35"/>
      <c r="C839" s="31"/>
      <c r="D839" s="31"/>
      <c r="E839" s="31"/>
      <c r="F839" s="32"/>
      <c r="G839" s="33"/>
      <c r="H839" s="34"/>
      <c r="I839" s="31"/>
      <c r="J839" s="35"/>
      <c r="K839" s="35"/>
      <c r="L839" s="36"/>
      <c r="M839" s="37"/>
      <c r="N839" s="38"/>
      <c r="O839" s="39"/>
      <c r="P839" s="35"/>
      <c r="Q839" s="54"/>
    </row>
    <row r="840" spans="1:17" ht="15.75" x14ac:dyDescent="0.25">
      <c r="A840" s="50"/>
      <c r="B840" s="44"/>
      <c r="C840" s="40"/>
      <c r="D840" s="40"/>
      <c r="E840" s="40"/>
      <c r="F840" s="41"/>
      <c r="G840" s="42"/>
      <c r="H840" s="43"/>
      <c r="I840" s="40"/>
      <c r="J840" s="44"/>
      <c r="K840" s="44"/>
      <c r="L840" s="45"/>
      <c r="M840" s="46"/>
      <c r="N840" s="47"/>
      <c r="O840" s="48"/>
      <c r="P840" s="44"/>
      <c r="Q840" s="53"/>
    </row>
    <row r="841" spans="1:17" ht="15.75" x14ac:dyDescent="0.25">
      <c r="A841" s="51"/>
      <c r="B841" s="35"/>
      <c r="C841" s="31"/>
      <c r="D841" s="31"/>
      <c r="E841" s="31"/>
      <c r="F841" s="32"/>
      <c r="G841" s="33"/>
      <c r="H841" s="34"/>
      <c r="I841" s="31"/>
      <c r="J841" s="35"/>
      <c r="K841" s="35"/>
      <c r="L841" s="36"/>
      <c r="M841" s="37"/>
      <c r="N841" s="38"/>
      <c r="O841" s="39"/>
      <c r="P841" s="35"/>
      <c r="Q841" s="54"/>
    </row>
    <row r="842" spans="1:17" ht="15.75" x14ac:dyDescent="0.25">
      <c r="A842" s="50"/>
      <c r="B842" s="44"/>
      <c r="C842" s="40"/>
      <c r="D842" s="40"/>
      <c r="E842" s="40"/>
      <c r="F842" s="41"/>
      <c r="G842" s="42"/>
      <c r="H842" s="43"/>
      <c r="I842" s="40"/>
      <c r="J842" s="44"/>
      <c r="K842" s="44"/>
      <c r="L842" s="45"/>
      <c r="M842" s="46"/>
      <c r="N842" s="47"/>
      <c r="O842" s="48"/>
      <c r="P842" s="44"/>
      <c r="Q842" s="53"/>
    </row>
    <row r="843" spans="1:17" ht="15.75" x14ac:dyDescent="0.25">
      <c r="A843" s="51"/>
      <c r="B843" s="35"/>
      <c r="C843" s="31"/>
      <c r="D843" s="31"/>
      <c r="E843" s="31"/>
      <c r="F843" s="32"/>
      <c r="G843" s="33"/>
      <c r="H843" s="34"/>
      <c r="I843" s="31"/>
      <c r="J843" s="35"/>
      <c r="K843" s="35"/>
      <c r="L843" s="36"/>
      <c r="M843" s="37"/>
      <c r="N843" s="38"/>
      <c r="O843" s="39"/>
      <c r="P843" s="35"/>
      <c r="Q843" s="54"/>
    </row>
    <row r="844" spans="1:17" ht="15.75" x14ac:dyDescent="0.25">
      <c r="A844" s="50"/>
      <c r="B844" s="44"/>
      <c r="C844" s="40"/>
      <c r="D844" s="40"/>
      <c r="E844" s="40"/>
      <c r="F844" s="41"/>
      <c r="G844" s="42"/>
      <c r="H844" s="43"/>
      <c r="I844" s="40"/>
      <c r="J844" s="44"/>
      <c r="K844" s="44"/>
      <c r="L844" s="45"/>
      <c r="M844" s="46"/>
      <c r="N844" s="47"/>
      <c r="O844" s="48"/>
      <c r="P844" s="44"/>
      <c r="Q844" s="53"/>
    </row>
    <row r="845" spans="1:17" ht="15.75" x14ac:dyDescent="0.25">
      <c r="A845" s="51"/>
      <c r="B845" s="35"/>
      <c r="C845" s="31"/>
      <c r="D845" s="31"/>
      <c r="E845" s="31"/>
      <c r="F845" s="32"/>
      <c r="G845" s="33"/>
      <c r="H845" s="34"/>
      <c r="I845" s="31"/>
      <c r="J845" s="35"/>
      <c r="K845" s="35"/>
      <c r="L845" s="36"/>
      <c r="M845" s="37"/>
      <c r="N845" s="38"/>
      <c r="O845" s="39"/>
      <c r="P845" s="35"/>
      <c r="Q845" s="54"/>
    </row>
    <row r="846" spans="1:17" ht="15.75" x14ac:dyDescent="0.25">
      <c r="A846" s="50"/>
      <c r="B846" s="44"/>
      <c r="C846" s="40"/>
      <c r="D846" s="40"/>
      <c r="E846" s="40"/>
      <c r="F846" s="41"/>
      <c r="G846" s="42"/>
      <c r="H846" s="43"/>
      <c r="I846" s="40"/>
      <c r="J846" s="44"/>
      <c r="K846" s="44"/>
      <c r="L846" s="45"/>
      <c r="M846" s="46"/>
      <c r="N846" s="47"/>
      <c r="O846" s="48"/>
      <c r="P846" s="44"/>
      <c r="Q846" s="53"/>
    </row>
    <row r="847" spans="1:17" ht="15.75" x14ac:dyDescent="0.25">
      <c r="A847" s="51"/>
      <c r="B847" s="35"/>
      <c r="C847" s="31"/>
      <c r="D847" s="31"/>
      <c r="E847" s="31"/>
      <c r="F847" s="32"/>
      <c r="G847" s="33"/>
      <c r="H847" s="34"/>
      <c r="I847" s="31"/>
      <c r="J847" s="35"/>
      <c r="K847" s="35"/>
      <c r="L847" s="36"/>
      <c r="M847" s="37"/>
      <c r="N847" s="38"/>
      <c r="O847" s="39"/>
      <c r="P847" s="35"/>
      <c r="Q847" s="54"/>
    </row>
    <row r="848" spans="1:17" ht="15.75" x14ac:dyDescent="0.25">
      <c r="A848" s="50"/>
      <c r="B848" s="44"/>
      <c r="C848" s="40"/>
      <c r="D848" s="40"/>
      <c r="E848" s="40"/>
      <c r="F848" s="41"/>
      <c r="G848" s="42"/>
      <c r="H848" s="43"/>
      <c r="I848" s="40"/>
      <c r="J848" s="44"/>
      <c r="K848" s="44"/>
      <c r="L848" s="45"/>
      <c r="M848" s="46"/>
      <c r="N848" s="47"/>
      <c r="O848" s="48"/>
      <c r="P848" s="44"/>
      <c r="Q848" s="53"/>
    </row>
    <row r="849" spans="1:17" ht="15.75" x14ac:dyDescent="0.25">
      <c r="A849" s="51"/>
      <c r="B849" s="35"/>
      <c r="C849" s="31"/>
      <c r="D849" s="31"/>
      <c r="E849" s="31"/>
      <c r="F849" s="32"/>
      <c r="G849" s="33"/>
      <c r="H849" s="34"/>
      <c r="I849" s="31"/>
      <c r="J849" s="35"/>
      <c r="K849" s="35"/>
      <c r="L849" s="36"/>
      <c r="M849" s="37"/>
      <c r="N849" s="38"/>
      <c r="O849" s="39"/>
      <c r="P849" s="35"/>
      <c r="Q849" s="54"/>
    </row>
    <row r="850" spans="1:17" ht="15.75" x14ac:dyDescent="0.25">
      <c r="A850" s="50"/>
      <c r="B850" s="44"/>
      <c r="C850" s="40"/>
      <c r="D850" s="40"/>
      <c r="E850" s="40"/>
      <c r="F850" s="41"/>
      <c r="G850" s="42"/>
      <c r="H850" s="43"/>
      <c r="I850" s="40"/>
      <c r="J850" s="44"/>
      <c r="K850" s="44"/>
      <c r="L850" s="45"/>
      <c r="M850" s="46"/>
      <c r="N850" s="47"/>
      <c r="O850" s="48"/>
      <c r="P850" s="44"/>
      <c r="Q850" s="53"/>
    </row>
    <row r="851" spans="1:17" ht="15.75" x14ac:dyDescent="0.25">
      <c r="A851" s="51"/>
      <c r="B851" s="35"/>
      <c r="C851" s="31"/>
      <c r="D851" s="31"/>
      <c r="E851" s="31"/>
      <c r="F851" s="32"/>
      <c r="G851" s="33"/>
      <c r="H851" s="34"/>
      <c r="I851" s="31"/>
      <c r="J851" s="35"/>
      <c r="K851" s="35"/>
      <c r="L851" s="36"/>
      <c r="M851" s="37"/>
      <c r="N851" s="38"/>
      <c r="O851" s="39"/>
      <c r="P851" s="35"/>
      <c r="Q851" s="54"/>
    </row>
    <row r="852" spans="1:17" ht="15.75" x14ac:dyDescent="0.25">
      <c r="A852" s="50"/>
      <c r="B852" s="44"/>
      <c r="C852" s="40"/>
      <c r="D852" s="40"/>
      <c r="E852" s="40"/>
      <c r="F852" s="41"/>
      <c r="G852" s="42"/>
      <c r="H852" s="43"/>
      <c r="I852" s="40"/>
      <c r="J852" s="44"/>
      <c r="K852" s="44"/>
      <c r="L852" s="45"/>
      <c r="M852" s="46"/>
      <c r="N852" s="47"/>
      <c r="O852" s="48"/>
      <c r="P852" s="44"/>
      <c r="Q852" s="53"/>
    </row>
    <row r="853" spans="1:17" ht="15.75" x14ac:dyDescent="0.25">
      <c r="A853" s="51"/>
      <c r="B853" s="35"/>
      <c r="C853" s="31"/>
      <c r="D853" s="31"/>
      <c r="E853" s="31"/>
      <c r="F853" s="32"/>
      <c r="G853" s="33"/>
      <c r="H853" s="34"/>
      <c r="I853" s="31"/>
      <c r="J853" s="35"/>
      <c r="K853" s="35"/>
      <c r="L853" s="36"/>
      <c r="M853" s="37"/>
      <c r="N853" s="38"/>
      <c r="O853" s="39"/>
      <c r="P853" s="35"/>
      <c r="Q853" s="54"/>
    </row>
    <row r="854" spans="1:17" ht="15.75" x14ac:dyDescent="0.25">
      <c r="A854" s="50"/>
      <c r="B854" s="44"/>
      <c r="C854" s="40"/>
      <c r="D854" s="40"/>
      <c r="E854" s="40"/>
      <c r="F854" s="41"/>
      <c r="G854" s="42"/>
      <c r="H854" s="43"/>
      <c r="I854" s="40"/>
      <c r="J854" s="44"/>
      <c r="K854" s="44"/>
      <c r="L854" s="45"/>
      <c r="M854" s="46"/>
      <c r="N854" s="47"/>
      <c r="O854" s="48"/>
      <c r="P854" s="44"/>
      <c r="Q854" s="53"/>
    </row>
    <row r="855" spans="1:17" ht="15.75" x14ac:dyDescent="0.25">
      <c r="A855" s="51"/>
      <c r="B855" s="35"/>
      <c r="C855" s="31"/>
      <c r="D855" s="31"/>
      <c r="E855" s="31"/>
      <c r="F855" s="32"/>
      <c r="G855" s="33"/>
      <c r="H855" s="34"/>
      <c r="I855" s="31"/>
      <c r="J855" s="35"/>
      <c r="K855" s="35"/>
      <c r="L855" s="36"/>
      <c r="M855" s="37"/>
      <c r="N855" s="38"/>
      <c r="O855" s="39"/>
      <c r="P855" s="35"/>
      <c r="Q855" s="54"/>
    </row>
    <row r="856" spans="1:17" ht="15.75" x14ac:dyDescent="0.25">
      <c r="A856" s="50"/>
      <c r="B856" s="44"/>
      <c r="C856" s="40"/>
      <c r="D856" s="40"/>
      <c r="E856" s="40"/>
      <c r="F856" s="41"/>
      <c r="G856" s="42"/>
      <c r="H856" s="43"/>
      <c r="I856" s="40"/>
      <c r="J856" s="44"/>
      <c r="K856" s="44"/>
      <c r="L856" s="45"/>
      <c r="M856" s="46"/>
      <c r="N856" s="47"/>
      <c r="O856" s="48"/>
      <c r="P856" s="44"/>
      <c r="Q856" s="53"/>
    </row>
    <row r="857" spans="1:17" ht="15.75" x14ac:dyDescent="0.25">
      <c r="A857" s="51"/>
      <c r="B857" s="35"/>
      <c r="C857" s="31"/>
      <c r="D857" s="31"/>
      <c r="E857" s="31"/>
      <c r="F857" s="32"/>
      <c r="G857" s="33"/>
      <c r="H857" s="34"/>
      <c r="I857" s="31"/>
      <c r="J857" s="35"/>
      <c r="K857" s="35"/>
      <c r="L857" s="36"/>
      <c r="M857" s="37"/>
      <c r="N857" s="38"/>
      <c r="O857" s="39"/>
      <c r="P857" s="35"/>
      <c r="Q857" s="54"/>
    </row>
    <row r="858" spans="1:17" ht="15.75" x14ac:dyDescent="0.25">
      <c r="A858" s="50"/>
      <c r="B858" s="44"/>
      <c r="C858" s="40"/>
      <c r="D858" s="40"/>
      <c r="E858" s="40"/>
      <c r="F858" s="41"/>
      <c r="G858" s="42"/>
      <c r="H858" s="43"/>
      <c r="I858" s="40"/>
      <c r="J858" s="44"/>
      <c r="K858" s="44"/>
      <c r="L858" s="45"/>
      <c r="M858" s="46"/>
      <c r="N858" s="47"/>
      <c r="O858" s="48"/>
      <c r="P858" s="44"/>
      <c r="Q858" s="53"/>
    </row>
    <row r="859" spans="1:17" ht="15.75" x14ac:dyDescent="0.25">
      <c r="A859" s="51"/>
      <c r="B859" s="35"/>
      <c r="C859" s="31"/>
      <c r="D859" s="31"/>
      <c r="E859" s="31"/>
      <c r="F859" s="32"/>
      <c r="G859" s="33"/>
      <c r="H859" s="34"/>
      <c r="I859" s="31"/>
      <c r="J859" s="35"/>
      <c r="K859" s="35"/>
      <c r="L859" s="36"/>
      <c r="M859" s="37"/>
      <c r="N859" s="38"/>
      <c r="O859" s="39"/>
      <c r="P859" s="35"/>
      <c r="Q859" s="54"/>
    </row>
    <row r="860" spans="1:17" ht="15.75" x14ac:dyDescent="0.25">
      <c r="A860" s="50"/>
      <c r="B860" s="44"/>
      <c r="C860" s="40"/>
      <c r="D860" s="40"/>
      <c r="E860" s="40"/>
      <c r="F860" s="41"/>
      <c r="G860" s="42"/>
      <c r="H860" s="43"/>
      <c r="I860" s="40"/>
      <c r="J860" s="44"/>
      <c r="K860" s="44"/>
      <c r="L860" s="45"/>
      <c r="M860" s="46"/>
      <c r="N860" s="47"/>
      <c r="O860" s="48"/>
      <c r="P860" s="44"/>
      <c r="Q860" s="53"/>
    </row>
    <row r="861" spans="1:17" ht="15.75" x14ac:dyDescent="0.25">
      <c r="A861" s="51"/>
      <c r="B861" s="35"/>
      <c r="C861" s="31"/>
      <c r="D861" s="31"/>
      <c r="E861" s="31"/>
      <c r="F861" s="32"/>
      <c r="G861" s="33"/>
      <c r="H861" s="34"/>
      <c r="I861" s="31"/>
      <c r="J861" s="35"/>
      <c r="K861" s="35"/>
      <c r="L861" s="36"/>
      <c r="M861" s="37"/>
      <c r="N861" s="38"/>
      <c r="O861" s="39"/>
      <c r="P861" s="35"/>
      <c r="Q861" s="54"/>
    </row>
    <row r="862" spans="1:17" ht="15.75" x14ac:dyDescent="0.25">
      <c r="A862" s="50"/>
      <c r="B862" s="44"/>
      <c r="C862" s="40"/>
      <c r="D862" s="40"/>
      <c r="E862" s="40"/>
      <c r="F862" s="41"/>
      <c r="G862" s="42"/>
      <c r="H862" s="43"/>
      <c r="I862" s="40"/>
      <c r="J862" s="44"/>
      <c r="K862" s="44"/>
      <c r="L862" s="45"/>
      <c r="M862" s="46"/>
      <c r="N862" s="47"/>
      <c r="O862" s="48"/>
      <c r="P862" s="44"/>
      <c r="Q862" s="53"/>
    </row>
    <row r="863" spans="1:17" ht="15.75" x14ac:dyDescent="0.25">
      <c r="A863" s="51"/>
      <c r="B863" s="35"/>
      <c r="C863" s="31"/>
      <c r="D863" s="31"/>
      <c r="E863" s="31"/>
      <c r="F863" s="32"/>
      <c r="G863" s="33"/>
      <c r="H863" s="34"/>
      <c r="I863" s="31"/>
      <c r="J863" s="35"/>
      <c r="K863" s="35"/>
      <c r="L863" s="36"/>
      <c r="M863" s="37"/>
      <c r="N863" s="38"/>
      <c r="O863" s="39"/>
      <c r="P863" s="35"/>
      <c r="Q863" s="54"/>
    </row>
    <row r="864" spans="1:17" ht="15.75" x14ac:dyDescent="0.25">
      <c r="A864" s="50"/>
      <c r="B864" s="44"/>
      <c r="C864" s="40"/>
      <c r="D864" s="40"/>
      <c r="E864" s="40"/>
      <c r="F864" s="41"/>
      <c r="G864" s="42"/>
      <c r="H864" s="43"/>
      <c r="I864" s="40"/>
      <c r="J864" s="44"/>
      <c r="K864" s="44"/>
      <c r="L864" s="45"/>
      <c r="M864" s="46"/>
      <c r="N864" s="47"/>
      <c r="O864" s="48"/>
      <c r="P864" s="44"/>
      <c r="Q864" s="53"/>
    </row>
    <row r="865" spans="1:17" ht="15.75" x14ac:dyDescent="0.25">
      <c r="A865" s="51"/>
      <c r="B865" s="35"/>
      <c r="C865" s="31"/>
      <c r="D865" s="31"/>
      <c r="E865" s="31"/>
      <c r="F865" s="32"/>
      <c r="G865" s="33"/>
      <c r="H865" s="34"/>
      <c r="I865" s="31"/>
      <c r="J865" s="35"/>
      <c r="K865" s="35"/>
      <c r="L865" s="36"/>
      <c r="M865" s="37"/>
      <c r="N865" s="38"/>
      <c r="O865" s="39"/>
      <c r="P865" s="35"/>
      <c r="Q865" s="54"/>
    </row>
    <row r="866" spans="1:17" ht="15.75" x14ac:dyDescent="0.25">
      <c r="A866" s="50"/>
      <c r="B866" s="44"/>
      <c r="C866" s="40"/>
      <c r="D866" s="40"/>
      <c r="E866" s="40"/>
      <c r="F866" s="41"/>
      <c r="G866" s="42"/>
      <c r="H866" s="43"/>
      <c r="I866" s="40"/>
      <c r="J866" s="44"/>
      <c r="K866" s="44"/>
      <c r="L866" s="45"/>
      <c r="M866" s="46"/>
      <c r="N866" s="47"/>
      <c r="O866" s="48"/>
      <c r="P866" s="44"/>
      <c r="Q866" s="53"/>
    </row>
    <row r="867" spans="1:17" ht="15.75" x14ac:dyDescent="0.25">
      <c r="A867" s="51"/>
      <c r="B867" s="35"/>
      <c r="C867" s="31"/>
      <c r="D867" s="31"/>
      <c r="E867" s="31"/>
      <c r="F867" s="32"/>
      <c r="G867" s="33"/>
      <c r="H867" s="34"/>
      <c r="I867" s="31"/>
      <c r="J867" s="35"/>
      <c r="K867" s="35"/>
      <c r="L867" s="36"/>
      <c r="M867" s="37"/>
      <c r="N867" s="38"/>
      <c r="O867" s="39"/>
      <c r="P867" s="35"/>
      <c r="Q867" s="54"/>
    </row>
    <row r="868" spans="1:17" ht="15.75" x14ac:dyDescent="0.25">
      <c r="A868" s="50"/>
      <c r="B868" s="44"/>
      <c r="C868" s="40"/>
      <c r="D868" s="40"/>
      <c r="E868" s="40"/>
      <c r="F868" s="41"/>
      <c r="G868" s="42"/>
      <c r="H868" s="43"/>
      <c r="I868" s="40"/>
      <c r="J868" s="44"/>
      <c r="K868" s="44"/>
      <c r="L868" s="45"/>
      <c r="M868" s="46"/>
      <c r="N868" s="47"/>
      <c r="O868" s="48"/>
      <c r="P868" s="44"/>
      <c r="Q868" s="53"/>
    </row>
    <row r="869" spans="1:17" ht="15.75" x14ac:dyDescent="0.25">
      <c r="A869" s="51"/>
      <c r="B869" s="35"/>
      <c r="C869" s="31"/>
      <c r="D869" s="31"/>
      <c r="E869" s="31"/>
      <c r="F869" s="32"/>
      <c r="G869" s="33"/>
      <c r="H869" s="34"/>
      <c r="I869" s="31"/>
      <c r="J869" s="35"/>
      <c r="K869" s="35"/>
      <c r="L869" s="36"/>
      <c r="M869" s="37"/>
      <c r="N869" s="38"/>
      <c r="O869" s="39"/>
      <c r="P869" s="35"/>
      <c r="Q869" s="54"/>
    </row>
    <row r="870" spans="1:17" ht="15.75" x14ac:dyDescent="0.25">
      <c r="A870" s="50"/>
      <c r="B870" s="44"/>
      <c r="C870" s="40"/>
      <c r="D870" s="40"/>
      <c r="E870" s="40"/>
      <c r="F870" s="41"/>
      <c r="G870" s="42"/>
      <c r="H870" s="43"/>
      <c r="I870" s="40"/>
      <c r="J870" s="44"/>
      <c r="K870" s="44"/>
      <c r="L870" s="45"/>
      <c r="M870" s="46"/>
      <c r="N870" s="47"/>
      <c r="O870" s="48"/>
      <c r="P870" s="44"/>
      <c r="Q870" s="53"/>
    </row>
    <row r="871" spans="1:17" ht="15.75" x14ac:dyDescent="0.25">
      <c r="A871" s="51"/>
      <c r="B871" s="35"/>
      <c r="C871" s="31"/>
      <c r="D871" s="31"/>
      <c r="E871" s="31"/>
      <c r="F871" s="32"/>
      <c r="G871" s="33"/>
      <c r="H871" s="34"/>
      <c r="I871" s="31"/>
      <c r="J871" s="35"/>
      <c r="K871" s="35"/>
      <c r="L871" s="36"/>
      <c r="M871" s="37"/>
      <c r="N871" s="38"/>
      <c r="O871" s="39"/>
      <c r="P871" s="35"/>
      <c r="Q871" s="54"/>
    </row>
    <row r="872" spans="1:17" ht="15.75" x14ac:dyDescent="0.25">
      <c r="A872" s="50"/>
      <c r="B872" s="44"/>
      <c r="C872" s="40"/>
      <c r="D872" s="40"/>
      <c r="E872" s="40"/>
      <c r="F872" s="41"/>
      <c r="G872" s="42"/>
      <c r="H872" s="43"/>
      <c r="I872" s="40"/>
      <c r="J872" s="44"/>
      <c r="K872" s="44"/>
      <c r="L872" s="45"/>
      <c r="M872" s="46"/>
      <c r="N872" s="47"/>
      <c r="O872" s="48"/>
      <c r="P872" s="44"/>
      <c r="Q872" s="53"/>
    </row>
    <row r="873" spans="1:17" ht="15.75" x14ac:dyDescent="0.25">
      <c r="A873" s="51"/>
      <c r="B873" s="35"/>
      <c r="C873" s="31"/>
      <c r="D873" s="31"/>
      <c r="E873" s="31"/>
      <c r="F873" s="32"/>
      <c r="G873" s="33"/>
      <c r="H873" s="34"/>
      <c r="I873" s="31"/>
      <c r="J873" s="35"/>
      <c r="K873" s="35"/>
      <c r="L873" s="36"/>
      <c r="M873" s="37"/>
      <c r="N873" s="38"/>
      <c r="O873" s="39"/>
      <c r="P873" s="35"/>
      <c r="Q873" s="54"/>
    </row>
    <row r="874" spans="1:17" ht="15.75" x14ac:dyDescent="0.25">
      <c r="A874" s="50"/>
      <c r="B874" s="44"/>
      <c r="C874" s="40"/>
      <c r="D874" s="40"/>
      <c r="E874" s="40"/>
      <c r="F874" s="41"/>
      <c r="G874" s="42"/>
      <c r="H874" s="43"/>
      <c r="I874" s="40"/>
      <c r="J874" s="44"/>
      <c r="K874" s="44"/>
      <c r="L874" s="45"/>
      <c r="M874" s="46"/>
      <c r="N874" s="47"/>
      <c r="O874" s="48"/>
      <c r="P874" s="44"/>
      <c r="Q874" s="53"/>
    </row>
    <row r="875" spans="1:17" ht="15.75" x14ac:dyDescent="0.25">
      <c r="A875" s="51"/>
      <c r="B875" s="35"/>
      <c r="C875" s="31"/>
      <c r="D875" s="31"/>
      <c r="E875" s="31"/>
      <c r="F875" s="32"/>
      <c r="G875" s="33"/>
      <c r="H875" s="34"/>
      <c r="I875" s="31"/>
      <c r="J875" s="35"/>
      <c r="K875" s="35"/>
      <c r="L875" s="36"/>
      <c r="M875" s="37"/>
      <c r="N875" s="38"/>
      <c r="O875" s="39"/>
      <c r="P875" s="35"/>
      <c r="Q875" s="54"/>
    </row>
    <row r="876" spans="1:17" ht="15.75" x14ac:dyDescent="0.25">
      <c r="A876" s="50"/>
      <c r="B876" s="44"/>
      <c r="C876" s="40"/>
      <c r="D876" s="40"/>
      <c r="E876" s="40"/>
      <c r="F876" s="41"/>
      <c r="G876" s="42"/>
      <c r="H876" s="43"/>
      <c r="I876" s="40"/>
      <c r="J876" s="44"/>
      <c r="K876" s="44"/>
      <c r="L876" s="45"/>
      <c r="M876" s="46"/>
      <c r="N876" s="47"/>
      <c r="O876" s="48"/>
      <c r="P876" s="44"/>
      <c r="Q876" s="53"/>
    </row>
    <row r="877" spans="1:17" ht="15.75" x14ac:dyDescent="0.25">
      <c r="A877" s="51"/>
      <c r="B877" s="35"/>
      <c r="C877" s="31"/>
      <c r="D877" s="31"/>
      <c r="E877" s="31"/>
      <c r="F877" s="32"/>
      <c r="G877" s="33"/>
      <c r="H877" s="34"/>
      <c r="I877" s="31"/>
      <c r="J877" s="35"/>
      <c r="K877" s="35"/>
      <c r="L877" s="36"/>
      <c r="M877" s="37"/>
      <c r="N877" s="38"/>
      <c r="O877" s="39"/>
      <c r="P877" s="35"/>
      <c r="Q877" s="54"/>
    </row>
    <row r="878" spans="1:17" ht="15.75" x14ac:dyDescent="0.25">
      <c r="A878" s="50"/>
      <c r="B878" s="44"/>
      <c r="C878" s="40"/>
      <c r="D878" s="40"/>
      <c r="E878" s="40"/>
      <c r="F878" s="41"/>
      <c r="G878" s="42"/>
      <c r="H878" s="43"/>
      <c r="I878" s="40"/>
      <c r="J878" s="44"/>
      <c r="K878" s="44"/>
      <c r="L878" s="45"/>
      <c r="M878" s="46"/>
      <c r="N878" s="47"/>
      <c r="O878" s="48"/>
      <c r="P878" s="44"/>
      <c r="Q878" s="53"/>
    </row>
    <row r="879" spans="1:17" ht="15.75" x14ac:dyDescent="0.25">
      <c r="A879" s="51"/>
      <c r="B879" s="35"/>
      <c r="C879" s="31"/>
      <c r="D879" s="31"/>
      <c r="E879" s="31"/>
      <c r="F879" s="32"/>
      <c r="G879" s="33"/>
      <c r="H879" s="34"/>
      <c r="I879" s="31"/>
      <c r="J879" s="35"/>
      <c r="K879" s="35"/>
      <c r="L879" s="36"/>
      <c r="M879" s="37"/>
      <c r="N879" s="38"/>
      <c r="O879" s="39"/>
      <c r="P879" s="35"/>
      <c r="Q879" s="54"/>
    </row>
    <row r="880" spans="1:17" ht="15.75" x14ac:dyDescent="0.25">
      <c r="A880" s="50"/>
      <c r="B880" s="44"/>
      <c r="C880" s="40"/>
      <c r="D880" s="40"/>
      <c r="E880" s="40"/>
      <c r="F880" s="41"/>
      <c r="G880" s="42"/>
      <c r="H880" s="43"/>
      <c r="I880" s="40"/>
      <c r="J880" s="44"/>
      <c r="K880" s="44"/>
      <c r="L880" s="45"/>
      <c r="M880" s="46"/>
      <c r="N880" s="47"/>
      <c r="O880" s="48"/>
      <c r="P880" s="44"/>
      <c r="Q880" s="53"/>
    </row>
    <row r="881" spans="1:17" ht="15.75" x14ac:dyDescent="0.25">
      <c r="A881" s="51"/>
      <c r="B881" s="35"/>
      <c r="C881" s="31"/>
      <c r="D881" s="31"/>
      <c r="E881" s="31"/>
      <c r="F881" s="32"/>
      <c r="G881" s="33"/>
      <c r="H881" s="34"/>
      <c r="I881" s="31"/>
      <c r="J881" s="35"/>
      <c r="K881" s="35"/>
      <c r="L881" s="36"/>
      <c r="M881" s="37"/>
      <c r="N881" s="38"/>
      <c r="O881" s="39"/>
      <c r="P881" s="35"/>
      <c r="Q881" s="54"/>
    </row>
    <row r="882" spans="1:17" ht="15.75" x14ac:dyDescent="0.25">
      <c r="A882" s="50"/>
      <c r="B882" s="44"/>
      <c r="C882" s="40"/>
      <c r="D882" s="40"/>
      <c r="E882" s="40"/>
      <c r="F882" s="41"/>
      <c r="G882" s="42"/>
      <c r="H882" s="43"/>
      <c r="I882" s="40"/>
      <c r="J882" s="44"/>
      <c r="K882" s="44"/>
      <c r="L882" s="45"/>
      <c r="M882" s="46"/>
      <c r="N882" s="47"/>
      <c r="O882" s="48"/>
      <c r="P882" s="44"/>
      <c r="Q882" s="53"/>
    </row>
    <row r="883" spans="1:17" ht="15.75" x14ac:dyDescent="0.25">
      <c r="A883" s="51"/>
      <c r="B883" s="35"/>
      <c r="C883" s="31"/>
      <c r="D883" s="31"/>
      <c r="E883" s="31"/>
      <c r="F883" s="32"/>
      <c r="G883" s="33"/>
      <c r="H883" s="34"/>
      <c r="I883" s="31"/>
      <c r="J883" s="35"/>
      <c r="K883" s="35"/>
      <c r="L883" s="36"/>
      <c r="M883" s="37"/>
      <c r="N883" s="38"/>
      <c r="O883" s="39"/>
      <c r="P883" s="35"/>
      <c r="Q883" s="54"/>
    </row>
    <row r="884" spans="1:17" ht="15.75" x14ac:dyDescent="0.25">
      <c r="A884" s="50"/>
      <c r="B884" s="44"/>
      <c r="C884" s="40"/>
      <c r="D884" s="40"/>
      <c r="E884" s="40"/>
      <c r="F884" s="41"/>
      <c r="G884" s="42"/>
      <c r="H884" s="43"/>
      <c r="I884" s="40"/>
      <c r="J884" s="44"/>
      <c r="K884" s="44"/>
      <c r="L884" s="45"/>
      <c r="M884" s="46"/>
      <c r="N884" s="47"/>
      <c r="O884" s="48"/>
      <c r="P884" s="44"/>
      <c r="Q884" s="53"/>
    </row>
    <row r="885" spans="1:17" ht="15.75" x14ac:dyDescent="0.25">
      <c r="A885" s="51"/>
      <c r="B885" s="35"/>
      <c r="C885" s="31"/>
      <c r="D885" s="31"/>
      <c r="E885" s="31"/>
      <c r="F885" s="32"/>
      <c r="G885" s="33"/>
      <c r="H885" s="34"/>
      <c r="I885" s="31"/>
      <c r="J885" s="35"/>
      <c r="K885" s="35"/>
      <c r="L885" s="36"/>
      <c r="M885" s="37"/>
      <c r="N885" s="38"/>
      <c r="O885" s="39"/>
      <c r="P885" s="35"/>
      <c r="Q885" s="54"/>
    </row>
    <row r="886" spans="1:17" ht="15.75" x14ac:dyDescent="0.25">
      <c r="A886" s="50"/>
      <c r="B886" s="44"/>
      <c r="C886" s="40"/>
      <c r="D886" s="40"/>
      <c r="E886" s="40"/>
      <c r="F886" s="41"/>
      <c r="G886" s="42"/>
      <c r="H886" s="43"/>
      <c r="I886" s="40"/>
      <c r="J886" s="44"/>
      <c r="K886" s="44"/>
      <c r="L886" s="45"/>
      <c r="M886" s="46"/>
      <c r="N886" s="47"/>
      <c r="O886" s="48"/>
      <c r="P886" s="44"/>
      <c r="Q886" s="53"/>
    </row>
    <row r="887" spans="1:17" ht="15.75" x14ac:dyDescent="0.25">
      <c r="A887" s="51"/>
      <c r="B887" s="35"/>
      <c r="C887" s="31"/>
      <c r="D887" s="31"/>
      <c r="E887" s="31"/>
      <c r="F887" s="32"/>
      <c r="G887" s="33"/>
      <c r="H887" s="34"/>
      <c r="I887" s="31"/>
      <c r="J887" s="35"/>
      <c r="K887" s="35"/>
      <c r="L887" s="36"/>
      <c r="M887" s="37"/>
      <c r="N887" s="38"/>
      <c r="O887" s="39"/>
      <c r="P887" s="35"/>
      <c r="Q887" s="54"/>
    </row>
    <row r="888" spans="1:17" ht="15.75" x14ac:dyDescent="0.25">
      <c r="A888" s="50"/>
      <c r="B888" s="44"/>
      <c r="C888" s="40"/>
      <c r="D888" s="40"/>
      <c r="E888" s="40"/>
      <c r="F888" s="41"/>
      <c r="G888" s="42"/>
      <c r="H888" s="43"/>
      <c r="I888" s="40"/>
      <c r="J888" s="44"/>
      <c r="K888" s="44"/>
      <c r="L888" s="45"/>
      <c r="M888" s="46"/>
      <c r="N888" s="47"/>
      <c r="O888" s="48"/>
      <c r="P888" s="44"/>
      <c r="Q888" s="53"/>
    </row>
    <row r="889" spans="1:17" ht="15.75" x14ac:dyDescent="0.25">
      <c r="A889" s="51"/>
      <c r="B889" s="35"/>
      <c r="C889" s="31"/>
      <c r="D889" s="31"/>
      <c r="E889" s="31"/>
      <c r="F889" s="32"/>
      <c r="G889" s="33"/>
      <c r="H889" s="34"/>
      <c r="I889" s="31"/>
      <c r="J889" s="35"/>
      <c r="K889" s="35"/>
      <c r="L889" s="36"/>
      <c r="M889" s="37"/>
      <c r="N889" s="38"/>
      <c r="O889" s="39"/>
      <c r="P889" s="35"/>
      <c r="Q889" s="54"/>
    </row>
    <row r="890" spans="1:17" ht="15.75" x14ac:dyDescent="0.25">
      <c r="A890" s="50"/>
      <c r="B890" s="44"/>
      <c r="C890" s="40"/>
      <c r="D890" s="40"/>
      <c r="E890" s="40"/>
      <c r="F890" s="41"/>
      <c r="G890" s="42"/>
      <c r="H890" s="43"/>
      <c r="I890" s="40"/>
      <c r="J890" s="44"/>
      <c r="K890" s="44"/>
      <c r="L890" s="45"/>
      <c r="M890" s="46"/>
      <c r="N890" s="47"/>
      <c r="O890" s="48"/>
      <c r="P890" s="44"/>
      <c r="Q890" s="53"/>
    </row>
    <row r="891" spans="1:17" ht="15.75" x14ac:dyDescent="0.25">
      <c r="A891" s="51"/>
      <c r="B891" s="35"/>
      <c r="C891" s="31"/>
      <c r="D891" s="31"/>
      <c r="E891" s="31"/>
      <c r="F891" s="32"/>
      <c r="G891" s="33"/>
      <c r="H891" s="34"/>
      <c r="I891" s="31"/>
      <c r="J891" s="35"/>
      <c r="K891" s="35"/>
      <c r="L891" s="36"/>
      <c r="M891" s="37"/>
      <c r="N891" s="38"/>
      <c r="O891" s="39"/>
      <c r="P891" s="35"/>
      <c r="Q891" s="54"/>
    </row>
    <row r="892" spans="1:17" ht="15.75" x14ac:dyDescent="0.25">
      <c r="A892" s="50"/>
      <c r="B892" s="44"/>
      <c r="C892" s="40"/>
      <c r="D892" s="40"/>
      <c r="E892" s="40"/>
      <c r="F892" s="41"/>
      <c r="G892" s="42"/>
      <c r="H892" s="43"/>
      <c r="I892" s="40"/>
      <c r="J892" s="44"/>
      <c r="K892" s="44"/>
      <c r="L892" s="45"/>
      <c r="M892" s="46"/>
      <c r="N892" s="47"/>
      <c r="O892" s="48"/>
      <c r="P892" s="44"/>
      <c r="Q892" s="53"/>
    </row>
    <row r="893" spans="1:17" ht="15.75" x14ac:dyDescent="0.25">
      <c r="A893" s="51"/>
      <c r="B893" s="35"/>
      <c r="C893" s="31"/>
      <c r="D893" s="31"/>
      <c r="E893" s="31"/>
      <c r="F893" s="32"/>
      <c r="G893" s="33"/>
      <c r="H893" s="34"/>
      <c r="I893" s="31"/>
      <c r="J893" s="35"/>
      <c r="K893" s="35"/>
      <c r="L893" s="36"/>
      <c r="M893" s="37"/>
      <c r="N893" s="38"/>
      <c r="O893" s="39"/>
      <c r="P893" s="35"/>
      <c r="Q893" s="54"/>
    </row>
    <row r="894" spans="1:17" ht="15.75" x14ac:dyDescent="0.25">
      <c r="A894" s="50"/>
      <c r="B894" s="44"/>
      <c r="C894" s="40"/>
      <c r="D894" s="40"/>
      <c r="E894" s="40"/>
      <c r="F894" s="41"/>
      <c r="G894" s="42"/>
      <c r="H894" s="43"/>
      <c r="I894" s="40"/>
      <c r="J894" s="44"/>
      <c r="K894" s="44"/>
      <c r="L894" s="45"/>
      <c r="M894" s="46"/>
      <c r="N894" s="47"/>
      <c r="O894" s="48"/>
      <c r="P894" s="44"/>
      <c r="Q894" s="53"/>
    </row>
    <row r="895" spans="1:17" ht="15.75" x14ac:dyDescent="0.25">
      <c r="A895" s="51"/>
      <c r="B895" s="35"/>
      <c r="C895" s="31"/>
      <c r="D895" s="31"/>
      <c r="E895" s="31"/>
      <c r="F895" s="32"/>
      <c r="G895" s="33"/>
      <c r="H895" s="34"/>
      <c r="I895" s="31"/>
      <c r="J895" s="35"/>
      <c r="K895" s="35"/>
      <c r="L895" s="36"/>
      <c r="M895" s="37"/>
      <c r="N895" s="38"/>
      <c r="O895" s="39"/>
      <c r="P895" s="35"/>
      <c r="Q895" s="54"/>
    </row>
    <row r="896" spans="1:17" ht="15.75" x14ac:dyDescent="0.25">
      <c r="A896" s="50"/>
      <c r="B896" s="44"/>
      <c r="C896" s="40"/>
      <c r="D896" s="40"/>
      <c r="E896" s="40"/>
      <c r="F896" s="41"/>
      <c r="G896" s="42"/>
      <c r="H896" s="43"/>
      <c r="I896" s="40"/>
      <c r="J896" s="44"/>
      <c r="K896" s="44"/>
      <c r="L896" s="45"/>
      <c r="M896" s="46"/>
      <c r="N896" s="47"/>
      <c r="O896" s="48"/>
      <c r="P896" s="44"/>
      <c r="Q896" s="53"/>
    </row>
    <row r="897" spans="1:17" ht="15.75" x14ac:dyDescent="0.25">
      <c r="A897" s="51"/>
      <c r="B897" s="35"/>
      <c r="C897" s="31"/>
      <c r="D897" s="31"/>
      <c r="E897" s="31"/>
      <c r="F897" s="32"/>
      <c r="G897" s="33"/>
      <c r="H897" s="34"/>
      <c r="I897" s="31"/>
      <c r="J897" s="35"/>
      <c r="K897" s="35"/>
      <c r="L897" s="36"/>
      <c r="M897" s="37"/>
      <c r="N897" s="38"/>
      <c r="O897" s="39"/>
      <c r="P897" s="35"/>
      <c r="Q897" s="54"/>
    </row>
    <row r="898" spans="1:17" ht="15.75" x14ac:dyDescent="0.25">
      <c r="A898" s="50"/>
      <c r="B898" s="44"/>
      <c r="C898" s="40"/>
      <c r="D898" s="40"/>
      <c r="E898" s="40"/>
      <c r="F898" s="41"/>
      <c r="G898" s="42"/>
      <c r="H898" s="43"/>
      <c r="I898" s="40"/>
      <c r="J898" s="44"/>
      <c r="K898" s="44"/>
      <c r="L898" s="45"/>
      <c r="M898" s="46"/>
      <c r="N898" s="47"/>
      <c r="O898" s="48"/>
      <c r="P898" s="44"/>
      <c r="Q898" s="53"/>
    </row>
    <row r="899" spans="1:17" ht="15.75" x14ac:dyDescent="0.25">
      <c r="A899" s="51"/>
      <c r="B899" s="35"/>
      <c r="C899" s="31"/>
      <c r="D899" s="31"/>
      <c r="E899" s="31"/>
      <c r="F899" s="32"/>
      <c r="G899" s="33"/>
      <c r="H899" s="34"/>
      <c r="I899" s="31"/>
      <c r="J899" s="35"/>
      <c r="K899" s="35"/>
      <c r="L899" s="36"/>
      <c r="M899" s="37"/>
      <c r="N899" s="38"/>
      <c r="O899" s="39"/>
      <c r="P899" s="35"/>
      <c r="Q899" s="54"/>
    </row>
    <row r="900" spans="1:17" ht="15.75" x14ac:dyDescent="0.25">
      <c r="A900" s="50"/>
      <c r="B900" s="44"/>
      <c r="C900" s="40"/>
      <c r="D900" s="40"/>
      <c r="E900" s="40"/>
      <c r="F900" s="41"/>
      <c r="G900" s="42"/>
      <c r="H900" s="43"/>
      <c r="I900" s="40"/>
      <c r="J900" s="44"/>
      <c r="K900" s="44"/>
      <c r="L900" s="45"/>
      <c r="M900" s="46"/>
      <c r="N900" s="47"/>
      <c r="O900" s="48"/>
      <c r="P900" s="44"/>
      <c r="Q900" s="53"/>
    </row>
    <row r="901" spans="1:17" ht="15.75" x14ac:dyDescent="0.25">
      <c r="A901" s="51"/>
      <c r="B901" s="35"/>
      <c r="C901" s="31"/>
      <c r="D901" s="31"/>
      <c r="E901" s="31"/>
      <c r="F901" s="32"/>
      <c r="G901" s="33"/>
      <c r="H901" s="34"/>
      <c r="I901" s="31"/>
      <c r="J901" s="35"/>
      <c r="K901" s="35"/>
      <c r="L901" s="36"/>
      <c r="M901" s="37"/>
      <c r="N901" s="38"/>
      <c r="O901" s="39"/>
      <c r="P901" s="35"/>
      <c r="Q901" s="54"/>
    </row>
    <row r="902" spans="1:17" ht="15.75" x14ac:dyDescent="0.25">
      <c r="A902" s="50"/>
      <c r="B902" s="44"/>
      <c r="C902" s="40"/>
      <c r="D902" s="40"/>
      <c r="E902" s="40"/>
      <c r="F902" s="41"/>
      <c r="G902" s="42"/>
      <c r="H902" s="43"/>
      <c r="I902" s="40"/>
      <c r="J902" s="44"/>
      <c r="K902" s="44"/>
      <c r="L902" s="45"/>
      <c r="M902" s="46"/>
      <c r="N902" s="47"/>
      <c r="O902" s="48"/>
      <c r="P902" s="44"/>
      <c r="Q902" s="53"/>
    </row>
    <row r="903" spans="1:17" ht="15.75" x14ac:dyDescent="0.25">
      <c r="A903" s="51"/>
      <c r="B903" s="35"/>
      <c r="C903" s="31"/>
      <c r="D903" s="31"/>
      <c r="E903" s="31"/>
      <c r="F903" s="32"/>
      <c r="G903" s="33"/>
      <c r="H903" s="34"/>
      <c r="I903" s="31"/>
      <c r="J903" s="35"/>
      <c r="K903" s="35"/>
      <c r="L903" s="36"/>
      <c r="M903" s="37"/>
      <c r="N903" s="38"/>
      <c r="O903" s="39"/>
      <c r="P903" s="35"/>
      <c r="Q903" s="54"/>
    </row>
    <row r="904" spans="1:17" ht="15.75" x14ac:dyDescent="0.25">
      <c r="A904" s="50"/>
      <c r="B904" s="44"/>
      <c r="C904" s="40"/>
      <c r="D904" s="40"/>
      <c r="E904" s="40"/>
      <c r="F904" s="41"/>
      <c r="G904" s="42"/>
      <c r="H904" s="43"/>
      <c r="I904" s="40"/>
      <c r="J904" s="44"/>
      <c r="K904" s="44"/>
      <c r="L904" s="45"/>
      <c r="M904" s="46"/>
      <c r="N904" s="47"/>
      <c r="O904" s="48"/>
      <c r="P904" s="44"/>
      <c r="Q904" s="53"/>
    </row>
    <row r="905" spans="1:17" ht="15.75" x14ac:dyDescent="0.25">
      <c r="A905" s="51"/>
      <c r="B905" s="35"/>
      <c r="C905" s="31"/>
      <c r="D905" s="31"/>
      <c r="E905" s="31"/>
      <c r="F905" s="32"/>
      <c r="G905" s="33"/>
      <c r="H905" s="34"/>
      <c r="I905" s="31"/>
      <c r="J905" s="35"/>
      <c r="K905" s="35"/>
      <c r="L905" s="36"/>
      <c r="M905" s="37"/>
      <c r="N905" s="38"/>
      <c r="O905" s="39"/>
      <c r="P905" s="35"/>
      <c r="Q905" s="54"/>
    </row>
    <row r="906" spans="1:17" ht="15.75" x14ac:dyDescent="0.25">
      <c r="A906" s="50"/>
      <c r="B906" s="44"/>
      <c r="C906" s="40"/>
      <c r="D906" s="40"/>
      <c r="E906" s="40"/>
      <c r="F906" s="41"/>
      <c r="G906" s="42"/>
      <c r="H906" s="43"/>
      <c r="I906" s="40"/>
      <c r="J906" s="44"/>
      <c r="K906" s="44"/>
      <c r="L906" s="45"/>
      <c r="M906" s="46"/>
      <c r="N906" s="47"/>
      <c r="O906" s="48"/>
      <c r="P906" s="44"/>
      <c r="Q906" s="53"/>
    </row>
    <row r="907" spans="1:17" ht="15.75" x14ac:dyDescent="0.25">
      <c r="A907" s="51"/>
      <c r="B907" s="35"/>
      <c r="C907" s="31"/>
      <c r="D907" s="31"/>
      <c r="E907" s="31"/>
      <c r="F907" s="32"/>
      <c r="G907" s="33"/>
      <c r="H907" s="34"/>
      <c r="I907" s="31"/>
      <c r="J907" s="35"/>
      <c r="K907" s="35"/>
      <c r="L907" s="36"/>
      <c r="M907" s="37"/>
      <c r="N907" s="38"/>
      <c r="O907" s="39"/>
      <c r="P907" s="35"/>
      <c r="Q907" s="54"/>
    </row>
    <row r="908" spans="1:17" ht="15.75" x14ac:dyDescent="0.25">
      <c r="A908" s="50"/>
      <c r="B908" s="44"/>
      <c r="C908" s="40"/>
      <c r="D908" s="40"/>
      <c r="E908" s="40"/>
      <c r="F908" s="41"/>
      <c r="G908" s="42"/>
      <c r="H908" s="43"/>
      <c r="I908" s="40"/>
      <c r="J908" s="44"/>
      <c r="K908" s="44"/>
      <c r="L908" s="45"/>
      <c r="M908" s="46"/>
      <c r="N908" s="47"/>
      <c r="O908" s="48"/>
      <c r="P908" s="44"/>
      <c r="Q908" s="53"/>
    </row>
    <row r="909" spans="1:17" ht="15.75" x14ac:dyDescent="0.25">
      <c r="A909" s="51"/>
      <c r="B909" s="35"/>
      <c r="C909" s="31"/>
      <c r="D909" s="31"/>
      <c r="E909" s="31"/>
      <c r="F909" s="32"/>
      <c r="G909" s="33"/>
      <c r="H909" s="34"/>
      <c r="I909" s="31"/>
      <c r="J909" s="35"/>
      <c r="K909" s="35"/>
      <c r="L909" s="36"/>
      <c r="M909" s="37"/>
      <c r="N909" s="38"/>
      <c r="O909" s="39"/>
      <c r="P909" s="35"/>
      <c r="Q909" s="54"/>
    </row>
    <row r="910" spans="1:17" ht="15.75" x14ac:dyDescent="0.25">
      <c r="A910" s="50"/>
      <c r="B910" s="44"/>
      <c r="C910" s="40"/>
      <c r="D910" s="40"/>
      <c r="E910" s="40"/>
      <c r="F910" s="41"/>
      <c r="G910" s="42"/>
      <c r="H910" s="43"/>
      <c r="I910" s="40"/>
      <c r="J910" s="44"/>
      <c r="K910" s="44"/>
      <c r="L910" s="45"/>
      <c r="M910" s="46"/>
      <c r="N910" s="47"/>
      <c r="O910" s="48"/>
      <c r="P910" s="44"/>
      <c r="Q910" s="53"/>
    </row>
    <row r="911" spans="1:17" ht="15.75" x14ac:dyDescent="0.25">
      <c r="A911" s="51"/>
      <c r="B911" s="35"/>
      <c r="C911" s="31"/>
      <c r="D911" s="31"/>
      <c r="E911" s="31"/>
      <c r="F911" s="32"/>
      <c r="G911" s="33"/>
      <c r="H911" s="34"/>
      <c r="I911" s="31"/>
      <c r="J911" s="35"/>
      <c r="K911" s="35"/>
      <c r="L911" s="36"/>
      <c r="M911" s="37"/>
      <c r="N911" s="38"/>
      <c r="O911" s="39"/>
      <c r="P911" s="35"/>
      <c r="Q911" s="54"/>
    </row>
    <row r="912" spans="1:17" ht="15.75" x14ac:dyDescent="0.25">
      <c r="A912" s="50"/>
      <c r="B912" s="44"/>
      <c r="C912" s="40"/>
      <c r="D912" s="40"/>
      <c r="E912" s="40"/>
      <c r="F912" s="41"/>
      <c r="G912" s="42"/>
      <c r="H912" s="43"/>
      <c r="I912" s="40"/>
      <c r="J912" s="44"/>
      <c r="K912" s="44"/>
      <c r="L912" s="45"/>
      <c r="M912" s="46"/>
      <c r="N912" s="47"/>
      <c r="O912" s="48"/>
      <c r="P912" s="44"/>
      <c r="Q912" s="53"/>
    </row>
    <row r="913" spans="1:17" ht="15.75" x14ac:dyDescent="0.25">
      <c r="A913" s="51"/>
      <c r="B913" s="35"/>
      <c r="C913" s="31"/>
      <c r="D913" s="31"/>
      <c r="E913" s="31"/>
      <c r="F913" s="32"/>
      <c r="G913" s="33"/>
      <c r="H913" s="34"/>
      <c r="I913" s="31"/>
      <c r="J913" s="35"/>
      <c r="K913" s="35"/>
      <c r="L913" s="36"/>
      <c r="M913" s="37"/>
      <c r="N913" s="38"/>
      <c r="O913" s="39"/>
      <c r="P913" s="35"/>
      <c r="Q913" s="54"/>
    </row>
    <row r="914" spans="1:17" ht="15.75" x14ac:dyDescent="0.25">
      <c r="A914" s="50"/>
      <c r="B914" s="44"/>
      <c r="C914" s="40"/>
      <c r="D914" s="40"/>
      <c r="E914" s="40"/>
      <c r="F914" s="41"/>
      <c r="G914" s="42"/>
      <c r="H914" s="43"/>
      <c r="I914" s="40"/>
      <c r="J914" s="44"/>
      <c r="K914" s="44"/>
      <c r="L914" s="45"/>
      <c r="M914" s="46"/>
      <c r="N914" s="47"/>
      <c r="O914" s="48"/>
      <c r="P914" s="44"/>
      <c r="Q914" s="53"/>
    </row>
    <row r="915" spans="1:17" ht="15.75" x14ac:dyDescent="0.25">
      <c r="A915" s="51"/>
      <c r="B915" s="35"/>
      <c r="C915" s="31"/>
      <c r="D915" s="31"/>
      <c r="E915" s="31"/>
      <c r="F915" s="32"/>
      <c r="G915" s="33"/>
      <c r="H915" s="34"/>
      <c r="I915" s="31"/>
      <c r="J915" s="35"/>
      <c r="K915" s="35"/>
      <c r="L915" s="36"/>
      <c r="M915" s="37"/>
      <c r="N915" s="38"/>
      <c r="O915" s="39"/>
      <c r="P915" s="35"/>
      <c r="Q915" s="54"/>
    </row>
    <row r="916" spans="1:17" ht="15.75" x14ac:dyDescent="0.25">
      <c r="A916" s="50"/>
      <c r="B916" s="44"/>
      <c r="C916" s="40"/>
      <c r="D916" s="40"/>
      <c r="E916" s="40"/>
      <c r="F916" s="41"/>
      <c r="G916" s="42"/>
      <c r="H916" s="43"/>
      <c r="I916" s="40"/>
      <c r="J916" s="44"/>
      <c r="K916" s="44"/>
      <c r="L916" s="45"/>
      <c r="M916" s="46"/>
      <c r="N916" s="47"/>
      <c r="O916" s="48"/>
      <c r="P916" s="44"/>
      <c r="Q916" s="53"/>
    </row>
    <row r="917" spans="1:17" ht="15.75" x14ac:dyDescent="0.25">
      <c r="A917" s="51"/>
      <c r="B917" s="35"/>
      <c r="C917" s="31"/>
      <c r="D917" s="31"/>
      <c r="E917" s="31"/>
      <c r="F917" s="32"/>
      <c r="G917" s="33"/>
      <c r="H917" s="34"/>
      <c r="I917" s="31"/>
      <c r="J917" s="35"/>
      <c r="K917" s="35"/>
      <c r="L917" s="36"/>
      <c r="M917" s="37"/>
      <c r="N917" s="38"/>
      <c r="O917" s="39"/>
      <c r="P917" s="35"/>
      <c r="Q917" s="54"/>
    </row>
    <row r="918" spans="1:17" ht="15.75" x14ac:dyDescent="0.25">
      <c r="A918" s="50"/>
      <c r="B918" s="44"/>
      <c r="C918" s="40"/>
      <c r="D918" s="40"/>
      <c r="E918" s="40"/>
      <c r="F918" s="41"/>
      <c r="G918" s="42"/>
      <c r="H918" s="43"/>
      <c r="I918" s="40"/>
      <c r="J918" s="44"/>
      <c r="K918" s="44"/>
      <c r="L918" s="45"/>
      <c r="M918" s="46"/>
      <c r="N918" s="47"/>
      <c r="O918" s="48"/>
      <c r="P918" s="44"/>
      <c r="Q918" s="53"/>
    </row>
    <row r="919" spans="1:17" ht="15.75" x14ac:dyDescent="0.25">
      <c r="A919" s="51"/>
      <c r="B919" s="35"/>
      <c r="C919" s="31"/>
      <c r="D919" s="31"/>
      <c r="E919" s="31"/>
      <c r="F919" s="32"/>
      <c r="G919" s="33"/>
      <c r="H919" s="34"/>
      <c r="I919" s="31"/>
      <c r="J919" s="35"/>
      <c r="K919" s="35"/>
      <c r="L919" s="36"/>
      <c r="M919" s="37"/>
      <c r="N919" s="38"/>
      <c r="O919" s="39"/>
      <c r="P919" s="35"/>
      <c r="Q919" s="54"/>
    </row>
    <row r="920" spans="1:17" ht="15.75" x14ac:dyDescent="0.25">
      <c r="A920" s="50"/>
      <c r="B920" s="44"/>
      <c r="C920" s="40"/>
      <c r="D920" s="40"/>
      <c r="E920" s="40"/>
      <c r="F920" s="41"/>
      <c r="G920" s="42"/>
      <c r="H920" s="43"/>
      <c r="I920" s="40"/>
      <c r="J920" s="44"/>
      <c r="K920" s="44"/>
      <c r="L920" s="45"/>
      <c r="M920" s="46"/>
      <c r="N920" s="47"/>
      <c r="O920" s="48"/>
      <c r="P920" s="44"/>
      <c r="Q920" s="53"/>
    </row>
    <row r="921" spans="1:17" ht="15.75" x14ac:dyDescent="0.25">
      <c r="A921" s="51"/>
      <c r="B921" s="35"/>
      <c r="C921" s="31"/>
      <c r="D921" s="31"/>
      <c r="E921" s="31"/>
      <c r="F921" s="32"/>
      <c r="G921" s="33"/>
      <c r="H921" s="34"/>
      <c r="I921" s="31"/>
      <c r="J921" s="35"/>
      <c r="K921" s="35"/>
      <c r="L921" s="36"/>
      <c r="M921" s="37"/>
      <c r="N921" s="38"/>
      <c r="O921" s="39"/>
      <c r="P921" s="35"/>
      <c r="Q921" s="54"/>
    </row>
    <row r="922" spans="1:17" ht="15.75" x14ac:dyDescent="0.25">
      <c r="A922" s="50"/>
      <c r="B922" s="44"/>
      <c r="C922" s="40"/>
      <c r="D922" s="40"/>
      <c r="E922" s="40"/>
      <c r="F922" s="41"/>
      <c r="G922" s="42"/>
      <c r="H922" s="43"/>
      <c r="I922" s="40"/>
      <c r="J922" s="44"/>
      <c r="K922" s="44"/>
      <c r="L922" s="45"/>
      <c r="M922" s="46"/>
      <c r="N922" s="47"/>
      <c r="O922" s="48"/>
      <c r="P922" s="44"/>
      <c r="Q922" s="53"/>
    </row>
    <row r="923" spans="1:17" ht="15.75" x14ac:dyDescent="0.25">
      <c r="A923" s="51"/>
      <c r="B923" s="35"/>
      <c r="C923" s="31"/>
      <c r="D923" s="31"/>
      <c r="E923" s="31"/>
      <c r="F923" s="32"/>
      <c r="G923" s="33"/>
      <c r="H923" s="34"/>
      <c r="I923" s="31"/>
      <c r="J923" s="35"/>
      <c r="K923" s="35"/>
      <c r="L923" s="36"/>
      <c r="M923" s="37"/>
      <c r="N923" s="38"/>
      <c r="O923" s="39"/>
      <c r="P923" s="35"/>
      <c r="Q923" s="54"/>
    </row>
    <row r="924" spans="1:17" ht="15.75" x14ac:dyDescent="0.25">
      <c r="A924" s="50"/>
      <c r="B924" s="44"/>
      <c r="C924" s="40"/>
      <c r="D924" s="40"/>
      <c r="E924" s="40"/>
      <c r="F924" s="41"/>
      <c r="G924" s="42"/>
      <c r="H924" s="43"/>
      <c r="I924" s="40"/>
      <c r="J924" s="44"/>
      <c r="K924" s="44"/>
      <c r="L924" s="45"/>
      <c r="M924" s="46"/>
      <c r="N924" s="47"/>
      <c r="O924" s="48"/>
      <c r="P924" s="44"/>
      <c r="Q924" s="53"/>
    </row>
    <row r="925" spans="1:17" ht="15.75" x14ac:dyDescent="0.25">
      <c r="A925" s="51"/>
      <c r="B925" s="35"/>
      <c r="C925" s="31"/>
      <c r="D925" s="31"/>
      <c r="E925" s="31"/>
      <c r="F925" s="32"/>
      <c r="G925" s="33"/>
      <c r="H925" s="34"/>
      <c r="I925" s="31"/>
      <c r="J925" s="35"/>
      <c r="K925" s="35"/>
      <c r="L925" s="36"/>
      <c r="M925" s="37"/>
      <c r="N925" s="38"/>
      <c r="O925" s="39"/>
      <c r="P925" s="35"/>
      <c r="Q925" s="54"/>
    </row>
    <row r="926" spans="1:17" ht="15.75" x14ac:dyDescent="0.25">
      <c r="A926" s="50"/>
      <c r="B926" s="44"/>
      <c r="C926" s="40"/>
      <c r="D926" s="40"/>
      <c r="E926" s="40"/>
      <c r="F926" s="41"/>
      <c r="G926" s="42"/>
      <c r="H926" s="43"/>
      <c r="I926" s="40"/>
      <c r="J926" s="44"/>
      <c r="K926" s="44"/>
      <c r="L926" s="45"/>
      <c r="M926" s="46"/>
      <c r="N926" s="47"/>
      <c r="O926" s="48"/>
      <c r="P926" s="44"/>
      <c r="Q926" s="53"/>
    </row>
    <row r="927" spans="1:17" ht="15.75" x14ac:dyDescent="0.25">
      <c r="A927" s="51"/>
      <c r="B927" s="35"/>
      <c r="C927" s="31"/>
      <c r="D927" s="31"/>
      <c r="E927" s="31"/>
      <c r="F927" s="32"/>
      <c r="G927" s="33"/>
      <c r="H927" s="34"/>
      <c r="I927" s="31"/>
      <c r="J927" s="35"/>
      <c r="K927" s="35"/>
      <c r="L927" s="36"/>
      <c r="M927" s="37"/>
      <c r="N927" s="38"/>
      <c r="O927" s="39"/>
      <c r="P927" s="35"/>
      <c r="Q927" s="54"/>
    </row>
    <row r="928" spans="1:17" ht="15.75" x14ac:dyDescent="0.25">
      <c r="A928" s="50"/>
      <c r="B928" s="44"/>
      <c r="C928" s="40"/>
      <c r="D928" s="40"/>
      <c r="E928" s="40"/>
      <c r="F928" s="41"/>
      <c r="G928" s="42"/>
      <c r="H928" s="43"/>
      <c r="I928" s="40"/>
      <c r="J928" s="44"/>
      <c r="K928" s="44"/>
      <c r="L928" s="45"/>
      <c r="M928" s="46"/>
      <c r="N928" s="47"/>
      <c r="O928" s="48"/>
      <c r="P928" s="44"/>
      <c r="Q928" s="53"/>
    </row>
    <row r="929" spans="1:17" ht="15.75" x14ac:dyDescent="0.25">
      <c r="A929" s="51"/>
      <c r="B929" s="35"/>
      <c r="C929" s="31"/>
      <c r="D929" s="31"/>
      <c r="E929" s="31"/>
      <c r="F929" s="32"/>
      <c r="G929" s="33"/>
      <c r="H929" s="34"/>
      <c r="I929" s="31"/>
      <c r="J929" s="35"/>
      <c r="K929" s="35"/>
      <c r="L929" s="36"/>
      <c r="M929" s="37"/>
      <c r="N929" s="38"/>
      <c r="O929" s="39"/>
      <c r="P929" s="35"/>
      <c r="Q929" s="54"/>
    </row>
    <row r="930" spans="1:17" ht="15.75" x14ac:dyDescent="0.25">
      <c r="A930" s="50"/>
      <c r="B930" s="44"/>
      <c r="C930" s="40"/>
      <c r="D930" s="40"/>
      <c r="E930" s="40"/>
      <c r="F930" s="41"/>
      <c r="G930" s="42"/>
      <c r="H930" s="43"/>
      <c r="I930" s="40"/>
      <c r="J930" s="44"/>
      <c r="K930" s="44"/>
      <c r="L930" s="45"/>
      <c r="M930" s="46"/>
      <c r="N930" s="47"/>
      <c r="O930" s="48"/>
      <c r="P930" s="44"/>
      <c r="Q930" s="53"/>
    </row>
    <row r="931" spans="1:17" ht="15.75" x14ac:dyDescent="0.25">
      <c r="A931" s="51"/>
      <c r="B931" s="35"/>
      <c r="C931" s="31"/>
      <c r="D931" s="31"/>
      <c r="E931" s="31"/>
      <c r="F931" s="32"/>
      <c r="G931" s="33"/>
      <c r="H931" s="34"/>
      <c r="I931" s="31"/>
      <c r="J931" s="35"/>
      <c r="K931" s="35"/>
      <c r="L931" s="36"/>
      <c r="M931" s="37"/>
      <c r="N931" s="38"/>
      <c r="O931" s="39"/>
      <c r="P931" s="35"/>
      <c r="Q931" s="54"/>
    </row>
    <row r="932" spans="1:17" ht="15.75" x14ac:dyDescent="0.25">
      <c r="A932" s="50"/>
      <c r="B932" s="44"/>
      <c r="C932" s="40"/>
      <c r="D932" s="40"/>
      <c r="E932" s="40"/>
      <c r="F932" s="41"/>
      <c r="G932" s="42"/>
      <c r="H932" s="43"/>
      <c r="I932" s="40"/>
      <c r="J932" s="44"/>
      <c r="K932" s="44"/>
      <c r="L932" s="45"/>
      <c r="M932" s="46"/>
      <c r="N932" s="47"/>
      <c r="O932" s="48"/>
      <c r="P932" s="44"/>
      <c r="Q932" s="53"/>
    </row>
    <row r="933" spans="1:17" ht="15.75" x14ac:dyDescent="0.25">
      <c r="A933" s="51"/>
      <c r="B933" s="35"/>
      <c r="C933" s="31"/>
      <c r="D933" s="31"/>
      <c r="E933" s="31"/>
      <c r="F933" s="32"/>
      <c r="G933" s="33"/>
      <c r="H933" s="34"/>
      <c r="I933" s="31"/>
      <c r="J933" s="35"/>
      <c r="K933" s="35"/>
      <c r="L933" s="36"/>
      <c r="M933" s="37"/>
      <c r="N933" s="38"/>
      <c r="O933" s="39"/>
      <c r="P933" s="35"/>
      <c r="Q933" s="54"/>
    </row>
    <row r="934" spans="1:17" ht="15.75" x14ac:dyDescent="0.25">
      <c r="A934" s="50"/>
      <c r="B934" s="44"/>
      <c r="C934" s="40"/>
      <c r="D934" s="40"/>
      <c r="E934" s="40"/>
      <c r="F934" s="41"/>
      <c r="G934" s="42"/>
      <c r="H934" s="43"/>
      <c r="I934" s="40"/>
      <c r="J934" s="44"/>
      <c r="K934" s="44"/>
      <c r="L934" s="45"/>
      <c r="M934" s="46"/>
      <c r="N934" s="47"/>
      <c r="O934" s="48"/>
      <c r="P934" s="44"/>
      <c r="Q934" s="53"/>
    </row>
    <row r="935" spans="1:17" ht="15.75" x14ac:dyDescent="0.25">
      <c r="A935" s="51"/>
      <c r="B935" s="35"/>
      <c r="C935" s="31"/>
      <c r="D935" s="31"/>
      <c r="E935" s="31"/>
      <c r="F935" s="32"/>
      <c r="G935" s="33"/>
      <c r="H935" s="34"/>
      <c r="I935" s="31"/>
      <c r="J935" s="35"/>
      <c r="K935" s="35"/>
      <c r="L935" s="36"/>
      <c r="M935" s="37"/>
      <c r="N935" s="38"/>
      <c r="O935" s="39"/>
      <c r="P935" s="35"/>
      <c r="Q935" s="54"/>
    </row>
    <row r="936" spans="1:17" ht="15.75" x14ac:dyDescent="0.25">
      <c r="A936" s="50"/>
      <c r="B936" s="44"/>
      <c r="C936" s="40"/>
      <c r="D936" s="40"/>
      <c r="E936" s="40"/>
      <c r="F936" s="41"/>
      <c r="G936" s="42"/>
      <c r="H936" s="43"/>
      <c r="I936" s="40"/>
      <c r="J936" s="44"/>
      <c r="K936" s="44"/>
      <c r="L936" s="45"/>
      <c r="M936" s="46"/>
      <c r="N936" s="47"/>
      <c r="O936" s="48"/>
      <c r="P936" s="44"/>
      <c r="Q936" s="53"/>
    </row>
    <row r="937" spans="1:17" ht="15.75" x14ac:dyDescent="0.25">
      <c r="A937" s="51"/>
      <c r="B937" s="35"/>
      <c r="C937" s="31"/>
      <c r="D937" s="31"/>
      <c r="E937" s="31"/>
      <c r="F937" s="32"/>
      <c r="G937" s="33"/>
      <c r="H937" s="34"/>
      <c r="I937" s="31"/>
      <c r="J937" s="35"/>
      <c r="K937" s="35"/>
      <c r="L937" s="36"/>
      <c r="M937" s="37"/>
      <c r="N937" s="38"/>
      <c r="O937" s="39"/>
      <c r="P937" s="35"/>
      <c r="Q937" s="54"/>
    </row>
    <row r="938" spans="1:17" ht="15.75" x14ac:dyDescent="0.25">
      <c r="A938" s="50"/>
      <c r="B938" s="44"/>
      <c r="C938" s="40"/>
      <c r="D938" s="40"/>
      <c r="E938" s="40"/>
      <c r="F938" s="41"/>
      <c r="G938" s="42"/>
      <c r="H938" s="43"/>
      <c r="I938" s="40"/>
      <c r="J938" s="44"/>
      <c r="K938" s="44"/>
      <c r="L938" s="45"/>
      <c r="M938" s="46"/>
      <c r="N938" s="47"/>
      <c r="O938" s="48"/>
      <c r="P938" s="44"/>
      <c r="Q938" s="53"/>
    </row>
    <row r="939" spans="1:17" ht="15.75" x14ac:dyDescent="0.25">
      <c r="A939" s="51"/>
      <c r="B939" s="35"/>
      <c r="C939" s="31"/>
      <c r="D939" s="31"/>
      <c r="E939" s="31"/>
      <c r="F939" s="32"/>
      <c r="G939" s="33"/>
      <c r="H939" s="34"/>
      <c r="I939" s="31"/>
      <c r="J939" s="35"/>
      <c r="K939" s="35"/>
      <c r="L939" s="36"/>
      <c r="M939" s="37"/>
      <c r="N939" s="38"/>
      <c r="O939" s="39"/>
      <c r="P939" s="35"/>
      <c r="Q939" s="54"/>
    </row>
    <row r="940" spans="1:17" ht="15.75" x14ac:dyDescent="0.25">
      <c r="A940" s="50"/>
      <c r="B940" s="44"/>
      <c r="C940" s="40"/>
      <c r="D940" s="40"/>
      <c r="E940" s="40"/>
      <c r="F940" s="41"/>
      <c r="G940" s="42"/>
      <c r="H940" s="43"/>
      <c r="I940" s="40"/>
      <c r="J940" s="44"/>
      <c r="K940" s="44"/>
      <c r="L940" s="45"/>
      <c r="M940" s="46"/>
      <c r="N940" s="47"/>
      <c r="O940" s="48"/>
      <c r="P940" s="44"/>
      <c r="Q940" s="53"/>
    </row>
    <row r="941" spans="1:17" ht="15.75" x14ac:dyDescent="0.25">
      <c r="A941" s="51"/>
      <c r="B941" s="35"/>
      <c r="C941" s="31"/>
      <c r="D941" s="31"/>
      <c r="E941" s="31"/>
      <c r="F941" s="32"/>
      <c r="G941" s="33"/>
      <c r="H941" s="34"/>
      <c r="I941" s="31"/>
      <c r="J941" s="35"/>
      <c r="K941" s="35"/>
      <c r="L941" s="36"/>
      <c r="M941" s="37"/>
      <c r="N941" s="38"/>
      <c r="O941" s="39"/>
      <c r="P941" s="35"/>
      <c r="Q941" s="54"/>
    </row>
    <row r="942" spans="1:17" ht="15.75" x14ac:dyDescent="0.25">
      <c r="A942" s="50"/>
      <c r="B942" s="44"/>
      <c r="C942" s="40"/>
      <c r="D942" s="40"/>
      <c r="E942" s="40"/>
      <c r="F942" s="41"/>
      <c r="G942" s="42"/>
      <c r="H942" s="43"/>
      <c r="I942" s="40"/>
      <c r="J942" s="44"/>
      <c r="K942" s="44"/>
      <c r="L942" s="45"/>
      <c r="M942" s="46"/>
      <c r="N942" s="47"/>
      <c r="O942" s="48"/>
      <c r="P942" s="44"/>
      <c r="Q942" s="53"/>
    </row>
    <row r="943" spans="1:17" ht="15.75" x14ac:dyDescent="0.25">
      <c r="A943" s="51"/>
      <c r="B943" s="35"/>
      <c r="C943" s="31"/>
      <c r="D943" s="31"/>
      <c r="E943" s="31"/>
      <c r="F943" s="32"/>
      <c r="G943" s="33"/>
      <c r="H943" s="34"/>
      <c r="I943" s="31"/>
      <c r="J943" s="35"/>
      <c r="K943" s="35"/>
      <c r="L943" s="36"/>
      <c r="M943" s="37"/>
      <c r="N943" s="38"/>
      <c r="O943" s="39"/>
      <c r="P943" s="35"/>
      <c r="Q943" s="54"/>
    </row>
    <row r="944" spans="1:17" ht="15.75" x14ac:dyDescent="0.25">
      <c r="A944" s="50"/>
      <c r="B944" s="44"/>
      <c r="C944" s="40"/>
      <c r="D944" s="40"/>
      <c r="E944" s="40"/>
      <c r="F944" s="41"/>
      <c r="G944" s="42"/>
      <c r="H944" s="43"/>
      <c r="I944" s="40"/>
      <c r="J944" s="44"/>
      <c r="K944" s="44"/>
      <c r="L944" s="45"/>
      <c r="M944" s="46"/>
      <c r="N944" s="47"/>
      <c r="O944" s="48"/>
      <c r="P944" s="44"/>
      <c r="Q944" s="53"/>
    </row>
    <row r="945" spans="1:17" ht="15.75" x14ac:dyDescent="0.25">
      <c r="A945" s="51"/>
      <c r="B945" s="35"/>
      <c r="C945" s="31"/>
      <c r="D945" s="31"/>
      <c r="E945" s="31"/>
      <c r="F945" s="32"/>
      <c r="G945" s="33"/>
      <c r="H945" s="34"/>
      <c r="I945" s="31"/>
      <c r="J945" s="35"/>
      <c r="K945" s="35"/>
      <c r="L945" s="36"/>
      <c r="M945" s="37"/>
      <c r="N945" s="38"/>
      <c r="O945" s="39"/>
      <c r="P945" s="35"/>
      <c r="Q945" s="54"/>
    </row>
    <row r="946" spans="1:17" ht="15.75" x14ac:dyDescent="0.25">
      <c r="A946" s="50"/>
      <c r="B946" s="44"/>
      <c r="C946" s="40"/>
      <c r="D946" s="40"/>
      <c r="E946" s="40"/>
      <c r="F946" s="41"/>
      <c r="G946" s="42"/>
      <c r="H946" s="43"/>
      <c r="I946" s="40"/>
      <c r="J946" s="44"/>
      <c r="K946" s="44"/>
      <c r="L946" s="45"/>
      <c r="M946" s="46"/>
      <c r="N946" s="47"/>
      <c r="O946" s="48"/>
      <c r="P946" s="44"/>
      <c r="Q946" s="53"/>
    </row>
    <row r="947" spans="1:17" ht="15.75" x14ac:dyDescent="0.25">
      <c r="A947" s="51"/>
      <c r="B947" s="35"/>
      <c r="C947" s="31"/>
      <c r="D947" s="31"/>
      <c r="E947" s="31"/>
      <c r="F947" s="32"/>
      <c r="G947" s="33"/>
      <c r="H947" s="34"/>
      <c r="I947" s="31"/>
      <c r="J947" s="35"/>
      <c r="K947" s="35"/>
      <c r="L947" s="36"/>
      <c r="M947" s="37"/>
      <c r="N947" s="38"/>
      <c r="O947" s="39"/>
      <c r="P947" s="35"/>
      <c r="Q947" s="54"/>
    </row>
    <row r="948" spans="1:17" ht="15.75" x14ac:dyDescent="0.25">
      <c r="A948" s="50"/>
      <c r="B948" s="44"/>
      <c r="C948" s="40"/>
      <c r="D948" s="40"/>
      <c r="E948" s="40"/>
      <c r="F948" s="41"/>
      <c r="G948" s="42"/>
      <c r="H948" s="43"/>
      <c r="I948" s="40"/>
      <c r="J948" s="44"/>
      <c r="K948" s="44"/>
      <c r="L948" s="45"/>
      <c r="M948" s="46"/>
      <c r="N948" s="47"/>
      <c r="O948" s="48"/>
      <c r="P948" s="44"/>
      <c r="Q948" s="53"/>
    </row>
    <row r="949" spans="1:17" ht="15.75" x14ac:dyDescent="0.25">
      <c r="A949" s="51"/>
      <c r="B949" s="35"/>
      <c r="C949" s="31"/>
      <c r="D949" s="31"/>
      <c r="E949" s="31"/>
      <c r="F949" s="32"/>
      <c r="G949" s="33"/>
      <c r="H949" s="34"/>
      <c r="I949" s="31"/>
      <c r="J949" s="35"/>
      <c r="K949" s="35"/>
      <c r="L949" s="36"/>
      <c r="M949" s="37"/>
      <c r="N949" s="38"/>
      <c r="O949" s="39"/>
      <c r="P949" s="35"/>
      <c r="Q949" s="54"/>
    </row>
    <row r="950" spans="1:17" ht="15.75" x14ac:dyDescent="0.25">
      <c r="A950" s="50"/>
      <c r="B950" s="44"/>
      <c r="C950" s="40"/>
      <c r="D950" s="40"/>
      <c r="E950" s="40"/>
      <c r="F950" s="41"/>
      <c r="G950" s="42"/>
      <c r="H950" s="43"/>
      <c r="I950" s="40"/>
      <c r="J950" s="44"/>
      <c r="K950" s="44"/>
      <c r="L950" s="45"/>
      <c r="M950" s="46"/>
      <c r="N950" s="47"/>
      <c r="O950" s="48"/>
      <c r="P950" s="44"/>
      <c r="Q950" s="53"/>
    </row>
    <row r="951" spans="1:17" ht="15.75" x14ac:dyDescent="0.25">
      <c r="A951" s="51"/>
      <c r="B951" s="35"/>
      <c r="C951" s="31"/>
      <c r="D951" s="31"/>
      <c r="E951" s="31"/>
      <c r="F951" s="32"/>
      <c r="G951" s="33"/>
      <c r="H951" s="34"/>
      <c r="I951" s="31"/>
      <c r="J951" s="35"/>
      <c r="K951" s="35"/>
      <c r="L951" s="36"/>
      <c r="M951" s="37"/>
      <c r="N951" s="38"/>
      <c r="O951" s="39"/>
      <c r="P951" s="35"/>
      <c r="Q951" s="54"/>
    </row>
    <row r="952" spans="1:17" ht="15.75" x14ac:dyDescent="0.25">
      <c r="A952" s="50"/>
      <c r="B952" s="44"/>
      <c r="C952" s="40"/>
      <c r="D952" s="40"/>
      <c r="E952" s="40"/>
      <c r="F952" s="41"/>
      <c r="G952" s="42"/>
      <c r="H952" s="43"/>
      <c r="I952" s="40"/>
      <c r="J952" s="44"/>
      <c r="K952" s="44"/>
      <c r="L952" s="45"/>
      <c r="M952" s="46"/>
      <c r="N952" s="47"/>
      <c r="O952" s="48"/>
      <c r="P952" s="44"/>
      <c r="Q952" s="53"/>
    </row>
    <row r="953" spans="1:17" ht="15.75" x14ac:dyDescent="0.25">
      <c r="A953" s="51"/>
      <c r="B953" s="35"/>
      <c r="C953" s="31"/>
      <c r="D953" s="31"/>
      <c r="E953" s="31"/>
      <c r="F953" s="32"/>
      <c r="G953" s="33"/>
      <c r="H953" s="34"/>
      <c r="I953" s="31"/>
      <c r="J953" s="35"/>
      <c r="K953" s="35"/>
      <c r="L953" s="36"/>
      <c r="M953" s="37"/>
      <c r="N953" s="38"/>
      <c r="O953" s="39"/>
      <c r="P953" s="35"/>
      <c r="Q953" s="54"/>
    </row>
    <row r="954" spans="1:17" ht="15.75" x14ac:dyDescent="0.25">
      <c r="A954" s="50"/>
      <c r="B954" s="44"/>
      <c r="C954" s="40"/>
      <c r="D954" s="40"/>
      <c r="E954" s="40"/>
      <c r="F954" s="41"/>
      <c r="G954" s="42"/>
      <c r="H954" s="43"/>
      <c r="I954" s="40"/>
      <c r="J954" s="44"/>
      <c r="K954" s="44"/>
      <c r="L954" s="45"/>
      <c r="M954" s="46"/>
      <c r="N954" s="47"/>
      <c r="O954" s="48"/>
      <c r="P954" s="44"/>
      <c r="Q954" s="53"/>
    </row>
    <row r="955" spans="1:17" ht="15.75" x14ac:dyDescent="0.25">
      <c r="A955" s="51"/>
      <c r="B955" s="35"/>
      <c r="C955" s="31"/>
      <c r="D955" s="31"/>
      <c r="E955" s="31"/>
      <c r="F955" s="32"/>
      <c r="G955" s="33"/>
      <c r="H955" s="34"/>
      <c r="I955" s="31"/>
      <c r="J955" s="35"/>
      <c r="K955" s="35"/>
      <c r="L955" s="36"/>
      <c r="M955" s="37"/>
      <c r="N955" s="38"/>
      <c r="O955" s="39"/>
      <c r="P955" s="35"/>
      <c r="Q955" s="54"/>
    </row>
    <row r="956" spans="1:17" ht="15.75" x14ac:dyDescent="0.25">
      <c r="A956" s="50"/>
      <c r="B956" s="44"/>
      <c r="C956" s="40"/>
      <c r="D956" s="40"/>
      <c r="E956" s="40"/>
      <c r="F956" s="41"/>
      <c r="G956" s="42"/>
      <c r="H956" s="43"/>
      <c r="I956" s="40"/>
      <c r="J956" s="44"/>
      <c r="K956" s="44"/>
      <c r="L956" s="45"/>
      <c r="M956" s="46"/>
      <c r="N956" s="47"/>
      <c r="O956" s="48"/>
      <c r="P956" s="44"/>
      <c r="Q956" s="53"/>
    </row>
    <row r="957" spans="1:17" ht="15.75" x14ac:dyDescent="0.25">
      <c r="A957" s="51"/>
      <c r="B957" s="35"/>
      <c r="C957" s="31"/>
      <c r="D957" s="31"/>
      <c r="E957" s="31"/>
      <c r="F957" s="32"/>
      <c r="G957" s="33"/>
      <c r="H957" s="34"/>
      <c r="I957" s="31"/>
      <c r="J957" s="35"/>
      <c r="K957" s="35"/>
      <c r="L957" s="36"/>
      <c r="M957" s="37"/>
      <c r="N957" s="38"/>
      <c r="O957" s="39"/>
      <c r="P957" s="35"/>
      <c r="Q957" s="54"/>
    </row>
    <row r="958" spans="1:17" ht="15.75" x14ac:dyDescent="0.25">
      <c r="A958" s="50"/>
      <c r="B958" s="44"/>
      <c r="C958" s="40"/>
      <c r="D958" s="40"/>
      <c r="E958" s="40"/>
      <c r="F958" s="41"/>
      <c r="G958" s="42"/>
      <c r="H958" s="43"/>
      <c r="I958" s="40"/>
      <c r="J958" s="44"/>
      <c r="K958" s="44"/>
      <c r="L958" s="45"/>
      <c r="M958" s="46"/>
      <c r="N958" s="47"/>
      <c r="O958" s="48"/>
      <c r="P958" s="44"/>
      <c r="Q958" s="53"/>
    </row>
    <row r="959" spans="1:17" ht="15.75" x14ac:dyDescent="0.25">
      <c r="A959" s="51"/>
      <c r="B959" s="35"/>
      <c r="C959" s="31"/>
      <c r="D959" s="31"/>
      <c r="E959" s="31"/>
      <c r="F959" s="32"/>
      <c r="G959" s="33"/>
      <c r="H959" s="34"/>
      <c r="I959" s="31"/>
      <c r="J959" s="35"/>
      <c r="K959" s="35"/>
      <c r="L959" s="36"/>
      <c r="M959" s="37"/>
      <c r="N959" s="38"/>
      <c r="O959" s="39"/>
      <c r="P959" s="35"/>
      <c r="Q959" s="54"/>
    </row>
    <row r="960" spans="1:17" ht="15.75" x14ac:dyDescent="0.25">
      <c r="A960" s="50"/>
      <c r="B960" s="44"/>
      <c r="C960" s="40"/>
      <c r="D960" s="40"/>
      <c r="E960" s="40"/>
      <c r="F960" s="41"/>
      <c r="G960" s="42"/>
      <c r="H960" s="43"/>
      <c r="I960" s="40"/>
      <c r="J960" s="44"/>
      <c r="K960" s="44"/>
      <c r="L960" s="45"/>
      <c r="M960" s="46"/>
      <c r="N960" s="47"/>
      <c r="O960" s="48"/>
      <c r="P960" s="44"/>
      <c r="Q960" s="53"/>
    </row>
    <row r="961" spans="1:17" ht="15.75" x14ac:dyDescent="0.25">
      <c r="A961" s="51"/>
      <c r="B961" s="35"/>
      <c r="C961" s="31"/>
      <c r="D961" s="31"/>
      <c r="E961" s="31"/>
      <c r="F961" s="32"/>
      <c r="G961" s="33"/>
      <c r="H961" s="34"/>
      <c r="I961" s="31"/>
      <c r="J961" s="35"/>
      <c r="K961" s="35"/>
      <c r="L961" s="36"/>
      <c r="M961" s="37"/>
      <c r="N961" s="38"/>
      <c r="O961" s="39"/>
      <c r="P961" s="35"/>
      <c r="Q961" s="54"/>
    </row>
    <row r="962" spans="1:17" ht="15.75" x14ac:dyDescent="0.25">
      <c r="A962" s="50"/>
      <c r="B962" s="44"/>
      <c r="C962" s="40"/>
      <c r="D962" s="40"/>
      <c r="E962" s="40"/>
      <c r="F962" s="41"/>
      <c r="G962" s="42"/>
      <c r="H962" s="43"/>
      <c r="I962" s="40"/>
      <c r="J962" s="44"/>
      <c r="K962" s="44"/>
      <c r="L962" s="45"/>
      <c r="M962" s="46"/>
      <c r="N962" s="47"/>
      <c r="O962" s="48"/>
      <c r="P962" s="44"/>
      <c r="Q962" s="53"/>
    </row>
    <row r="963" spans="1:17" ht="15.75" x14ac:dyDescent="0.25">
      <c r="A963" s="51"/>
      <c r="B963" s="35"/>
      <c r="C963" s="31"/>
      <c r="D963" s="31"/>
      <c r="E963" s="31"/>
      <c r="F963" s="32"/>
      <c r="G963" s="33"/>
      <c r="H963" s="34"/>
      <c r="I963" s="31"/>
      <c r="J963" s="35"/>
      <c r="K963" s="35"/>
      <c r="L963" s="36"/>
      <c r="M963" s="37"/>
      <c r="N963" s="38"/>
      <c r="O963" s="39"/>
      <c r="P963" s="35"/>
      <c r="Q963" s="54"/>
    </row>
    <row r="964" spans="1:17" ht="15.75" x14ac:dyDescent="0.25">
      <c r="A964" s="50"/>
      <c r="B964" s="44"/>
      <c r="C964" s="40"/>
      <c r="D964" s="40"/>
      <c r="E964" s="40"/>
      <c r="F964" s="41"/>
      <c r="G964" s="42"/>
      <c r="H964" s="43"/>
      <c r="I964" s="40"/>
      <c r="J964" s="44"/>
      <c r="K964" s="44"/>
      <c r="L964" s="45"/>
      <c r="M964" s="46"/>
      <c r="N964" s="47"/>
      <c r="O964" s="48"/>
      <c r="P964" s="44"/>
      <c r="Q964" s="53"/>
    </row>
    <row r="965" spans="1:17" ht="15.75" x14ac:dyDescent="0.25">
      <c r="A965" s="51"/>
      <c r="B965" s="35"/>
      <c r="C965" s="31"/>
      <c r="D965" s="31"/>
      <c r="E965" s="31"/>
      <c r="F965" s="32"/>
      <c r="G965" s="33"/>
      <c r="H965" s="34"/>
      <c r="I965" s="31"/>
      <c r="J965" s="35"/>
      <c r="K965" s="35"/>
      <c r="L965" s="36"/>
      <c r="M965" s="37"/>
      <c r="N965" s="38"/>
      <c r="O965" s="39"/>
      <c r="P965" s="35"/>
      <c r="Q965" s="54"/>
    </row>
    <row r="966" spans="1:17" ht="15.75" x14ac:dyDescent="0.25">
      <c r="A966" s="50"/>
      <c r="B966" s="44"/>
      <c r="C966" s="40"/>
      <c r="D966" s="40"/>
      <c r="E966" s="40"/>
      <c r="F966" s="41"/>
      <c r="G966" s="42"/>
      <c r="H966" s="43"/>
      <c r="I966" s="40"/>
      <c r="J966" s="44"/>
      <c r="K966" s="44"/>
      <c r="L966" s="45"/>
      <c r="M966" s="46"/>
      <c r="N966" s="47"/>
      <c r="O966" s="48"/>
      <c r="P966" s="44"/>
      <c r="Q966" s="53"/>
    </row>
    <row r="967" spans="1:17" ht="15.75" x14ac:dyDescent="0.25">
      <c r="A967" s="51"/>
      <c r="B967" s="35"/>
      <c r="C967" s="31"/>
      <c r="D967" s="31"/>
      <c r="E967" s="31"/>
      <c r="F967" s="32"/>
      <c r="G967" s="33"/>
      <c r="H967" s="34"/>
      <c r="I967" s="31"/>
      <c r="J967" s="35"/>
      <c r="K967" s="35"/>
      <c r="L967" s="36"/>
      <c r="M967" s="37"/>
      <c r="N967" s="38"/>
      <c r="O967" s="39"/>
      <c r="P967" s="35"/>
      <c r="Q967" s="54"/>
    </row>
    <row r="968" spans="1:17" ht="15.75" x14ac:dyDescent="0.25">
      <c r="A968" s="50"/>
      <c r="B968" s="44"/>
      <c r="C968" s="40"/>
      <c r="D968" s="40"/>
      <c r="E968" s="40"/>
      <c r="F968" s="41"/>
      <c r="G968" s="42"/>
      <c r="H968" s="43"/>
      <c r="I968" s="40"/>
      <c r="J968" s="44"/>
      <c r="K968" s="44"/>
      <c r="L968" s="45"/>
      <c r="M968" s="46"/>
      <c r="N968" s="47"/>
      <c r="O968" s="48"/>
      <c r="P968" s="44"/>
      <c r="Q968" s="53"/>
    </row>
    <row r="969" spans="1:17" ht="15.75" x14ac:dyDescent="0.25">
      <c r="A969" s="51"/>
      <c r="B969" s="35"/>
      <c r="C969" s="31"/>
      <c r="D969" s="31"/>
      <c r="E969" s="31"/>
      <c r="F969" s="32"/>
      <c r="G969" s="33"/>
      <c r="H969" s="34"/>
      <c r="I969" s="31"/>
      <c r="J969" s="35"/>
      <c r="K969" s="35"/>
      <c r="L969" s="36"/>
      <c r="M969" s="37"/>
      <c r="N969" s="38"/>
      <c r="O969" s="39"/>
      <c r="P969" s="35"/>
      <c r="Q969" s="54"/>
    </row>
    <row r="970" spans="1:17" ht="15.75" x14ac:dyDescent="0.25">
      <c r="A970" s="50"/>
      <c r="B970" s="44"/>
      <c r="C970" s="40"/>
      <c r="D970" s="40"/>
      <c r="E970" s="40"/>
      <c r="F970" s="41"/>
      <c r="G970" s="42"/>
      <c r="H970" s="43"/>
      <c r="I970" s="40"/>
      <c r="J970" s="44"/>
      <c r="K970" s="44"/>
      <c r="L970" s="45"/>
      <c r="M970" s="46"/>
      <c r="N970" s="47"/>
      <c r="O970" s="48"/>
      <c r="P970" s="44"/>
      <c r="Q970" s="53"/>
    </row>
    <row r="971" spans="1:17" ht="15.75" x14ac:dyDescent="0.25">
      <c r="A971" s="51"/>
      <c r="B971" s="35"/>
      <c r="C971" s="31"/>
      <c r="D971" s="31"/>
      <c r="E971" s="31"/>
      <c r="F971" s="32"/>
      <c r="G971" s="33"/>
      <c r="H971" s="34"/>
      <c r="I971" s="31"/>
      <c r="J971" s="35"/>
      <c r="K971" s="35"/>
      <c r="L971" s="36"/>
      <c r="M971" s="37"/>
      <c r="N971" s="38"/>
      <c r="O971" s="39"/>
      <c r="P971" s="35"/>
      <c r="Q971" s="54"/>
    </row>
    <row r="972" spans="1:17" ht="15.75" x14ac:dyDescent="0.25">
      <c r="A972" s="50"/>
      <c r="B972" s="44"/>
      <c r="C972" s="40"/>
      <c r="D972" s="40"/>
      <c r="E972" s="40"/>
      <c r="F972" s="41"/>
      <c r="G972" s="42"/>
      <c r="H972" s="43"/>
      <c r="I972" s="40"/>
      <c r="J972" s="44"/>
      <c r="K972" s="44"/>
      <c r="L972" s="45"/>
      <c r="M972" s="46"/>
      <c r="N972" s="47"/>
      <c r="O972" s="48"/>
      <c r="P972" s="44"/>
      <c r="Q972" s="53"/>
    </row>
    <row r="973" spans="1:17" ht="15.75" x14ac:dyDescent="0.25">
      <c r="A973" s="51"/>
      <c r="B973" s="35"/>
      <c r="C973" s="31"/>
      <c r="D973" s="31"/>
      <c r="E973" s="31"/>
      <c r="F973" s="32"/>
      <c r="G973" s="33"/>
      <c r="H973" s="34"/>
      <c r="I973" s="31"/>
      <c r="J973" s="35"/>
      <c r="K973" s="35"/>
      <c r="L973" s="36"/>
      <c r="M973" s="37"/>
      <c r="N973" s="38"/>
      <c r="O973" s="39"/>
      <c r="P973" s="35"/>
      <c r="Q973" s="54"/>
    </row>
    <row r="974" spans="1:17" ht="15.75" x14ac:dyDescent="0.25">
      <c r="A974" s="50"/>
      <c r="B974" s="44"/>
      <c r="C974" s="40"/>
      <c r="D974" s="40"/>
      <c r="E974" s="40"/>
      <c r="F974" s="41"/>
      <c r="G974" s="42"/>
      <c r="H974" s="43"/>
      <c r="I974" s="40"/>
      <c r="J974" s="44"/>
      <c r="K974" s="44"/>
      <c r="L974" s="45"/>
      <c r="M974" s="46"/>
      <c r="N974" s="47"/>
      <c r="O974" s="48"/>
      <c r="P974" s="44"/>
      <c r="Q974" s="53"/>
    </row>
    <row r="975" spans="1:17" ht="15.75" x14ac:dyDescent="0.25">
      <c r="A975" s="51"/>
      <c r="B975" s="35"/>
      <c r="C975" s="31"/>
      <c r="D975" s="31"/>
      <c r="E975" s="31"/>
      <c r="F975" s="32"/>
      <c r="G975" s="33"/>
      <c r="H975" s="34"/>
      <c r="I975" s="31"/>
      <c r="J975" s="35"/>
      <c r="K975" s="35"/>
      <c r="L975" s="36"/>
      <c r="M975" s="37"/>
      <c r="N975" s="38"/>
      <c r="O975" s="39"/>
      <c r="P975" s="35"/>
      <c r="Q975" s="54"/>
    </row>
    <row r="976" spans="1:17" ht="15.75" x14ac:dyDescent="0.25">
      <c r="A976" s="50"/>
      <c r="B976" s="44"/>
      <c r="C976" s="40"/>
      <c r="D976" s="40"/>
      <c r="E976" s="40"/>
      <c r="F976" s="41"/>
      <c r="G976" s="42"/>
      <c r="H976" s="43"/>
      <c r="I976" s="40"/>
      <c r="J976" s="44"/>
      <c r="K976" s="44"/>
      <c r="L976" s="45"/>
      <c r="M976" s="46"/>
      <c r="N976" s="47"/>
      <c r="O976" s="48"/>
      <c r="P976" s="44"/>
      <c r="Q976" s="53"/>
    </row>
    <row r="977" spans="1:17" ht="15.75" x14ac:dyDescent="0.25">
      <c r="A977" s="51"/>
      <c r="B977" s="35"/>
      <c r="C977" s="31"/>
      <c r="D977" s="31"/>
      <c r="E977" s="31"/>
      <c r="F977" s="32"/>
      <c r="G977" s="33"/>
      <c r="H977" s="34"/>
      <c r="I977" s="31"/>
      <c r="J977" s="35"/>
      <c r="K977" s="35"/>
      <c r="L977" s="36"/>
      <c r="M977" s="37"/>
      <c r="N977" s="38"/>
      <c r="O977" s="39"/>
      <c r="P977" s="35"/>
      <c r="Q977" s="54"/>
    </row>
    <row r="978" spans="1:17" ht="15.75" x14ac:dyDescent="0.25">
      <c r="A978" s="50"/>
      <c r="B978" s="44"/>
      <c r="C978" s="40"/>
      <c r="D978" s="40"/>
      <c r="E978" s="40"/>
      <c r="F978" s="41"/>
      <c r="G978" s="42"/>
      <c r="H978" s="43"/>
      <c r="I978" s="40"/>
      <c r="J978" s="44"/>
      <c r="K978" s="44"/>
      <c r="L978" s="45"/>
      <c r="M978" s="46"/>
      <c r="N978" s="47"/>
      <c r="O978" s="48"/>
      <c r="P978" s="44"/>
      <c r="Q978" s="53"/>
    </row>
    <row r="979" spans="1:17" ht="15.75" x14ac:dyDescent="0.25">
      <c r="A979" s="51"/>
      <c r="B979" s="35"/>
      <c r="C979" s="31"/>
      <c r="D979" s="31"/>
      <c r="E979" s="31"/>
      <c r="F979" s="32"/>
      <c r="G979" s="33"/>
      <c r="H979" s="34"/>
      <c r="I979" s="31"/>
      <c r="J979" s="35"/>
      <c r="K979" s="35"/>
      <c r="L979" s="36"/>
      <c r="M979" s="37"/>
      <c r="N979" s="38"/>
      <c r="O979" s="39"/>
      <c r="P979" s="35"/>
      <c r="Q979" s="54"/>
    </row>
    <row r="980" spans="1:17" ht="15.75" x14ac:dyDescent="0.25">
      <c r="A980" s="50"/>
      <c r="B980" s="44"/>
      <c r="C980" s="40"/>
      <c r="D980" s="40"/>
      <c r="E980" s="40"/>
      <c r="F980" s="41"/>
      <c r="G980" s="42"/>
      <c r="H980" s="43"/>
      <c r="I980" s="40"/>
      <c r="J980" s="44"/>
      <c r="K980" s="44"/>
      <c r="L980" s="45"/>
      <c r="M980" s="46"/>
      <c r="N980" s="47"/>
      <c r="O980" s="48"/>
      <c r="P980" s="44"/>
      <c r="Q980" s="53"/>
    </row>
    <row r="981" spans="1:17" ht="15.75" x14ac:dyDescent="0.25">
      <c r="A981" s="51"/>
      <c r="B981" s="35"/>
      <c r="C981" s="31"/>
      <c r="D981" s="31"/>
      <c r="E981" s="31"/>
      <c r="F981" s="32"/>
      <c r="G981" s="33"/>
      <c r="H981" s="34"/>
      <c r="I981" s="31"/>
      <c r="J981" s="35"/>
      <c r="K981" s="35"/>
      <c r="L981" s="36"/>
      <c r="M981" s="37"/>
      <c r="N981" s="38"/>
      <c r="O981" s="39"/>
      <c r="P981" s="35"/>
      <c r="Q981" s="54"/>
    </row>
    <row r="982" spans="1:17" ht="15.75" x14ac:dyDescent="0.25">
      <c r="A982" s="50"/>
      <c r="B982" s="44"/>
      <c r="C982" s="40"/>
      <c r="D982" s="40"/>
      <c r="E982" s="40"/>
      <c r="F982" s="41"/>
      <c r="G982" s="42"/>
      <c r="H982" s="43"/>
      <c r="I982" s="40"/>
      <c r="J982" s="44"/>
      <c r="K982" s="44"/>
      <c r="L982" s="45"/>
      <c r="M982" s="46"/>
      <c r="N982" s="47"/>
      <c r="O982" s="48"/>
      <c r="P982" s="44"/>
      <c r="Q982" s="53"/>
    </row>
    <row r="983" spans="1:17" ht="15.75" x14ac:dyDescent="0.25">
      <c r="A983" s="51"/>
      <c r="B983" s="35"/>
      <c r="C983" s="31"/>
      <c r="D983" s="31"/>
      <c r="E983" s="31"/>
      <c r="F983" s="32"/>
      <c r="G983" s="33"/>
      <c r="H983" s="34"/>
      <c r="I983" s="31"/>
      <c r="J983" s="35"/>
      <c r="K983" s="35"/>
      <c r="L983" s="36"/>
      <c r="M983" s="37"/>
      <c r="N983" s="38"/>
      <c r="O983" s="39"/>
      <c r="P983" s="35"/>
      <c r="Q983" s="54"/>
    </row>
    <row r="984" spans="1:17" ht="15.75" x14ac:dyDescent="0.25">
      <c r="A984" s="50"/>
      <c r="B984" s="44"/>
      <c r="C984" s="40"/>
      <c r="D984" s="40"/>
      <c r="E984" s="40"/>
      <c r="F984" s="41"/>
      <c r="G984" s="42"/>
      <c r="H984" s="43"/>
      <c r="I984" s="40"/>
      <c r="J984" s="44"/>
      <c r="K984" s="44"/>
      <c r="L984" s="45"/>
      <c r="M984" s="46"/>
      <c r="N984" s="47"/>
      <c r="O984" s="48"/>
      <c r="P984" s="44"/>
      <c r="Q984" s="53"/>
    </row>
    <row r="985" spans="1:17" ht="15.75" x14ac:dyDescent="0.25">
      <c r="A985" s="51"/>
      <c r="B985" s="35"/>
      <c r="C985" s="31"/>
      <c r="D985" s="31"/>
      <c r="E985" s="31"/>
      <c r="F985" s="32"/>
      <c r="G985" s="33"/>
      <c r="H985" s="34"/>
      <c r="I985" s="31"/>
      <c r="J985" s="35"/>
      <c r="K985" s="35"/>
      <c r="L985" s="36"/>
      <c r="M985" s="37"/>
      <c r="N985" s="38"/>
      <c r="O985" s="39"/>
      <c r="P985" s="35"/>
      <c r="Q985" s="54"/>
    </row>
    <row r="986" spans="1:17" ht="15.75" x14ac:dyDescent="0.25">
      <c r="A986" s="50"/>
      <c r="B986" s="44"/>
      <c r="C986" s="40"/>
      <c r="D986" s="40"/>
      <c r="E986" s="40"/>
      <c r="F986" s="41"/>
      <c r="G986" s="42"/>
      <c r="H986" s="43"/>
      <c r="I986" s="40"/>
      <c r="J986" s="44"/>
      <c r="K986" s="44"/>
      <c r="L986" s="45"/>
      <c r="M986" s="46"/>
      <c r="N986" s="47"/>
      <c r="O986" s="48"/>
      <c r="P986" s="44"/>
      <c r="Q986" s="53"/>
    </row>
    <row r="987" spans="1:17" ht="15.75" x14ac:dyDescent="0.25">
      <c r="A987" s="51"/>
      <c r="B987" s="35"/>
      <c r="C987" s="31"/>
      <c r="D987" s="31"/>
      <c r="E987" s="31"/>
      <c r="F987" s="32"/>
      <c r="G987" s="33"/>
      <c r="H987" s="34"/>
      <c r="I987" s="31"/>
      <c r="J987" s="35"/>
      <c r="K987" s="35"/>
      <c r="L987" s="36"/>
      <c r="M987" s="37"/>
      <c r="N987" s="38"/>
      <c r="O987" s="39"/>
      <c r="P987" s="35"/>
      <c r="Q987" s="54"/>
    </row>
    <row r="988" spans="1:17" ht="15.75" x14ac:dyDescent="0.25">
      <c r="A988" s="50"/>
      <c r="B988" s="44"/>
      <c r="C988" s="40"/>
      <c r="D988" s="40"/>
      <c r="E988" s="40"/>
      <c r="F988" s="41"/>
      <c r="G988" s="42"/>
      <c r="H988" s="43"/>
      <c r="I988" s="40"/>
      <c r="J988" s="44"/>
      <c r="K988" s="44"/>
      <c r="L988" s="45"/>
      <c r="M988" s="46"/>
      <c r="N988" s="47"/>
      <c r="O988" s="48"/>
      <c r="P988" s="44"/>
      <c r="Q988" s="53"/>
    </row>
    <row r="989" spans="1:17" ht="15.75" x14ac:dyDescent="0.25">
      <c r="A989" s="51"/>
      <c r="B989" s="35"/>
      <c r="C989" s="31"/>
      <c r="D989" s="31"/>
      <c r="E989" s="31"/>
      <c r="F989" s="32"/>
      <c r="G989" s="33"/>
      <c r="H989" s="34"/>
      <c r="I989" s="31"/>
      <c r="J989" s="35"/>
      <c r="K989" s="35"/>
      <c r="L989" s="36"/>
      <c r="M989" s="37"/>
      <c r="N989" s="38"/>
      <c r="O989" s="39"/>
      <c r="P989" s="35"/>
      <c r="Q989" s="54"/>
    </row>
    <row r="990" spans="1:17" ht="15.75" x14ac:dyDescent="0.25">
      <c r="A990" s="50"/>
      <c r="B990" s="44"/>
      <c r="C990" s="40"/>
      <c r="D990" s="40"/>
      <c r="E990" s="40"/>
      <c r="F990" s="41"/>
      <c r="G990" s="42"/>
      <c r="H990" s="43"/>
      <c r="I990" s="40"/>
      <c r="J990" s="44"/>
      <c r="K990" s="44"/>
      <c r="L990" s="45"/>
      <c r="M990" s="46"/>
      <c r="N990" s="47"/>
      <c r="O990" s="48"/>
      <c r="P990" s="44"/>
      <c r="Q990" s="53"/>
    </row>
    <row r="991" spans="1:17" ht="15.75" x14ac:dyDescent="0.25">
      <c r="A991" s="51"/>
      <c r="B991" s="35"/>
      <c r="C991" s="31"/>
      <c r="D991" s="31"/>
      <c r="E991" s="31"/>
      <c r="F991" s="32"/>
      <c r="G991" s="33"/>
      <c r="H991" s="34"/>
      <c r="I991" s="31"/>
      <c r="J991" s="35"/>
      <c r="K991" s="35"/>
      <c r="L991" s="36"/>
      <c r="M991" s="37"/>
      <c r="N991" s="38"/>
      <c r="O991" s="39"/>
      <c r="P991" s="35"/>
      <c r="Q991" s="54"/>
    </row>
    <row r="992" spans="1:17" ht="15.75" x14ac:dyDescent="0.25">
      <c r="A992" s="50"/>
      <c r="B992" s="44"/>
      <c r="C992" s="40"/>
      <c r="D992" s="40"/>
      <c r="E992" s="40"/>
      <c r="F992" s="41"/>
      <c r="G992" s="42"/>
      <c r="H992" s="43"/>
      <c r="I992" s="40"/>
      <c r="J992" s="44"/>
      <c r="K992" s="44"/>
      <c r="L992" s="45"/>
      <c r="M992" s="46"/>
      <c r="N992" s="47"/>
      <c r="O992" s="48"/>
      <c r="P992" s="44"/>
      <c r="Q992" s="53"/>
    </row>
    <row r="993" spans="1:17" ht="15.75" x14ac:dyDescent="0.25">
      <c r="A993" s="51"/>
      <c r="B993" s="35"/>
      <c r="C993" s="31"/>
      <c r="D993" s="31"/>
      <c r="E993" s="31"/>
      <c r="F993" s="32"/>
      <c r="G993" s="33"/>
      <c r="H993" s="34"/>
      <c r="I993" s="31"/>
      <c r="J993" s="35"/>
      <c r="K993" s="35"/>
      <c r="L993" s="36"/>
      <c r="M993" s="37"/>
      <c r="N993" s="38"/>
      <c r="O993" s="39"/>
      <c r="P993" s="35"/>
      <c r="Q993" s="54"/>
    </row>
    <row r="994" spans="1:17" ht="15.75" x14ac:dyDescent="0.25">
      <c r="A994" s="50"/>
      <c r="B994" s="44"/>
      <c r="C994" s="40"/>
      <c r="D994" s="40"/>
      <c r="E994" s="40"/>
      <c r="F994" s="41"/>
      <c r="G994" s="42"/>
      <c r="H994" s="43"/>
      <c r="I994" s="40"/>
      <c r="J994" s="44"/>
      <c r="K994" s="44"/>
      <c r="L994" s="45"/>
      <c r="M994" s="46"/>
      <c r="N994" s="47"/>
      <c r="O994" s="48"/>
      <c r="P994" s="44"/>
      <c r="Q994" s="53"/>
    </row>
    <row r="995" spans="1:17" ht="15.75" x14ac:dyDescent="0.25">
      <c r="A995" s="51"/>
      <c r="B995" s="35"/>
      <c r="C995" s="31"/>
      <c r="D995" s="31"/>
      <c r="E995" s="31"/>
      <c r="F995" s="32"/>
      <c r="G995" s="33"/>
      <c r="H995" s="34"/>
      <c r="I995" s="31"/>
      <c r="J995" s="35"/>
      <c r="K995" s="35"/>
      <c r="L995" s="36"/>
      <c r="M995" s="37"/>
      <c r="N995" s="38"/>
      <c r="O995" s="39"/>
      <c r="P995" s="35"/>
      <c r="Q995" s="54"/>
    </row>
    <row r="996" spans="1:17" ht="15.75" x14ac:dyDescent="0.25">
      <c r="A996" s="50"/>
      <c r="B996" s="44"/>
      <c r="C996" s="40"/>
      <c r="D996" s="40"/>
      <c r="E996" s="40"/>
      <c r="F996" s="41"/>
      <c r="G996" s="42"/>
      <c r="H996" s="43"/>
      <c r="I996" s="40"/>
      <c r="J996" s="44"/>
      <c r="K996" s="44"/>
      <c r="L996" s="45"/>
      <c r="M996" s="46"/>
      <c r="N996" s="47"/>
      <c r="O996" s="48"/>
      <c r="P996" s="44"/>
      <c r="Q996" s="53"/>
    </row>
    <row r="997" spans="1:17" ht="15.75" x14ac:dyDescent="0.25">
      <c r="A997" s="51"/>
      <c r="B997" s="35"/>
      <c r="C997" s="31"/>
      <c r="D997" s="31"/>
      <c r="E997" s="31"/>
      <c r="F997" s="32"/>
      <c r="G997" s="33"/>
      <c r="H997" s="34"/>
      <c r="I997" s="31"/>
      <c r="J997" s="35"/>
      <c r="K997" s="35"/>
      <c r="L997" s="36"/>
      <c r="M997" s="37"/>
      <c r="N997" s="38"/>
      <c r="O997" s="39"/>
      <c r="P997" s="35"/>
      <c r="Q997" s="54"/>
    </row>
    <row r="998" spans="1:17" ht="15.75" x14ac:dyDescent="0.25">
      <c r="A998" s="50"/>
      <c r="B998" s="44"/>
      <c r="C998" s="40"/>
      <c r="D998" s="40"/>
      <c r="E998" s="40"/>
      <c r="F998" s="41"/>
      <c r="G998" s="42"/>
      <c r="H998" s="43"/>
      <c r="I998" s="40"/>
      <c r="J998" s="44"/>
      <c r="K998" s="44"/>
      <c r="L998" s="45"/>
      <c r="M998" s="46"/>
      <c r="N998" s="47"/>
      <c r="O998" s="48"/>
      <c r="P998" s="44"/>
      <c r="Q998" s="53"/>
    </row>
    <row r="999" spans="1:17" ht="15.75" x14ac:dyDescent="0.25">
      <c r="A999" s="51"/>
      <c r="B999" s="35"/>
      <c r="C999" s="31"/>
      <c r="D999" s="31"/>
      <c r="E999" s="31"/>
      <c r="F999" s="32"/>
      <c r="G999" s="33"/>
      <c r="H999" s="34"/>
      <c r="I999" s="31"/>
      <c r="J999" s="35"/>
      <c r="K999" s="35"/>
      <c r="L999" s="36"/>
      <c r="M999" s="37"/>
      <c r="N999" s="38"/>
      <c r="O999" s="39"/>
      <c r="P999" s="35"/>
      <c r="Q999" s="54"/>
    </row>
    <row r="1000" spans="1:17" ht="15.75" x14ac:dyDescent="0.25">
      <c r="A1000" s="50"/>
      <c r="B1000" s="44"/>
      <c r="C1000" s="40"/>
      <c r="D1000" s="40"/>
      <c r="E1000" s="40"/>
      <c r="F1000" s="41"/>
      <c r="G1000" s="42"/>
      <c r="H1000" s="43"/>
      <c r="I1000" s="40"/>
      <c r="J1000" s="44"/>
      <c r="K1000" s="44"/>
      <c r="L1000" s="45"/>
      <c r="M1000" s="46"/>
      <c r="N1000" s="47"/>
      <c r="O1000" s="48"/>
      <c r="P1000" s="44"/>
      <c r="Q1000" s="53"/>
    </row>
    <row r="1001" spans="1:17" ht="15.75" x14ac:dyDescent="0.25">
      <c r="A1001" s="51"/>
      <c r="B1001" s="35"/>
      <c r="C1001" s="31"/>
      <c r="D1001" s="31"/>
      <c r="E1001" s="31"/>
      <c r="F1001" s="32"/>
      <c r="G1001" s="33"/>
      <c r="H1001" s="34"/>
      <c r="I1001" s="31"/>
      <c r="J1001" s="35"/>
      <c r="K1001" s="35"/>
      <c r="L1001" s="36"/>
      <c r="M1001" s="37"/>
      <c r="N1001" s="38"/>
      <c r="O1001" s="39"/>
      <c r="P1001" s="35"/>
      <c r="Q1001" s="54"/>
    </row>
    <row r="1002" spans="1:17" ht="15.75" x14ac:dyDescent="0.25">
      <c r="A1002" s="50"/>
      <c r="B1002" s="44"/>
      <c r="C1002" s="40"/>
      <c r="D1002" s="40"/>
      <c r="E1002" s="40"/>
      <c r="F1002" s="41"/>
      <c r="G1002" s="42"/>
      <c r="H1002" s="43"/>
      <c r="I1002" s="40"/>
      <c r="J1002" s="44"/>
      <c r="K1002" s="44"/>
      <c r="L1002" s="45"/>
      <c r="M1002" s="46"/>
      <c r="N1002" s="47"/>
      <c r="O1002" s="48"/>
      <c r="P1002" s="44"/>
      <c r="Q1002" s="53"/>
    </row>
    <row r="1003" spans="1:17" ht="15.75" x14ac:dyDescent="0.25">
      <c r="A1003" s="51"/>
      <c r="B1003" s="35"/>
      <c r="C1003" s="31"/>
      <c r="D1003" s="31"/>
      <c r="E1003" s="31"/>
      <c r="F1003" s="32"/>
      <c r="G1003" s="33"/>
      <c r="H1003" s="34"/>
      <c r="I1003" s="31"/>
      <c r="J1003" s="35"/>
      <c r="K1003" s="35"/>
      <c r="L1003" s="36"/>
      <c r="M1003" s="37"/>
      <c r="N1003" s="38"/>
      <c r="O1003" s="39"/>
      <c r="P1003" s="35"/>
      <c r="Q1003" s="54"/>
    </row>
    <row r="1004" spans="1:17" ht="15.75" x14ac:dyDescent="0.25">
      <c r="A1004" s="50"/>
      <c r="B1004" s="44"/>
      <c r="C1004" s="40"/>
      <c r="D1004" s="40"/>
      <c r="E1004" s="40"/>
      <c r="F1004" s="41"/>
      <c r="G1004" s="42"/>
      <c r="H1004" s="43"/>
      <c r="I1004" s="40"/>
      <c r="J1004" s="44"/>
      <c r="K1004" s="44"/>
      <c r="L1004" s="45"/>
      <c r="M1004" s="46"/>
      <c r="N1004" s="47"/>
      <c r="O1004" s="48"/>
      <c r="P1004" s="44"/>
      <c r="Q1004" s="53"/>
    </row>
    <row r="1005" spans="1:17" ht="15.75" x14ac:dyDescent="0.25">
      <c r="A1005" s="51"/>
      <c r="B1005" s="35"/>
      <c r="C1005" s="31"/>
      <c r="D1005" s="31"/>
      <c r="E1005" s="31"/>
      <c r="F1005" s="32"/>
      <c r="G1005" s="33"/>
      <c r="H1005" s="34"/>
      <c r="I1005" s="31"/>
      <c r="J1005" s="35"/>
      <c r="K1005" s="35"/>
      <c r="L1005" s="36"/>
      <c r="M1005" s="37"/>
      <c r="N1005" s="38"/>
      <c r="O1005" s="39"/>
      <c r="P1005" s="35"/>
      <c r="Q1005" s="54"/>
    </row>
    <row r="1006" spans="1:17" ht="15.75" x14ac:dyDescent="0.25">
      <c r="A1006" s="50"/>
      <c r="B1006" s="44"/>
      <c r="C1006" s="40"/>
      <c r="D1006" s="40"/>
      <c r="E1006" s="40"/>
      <c r="F1006" s="41"/>
      <c r="G1006" s="42"/>
      <c r="H1006" s="43"/>
      <c r="I1006" s="40"/>
      <c r="J1006" s="44"/>
      <c r="K1006" s="44"/>
      <c r="L1006" s="45"/>
      <c r="M1006" s="46"/>
      <c r="N1006" s="47"/>
      <c r="O1006" s="48"/>
      <c r="P1006" s="44"/>
      <c r="Q1006" s="53"/>
    </row>
    <row r="1007" spans="1:17" ht="15.75" x14ac:dyDescent="0.25">
      <c r="A1007" s="51"/>
      <c r="B1007" s="35"/>
      <c r="C1007" s="31"/>
      <c r="D1007" s="31"/>
      <c r="E1007" s="31"/>
      <c r="F1007" s="32"/>
      <c r="G1007" s="33"/>
      <c r="H1007" s="34"/>
      <c r="I1007" s="31"/>
      <c r="J1007" s="35"/>
      <c r="K1007" s="35"/>
      <c r="L1007" s="36"/>
      <c r="M1007" s="37"/>
      <c r="N1007" s="38"/>
      <c r="O1007" s="39"/>
      <c r="P1007" s="35"/>
      <c r="Q1007" s="54"/>
    </row>
    <row r="1008" spans="1:17" ht="15.75" x14ac:dyDescent="0.25">
      <c r="A1008" s="50"/>
      <c r="B1008" s="44"/>
      <c r="C1008" s="40"/>
      <c r="D1008" s="40"/>
      <c r="E1008" s="40"/>
      <c r="F1008" s="41"/>
      <c r="G1008" s="42"/>
      <c r="H1008" s="43"/>
      <c r="I1008" s="40"/>
      <c r="J1008" s="44"/>
      <c r="K1008" s="44"/>
      <c r="L1008" s="45"/>
      <c r="M1008" s="46"/>
      <c r="N1008" s="47"/>
      <c r="O1008" s="48"/>
      <c r="P1008" s="44"/>
      <c r="Q1008" s="53"/>
    </row>
    <row r="1009" spans="1:17" ht="15.75" x14ac:dyDescent="0.25">
      <c r="A1009" s="51"/>
      <c r="B1009" s="35"/>
      <c r="C1009" s="31"/>
      <c r="D1009" s="31"/>
      <c r="E1009" s="31"/>
      <c r="F1009" s="32"/>
      <c r="G1009" s="33"/>
      <c r="H1009" s="34"/>
      <c r="I1009" s="31"/>
      <c r="J1009" s="35"/>
      <c r="K1009" s="35"/>
      <c r="L1009" s="36"/>
      <c r="M1009" s="37"/>
      <c r="N1009" s="38"/>
      <c r="O1009" s="39"/>
      <c r="P1009" s="35"/>
      <c r="Q1009" s="54"/>
    </row>
    <row r="1010" spans="1:17" ht="15.75" x14ac:dyDescent="0.25">
      <c r="A1010" s="50"/>
      <c r="B1010" s="44"/>
      <c r="C1010" s="40"/>
      <c r="D1010" s="40"/>
      <c r="E1010" s="40"/>
      <c r="F1010" s="41"/>
      <c r="G1010" s="42"/>
      <c r="H1010" s="43"/>
      <c r="I1010" s="40"/>
      <c r="J1010" s="44"/>
      <c r="K1010" s="44"/>
      <c r="L1010" s="45"/>
      <c r="M1010" s="46"/>
      <c r="N1010" s="47"/>
      <c r="O1010" s="48"/>
      <c r="P1010" s="44"/>
      <c r="Q1010" s="53"/>
    </row>
    <row r="1011" spans="1:17" ht="15.75" x14ac:dyDescent="0.25">
      <c r="A1011" s="51"/>
      <c r="B1011" s="35"/>
      <c r="C1011" s="31"/>
      <c r="D1011" s="31"/>
      <c r="E1011" s="31"/>
      <c r="F1011" s="32"/>
      <c r="G1011" s="33"/>
      <c r="H1011" s="34"/>
      <c r="I1011" s="31"/>
      <c r="J1011" s="35"/>
      <c r="K1011" s="35"/>
      <c r="L1011" s="36"/>
      <c r="M1011" s="37"/>
      <c r="N1011" s="38"/>
      <c r="O1011" s="39"/>
      <c r="P1011" s="35"/>
      <c r="Q1011" s="54"/>
    </row>
    <row r="1012" spans="1:17" ht="15.75" x14ac:dyDescent="0.25">
      <c r="A1012" s="50"/>
      <c r="B1012" s="44"/>
      <c r="C1012" s="40"/>
      <c r="D1012" s="40"/>
      <c r="E1012" s="40"/>
      <c r="F1012" s="41"/>
      <c r="G1012" s="42"/>
      <c r="H1012" s="43"/>
      <c r="I1012" s="40"/>
      <c r="J1012" s="44"/>
      <c r="K1012" s="44"/>
      <c r="L1012" s="45"/>
      <c r="M1012" s="46"/>
      <c r="N1012" s="47"/>
      <c r="O1012" s="48"/>
      <c r="P1012" s="44"/>
      <c r="Q1012" s="53"/>
    </row>
    <row r="1013" spans="1:17" ht="15.75" x14ac:dyDescent="0.25">
      <c r="A1013" s="51"/>
      <c r="B1013" s="35"/>
      <c r="C1013" s="31"/>
      <c r="D1013" s="31"/>
      <c r="E1013" s="31"/>
      <c r="F1013" s="32"/>
      <c r="G1013" s="33"/>
      <c r="H1013" s="34"/>
      <c r="I1013" s="31"/>
      <c r="J1013" s="35"/>
      <c r="K1013" s="35"/>
      <c r="L1013" s="36"/>
      <c r="M1013" s="37"/>
      <c r="N1013" s="38"/>
      <c r="O1013" s="39"/>
      <c r="P1013" s="35"/>
      <c r="Q1013" s="54"/>
    </row>
    <row r="1014" spans="1:17" ht="15.75" x14ac:dyDescent="0.25">
      <c r="A1014" s="50"/>
      <c r="B1014" s="44"/>
      <c r="C1014" s="40"/>
      <c r="D1014" s="40"/>
      <c r="E1014" s="40"/>
      <c r="F1014" s="41"/>
      <c r="G1014" s="42"/>
      <c r="H1014" s="43"/>
      <c r="I1014" s="40"/>
      <c r="J1014" s="44"/>
      <c r="K1014" s="44"/>
      <c r="L1014" s="45"/>
      <c r="M1014" s="46"/>
      <c r="N1014" s="47"/>
      <c r="O1014" s="48"/>
      <c r="P1014" s="44"/>
      <c r="Q1014" s="53"/>
    </row>
    <row r="1015" spans="1:17" ht="15.75" x14ac:dyDescent="0.25">
      <c r="A1015" s="51"/>
      <c r="B1015" s="35"/>
      <c r="C1015" s="31"/>
      <c r="D1015" s="31"/>
      <c r="E1015" s="31"/>
      <c r="F1015" s="32"/>
      <c r="G1015" s="33"/>
      <c r="H1015" s="34"/>
      <c r="I1015" s="31"/>
      <c r="J1015" s="35"/>
      <c r="K1015" s="35"/>
      <c r="L1015" s="36"/>
      <c r="M1015" s="37"/>
      <c r="N1015" s="38"/>
      <c r="O1015" s="39"/>
      <c r="P1015" s="35"/>
      <c r="Q1015" s="54"/>
    </row>
    <row r="1016" spans="1:17" ht="15.75" x14ac:dyDescent="0.25">
      <c r="A1016" s="50"/>
      <c r="B1016" s="44"/>
      <c r="C1016" s="40"/>
      <c r="D1016" s="40"/>
      <c r="E1016" s="40"/>
      <c r="F1016" s="41"/>
      <c r="G1016" s="42"/>
      <c r="H1016" s="43"/>
      <c r="I1016" s="40"/>
      <c r="J1016" s="44"/>
      <c r="K1016" s="44"/>
      <c r="L1016" s="45"/>
      <c r="M1016" s="46"/>
      <c r="N1016" s="47"/>
      <c r="O1016" s="48"/>
      <c r="P1016" s="44"/>
      <c r="Q1016" s="53"/>
    </row>
    <row r="1017" spans="1:17" ht="15.75" x14ac:dyDescent="0.25">
      <c r="A1017" s="51"/>
      <c r="B1017" s="35"/>
      <c r="C1017" s="31"/>
      <c r="D1017" s="31"/>
      <c r="E1017" s="31"/>
      <c r="F1017" s="32"/>
      <c r="G1017" s="33"/>
      <c r="H1017" s="34"/>
      <c r="I1017" s="31"/>
      <c r="J1017" s="35"/>
      <c r="K1017" s="35"/>
      <c r="L1017" s="36"/>
      <c r="M1017" s="37"/>
      <c r="N1017" s="38"/>
      <c r="O1017" s="39"/>
      <c r="P1017" s="35"/>
      <c r="Q1017" s="54"/>
    </row>
    <row r="1018" spans="1:17" ht="15.75" x14ac:dyDescent="0.25">
      <c r="A1018" s="50"/>
      <c r="B1018" s="44"/>
      <c r="C1018" s="40"/>
      <c r="D1018" s="40"/>
      <c r="E1018" s="40"/>
      <c r="F1018" s="41"/>
      <c r="G1018" s="42"/>
      <c r="H1018" s="43"/>
      <c r="I1018" s="40"/>
      <c r="J1018" s="44"/>
      <c r="K1018" s="44"/>
      <c r="L1018" s="45"/>
      <c r="M1018" s="46"/>
      <c r="N1018" s="47"/>
      <c r="O1018" s="48"/>
      <c r="P1018" s="44"/>
      <c r="Q1018" s="53"/>
    </row>
    <row r="1019" spans="1:17" ht="15.75" x14ac:dyDescent="0.25">
      <c r="A1019" s="51"/>
      <c r="B1019" s="35"/>
      <c r="C1019" s="31"/>
      <c r="D1019" s="31"/>
      <c r="E1019" s="31"/>
      <c r="F1019" s="32"/>
      <c r="G1019" s="33"/>
      <c r="H1019" s="34"/>
      <c r="I1019" s="31"/>
      <c r="J1019" s="35"/>
      <c r="K1019" s="35"/>
      <c r="L1019" s="36"/>
      <c r="M1019" s="37"/>
      <c r="N1019" s="38"/>
      <c r="O1019" s="39"/>
      <c r="P1019" s="35"/>
      <c r="Q1019" s="54"/>
    </row>
    <row r="1020" spans="1:17" ht="15.75" x14ac:dyDescent="0.25">
      <c r="A1020" s="50"/>
      <c r="B1020" s="44"/>
      <c r="C1020" s="40"/>
      <c r="D1020" s="40"/>
      <c r="E1020" s="40"/>
      <c r="F1020" s="41"/>
      <c r="G1020" s="42"/>
      <c r="H1020" s="43"/>
      <c r="I1020" s="40"/>
      <c r="J1020" s="44"/>
      <c r="K1020" s="44"/>
      <c r="L1020" s="45"/>
      <c r="M1020" s="46"/>
      <c r="N1020" s="47"/>
      <c r="O1020" s="48"/>
      <c r="P1020" s="44"/>
      <c r="Q1020" s="53"/>
    </row>
    <row r="1021" spans="1:17" ht="15.75" x14ac:dyDescent="0.25">
      <c r="A1021" s="51"/>
      <c r="B1021" s="35"/>
      <c r="C1021" s="31"/>
      <c r="D1021" s="31"/>
      <c r="E1021" s="31"/>
      <c r="F1021" s="32"/>
      <c r="G1021" s="33"/>
      <c r="H1021" s="34"/>
      <c r="I1021" s="31"/>
      <c r="J1021" s="35"/>
      <c r="K1021" s="35"/>
      <c r="L1021" s="36"/>
      <c r="M1021" s="37"/>
      <c r="N1021" s="38"/>
      <c r="O1021" s="39"/>
      <c r="P1021" s="35"/>
      <c r="Q1021" s="54"/>
    </row>
    <row r="1022" spans="1:17" ht="15.75" x14ac:dyDescent="0.25">
      <c r="A1022" s="50"/>
      <c r="B1022" s="44"/>
      <c r="C1022" s="40"/>
      <c r="D1022" s="40"/>
      <c r="E1022" s="40"/>
      <c r="F1022" s="41"/>
      <c r="G1022" s="42"/>
      <c r="H1022" s="43"/>
      <c r="I1022" s="40"/>
      <c r="J1022" s="44"/>
      <c r="K1022" s="44"/>
      <c r="L1022" s="45"/>
      <c r="M1022" s="46"/>
      <c r="N1022" s="47"/>
      <c r="O1022" s="48"/>
      <c r="P1022" s="44"/>
      <c r="Q1022" s="53"/>
    </row>
    <row r="1023" spans="1:17" ht="15.75" x14ac:dyDescent="0.25">
      <c r="A1023" s="51"/>
      <c r="B1023" s="35"/>
      <c r="C1023" s="31"/>
      <c r="D1023" s="31"/>
      <c r="E1023" s="31"/>
      <c r="F1023" s="32"/>
      <c r="G1023" s="33"/>
      <c r="H1023" s="34"/>
      <c r="I1023" s="31"/>
      <c r="J1023" s="35"/>
      <c r="K1023" s="35"/>
      <c r="L1023" s="36"/>
      <c r="M1023" s="37"/>
      <c r="N1023" s="38"/>
      <c r="O1023" s="39"/>
      <c r="P1023" s="35"/>
      <c r="Q1023" s="54"/>
    </row>
    <row r="1024" spans="1:17" ht="15.75" x14ac:dyDescent="0.25">
      <c r="A1024" s="50"/>
      <c r="B1024" s="44"/>
      <c r="C1024" s="40"/>
      <c r="D1024" s="40"/>
      <c r="E1024" s="40"/>
      <c r="F1024" s="41"/>
      <c r="G1024" s="42"/>
      <c r="H1024" s="43"/>
      <c r="I1024" s="40"/>
      <c r="J1024" s="44"/>
      <c r="K1024" s="44"/>
      <c r="L1024" s="45"/>
      <c r="M1024" s="46"/>
      <c r="N1024" s="47"/>
      <c r="O1024" s="48"/>
      <c r="P1024" s="44"/>
      <c r="Q1024" s="53"/>
    </row>
    <row r="1025" spans="1:17" ht="15.75" x14ac:dyDescent="0.25">
      <c r="A1025" s="51"/>
      <c r="B1025" s="35"/>
      <c r="C1025" s="31"/>
      <c r="D1025" s="31"/>
      <c r="E1025" s="31"/>
      <c r="F1025" s="32"/>
      <c r="G1025" s="33"/>
      <c r="H1025" s="34"/>
      <c r="I1025" s="31"/>
      <c r="J1025" s="35"/>
      <c r="K1025" s="35"/>
      <c r="L1025" s="36"/>
      <c r="M1025" s="37"/>
      <c r="N1025" s="38"/>
      <c r="O1025" s="39"/>
      <c r="P1025" s="35"/>
      <c r="Q1025" s="54"/>
    </row>
    <row r="1026" spans="1:17" ht="15.75" x14ac:dyDescent="0.25">
      <c r="A1026" s="50"/>
      <c r="B1026" s="44"/>
      <c r="C1026" s="40"/>
      <c r="D1026" s="40"/>
      <c r="E1026" s="40"/>
      <c r="F1026" s="41"/>
      <c r="G1026" s="42"/>
      <c r="H1026" s="43"/>
      <c r="I1026" s="40"/>
      <c r="J1026" s="44"/>
      <c r="K1026" s="44"/>
      <c r="L1026" s="45"/>
      <c r="M1026" s="46"/>
      <c r="N1026" s="47"/>
      <c r="O1026" s="48"/>
      <c r="P1026" s="44"/>
      <c r="Q1026" s="53"/>
    </row>
    <row r="1027" spans="1:17" ht="15.75" x14ac:dyDescent="0.25">
      <c r="A1027" s="51"/>
      <c r="B1027" s="35"/>
      <c r="C1027" s="31"/>
      <c r="D1027" s="31"/>
      <c r="E1027" s="31"/>
      <c r="F1027" s="32"/>
      <c r="G1027" s="33"/>
      <c r="H1027" s="34"/>
      <c r="I1027" s="31"/>
      <c r="J1027" s="35"/>
      <c r="K1027" s="35"/>
      <c r="L1027" s="36"/>
      <c r="M1027" s="37"/>
      <c r="N1027" s="38"/>
      <c r="O1027" s="39"/>
      <c r="P1027" s="35"/>
      <c r="Q1027" s="54"/>
    </row>
    <row r="1028" spans="1:17" ht="15.75" x14ac:dyDescent="0.25">
      <c r="A1028" s="50"/>
      <c r="B1028" s="44"/>
      <c r="C1028" s="40"/>
      <c r="D1028" s="40"/>
      <c r="E1028" s="40"/>
      <c r="F1028" s="41"/>
      <c r="G1028" s="42"/>
      <c r="H1028" s="43"/>
      <c r="I1028" s="40"/>
      <c r="J1028" s="44"/>
      <c r="K1028" s="44"/>
      <c r="L1028" s="45"/>
      <c r="M1028" s="46"/>
      <c r="N1028" s="47"/>
      <c r="O1028" s="48"/>
      <c r="P1028" s="44"/>
      <c r="Q1028" s="53"/>
    </row>
    <row r="1029" spans="1:17" ht="15.75" x14ac:dyDescent="0.25">
      <c r="A1029" s="51"/>
      <c r="B1029" s="35"/>
      <c r="C1029" s="31"/>
      <c r="D1029" s="31"/>
      <c r="E1029" s="31"/>
      <c r="F1029" s="32"/>
      <c r="G1029" s="33"/>
      <c r="H1029" s="34"/>
      <c r="I1029" s="31"/>
      <c r="J1029" s="35"/>
      <c r="K1029" s="35"/>
      <c r="L1029" s="36"/>
      <c r="M1029" s="37"/>
      <c r="N1029" s="38"/>
      <c r="O1029" s="39"/>
      <c r="P1029" s="35"/>
      <c r="Q1029" s="54"/>
    </row>
    <row r="1030" spans="1:17" ht="15.75" x14ac:dyDescent="0.25">
      <c r="A1030" s="50"/>
      <c r="B1030" s="44"/>
      <c r="C1030" s="40"/>
      <c r="D1030" s="40"/>
      <c r="E1030" s="40"/>
      <c r="F1030" s="41"/>
      <c r="G1030" s="42"/>
      <c r="H1030" s="43"/>
      <c r="I1030" s="40"/>
      <c r="J1030" s="44"/>
      <c r="K1030" s="44"/>
      <c r="L1030" s="45"/>
      <c r="M1030" s="46"/>
      <c r="N1030" s="47"/>
      <c r="O1030" s="48"/>
      <c r="P1030" s="44"/>
      <c r="Q1030" s="53"/>
    </row>
    <row r="1031" spans="1:17" ht="15.75" x14ac:dyDescent="0.25">
      <c r="A1031" s="51"/>
      <c r="B1031" s="35"/>
      <c r="C1031" s="31"/>
      <c r="D1031" s="31"/>
      <c r="E1031" s="31"/>
      <c r="F1031" s="32"/>
      <c r="G1031" s="33"/>
      <c r="H1031" s="34"/>
      <c r="I1031" s="31"/>
      <c r="J1031" s="35"/>
      <c r="K1031" s="35"/>
      <c r="L1031" s="36"/>
      <c r="M1031" s="37"/>
      <c r="N1031" s="38"/>
      <c r="O1031" s="39"/>
      <c r="P1031" s="35"/>
      <c r="Q1031" s="54"/>
    </row>
    <row r="1032" spans="1:17" ht="15.75" x14ac:dyDescent="0.25">
      <c r="A1032" s="50"/>
      <c r="B1032" s="44"/>
      <c r="C1032" s="40"/>
      <c r="D1032" s="40"/>
      <c r="E1032" s="40"/>
      <c r="F1032" s="41"/>
      <c r="G1032" s="42"/>
      <c r="H1032" s="43"/>
      <c r="I1032" s="40"/>
      <c r="J1032" s="44"/>
      <c r="K1032" s="44"/>
      <c r="L1032" s="45"/>
      <c r="M1032" s="46"/>
      <c r="N1032" s="47"/>
      <c r="O1032" s="48"/>
      <c r="P1032" s="44"/>
      <c r="Q1032" s="53"/>
    </row>
    <row r="1033" spans="1:17" ht="15.75" x14ac:dyDescent="0.25">
      <c r="A1033" s="51"/>
      <c r="B1033" s="35"/>
      <c r="C1033" s="31"/>
      <c r="D1033" s="31"/>
      <c r="E1033" s="31"/>
      <c r="F1033" s="32"/>
      <c r="G1033" s="33"/>
      <c r="H1033" s="34"/>
      <c r="I1033" s="31"/>
      <c r="J1033" s="35"/>
      <c r="K1033" s="35"/>
      <c r="L1033" s="36"/>
      <c r="M1033" s="37"/>
      <c r="N1033" s="38"/>
      <c r="O1033" s="39"/>
      <c r="P1033" s="35"/>
      <c r="Q1033" s="54"/>
    </row>
    <row r="1034" spans="1:17" ht="15.75" x14ac:dyDescent="0.25">
      <c r="A1034" s="50"/>
      <c r="B1034" s="44"/>
      <c r="C1034" s="40"/>
      <c r="D1034" s="40"/>
      <c r="E1034" s="40"/>
      <c r="F1034" s="41"/>
      <c r="G1034" s="42"/>
      <c r="H1034" s="43"/>
      <c r="I1034" s="40"/>
      <c r="J1034" s="44"/>
      <c r="K1034" s="44"/>
      <c r="L1034" s="45"/>
      <c r="M1034" s="46"/>
      <c r="N1034" s="47"/>
      <c r="O1034" s="48"/>
      <c r="P1034" s="44"/>
      <c r="Q1034" s="53"/>
    </row>
    <row r="1035" spans="1:17" ht="15.75" x14ac:dyDescent="0.25">
      <c r="A1035" s="51"/>
      <c r="B1035" s="35"/>
      <c r="C1035" s="31"/>
      <c r="D1035" s="31"/>
      <c r="E1035" s="31"/>
      <c r="F1035" s="32"/>
      <c r="G1035" s="33"/>
      <c r="H1035" s="34"/>
      <c r="I1035" s="31"/>
      <c r="J1035" s="35"/>
      <c r="K1035" s="35"/>
      <c r="L1035" s="36"/>
      <c r="M1035" s="37"/>
      <c r="N1035" s="38"/>
      <c r="O1035" s="39"/>
      <c r="P1035" s="35"/>
      <c r="Q1035" s="54"/>
    </row>
    <row r="1036" spans="1:17" ht="15.75" x14ac:dyDescent="0.25">
      <c r="A1036" s="50"/>
      <c r="B1036" s="44"/>
      <c r="C1036" s="40"/>
      <c r="D1036" s="40"/>
      <c r="E1036" s="40"/>
      <c r="F1036" s="41"/>
      <c r="G1036" s="42"/>
      <c r="H1036" s="43"/>
      <c r="I1036" s="40"/>
      <c r="J1036" s="44"/>
      <c r="K1036" s="44"/>
      <c r="L1036" s="45"/>
      <c r="M1036" s="46"/>
      <c r="N1036" s="47"/>
      <c r="O1036" s="48"/>
      <c r="P1036" s="44"/>
      <c r="Q1036" s="53"/>
    </row>
    <row r="1037" spans="1:17" ht="15.75" x14ac:dyDescent="0.25">
      <c r="A1037" s="51"/>
      <c r="B1037" s="35"/>
      <c r="C1037" s="31"/>
      <c r="D1037" s="31"/>
      <c r="E1037" s="31"/>
      <c r="F1037" s="32"/>
      <c r="G1037" s="33"/>
      <c r="H1037" s="34"/>
      <c r="I1037" s="31"/>
      <c r="J1037" s="35"/>
      <c r="K1037" s="35"/>
      <c r="L1037" s="36"/>
      <c r="M1037" s="37"/>
      <c r="N1037" s="38"/>
      <c r="O1037" s="39"/>
      <c r="P1037" s="35"/>
      <c r="Q1037" s="54"/>
    </row>
    <row r="1038" spans="1:17" ht="15.75" x14ac:dyDescent="0.25">
      <c r="A1038" s="50"/>
      <c r="B1038" s="44"/>
      <c r="C1038" s="40"/>
      <c r="D1038" s="40"/>
      <c r="E1038" s="40"/>
      <c r="F1038" s="41"/>
      <c r="G1038" s="42"/>
      <c r="H1038" s="43"/>
      <c r="I1038" s="40"/>
      <c r="J1038" s="44"/>
      <c r="K1038" s="44"/>
      <c r="L1038" s="45"/>
      <c r="M1038" s="46"/>
      <c r="N1038" s="47"/>
      <c r="O1038" s="48"/>
      <c r="P1038" s="44"/>
      <c r="Q1038" s="53"/>
    </row>
    <row r="1039" spans="1:17" ht="15.75" x14ac:dyDescent="0.25">
      <c r="A1039" s="51"/>
      <c r="B1039" s="35"/>
      <c r="C1039" s="31"/>
      <c r="D1039" s="31"/>
      <c r="E1039" s="31"/>
      <c r="F1039" s="32"/>
      <c r="G1039" s="33"/>
      <c r="H1039" s="34"/>
      <c r="I1039" s="31"/>
      <c r="J1039" s="35"/>
      <c r="K1039" s="35"/>
      <c r="L1039" s="36"/>
      <c r="M1039" s="37"/>
      <c r="N1039" s="38"/>
      <c r="O1039" s="39"/>
      <c r="P1039" s="35"/>
      <c r="Q1039" s="54"/>
    </row>
    <row r="1040" spans="1:17" ht="15.75" x14ac:dyDescent="0.25">
      <c r="A1040" s="50"/>
      <c r="B1040" s="44"/>
      <c r="C1040" s="40"/>
      <c r="D1040" s="40"/>
      <c r="E1040" s="40"/>
      <c r="F1040" s="41"/>
      <c r="G1040" s="42"/>
      <c r="H1040" s="43"/>
      <c r="I1040" s="40"/>
      <c r="J1040" s="44"/>
      <c r="K1040" s="44"/>
      <c r="L1040" s="45"/>
      <c r="M1040" s="46"/>
      <c r="N1040" s="47"/>
      <c r="O1040" s="48"/>
      <c r="P1040" s="44"/>
      <c r="Q1040" s="53"/>
    </row>
    <row r="1041" spans="1:17" ht="15.75" x14ac:dyDescent="0.25">
      <c r="A1041" s="51"/>
      <c r="B1041" s="35"/>
      <c r="C1041" s="31"/>
      <c r="D1041" s="31"/>
      <c r="E1041" s="31"/>
      <c r="F1041" s="32"/>
      <c r="G1041" s="33"/>
      <c r="H1041" s="34"/>
      <c r="I1041" s="31"/>
      <c r="J1041" s="35"/>
      <c r="K1041" s="35"/>
      <c r="L1041" s="36"/>
      <c r="M1041" s="37"/>
      <c r="N1041" s="38"/>
      <c r="O1041" s="39"/>
      <c r="P1041" s="35"/>
      <c r="Q1041" s="54"/>
    </row>
    <row r="1042" spans="1:17" ht="15.75" x14ac:dyDescent="0.25">
      <c r="A1042" s="50"/>
      <c r="B1042" s="44"/>
      <c r="C1042" s="40"/>
      <c r="D1042" s="40"/>
      <c r="E1042" s="40"/>
      <c r="F1042" s="41"/>
      <c r="G1042" s="42"/>
      <c r="H1042" s="43"/>
      <c r="I1042" s="40"/>
      <c r="J1042" s="44"/>
      <c r="K1042" s="44"/>
      <c r="L1042" s="45"/>
      <c r="M1042" s="46"/>
      <c r="N1042" s="47"/>
      <c r="O1042" s="48"/>
      <c r="P1042" s="44"/>
      <c r="Q1042" s="53"/>
    </row>
    <row r="1043" spans="1:17" ht="15.75" x14ac:dyDescent="0.25">
      <c r="A1043" s="51"/>
      <c r="B1043" s="35"/>
      <c r="C1043" s="31"/>
      <c r="D1043" s="31"/>
      <c r="E1043" s="31"/>
      <c r="F1043" s="32"/>
      <c r="G1043" s="33"/>
      <c r="H1043" s="34"/>
      <c r="I1043" s="31"/>
      <c r="J1043" s="35"/>
      <c r="K1043" s="35"/>
      <c r="L1043" s="36"/>
      <c r="M1043" s="37"/>
      <c r="N1043" s="38"/>
      <c r="O1043" s="39"/>
      <c r="P1043" s="35"/>
      <c r="Q1043" s="54"/>
    </row>
    <row r="1044" spans="1:17" ht="15.75" x14ac:dyDescent="0.25">
      <c r="A1044" s="50"/>
      <c r="B1044" s="44"/>
      <c r="C1044" s="40"/>
      <c r="D1044" s="40"/>
      <c r="E1044" s="40"/>
      <c r="F1044" s="41"/>
      <c r="G1044" s="42"/>
      <c r="H1044" s="43"/>
      <c r="I1044" s="40"/>
      <c r="J1044" s="44"/>
      <c r="K1044" s="44"/>
      <c r="L1044" s="45"/>
      <c r="M1044" s="46"/>
      <c r="N1044" s="47"/>
      <c r="O1044" s="48"/>
      <c r="P1044" s="44"/>
      <c r="Q1044" s="53"/>
    </row>
    <row r="1045" spans="1:17" ht="15.75" x14ac:dyDescent="0.25">
      <c r="A1045" s="51"/>
      <c r="B1045" s="35"/>
      <c r="C1045" s="31"/>
      <c r="D1045" s="31"/>
      <c r="E1045" s="31"/>
      <c r="F1045" s="32"/>
      <c r="G1045" s="33"/>
      <c r="H1045" s="34"/>
      <c r="I1045" s="31"/>
      <c r="J1045" s="35"/>
      <c r="K1045" s="35"/>
      <c r="L1045" s="36"/>
      <c r="M1045" s="37"/>
      <c r="N1045" s="38"/>
      <c r="O1045" s="39"/>
      <c r="P1045" s="35"/>
      <c r="Q1045" s="54"/>
    </row>
    <row r="1046" spans="1:17" ht="15.75" x14ac:dyDescent="0.25">
      <c r="A1046" s="50"/>
      <c r="B1046" s="44"/>
      <c r="C1046" s="40"/>
      <c r="D1046" s="40"/>
      <c r="E1046" s="40"/>
      <c r="F1046" s="41"/>
      <c r="G1046" s="42"/>
      <c r="H1046" s="43"/>
      <c r="I1046" s="40"/>
      <c r="J1046" s="44"/>
      <c r="K1046" s="44"/>
      <c r="L1046" s="45"/>
      <c r="M1046" s="46"/>
      <c r="N1046" s="47"/>
      <c r="O1046" s="48"/>
      <c r="P1046" s="44"/>
      <c r="Q1046" s="53"/>
    </row>
    <row r="1047" spans="1:17" ht="15.75" x14ac:dyDescent="0.25">
      <c r="A1047" s="51"/>
      <c r="B1047" s="35"/>
      <c r="C1047" s="31"/>
      <c r="D1047" s="31"/>
      <c r="E1047" s="31"/>
      <c r="F1047" s="32"/>
      <c r="G1047" s="33"/>
      <c r="H1047" s="34"/>
      <c r="I1047" s="31"/>
      <c r="J1047" s="35"/>
      <c r="K1047" s="35"/>
      <c r="L1047" s="36"/>
      <c r="M1047" s="37"/>
      <c r="N1047" s="38"/>
      <c r="O1047" s="39"/>
      <c r="P1047" s="35"/>
      <c r="Q1047" s="54"/>
    </row>
    <row r="1048" spans="1:17" ht="15.75" x14ac:dyDescent="0.25">
      <c r="A1048" s="50"/>
      <c r="B1048" s="44"/>
      <c r="C1048" s="40"/>
      <c r="D1048" s="40"/>
      <c r="E1048" s="40"/>
      <c r="F1048" s="41"/>
      <c r="G1048" s="42"/>
      <c r="H1048" s="43"/>
      <c r="I1048" s="40"/>
      <c r="J1048" s="44"/>
      <c r="K1048" s="44"/>
      <c r="L1048" s="45"/>
      <c r="M1048" s="46"/>
      <c r="N1048" s="47"/>
      <c r="O1048" s="48"/>
      <c r="P1048" s="44"/>
      <c r="Q1048" s="53"/>
    </row>
    <row r="1049" spans="1:17" ht="15.75" x14ac:dyDescent="0.25">
      <c r="A1049" s="51"/>
      <c r="B1049" s="35"/>
      <c r="C1049" s="31"/>
      <c r="D1049" s="31"/>
      <c r="E1049" s="31"/>
      <c r="F1049" s="32"/>
      <c r="G1049" s="33"/>
      <c r="H1049" s="34"/>
      <c r="I1049" s="31"/>
      <c r="J1049" s="35"/>
      <c r="K1049" s="35"/>
      <c r="L1049" s="36"/>
      <c r="M1049" s="37"/>
      <c r="N1049" s="38"/>
      <c r="O1049" s="39"/>
      <c r="P1049" s="35"/>
      <c r="Q1049" s="54"/>
    </row>
    <row r="1050" spans="1:17" ht="15.75" x14ac:dyDescent="0.25">
      <c r="A1050" s="50"/>
      <c r="B1050" s="44"/>
      <c r="C1050" s="40"/>
      <c r="D1050" s="40"/>
      <c r="E1050" s="40"/>
      <c r="F1050" s="41"/>
      <c r="G1050" s="42"/>
      <c r="H1050" s="43"/>
      <c r="I1050" s="40"/>
      <c r="J1050" s="44"/>
      <c r="K1050" s="44"/>
      <c r="L1050" s="45"/>
      <c r="M1050" s="46"/>
      <c r="N1050" s="47"/>
      <c r="O1050" s="48"/>
      <c r="P1050" s="44"/>
      <c r="Q1050" s="53"/>
    </row>
    <row r="1051" spans="1:17" ht="15.75" x14ac:dyDescent="0.25">
      <c r="A1051" s="51"/>
      <c r="B1051" s="35"/>
      <c r="C1051" s="31"/>
      <c r="D1051" s="31"/>
      <c r="E1051" s="31"/>
      <c r="F1051" s="32"/>
      <c r="G1051" s="33"/>
      <c r="H1051" s="34"/>
      <c r="I1051" s="31"/>
      <c r="J1051" s="35"/>
      <c r="K1051" s="35"/>
      <c r="L1051" s="36"/>
      <c r="M1051" s="37"/>
      <c r="N1051" s="38"/>
      <c r="O1051" s="39"/>
      <c r="P1051" s="35"/>
      <c r="Q1051" s="54"/>
    </row>
    <row r="1052" spans="1:17" ht="15.75" x14ac:dyDescent="0.25">
      <c r="A1052" s="50"/>
      <c r="B1052" s="44"/>
      <c r="C1052" s="40"/>
      <c r="D1052" s="40"/>
      <c r="E1052" s="40"/>
      <c r="F1052" s="41"/>
      <c r="G1052" s="42"/>
      <c r="H1052" s="43"/>
      <c r="I1052" s="40"/>
      <c r="J1052" s="44"/>
      <c r="K1052" s="44"/>
      <c r="L1052" s="45"/>
      <c r="M1052" s="46"/>
      <c r="N1052" s="47"/>
      <c r="O1052" s="48"/>
      <c r="P1052" s="44"/>
      <c r="Q1052" s="53"/>
    </row>
    <row r="1053" spans="1:17" ht="15.75" x14ac:dyDescent="0.25">
      <c r="A1053" s="51"/>
      <c r="B1053" s="35"/>
      <c r="C1053" s="31"/>
      <c r="D1053" s="31"/>
      <c r="E1053" s="31"/>
      <c r="F1053" s="32"/>
      <c r="G1053" s="33"/>
      <c r="H1053" s="34"/>
      <c r="I1053" s="31"/>
      <c r="J1053" s="35"/>
      <c r="K1053" s="35"/>
      <c r="L1053" s="36"/>
      <c r="M1053" s="37"/>
      <c r="N1053" s="38"/>
      <c r="O1053" s="39"/>
      <c r="P1053" s="35"/>
      <c r="Q1053" s="54"/>
    </row>
    <row r="1054" spans="1:17" ht="15.75" x14ac:dyDescent="0.25">
      <c r="A1054" s="50"/>
      <c r="B1054" s="44"/>
      <c r="C1054" s="40"/>
      <c r="D1054" s="40"/>
      <c r="E1054" s="40"/>
      <c r="F1054" s="41"/>
      <c r="G1054" s="42"/>
      <c r="H1054" s="43"/>
      <c r="I1054" s="40"/>
      <c r="J1054" s="44"/>
      <c r="K1054" s="44"/>
      <c r="L1054" s="45"/>
      <c r="M1054" s="46"/>
      <c r="N1054" s="47"/>
      <c r="O1054" s="48"/>
      <c r="P1054" s="44"/>
      <c r="Q1054" s="53"/>
    </row>
    <row r="1055" spans="1:17" ht="15.75" x14ac:dyDescent="0.25">
      <c r="A1055" s="51"/>
      <c r="B1055" s="35"/>
      <c r="C1055" s="31"/>
      <c r="D1055" s="31"/>
      <c r="E1055" s="31"/>
      <c r="F1055" s="32"/>
      <c r="G1055" s="33"/>
      <c r="H1055" s="34"/>
      <c r="I1055" s="31"/>
      <c r="J1055" s="35"/>
      <c r="K1055" s="35"/>
      <c r="L1055" s="36"/>
      <c r="M1055" s="37"/>
      <c r="N1055" s="38"/>
      <c r="O1055" s="39"/>
      <c r="P1055" s="35"/>
      <c r="Q1055" s="54"/>
    </row>
    <row r="1056" spans="1:17" ht="15.75" x14ac:dyDescent="0.25">
      <c r="A1056" s="50"/>
      <c r="B1056" s="44"/>
      <c r="C1056" s="40"/>
      <c r="D1056" s="40"/>
      <c r="E1056" s="40"/>
      <c r="F1056" s="41"/>
      <c r="G1056" s="42"/>
      <c r="H1056" s="43"/>
      <c r="I1056" s="40"/>
      <c r="J1056" s="44"/>
      <c r="K1056" s="44"/>
      <c r="L1056" s="45"/>
      <c r="M1056" s="46"/>
      <c r="N1056" s="47"/>
      <c r="O1056" s="48"/>
      <c r="P1056" s="44"/>
      <c r="Q1056" s="53"/>
    </row>
    <row r="1057" spans="1:17" ht="15.75" x14ac:dyDescent="0.25">
      <c r="A1057" s="51"/>
      <c r="B1057" s="35"/>
      <c r="C1057" s="31"/>
      <c r="D1057" s="31"/>
      <c r="E1057" s="31"/>
      <c r="F1057" s="32"/>
      <c r="G1057" s="33"/>
      <c r="H1057" s="34"/>
      <c r="I1057" s="31"/>
      <c r="J1057" s="35"/>
      <c r="K1057" s="35"/>
      <c r="L1057" s="36"/>
      <c r="M1057" s="37"/>
      <c r="N1057" s="38"/>
      <c r="O1057" s="39"/>
      <c r="P1057" s="35"/>
      <c r="Q1057" s="54"/>
    </row>
    <row r="1058" spans="1:17" ht="15.75" x14ac:dyDescent="0.25">
      <c r="A1058" s="50"/>
      <c r="B1058" s="44"/>
      <c r="C1058" s="40"/>
      <c r="D1058" s="40"/>
      <c r="E1058" s="40"/>
      <c r="F1058" s="41"/>
      <c r="G1058" s="42"/>
      <c r="H1058" s="43"/>
      <c r="I1058" s="40"/>
      <c r="J1058" s="44"/>
      <c r="K1058" s="44"/>
      <c r="L1058" s="45"/>
      <c r="M1058" s="46"/>
      <c r="N1058" s="47"/>
      <c r="O1058" s="48"/>
      <c r="P1058" s="44"/>
      <c r="Q1058" s="53"/>
    </row>
    <row r="1059" spans="1:17" ht="15.75" x14ac:dyDescent="0.25">
      <c r="A1059" s="51"/>
      <c r="B1059" s="35"/>
      <c r="C1059" s="31"/>
      <c r="D1059" s="31"/>
      <c r="E1059" s="31"/>
      <c r="F1059" s="32"/>
      <c r="G1059" s="33"/>
      <c r="H1059" s="34"/>
      <c r="I1059" s="31"/>
      <c r="J1059" s="35"/>
      <c r="K1059" s="35"/>
      <c r="L1059" s="36"/>
      <c r="M1059" s="37"/>
      <c r="N1059" s="38"/>
      <c r="O1059" s="39"/>
      <c r="P1059" s="35"/>
      <c r="Q1059" s="54"/>
    </row>
    <row r="1060" spans="1:17" ht="15.75" x14ac:dyDescent="0.25">
      <c r="A1060" s="50"/>
      <c r="B1060" s="44"/>
      <c r="C1060" s="40"/>
      <c r="D1060" s="40"/>
      <c r="E1060" s="40"/>
      <c r="F1060" s="41"/>
      <c r="G1060" s="42"/>
      <c r="H1060" s="43"/>
      <c r="I1060" s="40"/>
      <c r="J1060" s="44"/>
      <c r="K1060" s="44"/>
      <c r="L1060" s="45"/>
      <c r="M1060" s="46"/>
      <c r="N1060" s="47"/>
      <c r="O1060" s="48"/>
      <c r="P1060" s="44"/>
      <c r="Q1060" s="53"/>
    </row>
    <row r="1061" spans="1:17" ht="15.75" x14ac:dyDescent="0.25">
      <c r="A1061" s="51"/>
      <c r="B1061" s="35"/>
      <c r="C1061" s="31"/>
      <c r="D1061" s="31"/>
      <c r="E1061" s="31"/>
      <c r="F1061" s="32"/>
      <c r="G1061" s="33"/>
      <c r="H1061" s="34"/>
      <c r="I1061" s="31"/>
      <c r="J1061" s="35"/>
      <c r="K1061" s="35"/>
      <c r="L1061" s="36"/>
      <c r="M1061" s="37"/>
      <c r="N1061" s="38"/>
      <c r="O1061" s="39"/>
      <c r="P1061" s="35"/>
      <c r="Q1061" s="54"/>
    </row>
    <row r="1062" spans="1:17" ht="15.75" x14ac:dyDescent="0.25">
      <c r="A1062" s="50"/>
      <c r="B1062" s="44"/>
      <c r="C1062" s="40"/>
      <c r="D1062" s="40"/>
      <c r="E1062" s="40"/>
      <c r="F1062" s="41"/>
      <c r="G1062" s="42"/>
      <c r="H1062" s="43"/>
      <c r="I1062" s="40"/>
      <c r="J1062" s="44"/>
      <c r="K1062" s="44"/>
      <c r="L1062" s="45"/>
      <c r="M1062" s="46"/>
      <c r="N1062" s="47"/>
      <c r="O1062" s="48"/>
      <c r="P1062" s="44"/>
      <c r="Q1062" s="53"/>
    </row>
    <row r="1063" spans="1:17" ht="15.75" x14ac:dyDescent="0.25">
      <c r="A1063" s="51"/>
      <c r="B1063" s="35"/>
      <c r="C1063" s="31"/>
      <c r="D1063" s="31"/>
      <c r="E1063" s="31"/>
      <c r="F1063" s="32"/>
      <c r="G1063" s="33"/>
      <c r="H1063" s="34"/>
      <c r="I1063" s="31"/>
      <c r="J1063" s="35"/>
      <c r="K1063" s="35"/>
      <c r="L1063" s="36"/>
      <c r="M1063" s="37"/>
      <c r="N1063" s="38"/>
      <c r="O1063" s="39"/>
      <c r="P1063" s="35"/>
      <c r="Q1063" s="54"/>
    </row>
    <row r="1064" spans="1:17" ht="15.75" x14ac:dyDescent="0.25">
      <c r="A1064" s="50"/>
      <c r="B1064" s="44"/>
      <c r="C1064" s="40"/>
      <c r="D1064" s="40"/>
      <c r="E1064" s="40"/>
      <c r="F1064" s="41"/>
      <c r="G1064" s="42"/>
      <c r="H1064" s="43"/>
      <c r="I1064" s="40"/>
      <c r="J1064" s="44"/>
      <c r="K1064" s="44"/>
      <c r="L1064" s="45"/>
      <c r="M1064" s="46"/>
      <c r="N1064" s="47"/>
      <c r="O1064" s="48"/>
      <c r="P1064" s="44"/>
      <c r="Q1064" s="53"/>
    </row>
    <row r="1065" spans="1:17" ht="15.75" x14ac:dyDescent="0.25">
      <c r="A1065" s="51"/>
      <c r="B1065" s="35"/>
      <c r="C1065" s="31"/>
      <c r="D1065" s="31"/>
      <c r="E1065" s="31"/>
      <c r="F1065" s="32"/>
      <c r="G1065" s="33"/>
      <c r="H1065" s="34"/>
      <c r="I1065" s="31"/>
      <c r="J1065" s="35"/>
      <c r="K1065" s="35"/>
      <c r="L1065" s="36"/>
      <c r="M1065" s="37"/>
      <c r="N1065" s="38"/>
      <c r="O1065" s="39"/>
      <c r="P1065" s="35"/>
      <c r="Q1065" s="54"/>
    </row>
    <row r="1066" spans="1:17" ht="15.75" x14ac:dyDescent="0.25">
      <c r="A1066" s="50"/>
      <c r="B1066" s="44"/>
      <c r="C1066" s="40"/>
      <c r="D1066" s="40"/>
      <c r="E1066" s="40"/>
      <c r="F1066" s="41"/>
      <c r="G1066" s="42"/>
      <c r="H1066" s="43"/>
      <c r="I1066" s="40"/>
      <c r="J1066" s="44"/>
      <c r="K1066" s="44"/>
      <c r="L1066" s="45"/>
      <c r="M1066" s="46"/>
      <c r="N1066" s="47"/>
      <c r="O1066" s="48"/>
      <c r="P1066" s="44"/>
      <c r="Q1066" s="53"/>
    </row>
    <row r="1067" spans="1:17" ht="15.75" x14ac:dyDescent="0.25">
      <c r="A1067" s="51"/>
      <c r="B1067" s="35"/>
      <c r="C1067" s="31"/>
      <c r="D1067" s="31"/>
      <c r="E1067" s="31"/>
      <c r="F1067" s="32"/>
      <c r="G1067" s="33"/>
      <c r="H1067" s="34"/>
      <c r="I1067" s="31"/>
      <c r="J1067" s="35"/>
      <c r="K1067" s="35"/>
      <c r="L1067" s="36"/>
      <c r="M1067" s="37"/>
      <c r="N1067" s="38"/>
      <c r="O1067" s="39"/>
      <c r="P1067" s="35"/>
      <c r="Q1067" s="54"/>
    </row>
    <row r="1068" spans="1:17" ht="15.75" x14ac:dyDescent="0.25">
      <c r="A1068" s="50"/>
      <c r="B1068" s="44"/>
      <c r="C1068" s="40"/>
      <c r="D1068" s="40"/>
      <c r="E1068" s="40"/>
      <c r="F1068" s="41"/>
      <c r="G1068" s="42"/>
      <c r="H1068" s="43"/>
      <c r="I1068" s="40"/>
      <c r="J1068" s="44"/>
      <c r="K1068" s="44"/>
      <c r="L1068" s="45"/>
      <c r="M1068" s="46"/>
      <c r="N1068" s="47"/>
      <c r="O1068" s="48"/>
      <c r="P1068" s="44"/>
      <c r="Q1068" s="53"/>
    </row>
    <row r="1069" spans="1:17" ht="15.75" x14ac:dyDescent="0.25">
      <c r="A1069" s="51"/>
      <c r="B1069" s="35"/>
      <c r="C1069" s="31"/>
      <c r="D1069" s="31"/>
      <c r="E1069" s="31"/>
      <c r="F1069" s="32"/>
      <c r="G1069" s="33"/>
      <c r="H1069" s="34"/>
      <c r="I1069" s="31"/>
      <c r="J1069" s="35"/>
      <c r="K1069" s="35"/>
      <c r="L1069" s="36"/>
      <c r="M1069" s="37"/>
      <c r="N1069" s="38"/>
      <c r="O1069" s="39"/>
      <c r="P1069" s="35"/>
      <c r="Q1069" s="54"/>
    </row>
    <row r="1070" spans="1:17" ht="15.75" x14ac:dyDescent="0.25">
      <c r="A1070" s="50"/>
      <c r="B1070" s="44"/>
      <c r="C1070" s="40"/>
      <c r="D1070" s="40"/>
      <c r="E1070" s="40"/>
      <c r="F1070" s="41"/>
      <c r="G1070" s="42"/>
      <c r="H1070" s="43"/>
      <c r="I1070" s="40"/>
      <c r="J1070" s="44"/>
      <c r="K1070" s="44"/>
      <c r="L1070" s="45"/>
      <c r="M1070" s="46"/>
      <c r="N1070" s="47"/>
      <c r="O1070" s="48"/>
      <c r="P1070" s="44"/>
      <c r="Q1070" s="53"/>
    </row>
    <row r="1071" spans="1:17" ht="15.75" x14ac:dyDescent="0.25">
      <c r="A1071" s="51"/>
      <c r="B1071" s="35"/>
      <c r="C1071" s="31"/>
      <c r="D1071" s="31"/>
      <c r="E1071" s="31"/>
      <c r="F1071" s="32"/>
      <c r="G1071" s="33"/>
      <c r="H1071" s="34"/>
      <c r="I1071" s="31"/>
      <c r="J1071" s="35"/>
      <c r="K1071" s="35"/>
      <c r="L1071" s="36"/>
      <c r="M1071" s="37"/>
      <c r="N1071" s="38"/>
      <c r="O1071" s="39"/>
      <c r="P1071" s="35"/>
      <c r="Q1071" s="54"/>
    </row>
    <row r="1072" spans="1:17" ht="15.75" x14ac:dyDescent="0.25">
      <c r="A1072" s="50"/>
      <c r="B1072" s="44"/>
      <c r="C1072" s="40"/>
      <c r="D1072" s="40"/>
      <c r="E1072" s="40"/>
      <c r="F1072" s="41"/>
      <c r="G1072" s="42"/>
      <c r="H1072" s="43"/>
      <c r="I1072" s="40"/>
      <c r="J1072" s="44"/>
      <c r="K1072" s="44"/>
      <c r="L1072" s="45"/>
      <c r="M1072" s="46"/>
      <c r="N1072" s="47"/>
      <c r="O1072" s="48"/>
      <c r="P1072" s="44"/>
      <c r="Q1072" s="53"/>
    </row>
    <row r="1073" spans="1:17" ht="15.75" x14ac:dyDescent="0.25">
      <c r="A1073" s="51"/>
      <c r="B1073" s="35"/>
      <c r="C1073" s="31"/>
      <c r="D1073" s="31"/>
      <c r="E1073" s="31"/>
      <c r="F1073" s="32"/>
      <c r="G1073" s="33"/>
      <c r="H1073" s="34"/>
      <c r="I1073" s="31"/>
      <c r="J1073" s="35"/>
      <c r="K1073" s="35"/>
      <c r="L1073" s="36"/>
      <c r="M1073" s="37"/>
      <c r="N1073" s="38"/>
      <c r="O1073" s="39"/>
      <c r="P1073" s="35"/>
      <c r="Q1073" s="54"/>
    </row>
    <row r="1074" spans="1:17" ht="15.75" x14ac:dyDescent="0.25">
      <c r="A1074" s="50"/>
      <c r="B1074" s="44"/>
      <c r="C1074" s="40"/>
      <c r="D1074" s="40"/>
      <c r="E1074" s="40"/>
      <c r="F1074" s="41"/>
      <c r="G1074" s="42"/>
      <c r="H1074" s="43"/>
      <c r="I1074" s="40"/>
      <c r="J1074" s="44"/>
      <c r="K1074" s="44"/>
      <c r="L1074" s="45"/>
      <c r="M1074" s="46"/>
      <c r="N1074" s="47"/>
      <c r="O1074" s="48"/>
      <c r="P1074" s="44"/>
      <c r="Q1074" s="53"/>
    </row>
    <row r="1075" spans="1:17" ht="15.75" x14ac:dyDescent="0.25">
      <c r="A1075" s="51"/>
      <c r="B1075" s="35"/>
      <c r="C1075" s="31"/>
      <c r="D1075" s="31"/>
      <c r="E1075" s="31"/>
      <c r="F1075" s="32"/>
      <c r="G1075" s="33"/>
      <c r="H1075" s="34"/>
      <c r="I1075" s="31"/>
      <c r="J1075" s="35"/>
      <c r="K1075" s="35"/>
      <c r="L1075" s="36"/>
      <c r="M1075" s="37"/>
      <c r="N1075" s="38"/>
      <c r="O1075" s="39"/>
      <c r="P1075" s="35"/>
      <c r="Q1075" s="54"/>
    </row>
    <row r="1076" spans="1:17" ht="15.75" x14ac:dyDescent="0.25">
      <c r="A1076" s="50"/>
      <c r="B1076" s="44"/>
      <c r="C1076" s="40"/>
      <c r="D1076" s="40"/>
      <c r="E1076" s="40"/>
      <c r="F1076" s="41"/>
      <c r="G1076" s="42"/>
      <c r="H1076" s="43"/>
      <c r="I1076" s="40"/>
      <c r="J1076" s="44"/>
      <c r="K1076" s="44"/>
      <c r="L1076" s="45"/>
      <c r="M1076" s="46"/>
      <c r="N1076" s="47"/>
      <c r="O1076" s="48"/>
      <c r="P1076" s="44"/>
      <c r="Q1076" s="53"/>
    </row>
    <row r="1077" spans="1:17" ht="15.75" x14ac:dyDescent="0.25">
      <c r="A1077" s="51"/>
      <c r="B1077" s="35"/>
      <c r="C1077" s="31"/>
      <c r="D1077" s="31"/>
      <c r="E1077" s="31"/>
      <c r="F1077" s="32"/>
      <c r="G1077" s="33"/>
      <c r="H1077" s="34"/>
      <c r="I1077" s="31"/>
      <c r="J1077" s="35"/>
      <c r="K1077" s="35"/>
      <c r="L1077" s="36"/>
      <c r="M1077" s="37"/>
      <c r="N1077" s="38"/>
      <c r="O1077" s="39"/>
      <c r="P1077" s="35"/>
      <c r="Q1077" s="54"/>
    </row>
    <row r="1078" spans="1:17" ht="15.75" x14ac:dyDescent="0.25">
      <c r="A1078" s="50"/>
      <c r="B1078" s="44"/>
      <c r="C1078" s="40"/>
      <c r="D1078" s="40"/>
      <c r="E1078" s="40"/>
      <c r="F1078" s="41"/>
      <c r="G1078" s="42"/>
      <c r="H1078" s="43"/>
      <c r="I1078" s="40"/>
      <c r="J1078" s="44"/>
      <c r="K1078" s="44"/>
      <c r="L1078" s="45"/>
      <c r="M1078" s="46"/>
      <c r="N1078" s="47"/>
      <c r="O1078" s="48"/>
      <c r="P1078" s="44"/>
      <c r="Q1078" s="53"/>
    </row>
    <row r="1079" spans="1:17" ht="15.75" x14ac:dyDescent="0.25">
      <c r="A1079" s="51"/>
      <c r="B1079" s="35"/>
      <c r="C1079" s="31"/>
      <c r="D1079" s="31"/>
      <c r="E1079" s="31"/>
      <c r="F1079" s="32"/>
      <c r="G1079" s="33"/>
      <c r="H1079" s="34"/>
      <c r="I1079" s="31"/>
      <c r="J1079" s="35"/>
      <c r="K1079" s="35"/>
      <c r="L1079" s="36"/>
      <c r="M1079" s="37"/>
      <c r="N1079" s="38"/>
      <c r="O1079" s="39"/>
      <c r="P1079" s="35"/>
      <c r="Q1079" s="54"/>
    </row>
    <row r="1080" spans="1:17" ht="15.75" x14ac:dyDescent="0.25">
      <c r="A1080" s="50"/>
      <c r="B1080" s="44"/>
      <c r="C1080" s="40"/>
      <c r="D1080" s="40"/>
      <c r="E1080" s="40"/>
      <c r="F1080" s="41"/>
      <c r="G1080" s="42"/>
      <c r="H1080" s="43"/>
      <c r="I1080" s="40"/>
      <c r="J1080" s="44"/>
      <c r="K1080" s="44"/>
      <c r="L1080" s="45"/>
      <c r="M1080" s="46"/>
      <c r="N1080" s="47"/>
      <c r="O1080" s="48"/>
      <c r="P1080" s="44"/>
      <c r="Q1080" s="53"/>
    </row>
    <row r="1081" spans="1:17" ht="15.75" x14ac:dyDescent="0.25">
      <c r="A1081" s="51"/>
      <c r="B1081" s="35"/>
      <c r="C1081" s="31"/>
      <c r="D1081" s="31"/>
      <c r="E1081" s="31"/>
      <c r="F1081" s="32"/>
      <c r="G1081" s="33"/>
      <c r="H1081" s="34"/>
      <c r="I1081" s="31"/>
      <c r="J1081" s="35"/>
      <c r="K1081" s="35"/>
      <c r="L1081" s="36"/>
      <c r="M1081" s="37"/>
      <c r="N1081" s="38"/>
      <c r="O1081" s="39"/>
      <c r="P1081" s="35"/>
      <c r="Q1081" s="54"/>
    </row>
    <row r="1082" spans="1:17" ht="15.75" x14ac:dyDescent="0.25">
      <c r="A1082" s="50"/>
      <c r="B1082" s="44"/>
      <c r="C1082" s="40"/>
      <c r="D1082" s="40"/>
      <c r="E1082" s="40"/>
      <c r="F1082" s="41"/>
      <c r="G1082" s="42"/>
      <c r="H1082" s="43"/>
      <c r="I1082" s="40"/>
      <c r="J1082" s="44"/>
      <c r="K1082" s="44"/>
      <c r="L1082" s="45"/>
      <c r="M1082" s="46"/>
      <c r="N1082" s="47"/>
      <c r="O1082" s="48"/>
      <c r="P1082" s="44"/>
      <c r="Q1082" s="53"/>
    </row>
    <row r="1083" spans="1:17" ht="15.75" x14ac:dyDescent="0.25">
      <c r="A1083" s="51"/>
      <c r="B1083" s="35"/>
      <c r="C1083" s="31"/>
      <c r="D1083" s="31"/>
      <c r="E1083" s="31"/>
      <c r="F1083" s="32"/>
      <c r="G1083" s="33"/>
      <c r="H1083" s="34"/>
      <c r="I1083" s="31"/>
      <c r="J1083" s="35"/>
      <c r="K1083" s="35"/>
      <c r="L1083" s="36"/>
      <c r="M1083" s="37"/>
      <c r="N1083" s="38"/>
      <c r="O1083" s="39"/>
      <c r="P1083" s="35"/>
      <c r="Q1083" s="54"/>
    </row>
    <row r="1084" spans="1:17" ht="15.75" x14ac:dyDescent="0.25">
      <c r="A1084" s="50"/>
      <c r="B1084" s="44"/>
      <c r="C1084" s="40"/>
      <c r="D1084" s="40"/>
      <c r="E1084" s="40"/>
      <c r="F1084" s="41"/>
      <c r="G1084" s="42"/>
      <c r="H1084" s="43"/>
      <c r="I1084" s="40"/>
      <c r="J1084" s="44"/>
      <c r="K1084" s="44"/>
      <c r="L1084" s="45"/>
      <c r="M1084" s="46"/>
      <c r="N1084" s="47"/>
      <c r="O1084" s="48"/>
      <c r="P1084" s="44"/>
      <c r="Q1084" s="53"/>
    </row>
    <row r="1085" spans="1:17" ht="15.75" x14ac:dyDescent="0.25">
      <c r="A1085" s="51"/>
      <c r="B1085" s="35"/>
      <c r="C1085" s="31"/>
      <c r="D1085" s="31"/>
      <c r="E1085" s="31"/>
      <c r="F1085" s="32"/>
      <c r="G1085" s="33"/>
      <c r="H1085" s="34"/>
      <c r="I1085" s="31"/>
      <c r="J1085" s="35"/>
      <c r="K1085" s="35"/>
      <c r="L1085" s="36"/>
      <c r="M1085" s="37"/>
      <c r="N1085" s="38"/>
      <c r="O1085" s="39"/>
      <c r="P1085" s="35"/>
      <c r="Q1085" s="54"/>
    </row>
    <row r="1086" spans="1:17" ht="15.75" x14ac:dyDescent="0.25">
      <c r="A1086" s="50"/>
      <c r="B1086" s="44"/>
      <c r="C1086" s="40"/>
      <c r="D1086" s="40"/>
      <c r="E1086" s="40"/>
      <c r="F1086" s="41"/>
      <c r="G1086" s="42"/>
      <c r="H1086" s="43"/>
      <c r="I1086" s="40"/>
      <c r="J1086" s="44"/>
      <c r="K1086" s="44"/>
      <c r="L1086" s="45"/>
      <c r="M1086" s="46"/>
      <c r="N1086" s="47"/>
      <c r="O1086" s="48"/>
      <c r="P1086" s="44"/>
      <c r="Q1086" s="53"/>
    </row>
    <row r="1087" spans="1:17" ht="15.75" x14ac:dyDescent="0.25">
      <c r="A1087" s="51"/>
      <c r="B1087" s="35"/>
      <c r="C1087" s="31"/>
      <c r="D1087" s="31"/>
      <c r="E1087" s="31"/>
      <c r="F1087" s="32"/>
      <c r="G1087" s="33"/>
      <c r="H1087" s="34"/>
      <c r="I1087" s="31"/>
      <c r="J1087" s="35"/>
      <c r="K1087" s="35"/>
      <c r="L1087" s="36"/>
      <c r="M1087" s="37"/>
      <c r="N1087" s="38"/>
      <c r="O1087" s="39"/>
      <c r="P1087" s="35"/>
      <c r="Q1087" s="54"/>
    </row>
    <row r="1088" spans="1:17" ht="15.75" x14ac:dyDescent="0.25">
      <c r="A1088" s="50"/>
      <c r="B1088" s="44"/>
      <c r="C1088" s="40"/>
      <c r="D1088" s="40"/>
      <c r="E1088" s="40"/>
      <c r="F1088" s="41"/>
      <c r="G1088" s="42"/>
      <c r="H1088" s="43"/>
      <c r="I1088" s="40"/>
      <c r="J1088" s="44"/>
      <c r="K1088" s="44"/>
      <c r="L1088" s="45"/>
      <c r="M1088" s="46"/>
      <c r="N1088" s="47"/>
      <c r="O1088" s="48"/>
      <c r="P1088" s="44"/>
      <c r="Q1088" s="53"/>
    </row>
    <row r="1089" spans="1:17" ht="15.75" x14ac:dyDescent="0.25">
      <c r="A1089" s="51"/>
      <c r="B1089" s="35"/>
      <c r="C1089" s="31"/>
      <c r="D1089" s="31"/>
      <c r="E1089" s="31"/>
      <c r="F1089" s="32"/>
      <c r="G1089" s="33"/>
      <c r="H1089" s="34"/>
      <c r="I1089" s="31"/>
      <c r="J1089" s="35"/>
      <c r="K1089" s="35"/>
      <c r="L1089" s="36"/>
      <c r="M1089" s="37"/>
      <c r="N1089" s="38"/>
      <c r="O1089" s="39"/>
      <c r="P1089" s="35"/>
      <c r="Q1089" s="54"/>
    </row>
    <row r="1090" spans="1:17" ht="15.75" x14ac:dyDescent="0.25">
      <c r="A1090" s="50"/>
      <c r="B1090" s="44"/>
      <c r="C1090" s="40"/>
      <c r="D1090" s="40"/>
      <c r="E1090" s="40"/>
      <c r="F1090" s="41"/>
      <c r="G1090" s="42"/>
      <c r="H1090" s="43"/>
      <c r="I1090" s="40"/>
      <c r="J1090" s="44"/>
      <c r="K1090" s="44"/>
      <c r="L1090" s="45"/>
      <c r="M1090" s="46"/>
      <c r="N1090" s="47"/>
      <c r="O1090" s="48"/>
      <c r="P1090" s="44"/>
      <c r="Q1090" s="53"/>
    </row>
    <row r="1091" spans="1:17" ht="15.75" x14ac:dyDescent="0.25">
      <c r="A1091" s="51"/>
      <c r="B1091" s="35"/>
      <c r="C1091" s="31"/>
      <c r="D1091" s="31"/>
      <c r="E1091" s="31"/>
      <c r="F1091" s="32"/>
      <c r="G1091" s="33"/>
      <c r="H1091" s="34"/>
      <c r="I1091" s="31"/>
      <c r="J1091" s="35"/>
      <c r="K1091" s="35"/>
      <c r="L1091" s="36"/>
      <c r="M1091" s="37"/>
      <c r="N1091" s="38"/>
      <c r="O1091" s="39"/>
      <c r="P1091" s="35"/>
      <c r="Q1091" s="54"/>
    </row>
    <row r="1092" spans="1:17" ht="15.75" x14ac:dyDescent="0.25">
      <c r="A1092" s="50"/>
      <c r="B1092" s="44"/>
      <c r="C1092" s="40"/>
      <c r="D1092" s="40"/>
      <c r="E1092" s="40"/>
      <c r="F1092" s="41"/>
      <c r="G1092" s="42"/>
      <c r="H1092" s="43"/>
      <c r="I1092" s="40"/>
      <c r="J1092" s="44"/>
      <c r="K1092" s="44"/>
      <c r="L1092" s="45"/>
      <c r="M1092" s="46"/>
      <c r="N1092" s="47"/>
      <c r="O1092" s="48"/>
      <c r="P1092" s="44"/>
      <c r="Q1092" s="53"/>
    </row>
    <row r="1093" spans="1:17" ht="15.75" x14ac:dyDescent="0.25">
      <c r="A1093" s="51"/>
      <c r="B1093" s="35"/>
      <c r="C1093" s="31"/>
      <c r="D1093" s="31"/>
      <c r="E1093" s="31"/>
      <c r="F1093" s="32"/>
      <c r="G1093" s="33"/>
      <c r="H1093" s="34"/>
      <c r="I1093" s="31"/>
      <c r="J1093" s="35"/>
      <c r="K1093" s="35"/>
      <c r="L1093" s="36"/>
      <c r="M1093" s="37"/>
      <c r="N1093" s="38"/>
      <c r="O1093" s="39"/>
      <c r="P1093" s="35"/>
      <c r="Q1093" s="54"/>
    </row>
    <row r="1094" spans="1:17" ht="15.75" x14ac:dyDescent="0.25">
      <c r="A1094" s="50"/>
      <c r="B1094" s="44"/>
      <c r="C1094" s="40"/>
      <c r="D1094" s="40"/>
      <c r="E1094" s="40"/>
      <c r="F1094" s="41"/>
      <c r="G1094" s="42"/>
      <c r="H1094" s="43"/>
      <c r="I1094" s="40"/>
      <c r="J1094" s="44"/>
      <c r="K1094" s="44"/>
      <c r="L1094" s="45"/>
      <c r="M1094" s="46"/>
      <c r="N1094" s="47"/>
      <c r="O1094" s="48"/>
      <c r="P1094" s="44"/>
      <c r="Q1094" s="53"/>
    </row>
    <row r="1095" spans="1:17" ht="15.75" x14ac:dyDescent="0.25">
      <c r="A1095" s="51"/>
      <c r="B1095" s="35"/>
      <c r="C1095" s="31"/>
      <c r="D1095" s="31"/>
      <c r="E1095" s="31"/>
      <c r="F1095" s="32"/>
      <c r="G1095" s="33"/>
      <c r="H1095" s="34"/>
      <c r="I1095" s="31"/>
      <c r="J1095" s="35"/>
      <c r="K1095" s="35"/>
      <c r="L1095" s="36"/>
      <c r="M1095" s="37"/>
      <c r="N1095" s="38"/>
      <c r="O1095" s="39"/>
      <c r="P1095" s="35"/>
      <c r="Q1095" s="54"/>
    </row>
    <row r="1096" spans="1:17" ht="15.75" x14ac:dyDescent="0.25">
      <c r="A1096" s="50"/>
      <c r="B1096" s="44"/>
      <c r="C1096" s="40"/>
      <c r="D1096" s="40"/>
      <c r="E1096" s="40"/>
      <c r="F1096" s="41"/>
      <c r="G1096" s="42"/>
      <c r="H1096" s="43"/>
      <c r="I1096" s="40"/>
      <c r="J1096" s="44"/>
      <c r="K1096" s="44"/>
      <c r="L1096" s="45"/>
      <c r="M1096" s="46"/>
      <c r="N1096" s="47"/>
      <c r="O1096" s="48"/>
      <c r="P1096" s="44"/>
      <c r="Q1096" s="53"/>
    </row>
    <row r="1097" spans="1:17" ht="15.75" x14ac:dyDescent="0.25">
      <c r="A1097" s="51"/>
      <c r="B1097" s="35"/>
      <c r="C1097" s="31"/>
      <c r="D1097" s="31"/>
      <c r="E1097" s="31"/>
      <c r="F1097" s="32"/>
      <c r="G1097" s="33"/>
      <c r="H1097" s="34"/>
      <c r="I1097" s="31"/>
      <c r="J1097" s="35"/>
      <c r="K1097" s="35"/>
      <c r="L1097" s="36"/>
      <c r="M1097" s="37"/>
      <c r="N1097" s="38"/>
      <c r="O1097" s="39"/>
      <c r="P1097" s="35"/>
      <c r="Q1097" s="54"/>
    </row>
    <row r="1098" spans="1:17" ht="15.75" x14ac:dyDescent="0.25">
      <c r="A1098" s="50"/>
      <c r="B1098" s="44"/>
      <c r="C1098" s="40"/>
      <c r="D1098" s="40"/>
      <c r="E1098" s="40"/>
      <c r="F1098" s="41"/>
      <c r="G1098" s="42"/>
      <c r="H1098" s="43"/>
      <c r="I1098" s="40"/>
      <c r="J1098" s="44"/>
      <c r="K1098" s="44"/>
      <c r="L1098" s="45"/>
      <c r="M1098" s="46"/>
      <c r="N1098" s="47"/>
      <c r="O1098" s="48"/>
      <c r="P1098" s="44"/>
      <c r="Q1098" s="53"/>
    </row>
    <row r="1099" spans="1:17" ht="15.75" x14ac:dyDescent="0.25">
      <c r="A1099" s="51"/>
      <c r="B1099" s="35"/>
      <c r="C1099" s="31"/>
      <c r="D1099" s="31"/>
      <c r="E1099" s="31"/>
      <c r="F1099" s="32"/>
      <c r="G1099" s="33"/>
      <c r="H1099" s="34"/>
      <c r="I1099" s="31"/>
      <c r="J1099" s="35"/>
      <c r="K1099" s="35"/>
      <c r="L1099" s="36"/>
      <c r="M1099" s="37"/>
      <c r="N1099" s="38"/>
      <c r="O1099" s="39"/>
      <c r="P1099" s="35"/>
      <c r="Q1099" s="54"/>
    </row>
    <row r="1100" spans="1:17" ht="15.75" x14ac:dyDescent="0.25">
      <c r="A1100" s="50"/>
      <c r="B1100" s="44"/>
      <c r="C1100" s="40"/>
      <c r="D1100" s="40"/>
      <c r="E1100" s="40"/>
      <c r="F1100" s="41"/>
      <c r="G1100" s="42"/>
      <c r="H1100" s="43"/>
      <c r="I1100" s="40"/>
      <c r="J1100" s="44"/>
      <c r="K1100" s="44"/>
      <c r="L1100" s="45"/>
      <c r="M1100" s="46"/>
      <c r="N1100" s="47"/>
      <c r="O1100" s="48"/>
      <c r="P1100" s="44"/>
      <c r="Q1100" s="53"/>
    </row>
    <row r="1101" spans="1:17" ht="15.75" x14ac:dyDescent="0.25">
      <c r="A1101" s="51"/>
      <c r="B1101" s="35"/>
      <c r="C1101" s="31"/>
      <c r="D1101" s="31"/>
      <c r="E1101" s="31"/>
      <c r="F1101" s="32"/>
      <c r="G1101" s="33"/>
      <c r="H1101" s="34"/>
      <c r="I1101" s="31"/>
      <c r="J1101" s="35"/>
      <c r="K1101" s="35"/>
      <c r="L1101" s="36"/>
      <c r="M1101" s="37"/>
      <c r="N1101" s="38"/>
      <c r="O1101" s="39"/>
      <c r="P1101" s="35"/>
      <c r="Q1101" s="54"/>
    </row>
    <row r="1102" spans="1:17" ht="15.75" x14ac:dyDescent="0.25">
      <c r="A1102" s="50"/>
      <c r="B1102" s="44"/>
      <c r="C1102" s="40"/>
      <c r="D1102" s="40"/>
      <c r="E1102" s="40"/>
      <c r="F1102" s="41"/>
      <c r="G1102" s="42"/>
      <c r="H1102" s="43"/>
      <c r="I1102" s="40"/>
      <c r="J1102" s="44"/>
      <c r="K1102" s="44"/>
      <c r="L1102" s="45"/>
      <c r="M1102" s="46"/>
      <c r="N1102" s="47"/>
      <c r="O1102" s="48"/>
      <c r="P1102" s="44"/>
      <c r="Q1102" s="53"/>
    </row>
    <row r="1103" spans="1:17" ht="15.75" x14ac:dyDescent="0.25">
      <c r="A1103" s="51"/>
      <c r="B1103" s="35"/>
      <c r="C1103" s="31"/>
      <c r="D1103" s="31"/>
      <c r="E1103" s="31"/>
      <c r="F1103" s="32"/>
      <c r="G1103" s="33"/>
      <c r="H1103" s="34"/>
      <c r="I1103" s="31"/>
      <c r="J1103" s="35"/>
      <c r="K1103" s="35"/>
      <c r="L1103" s="36"/>
      <c r="M1103" s="37"/>
      <c r="N1103" s="38"/>
      <c r="O1103" s="39"/>
      <c r="P1103" s="35"/>
      <c r="Q1103" s="54"/>
    </row>
    <row r="1104" spans="1:17" ht="15.75" x14ac:dyDescent="0.25">
      <c r="A1104" s="50"/>
      <c r="B1104" s="44"/>
      <c r="C1104" s="40"/>
      <c r="D1104" s="40"/>
      <c r="E1104" s="40"/>
      <c r="F1104" s="41"/>
      <c r="G1104" s="42"/>
      <c r="H1104" s="43"/>
      <c r="I1104" s="40"/>
      <c r="J1104" s="44"/>
      <c r="K1104" s="44"/>
      <c r="L1104" s="45"/>
      <c r="M1104" s="46"/>
      <c r="N1104" s="47"/>
      <c r="O1104" s="48"/>
      <c r="P1104" s="44"/>
      <c r="Q1104" s="53"/>
    </row>
    <row r="1105" spans="1:17" ht="15.75" x14ac:dyDescent="0.25">
      <c r="A1105" s="51"/>
      <c r="B1105" s="35"/>
      <c r="C1105" s="31"/>
      <c r="D1105" s="31"/>
      <c r="E1105" s="31"/>
      <c r="F1105" s="32"/>
      <c r="G1105" s="33"/>
      <c r="H1105" s="34"/>
      <c r="I1105" s="31"/>
      <c r="J1105" s="35"/>
      <c r="K1105" s="35"/>
      <c r="L1105" s="36"/>
      <c r="M1105" s="37"/>
      <c r="N1105" s="38"/>
      <c r="O1105" s="39"/>
      <c r="P1105" s="35"/>
      <c r="Q1105" s="54"/>
    </row>
    <row r="1106" spans="1:17" ht="15.75" x14ac:dyDescent="0.25">
      <c r="A1106" s="50"/>
      <c r="B1106" s="44"/>
      <c r="C1106" s="40"/>
      <c r="D1106" s="40"/>
      <c r="E1106" s="40"/>
      <c r="F1106" s="41"/>
      <c r="G1106" s="42"/>
      <c r="H1106" s="43"/>
      <c r="I1106" s="40"/>
      <c r="J1106" s="44"/>
      <c r="K1106" s="44"/>
      <c r="L1106" s="45"/>
      <c r="M1106" s="46"/>
      <c r="N1106" s="47"/>
      <c r="O1106" s="48"/>
      <c r="P1106" s="44"/>
      <c r="Q1106" s="53"/>
    </row>
    <row r="1107" spans="1:17" ht="15.75" x14ac:dyDescent="0.25">
      <c r="A1107" s="51"/>
      <c r="B1107" s="35"/>
      <c r="C1107" s="31"/>
      <c r="D1107" s="31"/>
      <c r="E1107" s="31"/>
      <c r="F1107" s="32"/>
      <c r="G1107" s="33"/>
      <c r="H1107" s="34"/>
      <c r="I1107" s="31"/>
      <c r="J1107" s="35"/>
      <c r="K1107" s="35"/>
      <c r="L1107" s="36"/>
      <c r="M1107" s="37"/>
      <c r="N1107" s="38"/>
      <c r="O1107" s="39"/>
      <c r="P1107" s="35"/>
      <c r="Q1107" s="54"/>
    </row>
    <row r="1108" spans="1:17" ht="15.75" x14ac:dyDescent="0.25">
      <c r="A1108" s="50"/>
      <c r="B1108" s="44"/>
      <c r="C1108" s="40"/>
      <c r="D1108" s="40"/>
      <c r="E1108" s="40"/>
      <c r="F1108" s="41"/>
      <c r="G1108" s="42"/>
      <c r="H1108" s="43"/>
      <c r="I1108" s="40"/>
      <c r="J1108" s="44"/>
      <c r="K1108" s="44"/>
      <c r="L1108" s="45"/>
      <c r="M1108" s="46"/>
      <c r="N1108" s="47"/>
      <c r="O1108" s="48"/>
      <c r="P1108" s="44"/>
      <c r="Q1108" s="53"/>
    </row>
    <row r="1109" spans="1:17" ht="15.75" x14ac:dyDescent="0.25">
      <c r="A1109" s="51"/>
      <c r="B1109" s="35"/>
      <c r="C1109" s="31"/>
      <c r="D1109" s="31"/>
      <c r="E1109" s="31"/>
      <c r="F1109" s="32"/>
      <c r="G1109" s="33"/>
      <c r="H1109" s="34"/>
      <c r="I1109" s="31"/>
      <c r="J1109" s="35"/>
      <c r="K1109" s="35"/>
      <c r="L1109" s="36"/>
      <c r="M1109" s="37"/>
      <c r="N1109" s="38"/>
      <c r="O1109" s="39"/>
      <c r="P1109" s="35"/>
      <c r="Q1109" s="54"/>
    </row>
    <row r="1110" spans="1:17" ht="15.75" x14ac:dyDescent="0.25">
      <c r="A1110" s="50"/>
      <c r="B1110" s="44"/>
      <c r="C1110" s="40"/>
      <c r="D1110" s="40"/>
      <c r="E1110" s="40"/>
      <c r="F1110" s="41"/>
      <c r="G1110" s="42"/>
      <c r="H1110" s="43"/>
      <c r="I1110" s="40"/>
      <c r="J1110" s="44"/>
      <c r="K1110" s="44"/>
      <c r="L1110" s="45"/>
      <c r="M1110" s="46"/>
      <c r="N1110" s="47"/>
      <c r="O1110" s="48"/>
      <c r="P1110" s="44"/>
      <c r="Q1110" s="53"/>
    </row>
    <row r="1111" spans="1:17" ht="15.75" x14ac:dyDescent="0.25">
      <c r="A1111" s="51"/>
      <c r="B1111" s="35"/>
      <c r="C1111" s="31"/>
      <c r="D1111" s="31"/>
      <c r="E1111" s="31"/>
      <c r="F1111" s="32"/>
      <c r="G1111" s="33"/>
      <c r="H1111" s="34"/>
      <c r="I1111" s="31"/>
      <c r="J1111" s="35"/>
      <c r="K1111" s="35"/>
      <c r="L1111" s="36"/>
      <c r="M1111" s="37"/>
      <c r="N1111" s="38"/>
      <c r="O1111" s="39"/>
      <c r="P1111" s="35"/>
      <c r="Q1111" s="54"/>
    </row>
    <row r="1112" spans="1:17" ht="15.75" x14ac:dyDescent="0.25">
      <c r="A1112" s="50"/>
      <c r="B1112" s="44"/>
      <c r="C1112" s="40"/>
      <c r="D1112" s="40"/>
      <c r="E1112" s="40"/>
      <c r="F1112" s="41"/>
      <c r="G1112" s="42"/>
      <c r="H1112" s="43"/>
      <c r="I1112" s="40"/>
      <c r="J1112" s="44"/>
      <c r="K1112" s="44"/>
      <c r="L1112" s="45"/>
      <c r="M1112" s="46"/>
      <c r="N1112" s="47"/>
      <c r="O1112" s="48"/>
      <c r="P1112" s="44"/>
      <c r="Q1112" s="53"/>
    </row>
    <row r="1113" spans="1:17" ht="15.75" x14ac:dyDescent="0.25">
      <c r="A1113" s="51"/>
      <c r="B1113" s="35"/>
      <c r="C1113" s="31"/>
      <c r="D1113" s="31"/>
      <c r="E1113" s="31"/>
      <c r="F1113" s="32"/>
      <c r="G1113" s="33"/>
      <c r="H1113" s="34"/>
      <c r="I1113" s="31"/>
      <c r="J1113" s="35"/>
      <c r="K1113" s="35"/>
      <c r="L1113" s="36"/>
      <c r="M1113" s="37"/>
      <c r="N1113" s="38"/>
      <c r="O1113" s="39"/>
      <c r="P1113" s="35"/>
      <c r="Q1113" s="54"/>
    </row>
    <row r="1114" spans="1:17" ht="15.75" x14ac:dyDescent="0.25">
      <c r="A1114" s="50"/>
      <c r="B1114" s="44"/>
      <c r="C1114" s="40"/>
      <c r="D1114" s="40"/>
      <c r="E1114" s="40"/>
      <c r="F1114" s="41"/>
      <c r="G1114" s="42"/>
      <c r="H1114" s="43"/>
      <c r="I1114" s="40"/>
      <c r="J1114" s="44"/>
      <c r="K1114" s="44"/>
      <c r="L1114" s="45"/>
      <c r="M1114" s="46"/>
      <c r="N1114" s="47"/>
      <c r="O1114" s="48"/>
      <c r="P1114" s="44"/>
      <c r="Q1114" s="53"/>
    </row>
    <row r="1115" spans="1:17" ht="15.75" x14ac:dyDescent="0.25">
      <c r="A1115" s="51"/>
      <c r="B1115" s="35"/>
      <c r="C1115" s="31"/>
      <c r="D1115" s="31"/>
      <c r="E1115" s="31"/>
      <c r="F1115" s="32"/>
      <c r="G1115" s="33"/>
      <c r="H1115" s="34"/>
      <c r="I1115" s="31"/>
      <c r="J1115" s="35"/>
      <c r="K1115" s="35"/>
      <c r="L1115" s="36"/>
      <c r="M1115" s="37"/>
      <c r="N1115" s="38"/>
      <c r="O1115" s="39"/>
      <c r="P1115" s="35"/>
      <c r="Q1115" s="54"/>
    </row>
    <row r="1116" spans="1:17" ht="15.75" x14ac:dyDescent="0.25">
      <c r="A1116" s="50"/>
      <c r="B1116" s="44"/>
      <c r="C1116" s="40"/>
      <c r="D1116" s="40"/>
      <c r="E1116" s="40"/>
      <c r="F1116" s="41"/>
      <c r="G1116" s="42"/>
      <c r="H1116" s="43"/>
      <c r="I1116" s="40"/>
      <c r="J1116" s="44"/>
      <c r="K1116" s="44"/>
      <c r="L1116" s="45"/>
      <c r="M1116" s="46"/>
      <c r="N1116" s="47"/>
      <c r="O1116" s="48"/>
      <c r="P1116" s="44"/>
      <c r="Q1116" s="53"/>
    </row>
    <row r="1117" spans="1:17" ht="15.75" x14ac:dyDescent="0.25">
      <c r="A1117" s="51"/>
      <c r="B1117" s="35"/>
      <c r="C1117" s="31"/>
      <c r="D1117" s="31"/>
      <c r="E1117" s="31"/>
      <c r="F1117" s="32"/>
      <c r="G1117" s="33"/>
      <c r="H1117" s="34"/>
      <c r="I1117" s="31"/>
      <c r="J1117" s="35"/>
      <c r="K1117" s="35"/>
      <c r="L1117" s="36"/>
      <c r="M1117" s="37"/>
      <c r="N1117" s="38"/>
      <c r="O1117" s="39"/>
      <c r="P1117" s="35"/>
      <c r="Q1117" s="54"/>
    </row>
    <row r="1118" spans="1:17" ht="15.75" x14ac:dyDescent="0.25">
      <c r="A1118" s="50"/>
      <c r="B1118" s="44"/>
      <c r="C1118" s="40"/>
      <c r="D1118" s="40"/>
      <c r="E1118" s="40"/>
      <c r="F1118" s="41"/>
      <c r="G1118" s="42"/>
      <c r="H1118" s="43"/>
      <c r="I1118" s="40"/>
      <c r="J1118" s="44"/>
      <c r="K1118" s="44"/>
      <c r="L1118" s="45"/>
      <c r="M1118" s="46"/>
      <c r="N1118" s="47"/>
      <c r="O1118" s="48"/>
      <c r="P1118" s="44"/>
      <c r="Q1118" s="53"/>
    </row>
    <row r="1119" spans="1:17" ht="15.75" x14ac:dyDescent="0.25">
      <c r="A1119" s="51"/>
      <c r="B1119" s="35"/>
      <c r="C1119" s="31"/>
      <c r="D1119" s="31"/>
      <c r="E1119" s="31"/>
      <c r="F1119" s="32"/>
      <c r="G1119" s="33"/>
      <c r="H1119" s="34"/>
      <c r="I1119" s="31"/>
      <c r="J1119" s="35"/>
      <c r="K1119" s="35"/>
      <c r="L1119" s="36"/>
      <c r="M1119" s="37"/>
      <c r="N1119" s="38"/>
      <c r="O1119" s="39"/>
      <c r="P1119" s="35"/>
      <c r="Q1119" s="54"/>
    </row>
    <row r="1120" spans="1:17" ht="15.75" x14ac:dyDescent="0.25">
      <c r="A1120" s="50"/>
      <c r="B1120" s="44"/>
      <c r="C1120" s="40"/>
      <c r="D1120" s="40"/>
      <c r="E1120" s="40"/>
      <c r="F1120" s="41"/>
      <c r="G1120" s="42"/>
      <c r="H1120" s="43"/>
      <c r="I1120" s="40"/>
      <c r="J1120" s="44"/>
      <c r="K1120" s="44"/>
      <c r="L1120" s="45"/>
      <c r="M1120" s="46"/>
      <c r="N1120" s="47"/>
      <c r="O1120" s="48"/>
      <c r="P1120" s="44"/>
      <c r="Q1120" s="53"/>
    </row>
    <row r="1121" spans="1:17" ht="15.75" x14ac:dyDescent="0.25">
      <c r="A1121" s="51"/>
      <c r="B1121" s="35"/>
      <c r="C1121" s="31"/>
      <c r="D1121" s="31"/>
      <c r="E1121" s="31"/>
      <c r="F1121" s="32"/>
      <c r="G1121" s="33"/>
      <c r="H1121" s="34"/>
      <c r="I1121" s="31"/>
      <c r="J1121" s="35"/>
      <c r="K1121" s="35"/>
      <c r="L1121" s="36"/>
      <c r="M1121" s="37"/>
      <c r="N1121" s="38"/>
      <c r="O1121" s="39"/>
      <c r="P1121" s="35"/>
      <c r="Q1121" s="54"/>
    </row>
    <row r="1122" spans="1:17" ht="15.75" x14ac:dyDescent="0.25">
      <c r="A1122" s="50"/>
      <c r="B1122" s="44"/>
      <c r="C1122" s="40"/>
      <c r="D1122" s="40"/>
      <c r="E1122" s="40"/>
      <c r="F1122" s="41"/>
      <c r="G1122" s="42"/>
      <c r="H1122" s="43"/>
      <c r="I1122" s="40"/>
      <c r="J1122" s="44"/>
      <c r="K1122" s="44"/>
      <c r="L1122" s="45"/>
      <c r="M1122" s="46"/>
      <c r="N1122" s="47"/>
      <c r="O1122" s="48"/>
      <c r="P1122" s="44"/>
      <c r="Q1122" s="53"/>
    </row>
    <row r="1123" spans="1:17" ht="15.75" x14ac:dyDescent="0.25">
      <c r="A1123" s="51"/>
      <c r="B1123" s="35"/>
      <c r="C1123" s="31"/>
      <c r="D1123" s="31"/>
      <c r="E1123" s="31"/>
      <c r="F1123" s="32"/>
      <c r="G1123" s="33"/>
      <c r="H1123" s="34"/>
      <c r="I1123" s="31"/>
      <c r="J1123" s="35"/>
      <c r="K1123" s="35"/>
      <c r="L1123" s="36"/>
      <c r="M1123" s="37"/>
      <c r="N1123" s="38"/>
      <c r="O1123" s="39"/>
      <c r="P1123" s="35"/>
      <c r="Q1123" s="54"/>
    </row>
    <row r="1124" spans="1:17" ht="15.75" x14ac:dyDescent="0.25">
      <c r="A1124" s="50"/>
      <c r="B1124" s="44"/>
      <c r="C1124" s="40"/>
      <c r="D1124" s="40"/>
      <c r="E1124" s="40"/>
      <c r="F1124" s="41"/>
      <c r="G1124" s="42"/>
      <c r="H1124" s="43"/>
      <c r="I1124" s="40"/>
      <c r="J1124" s="44"/>
      <c r="K1124" s="44"/>
      <c r="L1124" s="45"/>
      <c r="M1124" s="46"/>
      <c r="N1124" s="47"/>
      <c r="O1124" s="48"/>
      <c r="P1124" s="44"/>
      <c r="Q1124" s="53"/>
    </row>
    <row r="1125" spans="1:17" ht="15.75" x14ac:dyDescent="0.25">
      <c r="A1125" s="51"/>
      <c r="B1125" s="35"/>
      <c r="C1125" s="31"/>
      <c r="D1125" s="31"/>
      <c r="E1125" s="31"/>
      <c r="F1125" s="32"/>
      <c r="G1125" s="33"/>
      <c r="H1125" s="34"/>
      <c r="I1125" s="31"/>
      <c r="J1125" s="35"/>
      <c r="K1125" s="35"/>
      <c r="L1125" s="36"/>
      <c r="M1125" s="37"/>
      <c r="N1125" s="38"/>
      <c r="O1125" s="39"/>
      <c r="P1125" s="35"/>
      <c r="Q1125" s="54"/>
    </row>
    <row r="1126" spans="1:17" ht="15.75" x14ac:dyDescent="0.25">
      <c r="A1126" s="50"/>
      <c r="B1126" s="44"/>
      <c r="C1126" s="40"/>
      <c r="D1126" s="40"/>
      <c r="E1126" s="40"/>
      <c r="F1126" s="41"/>
      <c r="G1126" s="42"/>
      <c r="H1126" s="43"/>
      <c r="I1126" s="40"/>
      <c r="J1126" s="44"/>
      <c r="K1126" s="44"/>
      <c r="L1126" s="45"/>
      <c r="M1126" s="46"/>
      <c r="N1126" s="47"/>
      <c r="O1126" s="48"/>
      <c r="P1126" s="44"/>
      <c r="Q1126" s="53"/>
    </row>
    <row r="1127" spans="1:17" ht="15.75" x14ac:dyDescent="0.25">
      <c r="A1127" s="51"/>
      <c r="B1127" s="35"/>
      <c r="C1127" s="31"/>
      <c r="D1127" s="31"/>
      <c r="E1127" s="31"/>
      <c r="F1127" s="32"/>
      <c r="G1127" s="33"/>
      <c r="H1127" s="34"/>
      <c r="I1127" s="31"/>
      <c r="J1127" s="35"/>
      <c r="K1127" s="35"/>
      <c r="L1127" s="36"/>
      <c r="M1127" s="37"/>
      <c r="N1127" s="38"/>
      <c r="O1127" s="39"/>
      <c r="P1127" s="35"/>
      <c r="Q1127" s="54"/>
    </row>
    <row r="1128" spans="1:17" ht="15.75" x14ac:dyDescent="0.25">
      <c r="A1128" s="50"/>
      <c r="B1128" s="44"/>
      <c r="C1128" s="40"/>
      <c r="D1128" s="40"/>
      <c r="E1128" s="40"/>
      <c r="F1128" s="41"/>
      <c r="G1128" s="42"/>
      <c r="H1128" s="43"/>
      <c r="I1128" s="40"/>
      <c r="J1128" s="44"/>
      <c r="K1128" s="44"/>
      <c r="L1128" s="45"/>
      <c r="M1128" s="46"/>
      <c r="N1128" s="47"/>
      <c r="O1128" s="48"/>
      <c r="P1128" s="44"/>
      <c r="Q1128" s="53"/>
    </row>
    <row r="1129" spans="1:17" ht="15.75" x14ac:dyDescent="0.25">
      <c r="A1129" s="51"/>
      <c r="B1129" s="35"/>
      <c r="C1129" s="31"/>
      <c r="D1129" s="31"/>
      <c r="E1129" s="31"/>
      <c r="F1129" s="32"/>
      <c r="G1129" s="33"/>
      <c r="H1129" s="34"/>
      <c r="I1129" s="31"/>
      <c r="J1129" s="35"/>
      <c r="K1129" s="35"/>
      <c r="L1129" s="36"/>
      <c r="M1129" s="37"/>
      <c r="N1129" s="38"/>
      <c r="O1129" s="39"/>
      <c r="P1129" s="35"/>
      <c r="Q1129" s="54"/>
    </row>
    <row r="1130" spans="1:17" ht="15.75" x14ac:dyDescent="0.25">
      <c r="A1130" s="50"/>
      <c r="B1130" s="44"/>
      <c r="C1130" s="40"/>
      <c r="D1130" s="40"/>
      <c r="E1130" s="40"/>
      <c r="F1130" s="41"/>
      <c r="G1130" s="42"/>
      <c r="H1130" s="43"/>
      <c r="I1130" s="40"/>
      <c r="J1130" s="44"/>
      <c r="K1130" s="44"/>
      <c r="L1130" s="45"/>
      <c r="M1130" s="46"/>
      <c r="N1130" s="47"/>
      <c r="O1130" s="48"/>
      <c r="P1130" s="44"/>
      <c r="Q1130" s="53"/>
    </row>
    <row r="1131" spans="1:17" ht="15.75" x14ac:dyDescent="0.25">
      <c r="A1131" s="51"/>
      <c r="B1131" s="35"/>
      <c r="C1131" s="31"/>
      <c r="D1131" s="31"/>
      <c r="E1131" s="31"/>
      <c r="F1131" s="32"/>
      <c r="G1131" s="33"/>
      <c r="H1131" s="34"/>
      <c r="I1131" s="31"/>
      <c r="J1131" s="35"/>
      <c r="K1131" s="35"/>
      <c r="L1131" s="36"/>
      <c r="M1131" s="37"/>
      <c r="N1131" s="38"/>
      <c r="O1131" s="39"/>
      <c r="P1131" s="35"/>
      <c r="Q1131" s="54"/>
    </row>
    <row r="1132" spans="1:17" ht="15.75" x14ac:dyDescent="0.25">
      <c r="A1132" s="50"/>
      <c r="B1132" s="44"/>
      <c r="C1132" s="40"/>
      <c r="D1132" s="40"/>
      <c r="E1132" s="40"/>
      <c r="F1132" s="41"/>
      <c r="G1132" s="42"/>
      <c r="H1132" s="43"/>
      <c r="I1132" s="40"/>
      <c r="J1132" s="44"/>
      <c r="K1132" s="44"/>
      <c r="L1132" s="45"/>
      <c r="M1132" s="46"/>
      <c r="N1132" s="47"/>
      <c r="O1132" s="48"/>
      <c r="P1132" s="44"/>
      <c r="Q1132" s="53"/>
    </row>
    <row r="1133" spans="1:17" ht="15.75" x14ac:dyDescent="0.25">
      <c r="A1133" s="51"/>
      <c r="B1133" s="35"/>
      <c r="C1133" s="31"/>
      <c r="D1133" s="31"/>
      <c r="E1133" s="31"/>
      <c r="F1133" s="32"/>
      <c r="G1133" s="33"/>
      <c r="H1133" s="34"/>
      <c r="I1133" s="31"/>
      <c r="J1133" s="35"/>
      <c r="K1133" s="35"/>
      <c r="L1133" s="36"/>
      <c r="M1133" s="37"/>
      <c r="N1133" s="38"/>
      <c r="O1133" s="39"/>
      <c r="P1133" s="35"/>
      <c r="Q1133" s="54"/>
    </row>
    <row r="1134" spans="1:17" ht="15.75" x14ac:dyDescent="0.25">
      <c r="A1134" s="50"/>
      <c r="B1134" s="44"/>
      <c r="C1134" s="40"/>
      <c r="D1134" s="40"/>
      <c r="E1134" s="40"/>
      <c r="F1134" s="41"/>
      <c r="G1134" s="42"/>
      <c r="H1134" s="43"/>
      <c r="I1134" s="40"/>
      <c r="J1134" s="44"/>
      <c r="K1134" s="44"/>
      <c r="L1134" s="45"/>
      <c r="M1134" s="46"/>
      <c r="N1134" s="47"/>
      <c r="O1134" s="48"/>
      <c r="P1134" s="44"/>
      <c r="Q1134" s="53"/>
    </row>
    <row r="1135" spans="1:17" ht="15.75" x14ac:dyDescent="0.25">
      <c r="A1135" s="51"/>
      <c r="B1135" s="35"/>
      <c r="C1135" s="31"/>
      <c r="D1135" s="31"/>
      <c r="E1135" s="31"/>
      <c r="F1135" s="32"/>
      <c r="G1135" s="33"/>
      <c r="H1135" s="34"/>
      <c r="I1135" s="31"/>
      <c r="J1135" s="35"/>
      <c r="K1135" s="35"/>
      <c r="L1135" s="36"/>
      <c r="M1135" s="37"/>
      <c r="N1135" s="38"/>
      <c r="O1135" s="39"/>
      <c r="P1135" s="35"/>
      <c r="Q1135" s="54"/>
    </row>
    <row r="1136" spans="1:17" ht="15.75" x14ac:dyDescent="0.25">
      <c r="A1136" s="50"/>
      <c r="B1136" s="44"/>
      <c r="C1136" s="40"/>
      <c r="D1136" s="40"/>
      <c r="E1136" s="40"/>
      <c r="F1136" s="41"/>
      <c r="G1136" s="42"/>
      <c r="H1136" s="43"/>
      <c r="I1136" s="40"/>
      <c r="J1136" s="44"/>
      <c r="K1136" s="44"/>
      <c r="L1136" s="45"/>
      <c r="M1136" s="46"/>
      <c r="N1136" s="47"/>
      <c r="O1136" s="48"/>
      <c r="P1136" s="44"/>
      <c r="Q1136" s="53"/>
    </row>
    <row r="1137" spans="1:17" ht="15.75" x14ac:dyDescent="0.25">
      <c r="A1137" s="51"/>
      <c r="B1137" s="35"/>
      <c r="C1137" s="31"/>
      <c r="D1137" s="31"/>
      <c r="E1137" s="31"/>
      <c r="F1137" s="32"/>
      <c r="G1137" s="33"/>
      <c r="H1137" s="34"/>
      <c r="I1137" s="31"/>
      <c r="J1137" s="35"/>
      <c r="K1137" s="35"/>
      <c r="L1137" s="36"/>
      <c r="M1137" s="37"/>
      <c r="N1137" s="38"/>
      <c r="O1137" s="39"/>
      <c r="P1137" s="35"/>
      <c r="Q1137" s="54"/>
    </row>
    <row r="1138" spans="1:17" ht="15.75" x14ac:dyDescent="0.25">
      <c r="A1138" s="50"/>
      <c r="B1138" s="44"/>
      <c r="C1138" s="40"/>
      <c r="D1138" s="40"/>
      <c r="E1138" s="40"/>
      <c r="F1138" s="41"/>
      <c r="G1138" s="42"/>
      <c r="H1138" s="43"/>
      <c r="I1138" s="40"/>
      <c r="J1138" s="44"/>
      <c r="K1138" s="44"/>
      <c r="L1138" s="45"/>
      <c r="M1138" s="46"/>
      <c r="N1138" s="47"/>
      <c r="O1138" s="48"/>
      <c r="P1138" s="44"/>
      <c r="Q1138" s="53"/>
    </row>
    <row r="1139" spans="1:17" ht="15.75" x14ac:dyDescent="0.25">
      <c r="A1139" s="51"/>
      <c r="B1139" s="35"/>
      <c r="C1139" s="31"/>
      <c r="D1139" s="31"/>
      <c r="E1139" s="31"/>
      <c r="F1139" s="32"/>
      <c r="G1139" s="33"/>
      <c r="H1139" s="34"/>
      <c r="I1139" s="31"/>
      <c r="J1139" s="35"/>
      <c r="K1139" s="35"/>
      <c r="L1139" s="36"/>
      <c r="M1139" s="37"/>
      <c r="N1139" s="38"/>
      <c r="O1139" s="39"/>
      <c r="P1139" s="35"/>
      <c r="Q1139" s="54"/>
    </row>
    <row r="1140" spans="1:17" ht="15.75" x14ac:dyDescent="0.25">
      <c r="A1140" s="50"/>
      <c r="B1140" s="44"/>
      <c r="C1140" s="40"/>
      <c r="D1140" s="40"/>
      <c r="E1140" s="40"/>
      <c r="F1140" s="41"/>
      <c r="G1140" s="42"/>
      <c r="H1140" s="43"/>
      <c r="I1140" s="40"/>
      <c r="J1140" s="44"/>
      <c r="K1140" s="44"/>
      <c r="L1140" s="45"/>
      <c r="M1140" s="46"/>
      <c r="N1140" s="47"/>
      <c r="O1140" s="48"/>
      <c r="P1140" s="44"/>
      <c r="Q1140" s="53"/>
    </row>
    <row r="1141" spans="1:17" ht="15.75" x14ac:dyDescent="0.25">
      <c r="A1141" s="51"/>
      <c r="B1141" s="35"/>
      <c r="C1141" s="31"/>
      <c r="D1141" s="31"/>
      <c r="E1141" s="31"/>
      <c r="F1141" s="32"/>
      <c r="G1141" s="33"/>
      <c r="H1141" s="34"/>
      <c r="I1141" s="31"/>
      <c r="J1141" s="35"/>
      <c r="K1141" s="35"/>
      <c r="L1141" s="36"/>
      <c r="M1141" s="37"/>
      <c r="N1141" s="38"/>
      <c r="O1141" s="39"/>
      <c r="P1141" s="35"/>
      <c r="Q1141" s="54"/>
    </row>
    <row r="1142" spans="1:17" ht="15.75" x14ac:dyDescent="0.25">
      <c r="A1142" s="50"/>
      <c r="B1142" s="44"/>
      <c r="C1142" s="40"/>
      <c r="D1142" s="40"/>
      <c r="E1142" s="40"/>
      <c r="F1142" s="41"/>
      <c r="G1142" s="42"/>
      <c r="H1142" s="43"/>
      <c r="I1142" s="40"/>
      <c r="J1142" s="44"/>
      <c r="K1142" s="44"/>
      <c r="L1142" s="45"/>
      <c r="M1142" s="46"/>
      <c r="N1142" s="47"/>
      <c r="O1142" s="48"/>
      <c r="P1142" s="44"/>
      <c r="Q1142" s="53"/>
    </row>
    <row r="1143" spans="1:17" ht="15.75" x14ac:dyDescent="0.25">
      <c r="A1143" s="51"/>
      <c r="B1143" s="35"/>
      <c r="C1143" s="31"/>
      <c r="D1143" s="31"/>
      <c r="E1143" s="31"/>
      <c r="F1143" s="32"/>
      <c r="G1143" s="33"/>
      <c r="H1143" s="34"/>
      <c r="I1143" s="31"/>
      <c r="J1143" s="35"/>
      <c r="K1143" s="35"/>
      <c r="L1143" s="36"/>
      <c r="M1143" s="37"/>
      <c r="N1143" s="38"/>
      <c r="O1143" s="39"/>
      <c r="P1143" s="35"/>
      <c r="Q1143" s="54"/>
    </row>
    <row r="1144" spans="1:17" ht="15.75" x14ac:dyDescent="0.25">
      <c r="A1144" s="50"/>
      <c r="B1144" s="44"/>
      <c r="C1144" s="40"/>
      <c r="D1144" s="40"/>
      <c r="E1144" s="40"/>
      <c r="F1144" s="41"/>
      <c r="G1144" s="42"/>
      <c r="H1144" s="43"/>
      <c r="I1144" s="40"/>
      <c r="J1144" s="44"/>
      <c r="K1144" s="44"/>
      <c r="L1144" s="45"/>
      <c r="M1144" s="46"/>
      <c r="N1144" s="47"/>
      <c r="O1144" s="48"/>
      <c r="P1144" s="44"/>
      <c r="Q1144" s="53"/>
    </row>
    <row r="1145" spans="1:17" ht="15.75" x14ac:dyDescent="0.25">
      <c r="A1145" s="51"/>
      <c r="B1145" s="35"/>
      <c r="C1145" s="31"/>
      <c r="D1145" s="31"/>
      <c r="E1145" s="31"/>
      <c r="F1145" s="32"/>
      <c r="G1145" s="33"/>
      <c r="H1145" s="34"/>
      <c r="I1145" s="31"/>
      <c r="J1145" s="35"/>
      <c r="K1145" s="35"/>
      <c r="L1145" s="36"/>
      <c r="M1145" s="37"/>
      <c r="N1145" s="38"/>
      <c r="O1145" s="39"/>
      <c r="P1145" s="35"/>
      <c r="Q1145" s="54"/>
    </row>
    <row r="1146" spans="1:17" ht="15.75" x14ac:dyDescent="0.25">
      <c r="A1146" s="50"/>
      <c r="B1146" s="44"/>
      <c r="C1146" s="40"/>
      <c r="D1146" s="40"/>
      <c r="E1146" s="40"/>
      <c r="F1146" s="41"/>
      <c r="G1146" s="42"/>
      <c r="H1146" s="43"/>
      <c r="I1146" s="40"/>
      <c r="J1146" s="44"/>
      <c r="K1146" s="44"/>
      <c r="L1146" s="45"/>
      <c r="M1146" s="46"/>
      <c r="N1146" s="47"/>
      <c r="O1146" s="48"/>
      <c r="P1146" s="44"/>
      <c r="Q1146" s="53"/>
    </row>
    <row r="1147" spans="1:17" ht="15.75" x14ac:dyDescent="0.25">
      <c r="A1147" s="51"/>
      <c r="B1147" s="35"/>
      <c r="C1147" s="31"/>
      <c r="D1147" s="31"/>
      <c r="E1147" s="31"/>
      <c r="F1147" s="32"/>
      <c r="G1147" s="33"/>
      <c r="H1147" s="34"/>
      <c r="I1147" s="31"/>
      <c r="J1147" s="35"/>
      <c r="K1147" s="35"/>
      <c r="L1147" s="36"/>
      <c r="M1147" s="37"/>
      <c r="N1147" s="38"/>
      <c r="O1147" s="39"/>
      <c r="P1147" s="35"/>
      <c r="Q1147" s="54"/>
    </row>
    <row r="1148" spans="1:17" ht="15.75" x14ac:dyDescent="0.25">
      <c r="A1148" s="50"/>
      <c r="B1148" s="44"/>
      <c r="C1148" s="40"/>
      <c r="D1148" s="40"/>
      <c r="E1148" s="40"/>
      <c r="F1148" s="41"/>
      <c r="G1148" s="42"/>
      <c r="H1148" s="43"/>
      <c r="I1148" s="40"/>
      <c r="J1148" s="44"/>
      <c r="K1148" s="44"/>
      <c r="L1148" s="45"/>
      <c r="M1148" s="46"/>
      <c r="N1148" s="47"/>
      <c r="O1148" s="48"/>
      <c r="P1148" s="44"/>
      <c r="Q1148" s="53"/>
    </row>
    <row r="1149" spans="1:17" ht="15.75" x14ac:dyDescent="0.25">
      <c r="A1149" s="51"/>
      <c r="B1149" s="35"/>
      <c r="C1149" s="31"/>
      <c r="D1149" s="31"/>
      <c r="E1149" s="31"/>
      <c r="F1149" s="32"/>
      <c r="G1149" s="33"/>
      <c r="H1149" s="34"/>
      <c r="I1149" s="31"/>
      <c r="J1149" s="35"/>
      <c r="K1149" s="35"/>
      <c r="L1149" s="36"/>
      <c r="M1149" s="37"/>
      <c r="N1149" s="38"/>
      <c r="O1149" s="39"/>
      <c r="P1149" s="35"/>
      <c r="Q1149" s="54"/>
    </row>
    <row r="1150" spans="1:17" ht="15.75" x14ac:dyDescent="0.25">
      <c r="A1150" s="50"/>
      <c r="B1150" s="44"/>
      <c r="C1150" s="40"/>
      <c r="D1150" s="40"/>
      <c r="E1150" s="40"/>
      <c r="F1150" s="41"/>
      <c r="G1150" s="42"/>
      <c r="H1150" s="43"/>
      <c r="I1150" s="40"/>
      <c r="J1150" s="44"/>
      <c r="K1150" s="44"/>
      <c r="L1150" s="45"/>
      <c r="M1150" s="46"/>
      <c r="N1150" s="47"/>
      <c r="O1150" s="48"/>
      <c r="P1150" s="44"/>
      <c r="Q1150" s="53"/>
    </row>
    <row r="1151" spans="1:17" ht="15.75" x14ac:dyDescent="0.25">
      <c r="A1151" s="51"/>
      <c r="B1151" s="35"/>
      <c r="C1151" s="31"/>
      <c r="D1151" s="31"/>
      <c r="E1151" s="31"/>
      <c r="F1151" s="32"/>
      <c r="G1151" s="33"/>
      <c r="H1151" s="34"/>
      <c r="I1151" s="31"/>
      <c r="J1151" s="35"/>
      <c r="K1151" s="35"/>
      <c r="L1151" s="36"/>
      <c r="M1151" s="37"/>
      <c r="N1151" s="38"/>
      <c r="O1151" s="39"/>
      <c r="P1151" s="35"/>
      <c r="Q1151" s="54"/>
    </row>
    <row r="1152" spans="1:17" ht="15.75" x14ac:dyDescent="0.25">
      <c r="A1152" s="50"/>
      <c r="B1152" s="44"/>
      <c r="C1152" s="40"/>
      <c r="D1152" s="40"/>
      <c r="E1152" s="40"/>
      <c r="F1152" s="41"/>
      <c r="G1152" s="42"/>
      <c r="H1152" s="43"/>
      <c r="I1152" s="40"/>
      <c r="J1152" s="44"/>
      <c r="K1152" s="44"/>
      <c r="L1152" s="45"/>
      <c r="M1152" s="46"/>
      <c r="N1152" s="47"/>
      <c r="O1152" s="48"/>
      <c r="P1152" s="44"/>
      <c r="Q1152" s="53"/>
    </row>
    <row r="1153" spans="1:17" ht="15.75" x14ac:dyDescent="0.25">
      <c r="A1153" s="51"/>
      <c r="B1153" s="35"/>
      <c r="C1153" s="31"/>
      <c r="D1153" s="31"/>
      <c r="E1153" s="31"/>
      <c r="F1153" s="32"/>
      <c r="G1153" s="33"/>
      <c r="H1153" s="34"/>
      <c r="I1153" s="31"/>
      <c r="J1153" s="35"/>
      <c r="K1153" s="35"/>
      <c r="L1153" s="36"/>
      <c r="M1153" s="37"/>
      <c r="N1153" s="38"/>
      <c r="O1153" s="39"/>
      <c r="P1153" s="35"/>
      <c r="Q1153" s="54"/>
    </row>
    <row r="1154" spans="1:17" ht="15.75" x14ac:dyDescent="0.25">
      <c r="A1154" s="50"/>
      <c r="B1154" s="44"/>
      <c r="C1154" s="40"/>
      <c r="D1154" s="40"/>
      <c r="E1154" s="40"/>
      <c r="F1154" s="41"/>
      <c r="G1154" s="42"/>
      <c r="H1154" s="43"/>
      <c r="I1154" s="40"/>
      <c r="J1154" s="44"/>
      <c r="K1154" s="44"/>
      <c r="L1154" s="45"/>
      <c r="M1154" s="46"/>
      <c r="N1154" s="47"/>
      <c r="O1154" s="48"/>
      <c r="P1154" s="44"/>
      <c r="Q1154" s="53"/>
    </row>
    <row r="1155" spans="1:17" ht="15.75" x14ac:dyDescent="0.25">
      <c r="A1155" s="51"/>
      <c r="B1155" s="35"/>
      <c r="C1155" s="31"/>
      <c r="D1155" s="31"/>
      <c r="E1155" s="31"/>
      <c r="F1155" s="32"/>
      <c r="G1155" s="33"/>
      <c r="H1155" s="34"/>
      <c r="I1155" s="31"/>
      <c r="J1155" s="35"/>
      <c r="K1155" s="35"/>
      <c r="L1155" s="36"/>
      <c r="M1155" s="37"/>
      <c r="N1155" s="38"/>
      <c r="O1155" s="39"/>
      <c r="P1155" s="35"/>
      <c r="Q1155" s="54"/>
    </row>
    <row r="1156" spans="1:17" ht="15.75" x14ac:dyDescent="0.25">
      <c r="A1156" s="50"/>
      <c r="B1156" s="44"/>
      <c r="C1156" s="40"/>
      <c r="D1156" s="40"/>
      <c r="E1156" s="40"/>
      <c r="F1156" s="41"/>
      <c r="G1156" s="42"/>
      <c r="H1156" s="43"/>
      <c r="I1156" s="40"/>
      <c r="J1156" s="44"/>
      <c r="K1156" s="44"/>
      <c r="L1156" s="45"/>
      <c r="M1156" s="46"/>
      <c r="N1156" s="47"/>
      <c r="O1156" s="48"/>
      <c r="P1156" s="44"/>
      <c r="Q1156" s="53"/>
    </row>
    <row r="1157" spans="1:17" ht="15.75" x14ac:dyDescent="0.25">
      <c r="A1157" s="51"/>
      <c r="B1157" s="35"/>
      <c r="C1157" s="31"/>
      <c r="D1157" s="31"/>
      <c r="E1157" s="31"/>
      <c r="F1157" s="32"/>
      <c r="G1157" s="33"/>
      <c r="H1157" s="34"/>
      <c r="I1157" s="31"/>
      <c r="J1157" s="35"/>
      <c r="K1157" s="35"/>
      <c r="L1157" s="36"/>
      <c r="M1157" s="37"/>
      <c r="N1157" s="38"/>
      <c r="O1157" s="39"/>
      <c r="P1157" s="35"/>
      <c r="Q1157" s="54"/>
    </row>
    <row r="1158" spans="1:17" ht="15.75" x14ac:dyDescent="0.25">
      <c r="A1158" s="50"/>
      <c r="B1158" s="44"/>
      <c r="C1158" s="40"/>
      <c r="D1158" s="40"/>
      <c r="E1158" s="40"/>
      <c r="F1158" s="41"/>
      <c r="G1158" s="42"/>
      <c r="H1158" s="43"/>
      <c r="I1158" s="40"/>
      <c r="J1158" s="44"/>
      <c r="K1158" s="44"/>
      <c r="L1158" s="45"/>
      <c r="M1158" s="46"/>
      <c r="N1158" s="47"/>
      <c r="O1158" s="48"/>
      <c r="P1158" s="44"/>
      <c r="Q1158" s="53"/>
    </row>
    <row r="1159" spans="1:17" ht="15.75" x14ac:dyDescent="0.25">
      <c r="A1159" s="51"/>
      <c r="B1159" s="35"/>
      <c r="C1159" s="31"/>
      <c r="D1159" s="31"/>
      <c r="E1159" s="31"/>
      <c r="F1159" s="32"/>
      <c r="G1159" s="33"/>
      <c r="H1159" s="34"/>
      <c r="I1159" s="31"/>
      <c r="J1159" s="35"/>
      <c r="K1159" s="35"/>
      <c r="L1159" s="36"/>
      <c r="M1159" s="37"/>
      <c r="N1159" s="38"/>
      <c r="O1159" s="39"/>
      <c r="P1159" s="35"/>
      <c r="Q1159" s="54"/>
    </row>
    <row r="1160" spans="1:17" ht="15.75" x14ac:dyDescent="0.25">
      <c r="A1160" s="50"/>
      <c r="B1160" s="44"/>
      <c r="C1160" s="40"/>
      <c r="D1160" s="40"/>
      <c r="E1160" s="40"/>
      <c r="F1160" s="41"/>
      <c r="G1160" s="42"/>
      <c r="H1160" s="43"/>
      <c r="I1160" s="40"/>
      <c r="J1160" s="44"/>
      <c r="K1160" s="44"/>
      <c r="L1160" s="45"/>
      <c r="M1160" s="46"/>
      <c r="N1160" s="47"/>
      <c r="O1160" s="48"/>
      <c r="P1160" s="44"/>
      <c r="Q1160" s="53"/>
    </row>
    <row r="1161" spans="1:17" ht="15.75" x14ac:dyDescent="0.25">
      <c r="A1161" s="51"/>
      <c r="B1161" s="35"/>
      <c r="C1161" s="31"/>
      <c r="D1161" s="31"/>
      <c r="E1161" s="31"/>
      <c r="F1161" s="32"/>
      <c r="G1161" s="33"/>
      <c r="H1161" s="34"/>
      <c r="I1161" s="31"/>
      <c r="J1161" s="35"/>
      <c r="K1161" s="35"/>
      <c r="L1161" s="36"/>
      <c r="M1161" s="37"/>
      <c r="N1161" s="38"/>
      <c r="O1161" s="39"/>
      <c r="P1161" s="35"/>
      <c r="Q1161" s="54"/>
    </row>
    <row r="1162" spans="1:17" ht="15.75" x14ac:dyDescent="0.25">
      <c r="A1162" s="50"/>
      <c r="B1162" s="44"/>
      <c r="C1162" s="40"/>
      <c r="D1162" s="40"/>
      <c r="E1162" s="40"/>
      <c r="F1162" s="41"/>
      <c r="G1162" s="42"/>
      <c r="H1162" s="43"/>
      <c r="I1162" s="40"/>
      <c r="J1162" s="44"/>
      <c r="K1162" s="44"/>
      <c r="L1162" s="45"/>
      <c r="M1162" s="46"/>
      <c r="N1162" s="47"/>
      <c r="O1162" s="48"/>
      <c r="P1162" s="44"/>
      <c r="Q1162" s="53"/>
    </row>
    <row r="1163" spans="1:17" ht="15.75" x14ac:dyDescent="0.25">
      <c r="A1163" s="51"/>
      <c r="B1163" s="35"/>
      <c r="C1163" s="31"/>
      <c r="D1163" s="31"/>
      <c r="E1163" s="31"/>
      <c r="F1163" s="32"/>
      <c r="G1163" s="33"/>
      <c r="H1163" s="34"/>
      <c r="I1163" s="31"/>
      <c r="J1163" s="35"/>
      <c r="K1163" s="35"/>
      <c r="L1163" s="36"/>
      <c r="M1163" s="37"/>
      <c r="N1163" s="38"/>
      <c r="O1163" s="39"/>
      <c r="P1163" s="35"/>
      <c r="Q1163" s="54"/>
    </row>
    <row r="1164" spans="1:17" ht="15.75" x14ac:dyDescent="0.25">
      <c r="A1164" s="50"/>
      <c r="B1164" s="44"/>
      <c r="C1164" s="40"/>
      <c r="D1164" s="40"/>
      <c r="E1164" s="40"/>
      <c r="F1164" s="41"/>
      <c r="G1164" s="42"/>
      <c r="H1164" s="43"/>
      <c r="I1164" s="40"/>
      <c r="J1164" s="44"/>
      <c r="K1164" s="44"/>
      <c r="L1164" s="45"/>
      <c r="M1164" s="46"/>
      <c r="N1164" s="47"/>
      <c r="O1164" s="48"/>
      <c r="P1164" s="44"/>
      <c r="Q1164" s="53"/>
    </row>
    <row r="1165" spans="1:17" ht="15.75" x14ac:dyDescent="0.25">
      <c r="A1165" s="51"/>
      <c r="B1165" s="35"/>
      <c r="C1165" s="31"/>
      <c r="D1165" s="31"/>
      <c r="E1165" s="31"/>
      <c r="F1165" s="32"/>
      <c r="G1165" s="33"/>
      <c r="H1165" s="34"/>
      <c r="I1165" s="31"/>
      <c r="J1165" s="35"/>
      <c r="K1165" s="35"/>
      <c r="L1165" s="36"/>
      <c r="M1165" s="37"/>
      <c r="N1165" s="38"/>
      <c r="O1165" s="39"/>
      <c r="P1165" s="35"/>
      <c r="Q1165" s="54"/>
    </row>
    <row r="1166" spans="1:17" ht="15.75" x14ac:dyDescent="0.25">
      <c r="A1166" s="50"/>
      <c r="B1166" s="44"/>
      <c r="C1166" s="40"/>
      <c r="D1166" s="40"/>
      <c r="E1166" s="40"/>
      <c r="F1166" s="41"/>
      <c r="G1166" s="42"/>
      <c r="H1166" s="43"/>
      <c r="I1166" s="40"/>
      <c r="J1166" s="44"/>
      <c r="K1166" s="44"/>
      <c r="L1166" s="45"/>
      <c r="M1166" s="46"/>
      <c r="N1166" s="47"/>
      <c r="O1166" s="48"/>
      <c r="P1166" s="44"/>
      <c r="Q1166" s="53"/>
    </row>
    <row r="1167" spans="1:17" ht="15.75" x14ac:dyDescent="0.25">
      <c r="A1167" s="51"/>
      <c r="B1167" s="35"/>
      <c r="C1167" s="31"/>
      <c r="D1167" s="31"/>
      <c r="E1167" s="31"/>
      <c r="F1167" s="32"/>
      <c r="G1167" s="33"/>
      <c r="H1167" s="34"/>
      <c r="I1167" s="31"/>
      <c r="J1167" s="35"/>
      <c r="K1167" s="35"/>
      <c r="L1167" s="36"/>
      <c r="M1167" s="37"/>
      <c r="N1167" s="38"/>
      <c r="O1167" s="39"/>
      <c r="P1167" s="35"/>
      <c r="Q1167" s="54"/>
    </row>
    <row r="1168" spans="1:17" ht="15.75" x14ac:dyDescent="0.25">
      <c r="A1168" s="50"/>
      <c r="B1168" s="44"/>
      <c r="C1168" s="40"/>
      <c r="D1168" s="40"/>
      <c r="E1168" s="40"/>
      <c r="F1168" s="41"/>
      <c r="G1168" s="42"/>
      <c r="H1168" s="43"/>
      <c r="I1168" s="40"/>
      <c r="J1168" s="44"/>
      <c r="K1168" s="44"/>
      <c r="L1168" s="45"/>
      <c r="M1168" s="46"/>
      <c r="N1168" s="47"/>
      <c r="O1168" s="48"/>
      <c r="P1168" s="44"/>
      <c r="Q1168" s="53"/>
    </row>
    <row r="1169" spans="1:17" ht="15.75" x14ac:dyDescent="0.25">
      <c r="A1169" s="51"/>
      <c r="B1169" s="35"/>
      <c r="C1169" s="31"/>
      <c r="D1169" s="31"/>
      <c r="E1169" s="31"/>
      <c r="F1169" s="32"/>
      <c r="G1169" s="33"/>
      <c r="H1169" s="34"/>
      <c r="I1169" s="31"/>
      <c r="J1169" s="35"/>
      <c r="K1169" s="35"/>
      <c r="L1169" s="36"/>
      <c r="M1169" s="37"/>
      <c r="N1169" s="38"/>
      <c r="O1169" s="39"/>
      <c r="P1169" s="35"/>
      <c r="Q1169" s="54"/>
    </row>
    <row r="1170" spans="1:17" ht="15.75" x14ac:dyDescent="0.25">
      <c r="A1170" s="50"/>
      <c r="B1170" s="44"/>
      <c r="C1170" s="40"/>
      <c r="D1170" s="40"/>
      <c r="E1170" s="40"/>
      <c r="F1170" s="41"/>
      <c r="G1170" s="42"/>
      <c r="H1170" s="43"/>
      <c r="I1170" s="40"/>
      <c r="J1170" s="44"/>
      <c r="K1170" s="44"/>
      <c r="L1170" s="45"/>
      <c r="M1170" s="46"/>
      <c r="N1170" s="47"/>
      <c r="O1170" s="48"/>
      <c r="P1170" s="44"/>
      <c r="Q1170" s="53"/>
    </row>
    <row r="1171" spans="1:17" ht="15.75" x14ac:dyDescent="0.25">
      <c r="A1171" s="51"/>
      <c r="B1171" s="35"/>
      <c r="C1171" s="31"/>
      <c r="D1171" s="31"/>
      <c r="E1171" s="31"/>
      <c r="F1171" s="32"/>
      <c r="G1171" s="33"/>
      <c r="H1171" s="34"/>
      <c r="I1171" s="31"/>
      <c r="J1171" s="35"/>
      <c r="K1171" s="35"/>
      <c r="L1171" s="36"/>
      <c r="M1171" s="37"/>
      <c r="N1171" s="38"/>
      <c r="O1171" s="39"/>
      <c r="P1171" s="35"/>
      <c r="Q1171" s="54"/>
    </row>
    <row r="1172" spans="1:17" ht="15.75" x14ac:dyDescent="0.25">
      <c r="A1172" s="50"/>
      <c r="B1172" s="44"/>
      <c r="C1172" s="40"/>
      <c r="D1172" s="40"/>
      <c r="E1172" s="40"/>
      <c r="F1172" s="41"/>
      <c r="G1172" s="42"/>
      <c r="H1172" s="43"/>
      <c r="I1172" s="40"/>
      <c r="J1172" s="44"/>
      <c r="K1172" s="44"/>
      <c r="L1172" s="45"/>
      <c r="M1172" s="46"/>
      <c r="N1172" s="47"/>
      <c r="O1172" s="48"/>
      <c r="P1172" s="44"/>
      <c r="Q1172" s="53"/>
    </row>
    <row r="1173" spans="1:17" ht="15.75" x14ac:dyDescent="0.25">
      <c r="A1173" s="51"/>
      <c r="B1173" s="35"/>
      <c r="C1173" s="31"/>
      <c r="D1173" s="31"/>
      <c r="E1173" s="31"/>
      <c r="F1173" s="32"/>
      <c r="G1173" s="33"/>
      <c r="H1173" s="34"/>
      <c r="I1173" s="31"/>
      <c r="J1173" s="35"/>
      <c r="K1173" s="35"/>
      <c r="L1173" s="36"/>
      <c r="M1173" s="37"/>
      <c r="N1173" s="38"/>
      <c r="O1173" s="39"/>
      <c r="P1173" s="35"/>
      <c r="Q1173" s="54"/>
    </row>
    <row r="1174" spans="1:17" ht="15.75" x14ac:dyDescent="0.25">
      <c r="A1174" s="50"/>
      <c r="B1174" s="44"/>
      <c r="C1174" s="40"/>
      <c r="D1174" s="40"/>
      <c r="E1174" s="40"/>
      <c r="F1174" s="41"/>
      <c r="G1174" s="42"/>
      <c r="H1174" s="43"/>
      <c r="I1174" s="40"/>
      <c r="J1174" s="44"/>
      <c r="K1174" s="44"/>
      <c r="L1174" s="45"/>
      <c r="M1174" s="46"/>
      <c r="N1174" s="47"/>
      <c r="O1174" s="48"/>
      <c r="P1174" s="44"/>
      <c r="Q1174" s="53"/>
    </row>
    <row r="1175" spans="1:17" ht="15.75" x14ac:dyDescent="0.25">
      <c r="A1175" s="51"/>
      <c r="B1175" s="35"/>
      <c r="C1175" s="31"/>
      <c r="D1175" s="31"/>
      <c r="E1175" s="31"/>
      <c r="F1175" s="32"/>
      <c r="G1175" s="33"/>
      <c r="H1175" s="34"/>
      <c r="I1175" s="31"/>
      <c r="J1175" s="35"/>
      <c r="K1175" s="35"/>
      <c r="L1175" s="36"/>
      <c r="M1175" s="37"/>
      <c r="N1175" s="38"/>
      <c r="O1175" s="39"/>
      <c r="P1175" s="35"/>
      <c r="Q1175" s="54"/>
    </row>
    <row r="1176" spans="1:17" ht="15.75" x14ac:dyDescent="0.25">
      <c r="A1176" s="50"/>
      <c r="B1176" s="44"/>
      <c r="C1176" s="40"/>
      <c r="D1176" s="40"/>
      <c r="E1176" s="40"/>
      <c r="F1176" s="41"/>
      <c r="G1176" s="42"/>
      <c r="H1176" s="43"/>
      <c r="I1176" s="40"/>
      <c r="J1176" s="44"/>
      <c r="K1176" s="44"/>
      <c r="L1176" s="45"/>
      <c r="M1176" s="46"/>
      <c r="N1176" s="47"/>
      <c r="O1176" s="48"/>
      <c r="P1176" s="44"/>
      <c r="Q1176" s="53"/>
    </row>
    <row r="1177" spans="1:17" ht="15.75" x14ac:dyDescent="0.25">
      <c r="A1177" s="51"/>
      <c r="B1177" s="35"/>
      <c r="C1177" s="31"/>
      <c r="D1177" s="31"/>
      <c r="E1177" s="31"/>
      <c r="F1177" s="32"/>
      <c r="G1177" s="33"/>
      <c r="H1177" s="34"/>
      <c r="I1177" s="31"/>
      <c r="J1177" s="35"/>
      <c r="K1177" s="35"/>
      <c r="L1177" s="36"/>
      <c r="M1177" s="37"/>
      <c r="N1177" s="38"/>
      <c r="O1177" s="39"/>
      <c r="P1177" s="35"/>
      <c r="Q1177" s="54"/>
    </row>
    <row r="1178" spans="1:17" ht="15.75" x14ac:dyDescent="0.25">
      <c r="A1178" s="50"/>
      <c r="B1178" s="44"/>
      <c r="C1178" s="40"/>
      <c r="D1178" s="40"/>
      <c r="E1178" s="40"/>
      <c r="F1178" s="41"/>
      <c r="G1178" s="42"/>
      <c r="H1178" s="43"/>
      <c r="I1178" s="40"/>
      <c r="J1178" s="44"/>
      <c r="K1178" s="44"/>
      <c r="L1178" s="45"/>
      <c r="M1178" s="46"/>
      <c r="N1178" s="47"/>
      <c r="O1178" s="48"/>
      <c r="P1178" s="44"/>
      <c r="Q1178" s="53"/>
    </row>
    <row r="1179" spans="1:17" ht="15.75" x14ac:dyDescent="0.25">
      <c r="A1179" s="51"/>
      <c r="B1179" s="35"/>
      <c r="C1179" s="31"/>
      <c r="D1179" s="31"/>
      <c r="E1179" s="31"/>
      <c r="F1179" s="32"/>
      <c r="G1179" s="33"/>
      <c r="H1179" s="34"/>
      <c r="I1179" s="31"/>
      <c r="J1179" s="35"/>
      <c r="K1179" s="35"/>
      <c r="L1179" s="36"/>
      <c r="M1179" s="37"/>
      <c r="N1179" s="38"/>
      <c r="O1179" s="39"/>
      <c r="P1179" s="35"/>
      <c r="Q1179" s="54"/>
    </row>
    <row r="1180" spans="1:17" ht="15.75" x14ac:dyDescent="0.25">
      <c r="A1180" s="50"/>
      <c r="B1180" s="44"/>
      <c r="C1180" s="40"/>
      <c r="D1180" s="40"/>
      <c r="E1180" s="40"/>
      <c r="F1180" s="41"/>
      <c r="G1180" s="42"/>
      <c r="H1180" s="43"/>
      <c r="I1180" s="40"/>
      <c r="J1180" s="44"/>
      <c r="K1180" s="44"/>
      <c r="L1180" s="45"/>
      <c r="M1180" s="46"/>
      <c r="N1180" s="47"/>
      <c r="O1180" s="48"/>
      <c r="P1180" s="44"/>
      <c r="Q1180" s="53"/>
    </row>
    <row r="1181" spans="1:17" ht="15.75" x14ac:dyDescent="0.25">
      <c r="A1181" s="51"/>
      <c r="B1181" s="35"/>
      <c r="C1181" s="31"/>
      <c r="D1181" s="31"/>
      <c r="E1181" s="31"/>
      <c r="F1181" s="32"/>
      <c r="G1181" s="33"/>
      <c r="H1181" s="34"/>
      <c r="I1181" s="31"/>
      <c r="J1181" s="35"/>
      <c r="K1181" s="35"/>
      <c r="L1181" s="36"/>
      <c r="M1181" s="37"/>
      <c r="N1181" s="38"/>
      <c r="O1181" s="39"/>
      <c r="P1181" s="35"/>
      <c r="Q1181" s="54"/>
    </row>
    <row r="1182" spans="1:17" ht="15.75" x14ac:dyDescent="0.25">
      <c r="A1182" s="50"/>
      <c r="B1182" s="44"/>
      <c r="C1182" s="40"/>
      <c r="D1182" s="40"/>
      <c r="E1182" s="40"/>
      <c r="F1182" s="41"/>
      <c r="G1182" s="42"/>
      <c r="H1182" s="43"/>
      <c r="I1182" s="40"/>
      <c r="J1182" s="44"/>
      <c r="K1182" s="44"/>
      <c r="L1182" s="45"/>
      <c r="M1182" s="46"/>
      <c r="N1182" s="47"/>
      <c r="O1182" s="48"/>
      <c r="P1182" s="44"/>
      <c r="Q1182" s="53"/>
    </row>
    <row r="1183" spans="1:17" ht="15.75" x14ac:dyDescent="0.25">
      <c r="A1183" s="51"/>
      <c r="B1183" s="35"/>
      <c r="C1183" s="31"/>
      <c r="D1183" s="31"/>
      <c r="E1183" s="31"/>
      <c r="F1183" s="32"/>
      <c r="G1183" s="33"/>
      <c r="H1183" s="34"/>
      <c r="I1183" s="31"/>
      <c r="J1183" s="35"/>
      <c r="K1183" s="35"/>
      <c r="L1183" s="36"/>
      <c r="M1183" s="37"/>
      <c r="N1183" s="38"/>
      <c r="O1183" s="39"/>
      <c r="P1183" s="35"/>
      <c r="Q1183" s="54"/>
    </row>
    <row r="1184" spans="1:17" ht="15.75" x14ac:dyDescent="0.25">
      <c r="A1184" s="50"/>
      <c r="B1184" s="44"/>
      <c r="C1184" s="40"/>
      <c r="D1184" s="40"/>
      <c r="E1184" s="40"/>
      <c r="F1184" s="41"/>
      <c r="G1184" s="42"/>
      <c r="H1184" s="43"/>
      <c r="I1184" s="40"/>
      <c r="J1184" s="44"/>
      <c r="K1184" s="44"/>
      <c r="L1184" s="45"/>
      <c r="M1184" s="46"/>
      <c r="N1184" s="47"/>
      <c r="O1184" s="48"/>
      <c r="P1184" s="44"/>
      <c r="Q1184" s="53"/>
    </row>
    <row r="1185" spans="1:17" ht="15.75" x14ac:dyDescent="0.25">
      <c r="A1185" s="51"/>
      <c r="B1185" s="35"/>
      <c r="C1185" s="31"/>
      <c r="D1185" s="31"/>
      <c r="E1185" s="31"/>
      <c r="F1185" s="32"/>
      <c r="G1185" s="33"/>
      <c r="H1185" s="34"/>
      <c r="I1185" s="31"/>
      <c r="J1185" s="35"/>
      <c r="K1185" s="35"/>
      <c r="L1185" s="36"/>
      <c r="M1185" s="37"/>
      <c r="N1185" s="38"/>
      <c r="O1185" s="39"/>
      <c r="P1185" s="35"/>
      <c r="Q1185" s="54"/>
    </row>
    <row r="1186" spans="1:17" ht="15.75" x14ac:dyDescent="0.25">
      <c r="A1186" s="50"/>
      <c r="B1186" s="44"/>
      <c r="C1186" s="40"/>
      <c r="D1186" s="40"/>
      <c r="E1186" s="40"/>
      <c r="F1186" s="41"/>
      <c r="G1186" s="42"/>
      <c r="H1186" s="43"/>
      <c r="I1186" s="40"/>
      <c r="J1186" s="44"/>
      <c r="K1186" s="44"/>
      <c r="L1186" s="45"/>
      <c r="M1186" s="46"/>
      <c r="N1186" s="47"/>
      <c r="O1186" s="48"/>
      <c r="P1186" s="44"/>
      <c r="Q1186" s="53"/>
    </row>
    <row r="1187" spans="1:17" ht="15.75" x14ac:dyDescent="0.25">
      <c r="A1187" s="51"/>
      <c r="B1187" s="35"/>
      <c r="C1187" s="31"/>
      <c r="D1187" s="31"/>
      <c r="E1187" s="31"/>
      <c r="F1187" s="32"/>
      <c r="G1187" s="33"/>
      <c r="H1187" s="34"/>
      <c r="I1187" s="31"/>
      <c r="J1187" s="35"/>
      <c r="K1187" s="35"/>
      <c r="L1187" s="36"/>
      <c r="M1187" s="37"/>
      <c r="N1187" s="38"/>
      <c r="O1187" s="39"/>
      <c r="P1187" s="35"/>
      <c r="Q1187" s="54"/>
    </row>
    <row r="1188" spans="1:17" ht="15.75" x14ac:dyDescent="0.25">
      <c r="A1188" s="50"/>
      <c r="B1188" s="44"/>
      <c r="C1188" s="40"/>
      <c r="D1188" s="40"/>
      <c r="E1188" s="40"/>
      <c r="F1188" s="41"/>
      <c r="G1188" s="42"/>
      <c r="H1188" s="43"/>
      <c r="I1188" s="40"/>
      <c r="J1188" s="44"/>
      <c r="K1188" s="44"/>
      <c r="L1188" s="45"/>
      <c r="M1188" s="46"/>
      <c r="N1188" s="47"/>
      <c r="O1188" s="48"/>
      <c r="P1188" s="44"/>
      <c r="Q1188" s="53"/>
    </row>
    <row r="1189" spans="1:17" ht="15.75" x14ac:dyDescent="0.25">
      <c r="A1189" s="51"/>
      <c r="B1189" s="35"/>
      <c r="C1189" s="31"/>
      <c r="D1189" s="31"/>
      <c r="E1189" s="31"/>
      <c r="F1189" s="32"/>
      <c r="G1189" s="33"/>
      <c r="H1189" s="34"/>
      <c r="I1189" s="31"/>
      <c r="J1189" s="35"/>
      <c r="K1189" s="35"/>
      <c r="L1189" s="36"/>
      <c r="M1189" s="37"/>
      <c r="N1189" s="38"/>
      <c r="O1189" s="39"/>
      <c r="P1189" s="35"/>
      <c r="Q1189" s="54"/>
    </row>
    <row r="1190" spans="1:17" ht="15.75" x14ac:dyDescent="0.25">
      <c r="A1190" s="50"/>
      <c r="B1190" s="44"/>
      <c r="C1190" s="40"/>
      <c r="D1190" s="40"/>
      <c r="E1190" s="40"/>
      <c r="F1190" s="41"/>
      <c r="G1190" s="42"/>
      <c r="H1190" s="43"/>
      <c r="I1190" s="40"/>
      <c r="J1190" s="44"/>
      <c r="K1190" s="44"/>
      <c r="L1190" s="45"/>
      <c r="M1190" s="46"/>
      <c r="N1190" s="47"/>
      <c r="O1190" s="48"/>
      <c r="P1190" s="44"/>
      <c r="Q1190" s="53"/>
    </row>
    <row r="1191" spans="1:17" ht="15.75" x14ac:dyDescent="0.25">
      <c r="A1191" s="51"/>
      <c r="B1191" s="35"/>
      <c r="C1191" s="31"/>
      <c r="D1191" s="31"/>
      <c r="E1191" s="31"/>
      <c r="F1191" s="32"/>
      <c r="G1191" s="33"/>
      <c r="H1191" s="34"/>
      <c r="I1191" s="31"/>
      <c r="J1191" s="35"/>
      <c r="K1191" s="35"/>
      <c r="L1191" s="36"/>
      <c r="M1191" s="37"/>
      <c r="N1191" s="38"/>
      <c r="O1191" s="39"/>
      <c r="P1191" s="35"/>
      <c r="Q1191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Proposal</vt:lpstr>
      <vt:lpstr>Proposal days-1</vt:lpstr>
      <vt:lpstr>Poposal change</vt:lpstr>
      <vt:lpstr>'Poposal change'!_GoBack</vt:lpstr>
    </vt:vector>
  </TitlesOfParts>
  <Company>Fibertex Nonwovens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Bryska</dc:creator>
  <cp:lastModifiedBy>olivcoco</cp:lastModifiedBy>
  <dcterms:created xsi:type="dcterms:W3CDTF">2011-09-26T06:22:07Z</dcterms:created>
  <dcterms:modified xsi:type="dcterms:W3CDTF">2012-03-06T20:57:02Z</dcterms:modified>
</cp:coreProperties>
</file>