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3045" yWindow="60" windowWidth="13230" windowHeight="11640" activeTab="10"/>
  </bookViews>
  <sheets>
    <sheet name="S1" sheetId="4" r:id="rId1"/>
    <sheet name="S2" sheetId="33" r:id="rId2"/>
    <sheet name="S3" sheetId="34" r:id="rId3"/>
    <sheet name="S4" sheetId="35" r:id="rId4"/>
    <sheet name="S5" sheetId="41" r:id="rId5"/>
    <sheet name="S6" sheetId="38" r:id="rId6"/>
    <sheet name="S7" sheetId="37" r:id="rId7"/>
    <sheet name="S8" sheetId="36" r:id="rId8"/>
    <sheet name="S9" sheetId="39" r:id="rId9"/>
    <sheet name="S10" sheetId="40" r:id="rId10"/>
    <sheet name="SEMAINE" sheetId="16" r:id="rId11"/>
    <sheet name="BUDGET TRAVAUX" sheetId="17" r:id="rId12"/>
    <sheet name="BUDGET ETUDE" sheetId="43" r:id="rId13"/>
  </sheets>
  <definedNames>
    <definedName name="Z_DCFC1F29_9722_41C0_9222_1BB633EA44DC_.wvu.PrintArea" localSheetId="12" hidden="1">'BUDGET ETUDE'!$B$1:$P$83</definedName>
    <definedName name="Z_DCFC1F29_9722_41C0_9222_1BB633EA44DC_.wvu.PrintArea" localSheetId="11" hidden="1">'BUDGET TRAVAUX'!$A$1:$T$78</definedName>
    <definedName name="Z_DCFC1F29_9722_41C0_9222_1BB633EA44DC_.wvu.PrintArea" localSheetId="0" hidden="1">'S1'!$B$1:$V$87</definedName>
    <definedName name="Z_DCFC1F29_9722_41C0_9222_1BB633EA44DC_.wvu.PrintArea" localSheetId="9" hidden="1">'S10'!$B$1:$V$87</definedName>
    <definedName name="Z_DCFC1F29_9722_41C0_9222_1BB633EA44DC_.wvu.PrintArea" localSheetId="1" hidden="1">'S2'!$B$1:$V$87</definedName>
    <definedName name="Z_DCFC1F29_9722_41C0_9222_1BB633EA44DC_.wvu.PrintArea" localSheetId="2" hidden="1">'S3'!$B$1:$V$87</definedName>
    <definedName name="Z_DCFC1F29_9722_41C0_9222_1BB633EA44DC_.wvu.PrintArea" localSheetId="3" hidden="1">'S4'!$B$1:$V$87</definedName>
    <definedName name="Z_DCFC1F29_9722_41C0_9222_1BB633EA44DC_.wvu.PrintArea" localSheetId="4" hidden="1">'S5'!$B$1:$V$87</definedName>
    <definedName name="Z_DCFC1F29_9722_41C0_9222_1BB633EA44DC_.wvu.PrintArea" localSheetId="5" hidden="1">'S6'!$B$1:$V$87</definedName>
    <definedName name="Z_DCFC1F29_9722_41C0_9222_1BB633EA44DC_.wvu.PrintArea" localSheetId="6" hidden="1">'S7'!$B$1:$V$87</definedName>
    <definedName name="Z_DCFC1F29_9722_41C0_9222_1BB633EA44DC_.wvu.PrintArea" localSheetId="7" hidden="1">'S8'!$B$1:$V$87</definedName>
    <definedName name="Z_DCFC1F29_9722_41C0_9222_1BB633EA44DC_.wvu.PrintArea" localSheetId="8" hidden="1">'S9'!$B$1:$V$87</definedName>
    <definedName name="Z_DCFC1F29_9722_41C0_9222_1BB633EA44DC_.wvu.PrintArea" localSheetId="10" hidden="1">SEMAINE!$A$1:$AC$74</definedName>
    <definedName name="Z_DCFC1F29_9722_41C0_9222_1BB633EA44DC_.wvu.Rows" localSheetId="12" hidden="1">'BUDGET ETUDE'!$62:$64</definedName>
    <definedName name="_xlnm.Print_Area" localSheetId="12">'BUDGET ETUDE'!$B$1:$P$83</definedName>
    <definedName name="_xlnm.Print_Area" localSheetId="11">'BUDGET TRAVAUX'!$A$1:$T$78</definedName>
    <definedName name="_xlnm.Print_Area" localSheetId="0">'S1'!$B$1:$V$87</definedName>
    <definedName name="_xlnm.Print_Area" localSheetId="9">'S10'!$B$1:$V$87</definedName>
    <definedName name="_xlnm.Print_Area" localSheetId="1">'S2'!$B$1:$V$87</definedName>
    <definedName name="_xlnm.Print_Area" localSheetId="2">'S3'!$B$1:$V$87</definedName>
    <definedName name="_xlnm.Print_Area" localSheetId="3">'S4'!$B$1:$V$87</definedName>
    <definedName name="_xlnm.Print_Area" localSheetId="4">'S5'!$B$1:$V$87</definedName>
    <definedName name="_xlnm.Print_Area" localSheetId="5">'S6'!$B$1:$V$87</definedName>
    <definedName name="_xlnm.Print_Area" localSheetId="6">'S7'!$B$1:$V$87</definedName>
    <definedName name="_xlnm.Print_Area" localSheetId="7">'S8'!$B$1:$V$87</definedName>
    <definedName name="_xlnm.Print_Area" localSheetId="8">'S9'!$B$1:$V$87</definedName>
    <definedName name="_xlnm.Print_Area" localSheetId="10">SEMAINE!$A$1:$AC$74</definedName>
  </definedNames>
  <calcPr calcId="125725"/>
  <customWorkbookViews>
    <customWorkbookView name="Masquer" guid="{DCFC1F29-9722-41C0-9222-1BB633EA44DC}" maximized="1" xWindow="1" yWindow="1" windowWidth="1362" windowHeight="538" activeSheetId="16"/>
  </customWorkbookViews>
</workbook>
</file>

<file path=xl/calcChain.xml><?xml version="1.0" encoding="utf-8"?>
<calcChain xmlns="http://schemas.openxmlformats.org/spreadsheetml/2006/main">
  <c r="B9" i="33"/>
  <c r="B9" i="34"/>
  <c r="B9" i="35"/>
  <c r="B9" i="41"/>
  <c r="B9" i="38"/>
  <c r="B9" i="37"/>
  <c r="B9" i="36"/>
  <c r="B9" i="39"/>
  <c r="B9" i="40"/>
  <c r="B9" i="4"/>
  <c r="M6" i="17"/>
  <c r="O67" i="33"/>
  <c r="O67" i="34"/>
  <c r="O67" i="35"/>
  <c r="O67" i="41"/>
  <c r="O67" i="38"/>
  <c r="O67" i="37"/>
  <c r="O67" i="36"/>
  <c r="O67" i="39"/>
  <c r="O67" i="40"/>
  <c r="O67" i="4"/>
  <c r="O66" i="33"/>
  <c r="O66" i="34"/>
  <c r="O66" i="35"/>
  <c r="O66" i="41"/>
  <c r="O66" i="38"/>
  <c r="O66" i="37"/>
  <c r="O66" i="36"/>
  <c r="O66" i="39"/>
  <c r="O66" i="40"/>
  <c r="O66" i="4"/>
  <c r="O65" i="33"/>
  <c r="O65" i="34"/>
  <c r="O65" i="35"/>
  <c r="O65" i="41"/>
  <c r="O65" i="38"/>
  <c r="O65" i="37"/>
  <c r="O65" i="36"/>
  <c r="O65" i="39"/>
  <c r="O65" i="40"/>
  <c r="O65" i="4"/>
  <c r="Q67" i="33"/>
  <c r="Q67" i="34"/>
  <c r="Q67" i="35"/>
  <c r="Q67" i="41"/>
  <c r="Q67" i="38"/>
  <c r="Q67" i="37"/>
  <c r="Q67" i="36"/>
  <c r="Q67" i="39"/>
  <c r="Q67" i="40"/>
  <c r="Q67" i="4"/>
  <c r="Q66" i="33"/>
  <c r="Q66" i="34"/>
  <c r="Q66" i="35"/>
  <c r="Q66" i="41"/>
  <c r="Q66" i="38"/>
  <c r="Q66" i="37"/>
  <c r="Q66" i="36"/>
  <c r="Q66" i="39"/>
  <c r="Q66" i="40"/>
  <c r="Q66" i="4"/>
  <c r="Q65" i="33"/>
  <c r="Q65" i="34"/>
  <c r="Q65" i="35"/>
  <c r="Q65" i="41"/>
  <c r="Q65" i="38"/>
  <c r="Q65" i="37"/>
  <c r="Q65" i="36"/>
  <c r="Q65" i="39"/>
  <c r="Q65" i="40"/>
  <c r="Q65" i="4"/>
  <c r="H70" i="16"/>
  <c r="H51"/>
  <c r="B50"/>
  <c r="B49"/>
  <c r="A50"/>
  <c r="A49"/>
  <c r="A48"/>
  <c r="B48"/>
  <c r="B14" i="33"/>
  <c r="B14" i="34"/>
  <c r="B14" i="35"/>
  <c r="B14" i="41"/>
  <c r="B14" i="38"/>
  <c r="B14" i="37"/>
  <c r="B14" i="36"/>
  <c r="B14" i="39"/>
  <c r="B14" i="40"/>
  <c r="B14" i="4"/>
  <c r="B59" i="34"/>
  <c r="B59" i="35"/>
  <c r="B59" i="41"/>
  <c r="B59" i="38"/>
  <c r="B59" i="37"/>
  <c r="B59" i="36"/>
  <c r="B59" i="39"/>
  <c r="B59" i="40"/>
  <c r="B59" i="33"/>
  <c r="Q55" i="34"/>
  <c r="Q55" i="35"/>
  <c r="Q55" i="41"/>
  <c r="Q55" i="38"/>
  <c r="Q55" i="37"/>
  <c r="Q55" i="36"/>
  <c r="Q55" i="39"/>
  <c r="Q55" i="40"/>
  <c r="Q55" i="33"/>
  <c r="Q54" i="34"/>
  <c r="Q54" i="35"/>
  <c r="Q54" i="41"/>
  <c r="Q54" i="38"/>
  <c r="Q54" i="37"/>
  <c r="Q54" i="36"/>
  <c r="Q54" i="39"/>
  <c r="Q54" i="40"/>
  <c r="Q54" i="33"/>
  <c r="Q53" i="34"/>
  <c r="Q53" i="35"/>
  <c r="Q53" i="41"/>
  <c r="Q53" i="38"/>
  <c r="Q53" i="37"/>
  <c r="Q53" i="36"/>
  <c r="Q53" i="39"/>
  <c r="Q53" i="40"/>
  <c r="Q53" i="33"/>
  <c r="H53" i="34"/>
  <c r="H53" i="35"/>
  <c r="H53" i="41"/>
  <c r="H53" i="38"/>
  <c r="H53" i="37"/>
  <c r="H53" i="36"/>
  <c r="H53" i="39"/>
  <c r="H53" i="40"/>
  <c r="H53" i="33"/>
  <c r="B55" i="34"/>
  <c r="B55" i="35"/>
  <c r="B55" i="41"/>
  <c r="B55" i="38"/>
  <c r="B55" i="37"/>
  <c r="B55" i="36"/>
  <c r="B55" i="39"/>
  <c r="B55" i="40"/>
  <c r="B55" i="33"/>
  <c r="B54" i="34"/>
  <c r="B54" i="35"/>
  <c r="B54" i="41"/>
  <c r="B54" i="38"/>
  <c r="B54" i="37"/>
  <c r="B54" i="36"/>
  <c r="B54" i="39"/>
  <c r="B54" i="40"/>
  <c r="B54" i="33"/>
  <c r="B53" i="34"/>
  <c r="B53" i="35"/>
  <c r="B53" i="41"/>
  <c r="B53" i="38"/>
  <c r="B53" i="37"/>
  <c r="B53" i="36"/>
  <c r="B53" i="39"/>
  <c r="B53" i="40"/>
  <c r="B53" i="33"/>
  <c r="O55" i="34"/>
  <c r="O54"/>
  <c r="T54" s="1"/>
  <c r="M49" i="16" s="1"/>
  <c r="O55" i="35"/>
  <c r="O54"/>
  <c r="O55" i="41"/>
  <c r="O54"/>
  <c r="T54" s="1"/>
  <c r="Q49" i="16" s="1"/>
  <c r="R49" s="1"/>
  <c r="O55" i="38"/>
  <c r="O54"/>
  <c r="O55" i="37"/>
  <c r="O54"/>
  <c r="O55" i="36"/>
  <c r="O54"/>
  <c r="T54" s="1"/>
  <c r="W49" i="16" s="1"/>
  <c r="O55" i="39"/>
  <c r="O54"/>
  <c r="O55" i="40"/>
  <c r="O54"/>
  <c r="T54" s="1"/>
  <c r="AA49" i="16" s="1"/>
  <c r="O55" i="33"/>
  <c r="O54"/>
  <c r="Q55" i="4"/>
  <c r="Q54"/>
  <c r="Q53"/>
  <c r="H53"/>
  <c r="B55"/>
  <c r="B54"/>
  <c r="B53"/>
  <c r="O53" i="17"/>
  <c r="E49" i="16" s="1"/>
  <c r="O54" i="17"/>
  <c r="E50" i="16" s="1"/>
  <c r="F50" s="1"/>
  <c r="P42" i="17"/>
  <c r="H54"/>
  <c r="H55" i="34" s="1"/>
  <c r="H53" i="17"/>
  <c r="H54" i="35" s="1"/>
  <c r="O55" i="4"/>
  <c r="O54"/>
  <c r="B65" i="40"/>
  <c r="B65" i="39"/>
  <c r="B65" i="36"/>
  <c r="B65" i="37"/>
  <c r="B65" i="38"/>
  <c r="B65" i="41"/>
  <c r="B65" i="35"/>
  <c r="B65" i="34"/>
  <c r="B65" i="33"/>
  <c r="B65" i="4"/>
  <c r="B54" i="16"/>
  <c r="B55"/>
  <c r="B56"/>
  <c r="B53"/>
  <c r="AB72"/>
  <c r="Z72"/>
  <c r="X72"/>
  <c r="V72"/>
  <c r="T72"/>
  <c r="R72"/>
  <c r="P72"/>
  <c r="N72"/>
  <c r="L72"/>
  <c r="J72"/>
  <c r="P27"/>
  <c r="T55" i="37" l="1"/>
  <c r="U50" i="16" s="1"/>
  <c r="V50" s="1"/>
  <c r="H55" i="4"/>
  <c r="H54" i="33"/>
  <c r="H54" i="39"/>
  <c r="H54" i="37"/>
  <c r="H54" i="41"/>
  <c r="H54" i="34"/>
  <c r="H55" i="40"/>
  <c r="H55" i="36"/>
  <c r="H55" i="38"/>
  <c r="H55" i="35"/>
  <c r="H54" i="4"/>
  <c r="H54" i="40"/>
  <c r="H54" i="36"/>
  <c r="H54" i="38"/>
  <c r="H55" i="33"/>
  <c r="H55" i="39"/>
  <c r="H55" i="37"/>
  <c r="H55" i="41"/>
  <c r="E51" i="16"/>
  <c r="F49"/>
  <c r="X49"/>
  <c r="AB49"/>
  <c r="N49"/>
  <c r="T55" i="33"/>
  <c r="K50" i="16" s="1"/>
  <c r="L50" s="1"/>
  <c r="T55" i="39"/>
  <c r="Y50" i="16" s="1"/>
  <c r="Z50" s="1"/>
  <c r="T54" i="38"/>
  <c r="S49" i="16" s="1"/>
  <c r="T55" i="4"/>
  <c r="I50" i="16" s="1"/>
  <c r="J50" s="1"/>
  <c r="T54" i="4"/>
  <c r="I49" i="16" s="1"/>
  <c r="J49" s="1"/>
  <c r="T54" i="35"/>
  <c r="O49" i="16" s="1"/>
  <c r="T54" i="33"/>
  <c r="T55" i="40"/>
  <c r="T54" i="39"/>
  <c r="Y49" i="16" s="1"/>
  <c r="Z49" s="1"/>
  <c r="T55" i="36"/>
  <c r="T54" i="37"/>
  <c r="T55" i="38"/>
  <c r="S50" i="16" s="1"/>
  <c r="T50" s="1"/>
  <c r="T55" i="41"/>
  <c r="T55" i="35"/>
  <c r="O50" i="16" s="1"/>
  <c r="P50" s="1"/>
  <c r="T55" i="34"/>
  <c r="P52" i="17"/>
  <c r="O55" s="1"/>
  <c r="H69" i="16"/>
  <c r="B46"/>
  <c r="B45"/>
  <c r="A45"/>
  <c r="H73" i="34"/>
  <c r="T73" s="1"/>
  <c r="H74"/>
  <c r="T74" s="1"/>
  <c r="H73" i="35"/>
  <c r="T73" s="1"/>
  <c r="H74"/>
  <c r="T74" s="1"/>
  <c r="H73" i="41"/>
  <c r="T73" s="1"/>
  <c r="H74"/>
  <c r="T74" s="1"/>
  <c r="H73" i="38"/>
  <c r="T73" s="1"/>
  <c r="H74"/>
  <c r="T74" s="1"/>
  <c r="H73" i="37"/>
  <c r="T73" s="1"/>
  <c r="H74"/>
  <c r="T74" s="1"/>
  <c r="H73" i="36"/>
  <c r="T73" s="1"/>
  <c r="H74"/>
  <c r="T74" s="1"/>
  <c r="H73" i="39"/>
  <c r="T73" s="1"/>
  <c r="H74"/>
  <c r="T74" s="1"/>
  <c r="H73" i="40"/>
  <c r="T73" s="1"/>
  <c r="H74"/>
  <c r="T74" s="1"/>
  <c r="H73" i="33"/>
  <c r="T73" s="1"/>
  <c r="H74"/>
  <c r="T74" s="1"/>
  <c r="H72" i="34"/>
  <c r="H72" i="35"/>
  <c r="H72" i="41"/>
  <c r="H72" i="38"/>
  <c r="H72" i="37"/>
  <c r="H72" i="36"/>
  <c r="H72" i="39"/>
  <c r="H72" i="40"/>
  <c r="H72" i="33"/>
  <c r="H13" i="16"/>
  <c r="H20"/>
  <c r="H27"/>
  <c r="H37"/>
  <c r="H58"/>
  <c r="F13"/>
  <c r="F20"/>
  <c r="F27"/>
  <c r="F37"/>
  <c r="F58"/>
  <c r="H10" i="43"/>
  <c r="H11"/>
  <c r="H12"/>
  <c r="M12" s="1"/>
  <c r="C30" i="16" s="1"/>
  <c r="H13" i="43"/>
  <c r="H14"/>
  <c r="M14" s="1"/>
  <c r="C32" i="16" s="1"/>
  <c r="H15" i="43"/>
  <c r="H16"/>
  <c r="M16" s="1"/>
  <c r="C34" i="16" s="1"/>
  <c r="H17" i="43"/>
  <c r="H67" i="34"/>
  <c r="H66"/>
  <c r="H65"/>
  <c r="H67" i="35"/>
  <c r="H66"/>
  <c r="H65"/>
  <c r="H67" i="41"/>
  <c r="H66"/>
  <c r="H65"/>
  <c r="H67" i="38"/>
  <c r="H66"/>
  <c r="H65"/>
  <c r="H67" i="37"/>
  <c r="H66"/>
  <c r="H65"/>
  <c r="H67" i="36"/>
  <c r="H66"/>
  <c r="H65"/>
  <c r="H67" i="39"/>
  <c r="H66"/>
  <c r="H65"/>
  <c r="H67" i="40"/>
  <c r="H66"/>
  <c r="H65"/>
  <c r="H67" i="33"/>
  <c r="H66"/>
  <c r="H65"/>
  <c r="H67" i="4"/>
  <c r="H66"/>
  <c r="H65"/>
  <c r="H72" i="16"/>
  <c r="F72"/>
  <c r="D72"/>
  <c r="H65" i="43"/>
  <c r="H61" s="1"/>
  <c r="K69"/>
  <c r="N69" s="1"/>
  <c r="M17"/>
  <c r="C35" i="16" s="1"/>
  <c r="H64" i="40"/>
  <c r="H63"/>
  <c r="H62"/>
  <c r="H61"/>
  <c r="H60"/>
  <c r="H64" i="39"/>
  <c r="H63"/>
  <c r="H62"/>
  <c r="H61"/>
  <c r="H60"/>
  <c r="H64" i="36"/>
  <c r="H63"/>
  <c r="H62"/>
  <c r="H61"/>
  <c r="H60"/>
  <c r="H64" i="37"/>
  <c r="H63"/>
  <c r="H62"/>
  <c r="H61"/>
  <c r="H60"/>
  <c r="H64" i="38"/>
  <c r="H63"/>
  <c r="H62"/>
  <c r="H61"/>
  <c r="H60"/>
  <c r="H64" i="41"/>
  <c r="H63"/>
  <c r="H62"/>
  <c r="H61"/>
  <c r="H60"/>
  <c r="H64" i="35"/>
  <c r="H63"/>
  <c r="H62"/>
  <c r="H61"/>
  <c r="H60"/>
  <c r="H64" i="34"/>
  <c r="H63"/>
  <c r="H62"/>
  <c r="H61"/>
  <c r="H60"/>
  <c r="H64" i="33"/>
  <c r="H63"/>
  <c r="H62"/>
  <c r="H61"/>
  <c r="H60"/>
  <c r="H71" i="43"/>
  <c r="N71" s="1"/>
  <c r="B71"/>
  <c r="H70"/>
  <c r="K70" s="1"/>
  <c r="B70"/>
  <c r="B69"/>
  <c r="M64"/>
  <c r="C66" i="16" s="1"/>
  <c r="M63" i="43"/>
  <c r="C65" i="16" s="1"/>
  <c r="O62" i="43"/>
  <c r="M62"/>
  <c r="C64" i="16" s="1"/>
  <c r="B61" i="43"/>
  <c r="B60"/>
  <c r="B59"/>
  <c r="B58"/>
  <c r="B57"/>
  <c r="B56"/>
  <c r="B52"/>
  <c r="B51"/>
  <c r="M50"/>
  <c r="C45" i="16" s="1"/>
  <c r="B50" i="43"/>
  <c r="B49"/>
  <c r="M48"/>
  <c r="C42" i="16" s="1"/>
  <c r="B48" i="43"/>
  <c r="B47"/>
  <c r="M46"/>
  <c r="C40" i="16" s="1"/>
  <c r="B46" i="43"/>
  <c r="B45"/>
  <c r="M44"/>
  <c r="C38" i="16" s="1"/>
  <c r="B44" i="43"/>
  <c r="J43"/>
  <c r="B43"/>
  <c r="B42"/>
  <c r="B41"/>
  <c r="B40"/>
  <c r="B39"/>
  <c r="B38"/>
  <c r="J37"/>
  <c r="B37"/>
  <c r="B36"/>
  <c r="B35"/>
  <c r="B34"/>
  <c r="B33"/>
  <c r="B32"/>
  <c r="J31"/>
  <c r="B31"/>
  <c r="B30"/>
  <c r="B29"/>
  <c r="B28"/>
  <c r="B27"/>
  <c r="J26"/>
  <c r="B26"/>
  <c r="B25"/>
  <c r="B24"/>
  <c r="B23"/>
  <c r="M22"/>
  <c r="C8" i="16" s="1"/>
  <c r="B22" i="43"/>
  <c r="B21"/>
  <c r="B17"/>
  <c r="B16"/>
  <c r="M15"/>
  <c r="C33" i="16" s="1"/>
  <c r="B15" i="43"/>
  <c r="B14"/>
  <c r="M13"/>
  <c r="C31" i="16" s="1"/>
  <c r="B13" i="43"/>
  <c r="B12"/>
  <c r="M11"/>
  <c r="C29" i="16" s="1"/>
  <c r="B11" i="43"/>
  <c r="M10"/>
  <c r="C28" i="16" s="1"/>
  <c r="B10" i="43"/>
  <c r="B9"/>
  <c r="I4"/>
  <c r="D4"/>
  <c r="B8" i="16"/>
  <c r="O15" i="33"/>
  <c r="O11" i="4"/>
  <c r="O13" i="33"/>
  <c r="B10" i="4"/>
  <c r="Q14"/>
  <c r="H43"/>
  <c r="H37"/>
  <c r="O73" i="17"/>
  <c r="N75" s="1"/>
  <c r="I6" i="4"/>
  <c r="D6"/>
  <c r="I5" i="16" s="1"/>
  <c r="B10" i="41"/>
  <c r="O16" i="17"/>
  <c r="E34" i="16" s="1"/>
  <c r="B60"/>
  <c r="B61"/>
  <c r="B62"/>
  <c r="B63"/>
  <c r="B59"/>
  <c r="E70"/>
  <c r="E75" i="33"/>
  <c r="E75" i="34"/>
  <c r="E75" i="35"/>
  <c r="E75" i="41"/>
  <c r="E75" i="38"/>
  <c r="E75" i="37"/>
  <c r="E75" i="36"/>
  <c r="E75" i="39"/>
  <c r="E75" i="40"/>
  <c r="E75" i="4"/>
  <c r="B75" i="34"/>
  <c r="B75" i="35"/>
  <c r="B75" i="41"/>
  <c r="B75" i="38"/>
  <c r="B75" i="37"/>
  <c r="B75" i="36"/>
  <c r="B75" i="39"/>
  <c r="B75" i="40"/>
  <c r="B75" i="33"/>
  <c r="Q23" i="34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35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41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38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37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36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39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40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23" i="3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O32" i="34"/>
  <c r="O32" i="35"/>
  <c r="T32" s="1"/>
  <c r="O14" i="16" s="1"/>
  <c r="P14" s="1"/>
  <c r="O32" i="41"/>
  <c r="T32" s="1"/>
  <c r="Q14" i="16" s="1"/>
  <c r="R14" s="1"/>
  <c r="O32" i="38"/>
  <c r="O32" i="37"/>
  <c r="O32" i="36"/>
  <c r="T32" s="1"/>
  <c r="W14" i="16" s="1"/>
  <c r="X14" s="1"/>
  <c r="O32" i="39"/>
  <c r="T32" s="1"/>
  <c r="Y14" i="16" s="1"/>
  <c r="Z14" s="1"/>
  <c r="O32" i="40"/>
  <c r="O32" i="33"/>
  <c r="O38" i="34"/>
  <c r="O38" i="35"/>
  <c r="O38" i="41"/>
  <c r="O38" i="38"/>
  <c r="O38" i="37"/>
  <c r="O38" i="36"/>
  <c r="O38" i="39"/>
  <c r="O38" i="40"/>
  <c r="O38" i="33"/>
  <c r="O44" i="34"/>
  <c r="O44" i="35"/>
  <c r="O44" i="41"/>
  <c r="O44" i="38"/>
  <c r="O44" i="37"/>
  <c r="O44" i="36"/>
  <c r="O44" i="39"/>
  <c r="O44" i="40"/>
  <c r="O44" i="33"/>
  <c r="O44" i="4"/>
  <c r="O45"/>
  <c r="O46"/>
  <c r="O47"/>
  <c r="O48"/>
  <c r="O49"/>
  <c r="O50"/>
  <c r="O51"/>
  <c r="O52"/>
  <c r="O38"/>
  <c r="Q38"/>
  <c r="Q39"/>
  <c r="Q40"/>
  <c r="Q41"/>
  <c r="Q42"/>
  <c r="Q43"/>
  <c r="Q44"/>
  <c r="T44" s="1"/>
  <c r="I38" i="16" s="1"/>
  <c r="Q45" i="4"/>
  <c r="Q46"/>
  <c r="Q47"/>
  <c r="Q48"/>
  <c r="Q49"/>
  <c r="Q50"/>
  <c r="Q51"/>
  <c r="Q52"/>
  <c r="Q23"/>
  <c r="Q24"/>
  <c r="Q25"/>
  <c r="Q26"/>
  <c r="Q27"/>
  <c r="Q28"/>
  <c r="Q29"/>
  <c r="Q30"/>
  <c r="Q31"/>
  <c r="Q32"/>
  <c r="Q33"/>
  <c r="Q34"/>
  <c r="Q35"/>
  <c r="Q36"/>
  <c r="Q37"/>
  <c r="O32"/>
  <c r="H73"/>
  <c r="T73" s="1"/>
  <c r="H74"/>
  <c r="T74" s="1"/>
  <c r="H72"/>
  <c r="H43" i="34"/>
  <c r="H43" i="35"/>
  <c r="H43" i="41"/>
  <c r="H43" i="38"/>
  <c r="H43" i="37"/>
  <c r="H43" i="36"/>
  <c r="H43" i="39"/>
  <c r="H43" i="40"/>
  <c r="H43" i="33"/>
  <c r="H37" i="34"/>
  <c r="H37" i="35"/>
  <c r="H37" i="41"/>
  <c r="H37" i="38"/>
  <c r="H37" i="37"/>
  <c r="H37" i="36"/>
  <c r="H37" i="39"/>
  <c r="H37" i="40"/>
  <c r="H37" i="33"/>
  <c r="B61" i="34"/>
  <c r="B62"/>
  <c r="B63"/>
  <c r="B64"/>
  <c r="B61" i="35"/>
  <c r="B62"/>
  <c r="B63"/>
  <c r="B64"/>
  <c r="B61" i="41"/>
  <c r="B62"/>
  <c r="B63"/>
  <c r="B64"/>
  <c r="B61" i="38"/>
  <c r="B62"/>
  <c r="B63"/>
  <c r="B64"/>
  <c r="B61" i="37"/>
  <c r="B62"/>
  <c r="B63"/>
  <c r="B64"/>
  <c r="B61" i="36"/>
  <c r="B62"/>
  <c r="B63"/>
  <c r="B64"/>
  <c r="B61" i="39"/>
  <c r="B62"/>
  <c r="B63"/>
  <c r="B64"/>
  <c r="B61" i="40"/>
  <c r="B62"/>
  <c r="B63"/>
  <c r="B64"/>
  <c r="B61" i="33"/>
  <c r="B62"/>
  <c r="B63"/>
  <c r="B64"/>
  <c r="B60" i="34"/>
  <c r="B60" i="35"/>
  <c r="B60" i="41"/>
  <c r="B60" i="38"/>
  <c r="B60" i="37"/>
  <c r="B60" i="36"/>
  <c r="B60" i="39"/>
  <c r="B60" i="40"/>
  <c r="B60" i="33"/>
  <c r="H51" i="34"/>
  <c r="H50"/>
  <c r="H49"/>
  <c r="H48"/>
  <c r="H47"/>
  <c r="H46"/>
  <c r="H45"/>
  <c r="H41"/>
  <c r="H40"/>
  <c r="H39"/>
  <c r="H35"/>
  <c r="H34"/>
  <c r="H33"/>
  <c r="H29"/>
  <c r="H28"/>
  <c r="H24"/>
  <c r="H23"/>
  <c r="H51" i="35"/>
  <c r="H50"/>
  <c r="H49"/>
  <c r="H48"/>
  <c r="H47"/>
  <c r="H46"/>
  <c r="H45"/>
  <c r="H41"/>
  <c r="H40"/>
  <c r="H39"/>
  <c r="H35"/>
  <c r="H34"/>
  <c r="H33"/>
  <c r="H29"/>
  <c r="H28"/>
  <c r="H24"/>
  <c r="H23"/>
  <c r="H51" i="41"/>
  <c r="H50"/>
  <c r="H49"/>
  <c r="H48"/>
  <c r="H47"/>
  <c r="H46"/>
  <c r="H45"/>
  <c r="H41"/>
  <c r="H40"/>
  <c r="H39"/>
  <c r="H35"/>
  <c r="H34"/>
  <c r="H33"/>
  <c r="H29"/>
  <c r="H28"/>
  <c r="H24"/>
  <c r="H23"/>
  <c r="H51" i="38"/>
  <c r="H50"/>
  <c r="H49"/>
  <c r="H48"/>
  <c r="H47"/>
  <c r="H46"/>
  <c r="H45"/>
  <c r="H41"/>
  <c r="H40"/>
  <c r="H39"/>
  <c r="H35"/>
  <c r="H34"/>
  <c r="H33"/>
  <c r="H29"/>
  <c r="H28"/>
  <c r="H24"/>
  <c r="H23"/>
  <c r="H51" i="37"/>
  <c r="H50"/>
  <c r="H49"/>
  <c r="H48"/>
  <c r="H47"/>
  <c r="H46"/>
  <c r="H45"/>
  <c r="H41"/>
  <c r="H40"/>
  <c r="H39"/>
  <c r="H35"/>
  <c r="H34"/>
  <c r="H33"/>
  <c r="H29"/>
  <c r="H28"/>
  <c r="H24"/>
  <c r="H23"/>
  <c r="H51" i="36"/>
  <c r="H50"/>
  <c r="H49"/>
  <c r="H48"/>
  <c r="H47"/>
  <c r="H46"/>
  <c r="H45"/>
  <c r="H41"/>
  <c r="H40"/>
  <c r="H39"/>
  <c r="H35"/>
  <c r="H34"/>
  <c r="H33"/>
  <c r="H29"/>
  <c r="H28"/>
  <c r="H24"/>
  <c r="H23"/>
  <c r="H51" i="39"/>
  <c r="H50"/>
  <c r="H49"/>
  <c r="H48"/>
  <c r="H47"/>
  <c r="H46"/>
  <c r="H45"/>
  <c r="H41"/>
  <c r="H40"/>
  <c r="H39"/>
  <c r="H35"/>
  <c r="H34"/>
  <c r="H33"/>
  <c r="H29"/>
  <c r="H28"/>
  <c r="H24"/>
  <c r="H23"/>
  <c r="H51" i="40"/>
  <c r="H50"/>
  <c r="H49"/>
  <c r="H48"/>
  <c r="H47"/>
  <c r="H46"/>
  <c r="H45"/>
  <c r="H41"/>
  <c r="H40"/>
  <c r="H39"/>
  <c r="H35"/>
  <c r="H34"/>
  <c r="H33"/>
  <c r="H29"/>
  <c r="H28"/>
  <c r="H24"/>
  <c r="H23"/>
  <c r="H51" i="33"/>
  <c r="H50"/>
  <c r="H49"/>
  <c r="H48"/>
  <c r="H47"/>
  <c r="H46"/>
  <c r="H45"/>
  <c r="H41"/>
  <c r="H40"/>
  <c r="H39"/>
  <c r="H35"/>
  <c r="H34"/>
  <c r="H33"/>
  <c r="H29"/>
  <c r="H28"/>
  <c r="H24"/>
  <c r="H23"/>
  <c r="H52" i="34"/>
  <c r="H42"/>
  <c r="H36"/>
  <c r="H30"/>
  <c r="H25"/>
  <c r="H52" i="35"/>
  <c r="H42"/>
  <c r="H36"/>
  <c r="H30"/>
  <c r="H25"/>
  <c r="H52" i="41"/>
  <c r="H42"/>
  <c r="H36"/>
  <c r="H30"/>
  <c r="H25"/>
  <c r="H52" i="38"/>
  <c r="H42"/>
  <c r="H36"/>
  <c r="H30"/>
  <c r="H25"/>
  <c r="H52" i="37"/>
  <c r="H42"/>
  <c r="H36"/>
  <c r="H30"/>
  <c r="H25"/>
  <c r="H52" i="36"/>
  <c r="H42"/>
  <c r="H36"/>
  <c r="H30"/>
  <c r="H25"/>
  <c r="H52" i="39"/>
  <c r="H42"/>
  <c r="H36"/>
  <c r="H30"/>
  <c r="H25"/>
  <c r="H52" i="40"/>
  <c r="H42"/>
  <c r="H36"/>
  <c r="H30"/>
  <c r="H25"/>
  <c r="H52" i="33"/>
  <c r="H42"/>
  <c r="H36"/>
  <c r="H30"/>
  <c r="H25"/>
  <c r="H44" i="34"/>
  <c r="H38"/>
  <c r="H32"/>
  <c r="H27"/>
  <c r="H22"/>
  <c r="H44" i="35"/>
  <c r="H38"/>
  <c r="H32"/>
  <c r="H27"/>
  <c r="H22"/>
  <c r="H44" i="41"/>
  <c r="H38"/>
  <c r="H32"/>
  <c r="H27"/>
  <c r="H22"/>
  <c r="H44" i="38"/>
  <c r="H38"/>
  <c r="H32"/>
  <c r="H27"/>
  <c r="H22"/>
  <c r="H44" i="37"/>
  <c r="H38"/>
  <c r="H32"/>
  <c r="H27"/>
  <c r="H22"/>
  <c r="H44" i="36"/>
  <c r="H38"/>
  <c r="H32"/>
  <c r="H27"/>
  <c r="H22"/>
  <c r="H44" i="39"/>
  <c r="H38"/>
  <c r="H32"/>
  <c r="H27"/>
  <c r="H22"/>
  <c r="H44" i="40"/>
  <c r="H38"/>
  <c r="H32"/>
  <c r="H27"/>
  <c r="H22"/>
  <c r="H44" i="33"/>
  <c r="H38"/>
  <c r="H32"/>
  <c r="H27"/>
  <c r="H22"/>
  <c r="H11" i="34"/>
  <c r="H12"/>
  <c r="H13"/>
  <c r="H14"/>
  <c r="H15"/>
  <c r="H16"/>
  <c r="H17"/>
  <c r="H11" i="35"/>
  <c r="H12"/>
  <c r="H13"/>
  <c r="H14"/>
  <c r="H15"/>
  <c r="H16"/>
  <c r="H17"/>
  <c r="H11" i="41"/>
  <c r="H12"/>
  <c r="H13"/>
  <c r="H14"/>
  <c r="H15"/>
  <c r="H16"/>
  <c r="H17"/>
  <c r="H11" i="38"/>
  <c r="H12"/>
  <c r="H13"/>
  <c r="H14"/>
  <c r="H15"/>
  <c r="H16"/>
  <c r="H17"/>
  <c r="H11" i="37"/>
  <c r="H12"/>
  <c r="H13"/>
  <c r="H14"/>
  <c r="H15"/>
  <c r="H16"/>
  <c r="H17"/>
  <c r="H11" i="36"/>
  <c r="H12"/>
  <c r="H13"/>
  <c r="H14"/>
  <c r="H15"/>
  <c r="H16"/>
  <c r="H17"/>
  <c r="H11" i="39"/>
  <c r="H12"/>
  <c r="H13"/>
  <c r="H14"/>
  <c r="H15"/>
  <c r="H16"/>
  <c r="H17"/>
  <c r="H11" i="40"/>
  <c r="H12"/>
  <c r="H13"/>
  <c r="H14"/>
  <c r="H15"/>
  <c r="H16"/>
  <c r="H17"/>
  <c r="H11" i="33"/>
  <c r="H12"/>
  <c r="H13"/>
  <c r="H14"/>
  <c r="H15"/>
  <c r="H16"/>
  <c r="H17"/>
  <c r="H10" i="34"/>
  <c r="H10" i="35"/>
  <c r="H10" i="41"/>
  <c r="H10" i="38"/>
  <c r="H10" i="37"/>
  <c r="H10" i="36"/>
  <c r="H10" i="39"/>
  <c r="H10" i="40"/>
  <c r="H10" i="33"/>
  <c r="B61" i="4"/>
  <c r="B62"/>
  <c r="B63"/>
  <c r="B64"/>
  <c r="B60"/>
  <c r="H51"/>
  <c r="H50"/>
  <c r="H49"/>
  <c r="H48"/>
  <c r="H47"/>
  <c r="H46"/>
  <c r="H45"/>
  <c r="H41"/>
  <c r="H40"/>
  <c r="H39"/>
  <c r="H52"/>
  <c r="H42"/>
  <c r="H44"/>
  <c r="H38"/>
  <c r="H36"/>
  <c r="H35"/>
  <c r="H34"/>
  <c r="H33"/>
  <c r="H32"/>
  <c r="H31" i="33"/>
  <c r="H31" i="34"/>
  <c r="H31" i="35"/>
  <c r="H31" i="41"/>
  <c r="H31" i="38"/>
  <c r="H31" i="37"/>
  <c r="H31" i="36"/>
  <c r="H31" i="39"/>
  <c r="H31" i="40"/>
  <c r="H31" i="4"/>
  <c r="H30"/>
  <c r="H29"/>
  <c r="H28"/>
  <c r="H27"/>
  <c r="H25"/>
  <c r="H24"/>
  <c r="H23"/>
  <c r="H22"/>
  <c r="H17"/>
  <c r="H16"/>
  <c r="H15"/>
  <c r="H14"/>
  <c r="H13"/>
  <c r="H12"/>
  <c r="H11"/>
  <c r="H10"/>
  <c r="Q62" i="34"/>
  <c r="Q63"/>
  <c r="Q64"/>
  <c r="Q62" i="35"/>
  <c r="Q63"/>
  <c r="Q64"/>
  <c r="Q62" i="41"/>
  <c r="Q63"/>
  <c r="Q64"/>
  <c r="Q62" i="38"/>
  <c r="Q63"/>
  <c r="Q64"/>
  <c r="Q62" i="37"/>
  <c r="Q63"/>
  <c r="Q64"/>
  <c r="Q62" i="36"/>
  <c r="Q63"/>
  <c r="Q64"/>
  <c r="Q62" i="39"/>
  <c r="Q63"/>
  <c r="Q64"/>
  <c r="Q62" i="40"/>
  <c r="Q63"/>
  <c r="Q64"/>
  <c r="Q62" i="33"/>
  <c r="Q63"/>
  <c r="Q64"/>
  <c r="Q61" i="34"/>
  <c r="Q61" i="35"/>
  <c r="Q61" i="41"/>
  <c r="Q61" i="38"/>
  <c r="Q61" i="37"/>
  <c r="Q61" i="36"/>
  <c r="Q61" i="39"/>
  <c r="Q61" i="40"/>
  <c r="Q61" i="33"/>
  <c r="Q60" i="34"/>
  <c r="Q60" i="35"/>
  <c r="Q60" i="41"/>
  <c r="Q60" i="38"/>
  <c r="Q60" i="37"/>
  <c r="Q60" i="36"/>
  <c r="Q60" i="39"/>
  <c r="Q60" i="40"/>
  <c r="Q60" i="33"/>
  <c r="Q62" i="4"/>
  <c r="Q63"/>
  <c r="Q64"/>
  <c r="Q61"/>
  <c r="Q60"/>
  <c r="H62"/>
  <c r="H63"/>
  <c r="H64"/>
  <c r="H61"/>
  <c r="H60"/>
  <c r="B74" i="33"/>
  <c r="B74" i="34"/>
  <c r="B74" i="35"/>
  <c r="B74" i="41"/>
  <c r="B74" i="38"/>
  <c r="B74" i="37"/>
  <c r="B74" i="36"/>
  <c r="B74" i="39"/>
  <c r="B74" i="40"/>
  <c r="B74" i="4"/>
  <c r="B73" i="33"/>
  <c r="B73" i="34"/>
  <c r="B73" i="35"/>
  <c r="B73" i="41"/>
  <c r="B73" i="38"/>
  <c r="B73" i="37"/>
  <c r="B73" i="36"/>
  <c r="B73" i="39"/>
  <c r="B73" i="40"/>
  <c r="B73" i="4"/>
  <c r="B72" i="33"/>
  <c r="B72" i="34"/>
  <c r="B72" i="35"/>
  <c r="B72" i="41"/>
  <c r="B72" i="38"/>
  <c r="B72" i="37"/>
  <c r="B72" i="36"/>
  <c r="B72" i="39"/>
  <c r="B72" i="40"/>
  <c r="B72" i="4"/>
  <c r="O71" i="17"/>
  <c r="O72"/>
  <c r="M70"/>
  <c r="O70" s="1"/>
  <c r="M71"/>
  <c r="Q74" i="33" s="1"/>
  <c r="M72" i="17"/>
  <c r="M69"/>
  <c r="Q72" i="34" s="1"/>
  <c r="I6" i="33"/>
  <c r="I6" i="34" s="1"/>
  <c r="I6" i="35" s="1"/>
  <c r="I6" i="41" s="1"/>
  <c r="I6" i="38" s="1"/>
  <c r="I6" i="37" s="1"/>
  <c r="I6" i="36" s="1"/>
  <c r="I6" i="39" s="1"/>
  <c r="I6" i="40" s="1"/>
  <c r="D6" i="33" l="1"/>
  <c r="K5" i="16" s="1"/>
  <c r="F71"/>
  <c r="F70"/>
  <c r="U53" i="34"/>
  <c r="M50" i="16"/>
  <c r="U53" i="41"/>
  <c r="Q50" i="16"/>
  <c r="U53" i="36"/>
  <c r="W50" i="16"/>
  <c r="U53" i="40"/>
  <c r="AA50" i="16"/>
  <c r="O51"/>
  <c r="P49"/>
  <c r="Y51"/>
  <c r="U53" i="37"/>
  <c r="U49" i="16"/>
  <c r="U53" i="33"/>
  <c r="K49" i="16"/>
  <c r="T49"/>
  <c r="S51"/>
  <c r="I51"/>
  <c r="U53" i="39"/>
  <c r="U53" i="38"/>
  <c r="U53" i="4"/>
  <c r="U53" i="35"/>
  <c r="J38" i="16"/>
  <c r="F73"/>
  <c r="C44"/>
  <c r="H58" i="43"/>
  <c r="F34" i="16"/>
  <c r="T44" i="33"/>
  <c r="K38" i="16" s="1"/>
  <c r="L38" s="1"/>
  <c r="T44" i="40"/>
  <c r="AA38" i="16" s="1"/>
  <c r="AB38" s="1"/>
  <c r="T44" i="39"/>
  <c r="Y38" i="16" s="1"/>
  <c r="Z38" s="1"/>
  <c r="T44" i="36"/>
  <c r="W38" i="16" s="1"/>
  <c r="X38" s="1"/>
  <c r="T44" i="37"/>
  <c r="U38" i="16" s="1"/>
  <c r="V38" s="1"/>
  <c r="T44" i="38"/>
  <c r="S38" i="16" s="1"/>
  <c r="T38" s="1"/>
  <c r="T44" i="41"/>
  <c r="Q38" i="16" s="1"/>
  <c r="R38" s="1"/>
  <c r="T44" i="35"/>
  <c r="O38" i="16" s="1"/>
  <c r="P38" s="1"/>
  <c r="T44" i="34"/>
  <c r="M38" i="16" s="1"/>
  <c r="N38" s="1"/>
  <c r="T38" i="33"/>
  <c r="T38" i="40"/>
  <c r="T38" i="39"/>
  <c r="T38" i="36"/>
  <c r="T38" i="37"/>
  <c r="T38" i="38"/>
  <c r="T38" i="41"/>
  <c r="T38" i="35"/>
  <c r="T38" i="34"/>
  <c r="T32" i="33"/>
  <c r="K14" i="16" s="1"/>
  <c r="L14" s="1"/>
  <c r="T32" i="40"/>
  <c r="AA14" i="16" s="1"/>
  <c r="AB14" s="1"/>
  <c r="T32" i="37"/>
  <c r="U14" i="16" s="1"/>
  <c r="V14" s="1"/>
  <c r="T32" i="38"/>
  <c r="S14" i="16" s="1"/>
  <c r="T14" s="1"/>
  <c r="T32" i="34"/>
  <c r="M14" i="16" s="1"/>
  <c r="N14" s="1"/>
  <c r="T38" i="4"/>
  <c r="I21" i="16" s="1"/>
  <c r="J21" s="1"/>
  <c r="H60" i="43"/>
  <c r="O69" i="17"/>
  <c r="Q73" i="4"/>
  <c r="Q73" i="39"/>
  <c r="Q73" i="37"/>
  <c r="Q73" i="41"/>
  <c r="Q73" i="34"/>
  <c r="Q74" i="4"/>
  <c r="Q74" i="39"/>
  <c r="Q74" i="37"/>
  <c r="Q74" i="41"/>
  <c r="Q74" i="34"/>
  <c r="C70" i="16"/>
  <c r="Q73" i="40"/>
  <c r="Q73" i="36"/>
  <c r="Q73" i="38"/>
  <c r="Q73" i="35"/>
  <c r="Q73" i="33"/>
  <c r="Q74" i="40"/>
  <c r="Q74" i="36"/>
  <c r="Q74" i="38"/>
  <c r="Q74" i="35"/>
  <c r="C36" i="16"/>
  <c r="D36" s="1"/>
  <c r="M61" i="43"/>
  <c r="C63" i="16" s="1"/>
  <c r="H57" i="43"/>
  <c r="M57" s="1"/>
  <c r="C59" i="16" s="1"/>
  <c r="H59" i="43"/>
  <c r="M59" s="1"/>
  <c r="C61" i="16" s="1"/>
  <c r="C48"/>
  <c r="D48" s="1"/>
  <c r="K71" i="43"/>
  <c r="N70"/>
  <c r="N72" s="1"/>
  <c r="L75" s="1"/>
  <c r="L77" s="1"/>
  <c r="L79" s="1"/>
  <c r="M25"/>
  <c r="C11" i="16" s="1"/>
  <c r="M52" i="43"/>
  <c r="M33"/>
  <c r="C15" i="16" s="1"/>
  <c r="M35" i="43"/>
  <c r="C17" i="16" s="1"/>
  <c r="M39" i="43"/>
  <c r="C22" i="16" s="1"/>
  <c r="M41" i="43"/>
  <c r="C24" i="16" s="1"/>
  <c r="M28" i="43"/>
  <c r="C54" i="16" s="1"/>
  <c r="M30" i="43"/>
  <c r="C56" i="16" s="1"/>
  <c r="M24" i="43"/>
  <c r="C10" i="16" s="1"/>
  <c r="M32" i="43"/>
  <c r="C14" i="16" s="1"/>
  <c r="M34" i="43"/>
  <c r="C16" i="16" s="1"/>
  <c r="M36" i="43"/>
  <c r="C18" i="16" s="1"/>
  <c r="M38" i="43"/>
  <c r="C21" i="16" s="1"/>
  <c r="M40" i="43"/>
  <c r="C23" i="16" s="1"/>
  <c r="M42" i="43"/>
  <c r="C25" i="16" s="1"/>
  <c r="M45" i="43"/>
  <c r="C39" i="16" s="1"/>
  <c r="M47" i="43"/>
  <c r="C41" i="16" s="1"/>
  <c r="M49" i="43"/>
  <c r="C43" i="16" s="1"/>
  <c r="M51" i="43"/>
  <c r="C46" i="16" s="1"/>
  <c r="M58" i="43"/>
  <c r="C60" i="16" s="1"/>
  <c r="M60" i="43"/>
  <c r="C62" i="16" s="1"/>
  <c r="M23" i="43"/>
  <c r="C9" i="16" s="1"/>
  <c r="M27" i="43"/>
  <c r="C53" i="16" s="1"/>
  <c r="M29" i="43"/>
  <c r="C55" i="16" s="1"/>
  <c r="K21"/>
  <c r="L21" s="1"/>
  <c r="AA21"/>
  <c r="AB21" s="1"/>
  <c r="Y21"/>
  <c r="Z21" s="1"/>
  <c r="W21"/>
  <c r="X21" s="1"/>
  <c r="U21"/>
  <c r="V21" s="1"/>
  <c r="S21"/>
  <c r="T21" s="1"/>
  <c r="Q21"/>
  <c r="R21" s="1"/>
  <c r="O21"/>
  <c r="P21" s="1"/>
  <c r="M21"/>
  <c r="N21" s="1"/>
  <c r="T32" i="4"/>
  <c r="I14" i="16" s="1"/>
  <c r="J14" s="1"/>
  <c r="Q72" i="36"/>
  <c r="Q72" i="35"/>
  <c r="Q72" i="39"/>
  <c r="Q72" i="41"/>
  <c r="Q72" i="40"/>
  <c r="Q72" i="38"/>
  <c r="Q72" i="33"/>
  <c r="Q72" i="4"/>
  <c r="T72" s="1"/>
  <c r="Q72" i="37"/>
  <c r="D6" i="34" l="1"/>
  <c r="M5" i="16" s="1"/>
  <c r="AB50"/>
  <c r="AA51"/>
  <c r="X50"/>
  <c r="W51"/>
  <c r="G50"/>
  <c r="R50"/>
  <c r="Q51"/>
  <c r="N50"/>
  <c r="M51"/>
  <c r="L49"/>
  <c r="K51"/>
  <c r="V49"/>
  <c r="U51"/>
  <c r="G49"/>
  <c r="D71"/>
  <c r="D73"/>
  <c r="D70"/>
  <c r="G14"/>
  <c r="AC14" s="1"/>
  <c r="G21"/>
  <c r="AC21" s="1"/>
  <c r="C67"/>
  <c r="D67" s="1"/>
  <c r="C47"/>
  <c r="D47" s="1"/>
  <c r="C26"/>
  <c r="D26" s="1"/>
  <c r="N21" i="43"/>
  <c r="C12" i="16"/>
  <c r="D12" s="1"/>
  <c r="C19"/>
  <c r="D19" s="1"/>
  <c r="M65" i="43"/>
  <c r="N31"/>
  <c r="N37"/>
  <c r="N43"/>
  <c r="N26"/>
  <c r="C57" i="16" s="1"/>
  <c r="D57" s="1"/>
  <c r="M18" i="43"/>
  <c r="D6" i="35"/>
  <c r="O5" i="16" s="1"/>
  <c r="H50" l="1"/>
  <c r="AC50"/>
  <c r="H49"/>
  <c r="AC49"/>
  <c r="C51"/>
  <c r="D51" s="1"/>
  <c r="C69"/>
  <c r="D69" s="1"/>
  <c r="M53" i="43"/>
  <c r="E75" s="1"/>
  <c r="E77" s="1"/>
  <c r="E79" s="1"/>
  <c r="D6" i="41"/>
  <c r="D6" i="38" s="1"/>
  <c r="Q5" i="16" l="1"/>
  <c r="D6" i="37"/>
  <c r="S5" i="16"/>
  <c r="U5" l="1"/>
  <c r="D6" i="36"/>
  <c r="W5" i="16" l="1"/>
  <c r="D6" i="39"/>
  <c r="D6" i="40" l="1"/>
  <c r="AA5" i="16" s="1"/>
  <c r="Y5"/>
  <c r="A60" l="1"/>
  <c r="A61"/>
  <c r="A62"/>
  <c r="A63"/>
  <c r="A64"/>
  <c r="A65"/>
  <c r="A66"/>
  <c r="A59"/>
  <c r="A58"/>
  <c r="A52"/>
  <c r="A39"/>
  <c r="A40"/>
  <c r="A41"/>
  <c r="A42"/>
  <c r="A43"/>
  <c r="A44"/>
  <c r="A46"/>
  <c r="A38"/>
  <c r="A37"/>
  <c r="A29"/>
  <c r="A30"/>
  <c r="A31"/>
  <c r="A32"/>
  <c r="A33"/>
  <c r="A34"/>
  <c r="A28"/>
  <c r="A27"/>
  <c r="A22"/>
  <c r="A23"/>
  <c r="A24"/>
  <c r="A25"/>
  <c r="A21"/>
  <c r="A20"/>
  <c r="A15"/>
  <c r="A16"/>
  <c r="A17"/>
  <c r="A18"/>
  <c r="A14"/>
  <c r="A13"/>
  <c r="A9"/>
  <c r="A10"/>
  <c r="A11"/>
  <c r="A8"/>
  <c r="A7"/>
  <c r="F3"/>
  <c r="D3"/>
  <c r="B39" l="1"/>
  <c r="B40"/>
  <c r="B41"/>
  <c r="B42"/>
  <c r="B43"/>
  <c r="B44"/>
  <c r="B38"/>
  <c r="B30"/>
  <c r="B31"/>
  <c r="B32"/>
  <c r="B33"/>
  <c r="B34"/>
  <c r="B29"/>
  <c r="B28"/>
  <c r="B25"/>
  <c r="B24"/>
  <c r="B23"/>
  <c r="B22"/>
  <c r="B21"/>
  <c r="B18"/>
  <c r="B17"/>
  <c r="B16"/>
  <c r="B15"/>
  <c r="B14"/>
  <c r="B11"/>
  <c r="B10"/>
  <c r="B9"/>
  <c r="T72" i="41"/>
  <c r="AC71"/>
  <c r="T67"/>
  <c r="Q66" i="16" s="1"/>
  <c r="R66" s="1"/>
  <c r="A67" i="41"/>
  <c r="T66"/>
  <c r="Q65" i="16" s="1"/>
  <c r="R65" s="1"/>
  <c r="A66" i="41"/>
  <c r="A65"/>
  <c r="O64"/>
  <c r="T64" s="1"/>
  <c r="Q63" i="16" s="1"/>
  <c r="R63" s="1"/>
  <c r="A64" i="41"/>
  <c r="O63"/>
  <c r="A63"/>
  <c r="O62"/>
  <c r="A62"/>
  <c r="O61"/>
  <c r="T61" s="1"/>
  <c r="Q60" i="16" s="1"/>
  <c r="R60" s="1"/>
  <c r="A61" i="41"/>
  <c r="O60"/>
  <c r="T60" s="1"/>
  <c r="A60"/>
  <c r="O52"/>
  <c r="T52" s="1"/>
  <c r="Q46" i="16" s="1"/>
  <c r="R46" s="1"/>
  <c r="B52" i="41"/>
  <c r="A52"/>
  <c r="O51"/>
  <c r="B51"/>
  <c r="A51"/>
  <c r="O50"/>
  <c r="T50" s="1"/>
  <c r="Q44" i="16" s="1"/>
  <c r="R44" s="1"/>
  <c r="B50" i="41"/>
  <c r="A50"/>
  <c r="O49"/>
  <c r="T49" s="1"/>
  <c r="Q43" i="16" s="1"/>
  <c r="B49" i="41"/>
  <c r="A49"/>
  <c r="O48"/>
  <c r="T48" s="1"/>
  <c r="Q42" i="16" s="1"/>
  <c r="R42" s="1"/>
  <c r="B48" i="41"/>
  <c r="A48"/>
  <c r="O47"/>
  <c r="B47"/>
  <c r="A47"/>
  <c r="T46"/>
  <c r="Q40" i="16" s="1"/>
  <c r="R40" s="1"/>
  <c r="O46" i="41"/>
  <c r="B46"/>
  <c r="A46"/>
  <c r="T45"/>
  <c r="Q39" i="16" s="1"/>
  <c r="R39" s="1"/>
  <c r="O45" i="41"/>
  <c r="B45"/>
  <c r="A45"/>
  <c r="B44"/>
  <c r="A44"/>
  <c r="B43"/>
  <c r="A43"/>
  <c r="O42"/>
  <c r="T42" s="1"/>
  <c r="Q25" i="16" s="1"/>
  <c r="R25" s="1"/>
  <c r="B42" i="41"/>
  <c r="A42"/>
  <c r="O41"/>
  <c r="T41" s="1"/>
  <c r="Q24" i="16" s="1"/>
  <c r="R24" s="1"/>
  <c r="B41" i="41"/>
  <c r="A41"/>
  <c r="O40"/>
  <c r="T40" s="1"/>
  <c r="Q23" i="16" s="1"/>
  <c r="R23" s="1"/>
  <c r="B40" i="41"/>
  <c r="A40"/>
  <c r="O39"/>
  <c r="T39" s="1"/>
  <c r="B39"/>
  <c r="A39"/>
  <c r="B38"/>
  <c r="A38"/>
  <c r="B37"/>
  <c r="A37"/>
  <c r="O36"/>
  <c r="T36" s="1"/>
  <c r="Q18" i="16" s="1"/>
  <c r="R18" s="1"/>
  <c r="B36" i="41"/>
  <c r="A36"/>
  <c r="O35"/>
  <c r="T35" s="1"/>
  <c r="Q17" i="16" s="1"/>
  <c r="R17" s="1"/>
  <c r="B35" i="41"/>
  <c r="A35"/>
  <c r="O34"/>
  <c r="T34" s="1"/>
  <c r="Q16" i="16" s="1"/>
  <c r="R16" s="1"/>
  <c r="B34" i="41"/>
  <c r="A34"/>
  <c r="O33"/>
  <c r="T33" s="1"/>
  <c r="B33"/>
  <c r="A33"/>
  <c r="B32"/>
  <c r="A32"/>
  <c r="B31"/>
  <c r="A31"/>
  <c r="O30"/>
  <c r="T30" s="1"/>
  <c r="Q56" i="16" s="1"/>
  <c r="R56" s="1"/>
  <c r="B30" i="41"/>
  <c r="A30"/>
  <c r="O29"/>
  <c r="T29" s="1"/>
  <c r="Q55" i="16" s="1"/>
  <c r="R55" s="1"/>
  <c r="B29" i="41"/>
  <c r="A29"/>
  <c r="O28"/>
  <c r="T28" s="1"/>
  <c r="Q54" i="16" s="1"/>
  <c r="R54" s="1"/>
  <c r="B28" i="41"/>
  <c r="A28"/>
  <c r="O27"/>
  <c r="T27" s="1"/>
  <c r="Q53" i="16" s="1"/>
  <c r="R53" s="1"/>
  <c r="B27" i="41"/>
  <c r="A27"/>
  <c r="B26"/>
  <c r="A26"/>
  <c r="O25"/>
  <c r="T25" s="1"/>
  <c r="Q11" i="16" s="1"/>
  <c r="R11" s="1"/>
  <c r="B25" i="41"/>
  <c r="A25"/>
  <c r="O24"/>
  <c r="T24" s="1"/>
  <c r="Q10" i="16" s="1"/>
  <c r="R10" s="1"/>
  <c r="B24" i="41"/>
  <c r="A24"/>
  <c r="O23"/>
  <c r="T23" s="1"/>
  <c r="Q9" i="16" s="1"/>
  <c r="R9" s="1"/>
  <c r="B23" i="41"/>
  <c r="A23"/>
  <c r="Q22"/>
  <c r="O22"/>
  <c r="B22"/>
  <c r="A22"/>
  <c r="B21"/>
  <c r="A21"/>
  <c r="O17"/>
  <c r="T17" s="1"/>
  <c r="Q35" i="16" s="1"/>
  <c r="R35" s="1"/>
  <c r="B17" i="41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A10"/>
  <c r="A9"/>
  <c r="M6"/>
  <c r="O4"/>
  <c r="I4"/>
  <c r="D4"/>
  <c r="T72" i="40"/>
  <c r="AC71"/>
  <c r="T67"/>
  <c r="AA66" i="16" s="1"/>
  <c r="AB66" s="1"/>
  <c r="A67" i="40"/>
  <c r="T66"/>
  <c r="AA65" i="16" s="1"/>
  <c r="AB65" s="1"/>
  <c r="A66" i="40"/>
  <c r="A65"/>
  <c r="O64"/>
  <c r="T64" s="1"/>
  <c r="AA63" i="16" s="1"/>
  <c r="AB63" s="1"/>
  <c r="A64" i="40"/>
  <c r="O63"/>
  <c r="A63"/>
  <c r="O62"/>
  <c r="A62"/>
  <c r="O61"/>
  <c r="T61" s="1"/>
  <c r="AA60" i="16" s="1"/>
  <c r="AB60" s="1"/>
  <c r="A61" i="40"/>
  <c r="O60"/>
  <c r="T60" s="1"/>
  <c r="A60"/>
  <c r="O52"/>
  <c r="T52" s="1"/>
  <c r="AA46" i="16" s="1"/>
  <c r="AB46" s="1"/>
  <c r="B52" i="40"/>
  <c r="A52"/>
  <c r="O51"/>
  <c r="B51"/>
  <c r="A51"/>
  <c r="O50"/>
  <c r="T50" s="1"/>
  <c r="AA44" i="16" s="1"/>
  <c r="AB44" s="1"/>
  <c r="B50" i="40"/>
  <c r="A50"/>
  <c r="O49"/>
  <c r="T49" s="1"/>
  <c r="AA43" i="16" s="1"/>
  <c r="B49" i="40"/>
  <c r="A49"/>
  <c r="O48"/>
  <c r="T48" s="1"/>
  <c r="AA42" i="16" s="1"/>
  <c r="AB42" s="1"/>
  <c r="B48" i="40"/>
  <c r="A48"/>
  <c r="O47"/>
  <c r="B47"/>
  <c r="A47"/>
  <c r="O46"/>
  <c r="T46" s="1"/>
  <c r="AA40" i="16" s="1"/>
  <c r="AB40" s="1"/>
  <c r="B46" i="40"/>
  <c r="A46"/>
  <c r="O45"/>
  <c r="T45" s="1"/>
  <c r="AA39" i="16" s="1"/>
  <c r="AB39" s="1"/>
  <c r="B45" i="40"/>
  <c r="A45"/>
  <c r="B44"/>
  <c r="A44"/>
  <c r="B43"/>
  <c r="A43"/>
  <c r="O42"/>
  <c r="T42" s="1"/>
  <c r="AA25" i="16" s="1"/>
  <c r="AB25" s="1"/>
  <c r="B42" i="40"/>
  <c r="A42"/>
  <c r="O41"/>
  <c r="T41" s="1"/>
  <c r="AA24" i="16" s="1"/>
  <c r="AB24" s="1"/>
  <c r="B41" i="40"/>
  <c r="A41"/>
  <c r="O40"/>
  <c r="T40" s="1"/>
  <c r="AA23" i="16" s="1"/>
  <c r="AB23" s="1"/>
  <c r="B40" i="40"/>
  <c r="A40"/>
  <c r="O39"/>
  <c r="T39" s="1"/>
  <c r="B39"/>
  <c r="A39"/>
  <c r="B38"/>
  <c r="A38"/>
  <c r="B37"/>
  <c r="A37"/>
  <c r="O36"/>
  <c r="T36" s="1"/>
  <c r="AA18" i="16" s="1"/>
  <c r="AB18" s="1"/>
  <c r="B36" i="40"/>
  <c r="A36"/>
  <c r="O35"/>
  <c r="T35" s="1"/>
  <c r="AA17" i="16" s="1"/>
  <c r="AB17" s="1"/>
  <c r="B35" i="40"/>
  <c r="A35"/>
  <c r="O34"/>
  <c r="T34" s="1"/>
  <c r="AA16" i="16" s="1"/>
  <c r="AB16" s="1"/>
  <c r="B34" i="40"/>
  <c r="A34"/>
  <c r="O33"/>
  <c r="T33" s="1"/>
  <c r="B33"/>
  <c r="A33"/>
  <c r="B32"/>
  <c r="A32"/>
  <c r="B31"/>
  <c r="A31"/>
  <c r="O30"/>
  <c r="T30" s="1"/>
  <c r="AA56" i="16" s="1"/>
  <c r="AB56" s="1"/>
  <c r="B30" i="40"/>
  <c r="A30"/>
  <c r="O29"/>
  <c r="T29" s="1"/>
  <c r="AA55" i="16" s="1"/>
  <c r="AB55" s="1"/>
  <c r="B29" i="40"/>
  <c r="A29"/>
  <c r="O28"/>
  <c r="T28" s="1"/>
  <c r="AA54" i="16" s="1"/>
  <c r="AB54" s="1"/>
  <c r="B28" i="40"/>
  <c r="A28"/>
  <c r="O27"/>
  <c r="T27" s="1"/>
  <c r="AA53" i="16" s="1"/>
  <c r="B27" i="40"/>
  <c r="A27"/>
  <c r="B26"/>
  <c r="A26"/>
  <c r="O25"/>
  <c r="T25" s="1"/>
  <c r="AA11" i="16" s="1"/>
  <c r="AB11" s="1"/>
  <c r="B25" i="40"/>
  <c r="A25"/>
  <c r="O24"/>
  <c r="T24" s="1"/>
  <c r="AA10" i="16" s="1"/>
  <c r="AB10" s="1"/>
  <c r="B24" i="40"/>
  <c r="A24"/>
  <c r="O23"/>
  <c r="T23" s="1"/>
  <c r="AA9" i="16" s="1"/>
  <c r="AB9" s="1"/>
  <c r="B23" i="40"/>
  <c r="A23"/>
  <c r="Q22"/>
  <c r="O22"/>
  <c r="B22"/>
  <c r="A22"/>
  <c r="B21"/>
  <c r="A21"/>
  <c r="O17"/>
  <c r="T17" s="1"/>
  <c r="AA35" i="16" s="1"/>
  <c r="AB35" s="1"/>
  <c r="B17" i="40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9"/>
  <c r="AC71"/>
  <c r="T67"/>
  <c r="Y66" i="16" s="1"/>
  <c r="Z66" s="1"/>
  <c r="A67" i="39"/>
  <c r="T66"/>
  <c r="Y65" i="16" s="1"/>
  <c r="Z65" s="1"/>
  <c r="A66" i="39"/>
  <c r="A65"/>
  <c r="O64"/>
  <c r="T64" s="1"/>
  <c r="Y63" i="16" s="1"/>
  <c r="Z63" s="1"/>
  <c r="A64" i="39"/>
  <c r="O63"/>
  <c r="A63"/>
  <c r="O62"/>
  <c r="A62"/>
  <c r="O61"/>
  <c r="T61" s="1"/>
  <c r="Y60" i="16" s="1"/>
  <c r="Z60" s="1"/>
  <c r="A61" i="39"/>
  <c r="O60"/>
  <c r="T60" s="1"/>
  <c r="A60"/>
  <c r="O52"/>
  <c r="T52" s="1"/>
  <c r="Y46" i="16" s="1"/>
  <c r="Z46" s="1"/>
  <c r="B52" i="39"/>
  <c r="A52"/>
  <c r="O51"/>
  <c r="B51"/>
  <c r="A51"/>
  <c r="O50"/>
  <c r="T50" s="1"/>
  <c r="Y44" i="16" s="1"/>
  <c r="Z44" s="1"/>
  <c r="B50" i="39"/>
  <c r="A50"/>
  <c r="O49"/>
  <c r="T49" s="1"/>
  <c r="Y43" i="16" s="1"/>
  <c r="B49" i="39"/>
  <c r="A49"/>
  <c r="O48"/>
  <c r="T48" s="1"/>
  <c r="Y42" i="16" s="1"/>
  <c r="Z42" s="1"/>
  <c r="B48" i="39"/>
  <c r="A48"/>
  <c r="O47"/>
  <c r="B47"/>
  <c r="A47"/>
  <c r="O46"/>
  <c r="T46" s="1"/>
  <c r="Y40" i="16" s="1"/>
  <c r="Z40" s="1"/>
  <c r="B46" i="39"/>
  <c r="A46"/>
  <c r="O45"/>
  <c r="T45" s="1"/>
  <c r="Y39" i="16" s="1"/>
  <c r="Z39" s="1"/>
  <c r="B45" i="39"/>
  <c r="A45"/>
  <c r="B44"/>
  <c r="A44"/>
  <c r="B43"/>
  <c r="A43"/>
  <c r="O42"/>
  <c r="T42" s="1"/>
  <c r="Y25" i="16" s="1"/>
  <c r="Z25" s="1"/>
  <c r="B42" i="39"/>
  <c r="A42"/>
  <c r="O41"/>
  <c r="T41" s="1"/>
  <c r="Y24" i="16" s="1"/>
  <c r="Z24" s="1"/>
  <c r="B41" i="39"/>
  <c r="A41"/>
  <c r="O40"/>
  <c r="T40" s="1"/>
  <c r="Y23" i="16" s="1"/>
  <c r="Z23" s="1"/>
  <c r="B40" i="39"/>
  <c r="A40"/>
  <c r="O39"/>
  <c r="T39" s="1"/>
  <c r="B39"/>
  <c r="A39"/>
  <c r="B38"/>
  <c r="A38"/>
  <c r="B37"/>
  <c r="A37"/>
  <c r="O36"/>
  <c r="T36" s="1"/>
  <c r="Y18" i="16" s="1"/>
  <c r="Z18" s="1"/>
  <c r="B36" i="39"/>
  <c r="A36"/>
  <c r="O35"/>
  <c r="T35" s="1"/>
  <c r="Y17" i="16" s="1"/>
  <c r="Z17" s="1"/>
  <c r="B35" i="39"/>
  <c r="A35"/>
  <c r="O34"/>
  <c r="T34" s="1"/>
  <c r="Y16" i="16" s="1"/>
  <c r="Z16" s="1"/>
  <c r="B34" i="39"/>
  <c r="A34"/>
  <c r="O33"/>
  <c r="T33" s="1"/>
  <c r="B33"/>
  <c r="A33"/>
  <c r="B32"/>
  <c r="A32"/>
  <c r="B31"/>
  <c r="A31"/>
  <c r="O30"/>
  <c r="T30" s="1"/>
  <c r="Y56" i="16" s="1"/>
  <c r="Z56" s="1"/>
  <c r="B30" i="39"/>
  <c r="A30"/>
  <c r="O29"/>
  <c r="T29" s="1"/>
  <c r="Y55" i="16" s="1"/>
  <c r="Z55" s="1"/>
  <c r="B29" i="39"/>
  <c r="A29"/>
  <c r="O28"/>
  <c r="T28" s="1"/>
  <c r="Y54" i="16" s="1"/>
  <c r="Z54" s="1"/>
  <c r="B28" i="39"/>
  <c r="A28"/>
  <c r="O27"/>
  <c r="T27" s="1"/>
  <c r="Y53" i="16" s="1"/>
  <c r="B27" i="39"/>
  <c r="A27"/>
  <c r="B26"/>
  <c r="A26"/>
  <c r="O25"/>
  <c r="T25" s="1"/>
  <c r="Y11" i="16" s="1"/>
  <c r="Z11" s="1"/>
  <c r="B25" i="39"/>
  <c r="A25"/>
  <c r="O24"/>
  <c r="T24" s="1"/>
  <c r="Y10" i="16" s="1"/>
  <c r="Z10" s="1"/>
  <c r="B24" i="39"/>
  <c r="A24"/>
  <c r="O23"/>
  <c r="T23" s="1"/>
  <c r="Y9" i="16" s="1"/>
  <c r="Z9" s="1"/>
  <c r="B23" i="39"/>
  <c r="A23"/>
  <c r="Q22"/>
  <c r="O22"/>
  <c r="B22"/>
  <c r="A22"/>
  <c r="B21"/>
  <c r="A21"/>
  <c r="O17"/>
  <c r="T17" s="1"/>
  <c r="Y35" i="16" s="1"/>
  <c r="Z35" s="1"/>
  <c r="B17" i="39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8"/>
  <c r="AC71"/>
  <c r="T67"/>
  <c r="S66" i="16" s="1"/>
  <c r="T66" s="1"/>
  <c r="A67" i="38"/>
  <c r="T66"/>
  <c r="S65" i="16" s="1"/>
  <c r="T65" s="1"/>
  <c r="A66" i="38"/>
  <c r="A65"/>
  <c r="O64"/>
  <c r="T64" s="1"/>
  <c r="S63" i="16" s="1"/>
  <c r="T63" s="1"/>
  <c r="A64" i="38"/>
  <c r="O63"/>
  <c r="A63"/>
  <c r="O62"/>
  <c r="A62"/>
  <c r="O61"/>
  <c r="T61" s="1"/>
  <c r="S60" i="16" s="1"/>
  <c r="T60" s="1"/>
  <c r="A61" i="38"/>
  <c r="O60"/>
  <c r="T60" s="1"/>
  <c r="A60"/>
  <c r="O52"/>
  <c r="T52" s="1"/>
  <c r="S46" i="16" s="1"/>
  <c r="T46" s="1"/>
  <c r="B52" i="38"/>
  <c r="A52"/>
  <c r="O51"/>
  <c r="B51"/>
  <c r="A51"/>
  <c r="O50"/>
  <c r="T50" s="1"/>
  <c r="S44" i="16" s="1"/>
  <c r="T44" s="1"/>
  <c r="B50" i="38"/>
  <c r="A50"/>
  <c r="O49"/>
  <c r="T49" s="1"/>
  <c r="S43" i="16" s="1"/>
  <c r="B49" i="38"/>
  <c r="A49"/>
  <c r="O48"/>
  <c r="T48" s="1"/>
  <c r="S42" i="16" s="1"/>
  <c r="T42" s="1"/>
  <c r="B48" i="38"/>
  <c r="A48"/>
  <c r="O47"/>
  <c r="B47"/>
  <c r="A47"/>
  <c r="O46"/>
  <c r="T46" s="1"/>
  <c r="S40" i="16" s="1"/>
  <c r="T40" s="1"/>
  <c r="B46" i="38"/>
  <c r="A46"/>
  <c r="O45"/>
  <c r="T45" s="1"/>
  <c r="S39" i="16" s="1"/>
  <c r="T39" s="1"/>
  <c r="B45" i="38"/>
  <c r="A45"/>
  <c r="B44"/>
  <c r="A44"/>
  <c r="B43"/>
  <c r="A43"/>
  <c r="O42"/>
  <c r="T42" s="1"/>
  <c r="S25" i="16" s="1"/>
  <c r="T25" s="1"/>
  <c r="B42" i="38"/>
  <c r="A42"/>
  <c r="O41"/>
  <c r="T41" s="1"/>
  <c r="S24" i="16" s="1"/>
  <c r="T24" s="1"/>
  <c r="B41" i="38"/>
  <c r="A41"/>
  <c r="O40"/>
  <c r="T40" s="1"/>
  <c r="S23" i="16" s="1"/>
  <c r="T23" s="1"/>
  <c r="B40" i="38"/>
  <c r="A40"/>
  <c r="O39"/>
  <c r="T39" s="1"/>
  <c r="B39"/>
  <c r="A39"/>
  <c r="B38"/>
  <c r="A38"/>
  <c r="B37"/>
  <c r="A37"/>
  <c r="O36"/>
  <c r="T36" s="1"/>
  <c r="S18" i="16" s="1"/>
  <c r="T18" s="1"/>
  <c r="B36" i="38"/>
  <c r="A36"/>
  <c r="O35"/>
  <c r="T35" s="1"/>
  <c r="S17" i="16" s="1"/>
  <c r="T17" s="1"/>
  <c r="B35" i="38"/>
  <c r="A35"/>
  <c r="O34"/>
  <c r="T34" s="1"/>
  <c r="S16" i="16" s="1"/>
  <c r="T16" s="1"/>
  <c r="B34" i="38"/>
  <c r="A34"/>
  <c r="O33"/>
  <c r="T33" s="1"/>
  <c r="B33"/>
  <c r="A33"/>
  <c r="B32"/>
  <c r="A32"/>
  <c r="B31"/>
  <c r="A31"/>
  <c r="O30"/>
  <c r="T30" s="1"/>
  <c r="S56" i="16" s="1"/>
  <c r="T56" s="1"/>
  <c r="B30" i="38"/>
  <c r="A30"/>
  <c r="O29"/>
  <c r="T29" s="1"/>
  <c r="S55" i="16" s="1"/>
  <c r="T55" s="1"/>
  <c r="B29" i="38"/>
  <c r="A29"/>
  <c r="O28"/>
  <c r="T28" s="1"/>
  <c r="S54" i="16" s="1"/>
  <c r="T54" s="1"/>
  <c r="B28" i="38"/>
  <c r="A28"/>
  <c r="O27"/>
  <c r="T27" s="1"/>
  <c r="S53" i="16" s="1"/>
  <c r="T53" s="1"/>
  <c r="B27" i="38"/>
  <c r="A27"/>
  <c r="B26"/>
  <c r="A26"/>
  <c r="O25"/>
  <c r="T25" s="1"/>
  <c r="S11" i="16" s="1"/>
  <c r="T11" s="1"/>
  <c r="B25" i="38"/>
  <c r="A25"/>
  <c r="O24"/>
  <c r="T24" s="1"/>
  <c r="S10" i="16" s="1"/>
  <c r="T10" s="1"/>
  <c r="B24" i="38"/>
  <c r="A24"/>
  <c r="O23"/>
  <c r="T23" s="1"/>
  <c r="S9" i="16" s="1"/>
  <c r="T9" s="1"/>
  <c r="B23" i="38"/>
  <c r="A23"/>
  <c r="Q22"/>
  <c r="O22"/>
  <c r="B22"/>
  <c r="A22"/>
  <c r="B21"/>
  <c r="A21"/>
  <c r="O17"/>
  <c r="T17" s="1"/>
  <c r="S35" i="16" s="1"/>
  <c r="T35" s="1"/>
  <c r="B17" i="38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7"/>
  <c r="AC71"/>
  <c r="T67"/>
  <c r="U66" i="16" s="1"/>
  <c r="V66" s="1"/>
  <c r="A67" i="37"/>
  <c r="T66"/>
  <c r="U65" i="16" s="1"/>
  <c r="V65" s="1"/>
  <c r="A66" i="37"/>
  <c r="A65"/>
  <c r="O64"/>
  <c r="T64" s="1"/>
  <c r="U63" i="16" s="1"/>
  <c r="V63" s="1"/>
  <c r="A64" i="37"/>
  <c r="O63"/>
  <c r="A63"/>
  <c r="O62"/>
  <c r="A62"/>
  <c r="O61"/>
  <c r="T61" s="1"/>
  <c r="U60" i="16" s="1"/>
  <c r="V60" s="1"/>
  <c r="A61" i="37"/>
  <c r="O60"/>
  <c r="T60" s="1"/>
  <c r="A60"/>
  <c r="O52"/>
  <c r="T52" s="1"/>
  <c r="U46" i="16" s="1"/>
  <c r="V46" s="1"/>
  <c r="B52" i="37"/>
  <c r="A52"/>
  <c r="O51"/>
  <c r="B51"/>
  <c r="A51"/>
  <c r="O50"/>
  <c r="T50" s="1"/>
  <c r="U44" i="16" s="1"/>
  <c r="V44" s="1"/>
  <c r="B50" i="37"/>
  <c r="A50"/>
  <c r="O49"/>
  <c r="T49" s="1"/>
  <c r="U43" i="16" s="1"/>
  <c r="B49" i="37"/>
  <c r="A49"/>
  <c r="O48"/>
  <c r="T48" s="1"/>
  <c r="U42" i="16" s="1"/>
  <c r="V42" s="1"/>
  <c r="B48" i="37"/>
  <c r="A48"/>
  <c r="O47"/>
  <c r="B47"/>
  <c r="A47"/>
  <c r="O46"/>
  <c r="T46" s="1"/>
  <c r="U40" i="16" s="1"/>
  <c r="V40" s="1"/>
  <c r="B46" i="37"/>
  <c r="A46"/>
  <c r="O45"/>
  <c r="T45" s="1"/>
  <c r="U39" i="16" s="1"/>
  <c r="V39" s="1"/>
  <c r="B45" i="37"/>
  <c r="A45"/>
  <c r="B44"/>
  <c r="A44"/>
  <c r="B43"/>
  <c r="A43"/>
  <c r="O42"/>
  <c r="T42" s="1"/>
  <c r="U25" i="16" s="1"/>
  <c r="V25" s="1"/>
  <c r="B42" i="37"/>
  <c r="A42"/>
  <c r="O41"/>
  <c r="T41" s="1"/>
  <c r="U24" i="16" s="1"/>
  <c r="V24" s="1"/>
  <c r="B41" i="37"/>
  <c r="A41"/>
  <c r="O40"/>
  <c r="T40" s="1"/>
  <c r="U23" i="16" s="1"/>
  <c r="V23" s="1"/>
  <c r="B40" i="37"/>
  <c r="A40"/>
  <c r="O39"/>
  <c r="T39" s="1"/>
  <c r="B39"/>
  <c r="A39"/>
  <c r="B38"/>
  <c r="A38"/>
  <c r="B37"/>
  <c r="A37"/>
  <c r="O36"/>
  <c r="T36" s="1"/>
  <c r="U18" i="16" s="1"/>
  <c r="V18" s="1"/>
  <c r="B36" i="37"/>
  <c r="A36"/>
  <c r="O35"/>
  <c r="T35" s="1"/>
  <c r="U17" i="16" s="1"/>
  <c r="V17" s="1"/>
  <c r="B35" i="37"/>
  <c r="A35"/>
  <c r="O34"/>
  <c r="T34" s="1"/>
  <c r="U16" i="16" s="1"/>
  <c r="V16" s="1"/>
  <c r="B34" i="37"/>
  <c r="A34"/>
  <c r="O33"/>
  <c r="T33" s="1"/>
  <c r="B33"/>
  <c r="A33"/>
  <c r="B32"/>
  <c r="A32"/>
  <c r="B31"/>
  <c r="A31"/>
  <c r="O30"/>
  <c r="T30" s="1"/>
  <c r="U56" i="16" s="1"/>
  <c r="V56" s="1"/>
  <c r="B30" i="37"/>
  <c r="A30"/>
  <c r="O29"/>
  <c r="T29" s="1"/>
  <c r="U55" i="16" s="1"/>
  <c r="V55" s="1"/>
  <c r="B29" i="37"/>
  <c r="A29"/>
  <c r="O28"/>
  <c r="T28" s="1"/>
  <c r="U54" i="16" s="1"/>
  <c r="V54" s="1"/>
  <c r="B28" i="37"/>
  <c r="A28"/>
  <c r="O27"/>
  <c r="T27" s="1"/>
  <c r="U53" i="16" s="1"/>
  <c r="V53" s="1"/>
  <c r="B27" i="37"/>
  <c r="A27"/>
  <c r="B26"/>
  <c r="A26"/>
  <c r="O25"/>
  <c r="T25" s="1"/>
  <c r="U11" i="16" s="1"/>
  <c r="V11" s="1"/>
  <c r="B25" i="37"/>
  <c r="A25"/>
  <c r="O24"/>
  <c r="T24" s="1"/>
  <c r="U10" i="16" s="1"/>
  <c r="V10" s="1"/>
  <c r="B24" i="37"/>
  <c r="A24"/>
  <c r="O23"/>
  <c r="T23" s="1"/>
  <c r="U9" i="16" s="1"/>
  <c r="V9" s="1"/>
  <c r="B23" i="37"/>
  <c r="A23"/>
  <c r="Q22"/>
  <c r="O22"/>
  <c r="B22"/>
  <c r="A22"/>
  <c r="B21"/>
  <c r="A21"/>
  <c r="O17"/>
  <c r="T17" s="1"/>
  <c r="U35" i="16" s="1"/>
  <c r="V35" s="1"/>
  <c r="B17" i="37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6"/>
  <c r="AC71"/>
  <c r="T67"/>
  <c r="W66" i="16" s="1"/>
  <c r="X66" s="1"/>
  <c r="A67" i="36"/>
  <c r="T66"/>
  <c r="W65" i="16" s="1"/>
  <c r="X65" s="1"/>
  <c r="A66" i="36"/>
  <c r="A65"/>
  <c r="O64"/>
  <c r="T64" s="1"/>
  <c r="W63" i="16" s="1"/>
  <c r="X63" s="1"/>
  <c r="A64" i="36"/>
  <c r="O63"/>
  <c r="A63"/>
  <c r="O62"/>
  <c r="A62"/>
  <c r="O61"/>
  <c r="T61" s="1"/>
  <c r="W60" i="16" s="1"/>
  <c r="X60" s="1"/>
  <c r="A61" i="36"/>
  <c r="O60"/>
  <c r="T60" s="1"/>
  <c r="A60"/>
  <c r="O52"/>
  <c r="T52" s="1"/>
  <c r="W46" i="16" s="1"/>
  <c r="X46" s="1"/>
  <c r="B52" i="36"/>
  <c r="A52"/>
  <c r="O51"/>
  <c r="B51"/>
  <c r="A51"/>
  <c r="O50"/>
  <c r="T50" s="1"/>
  <c r="W44" i="16" s="1"/>
  <c r="X44" s="1"/>
  <c r="B50" i="36"/>
  <c r="A50"/>
  <c r="O49"/>
  <c r="T49" s="1"/>
  <c r="W43" i="16" s="1"/>
  <c r="B49" i="36"/>
  <c r="A49"/>
  <c r="O48"/>
  <c r="T48" s="1"/>
  <c r="W42" i="16" s="1"/>
  <c r="X42" s="1"/>
  <c r="B48" i="36"/>
  <c r="A48"/>
  <c r="O47"/>
  <c r="B47"/>
  <c r="A47"/>
  <c r="O46"/>
  <c r="T46" s="1"/>
  <c r="W40" i="16" s="1"/>
  <c r="X40" s="1"/>
  <c r="B46" i="36"/>
  <c r="A46"/>
  <c r="O45"/>
  <c r="T45" s="1"/>
  <c r="W39" i="16" s="1"/>
  <c r="X39" s="1"/>
  <c r="B45" i="36"/>
  <c r="A45"/>
  <c r="B44"/>
  <c r="A44"/>
  <c r="B43"/>
  <c r="A43"/>
  <c r="O42"/>
  <c r="T42" s="1"/>
  <c r="W25" i="16" s="1"/>
  <c r="X25" s="1"/>
  <c r="B42" i="36"/>
  <c r="A42"/>
  <c r="O41"/>
  <c r="T41" s="1"/>
  <c r="W24" i="16" s="1"/>
  <c r="X24" s="1"/>
  <c r="B41" i="36"/>
  <c r="A41"/>
  <c r="O40"/>
  <c r="T40" s="1"/>
  <c r="W23" i="16" s="1"/>
  <c r="X23" s="1"/>
  <c r="B40" i="36"/>
  <c r="A40"/>
  <c r="O39"/>
  <c r="T39" s="1"/>
  <c r="B39"/>
  <c r="A39"/>
  <c r="B38"/>
  <c r="A38"/>
  <c r="B37"/>
  <c r="A37"/>
  <c r="O36"/>
  <c r="T36" s="1"/>
  <c r="W18" i="16" s="1"/>
  <c r="X18" s="1"/>
  <c r="B36" i="36"/>
  <c r="A36"/>
  <c r="O35"/>
  <c r="T35" s="1"/>
  <c r="W17" i="16" s="1"/>
  <c r="X17" s="1"/>
  <c r="B35" i="36"/>
  <c r="A35"/>
  <c r="O34"/>
  <c r="T34" s="1"/>
  <c r="W16" i="16" s="1"/>
  <c r="X16" s="1"/>
  <c r="B34" i="36"/>
  <c r="A34"/>
  <c r="O33"/>
  <c r="T33" s="1"/>
  <c r="B33"/>
  <c r="A33"/>
  <c r="B32"/>
  <c r="A32"/>
  <c r="B31"/>
  <c r="A31"/>
  <c r="O30"/>
  <c r="T30" s="1"/>
  <c r="W56" i="16" s="1"/>
  <c r="X56" s="1"/>
  <c r="B30" i="36"/>
  <c r="A30"/>
  <c r="O29"/>
  <c r="T29" s="1"/>
  <c r="W55" i="16" s="1"/>
  <c r="X55" s="1"/>
  <c r="B29" i="36"/>
  <c r="A29"/>
  <c r="O28"/>
  <c r="T28" s="1"/>
  <c r="W54" i="16" s="1"/>
  <c r="X54" s="1"/>
  <c r="B28" i="36"/>
  <c r="A28"/>
  <c r="O27"/>
  <c r="T27" s="1"/>
  <c r="W53" i="16" s="1"/>
  <c r="X53" s="1"/>
  <c r="B27" i="36"/>
  <c r="A27"/>
  <c r="B26"/>
  <c r="A26"/>
  <c r="O25"/>
  <c r="T25" s="1"/>
  <c r="W11" i="16" s="1"/>
  <c r="X11" s="1"/>
  <c r="B25" i="36"/>
  <c r="A25"/>
  <c r="O24"/>
  <c r="T24" s="1"/>
  <c r="W10" i="16" s="1"/>
  <c r="X10" s="1"/>
  <c r="B24" i="36"/>
  <c r="A24"/>
  <c r="O23"/>
  <c r="T23" s="1"/>
  <c r="W9" i="16" s="1"/>
  <c r="X9" s="1"/>
  <c r="B23" i="36"/>
  <c r="A23"/>
  <c r="Q22"/>
  <c r="O22"/>
  <c r="B22"/>
  <c r="A22"/>
  <c r="B21"/>
  <c r="A21"/>
  <c r="O17"/>
  <c r="T17" s="1"/>
  <c r="W35" i="16" s="1"/>
  <c r="X35" s="1"/>
  <c r="B17" i="36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5"/>
  <c r="AC71"/>
  <c r="T67"/>
  <c r="O66" i="16" s="1"/>
  <c r="P66" s="1"/>
  <c r="A67" i="35"/>
  <c r="T66"/>
  <c r="O65" i="16" s="1"/>
  <c r="P65" s="1"/>
  <c r="A66" i="35"/>
  <c r="A65"/>
  <c r="O64"/>
  <c r="T64" s="1"/>
  <c r="O63" i="16" s="1"/>
  <c r="P63" s="1"/>
  <c r="A64" i="35"/>
  <c r="O63"/>
  <c r="A63"/>
  <c r="O62"/>
  <c r="A62"/>
  <c r="O61"/>
  <c r="T61" s="1"/>
  <c r="O60" i="16" s="1"/>
  <c r="P60" s="1"/>
  <c r="A61" i="35"/>
  <c r="O60"/>
  <c r="T60" s="1"/>
  <c r="A60"/>
  <c r="O52"/>
  <c r="T52" s="1"/>
  <c r="O46" i="16" s="1"/>
  <c r="P46" s="1"/>
  <c r="B52" i="35"/>
  <c r="A52"/>
  <c r="O51"/>
  <c r="B51"/>
  <c r="A51"/>
  <c r="O50"/>
  <c r="T50" s="1"/>
  <c r="O44" i="16" s="1"/>
  <c r="P44" s="1"/>
  <c r="B50" i="35"/>
  <c r="A50"/>
  <c r="O49"/>
  <c r="T49" s="1"/>
  <c r="O43" i="16" s="1"/>
  <c r="B49" i="35"/>
  <c r="A49"/>
  <c r="O48"/>
  <c r="T48" s="1"/>
  <c r="O42" i="16" s="1"/>
  <c r="P42" s="1"/>
  <c r="B48" i="35"/>
  <c r="A48"/>
  <c r="O47"/>
  <c r="B47"/>
  <c r="A47"/>
  <c r="O46"/>
  <c r="T46" s="1"/>
  <c r="O40" i="16" s="1"/>
  <c r="P40" s="1"/>
  <c r="B46" i="35"/>
  <c r="A46"/>
  <c r="O45"/>
  <c r="T45" s="1"/>
  <c r="O39" i="16" s="1"/>
  <c r="P39" s="1"/>
  <c r="B45" i="35"/>
  <c r="A45"/>
  <c r="B44"/>
  <c r="A44"/>
  <c r="B43"/>
  <c r="A43"/>
  <c r="O42"/>
  <c r="T42" s="1"/>
  <c r="O25" i="16" s="1"/>
  <c r="P25" s="1"/>
  <c r="B42" i="35"/>
  <c r="A42"/>
  <c r="O41"/>
  <c r="T41" s="1"/>
  <c r="O24" i="16" s="1"/>
  <c r="P24" s="1"/>
  <c r="B41" i="35"/>
  <c r="A41"/>
  <c r="O40"/>
  <c r="T40" s="1"/>
  <c r="O23" i="16" s="1"/>
  <c r="P23" s="1"/>
  <c r="B40" i="35"/>
  <c r="A40"/>
  <c r="O39"/>
  <c r="T39" s="1"/>
  <c r="B39"/>
  <c r="A39"/>
  <c r="B38"/>
  <c r="A38"/>
  <c r="B37"/>
  <c r="A37"/>
  <c r="O36"/>
  <c r="T36" s="1"/>
  <c r="O18" i="16" s="1"/>
  <c r="P18" s="1"/>
  <c r="B36" i="35"/>
  <c r="A36"/>
  <c r="O35"/>
  <c r="T35" s="1"/>
  <c r="O17" i="16" s="1"/>
  <c r="P17" s="1"/>
  <c r="B35" i="35"/>
  <c r="A35"/>
  <c r="O34"/>
  <c r="T34" s="1"/>
  <c r="O16" i="16" s="1"/>
  <c r="P16" s="1"/>
  <c r="B34" i="35"/>
  <c r="A34"/>
  <c r="O33"/>
  <c r="T33" s="1"/>
  <c r="B33"/>
  <c r="A33"/>
  <c r="B32"/>
  <c r="A32"/>
  <c r="B31"/>
  <c r="A31"/>
  <c r="O30"/>
  <c r="T30" s="1"/>
  <c r="O56" i="16" s="1"/>
  <c r="P56" s="1"/>
  <c r="B30" i="35"/>
  <c r="A30"/>
  <c r="O29"/>
  <c r="T29" s="1"/>
  <c r="O55" i="16" s="1"/>
  <c r="P55" s="1"/>
  <c r="B29" i="35"/>
  <c r="A29"/>
  <c r="O28"/>
  <c r="T28" s="1"/>
  <c r="O54" i="16" s="1"/>
  <c r="P54" s="1"/>
  <c r="B28" i="35"/>
  <c r="A28"/>
  <c r="O27"/>
  <c r="T27" s="1"/>
  <c r="O53" i="16" s="1"/>
  <c r="B27" i="35"/>
  <c r="A27"/>
  <c r="B26"/>
  <c r="A26"/>
  <c r="O25"/>
  <c r="T25" s="1"/>
  <c r="O11" i="16" s="1"/>
  <c r="P11" s="1"/>
  <c r="B25" i="35"/>
  <c r="A25"/>
  <c r="O24"/>
  <c r="T24" s="1"/>
  <c r="O10" i="16" s="1"/>
  <c r="P10" s="1"/>
  <c r="B24" i="35"/>
  <c r="A24"/>
  <c r="O23"/>
  <c r="T23" s="1"/>
  <c r="O9" i="16" s="1"/>
  <c r="P9" s="1"/>
  <c r="B23" i="35"/>
  <c r="A23"/>
  <c r="Q22"/>
  <c r="O22"/>
  <c r="B22"/>
  <c r="A22"/>
  <c r="B21"/>
  <c r="A21"/>
  <c r="O17"/>
  <c r="T17" s="1"/>
  <c r="O35" i="16" s="1"/>
  <c r="P35" s="1"/>
  <c r="B17" i="35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4"/>
  <c r="AC71"/>
  <c r="T67"/>
  <c r="M66" i="16" s="1"/>
  <c r="N66" s="1"/>
  <c r="A67" i="34"/>
  <c r="T66"/>
  <c r="M65" i="16" s="1"/>
  <c r="N65" s="1"/>
  <c r="A66" i="34"/>
  <c r="A65"/>
  <c r="O64"/>
  <c r="T64" s="1"/>
  <c r="M63" i="16" s="1"/>
  <c r="N63" s="1"/>
  <c r="A64" i="34"/>
  <c r="O63"/>
  <c r="A63"/>
  <c r="O62"/>
  <c r="A62"/>
  <c r="O61"/>
  <c r="T61" s="1"/>
  <c r="M60" i="16" s="1"/>
  <c r="N60" s="1"/>
  <c r="A61" i="34"/>
  <c r="O60"/>
  <c r="T60" s="1"/>
  <c r="A60"/>
  <c r="O52"/>
  <c r="T52" s="1"/>
  <c r="M46" i="16" s="1"/>
  <c r="N46" s="1"/>
  <c r="B52" i="34"/>
  <c r="A52"/>
  <c r="O51"/>
  <c r="B51"/>
  <c r="A51"/>
  <c r="O50"/>
  <c r="T50" s="1"/>
  <c r="M44" i="16" s="1"/>
  <c r="N44" s="1"/>
  <c r="B50" i="34"/>
  <c r="A50"/>
  <c r="O49"/>
  <c r="T49" s="1"/>
  <c r="M43" i="16" s="1"/>
  <c r="B49" i="34"/>
  <c r="A49"/>
  <c r="O48"/>
  <c r="T48" s="1"/>
  <c r="M42" i="16" s="1"/>
  <c r="N42" s="1"/>
  <c r="B48" i="34"/>
  <c r="A48"/>
  <c r="O47"/>
  <c r="B47"/>
  <c r="A47"/>
  <c r="O46"/>
  <c r="T46" s="1"/>
  <c r="M40" i="16" s="1"/>
  <c r="N40" s="1"/>
  <c r="B46" i="34"/>
  <c r="A46"/>
  <c r="O45"/>
  <c r="T45" s="1"/>
  <c r="M39" i="16" s="1"/>
  <c r="N39" s="1"/>
  <c r="B45" i="34"/>
  <c r="A45"/>
  <c r="B44"/>
  <c r="A44"/>
  <c r="B43"/>
  <c r="A43"/>
  <c r="O42"/>
  <c r="T42" s="1"/>
  <c r="M25" i="16" s="1"/>
  <c r="N25" s="1"/>
  <c r="B42" i="34"/>
  <c r="A42"/>
  <c r="O41"/>
  <c r="T41" s="1"/>
  <c r="M24" i="16" s="1"/>
  <c r="N24" s="1"/>
  <c r="B41" i="34"/>
  <c r="A41"/>
  <c r="O40"/>
  <c r="T40" s="1"/>
  <c r="M23" i="16" s="1"/>
  <c r="N23" s="1"/>
  <c r="B40" i="34"/>
  <c r="A40"/>
  <c r="O39"/>
  <c r="T39" s="1"/>
  <c r="B39"/>
  <c r="A39"/>
  <c r="B38"/>
  <c r="A38"/>
  <c r="B37"/>
  <c r="A37"/>
  <c r="O36"/>
  <c r="T36" s="1"/>
  <c r="M18" i="16" s="1"/>
  <c r="N18" s="1"/>
  <c r="B36" i="34"/>
  <c r="A36"/>
  <c r="O35"/>
  <c r="T35" s="1"/>
  <c r="M17" i="16" s="1"/>
  <c r="N17" s="1"/>
  <c r="B35" i="34"/>
  <c r="A35"/>
  <c r="O34"/>
  <c r="T34" s="1"/>
  <c r="M16" i="16" s="1"/>
  <c r="N16" s="1"/>
  <c r="B34" i="34"/>
  <c r="A34"/>
  <c r="O33"/>
  <c r="T33" s="1"/>
  <c r="B33"/>
  <c r="A33"/>
  <c r="B32"/>
  <c r="A32"/>
  <c r="B31"/>
  <c r="A31"/>
  <c r="O30"/>
  <c r="T30" s="1"/>
  <c r="M56" i="16" s="1"/>
  <c r="N56" s="1"/>
  <c r="B30" i="34"/>
  <c r="A30"/>
  <c r="O29"/>
  <c r="T29" s="1"/>
  <c r="M55" i="16" s="1"/>
  <c r="N55" s="1"/>
  <c r="B29" i="34"/>
  <c r="A29"/>
  <c r="O28"/>
  <c r="T28" s="1"/>
  <c r="M54" i="16" s="1"/>
  <c r="N54" s="1"/>
  <c r="B28" i="34"/>
  <c r="A28"/>
  <c r="O27"/>
  <c r="T27" s="1"/>
  <c r="M53" i="16" s="1"/>
  <c r="N53" s="1"/>
  <c r="B27" i="34"/>
  <c r="A27"/>
  <c r="B26"/>
  <c r="A26"/>
  <c r="O25"/>
  <c r="T25" s="1"/>
  <c r="M11" i="16" s="1"/>
  <c r="N11" s="1"/>
  <c r="B25" i="34"/>
  <c r="A25"/>
  <c r="O24"/>
  <c r="T24" s="1"/>
  <c r="M10" i="16" s="1"/>
  <c r="N10" s="1"/>
  <c r="B24" i="34"/>
  <c r="A24"/>
  <c r="T23"/>
  <c r="M9" i="16" s="1"/>
  <c r="N9" s="1"/>
  <c r="O23" i="34"/>
  <c r="B23"/>
  <c r="A23"/>
  <c r="Q22"/>
  <c r="O22"/>
  <c r="B22"/>
  <c r="A22"/>
  <c r="B21"/>
  <c r="A21"/>
  <c r="O17"/>
  <c r="T17" s="1"/>
  <c r="M35" i="16" s="1"/>
  <c r="N35" s="1"/>
  <c r="B17" i="34"/>
  <c r="A17"/>
  <c r="Q16"/>
  <c r="O16"/>
  <c r="B16"/>
  <c r="A16"/>
  <c r="Q15"/>
  <c r="O15"/>
  <c r="B15"/>
  <c r="A15"/>
  <c r="Q14"/>
  <c r="O14"/>
  <c r="A14"/>
  <c r="Q13"/>
  <c r="O13"/>
  <c r="B13"/>
  <c r="A13"/>
  <c r="Q12"/>
  <c r="O12"/>
  <c r="B12"/>
  <c r="A12"/>
  <c r="Q11"/>
  <c r="O11"/>
  <c r="B11"/>
  <c r="A11"/>
  <c r="Q10"/>
  <c r="O10"/>
  <c r="B10"/>
  <c r="A10"/>
  <c r="A9"/>
  <c r="M6"/>
  <c r="O4"/>
  <c r="I4"/>
  <c r="D4"/>
  <c r="T72" i="33"/>
  <c r="AC71"/>
  <c r="T67"/>
  <c r="K66" i="16" s="1"/>
  <c r="L66" s="1"/>
  <c r="A67" i="33"/>
  <c r="T66"/>
  <c r="K65" i="16" s="1"/>
  <c r="L65" s="1"/>
  <c r="A66" i="33"/>
  <c r="A65"/>
  <c r="O64"/>
  <c r="T64" s="1"/>
  <c r="K63" i="16" s="1"/>
  <c r="L63" s="1"/>
  <c r="A64" i="33"/>
  <c r="O63"/>
  <c r="A63"/>
  <c r="O62"/>
  <c r="T62" s="1"/>
  <c r="K61" i="16" s="1"/>
  <c r="L61" s="1"/>
  <c r="A62" i="33"/>
  <c r="O61"/>
  <c r="T61" s="1"/>
  <c r="K60" i="16" s="1"/>
  <c r="L60" s="1"/>
  <c r="A61" i="33"/>
  <c r="O60"/>
  <c r="T60" s="1"/>
  <c r="A60"/>
  <c r="O52"/>
  <c r="T52" s="1"/>
  <c r="K46" i="16" s="1"/>
  <c r="L46" s="1"/>
  <c r="B52" i="33"/>
  <c r="A52"/>
  <c r="O51"/>
  <c r="T51" s="1"/>
  <c r="K45" i="16" s="1"/>
  <c r="L45" s="1"/>
  <c r="B51" i="33"/>
  <c r="A51"/>
  <c r="O50"/>
  <c r="B50"/>
  <c r="A50"/>
  <c r="O49"/>
  <c r="T49" s="1"/>
  <c r="K43" i="16" s="1"/>
  <c r="B49" i="33"/>
  <c r="A49"/>
  <c r="O48"/>
  <c r="T48" s="1"/>
  <c r="K42" i="16" s="1"/>
  <c r="L42" s="1"/>
  <c r="B48" i="33"/>
  <c r="A48"/>
  <c r="O47"/>
  <c r="T47" s="1"/>
  <c r="K41" i="16" s="1"/>
  <c r="L41" s="1"/>
  <c r="B47" i="33"/>
  <c r="A47"/>
  <c r="O46"/>
  <c r="B46"/>
  <c r="A46"/>
  <c r="O45"/>
  <c r="T45" s="1"/>
  <c r="K39" i="16" s="1"/>
  <c r="L39" s="1"/>
  <c r="B45" i="33"/>
  <c r="A45"/>
  <c r="B44"/>
  <c r="A44"/>
  <c r="B43"/>
  <c r="A43"/>
  <c r="O42"/>
  <c r="T42" s="1"/>
  <c r="K25" i="16" s="1"/>
  <c r="L25" s="1"/>
  <c r="B42" i="33"/>
  <c r="A42"/>
  <c r="O41"/>
  <c r="T41" s="1"/>
  <c r="K24" i="16" s="1"/>
  <c r="L24" s="1"/>
  <c r="B41" i="33"/>
  <c r="A41"/>
  <c r="O40"/>
  <c r="T40" s="1"/>
  <c r="K23" i="16" s="1"/>
  <c r="L23" s="1"/>
  <c r="B40" i="33"/>
  <c r="A40"/>
  <c r="O39"/>
  <c r="T39" s="1"/>
  <c r="B39"/>
  <c r="A39"/>
  <c r="B38"/>
  <c r="A38"/>
  <c r="B37"/>
  <c r="A37"/>
  <c r="O36"/>
  <c r="T36" s="1"/>
  <c r="K18" i="16" s="1"/>
  <c r="L18" s="1"/>
  <c r="B36" i="33"/>
  <c r="A36"/>
  <c r="O35"/>
  <c r="T35" s="1"/>
  <c r="K17" i="16" s="1"/>
  <c r="L17" s="1"/>
  <c r="B35" i="33"/>
  <c r="A35"/>
  <c r="O34"/>
  <c r="T34" s="1"/>
  <c r="K16" i="16" s="1"/>
  <c r="L16" s="1"/>
  <c r="B34" i="33"/>
  <c r="A34"/>
  <c r="O33"/>
  <c r="B33"/>
  <c r="A33"/>
  <c r="B32"/>
  <c r="A32"/>
  <c r="B31"/>
  <c r="A31"/>
  <c r="O30"/>
  <c r="T30" s="1"/>
  <c r="K56" i="16" s="1"/>
  <c r="B30" i="33"/>
  <c r="A30"/>
  <c r="O29"/>
  <c r="T29" s="1"/>
  <c r="K55" i="16" s="1"/>
  <c r="L55" s="1"/>
  <c r="B29" i="33"/>
  <c r="A29"/>
  <c r="O28"/>
  <c r="T28" s="1"/>
  <c r="K54" i="16" s="1"/>
  <c r="L54" s="1"/>
  <c r="B28" i="33"/>
  <c r="A28"/>
  <c r="O27"/>
  <c r="B27"/>
  <c r="A27"/>
  <c r="B26"/>
  <c r="A26"/>
  <c r="O25"/>
  <c r="B25"/>
  <c r="A25"/>
  <c r="O24"/>
  <c r="T24" s="1"/>
  <c r="K10" i="16" s="1"/>
  <c r="L10" s="1"/>
  <c r="B24" i="33"/>
  <c r="A24"/>
  <c r="O23"/>
  <c r="T23" s="1"/>
  <c r="B23"/>
  <c r="A23"/>
  <c r="Q22"/>
  <c r="O22"/>
  <c r="B22"/>
  <c r="A22"/>
  <c r="B21"/>
  <c r="A21"/>
  <c r="O17"/>
  <c r="T17" s="1"/>
  <c r="K35" i="16" s="1"/>
  <c r="L35" s="1"/>
  <c r="B17" i="33"/>
  <c r="A17"/>
  <c r="Q16"/>
  <c r="O16"/>
  <c r="B16"/>
  <c r="A16"/>
  <c r="Q15"/>
  <c r="B15"/>
  <c r="A15"/>
  <c r="Q14"/>
  <c r="O14"/>
  <c r="A14"/>
  <c r="Q13"/>
  <c r="T13" s="1"/>
  <c r="K31" i="16" s="1"/>
  <c r="L31" s="1"/>
  <c r="B13" i="33"/>
  <c r="A13"/>
  <c r="Q12"/>
  <c r="O12"/>
  <c r="B12"/>
  <c r="A12"/>
  <c r="Q11"/>
  <c r="O11"/>
  <c r="B11"/>
  <c r="A11"/>
  <c r="Q10"/>
  <c r="O10"/>
  <c r="B10"/>
  <c r="A10"/>
  <c r="A9"/>
  <c r="M6"/>
  <c r="O4"/>
  <c r="I4"/>
  <c r="D4"/>
  <c r="N43" i="16" l="1"/>
  <c r="P43"/>
  <c r="X43"/>
  <c r="V43"/>
  <c r="T43"/>
  <c r="Z43"/>
  <c r="AB43"/>
  <c r="R43"/>
  <c r="L43"/>
  <c r="T65" i="35"/>
  <c r="O64" i="16" s="1"/>
  <c r="P64" s="1"/>
  <c r="T65" i="36"/>
  <c r="W64" i="16" s="1"/>
  <c r="X64" s="1"/>
  <c r="T65" i="34"/>
  <c r="M64" i="16" s="1"/>
  <c r="N64" s="1"/>
  <c r="T65" i="37"/>
  <c r="U64" i="16" s="1"/>
  <c r="V64" s="1"/>
  <c r="L56"/>
  <c r="O57"/>
  <c r="P53"/>
  <c r="Y57"/>
  <c r="Z53"/>
  <c r="AA57"/>
  <c r="AB53"/>
  <c r="W57"/>
  <c r="U57"/>
  <c r="S57"/>
  <c r="Q57"/>
  <c r="M57"/>
  <c r="T12" i="40"/>
  <c r="AA30" i="16" s="1"/>
  <c r="AB30" s="1"/>
  <c r="T14" i="40"/>
  <c r="AA32" i="16" s="1"/>
  <c r="AB32" s="1"/>
  <c r="T16" i="40"/>
  <c r="AA34" i="16" s="1"/>
  <c r="AB34" s="1"/>
  <c r="T12" i="39"/>
  <c r="Y30" i="16" s="1"/>
  <c r="Z30" s="1"/>
  <c r="T14" i="39"/>
  <c r="Y32" i="16" s="1"/>
  <c r="Z32" s="1"/>
  <c r="T16" i="39"/>
  <c r="Y34" i="16" s="1"/>
  <c r="Z34" s="1"/>
  <c r="T14" i="36"/>
  <c r="W32" i="16" s="1"/>
  <c r="X32" s="1"/>
  <c r="T16" i="36"/>
  <c r="W34" i="16" s="1"/>
  <c r="X34" s="1"/>
  <c r="T12" i="38"/>
  <c r="S30" i="16" s="1"/>
  <c r="T30" s="1"/>
  <c r="T14" i="38"/>
  <c r="S32" i="16" s="1"/>
  <c r="T32" s="1"/>
  <c r="T16" i="38"/>
  <c r="S34" i="16" s="1"/>
  <c r="T34" s="1"/>
  <c r="T12" i="35"/>
  <c r="O30" i="16" s="1"/>
  <c r="P30" s="1"/>
  <c r="T14" i="35"/>
  <c r="O32" i="16" s="1"/>
  <c r="P32" s="1"/>
  <c r="T16" i="35"/>
  <c r="O34" i="16" s="1"/>
  <c r="P34" s="1"/>
  <c r="T65" i="38"/>
  <c r="S64" i="16" s="1"/>
  <c r="T64" s="1"/>
  <c r="T65" i="39"/>
  <c r="Y64" i="16" s="1"/>
  <c r="Z64" s="1"/>
  <c r="T65" i="40"/>
  <c r="AA64" i="16" s="1"/>
  <c r="AB64" s="1"/>
  <c r="T65" i="41"/>
  <c r="Q64" i="16" s="1"/>
  <c r="R64" s="1"/>
  <c r="T65" i="33"/>
  <c r="K64" i="16" s="1"/>
  <c r="L64" s="1"/>
  <c r="T22" i="33"/>
  <c r="T16"/>
  <c r="K34" i="16" s="1"/>
  <c r="L34" s="1"/>
  <c r="T16" i="34"/>
  <c r="M34" i="16" s="1"/>
  <c r="N34" s="1"/>
  <c r="T16" i="37"/>
  <c r="U34" i="16" s="1"/>
  <c r="V34" s="1"/>
  <c r="T16" i="41"/>
  <c r="Q34" i="16" s="1"/>
  <c r="R34" s="1"/>
  <c r="T14" i="34"/>
  <c r="M32" i="16" s="1"/>
  <c r="N32" s="1"/>
  <c r="T14" i="37"/>
  <c r="U32" i="16" s="1"/>
  <c r="V32" s="1"/>
  <c r="T14" i="41"/>
  <c r="Q32" i="16" s="1"/>
  <c r="R32" s="1"/>
  <c r="T12" i="33"/>
  <c r="K30" i="16" s="1"/>
  <c r="L30" s="1"/>
  <c r="T12" i="34"/>
  <c r="M30" i="16" s="1"/>
  <c r="N30" s="1"/>
  <c r="T12" i="37"/>
  <c r="U30" i="16" s="1"/>
  <c r="V30" s="1"/>
  <c r="T12" i="41"/>
  <c r="Q30" i="16" s="1"/>
  <c r="R30" s="1"/>
  <c r="T12" i="36"/>
  <c r="W30" i="16" s="1"/>
  <c r="X30" s="1"/>
  <c r="T11" i="33"/>
  <c r="K29" i="16" s="1"/>
  <c r="L29" s="1"/>
  <c r="U26" i="41"/>
  <c r="U26" i="35"/>
  <c r="P57" i="16" s="1"/>
  <c r="U26" i="36"/>
  <c r="X57" i="16" s="1"/>
  <c r="U26" i="37"/>
  <c r="V57" i="16" s="1"/>
  <c r="K22"/>
  <c r="L22" s="1"/>
  <c r="U37" i="33"/>
  <c r="M15" i="16"/>
  <c r="N15" s="1"/>
  <c r="U31" i="34"/>
  <c r="O22" i="16"/>
  <c r="P22" s="1"/>
  <c r="U37" i="35"/>
  <c r="W22" i="16"/>
  <c r="X22" s="1"/>
  <c r="U37" i="36"/>
  <c r="U15" i="16"/>
  <c r="V15" s="1"/>
  <c r="U31" i="37"/>
  <c r="Q15" i="16"/>
  <c r="R15" s="1"/>
  <c r="U31" i="41"/>
  <c r="Q22" i="16"/>
  <c r="R22" s="1"/>
  <c r="U37" i="41"/>
  <c r="U26" i="38"/>
  <c r="T57" i="16" s="1"/>
  <c r="U26" i="39"/>
  <c r="Z57" i="16" s="1"/>
  <c r="U26" i="40"/>
  <c r="AB57" i="16" s="1"/>
  <c r="M22"/>
  <c r="N22" s="1"/>
  <c r="U37" i="34"/>
  <c r="O15" i="16"/>
  <c r="P15" s="1"/>
  <c r="U31" i="35"/>
  <c r="O59" i="16"/>
  <c r="P59" s="1"/>
  <c r="W15"/>
  <c r="X15" s="1"/>
  <c r="U31" i="36"/>
  <c r="U22" i="16"/>
  <c r="V22" s="1"/>
  <c r="U37" i="37"/>
  <c r="S15" i="16"/>
  <c r="T15" s="1"/>
  <c r="U31" i="38"/>
  <c r="S22" i="16"/>
  <c r="T22" s="1"/>
  <c r="U37" i="38"/>
  <c r="Y15" i="16"/>
  <c r="Z15" s="1"/>
  <c r="U31" i="39"/>
  <c r="Y22" i="16"/>
  <c r="Z22" s="1"/>
  <c r="U37" i="39"/>
  <c r="AA15" i="16"/>
  <c r="AB15" s="1"/>
  <c r="U31" i="40"/>
  <c r="AA22" i="16"/>
  <c r="AB22" s="1"/>
  <c r="U37" i="40"/>
  <c r="Q59" i="16"/>
  <c r="R59" s="1"/>
  <c r="U26" i="34"/>
  <c r="N57" i="16" s="1"/>
  <c r="T15" i="33"/>
  <c r="K33" i="16" s="1"/>
  <c r="L33" s="1"/>
  <c r="T14" i="33"/>
  <c r="K32" i="16" s="1"/>
  <c r="L32" s="1"/>
  <c r="T62" i="35"/>
  <c r="O61" i="16" s="1"/>
  <c r="P61" s="1"/>
  <c r="T62" i="36"/>
  <c r="W61" i="16" s="1"/>
  <c r="X61" s="1"/>
  <c r="T62" i="38"/>
  <c r="S61" i="16" s="1"/>
  <c r="T61" s="1"/>
  <c r="T62" i="40"/>
  <c r="AA61" i="16" s="1"/>
  <c r="AB61" s="1"/>
  <c r="T62" i="34"/>
  <c r="M61" i="16" s="1"/>
  <c r="N61" s="1"/>
  <c r="T62" i="37"/>
  <c r="U61" i="16" s="1"/>
  <c r="V61" s="1"/>
  <c r="T62" i="39"/>
  <c r="Y61" i="16" s="1"/>
  <c r="Z61" s="1"/>
  <c r="T62" i="41"/>
  <c r="Q61" i="16" s="1"/>
  <c r="R61" s="1"/>
  <c r="T63" i="35"/>
  <c r="O62" i="16" s="1"/>
  <c r="P62" s="1"/>
  <c r="T63" i="36"/>
  <c r="W62" i="16" s="1"/>
  <c r="X62" s="1"/>
  <c r="T63" i="38"/>
  <c r="S62" i="16" s="1"/>
  <c r="T62" s="1"/>
  <c r="T63" i="40"/>
  <c r="AA62" i="16" s="1"/>
  <c r="AB62" s="1"/>
  <c r="T63" i="33"/>
  <c r="K62" i="16" s="1"/>
  <c r="L62" s="1"/>
  <c r="T63" i="34"/>
  <c r="M62" i="16" s="1"/>
  <c r="N62" s="1"/>
  <c r="T63" i="37"/>
  <c r="U62" i="16" s="1"/>
  <c r="V62" s="1"/>
  <c r="T63" i="39"/>
  <c r="Y62" i="16" s="1"/>
  <c r="Z62" s="1"/>
  <c r="T63" i="41"/>
  <c r="Q62" i="16" s="1"/>
  <c r="R62" s="1"/>
  <c r="T10" i="39"/>
  <c r="T10" i="41"/>
  <c r="T10" i="35"/>
  <c r="T10" i="36"/>
  <c r="T10" i="37"/>
  <c r="T10" i="38"/>
  <c r="T10" i="40"/>
  <c r="T10" i="33"/>
  <c r="T10" i="34"/>
  <c r="M59" i="16"/>
  <c r="N59" s="1"/>
  <c r="AA59"/>
  <c r="AB59" s="1"/>
  <c r="S59"/>
  <c r="T59" s="1"/>
  <c r="U59"/>
  <c r="V59" s="1"/>
  <c r="K59"/>
  <c r="L59" s="1"/>
  <c r="Y59"/>
  <c r="Z59" s="1"/>
  <c r="W59"/>
  <c r="X59" s="1"/>
  <c r="T22" i="41"/>
  <c r="AE71" i="34"/>
  <c r="T76" i="38"/>
  <c r="R79" s="1"/>
  <c r="T47" i="40"/>
  <c r="AA41" i="16" s="1"/>
  <c r="AB41" s="1"/>
  <c r="T47" i="41"/>
  <c r="Q41" i="16" s="1"/>
  <c r="R41" s="1"/>
  <c r="T76" i="35"/>
  <c r="T27" i="33"/>
  <c r="T13" i="36"/>
  <c r="W31" i="16" s="1"/>
  <c r="X31" s="1"/>
  <c r="AE71" i="33"/>
  <c r="AE71" i="39"/>
  <c r="T22" i="40"/>
  <c r="U21" s="1"/>
  <c r="T13" i="34"/>
  <c r="M31" i="16" s="1"/>
  <c r="N31" s="1"/>
  <c r="T13" i="35"/>
  <c r="O31" i="16" s="1"/>
  <c r="P31" s="1"/>
  <c r="T47" i="39"/>
  <c r="Y41" i="16" s="1"/>
  <c r="Z41" s="1"/>
  <c r="T76" i="40"/>
  <c r="R79" s="1"/>
  <c r="T25" i="33"/>
  <c r="T33"/>
  <c r="AE71" i="36"/>
  <c r="T13" i="37"/>
  <c r="U31" i="16" s="1"/>
  <c r="V31" s="1"/>
  <c r="AE71" i="37"/>
  <c r="T47" i="38"/>
  <c r="S41" i="16" s="1"/>
  <c r="T41" s="1"/>
  <c r="AE71" i="41"/>
  <c r="T22" i="39"/>
  <c r="T22" i="38"/>
  <c r="U21" s="1"/>
  <c r="K9" i="16"/>
  <c r="L9" s="1"/>
  <c r="T76" i="37"/>
  <c r="R79" s="1"/>
  <c r="AE71" i="38"/>
  <c r="T76" i="39"/>
  <c r="R79" s="1"/>
  <c r="AE71" i="40"/>
  <c r="T76" i="41"/>
  <c r="R79" s="1"/>
  <c r="T50" i="33"/>
  <c r="K44" i="16" s="1"/>
  <c r="L44" s="1"/>
  <c r="T76" i="33"/>
  <c r="R79" s="1"/>
  <c r="T11" i="34"/>
  <c r="M29" i="16" s="1"/>
  <c r="N29" s="1"/>
  <c r="T51" i="34"/>
  <c r="M45" i="16" s="1"/>
  <c r="N45" s="1"/>
  <c r="T76" i="34"/>
  <c r="R79" s="1"/>
  <c r="T22" i="35"/>
  <c r="T47"/>
  <c r="O41" i="16" s="1"/>
  <c r="P41" s="1"/>
  <c r="AE71" i="35"/>
  <c r="T22" i="36"/>
  <c r="U21" s="1"/>
  <c r="T47"/>
  <c r="W41" i="16" s="1"/>
  <c r="X41" s="1"/>
  <c r="T11" i="37"/>
  <c r="U29" i="16" s="1"/>
  <c r="V29" s="1"/>
  <c r="T51" i="37"/>
  <c r="U45" i="16" s="1"/>
  <c r="V45" s="1"/>
  <c r="T11" i="38"/>
  <c r="S29" i="16" s="1"/>
  <c r="T29" s="1"/>
  <c r="T51" i="38"/>
  <c r="S45" i="16" s="1"/>
  <c r="T45" s="1"/>
  <c r="T13" i="39"/>
  <c r="Y31" i="16" s="1"/>
  <c r="Z31" s="1"/>
  <c r="T11" i="40"/>
  <c r="AA29" i="16" s="1"/>
  <c r="AB29" s="1"/>
  <c r="T51" i="40"/>
  <c r="AA45" i="16" s="1"/>
  <c r="AB45" s="1"/>
  <c r="T13" i="41"/>
  <c r="Q31" i="16" s="1"/>
  <c r="R31" s="1"/>
  <c r="K26"/>
  <c r="L26" s="1"/>
  <c r="T46" i="33"/>
  <c r="K40" i="16" s="1"/>
  <c r="L40" s="1"/>
  <c r="T15" i="34"/>
  <c r="M33" i="16" s="1"/>
  <c r="N33" s="1"/>
  <c r="T22" i="34"/>
  <c r="T47"/>
  <c r="M41" i="16" s="1"/>
  <c r="N41" s="1"/>
  <c r="T11" i="35"/>
  <c r="O29" i="16" s="1"/>
  <c r="P29" s="1"/>
  <c r="T51" i="35"/>
  <c r="O45" i="16" s="1"/>
  <c r="P45" s="1"/>
  <c r="T11" i="36"/>
  <c r="W29" i="16" s="1"/>
  <c r="X29" s="1"/>
  <c r="T51" i="36"/>
  <c r="W45" i="16" s="1"/>
  <c r="X45" s="1"/>
  <c r="T76" i="36"/>
  <c r="R79" s="1"/>
  <c r="T15" i="37"/>
  <c r="U33" i="16" s="1"/>
  <c r="V33" s="1"/>
  <c r="T22" i="37"/>
  <c r="U21" s="1"/>
  <c r="T47"/>
  <c r="U41" i="16" s="1"/>
  <c r="V41" s="1"/>
  <c r="T13" i="38"/>
  <c r="S31" i="16" s="1"/>
  <c r="T31" s="1"/>
  <c r="T11" i="39"/>
  <c r="Y29" i="16" s="1"/>
  <c r="Z29" s="1"/>
  <c r="T15" i="39"/>
  <c r="Y33" i="16" s="1"/>
  <c r="Z33" s="1"/>
  <c r="T51" i="39"/>
  <c r="Y45" i="16" s="1"/>
  <c r="Z45" s="1"/>
  <c r="T13" i="40"/>
  <c r="AA31" i="16" s="1"/>
  <c r="AB31" s="1"/>
  <c r="T11" i="41"/>
  <c r="Q29" i="16" s="1"/>
  <c r="R29" s="1"/>
  <c r="T15" i="41"/>
  <c r="Q33" i="16" s="1"/>
  <c r="R33" s="1"/>
  <c r="T51" i="41"/>
  <c r="Q45" i="16" s="1"/>
  <c r="R45" s="1"/>
  <c r="K8"/>
  <c r="L8" s="1"/>
  <c r="T15" i="35"/>
  <c r="O33" i="16" s="1"/>
  <c r="P33" s="1"/>
  <c r="T15" i="36"/>
  <c r="W33" i="16" s="1"/>
  <c r="X33" s="1"/>
  <c r="T15" i="38"/>
  <c r="S33" i="16" s="1"/>
  <c r="T33" s="1"/>
  <c r="T15" i="40"/>
  <c r="AA33" i="16" s="1"/>
  <c r="AB33" s="1"/>
  <c r="B59" i="4"/>
  <c r="B11"/>
  <c r="B12"/>
  <c r="B13"/>
  <c r="B15"/>
  <c r="B16"/>
  <c r="B17"/>
  <c r="A10"/>
  <c r="A11"/>
  <c r="A12"/>
  <c r="A13"/>
  <c r="A14"/>
  <c r="A15"/>
  <c r="A16"/>
  <c r="A17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9"/>
  <c r="A60"/>
  <c r="A61"/>
  <c r="A62"/>
  <c r="A63"/>
  <c r="A64"/>
  <c r="A65"/>
  <c r="A66"/>
  <c r="A67"/>
  <c r="A9"/>
  <c r="B21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22"/>
  <c r="Q22"/>
  <c r="Q11"/>
  <c r="Q12"/>
  <c r="Q13"/>
  <c r="Q15"/>
  <c r="Q16"/>
  <c r="Q10"/>
  <c r="AE71"/>
  <c r="AC71"/>
  <c r="O4"/>
  <c r="M28" i="16" l="1"/>
  <c r="T18" i="34"/>
  <c r="AA28" i="16"/>
  <c r="AB28" s="1"/>
  <c r="T18" i="40"/>
  <c r="U28" i="16"/>
  <c r="V28" s="1"/>
  <c r="T18" i="37"/>
  <c r="O28" i="16"/>
  <c r="P28" s="1"/>
  <c r="T18" i="35"/>
  <c r="Y28" i="16"/>
  <c r="Z28" s="1"/>
  <c r="T18" i="39"/>
  <c r="T68" i="41"/>
  <c r="T68" i="39"/>
  <c r="T68" i="37"/>
  <c r="T68" i="35"/>
  <c r="T68" i="33"/>
  <c r="K28" i="16"/>
  <c r="T18" i="33"/>
  <c r="S28" i="16"/>
  <c r="T28" s="1"/>
  <c r="T18" i="38"/>
  <c r="W28" i="16"/>
  <c r="X28" s="1"/>
  <c r="T18" i="36"/>
  <c r="Q28" i="16"/>
  <c r="R28" s="1"/>
  <c r="T18" i="41"/>
  <c r="T68" i="40"/>
  <c r="T68" i="38"/>
  <c r="T68" i="36"/>
  <c r="T68" i="34"/>
  <c r="R82" i="36"/>
  <c r="R82" i="33"/>
  <c r="R82" i="41"/>
  <c r="R82" i="39"/>
  <c r="R82" i="37"/>
  <c r="O70" i="16"/>
  <c r="P70" s="1"/>
  <c r="R79" i="35"/>
  <c r="R82" i="34"/>
  <c r="R82" i="40"/>
  <c r="R82" i="38"/>
  <c r="R57" i="16"/>
  <c r="U26" i="33"/>
  <c r="K53" i="16"/>
  <c r="M67"/>
  <c r="U21" i="34"/>
  <c r="M8" i="16"/>
  <c r="N8" s="1"/>
  <c r="K11"/>
  <c r="L11" s="1"/>
  <c r="U43" i="33"/>
  <c r="U21"/>
  <c r="M70" i="16"/>
  <c r="N70" s="1"/>
  <c r="U70"/>
  <c r="U43" i="41"/>
  <c r="U43" i="36"/>
  <c r="T56" s="1"/>
  <c r="U43" i="35"/>
  <c r="U43" i="40"/>
  <c r="T56" s="1"/>
  <c r="U43" i="39"/>
  <c r="U43" i="38"/>
  <c r="T56" s="1"/>
  <c r="U43" i="37"/>
  <c r="T56" s="1"/>
  <c r="U43" i="34"/>
  <c r="T56" s="1"/>
  <c r="K15" i="16"/>
  <c r="L15" s="1"/>
  <c r="U31" i="33"/>
  <c r="O8" i="16"/>
  <c r="P8" s="1"/>
  <c r="U21" i="35"/>
  <c r="Y8" i="16"/>
  <c r="Z8" s="1"/>
  <c r="U21" i="39"/>
  <c r="Q8" i="16"/>
  <c r="R8" s="1"/>
  <c r="U21" i="41"/>
  <c r="K70" i="16"/>
  <c r="L70" s="1"/>
  <c r="AA70"/>
  <c r="S70"/>
  <c r="Y70"/>
  <c r="AA8"/>
  <c r="AB8" s="1"/>
  <c r="Q70"/>
  <c r="R70" s="1"/>
  <c r="S8"/>
  <c r="W8"/>
  <c r="X8" s="1"/>
  <c r="W70"/>
  <c r="U8"/>
  <c r="K12"/>
  <c r="L12" s="1"/>
  <c r="B65"/>
  <c r="B66"/>
  <c r="B64"/>
  <c r="B35"/>
  <c r="N28" l="1"/>
  <c r="L28"/>
  <c r="T56" i="39"/>
  <c r="T56" i="35"/>
  <c r="T56" i="41"/>
  <c r="T56" i="33"/>
  <c r="H79" i="34"/>
  <c r="H79" i="38"/>
  <c r="Q72" i="16"/>
  <c r="Y72"/>
  <c r="Z70"/>
  <c r="S72"/>
  <c r="T70"/>
  <c r="W72"/>
  <c r="X70"/>
  <c r="AA72"/>
  <c r="AB70"/>
  <c r="U72"/>
  <c r="V70"/>
  <c r="H79" i="41"/>
  <c r="H82" s="1"/>
  <c r="H79" i="36"/>
  <c r="H79" i="33"/>
  <c r="H79" i="39"/>
  <c r="H79" i="35"/>
  <c r="H82" s="1"/>
  <c r="H79" i="37"/>
  <c r="H79" i="40"/>
  <c r="H82" s="1"/>
  <c r="K19" i="16"/>
  <c r="L19" s="1"/>
  <c r="H82" i="36"/>
  <c r="H82" i="37"/>
  <c r="H82" i="34"/>
  <c r="H82" i="39"/>
  <c r="N67" i="16"/>
  <c r="R82" i="35"/>
  <c r="H82" i="38"/>
  <c r="K57" i="16"/>
  <c r="L57" s="1"/>
  <c r="L53"/>
  <c r="V8"/>
  <c r="T8"/>
  <c r="K36"/>
  <c r="L36" s="1"/>
  <c r="AA12"/>
  <c r="Y12"/>
  <c r="Y19"/>
  <c r="AA26"/>
  <c r="U36"/>
  <c r="AA19"/>
  <c r="W26"/>
  <c r="S19"/>
  <c r="S47"/>
  <c r="T51" s="1"/>
  <c r="U12"/>
  <c r="U19"/>
  <c r="V19" s="1"/>
  <c r="S26"/>
  <c r="O19"/>
  <c r="O47"/>
  <c r="Q12"/>
  <c r="Q19"/>
  <c r="M47"/>
  <c r="N51" s="1"/>
  <c r="M19"/>
  <c r="W12"/>
  <c r="H82" i="33" l="1"/>
  <c r="P47" i="16"/>
  <c r="P51"/>
  <c r="X12"/>
  <c r="N47"/>
  <c r="R19"/>
  <c r="T26"/>
  <c r="V12"/>
  <c r="T19"/>
  <c r="AB19"/>
  <c r="Z19"/>
  <c r="AB12"/>
  <c r="N19"/>
  <c r="R12"/>
  <c r="P19"/>
  <c r="T47"/>
  <c r="X26"/>
  <c r="V36"/>
  <c r="AB26"/>
  <c r="Z12"/>
  <c r="U26"/>
  <c r="Q26"/>
  <c r="O26"/>
  <c r="M26"/>
  <c r="Y26"/>
  <c r="U47"/>
  <c r="V51" s="1"/>
  <c r="W47"/>
  <c r="X51" s="1"/>
  <c r="Q47"/>
  <c r="R51" s="1"/>
  <c r="AA36"/>
  <c r="Q36"/>
  <c r="S36"/>
  <c r="Q67"/>
  <c r="Q69" s="1"/>
  <c r="AA47"/>
  <c r="AB51" s="1"/>
  <c r="Y47"/>
  <c r="Z51" s="1"/>
  <c r="W36"/>
  <c r="M36"/>
  <c r="S12"/>
  <c r="O12"/>
  <c r="Y67"/>
  <c r="W67"/>
  <c r="W19"/>
  <c r="O67"/>
  <c r="O36"/>
  <c r="O69" l="1"/>
  <c r="P69" s="1"/>
  <c r="W69"/>
  <c r="P67"/>
  <c r="R67"/>
  <c r="R69"/>
  <c r="T12"/>
  <c r="X36"/>
  <c r="T36"/>
  <c r="AB36"/>
  <c r="X47"/>
  <c r="Z26"/>
  <c r="P26"/>
  <c r="V26"/>
  <c r="P36"/>
  <c r="X67"/>
  <c r="X19"/>
  <c r="Z67"/>
  <c r="P12"/>
  <c r="N36"/>
  <c r="Z47"/>
  <c r="AB47"/>
  <c r="R36"/>
  <c r="R47"/>
  <c r="V47"/>
  <c r="N26"/>
  <c r="R26"/>
  <c r="AA67"/>
  <c r="AA69" s="1"/>
  <c r="S67"/>
  <c r="S69" s="1"/>
  <c r="M12"/>
  <c r="N12" s="1"/>
  <c r="U67"/>
  <c r="U69" s="1"/>
  <c r="Y36"/>
  <c r="Z36" s="1"/>
  <c r="M6" i="4"/>
  <c r="I4"/>
  <c r="D4"/>
  <c r="M69" i="16" l="1"/>
  <c r="Y69"/>
  <c r="Z69" s="1"/>
  <c r="AB67"/>
  <c r="AB69"/>
  <c r="V69"/>
  <c r="V67"/>
  <c r="W71"/>
  <c r="X71" s="1"/>
  <c r="X69"/>
  <c r="T69"/>
  <c r="T67"/>
  <c r="Q71"/>
  <c r="R71" s="1"/>
  <c r="W73" l="1"/>
  <c r="X73" s="1"/>
  <c r="Q73"/>
  <c r="R73" s="1"/>
  <c r="S71"/>
  <c r="T71" s="1"/>
  <c r="AA71"/>
  <c r="AB71" s="1"/>
  <c r="U71"/>
  <c r="V71" s="1"/>
  <c r="Y71"/>
  <c r="Z71" s="1"/>
  <c r="S73" l="1"/>
  <c r="T73" s="1"/>
  <c r="AA73"/>
  <c r="AB73" s="1"/>
  <c r="U73"/>
  <c r="V73" s="1"/>
  <c r="Y73"/>
  <c r="Z73" s="1"/>
  <c r="O60" i="17"/>
  <c r="E61" i="16" s="1"/>
  <c r="F61" s="1"/>
  <c r="O62" i="17"/>
  <c r="E63" i="16" s="1"/>
  <c r="F63" s="1"/>
  <c r="O64" i="17"/>
  <c r="E65" i="16" s="1"/>
  <c r="F65" s="1"/>
  <c r="O48" i="17"/>
  <c r="E43" i="16" s="1"/>
  <c r="O50" i="17"/>
  <c r="E45" i="16" s="1"/>
  <c r="F45" s="1"/>
  <c r="O40" i="17"/>
  <c r="E24" i="16" s="1"/>
  <c r="F24" s="1"/>
  <c r="O65" i="17"/>
  <c r="E66" i="16" s="1"/>
  <c r="F66" s="1"/>
  <c r="O63" i="17"/>
  <c r="E64" i="16" s="1"/>
  <c r="F64" s="1"/>
  <c r="O61" i="17"/>
  <c r="E62" i="16" s="1"/>
  <c r="F62" s="1"/>
  <c r="O59" i="17"/>
  <c r="E60" i="16" s="1"/>
  <c r="F60" s="1"/>
  <c r="O58" i="17"/>
  <c r="E59" i="16" s="1"/>
  <c r="F59" s="1"/>
  <c r="O51" i="17"/>
  <c r="E46" i="16" s="1"/>
  <c r="F46" s="1"/>
  <c r="O49" i="17"/>
  <c r="E44" i="16" s="1"/>
  <c r="F44" s="1"/>
  <c r="O47" i="17"/>
  <c r="E42" i="16" s="1"/>
  <c r="F42" s="1"/>
  <c r="O46" i="17"/>
  <c r="E41" i="16" s="1"/>
  <c r="F41" s="1"/>
  <c r="O45" i="17"/>
  <c r="E40" i="16" s="1"/>
  <c r="F40" s="1"/>
  <c r="O44" i="17"/>
  <c r="E39" i="16" s="1"/>
  <c r="F39" s="1"/>
  <c r="O43" i="17"/>
  <c r="E38" i="16" s="1"/>
  <c r="F38" s="1"/>
  <c r="O41" i="17"/>
  <c r="E25" i="16" s="1"/>
  <c r="F25" s="1"/>
  <c r="O39" i="17"/>
  <c r="E23" i="16" s="1"/>
  <c r="F23" s="1"/>
  <c r="O38" i="17"/>
  <c r="E22" i="16" s="1"/>
  <c r="F22" s="1"/>
  <c r="O37" i="17"/>
  <c r="E21" i="16" s="1"/>
  <c r="F21" s="1"/>
  <c r="O35" i="17"/>
  <c r="E18" i="16" s="1"/>
  <c r="F18" s="1"/>
  <c r="O34" i="17"/>
  <c r="E17" i="16" s="1"/>
  <c r="F17" s="1"/>
  <c r="O33" i="17"/>
  <c r="E16" i="16" s="1"/>
  <c r="F16" s="1"/>
  <c r="O32" i="17"/>
  <c r="E15" i="16" s="1"/>
  <c r="F15" s="1"/>
  <c r="O31" i="17"/>
  <c r="E14" i="16" s="1"/>
  <c r="F14" s="1"/>
  <c r="O29" i="17"/>
  <c r="E56" i="16" s="1"/>
  <c r="O28" i="17"/>
  <c r="E55" i="16" s="1"/>
  <c r="O27" i="17"/>
  <c r="E54" i="16" s="1"/>
  <c r="O26" i="17"/>
  <c r="E53" i="16" s="1"/>
  <c r="O24" i="17"/>
  <c r="E11" i="16" s="1"/>
  <c r="F11" s="1"/>
  <c r="O23" i="17"/>
  <c r="E10" i="16" s="1"/>
  <c r="F10" s="1"/>
  <c r="O22" i="17"/>
  <c r="E9" i="16" s="1"/>
  <c r="F9" s="1"/>
  <c r="O21" i="17"/>
  <c r="E8" i="16" s="1"/>
  <c r="O17" i="17"/>
  <c r="E35" i="16" s="1"/>
  <c r="F35" s="1"/>
  <c r="O15" i="17"/>
  <c r="O14"/>
  <c r="E32" i="16" s="1"/>
  <c r="F32" s="1"/>
  <c r="O13" i="17"/>
  <c r="E31" i="16" s="1"/>
  <c r="F31" s="1"/>
  <c r="O12" i="17"/>
  <c r="E30" i="16" s="1"/>
  <c r="F30" s="1"/>
  <c r="O11" i="17"/>
  <c r="E29" i="16" s="1"/>
  <c r="F29" s="1"/>
  <c r="O10" i="17"/>
  <c r="E28" i="16" s="1"/>
  <c r="F28" s="1"/>
  <c r="E72"/>
  <c r="C72"/>
  <c r="F43" l="1"/>
  <c r="E33"/>
  <c r="F33" s="1"/>
  <c r="F8"/>
  <c r="E12"/>
  <c r="F12" s="1"/>
  <c r="O18" i="17"/>
  <c r="E67" i="16"/>
  <c r="F67" s="1"/>
  <c r="E19"/>
  <c r="F19" s="1"/>
  <c r="P30" i="17"/>
  <c r="P20"/>
  <c r="O66"/>
  <c r="P36"/>
  <c r="P25"/>
  <c r="E57" i="16" s="1"/>
  <c r="F75" i="17" l="1"/>
  <c r="F77" s="1"/>
  <c r="N77" s="1"/>
  <c r="F57" i="16"/>
  <c r="E36"/>
  <c r="F36" s="1"/>
  <c r="E26"/>
  <c r="F26" s="1"/>
  <c r="E47"/>
  <c r="C71"/>
  <c r="C73" s="1"/>
  <c r="F47" l="1"/>
  <c r="E69"/>
  <c r="F69" s="1"/>
  <c r="M72"/>
  <c r="M71"/>
  <c r="N71" s="1"/>
  <c r="F51" l="1"/>
  <c r="E71"/>
  <c r="E73" s="1"/>
  <c r="M73"/>
  <c r="N73" s="1"/>
  <c r="O24" i="4" l="1"/>
  <c r="T24" s="1"/>
  <c r="O42"/>
  <c r="T42" s="1"/>
  <c r="I25" i="16" s="1"/>
  <c r="O29" i="4"/>
  <c r="T29" s="1"/>
  <c r="I55" i="16" s="1"/>
  <c r="O30" i="4"/>
  <c r="T30" s="1"/>
  <c r="I56" i="16" s="1"/>
  <c r="O28" i="4"/>
  <c r="T28" s="1"/>
  <c r="I54" i="16" s="1"/>
  <c r="O27" i="4"/>
  <c r="T27" s="1"/>
  <c r="I53" i="16" s="1"/>
  <c r="I57" s="1"/>
  <c r="G57" s="1"/>
  <c r="T50" i="4"/>
  <c r="I44" i="16" s="1"/>
  <c r="J44" s="1"/>
  <c r="T51" i="4"/>
  <c r="I45" i="16" s="1"/>
  <c r="J45" s="1"/>
  <c r="O41" i="4"/>
  <c r="T41" s="1"/>
  <c r="I24" i="16" s="1"/>
  <c r="O35" i="4"/>
  <c r="T35" s="1"/>
  <c r="I17" i="16" s="1"/>
  <c r="O36" i="4"/>
  <c r="T36" s="1"/>
  <c r="I18" i="16" s="1"/>
  <c r="O17" i="4"/>
  <c r="T17" s="1"/>
  <c r="I35" i="16" s="1"/>
  <c r="O16" i="4"/>
  <c r="T16" s="1"/>
  <c r="I34" i="16" s="1"/>
  <c r="O15" i="4"/>
  <c r="T15" s="1"/>
  <c r="I33" i="16" s="1"/>
  <c r="O14" i="4"/>
  <c r="T14" s="1"/>
  <c r="I32" i="16" s="1"/>
  <c r="O13" i="4"/>
  <c r="T13" s="1"/>
  <c r="I31" i="16" s="1"/>
  <c r="O12" i="4"/>
  <c r="T12" s="1"/>
  <c r="I30" i="16" s="1"/>
  <c r="T11" i="4"/>
  <c r="I29" i="16" s="1"/>
  <c r="O10" i="4"/>
  <c r="T10" s="1"/>
  <c r="I28" i="16" s="1"/>
  <c r="T52" i="4"/>
  <c r="I46" i="16" s="1"/>
  <c r="J46" s="1"/>
  <c r="T49" i="4"/>
  <c r="I43" i="16" s="1"/>
  <c r="T48" i="4"/>
  <c r="I42" i="16" s="1"/>
  <c r="J42" s="1"/>
  <c r="T47" i="4"/>
  <c r="I41" i="16" s="1"/>
  <c r="J41" s="1"/>
  <c r="T46" i="4"/>
  <c r="I40" i="16" s="1"/>
  <c r="J40" s="1"/>
  <c r="T45" i="4"/>
  <c r="O40"/>
  <c r="T40" s="1"/>
  <c r="O39"/>
  <c r="T39" s="1"/>
  <c r="O34"/>
  <c r="T34" s="1"/>
  <c r="I16" i="16" s="1"/>
  <c r="O33" i="4"/>
  <c r="T33" s="1"/>
  <c r="O25"/>
  <c r="T25" s="1"/>
  <c r="I11" i="16" s="1"/>
  <c r="O23" i="4"/>
  <c r="T23" s="1"/>
  <c r="O22"/>
  <c r="O62"/>
  <c r="O63"/>
  <c r="O64"/>
  <c r="T64" s="1"/>
  <c r="I63" i="16" s="1"/>
  <c r="T65" i="4"/>
  <c r="I64" i="16" s="1"/>
  <c r="T66" i="4"/>
  <c r="I65" i="16" s="1"/>
  <c r="T67" i="4"/>
  <c r="I66" i="16" s="1"/>
  <c r="O61" i="4"/>
  <c r="T61" s="1"/>
  <c r="I60" i="16" s="1"/>
  <c r="O60" i="4"/>
  <c r="T60" s="1"/>
  <c r="I59" i="16" s="1"/>
  <c r="J43" l="1"/>
  <c r="J56"/>
  <c r="G56"/>
  <c r="J55"/>
  <c r="G55"/>
  <c r="J54"/>
  <c r="G54"/>
  <c r="AC57"/>
  <c r="J53"/>
  <c r="G53"/>
  <c r="G66"/>
  <c r="AC66" s="1"/>
  <c r="J66"/>
  <c r="G11"/>
  <c r="AC11" s="1"/>
  <c r="J11"/>
  <c r="G31"/>
  <c r="AC31" s="1"/>
  <c r="J31"/>
  <c r="G60"/>
  <c r="AC60" s="1"/>
  <c r="J60"/>
  <c r="G65"/>
  <c r="AC65" s="1"/>
  <c r="J65"/>
  <c r="G63"/>
  <c r="AC63" s="1"/>
  <c r="J63"/>
  <c r="G28"/>
  <c r="AC28" s="1"/>
  <c r="G30"/>
  <c r="AC30" s="1"/>
  <c r="J30"/>
  <c r="G32"/>
  <c r="AC32" s="1"/>
  <c r="J32"/>
  <c r="G34"/>
  <c r="AC34" s="1"/>
  <c r="J34"/>
  <c r="G18"/>
  <c r="AC18" s="1"/>
  <c r="J18"/>
  <c r="G24"/>
  <c r="AC24" s="1"/>
  <c r="J24"/>
  <c r="G59"/>
  <c r="AC59" s="1"/>
  <c r="J59"/>
  <c r="G64"/>
  <c r="AC64" s="1"/>
  <c r="J64"/>
  <c r="G16"/>
  <c r="AC16" s="1"/>
  <c r="J16"/>
  <c r="G29"/>
  <c r="AC29" s="1"/>
  <c r="J29"/>
  <c r="G33"/>
  <c r="AC33" s="1"/>
  <c r="J33"/>
  <c r="G35"/>
  <c r="AC35" s="1"/>
  <c r="J35"/>
  <c r="G17"/>
  <c r="AC17" s="1"/>
  <c r="J17"/>
  <c r="G25"/>
  <c r="AC25" s="1"/>
  <c r="J25"/>
  <c r="H63"/>
  <c r="I39"/>
  <c r="I47" s="1"/>
  <c r="U43" i="4"/>
  <c r="G41" i="16"/>
  <c r="AC41" s="1"/>
  <c r="G43"/>
  <c r="AC43" s="1"/>
  <c r="G44"/>
  <c r="AC44" s="1"/>
  <c r="G40"/>
  <c r="AC40" s="1"/>
  <c r="G42"/>
  <c r="AC42" s="1"/>
  <c r="G46"/>
  <c r="AC46" s="1"/>
  <c r="G45"/>
  <c r="AC45" s="1"/>
  <c r="G38"/>
  <c r="AC38" s="1"/>
  <c r="U26" i="4"/>
  <c r="I36" i="16"/>
  <c r="I22"/>
  <c r="I23"/>
  <c r="U37" i="4"/>
  <c r="I15" i="16"/>
  <c r="U31" i="4"/>
  <c r="T62"/>
  <c r="I61" i="16" s="1"/>
  <c r="J61" s="1"/>
  <c r="T63" i="4"/>
  <c r="I62" i="16" s="1"/>
  <c r="J62" s="1"/>
  <c r="I10"/>
  <c r="T22" i="4"/>
  <c r="I8" i="16" s="1"/>
  <c r="I9"/>
  <c r="T18" i="4"/>
  <c r="J51" i="16" l="1"/>
  <c r="G8"/>
  <c r="AC8" s="1"/>
  <c r="J8"/>
  <c r="G10"/>
  <c r="AC10" s="1"/>
  <c r="J10"/>
  <c r="G22"/>
  <c r="AC22" s="1"/>
  <c r="J22"/>
  <c r="J47"/>
  <c r="J39"/>
  <c r="G36"/>
  <c r="AC36" s="1"/>
  <c r="G9"/>
  <c r="AC9" s="1"/>
  <c r="J9"/>
  <c r="G15"/>
  <c r="AC15" s="1"/>
  <c r="J15"/>
  <c r="G23"/>
  <c r="AC23" s="1"/>
  <c r="J23"/>
  <c r="J57"/>
  <c r="G39"/>
  <c r="AC39" s="1"/>
  <c r="G62"/>
  <c r="AC62" s="1"/>
  <c r="G61"/>
  <c r="AC61" s="1"/>
  <c r="I26"/>
  <c r="I67"/>
  <c r="I19"/>
  <c r="T68" i="4"/>
  <c r="U21"/>
  <c r="T56" s="1"/>
  <c r="H79" s="1"/>
  <c r="H80" s="1"/>
  <c r="H80" i="33" s="1"/>
  <c r="H80" i="34" s="1"/>
  <c r="H80" i="35" s="1"/>
  <c r="H80" i="41" s="1"/>
  <c r="H80" i="38" s="1"/>
  <c r="H80" i="37" s="1"/>
  <c r="H80" i="36" s="1"/>
  <c r="H80" i="39" s="1"/>
  <c r="H80" i="40" s="1"/>
  <c r="K67" i="16"/>
  <c r="T76" i="4"/>
  <c r="K47" i="16"/>
  <c r="L51" s="1"/>
  <c r="K69" l="1"/>
  <c r="J67"/>
  <c r="G51"/>
  <c r="AC51" s="1"/>
  <c r="L47"/>
  <c r="L67"/>
  <c r="G26"/>
  <c r="J26"/>
  <c r="G19"/>
  <c r="AC19" s="1"/>
  <c r="J19"/>
  <c r="G47"/>
  <c r="AC47" s="1"/>
  <c r="G67"/>
  <c r="AC67" s="1"/>
  <c r="I12"/>
  <c r="AC26"/>
  <c r="I70"/>
  <c r="R79" i="4"/>
  <c r="H82" s="1"/>
  <c r="K72" i="16"/>
  <c r="J70" l="1"/>
  <c r="N69"/>
  <c r="J28"/>
  <c r="J36"/>
  <c r="I69"/>
  <c r="G69" s="1"/>
  <c r="G12"/>
  <c r="AC12" s="1"/>
  <c r="J12"/>
  <c r="R80" i="4"/>
  <c r="I72" i="16"/>
  <c r="G70"/>
  <c r="O72"/>
  <c r="O71"/>
  <c r="P71" s="1"/>
  <c r="L69"/>
  <c r="R82" i="4"/>
  <c r="R80" i="33" l="1"/>
  <c r="R83" s="1"/>
  <c r="H83" i="4"/>
  <c r="R80" i="34"/>
  <c r="H83" i="33"/>
  <c r="I71" i="16"/>
  <c r="J71" s="1"/>
  <c r="J69"/>
  <c r="H71"/>
  <c r="H73"/>
  <c r="H12"/>
  <c r="H45"/>
  <c r="H43"/>
  <c r="H41"/>
  <c r="H46"/>
  <c r="H42"/>
  <c r="H40"/>
  <c r="H44"/>
  <c r="H39"/>
  <c r="G72"/>
  <c r="H57"/>
  <c r="H47"/>
  <c r="H26"/>
  <c r="H67"/>
  <c r="H36"/>
  <c r="H19"/>
  <c r="H35"/>
  <c r="H9"/>
  <c r="H11"/>
  <c r="H14"/>
  <c r="H16"/>
  <c r="H18"/>
  <c r="H22"/>
  <c r="H24"/>
  <c r="H28"/>
  <c r="H30"/>
  <c r="H32"/>
  <c r="H34"/>
  <c r="H38"/>
  <c r="H59"/>
  <c r="H61"/>
  <c r="H65"/>
  <c r="H8"/>
  <c r="H10"/>
  <c r="H15"/>
  <c r="H17"/>
  <c r="H21"/>
  <c r="H23"/>
  <c r="H25"/>
  <c r="H29"/>
  <c r="H31"/>
  <c r="H33"/>
  <c r="H60"/>
  <c r="H62"/>
  <c r="H64"/>
  <c r="H66"/>
  <c r="AC70"/>
  <c r="R83" i="4"/>
  <c r="O73" i="16"/>
  <c r="P73" s="1"/>
  <c r="K71"/>
  <c r="R80" i="35" l="1"/>
  <c r="H83" i="34"/>
  <c r="R83"/>
  <c r="I73" i="16"/>
  <c r="J73" s="1"/>
  <c r="K73"/>
  <c r="L73" s="1"/>
  <c r="L71"/>
  <c r="G71"/>
  <c r="AC69"/>
  <c r="R80" i="41" l="1"/>
  <c r="R83" i="35"/>
  <c r="H83"/>
  <c r="G73" i="16"/>
  <c r="R80" i="38" l="1"/>
  <c r="R83" i="41"/>
  <c r="H83"/>
  <c r="R80" i="37" l="1"/>
  <c r="H83" i="38"/>
  <c r="R83"/>
  <c r="R80" i="36" l="1"/>
  <c r="R83" i="37"/>
  <c r="H83"/>
  <c r="R83" i="36" l="1"/>
  <c r="R80" i="39"/>
  <c r="H83" i="36"/>
  <c r="R83" i="39" l="1"/>
  <c r="R80" i="40"/>
  <c r="H83" i="39"/>
  <c r="R83" i="40" l="1"/>
  <c r="H83"/>
</calcChain>
</file>

<file path=xl/sharedStrings.xml><?xml version="1.0" encoding="utf-8"?>
<sst xmlns="http://schemas.openxmlformats.org/spreadsheetml/2006/main" count="1184" uniqueCount="144">
  <si>
    <t>DEBOURS CHANTIER</t>
  </si>
  <si>
    <t>Chantier :</t>
  </si>
  <si>
    <t>N° affaire :</t>
  </si>
  <si>
    <t>Responsable :</t>
  </si>
  <si>
    <t>N°</t>
  </si>
  <si>
    <t>Semaine N° :</t>
  </si>
  <si>
    <t>L</t>
  </si>
  <si>
    <t>M</t>
  </si>
  <si>
    <t>J</t>
  </si>
  <si>
    <t>V</t>
  </si>
  <si>
    <t>Total</t>
  </si>
  <si>
    <t>Prix interne</t>
  </si>
  <si>
    <t>TOTAL</t>
  </si>
  <si>
    <t>Prix HT</t>
  </si>
  <si>
    <t>Fournisseur</t>
  </si>
  <si>
    <t>Qualification</t>
  </si>
  <si>
    <t>CDC</t>
  </si>
  <si>
    <t>IGD</t>
  </si>
  <si>
    <t>ITGD</t>
  </si>
  <si>
    <t>Prix HT/J</t>
  </si>
  <si>
    <t>Production</t>
  </si>
  <si>
    <t>Inclusions</t>
  </si>
  <si>
    <t xml:space="preserve">Q total chantier </t>
  </si>
  <si>
    <t>Unité</t>
  </si>
  <si>
    <t>colonne</t>
  </si>
  <si>
    <t>Total recettes</t>
  </si>
  <si>
    <t>Dépenses cumulées</t>
  </si>
  <si>
    <t>Dépenses semaine</t>
  </si>
  <si>
    <t>Recettes semaine</t>
  </si>
  <si>
    <t>Recettes cumulées</t>
  </si>
  <si>
    <t>Marge brute semaine chantier</t>
  </si>
  <si>
    <t>Marge brute cumulée chantier</t>
  </si>
  <si>
    <t>Résultat brut semaine chantier</t>
  </si>
  <si>
    <t>Résultat brut cumulée chantier</t>
  </si>
  <si>
    <t>PRIX DE VENTE</t>
  </si>
  <si>
    <t>TRANSPORT ATELIER FORAGE</t>
  </si>
  <si>
    <t>TRANSPORT DIV</t>
  </si>
  <si>
    <t>Micro pieux</t>
  </si>
  <si>
    <t>BILAN FLASH</t>
  </si>
  <si>
    <t>AFFAIRE</t>
  </si>
  <si>
    <t>DATE</t>
  </si>
  <si>
    <t>CODE</t>
  </si>
  <si>
    <t>LIBELLE</t>
  </si>
  <si>
    <t>%</t>
  </si>
  <si>
    <t>BUDGET TRAVAUX</t>
  </si>
  <si>
    <t xml:space="preserve">SITUATION CUMULEE 
 </t>
  </si>
  <si>
    <t xml:space="preserve">SITUATION S1 </t>
  </si>
  <si>
    <t>SITUATION S2</t>
  </si>
  <si>
    <t>SITUATION S3</t>
  </si>
  <si>
    <t>SITUATION S4</t>
  </si>
  <si>
    <t>DROIT RAD</t>
  </si>
  <si>
    <t>MATERIAUX</t>
  </si>
  <si>
    <t>SOUS TOTAL</t>
  </si>
  <si>
    <t>FOURNITURES CONSOMMABLES</t>
  </si>
  <si>
    <t>SOUS TRAITANCE</t>
  </si>
  <si>
    <t xml:space="preserve">SOUS TOTAL </t>
  </si>
  <si>
    <t>LOCATION INTERNE</t>
  </si>
  <si>
    <t>LOCATION EXTERNE</t>
  </si>
  <si>
    <t>MECANIQUE ET REPARATION</t>
  </si>
  <si>
    <t>PERSONNEL</t>
  </si>
  <si>
    <t>TOTAL DEBOURS CHANTIER</t>
  </si>
  <si>
    <t>TOTAL SITUATION TRAVAUX (CA)</t>
  </si>
  <si>
    <t>MARGE BRUTE</t>
  </si>
  <si>
    <t>FRAIS GENERAUX</t>
  </si>
  <si>
    <t>MARGE NETTE</t>
  </si>
  <si>
    <t>Marge brut</t>
  </si>
  <si>
    <t xml:space="preserve">Dépenses </t>
  </si>
  <si>
    <t>TRAJET</t>
  </si>
  <si>
    <t>production cumulée :</t>
  </si>
  <si>
    <t xml:space="preserve"> </t>
  </si>
  <si>
    <t>POMPISTE</t>
  </si>
  <si>
    <t>sur</t>
  </si>
  <si>
    <t>Prix unitaire moyen</t>
  </si>
  <si>
    <t>TRANSPORT + LEVAGE</t>
  </si>
  <si>
    <t>Du lundi</t>
  </si>
  <si>
    <t>au vendredi</t>
  </si>
  <si>
    <t>FOREUR</t>
  </si>
  <si>
    <t>SITUATION S5</t>
  </si>
  <si>
    <t>SITUATION S6</t>
  </si>
  <si>
    <t>SITUATION S7</t>
  </si>
  <si>
    <t>SITUATION S8</t>
  </si>
  <si>
    <t>SITUATION S9</t>
  </si>
  <si>
    <t>SITUATION S10</t>
  </si>
  <si>
    <t>soit du :</t>
  </si>
  <si>
    <t>au</t>
  </si>
  <si>
    <t>AMENER/REPLI SUPP.</t>
  </si>
  <si>
    <t>BETON</t>
  </si>
  <si>
    <t>TRANSPORT/LEVAGE</t>
  </si>
  <si>
    <t>FOURNITURES/CONSOMMABLES</t>
  </si>
  <si>
    <t>Personnel</t>
  </si>
  <si>
    <t>ACIER</t>
  </si>
  <si>
    <t>CAILLOU</t>
  </si>
  <si>
    <t>CIMENT</t>
  </si>
  <si>
    <t>FUEL</t>
  </si>
  <si>
    <t>RECEPIEUX</t>
  </si>
  <si>
    <t>DIV MATERIEL</t>
  </si>
  <si>
    <t>GEOTECHNIQUE</t>
  </si>
  <si>
    <t>DECHARGE TERRE</t>
  </si>
  <si>
    <t>GEOMETRE</t>
  </si>
  <si>
    <t>ESSAIS - EPROUVETTE</t>
  </si>
  <si>
    <t>FOREUSE</t>
  </si>
  <si>
    <t>POMPE BETON</t>
  </si>
  <si>
    <t>MINI PELLE</t>
  </si>
  <si>
    <t>CHARGEUR</t>
  </si>
  <si>
    <t>BUNGALOW</t>
  </si>
  <si>
    <t>NACELLE</t>
  </si>
  <si>
    <t>PETIT MATERIEL</t>
  </si>
  <si>
    <t>GROUPE ELECTROGENE</t>
  </si>
  <si>
    <t>Recettes Chantier</t>
  </si>
  <si>
    <t>Résultat brut Chantier</t>
  </si>
  <si>
    <t>POMPE A BETON</t>
  </si>
  <si>
    <t>OUTILS FORAGE</t>
  </si>
  <si>
    <t>LUTZ</t>
  </si>
  <si>
    <t>CONTENER</t>
  </si>
  <si>
    <t>ENTRETIEN</t>
  </si>
  <si>
    <t>BUDGET ETUDE</t>
  </si>
  <si>
    <t>Prix Unitaire</t>
  </si>
  <si>
    <t>TOTAL Recettes</t>
  </si>
  <si>
    <t>Prix de vente</t>
  </si>
  <si>
    <t>Colonnes ballastées</t>
  </si>
  <si>
    <t>Micropieux</t>
  </si>
  <si>
    <t>Mircopieux</t>
  </si>
  <si>
    <t>Colonne</t>
  </si>
  <si>
    <t>ATELIER DE FORAGE</t>
  </si>
  <si>
    <t xml:space="preserve">NOTA : </t>
  </si>
  <si>
    <t>Main d'œuvre</t>
  </si>
  <si>
    <t>Déboursé SEC</t>
  </si>
  <si>
    <t>RECETTES</t>
  </si>
  <si>
    <t>Résultat BRUT</t>
  </si>
  <si>
    <t>Responsable ETUDE :</t>
  </si>
  <si>
    <t>Durée</t>
  </si>
  <si>
    <t>Résultat NET</t>
  </si>
  <si>
    <t>Frais Généraux</t>
  </si>
  <si>
    <t>MANŒUVRE</t>
  </si>
  <si>
    <t>INTERVENTION INTERNE</t>
  </si>
  <si>
    <t>INTERVENTION EXTERNE</t>
  </si>
  <si>
    <t>CHEF DE CHANTIER</t>
  </si>
  <si>
    <t>CHAUFFEUR D'ENGINS</t>
  </si>
  <si>
    <t>DIVERS</t>
  </si>
  <si>
    <t>Materiel</t>
  </si>
  <si>
    <t>xxxxxxxxxx</t>
  </si>
  <si>
    <t>x</t>
  </si>
  <si>
    <t>xxxxxxxxxxxxx</t>
  </si>
  <si>
    <t>xxxx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</si>
</sst>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\ &quot;€&quot;_-;\-* #,##0\ &quot;€&quot;_-;_-* &quot;-&quot;??\ &quot;€&quot;_-;_-@_-"/>
    <numFmt numFmtId="166" formatCode="0.0%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6"/>
      <color theme="3" tint="0.39997558519241921"/>
      <name val="Arial Black"/>
      <family val="2"/>
    </font>
    <font>
      <b/>
      <sz val="22"/>
      <color theme="3" tint="0.39997558519241921"/>
      <name val="Calibri"/>
      <family val="2"/>
      <scheme val="minor"/>
    </font>
    <font>
      <b/>
      <sz val="16"/>
      <color theme="3" tint="-0.249977111117893"/>
      <name val="Arial Black"/>
      <family val="2"/>
    </font>
  </fonts>
  <fills count="2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2D2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</fills>
  <borders count="1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double">
        <color rgb="FFFF000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rgb="FFFF0000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rgb="FFFF0000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/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double">
        <color rgb="FFFF0000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indexed="64"/>
      </right>
      <top style="double">
        <color rgb="FFFF0000"/>
      </top>
      <bottom/>
      <diagonal/>
    </border>
    <border>
      <left style="double">
        <color rgb="FFFF0000"/>
      </left>
      <right style="thin">
        <color indexed="64"/>
      </right>
      <top style="thin">
        <color auto="1"/>
      </top>
      <bottom/>
      <diagonal/>
    </border>
    <border>
      <left style="double">
        <color rgb="FFFF0000"/>
      </left>
      <right style="thin">
        <color indexed="64"/>
      </right>
      <top/>
      <bottom/>
      <diagonal/>
    </border>
    <border>
      <left style="double">
        <color rgb="FFFF0000"/>
      </left>
      <right style="thin">
        <color indexed="64"/>
      </right>
      <top/>
      <bottom style="thin">
        <color auto="1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rgb="FFFF0000"/>
      </left>
      <right style="double">
        <color rgb="FFFF0000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rgb="FFFF0000"/>
      </left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indexed="64"/>
      </top>
      <bottom style="thin">
        <color indexed="64"/>
      </bottom>
      <diagonal/>
    </border>
    <border>
      <left/>
      <right style="double">
        <color rgb="FFFF0000"/>
      </right>
      <top style="thin">
        <color indexed="64"/>
      </top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/>
      <bottom style="thin">
        <color indexed="64"/>
      </bottom>
      <diagonal/>
    </border>
    <border>
      <left/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thin">
        <color auto="1"/>
      </right>
      <top style="medium">
        <color rgb="FFFF0000"/>
      </top>
      <bottom/>
      <diagonal/>
    </border>
    <border>
      <left style="thin">
        <color auto="1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auto="1"/>
      </right>
      <top style="thin">
        <color indexed="64"/>
      </top>
      <bottom style="medium">
        <color rgb="FFFF000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2D2D"/>
      </left>
      <right/>
      <top style="medium">
        <color rgb="FFFF2D2D"/>
      </top>
      <bottom style="medium">
        <color rgb="FFFF2D2D"/>
      </bottom>
      <diagonal/>
    </border>
    <border>
      <left/>
      <right/>
      <top style="medium">
        <color rgb="FFFF2D2D"/>
      </top>
      <bottom style="medium">
        <color rgb="FFFF2D2D"/>
      </bottom>
      <diagonal/>
    </border>
    <border>
      <left/>
      <right style="medium">
        <color rgb="FFFF2D2D"/>
      </right>
      <top style="medium">
        <color rgb="FFFF2D2D"/>
      </top>
      <bottom style="medium">
        <color rgb="FFFF2D2D"/>
      </bottom>
      <diagonal/>
    </border>
    <border>
      <left style="medium">
        <color auto="1"/>
      </left>
      <right/>
      <top style="medium">
        <color rgb="FFFF0000"/>
      </top>
      <bottom style="medium">
        <color auto="1"/>
      </bottom>
      <diagonal/>
    </border>
    <border>
      <left/>
      <right style="medium">
        <color auto="1"/>
      </right>
      <top style="medium">
        <color rgb="FFFF0000"/>
      </top>
      <bottom style="medium">
        <color auto="1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 style="thin">
        <color auto="1"/>
      </top>
      <bottom/>
      <diagonal/>
    </border>
    <border>
      <left/>
      <right style="medium">
        <color rgb="FFFF0000"/>
      </right>
      <top style="thin">
        <color auto="1"/>
      </top>
      <bottom/>
      <diagonal/>
    </border>
    <border>
      <left style="medium">
        <color rgb="FFFF0000"/>
      </left>
      <right/>
      <top style="thin">
        <color indexed="64"/>
      </top>
      <bottom style="thin">
        <color auto="1"/>
      </bottom>
      <diagonal/>
    </border>
    <border>
      <left/>
      <right style="medium">
        <color rgb="FFFF0000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medium">
        <color indexed="64"/>
      </top>
      <bottom style="medium">
        <color theme="1"/>
      </bottom>
      <diagonal/>
    </border>
    <border>
      <left style="medium">
        <color auto="1"/>
      </left>
      <right style="double">
        <color rgb="FFFF0000"/>
      </right>
      <top style="medium">
        <color indexed="64"/>
      </top>
      <bottom style="medium">
        <color auto="1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 style="double">
        <color rgb="FFFF0000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auto="1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3" fillId="0" borderId="0"/>
    <xf numFmtId="43" fontId="3" fillId="0" borderId="0" applyFont="0" applyFill="0" applyBorder="0" applyAlignment="0" applyProtection="0"/>
    <xf numFmtId="0" fontId="6" fillId="0" borderId="0"/>
    <xf numFmtId="44" fontId="3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1142">
    <xf numFmtId="0" fontId="0" fillId="0" borderId="0" xfId="0"/>
    <xf numFmtId="0" fontId="2" fillId="0" borderId="5" xfId="0" applyFont="1" applyBorder="1" applyAlignment="1"/>
    <xf numFmtId="0" fontId="2" fillId="0" borderId="0" xfId="0" applyFont="1" applyBorder="1" applyAlignment="1"/>
    <xf numFmtId="0" fontId="0" fillId="0" borderId="7" xfId="0" applyBorder="1"/>
    <xf numFmtId="0" fontId="0" fillId="0" borderId="1" xfId="0" applyBorder="1"/>
    <xf numFmtId="9" fontId="0" fillId="0" borderId="0" xfId="0" applyNumberFormat="1"/>
    <xf numFmtId="9" fontId="1" fillId="0" borderId="19" xfId="0" applyNumberFormat="1" applyFont="1" applyBorder="1" applyAlignment="1">
      <alignment horizontal="center" vertical="center"/>
    </xf>
    <xf numFmtId="0" fontId="4" fillId="0" borderId="1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9" fontId="4" fillId="0" borderId="24" xfId="1" applyNumberFormat="1" applyFont="1" applyFill="1" applyBorder="1" applyAlignment="1">
      <alignment horizontal="center" vertical="center" wrapText="1"/>
    </xf>
    <xf numFmtId="0" fontId="4" fillId="8" borderId="25" xfId="1" applyFont="1" applyFill="1" applyBorder="1" applyAlignment="1">
      <alignment horizontal="center" vertical="center" wrapText="1"/>
    </xf>
    <xf numFmtId="0" fontId="4" fillId="0" borderId="26" xfId="1" applyFont="1" applyBorder="1" applyAlignment="1">
      <alignment horizontal="center" vertical="center" wrapText="1"/>
    </xf>
    <xf numFmtId="0" fontId="4" fillId="9" borderId="27" xfId="1" applyFont="1" applyFill="1" applyBorder="1" applyAlignment="1">
      <alignment horizontal="center" vertical="center" wrapText="1"/>
    </xf>
    <xf numFmtId="0" fontId="4" fillId="0" borderId="26" xfId="1" applyFont="1" applyBorder="1" applyAlignment="1">
      <alignment horizontal="center" vertical="center"/>
    </xf>
    <xf numFmtId="0" fontId="4" fillId="2" borderId="27" xfId="1" applyFont="1" applyFill="1" applyBorder="1" applyAlignment="1">
      <alignment horizontal="center" vertical="center" wrapText="1"/>
    </xf>
    <xf numFmtId="43" fontId="4" fillId="0" borderId="28" xfId="2" applyFont="1" applyBorder="1" applyAlignment="1">
      <alignment horizontal="center" vertical="center" wrapText="1"/>
    </xf>
    <xf numFmtId="0" fontId="1" fillId="0" borderId="8" xfId="0" applyFont="1" applyBorder="1"/>
    <xf numFmtId="0" fontId="1" fillId="0" borderId="29" xfId="0" applyFont="1" applyBorder="1"/>
    <xf numFmtId="0" fontId="1" fillId="7" borderId="30" xfId="0" applyFont="1" applyFill="1" applyBorder="1"/>
    <xf numFmtId="164" fontId="0" fillId="0" borderId="31" xfId="0" applyNumberFormat="1" applyBorder="1"/>
    <xf numFmtId="0" fontId="0" fillId="0" borderId="29" xfId="0" applyBorder="1"/>
    <xf numFmtId="9" fontId="0" fillId="0" borderId="32" xfId="0" applyNumberFormat="1" applyFill="1" applyBorder="1"/>
    <xf numFmtId="164" fontId="0" fillId="8" borderId="33" xfId="0" applyNumberFormat="1" applyFill="1" applyBorder="1"/>
    <xf numFmtId="0" fontId="0" fillId="0" borderId="34" xfId="0" applyBorder="1"/>
    <xf numFmtId="164" fontId="0" fillId="9" borderId="31" xfId="0" applyNumberFormat="1" applyFill="1" applyBorder="1"/>
    <xf numFmtId="164" fontId="0" fillId="2" borderId="31" xfId="0" applyNumberFormat="1" applyFill="1" applyBorder="1"/>
    <xf numFmtId="0" fontId="0" fillId="0" borderId="36" xfId="0" applyBorder="1"/>
    <xf numFmtId="0" fontId="0" fillId="0" borderId="0" xfId="0" applyBorder="1"/>
    <xf numFmtId="164" fontId="0" fillId="0" borderId="39" xfId="0" applyNumberFormat="1" applyBorder="1"/>
    <xf numFmtId="9" fontId="0" fillId="0" borderId="0" xfId="0" applyNumberFormat="1" applyBorder="1"/>
    <xf numFmtId="9" fontId="0" fillId="0" borderId="40" xfId="0" applyNumberFormat="1" applyFill="1" applyBorder="1"/>
    <xf numFmtId="164" fontId="0" fillId="8" borderId="41" xfId="0" applyNumberFormat="1" applyFill="1" applyBorder="1"/>
    <xf numFmtId="9" fontId="0" fillId="0" borderId="42" xfId="0" applyNumberFormat="1" applyBorder="1"/>
    <xf numFmtId="164" fontId="0" fillId="9" borderId="39" xfId="0" applyNumberFormat="1" applyFill="1" applyBorder="1"/>
    <xf numFmtId="164" fontId="0" fillId="2" borderId="39" xfId="0" applyNumberFormat="1" applyFill="1" applyBorder="1"/>
    <xf numFmtId="164" fontId="0" fillId="0" borderId="35" xfId="0" applyNumberFormat="1" applyBorder="1"/>
    <xf numFmtId="0" fontId="0" fillId="0" borderId="43" xfId="0" applyBorder="1"/>
    <xf numFmtId="0" fontId="1" fillId="0" borderId="44" xfId="0" applyFont="1" applyBorder="1" applyAlignment="1">
      <alignment horizontal="right"/>
    </xf>
    <xf numFmtId="164" fontId="1" fillId="7" borderId="27" xfId="0" applyNumberFormat="1" applyFont="1" applyFill="1" applyBorder="1"/>
    <xf numFmtId="164" fontId="1" fillId="0" borderId="27" xfId="0" applyNumberFormat="1" applyFont="1" applyBorder="1"/>
    <xf numFmtId="164" fontId="1" fillId="8" borderId="25" xfId="0" applyNumberFormat="1" applyFont="1" applyFill="1" applyBorder="1"/>
    <xf numFmtId="9" fontId="0" fillId="0" borderId="46" xfId="0" applyNumberFormat="1" applyBorder="1"/>
    <xf numFmtId="164" fontId="1" fillId="9" borderId="27" xfId="0" applyNumberFormat="1" applyFont="1" applyFill="1" applyBorder="1"/>
    <xf numFmtId="9" fontId="0" fillId="0" borderId="44" xfId="0" applyNumberFormat="1" applyBorder="1"/>
    <xf numFmtId="164" fontId="1" fillId="2" borderId="27" xfId="0" applyNumberFormat="1" applyFont="1" applyFill="1" applyBorder="1"/>
    <xf numFmtId="164" fontId="1" fillId="0" borderId="48" xfId="0" applyNumberFormat="1" applyFont="1" applyBorder="1"/>
    <xf numFmtId="164" fontId="7" fillId="7" borderId="27" xfId="3" applyNumberFormat="1" applyFont="1" applyFill="1" applyBorder="1" applyAlignment="1">
      <alignment vertical="center"/>
    </xf>
    <xf numFmtId="164" fontId="8" fillId="0" borderId="27" xfId="3" applyNumberFormat="1" applyFont="1" applyBorder="1" applyAlignment="1">
      <alignment vertical="center"/>
    </xf>
    <xf numFmtId="9" fontId="1" fillId="0" borderId="45" xfId="0" applyNumberFormat="1" applyFont="1" applyFill="1" applyBorder="1"/>
    <xf numFmtId="164" fontId="8" fillId="0" borderId="25" xfId="3" applyNumberFormat="1" applyFont="1" applyBorder="1" applyAlignment="1">
      <alignment vertical="center"/>
    </xf>
    <xf numFmtId="9" fontId="0" fillId="0" borderId="47" xfId="0" applyNumberFormat="1" applyFont="1" applyBorder="1"/>
    <xf numFmtId="164" fontId="7" fillId="7" borderId="23" xfId="3" applyNumberFormat="1" applyFont="1" applyFill="1" applyBorder="1" applyAlignment="1">
      <alignment vertical="center"/>
    </xf>
    <xf numFmtId="164" fontId="8" fillId="0" borderId="23" xfId="3" applyNumberFormat="1" applyFont="1" applyBorder="1" applyAlignment="1">
      <alignment vertical="center"/>
    </xf>
    <xf numFmtId="9" fontId="5" fillId="0" borderId="49" xfId="0" applyNumberFormat="1" applyFont="1" applyFill="1" applyBorder="1"/>
    <xf numFmtId="164" fontId="8" fillId="0" borderId="4" xfId="3" applyNumberFormat="1" applyFont="1" applyBorder="1" applyAlignment="1">
      <alignment vertical="center"/>
    </xf>
    <xf numFmtId="9" fontId="1" fillId="0" borderId="55" xfId="0" applyNumberFormat="1" applyFont="1" applyFill="1" applyBorder="1"/>
    <xf numFmtId="0" fontId="0" fillId="0" borderId="0" xfId="0" applyFont="1"/>
    <xf numFmtId="0" fontId="0" fillId="0" borderId="0" xfId="0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2" fontId="0" fillId="0" borderId="0" xfId="0" applyNumberFormat="1" applyAlignment="1">
      <alignment horizontal="center" vertical="center" wrapText="1"/>
    </xf>
    <xf numFmtId="0" fontId="0" fillId="10" borderId="0" xfId="0" applyFill="1"/>
    <xf numFmtId="0" fontId="0" fillId="0" borderId="0" xfId="0" applyBorder="1" applyAlignment="1"/>
    <xf numFmtId="0" fontId="4" fillId="16" borderId="27" xfId="1" applyFont="1" applyFill="1" applyBorder="1" applyAlignment="1">
      <alignment horizontal="center" vertical="center" wrapText="1"/>
    </xf>
    <xf numFmtId="164" fontId="0" fillId="16" borderId="31" xfId="0" applyNumberFormat="1" applyFill="1" applyBorder="1"/>
    <xf numFmtId="164" fontId="0" fillId="16" borderId="39" xfId="0" applyNumberFormat="1" applyFill="1" applyBorder="1"/>
    <xf numFmtId="164" fontId="1" fillId="16" borderId="27" xfId="0" applyNumberFormat="1" applyFont="1" applyFill="1" applyBorder="1"/>
    <xf numFmtId="0" fontId="4" fillId="11" borderId="27" xfId="1" applyFont="1" applyFill="1" applyBorder="1" applyAlignment="1">
      <alignment horizontal="center" vertical="center" wrapText="1"/>
    </xf>
    <xf numFmtId="164" fontId="0" fillId="11" borderId="31" xfId="0" applyNumberFormat="1" applyFill="1" applyBorder="1"/>
    <xf numFmtId="164" fontId="0" fillId="11" borderId="39" xfId="0" applyNumberFormat="1" applyFill="1" applyBorder="1"/>
    <xf numFmtId="164" fontId="1" fillId="11" borderId="27" xfId="0" applyNumberFormat="1" applyFont="1" applyFill="1" applyBorder="1"/>
    <xf numFmtId="0" fontId="4" fillId="3" borderId="27" xfId="1" applyFont="1" applyFill="1" applyBorder="1" applyAlignment="1">
      <alignment horizontal="center" vertical="center" wrapText="1"/>
    </xf>
    <xf numFmtId="164" fontId="0" fillId="3" borderId="31" xfId="0" applyNumberFormat="1" applyFill="1" applyBorder="1"/>
    <xf numFmtId="164" fontId="0" fillId="3" borderId="39" xfId="0" applyNumberFormat="1" applyFill="1" applyBorder="1"/>
    <xf numFmtId="164" fontId="1" fillId="3" borderId="27" xfId="0" applyNumberFormat="1" applyFont="1" applyFill="1" applyBorder="1"/>
    <xf numFmtId="0" fontId="4" fillId="12" borderId="27" xfId="1" applyFont="1" applyFill="1" applyBorder="1" applyAlignment="1">
      <alignment horizontal="center" vertical="center" wrapText="1"/>
    </xf>
    <xf numFmtId="164" fontId="0" fillId="12" borderId="31" xfId="0" applyNumberFormat="1" applyFill="1" applyBorder="1"/>
    <xf numFmtId="164" fontId="0" fillId="12" borderId="39" xfId="0" applyNumberFormat="1" applyFill="1" applyBorder="1"/>
    <xf numFmtId="164" fontId="1" fillId="12" borderId="27" xfId="0" applyNumberFormat="1" applyFont="1" applyFill="1" applyBorder="1"/>
    <xf numFmtId="0" fontId="4" fillId="15" borderId="27" xfId="1" applyFont="1" applyFill="1" applyBorder="1" applyAlignment="1">
      <alignment horizontal="center" vertical="center" wrapText="1"/>
    </xf>
    <xf numFmtId="164" fontId="0" fillId="15" borderId="31" xfId="0" applyNumberFormat="1" applyFill="1" applyBorder="1"/>
    <xf numFmtId="164" fontId="0" fillId="15" borderId="39" xfId="0" applyNumberFormat="1" applyFill="1" applyBorder="1"/>
    <xf numFmtId="164" fontId="1" fillId="15" borderId="27" xfId="0" applyNumberFormat="1" applyFont="1" applyFill="1" applyBorder="1"/>
    <xf numFmtId="0" fontId="4" fillId="0" borderId="60" xfId="1" applyFont="1" applyFill="1" applyBorder="1" applyAlignment="1">
      <alignment horizontal="center" vertical="center" wrapText="1"/>
    </xf>
    <xf numFmtId="164" fontId="0" fillId="0" borderId="62" xfId="0" applyNumberFormat="1" applyFill="1" applyBorder="1"/>
    <xf numFmtId="164" fontId="1" fillId="0" borderId="63" xfId="0" applyNumberFormat="1" applyFont="1" applyFill="1" applyBorder="1"/>
    <xf numFmtId="164" fontId="1" fillId="0" borderId="59" xfId="0" applyNumberFormat="1" applyFont="1" applyFill="1" applyBorder="1"/>
    <xf numFmtId="0" fontId="0" fillId="0" borderId="61" xfId="0" applyFill="1" applyBorder="1"/>
    <xf numFmtId="0" fontId="4" fillId="13" borderId="27" xfId="1" applyFont="1" applyFill="1" applyBorder="1" applyAlignment="1">
      <alignment horizontal="center" vertical="center" wrapText="1"/>
    </xf>
    <xf numFmtId="164" fontId="0" fillId="13" borderId="31" xfId="0" applyNumberFormat="1" applyFill="1" applyBorder="1"/>
    <xf numFmtId="164" fontId="0" fillId="13" borderId="39" xfId="0" applyNumberFormat="1" applyFill="1" applyBorder="1"/>
    <xf numFmtId="164" fontId="1" fillId="13" borderId="27" xfId="0" applyNumberFormat="1" applyFont="1" applyFill="1" applyBorder="1"/>
    <xf numFmtId="0" fontId="4" fillId="14" borderId="27" xfId="1" applyFont="1" applyFill="1" applyBorder="1" applyAlignment="1">
      <alignment horizontal="center" vertical="center" wrapText="1"/>
    </xf>
    <xf numFmtId="164" fontId="0" fillId="14" borderId="31" xfId="0" applyNumberFormat="1" applyFill="1" applyBorder="1"/>
    <xf numFmtId="164" fontId="0" fillId="14" borderId="39" xfId="0" applyNumberFormat="1" applyFill="1" applyBorder="1"/>
    <xf numFmtId="164" fontId="1" fillId="14" borderId="27" xfId="0" applyNumberFormat="1" applyFont="1" applyFill="1" applyBorder="1"/>
    <xf numFmtId="0" fontId="0" fillId="0" borderId="0" xfId="0" applyFill="1"/>
    <xf numFmtId="164" fontId="1" fillId="0" borderId="64" xfId="0" applyNumberFormat="1" applyFont="1" applyFill="1" applyBorder="1"/>
    <xf numFmtId="0" fontId="10" fillId="0" borderId="0" xfId="0" applyFont="1" applyAlignment="1">
      <alignment horizontal="center" vertical="center" wrapText="1"/>
    </xf>
    <xf numFmtId="164" fontId="0" fillId="12" borderId="39" xfId="0" quotePrefix="1" applyNumberFormat="1" applyFill="1" applyBorder="1"/>
    <xf numFmtId="0" fontId="1" fillId="6" borderId="13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79" xfId="0" applyBorder="1"/>
    <xf numFmtId="0" fontId="0" fillId="0" borderId="80" xfId="0" applyBorder="1" applyAlignment="1">
      <alignment horizontal="center" vertical="center"/>
    </xf>
    <xf numFmtId="0" fontId="0" fillId="0" borderId="80" xfId="0" applyBorder="1" applyAlignment="1">
      <alignment horizontal="left" vertical="center"/>
    </xf>
    <xf numFmtId="2" fontId="1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2" fontId="0" fillId="0" borderId="0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165" fontId="0" fillId="0" borderId="0" xfId="6" applyNumberFormat="1" applyFont="1" applyFill="1" applyBorder="1" applyAlignment="1">
      <alignment vertical="center" wrapText="1"/>
    </xf>
    <xf numFmtId="0" fontId="0" fillId="0" borderId="90" xfId="0" applyBorder="1" applyAlignment="1">
      <alignment vertical="center"/>
    </xf>
    <xf numFmtId="0" fontId="2" fillId="0" borderId="5" xfId="0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/>
    <xf numFmtId="9" fontId="1" fillId="4" borderId="53" xfId="0" applyNumberFormat="1" applyFont="1" applyFill="1" applyBorder="1"/>
    <xf numFmtId="9" fontId="5" fillId="0" borderId="54" xfId="0" applyNumberFormat="1" applyFont="1" applyBorder="1"/>
    <xf numFmtId="0" fontId="4" fillId="7" borderId="22" xfId="1" applyFont="1" applyFill="1" applyBorder="1" applyAlignment="1">
      <alignment horizontal="center" vertical="center" wrapText="1"/>
    </xf>
    <xf numFmtId="0" fontId="4" fillId="7" borderId="105" xfId="1" applyFont="1" applyFill="1" applyBorder="1" applyAlignment="1">
      <alignment horizontal="center" vertical="center"/>
    </xf>
    <xf numFmtId="0" fontId="1" fillId="7" borderId="50" xfId="0" applyFont="1" applyFill="1" applyBorder="1"/>
    <xf numFmtId="0" fontId="0" fillId="7" borderId="5" xfId="0" applyFill="1" applyBorder="1"/>
    <xf numFmtId="0" fontId="4" fillId="0" borderId="106" xfId="1" applyFont="1" applyBorder="1" applyAlignment="1">
      <alignment horizontal="center" vertical="center"/>
    </xf>
    <xf numFmtId="0" fontId="0" fillId="0" borderId="107" xfId="0" applyBorder="1"/>
    <xf numFmtId="9" fontId="0" fillId="0" borderId="108" xfId="0" applyNumberFormat="1" applyBorder="1"/>
    <xf numFmtId="9" fontId="0" fillId="0" borderId="109" xfId="0" applyNumberFormat="1" applyFont="1" applyBorder="1"/>
    <xf numFmtId="9" fontId="5" fillId="0" borderId="110" xfId="0" applyNumberFormat="1" applyFont="1" applyFill="1" applyBorder="1"/>
    <xf numFmtId="0" fontId="4" fillId="0" borderId="111" xfId="1" applyFont="1" applyBorder="1" applyAlignment="1">
      <alignment horizontal="center" vertical="center" wrapText="1"/>
    </xf>
    <xf numFmtId="0" fontId="1" fillId="10" borderId="0" xfId="0" applyFont="1" applyFill="1" applyProtection="1"/>
    <xf numFmtId="0" fontId="0" fillId="10" borderId="0" xfId="0" applyFill="1" applyProtection="1"/>
    <xf numFmtId="0" fontId="1" fillId="17" borderId="94" xfId="0" applyFont="1" applyFill="1" applyBorder="1" applyAlignment="1" applyProtection="1">
      <alignment horizontal="center"/>
    </xf>
    <xf numFmtId="0" fontId="1" fillId="17" borderId="95" xfId="0" applyFont="1" applyFill="1" applyBorder="1" applyAlignment="1" applyProtection="1">
      <alignment horizontal="center"/>
    </xf>
    <xf numFmtId="0" fontId="1" fillId="17" borderId="96" xfId="0" applyFont="1" applyFill="1" applyBorder="1" applyAlignment="1" applyProtection="1">
      <alignment horizontal="center"/>
    </xf>
    <xf numFmtId="0" fontId="1" fillId="2" borderId="94" xfId="0" applyFont="1" applyFill="1" applyBorder="1" applyAlignment="1" applyProtection="1">
      <alignment horizontal="center"/>
    </xf>
    <xf numFmtId="0" fontId="1" fillId="2" borderId="95" xfId="0" applyFont="1" applyFill="1" applyBorder="1" applyAlignment="1" applyProtection="1">
      <alignment horizontal="center"/>
    </xf>
    <xf numFmtId="0" fontId="1" fillId="2" borderId="96" xfId="0" applyFont="1" applyFill="1" applyBorder="1" applyAlignment="1" applyProtection="1">
      <alignment horizontal="center"/>
    </xf>
    <xf numFmtId="0" fontId="1" fillId="2" borderId="13" xfId="0" applyFont="1" applyFill="1" applyBorder="1" applyAlignment="1" applyProtection="1"/>
    <xf numFmtId="0" fontId="1" fillId="3" borderId="13" xfId="0" applyFont="1" applyFill="1" applyBorder="1" applyAlignment="1" applyProtection="1"/>
    <xf numFmtId="0" fontId="1" fillId="4" borderId="13" xfId="0" applyFont="1" applyFill="1" applyBorder="1" applyAlignment="1" applyProtection="1"/>
    <xf numFmtId="0" fontId="1" fillId="5" borderId="13" xfId="0" applyFont="1" applyFill="1" applyBorder="1" applyAlignment="1" applyProtection="1"/>
    <xf numFmtId="0" fontId="1" fillId="6" borderId="13" xfId="0" applyFont="1" applyFill="1" applyBorder="1" applyAlignment="1" applyProtection="1"/>
    <xf numFmtId="0" fontId="1" fillId="3" borderId="94" xfId="0" applyFont="1" applyFill="1" applyBorder="1" applyAlignment="1" applyProtection="1">
      <alignment horizontal="center"/>
    </xf>
    <xf numFmtId="0" fontId="1" fillId="3" borderId="95" xfId="0" applyFont="1" applyFill="1" applyBorder="1" applyAlignment="1" applyProtection="1">
      <alignment horizontal="center"/>
    </xf>
    <xf numFmtId="0" fontId="1" fillId="3" borderId="96" xfId="0" applyFont="1" applyFill="1" applyBorder="1" applyAlignment="1" applyProtection="1">
      <alignment horizontal="center"/>
    </xf>
    <xf numFmtId="0" fontId="1" fillId="4" borderId="94" xfId="0" applyFont="1" applyFill="1" applyBorder="1" applyAlignment="1" applyProtection="1">
      <alignment horizontal="center"/>
    </xf>
    <xf numFmtId="0" fontId="1" fillId="4" borderId="95" xfId="0" applyFont="1" applyFill="1" applyBorder="1" applyAlignment="1" applyProtection="1">
      <alignment horizontal="center"/>
    </xf>
    <xf numFmtId="0" fontId="1" fillId="4" borderId="96" xfId="0" applyFont="1" applyFill="1" applyBorder="1" applyAlignment="1" applyProtection="1">
      <alignment horizontal="center"/>
    </xf>
    <xf numFmtId="0" fontId="1" fillId="5" borderId="94" xfId="0" applyFont="1" applyFill="1" applyBorder="1" applyAlignment="1" applyProtection="1">
      <alignment horizontal="center"/>
    </xf>
    <xf numFmtId="0" fontId="1" fillId="5" borderId="95" xfId="0" applyFont="1" applyFill="1" applyBorder="1" applyAlignment="1" applyProtection="1">
      <alignment horizontal="center"/>
    </xf>
    <xf numFmtId="0" fontId="1" fillId="5" borderId="96" xfId="0" applyFont="1" applyFill="1" applyBorder="1" applyAlignment="1" applyProtection="1">
      <alignment horizontal="center"/>
    </xf>
    <xf numFmtId="0" fontId="1" fillId="6" borderId="94" xfId="0" applyFont="1" applyFill="1" applyBorder="1" applyAlignment="1" applyProtection="1">
      <alignment horizontal="center"/>
    </xf>
    <xf numFmtId="0" fontId="1" fillId="6" borderId="95" xfId="0" applyFont="1" applyFill="1" applyBorder="1" applyAlignment="1" applyProtection="1">
      <alignment horizontal="center"/>
    </xf>
    <xf numFmtId="0" fontId="1" fillId="6" borderId="96" xfId="0" applyFont="1" applyFill="1" applyBorder="1" applyAlignment="1" applyProtection="1">
      <alignment horizontal="center"/>
    </xf>
    <xf numFmtId="0" fontId="1" fillId="10" borderId="0" xfId="0" applyFont="1" applyFill="1" applyProtection="1">
      <protection locked="0"/>
    </xf>
    <xf numFmtId="0" fontId="0" fillId="10" borderId="0" xfId="0" applyFill="1" applyProtection="1">
      <protection locked="0"/>
    </xf>
    <xf numFmtId="0" fontId="1" fillId="17" borderId="94" xfId="0" applyFont="1" applyFill="1" applyBorder="1" applyAlignment="1" applyProtection="1">
      <alignment horizontal="center"/>
      <protection locked="0"/>
    </xf>
    <xf numFmtId="0" fontId="1" fillId="17" borderId="95" xfId="0" applyFont="1" applyFill="1" applyBorder="1" applyAlignment="1" applyProtection="1">
      <alignment horizontal="center"/>
      <protection locked="0"/>
    </xf>
    <xf numFmtId="0" fontId="1" fillId="17" borderId="96" xfId="0" applyFont="1" applyFill="1" applyBorder="1" applyAlignment="1" applyProtection="1">
      <alignment horizontal="center"/>
      <protection locked="0"/>
    </xf>
    <xf numFmtId="0" fontId="1" fillId="2" borderId="94" xfId="0" applyFont="1" applyFill="1" applyBorder="1" applyAlignment="1" applyProtection="1">
      <alignment horizontal="center"/>
      <protection locked="0"/>
    </xf>
    <xf numFmtId="0" fontId="1" fillId="2" borderId="95" xfId="0" applyFont="1" applyFill="1" applyBorder="1" applyAlignment="1" applyProtection="1">
      <alignment horizontal="center"/>
      <protection locked="0"/>
    </xf>
    <xf numFmtId="0" fontId="1" fillId="2" borderId="96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protection locked="0"/>
    </xf>
    <xf numFmtId="0" fontId="1" fillId="3" borderId="13" xfId="0" applyFont="1" applyFill="1" applyBorder="1" applyAlignment="1" applyProtection="1">
      <protection locked="0"/>
    </xf>
    <xf numFmtId="0" fontId="1" fillId="4" borderId="13" xfId="0" applyFont="1" applyFill="1" applyBorder="1" applyAlignment="1" applyProtection="1">
      <protection locked="0"/>
    </xf>
    <xf numFmtId="0" fontId="1" fillId="5" borderId="13" xfId="0" applyFont="1" applyFill="1" applyBorder="1" applyAlignment="1" applyProtection="1">
      <protection locked="0"/>
    </xf>
    <xf numFmtId="0" fontId="1" fillId="6" borderId="13" xfId="0" applyFont="1" applyFill="1" applyBorder="1" applyAlignment="1" applyProtection="1">
      <protection locked="0"/>
    </xf>
    <xf numFmtId="0" fontId="1" fillId="3" borderId="94" xfId="0" applyFont="1" applyFill="1" applyBorder="1" applyAlignment="1" applyProtection="1">
      <alignment horizontal="center"/>
      <protection locked="0"/>
    </xf>
    <xf numFmtId="0" fontId="1" fillId="3" borderId="95" xfId="0" applyFont="1" applyFill="1" applyBorder="1" applyAlignment="1" applyProtection="1">
      <alignment horizontal="center"/>
      <protection locked="0"/>
    </xf>
    <xf numFmtId="0" fontId="1" fillId="3" borderId="96" xfId="0" applyFont="1" applyFill="1" applyBorder="1" applyAlignment="1" applyProtection="1">
      <alignment horizontal="center"/>
      <protection locked="0"/>
    </xf>
    <xf numFmtId="0" fontId="1" fillId="4" borderId="94" xfId="0" applyFont="1" applyFill="1" applyBorder="1" applyAlignment="1" applyProtection="1">
      <alignment horizontal="center"/>
      <protection locked="0"/>
    </xf>
    <xf numFmtId="0" fontId="1" fillId="4" borderId="95" xfId="0" applyFont="1" applyFill="1" applyBorder="1" applyAlignment="1" applyProtection="1">
      <alignment horizontal="center"/>
      <protection locked="0"/>
    </xf>
    <xf numFmtId="0" fontId="1" fillId="4" borderId="96" xfId="0" applyFont="1" applyFill="1" applyBorder="1" applyAlignment="1" applyProtection="1">
      <alignment horizontal="center"/>
      <protection locked="0"/>
    </xf>
    <xf numFmtId="0" fontId="1" fillId="5" borderId="94" xfId="0" applyFont="1" applyFill="1" applyBorder="1" applyAlignment="1" applyProtection="1">
      <alignment horizontal="center"/>
      <protection locked="0"/>
    </xf>
    <xf numFmtId="0" fontId="1" fillId="5" borderId="95" xfId="0" applyFont="1" applyFill="1" applyBorder="1" applyAlignment="1" applyProtection="1">
      <alignment horizontal="center"/>
      <protection locked="0"/>
    </xf>
    <xf numFmtId="0" fontId="1" fillId="5" borderId="96" xfId="0" applyFont="1" applyFill="1" applyBorder="1" applyAlignment="1" applyProtection="1">
      <alignment horizontal="center"/>
      <protection locked="0"/>
    </xf>
    <xf numFmtId="0" fontId="1" fillId="6" borderId="94" xfId="0" applyFont="1" applyFill="1" applyBorder="1" applyAlignment="1" applyProtection="1">
      <alignment horizontal="center"/>
      <protection locked="0"/>
    </xf>
    <xf numFmtId="0" fontId="1" fillId="6" borderId="95" xfId="0" applyFont="1" applyFill="1" applyBorder="1" applyAlignment="1" applyProtection="1">
      <alignment horizontal="center"/>
      <protection locked="0"/>
    </xf>
    <xf numFmtId="0" fontId="1" fillId="6" borderId="96" xfId="0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3" fillId="0" borderId="89" xfId="0" applyFont="1" applyBorder="1" applyAlignment="1" applyProtection="1">
      <alignment vertical="top"/>
      <protection locked="0"/>
    </xf>
    <xf numFmtId="0" fontId="1" fillId="0" borderId="18" xfId="0" applyFont="1" applyBorder="1" applyAlignment="1" applyProtection="1">
      <alignment vertical="top"/>
      <protection locked="0"/>
    </xf>
    <xf numFmtId="0" fontId="1" fillId="0" borderId="88" xfId="0" applyFont="1" applyBorder="1" applyAlignment="1" applyProtection="1">
      <alignment vertical="top"/>
      <protection locked="0"/>
    </xf>
    <xf numFmtId="0" fontId="1" fillId="0" borderId="100" xfId="0" applyFont="1" applyBorder="1" applyAlignment="1" applyProtection="1">
      <alignment vertical="top"/>
      <protection locked="0"/>
    </xf>
    <xf numFmtId="0" fontId="1" fillId="0" borderId="0" xfId="0" applyFont="1" applyBorder="1" applyAlignment="1" applyProtection="1">
      <alignment vertical="top"/>
      <protection locked="0"/>
    </xf>
    <xf numFmtId="0" fontId="1" fillId="0" borderId="102" xfId="0" applyFont="1" applyBorder="1" applyAlignment="1" applyProtection="1">
      <alignment vertical="top"/>
      <protection locked="0"/>
    </xf>
    <xf numFmtId="0" fontId="1" fillId="0" borderId="74" xfId="0" applyFont="1" applyBorder="1" applyAlignment="1" applyProtection="1">
      <alignment vertical="top"/>
      <protection locked="0"/>
    </xf>
    <xf numFmtId="0" fontId="1" fillId="0" borderId="75" xfId="0" applyFont="1" applyBorder="1" applyAlignment="1" applyProtection="1">
      <alignment vertical="top"/>
      <protection locked="0"/>
    </xf>
    <xf numFmtId="0" fontId="1" fillId="0" borderId="76" xfId="0" applyFont="1" applyBorder="1" applyAlignment="1" applyProtection="1">
      <alignment vertical="top"/>
      <protection locked="0"/>
    </xf>
    <xf numFmtId="0" fontId="0" fillId="18" borderId="0" xfId="0" applyFill="1" applyProtection="1"/>
    <xf numFmtId="0" fontId="1" fillId="18" borderId="0" xfId="0" applyFont="1" applyFill="1" applyProtection="1"/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/>
    <xf numFmtId="0" fontId="0" fillId="18" borderId="84" xfId="0" applyFill="1" applyBorder="1" applyAlignment="1" applyProtection="1">
      <alignment horizontal="center"/>
    </xf>
    <xf numFmtId="0" fontId="0" fillId="18" borderId="85" xfId="0" applyFill="1" applyBorder="1" applyAlignment="1" applyProtection="1">
      <alignment horizontal="center"/>
    </xf>
    <xf numFmtId="0" fontId="0" fillId="18" borderId="77" xfId="0" applyFill="1" applyBorder="1" applyAlignment="1" applyProtection="1">
      <alignment horizontal="center"/>
    </xf>
    <xf numFmtId="0" fontId="0" fillId="18" borderId="86" xfId="0" applyFill="1" applyBorder="1" applyAlignment="1" applyProtection="1">
      <alignment horizontal="center"/>
    </xf>
    <xf numFmtId="0" fontId="0" fillId="18" borderId="78" xfId="0" applyFill="1" applyBorder="1" applyAlignment="1" applyProtection="1">
      <alignment horizontal="center"/>
    </xf>
    <xf numFmtId="0" fontId="0" fillId="18" borderId="87" xfId="0" applyFill="1" applyBorder="1" applyAlignment="1" applyProtection="1">
      <alignment horizontal="center"/>
    </xf>
    <xf numFmtId="2" fontId="0" fillId="18" borderId="84" xfId="0" applyNumberFormat="1" applyFill="1" applyBorder="1" applyAlignment="1" applyProtection="1">
      <alignment horizontal="center"/>
    </xf>
    <xf numFmtId="2" fontId="0" fillId="18" borderId="16" xfId="0" applyNumberFormat="1" applyFill="1" applyBorder="1" applyAlignment="1" applyProtection="1">
      <alignment horizontal="center"/>
    </xf>
    <xf numFmtId="2" fontId="0" fillId="18" borderId="85" xfId="0" applyNumberFormat="1" applyFill="1" applyBorder="1" applyAlignment="1" applyProtection="1">
      <alignment horizontal="center"/>
    </xf>
    <xf numFmtId="2" fontId="0" fillId="18" borderId="77" xfId="0" applyNumberFormat="1" applyFill="1" applyBorder="1" applyAlignment="1" applyProtection="1">
      <alignment horizontal="center"/>
    </xf>
    <xf numFmtId="2" fontId="0" fillId="18" borderId="3" xfId="0" applyNumberFormat="1" applyFill="1" applyBorder="1" applyAlignment="1" applyProtection="1">
      <alignment horizontal="center"/>
    </xf>
    <xf numFmtId="2" fontId="0" fillId="18" borderId="86" xfId="0" applyNumberFormat="1" applyFill="1" applyBorder="1" applyAlignment="1" applyProtection="1">
      <alignment horizontal="center"/>
    </xf>
    <xf numFmtId="2" fontId="0" fillId="18" borderId="78" xfId="0" applyNumberFormat="1" applyFill="1" applyBorder="1" applyAlignment="1" applyProtection="1">
      <alignment horizontal="center"/>
    </xf>
    <xf numFmtId="2" fontId="0" fillId="18" borderId="58" xfId="0" applyNumberFormat="1" applyFill="1" applyBorder="1" applyAlignment="1" applyProtection="1">
      <alignment horizontal="center"/>
    </xf>
    <xf numFmtId="2" fontId="0" fillId="18" borderId="87" xfId="0" applyNumberFormat="1" applyFill="1" applyBorder="1" applyAlignment="1" applyProtection="1">
      <alignment horizontal="center"/>
    </xf>
    <xf numFmtId="0" fontId="1" fillId="0" borderId="0" xfId="0" applyFont="1" applyFill="1" applyBorder="1" applyAlignment="1"/>
    <xf numFmtId="10" fontId="5" fillId="0" borderId="0" xfId="0" applyNumberFormat="1" applyFont="1" applyFill="1" applyBorder="1" applyAlignment="1" applyProtection="1">
      <alignment horizontal="center"/>
    </xf>
    <xf numFmtId="2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0" fillId="0" borderId="0" xfId="0" applyFill="1" applyBorder="1" applyProtection="1"/>
    <xf numFmtId="0" fontId="2" fillId="0" borderId="0" xfId="0" applyFont="1" applyFill="1" applyBorder="1" applyAlignment="1" applyProtection="1"/>
    <xf numFmtId="0" fontId="1" fillId="0" borderId="0" xfId="0" applyFont="1" applyFill="1" applyBorder="1" applyAlignment="1" applyProtection="1"/>
    <xf numFmtId="2" fontId="0" fillId="7" borderId="37" xfId="0" applyNumberFormat="1" applyFill="1" applyBorder="1"/>
    <xf numFmtId="0" fontId="0" fillId="0" borderId="0" xfId="0" applyProtection="1"/>
    <xf numFmtId="0" fontId="0" fillId="0" borderId="29" xfId="0" applyBorder="1" applyProtection="1"/>
    <xf numFmtId="0" fontId="1" fillId="0" borderId="13" xfId="0" applyFont="1" applyBorder="1" applyAlignment="1" applyProtection="1"/>
    <xf numFmtId="9" fontId="0" fillId="0" borderId="32" xfId="0" applyNumberFormat="1" applyBorder="1"/>
    <xf numFmtId="9" fontId="0" fillId="0" borderId="45" xfId="0" applyNumberFormat="1" applyBorder="1"/>
    <xf numFmtId="9" fontId="0" fillId="7" borderId="47" xfId="0" applyNumberFormat="1" applyFill="1" applyBorder="1"/>
    <xf numFmtId="0" fontId="0" fillId="0" borderId="25" xfId="0" applyBorder="1" applyAlignment="1" applyProtection="1">
      <alignment horizontal="center"/>
      <protection locked="0"/>
    </xf>
    <xf numFmtId="0" fontId="0" fillId="0" borderId="43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0" fillId="0" borderId="50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9" fontId="0" fillId="0" borderId="40" xfId="0" applyNumberFormat="1" applyBorder="1"/>
    <xf numFmtId="0" fontId="11" fillId="0" borderId="0" xfId="0" applyFont="1" applyAlignment="1">
      <alignment horizontal="left"/>
    </xf>
    <xf numFmtId="0" fontId="15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68" xfId="0" applyBorder="1"/>
    <xf numFmtId="0" fontId="0" fillId="0" borderId="69" xfId="0" applyBorder="1"/>
    <xf numFmtId="9" fontId="0" fillId="7" borderId="38" xfId="0" applyNumberFormat="1" applyFill="1" applyBorder="1"/>
    <xf numFmtId="0" fontId="1" fillId="4" borderId="74" xfId="0" applyFont="1" applyFill="1" applyBorder="1"/>
    <xf numFmtId="164" fontId="5" fillId="7" borderId="145" xfId="0" applyNumberFormat="1" applyFont="1" applyFill="1" applyBorder="1"/>
    <xf numFmtId="164" fontId="5" fillId="4" borderId="75" xfId="0" applyNumberFormat="1" applyFont="1" applyFill="1" applyBorder="1"/>
    <xf numFmtId="164" fontId="5" fillId="4" borderId="146" xfId="0" applyNumberFormat="1" applyFont="1" applyFill="1" applyBorder="1"/>
    <xf numFmtId="164" fontId="1" fillId="4" borderId="147" xfId="0" applyNumberFormat="1" applyFont="1" applyFill="1" applyBorder="1"/>
    <xf numFmtId="0" fontId="1" fillId="0" borderId="11" xfId="0" applyFont="1" applyFill="1" applyBorder="1"/>
    <xf numFmtId="164" fontId="1" fillId="7" borderId="51" xfId="0" applyNumberFormat="1" applyFont="1" applyFill="1" applyBorder="1"/>
    <xf numFmtId="9" fontId="0" fillId="0" borderId="149" xfId="0" applyNumberFormat="1" applyBorder="1"/>
    <xf numFmtId="164" fontId="1" fillId="0" borderId="150" xfId="0" applyNumberFormat="1" applyFont="1" applyFill="1" applyBorder="1"/>
    <xf numFmtId="164" fontId="1" fillId="8" borderId="52" xfId="0" applyNumberFormat="1" applyFont="1" applyFill="1" applyBorder="1"/>
    <xf numFmtId="9" fontId="0" fillId="0" borderId="53" xfId="0" applyNumberFormat="1" applyBorder="1"/>
    <xf numFmtId="164" fontId="1" fillId="9" borderId="51" xfId="0" applyNumberFormat="1" applyFont="1" applyFill="1" applyBorder="1"/>
    <xf numFmtId="9" fontId="0" fillId="0" borderId="148" xfId="0" applyNumberFormat="1" applyBorder="1"/>
    <xf numFmtId="164" fontId="1" fillId="2" borderId="51" xfId="0" applyNumberFormat="1" applyFont="1" applyFill="1" applyBorder="1"/>
    <xf numFmtId="164" fontId="1" fillId="16" borderId="51" xfId="0" applyNumberFormat="1" applyFont="1" applyFill="1" applyBorder="1"/>
    <xf numFmtId="164" fontId="1" fillId="11" borderId="51" xfId="0" applyNumberFormat="1" applyFont="1" applyFill="1" applyBorder="1"/>
    <xf numFmtId="164" fontId="1" fillId="3" borderId="51" xfId="0" applyNumberFormat="1" applyFont="1" applyFill="1" applyBorder="1"/>
    <xf numFmtId="164" fontId="1" fillId="12" borderId="51" xfId="0" applyNumberFormat="1" applyFont="1" applyFill="1" applyBorder="1"/>
    <xf numFmtId="164" fontId="1" fillId="15" borderId="51" xfId="0" applyNumberFormat="1" applyFont="1" applyFill="1" applyBorder="1"/>
    <xf numFmtId="164" fontId="1" fillId="13" borderId="51" xfId="0" applyNumberFormat="1" applyFont="1" applyFill="1" applyBorder="1"/>
    <xf numFmtId="164" fontId="1" fillId="14" borderId="51" xfId="0" applyNumberFormat="1" applyFont="1" applyFill="1" applyBorder="1"/>
    <xf numFmtId="9" fontId="0" fillId="7" borderId="5" xfId="0" applyNumberFormat="1" applyFill="1" applyBorder="1"/>
    <xf numFmtId="0" fontId="1" fillId="0" borderId="0" xfId="0" applyFont="1" applyFill="1" applyBorder="1" applyAlignment="1">
      <alignment horizontal="right"/>
    </xf>
    <xf numFmtId="9" fontId="0" fillId="0" borderId="0" xfId="0" applyNumberFormat="1" applyFill="1" applyBorder="1"/>
    <xf numFmtId="164" fontId="1" fillId="0" borderId="0" xfId="0" applyNumberFormat="1" applyFont="1" applyFill="1" applyBorder="1"/>
    <xf numFmtId="0" fontId="0" fillId="0" borderId="5" xfId="0" applyBorder="1"/>
    <xf numFmtId="0" fontId="1" fillId="0" borderId="26" xfId="0" applyFont="1" applyBorder="1" applyAlignment="1">
      <alignment horizontal="right"/>
    </xf>
    <xf numFmtId="164" fontId="1" fillId="0" borderId="151" xfId="0" applyNumberFormat="1" applyFont="1" applyBorder="1"/>
    <xf numFmtId="9" fontId="1" fillId="4" borderId="74" xfId="0" applyNumberFormat="1" applyFont="1" applyFill="1" applyBorder="1"/>
    <xf numFmtId="164" fontId="1" fillId="4" borderId="152" xfId="0" applyNumberFormat="1" applyFont="1" applyFill="1" applyBorder="1"/>
    <xf numFmtId="9" fontId="1" fillId="4" borderId="153" xfId="0" applyNumberFormat="1" applyFont="1" applyFill="1" applyBorder="1"/>
    <xf numFmtId="164" fontId="7" fillId="7" borderId="154" xfId="3" applyNumberFormat="1" applyFont="1" applyFill="1" applyBorder="1" applyAlignment="1">
      <alignment vertical="center"/>
    </xf>
    <xf numFmtId="164" fontId="8" fillId="0" borderId="154" xfId="3" applyNumberFormat="1" applyFont="1" applyBorder="1" applyAlignment="1">
      <alignment vertical="center"/>
    </xf>
    <xf numFmtId="9" fontId="0" fillId="0" borderId="155" xfId="0" applyNumberFormat="1" applyFont="1" applyBorder="1"/>
    <xf numFmtId="164" fontId="8" fillId="0" borderId="57" xfId="3" applyNumberFormat="1" applyFont="1" applyBorder="1" applyAlignment="1">
      <alignment vertical="center"/>
    </xf>
    <xf numFmtId="9" fontId="0" fillId="0" borderId="156" xfId="0" applyNumberFormat="1" applyFont="1" applyBorder="1"/>
    <xf numFmtId="164" fontId="0" fillId="8" borderId="61" xfId="0" applyNumberFormat="1" applyFill="1" applyBorder="1"/>
    <xf numFmtId="164" fontId="0" fillId="8" borderId="62" xfId="0" applyNumberFormat="1" applyFill="1" applyBorder="1"/>
    <xf numFmtId="164" fontId="1" fillId="8" borderId="63" xfId="0" applyNumberFormat="1" applyFont="1" applyFill="1" applyBorder="1"/>
    <xf numFmtId="0" fontId="16" fillId="0" borderId="0" xfId="0" applyFont="1" applyProtection="1">
      <protection locked="0"/>
    </xf>
    <xf numFmtId="0" fontId="8" fillId="0" borderId="0" xfId="0" applyFont="1" applyFill="1"/>
    <xf numFmtId="0" fontId="1" fillId="0" borderId="0" xfId="0" applyFont="1" applyBorder="1"/>
    <xf numFmtId="0" fontId="1" fillId="0" borderId="36" xfId="0" applyFont="1" applyBorder="1"/>
    <xf numFmtId="0" fontId="1" fillId="7" borderId="37" xfId="0" applyFont="1" applyFill="1" applyBorder="1"/>
    <xf numFmtId="0" fontId="1" fillId="7" borderId="5" xfId="0" applyFont="1" applyFill="1" applyBorder="1"/>
    <xf numFmtId="0" fontId="1" fillId="0" borderId="43" xfId="0" applyFont="1" applyBorder="1"/>
    <xf numFmtId="164" fontId="1" fillId="7" borderId="157" xfId="0" applyNumberFormat="1" applyFont="1" applyFill="1" applyBorder="1"/>
    <xf numFmtId="9" fontId="0" fillId="7" borderId="26" xfId="0" applyNumberFormat="1" applyFill="1" applyBorder="1"/>
    <xf numFmtId="9" fontId="0" fillId="0" borderId="5" xfId="0" applyNumberFormat="1" applyBorder="1"/>
    <xf numFmtId="0" fontId="0" fillId="7" borderId="42" xfId="0" applyFill="1" applyBorder="1"/>
    <xf numFmtId="0" fontId="0" fillId="0" borderId="0" xfId="0" applyFont="1" applyBorder="1"/>
    <xf numFmtId="0" fontId="7" fillId="0" borderId="98" xfId="3" applyFont="1" applyBorder="1" applyAlignment="1">
      <alignment horizontal="left" vertical="center"/>
    </xf>
    <xf numFmtId="0" fontId="7" fillId="0" borderId="77" xfId="3" applyFont="1" applyBorder="1" applyAlignment="1">
      <alignment horizontal="left" vertical="center"/>
    </xf>
    <xf numFmtId="0" fontId="7" fillId="0" borderId="78" xfId="3" applyFont="1" applyBorder="1" applyAlignment="1">
      <alignment horizontal="left" vertical="center"/>
    </xf>
    <xf numFmtId="164" fontId="1" fillId="0" borderId="52" xfId="0" applyNumberFormat="1" applyFont="1" applyBorder="1"/>
    <xf numFmtId="9" fontId="0" fillId="7" borderId="53" xfId="0" applyNumberFormat="1" applyFill="1" applyBorder="1"/>
    <xf numFmtId="9" fontId="1" fillId="7" borderId="158" xfId="0" applyNumberFormat="1" applyFont="1" applyFill="1" applyBorder="1"/>
    <xf numFmtId="9" fontId="1" fillId="7" borderId="47" xfId="0" applyNumberFormat="1" applyFont="1" applyFill="1" applyBorder="1"/>
    <xf numFmtId="9" fontId="5" fillId="7" borderId="54" xfId="3" applyNumberFormat="1" applyFont="1" applyFill="1" applyBorder="1" applyAlignment="1">
      <alignment horizontal="right" vertical="center"/>
    </xf>
    <xf numFmtId="9" fontId="1" fillId="7" borderId="156" xfId="0" applyNumberFormat="1" applyFont="1" applyFill="1" applyBorder="1"/>
    <xf numFmtId="164" fontId="1" fillId="0" borderId="108" xfId="0" applyNumberFormat="1" applyFont="1" applyBorder="1"/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0" fillId="0" borderId="7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59" xfId="0" applyBorder="1" applyAlignment="1" applyProtection="1">
      <alignment horizontal="center" vertical="center"/>
      <protection locked="0"/>
    </xf>
    <xf numFmtId="0" fontId="0" fillId="0" borderId="160" xfId="0" applyBorder="1" applyAlignment="1" applyProtection="1">
      <alignment horizontal="center" vertical="center"/>
      <protection locked="0"/>
    </xf>
    <xf numFmtId="0" fontId="0" fillId="0" borderId="161" xfId="0" applyBorder="1" applyAlignment="1" applyProtection="1">
      <alignment horizontal="center" vertical="center"/>
      <protection locked="0"/>
    </xf>
    <xf numFmtId="0" fontId="1" fillId="23" borderId="11" xfId="0" applyFont="1" applyFill="1" applyBorder="1" applyAlignment="1" applyProtection="1"/>
    <xf numFmtId="0" fontId="1" fillId="23" borderId="94" xfId="0" applyFont="1" applyFill="1" applyBorder="1" applyAlignment="1" applyProtection="1">
      <alignment horizontal="center"/>
    </xf>
    <xf numFmtId="0" fontId="1" fillId="23" borderId="95" xfId="0" applyFont="1" applyFill="1" applyBorder="1" applyAlignment="1" applyProtection="1">
      <alignment horizontal="center"/>
    </xf>
    <xf numFmtId="0" fontId="1" fillId="23" borderId="96" xfId="0" applyFont="1" applyFill="1" applyBorder="1" applyAlignment="1" applyProtection="1">
      <alignment horizontal="center"/>
    </xf>
    <xf numFmtId="0" fontId="1" fillId="23" borderId="13" xfId="0" applyFont="1" applyFill="1" applyBorder="1" applyAlignment="1" applyProtection="1"/>
    <xf numFmtId="0" fontId="7" fillId="0" borderId="8" xfId="0" applyFont="1" applyFill="1" applyBorder="1"/>
    <xf numFmtId="0" fontId="7" fillId="0" borderId="29" xfId="0" applyFont="1" applyFill="1" applyBorder="1"/>
    <xf numFmtId="9" fontId="0" fillId="0" borderId="108" xfId="0" applyNumberFormat="1" applyFill="1" applyBorder="1"/>
    <xf numFmtId="164" fontId="7" fillId="0" borderId="31" xfId="0" applyNumberFormat="1" applyFont="1" applyFill="1" applyBorder="1"/>
    <xf numFmtId="164" fontId="7" fillId="0" borderId="79" xfId="0" applyNumberFormat="1" applyFont="1" applyFill="1" applyBorder="1"/>
    <xf numFmtId="0" fontId="0" fillId="7" borderId="39" xfId="0" applyFill="1" applyBorder="1"/>
    <xf numFmtId="0" fontId="0" fillId="0" borderId="41" xfId="0" applyBorder="1"/>
    <xf numFmtId="0" fontId="0" fillId="0" borderId="62" xfId="0" applyBorder="1"/>
    <xf numFmtId="0" fontId="0" fillId="0" borderId="108" xfId="0" applyBorder="1"/>
    <xf numFmtId="0" fontId="0" fillId="21" borderId="41" xfId="0" applyFill="1" applyBorder="1"/>
    <xf numFmtId="0" fontId="0" fillId="22" borderId="39" xfId="0" applyFill="1" applyBorder="1"/>
    <xf numFmtId="0" fontId="0" fillId="2" borderId="39" xfId="0" applyFill="1" applyBorder="1"/>
    <xf numFmtId="0" fontId="0" fillId="16" borderId="39" xfId="0" applyFill="1" applyBorder="1"/>
    <xf numFmtId="0" fontId="0" fillId="11" borderId="39" xfId="0" applyFill="1" applyBorder="1"/>
    <xf numFmtId="0" fontId="0" fillId="3" borderId="39" xfId="0" applyFill="1" applyBorder="1"/>
    <xf numFmtId="0" fontId="0" fillId="12" borderId="39" xfId="0" applyFill="1" applyBorder="1"/>
    <xf numFmtId="0" fontId="0" fillId="15" borderId="39" xfId="0" applyFill="1" applyBorder="1"/>
    <xf numFmtId="0" fontId="0" fillId="13" borderId="39" xfId="0" applyFill="1" applyBorder="1"/>
    <xf numFmtId="0" fontId="0" fillId="14" borderId="39" xfId="0" applyFill="1" applyBorder="1"/>
    <xf numFmtId="0" fontId="0" fillId="0" borderId="35" xfId="0" applyBorder="1"/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8" fillId="0" borderId="36" xfId="0" applyFont="1" applyFill="1" applyBorder="1"/>
    <xf numFmtId="0" fontId="8" fillId="0" borderId="0" xfId="0" applyFont="1" applyFill="1" applyBorder="1"/>
    <xf numFmtId="164" fontId="1" fillId="0" borderId="61" xfId="0" applyNumberFormat="1" applyFont="1" applyFill="1" applyBorder="1"/>
    <xf numFmtId="0" fontId="0" fillId="0" borderId="36" xfId="0" applyFill="1" applyBorder="1"/>
    <xf numFmtId="164" fontId="0" fillId="0" borderId="39" xfId="0" applyNumberFormat="1" applyFill="1" applyBorder="1"/>
    <xf numFmtId="9" fontId="0" fillId="7" borderId="42" xfId="0" applyNumberFormat="1" applyFill="1" applyBorder="1"/>
    <xf numFmtId="9" fontId="0" fillId="7" borderId="34" xfId="0" applyNumberFormat="1" applyFill="1" applyBorder="1"/>
    <xf numFmtId="164" fontId="7" fillId="7" borderId="31" xfId="0" applyNumberFormat="1" applyFont="1" applyFill="1" applyBorder="1"/>
    <xf numFmtId="164" fontId="7" fillId="7" borderId="39" xfId="0" applyNumberFormat="1" applyFont="1" applyFill="1" applyBorder="1"/>
    <xf numFmtId="0" fontId="1" fillId="20" borderId="72" xfId="0" applyFont="1" applyFill="1" applyBorder="1" applyAlignment="1">
      <alignment horizontal="center"/>
    </xf>
    <xf numFmtId="0" fontId="0" fillId="0" borderId="73" xfId="0" applyBorder="1"/>
    <xf numFmtId="0" fontId="0" fillId="0" borderId="67" xfId="0" applyBorder="1"/>
    <xf numFmtId="2" fontId="1" fillId="5" borderId="11" xfId="0" applyNumberFormat="1" applyFont="1" applyFill="1" applyBorder="1" applyAlignment="1" applyProtection="1">
      <alignment horizontal="center"/>
    </xf>
    <xf numFmtId="0" fontId="1" fillId="5" borderId="12" xfId="0" applyFont="1" applyFill="1" applyBorder="1" applyAlignment="1" applyProtection="1">
      <alignment horizontal="center"/>
    </xf>
    <xf numFmtId="2" fontId="1" fillId="6" borderId="11" xfId="0" applyNumberFormat="1" applyFont="1" applyFill="1" applyBorder="1" applyAlignment="1" applyProtection="1">
      <alignment horizontal="center"/>
    </xf>
    <xf numFmtId="0" fontId="1" fillId="6" borderId="12" xfId="0" applyFont="1" applyFill="1" applyBorder="1" applyAlignment="1" applyProtection="1">
      <alignment horizontal="center"/>
    </xf>
    <xf numFmtId="2" fontId="0" fillId="10" borderId="4" xfId="0" applyNumberFormat="1" applyFill="1" applyBorder="1" applyAlignment="1" applyProtection="1">
      <alignment horizontal="center"/>
    </xf>
    <xf numFmtId="2" fontId="0" fillId="10" borderId="1" xfId="0" applyNumberFormat="1" applyFill="1" applyBorder="1" applyAlignment="1" applyProtection="1">
      <alignment horizontal="center"/>
    </xf>
    <xf numFmtId="2" fontId="0" fillId="10" borderId="69" xfId="0" applyNumberFormat="1" applyFill="1" applyBorder="1" applyAlignment="1" applyProtection="1">
      <alignment horizontal="center"/>
    </xf>
    <xf numFmtId="2" fontId="0" fillId="10" borderId="15" xfId="0" applyNumberFormat="1" applyFill="1" applyBorder="1" applyAlignment="1" applyProtection="1">
      <alignment horizontal="center"/>
    </xf>
    <xf numFmtId="2" fontId="0" fillId="10" borderId="7" xfId="0" applyNumberFormat="1" applyFill="1" applyBorder="1" applyAlignment="1" applyProtection="1">
      <alignment horizontal="center"/>
    </xf>
    <xf numFmtId="2" fontId="0" fillId="10" borderId="67" xfId="0" applyNumberFormat="1" applyFill="1" applyBorder="1" applyAlignment="1" applyProtection="1">
      <alignment horizontal="center"/>
    </xf>
    <xf numFmtId="0" fontId="0" fillId="10" borderId="89" xfId="0" applyFill="1" applyBorder="1" applyAlignment="1" applyProtection="1">
      <alignment horizontal="center" vertical="center"/>
    </xf>
    <xf numFmtId="0" fontId="0" fillId="10" borderId="18" xfId="0" applyFill="1" applyBorder="1" applyAlignment="1" applyProtection="1">
      <alignment horizontal="center" vertical="center"/>
    </xf>
    <xf numFmtId="0" fontId="0" fillId="10" borderId="100" xfId="0" applyFill="1" applyBorder="1" applyAlignment="1" applyProtection="1">
      <alignment horizontal="center" vertical="center"/>
    </xf>
    <xf numFmtId="0" fontId="0" fillId="10" borderId="0" xfId="0" applyFill="1" applyBorder="1" applyAlignment="1" applyProtection="1">
      <alignment horizontal="center" vertical="center"/>
    </xf>
    <xf numFmtId="0" fontId="0" fillId="10" borderId="74" xfId="0" applyFill="1" applyBorder="1" applyAlignment="1" applyProtection="1">
      <alignment horizontal="center" vertical="center"/>
    </xf>
    <xf numFmtId="0" fontId="0" fillId="10" borderId="75" xfId="0" applyFill="1" applyBorder="1" applyAlignment="1" applyProtection="1">
      <alignment horizontal="center" vertical="center"/>
    </xf>
    <xf numFmtId="2" fontId="0" fillId="10" borderId="68" xfId="0" applyNumberFormat="1" applyFill="1" applyBorder="1" applyAlignment="1" applyProtection="1">
      <alignment horizontal="center"/>
    </xf>
    <xf numFmtId="0" fontId="0" fillId="10" borderId="77" xfId="0" applyFill="1" applyBorder="1" applyAlignment="1" applyProtection="1">
      <alignment horizontal="left"/>
    </xf>
    <xf numFmtId="0" fontId="0" fillId="10" borderId="3" xfId="0" applyFill="1" applyBorder="1" applyAlignment="1" applyProtection="1">
      <alignment horizontal="left"/>
    </xf>
    <xf numFmtId="0" fontId="0" fillId="10" borderId="77" xfId="0" applyFill="1" applyBorder="1" applyAlignment="1" applyProtection="1">
      <alignment horizontal="center"/>
    </xf>
    <xf numFmtId="0" fontId="0" fillId="10" borderId="86" xfId="0" applyFill="1" applyBorder="1" applyAlignment="1" applyProtection="1">
      <alignment horizontal="center"/>
    </xf>
    <xf numFmtId="0" fontId="0" fillId="10" borderId="68" xfId="0" applyFill="1" applyBorder="1" applyAlignment="1" applyProtection="1">
      <alignment horizontal="center"/>
    </xf>
    <xf numFmtId="0" fontId="0" fillId="10" borderId="2" xfId="0" applyFill="1" applyBorder="1" applyAlignment="1" applyProtection="1">
      <alignment horizontal="center"/>
    </xf>
    <xf numFmtId="0" fontId="1" fillId="5" borderId="11" xfId="0" applyFont="1" applyFill="1" applyBorder="1" applyAlignment="1" applyProtection="1">
      <alignment horizontal="left"/>
    </xf>
    <xf numFmtId="0" fontId="1" fillId="5" borderId="13" xfId="0" applyFont="1" applyFill="1" applyBorder="1" applyAlignment="1" applyProtection="1">
      <alignment horizontal="left"/>
    </xf>
    <xf numFmtId="0" fontId="1" fillId="5" borderId="6" xfId="0" applyFont="1" applyFill="1" applyBorder="1" applyAlignment="1" applyProtection="1">
      <alignment horizontal="center"/>
    </xf>
    <xf numFmtId="0" fontId="1" fillId="5" borderId="11" xfId="0" applyFont="1" applyFill="1" applyBorder="1" applyAlignment="1" applyProtection="1">
      <alignment horizontal="center"/>
    </xf>
    <xf numFmtId="2" fontId="1" fillId="5" borderId="94" xfId="0" applyNumberFormat="1" applyFont="1" applyFill="1" applyBorder="1" applyAlignment="1" applyProtection="1">
      <alignment horizontal="center"/>
    </xf>
    <xf numFmtId="2" fontId="1" fillId="5" borderId="95" xfId="0" applyNumberFormat="1" applyFont="1" applyFill="1" applyBorder="1" applyAlignment="1" applyProtection="1">
      <alignment horizontal="center"/>
    </xf>
    <xf numFmtId="2" fontId="1" fillId="5" borderId="96" xfId="0" applyNumberFormat="1" applyFont="1" applyFill="1" applyBorder="1" applyAlignment="1" applyProtection="1">
      <alignment horizontal="center"/>
    </xf>
    <xf numFmtId="0" fontId="0" fillId="10" borderId="97" xfId="0" applyFill="1" applyBorder="1" applyAlignment="1" applyProtection="1">
      <alignment horizontal="center"/>
    </xf>
    <xf numFmtId="0" fontId="0" fillId="10" borderId="101" xfId="0" applyFill="1" applyBorder="1" applyAlignment="1" applyProtection="1">
      <alignment horizontal="center"/>
    </xf>
    <xf numFmtId="2" fontId="0" fillId="10" borderId="103" xfId="0" applyNumberFormat="1" applyFill="1" applyBorder="1" applyAlignment="1" applyProtection="1">
      <alignment horizontal="center"/>
    </xf>
    <xf numFmtId="2" fontId="0" fillId="10" borderId="8" xfId="0" applyNumberFormat="1" applyFill="1" applyBorder="1" applyAlignment="1" applyProtection="1">
      <alignment horizontal="center"/>
    </xf>
    <xf numFmtId="2" fontId="0" fillId="10" borderId="104" xfId="0" applyNumberFormat="1" applyFill="1" applyBorder="1" applyAlignment="1" applyProtection="1">
      <alignment horizontal="center"/>
    </xf>
    <xf numFmtId="0" fontId="1" fillId="3" borderId="99" xfId="0" applyFont="1" applyFill="1" applyBorder="1" applyAlignment="1" applyProtection="1">
      <alignment horizontal="center"/>
    </xf>
    <xf numFmtId="0" fontId="1" fillId="3" borderId="100" xfId="0" applyFont="1" applyFill="1" applyBorder="1" applyAlignment="1" applyProtection="1">
      <alignment horizontal="center"/>
    </xf>
    <xf numFmtId="0" fontId="1" fillId="3" borderId="12" xfId="0" applyFont="1" applyFill="1" applyBorder="1" applyAlignment="1" applyProtection="1">
      <alignment horizontal="center"/>
    </xf>
    <xf numFmtId="0" fontId="1" fillId="3" borderId="11" xfId="0" applyFont="1" applyFill="1" applyBorder="1" applyAlignment="1" applyProtection="1">
      <alignment horizontal="center"/>
    </xf>
    <xf numFmtId="2" fontId="1" fillId="3" borderId="94" xfId="0" applyNumberFormat="1" applyFont="1" applyFill="1" applyBorder="1" applyAlignment="1" applyProtection="1">
      <alignment horizontal="center"/>
    </xf>
    <xf numFmtId="2" fontId="1" fillId="3" borderId="95" xfId="0" applyNumberFormat="1" applyFont="1" applyFill="1" applyBorder="1" applyAlignment="1" applyProtection="1">
      <alignment horizontal="center"/>
    </xf>
    <xf numFmtId="2" fontId="1" fillId="3" borderId="96" xfId="0" applyNumberFormat="1" applyFont="1" applyFill="1" applyBorder="1" applyAlignment="1" applyProtection="1">
      <alignment horizontal="center"/>
    </xf>
    <xf numFmtId="0" fontId="0" fillId="10" borderId="98" xfId="0" applyFill="1" applyBorder="1" applyAlignment="1" applyProtection="1">
      <alignment horizontal="left"/>
    </xf>
    <xf numFmtId="0" fontId="0" fillId="10" borderId="44" xfId="0" applyFill="1" applyBorder="1" applyAlignment="1" applyProtection="1">
      <alignment horizontal="left"/>
    </xf>
    <xf numFmtId="0" fontId="0" fillId="10" borderId="84" xfId="0" applyFill="1" applyBorder="1" applyAlignment="1" applyProtection="1">
      <alignment horizontal="center"/>
    </xf>
    <xf numFmtId="0" fontId="0" fillId="10" borderId="85" xfId="0" applyFill="1" applyBorder="1" applyAlignment="1" applyProtection="1">
      <alignment horizontal="center"/>
    </xf>
    <xf numFmtId="0" fontId="0" fillId="10" borderId="68" xfId="0" applyFill="1" applyBorder="1" applyAlignment="1" applyProtection="1">
      <alignment horizontal="center" vertical="center"/>
    </xf>
    <xf numFmtId="0" fontId="0" fillId="10" borderId="2" xfId="0" applyFill="1" applyBorder="1" applyAlignment="1" applyProtection="1">
      <alignment horizontal="center" vertical="center"/>
    </xf>
    <xf numFmtId="2" fontId="0" fillId="10" borderId="92" xfId="0" applyNumberFormat="1" applyFill="1" applyBorder="1" applyAlignment="1" applyProtection="1">
      <alignment horizontal="center"/>
    </xf>
    <xf numFmtId="2" fontId="0" fillId="10" borderId="43" xfId="0" applyNumberFormat="1" applyFill="1" applyBorder="1" applyAlignment="1" applyProtection="1">
      <alignment horizontal="center"/>
    </xf>
    <xf numFmtId="2" fontId="0" fillId="10" borderId="93" xfId="0" applyNumberFormat="1" applyFill="1" applyBorder="1" applyAlignment="1" applyProtection="1">
      <alignment horizontal="center"/>
    </xf>
    <xf numFmtId="2" fontId="0" fillId="10" borderId="4" xfId="0" applyNumberFormat="1" applyFill="1" applyBorder="1" applyAlignment="1" applyProtection="1">
      <alignment horizontal="center" vertical="center"/>
    </xf>
    <xf numFmtId="2" fontId="0" fillId="10" borderId="1" xfId="0" applyNumberFormat="1" applyFill="1" applyBorder="1" applyAlignment="1" applyProtection="1">
      <alignment horizontal="center" vertical="center"/>
    </xf>
    <xf numFmtId="2" fontId="0" fillId="10" borderId="69" xfId="0" applyNumberForma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left"/>
    </xf>
    <xf numFmtId="0" fontId="1" fillId="4" borderId="13" xfId="0" applyFont="1" applyFill="1" applyBorder="1" applyAlignment="1" applyProtection="1">
      <alignment horizontal="left"/>
    </xf>
    <xf numFmtId="0" fontId="1" fillId="4" borderId="6" xfId="0" applyFont="1" applyFill="1" applyBorder="1" applyAlignment="1" applyProtection="1">
      <alignment horizontal="center"/>
    </xf>
    <xf numFmtId="0" fontId="1" fillId="4" borderId="12" xfId="0" applyFont="1" applyFill="1" applyBorder="1" applyAlignment="1" applyProtection="1">
      <alignment horizontal="center"/>
    </xf>
    <xf numFmtId="0" fontId="1" fillId="4" borderId="11" xfId="0" applyFont="1" applyFill="1" applyBorder="1" applyAlignment="1" applyProtection="1">
      <alignment horizontal="center"/>
    </xf>
    <xf numFmtId="2" fontId="1" fillId="4" borderId="94" xfId="0" applyNumberFormat="1" applyFont="1" applyFill="1" applyBorder="1" applyAlignment="1" applyProtection="1">
      <alignment horizontal="center"/>
    </xf>
    <xf numFmtId="2" fontId="1" fillId="4" borderId="95" xfId="0" applyNumberFormat="1" applyFont="1" applyFill="1" applyBorder="1" applyAlignment="1" applyProtection="1">
      <alignment horizontal="center"/>
    </xf>
    <xf numFmtId="2" fontId="1" fillId="4" borderId="96" xfId="0" applyNumberFormat="1" applyFont="1" applyFill="1" applyBorder="1" applyAlignment="1" applyProtection="1">
      <alignment horizontal="center"/>
    </xf>
    <xf numFmtId="2" fontId="1" fillId="4" borderId="11" xfId="0" applyNumberFormat="1" applyFont="1" applyFill="1" applyBorder="1" applyAlignment="1" applyProtection="1">
      <alignment horizontal="center"/>
    </xf>
    <xf numFmtId="0" fontId="0" fillId="10" borderId="68" xfId="0" applyFill="1" applyBorder="1" applyAlignment="1" applyProtection="1">
      <alignment horizontal="left" vertical="center" wrapText="1"/>
    </xf>
    <xf numFmtId="0" fontId="0" fillId="10" borderId="1" xfId="0" applyFill="1" applyBorder="1" applyAlignment="1" applyProtection="1">
      <alignment horizontal="left" vertical="center" wrapText="1"/>
    </xf>
    <xf numFmtId="0" fontId="0" fillId="10" borderId="2" xfId="0" applyFill="1" applyBorder="1" applyAlignment="1" applyProtection="1">
      <alignment horizontal="left" vertical="center" wrapText="1"/>
    </xf>
    <xf numFmtId="0" fontId="0" fillId="10" borderId="69" xfId="0" applyFill="1" applyBorder="1" applyAlignment="1" applyProtection="1">
      <alignment horizontal="center"/>
    </xf>
    <xf numFmtId="2" fontId="0" fillId="10" borderId="68" xfId="0" applyNumberFormat="1" applyFill="1" applyBorder="1" applyAlignment="1" applyProtection="1">
      <alignment horizontal="center" vertical="center" wrapText="1"/>
    </xf>
    <xf numFmtId="2" fontId="0" fillId="10" borderId="1" xfId="0" applyNumberFormat="1" applyFill="1" applyBorder="1" applyAlignment="1" applyProtection="1">
      <alignment horizontal="center" vertical="center" wrapText="1"/>
    </xf>
    <xf numFmtId="2" fontId="0" fillId="10" borderId="69" xfId="0" applyNumberFormat="1" applyFill="1" applyBorder="1" applyAlignment="1" applyProtection="1">
      <alignment horizontal="center" vertical="center" wrapText="1"/>
    </xf>
    <xf numFmtId="0" fontId="1" fillId="3" borderId="11" xfId="0" applyFont="1" applyFill="1" applyBorder="1" applyAlignment="1" applyProtection="1">
      <alignment horizontal="left"/>
    </xf>
    <xf numFmtId="0" fontId="1" fillId="3" borderId="13" xfId="0" applyFont="1" applyFill="1" applyBorder="1" applyAlignment="1" applyProtection="1">
      <alignment horizontal="left"/>
    </xf>
    <xf numFmtId="0" fontId="2" fillId="17" borderId="2" xfId="0" applyFont="1" applyFill="1" applyBorder="1" applyAlignment="1" applyProtection="1">
      <alignment horizontal="center"/>
    </xf>
    <xf numFmtId="0" fontId="2" fillId="17" borderId="3" xfId="0" applyFont="1" applyFill="1" applyBorder="1" applyAlignment="1" applyProtection="1">
      <alignment horizontal="center"/>
    </xf>
    <xf numFmtId="0" fontId="1" fillId="17" borderId="6" xfId="0" applyFont="1" applyFill="1" applyBorder="1" applyAlignment="1" applyProtection="1">
      <alignment horizontal="left"/>
    </xf>
    <xf numFmtId="0" fontId="1" fillId="17" borderId="72" xfId="0" applyFont="1" applyFill="1" applyBorder="1" applyAlignment="1" applyProtection="1">
      <alignment horizontal="center"/>
    </xf>
    <xf numFmtId="0" fontId="1" fillId="17" borderId="89" xfId="0" applyFont="1" applyFill="1" applyBorder="1" applyAlignment="1" applyProtection="1">
      <alignment horizontal="center"/>
    </xf>
    <xf numFmtId="0" fontId="1" fillId="17" borderId="88" xfId="0" applyFont="1" applyFill="1" applyBorder="1" applyAlignment="1" applyProtection="1">
      <alignment horizontal="center"/>
    </xf>
    <xf numFmtId="0" fontId="1" fillId="17" borderId="6" xfId="0" applyFont="1" applyFill="1" applyBorder="1" applyAlignment="1" applyProtection="1">
      <alignment horizontal="center"/>
    </xf>
    <xf numFmtId="0" fontId="0" fillId="10" borderId="66" xfId="0" applyFill="1" applyBorder="1" applyAlignment="1" applyProtection="1">
      <alignment horizontal="left" vertical="center" wrapText="1"/>
    </xf>
    <xf numFmtId="0" fontId="0" fillId="10" borderId="9" xfId="0" applyFill="1" applyBorder="1" applyAlignment="1" applyProtection="1">
      <alignment horizontal="left" vertical="center" wrapText="1"/>
    </xf>
    <xf numFmtId="0" fontId="0" fillId="10" borderId="17" xfId="0" applyFill="1" applyBorder="1" applyAlignment="1" applyProtection="1">
      <alignment horizontal="left" vertical="center" wrapText="1"/>
    </xf>
    <xf numFmtId="0" fontId="0" fillId="10" borderId="66" xfId="0" applyFill="1" applyBorder="1" applyAlignment="1" applyProtection="1">
      <alignment horizontal="center"/>
    </xf>
    <xf numFmtId="0" fontId="0" fillId="10" borderId="91" xfId="0" applyFill="1" applyBorder="1" applyAlignment="1" applyProtection="1">
      <alignment horizontal="center"/>
    </xf>
    <xf numFmtId="2" fontId="0" fillId="10" borderId="89" xfId="0" applyNumberFormat="1" applyFill="1" applyBorder="1" applyAlignment="1" applyProtection="1">
      <alignment horizontal="center" vertical="center" wrapText="1"/>
    </xf>
    <xf numFmtId="2" fontId="0" fillId="10" borderId="18" xfId="0" applyNumberFormat="1" applyFill="1" applyBorder="1" applyAlignment="1" applyProtection="1">
      <alignment horizontal="center" vertical="center" wrapText="1"/>
    </xf>
    <xf numFmtId="2" fontId="0" fillId="10" borderId="88" xfId="0" applyNumberFormat="1" applyFill="1" applyBorder="1" applyAlignment="1" applyProtection="1">
      <alignment horizontal="center" vertical="center" wrapText="1"/>
    </xf>
    <xf numFmtId="14" fontId="0" fillId="10" borderId="0" xfId="0" applyNumberFormat="1" applyFill="1" applyAlignment="1" applyProtection="1">
      <alignment horizontal="center"/>
    </xf>
    <xf numFmtId="0" fontId="1" fillId="10" borderId="0" xfId="0" applyFont="1" applyFill="1" applyAlignment="1" applyProtection="1">
      <alignment horizontal="right"/>
    </xf>
    <xf numFmtId="0" fontId="0" fillId="10" borderId="0" xfId="0" applyFill="1" applyAlignment="1" applyProtection="1">
      <alignment horizontal="center"/>
    </xf>
    <xf numFmtId="0" fontId="1" fillId="10" borderId="65" xfId="0" applyFont="1" applyFill="1" applyBorder="1" applyAlignment="1" applyProtection="1">
      <alignment horizontal="center"/>
    </xf>
    <xf numFmtId="2" fontId="1" fillId="10" borderId="65" xfId="0" applyNumberFormat="1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left"/>
    </xf>
    <xf numFmtId="0" fontId="1" fillId="2" borderId="11" xfId="0" applyFont="1" applyFill="1" applyBorder="1" applyAlignment="1" applyProtection="1">
      <alignment horizontal="left"/>
    </xf>
    <xf numFmtId="0" fontId="1" fillId="2" borderId="72" xfId="0" applyFont="1" applyFill="1" applyBorder="1" applyAlignment="1" applyProtection="1">
      <alignment horizontal="center"/>
    </xf>
    <xf numFmtId="0" fontId="1" fillId="2" borderId="89" xfId="0" applyFont="1" applyFill="1" applyBorder="1" applyAlignment="1" applyProtection="1">
      <alignment horizontal="center"/>
    </xf>
    <xf numFmtId="0" fontId="1" fillId="2" borderId="12" xfId="0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/>
    </xf>
    <xf numFmtId="0" fontId="0" fillId="10" borderId="70" xfId="0" applyFill="1" applyBorder="1" applyAlignment="1" applyProtection="1">
      <alignment horizontal="left" vertical="center" wrapText="1"/>
    </xf>
    <xf numFmtId="0" fontId="0" fillId="10" borderId="10" xfId="0" applyFill="1" applyBorder="1" applyAlignment="1" applyProtection="1">
      <alignment horizontal="left" vertical="center" wrapText="1"/>
    </xf>
    <xf numFmtId="0" fontId="0" fillId="10" borderId="56" xfId="0" applyFill="1" applyBorder="1" applyAlignment="1" applyProtection="1">
      <alignment horizontal="left" vertical="center" wrapText="1"/>
    </xf>
    <xf numFmtId="0" fontId="0" fillId="10" borderId="78" xfId="0" applyFill="1" applyBorder="1" applyAlignment="1" applyProtection="1">
      <alignment horizontal="center"/>
    </xf>
    <xf numFmtId="0" fontId="0" fillId="10" borderId="87" xfId="0" applyFill="1" applyBorder="1" applyAlignment="1" applyProtection="1">
      <alignment horizontal="center"/>
    </xf>
    <xf numFmtId="0" fontId="0" fillId="10" borderId="70" xfId="0" applyFill="1" applyBorder="1" applyAlignment="1" applyProtection="1">
      <alignment horizontal="center"/>
    </xf>
    <xf numFmtId="0" fontId="0" fillId="10" borderId="71" xfId="0" applyFill="1" applyBorder="1" applyAlignment="1" applyProtection="1">
      <alignment horizontal="center"/>
    </xf>
    <xf numFmtId="2" fontId="0" fillId="10" borderId="70" xfId="0" applyNumberFormat="1" applyFill="1" applyBorder="1" applyAlignment="1" applyProtection="1">
      <alignment horizontal="center"/>
    </xf>
    <xf numFmtId="2" fontId="0" fillId="10" borderId="10" xfId="0" applyNumberFormat="1" applyFill="1" applyBorder="1" applyAlignment="1" applyProtection="1">
      <alignment horizontal="center"/>
    </xf>
    <xf numFmtId="2" fontId="0" fillId="10" borderId="71" xfId="0" applyNumberFormat="1" applyFill="1" applyBorder="1" applyAlignment="1" applyProtection="1">
      <alignment horizontal="center"/>
    </xf>
    <xf numFmtId="2" fontId="0" fillId="10" borderId="57" xfId="0" applyNumberFormat="1" applyFill="1" applyBorder="1" applyAlignment="1" applyProtection="1">
      <alignment horizontal="center"/>
    </xf>
    <xf numFmtId="2" fontId="1" fillId="2" borderId="11" xfId="0" applyNumberFormat="1" applyFont="1" applyFill="1" applyBorder="1" applyAlignment="1" applyProtection="1">
      <alignment horizontal="center"/>
    </xf>
    <xf numFmtId="2" fontId="0" fillId="10" borderId="73" xfId="0" applyNumberFormat="1" applyFill="1" applyBorder="1" applyAlignment="1" applyProtection="1">
      <alignment horizontal="center"/>
    </xf>
    <xf numFmtId="0" fontId="0" fillId="10" borderId="97" xfId="0" applyFill="1" applyBorder="1" applyAlignment="1" applyProtection="1">
      <alignment horizontal="left"/>
    </xf>
    <xf numFmtId="0" fontId="0" fillId="10" borderId="29" xfId="0" applyFill="1" applyBorder="1" applyAlignment="1" applyProtection="1">
      <alignment horizontal="left"/>
    </xf>
    <xf numFmtId="2" fontId="1" fillId="3" borderId="11" xfId="0" applyNumberFormat="1" applyFont="1" applyFill="1" applyBorder="1" applyAlignment="1" applyProtection="1">
      <alignment horizontal="center"/>
    </xf>
    <xf numFmtId="0" fontId="1" fillId="6" borderId="11" xfId="0" applyFont="1" applyFill="1" applyBorder="1" applyAlignment="1" applyProtection="1">
      <alignment horizontal="left"/>
    </xf>
    <xf numFmtId="0" fontId="1" fillId="6" borderId="13" xfId="0" applyFont="1" applyFill="1" applyBorder="1" applyAlignment="1" applyProtection="1">
      <alignment horizontal="left"/>
    </xf>
    <xf numFmtId="0" fontId="1" fillId="6" borderId="6" xfId="0" applyFont="1" applyFill="1" applyBorder="1" applyAlignment="1" applyProtection="1">
      <alignment horizontal="center"/>
    </xf>
    <xf numFmtId="0" fontId="1" fillId="6" borderId="11" xfId="0" applyFont="1" applyFill="1" applyBorder="1" applyAlignment="1" applyProtection="1">
      <alignment horizontal="center"/>
    </xf>
    <xf numFmtId="2" fontId="1" fillId="6" borderId="94" xfId="0" applyNumberFormat="1" applyFont="1" applyFill="1" applyBorder="1" applyAlignment="1" applyProtection="1">
      <alignment horizontal="center"/>
    </xf>
    <xf numFmtId="2" fontId="1" fillId="6" borderId="95" xfId="0" applyNumberFormat="1" applyFont="1" applyFill="1" applyBorder="1" applyAlignment="1" applyProtection="1">
      <alignment horizontal="center"/>
    </xf>
    <xf numFmtId="2" fontId="1" fillId="6" borderId="96" xfId="0" applyNumberFormat="1" applyFont="1" applyFill="1" applyBorder="1" applyAlignment="1" applyProtection="1">
      <alignment horizontal="center"/>
    </xf>
    <xf numFmtId="0" fontId="0" fillId="10" borderId="84" xfId="0" applyFill="1" applyBorder="1" applyAlignment="1" applyProtection="1">
      <alignment horizontal="left"/>
    </xf>
    <xf numFmtId="0" fontId="0" fillId="10" borderId="16" xfId="0" applyFill="1" applyBorder="1" applyAlignment="1" applyProtection="1">
      <alignment horizontal="left"/>
    </xf>
    <xf numFmtId="0" fontId="0" fillId="10" borderId="73" xfId="0" applyFill="1" applyBorder="1" applyAlignment="1" applyProtection="1">
      <alignment horizontal="center"/>
    </xf>
    <xf numFmtId="0" fontId="0" fillId="10" borderId="14" xfId="0" applyFill="1" applyBorder="1" applyAlignment="1" applyProtection="1">
      <alignment horizontal="center"/>
    </xf>
    <xf numFmtId="0" fontId="0" fillId="10" borderId="78" xfId="0" applyFill="1" applyBorder="1" applyAlignment="1" applyProtection="1">
      <alignment horizontal="left"/>
    </xf>
    <xf numFmtId="0" fontId="0" fillId="10" borderId="58" xfId="0" applyFill="1" applyBorder="1" applyAlignment="1" applyProtection="1">
      <alignment horizontal="left"/>
    </xf>
    <xf numFmtId="0" fontId="0" fillId="10" borderId="56" xfId="0" applyFill="1" applyBorder="1" applyAlignment="1" applyProtection="1">
      <alignment horizontal="center"/>
    </xf>
    <xf numFmtId="0" fontId="1" fillId="17" borderId="72" xfId="0" applyFont="1" applyFill="1" applyBorder="1" applyAlignment="1" applyProtection="1">
      <alignment horizontal="left"/>
    </xf>
    <xf numFmtId="0" fontId="0" fillId="10" borderId="73" xfId="0" applyFill="1" applyBorder="1" applyAlignment="1" applyProtection="1">
      <alignment horizontal="left"/>
    </xf>
    <xf numFmtId="0" fontId="0" fillId="10" borderId="7" xfId="0" applyFill="1" applyBorder="1" applyAlignment="1" applyProtection="1">
      <alignment horizontal="left"/>
    </xf>
    <xf numFmtId="0" fontId="0" fillId="10" borderId="67" xfId="0" applyFill="1" applyBorder="1" applyAlignment="1" applyProtection="1">
      <alignment horizontal="left"/>
    </xf>
    <xf numFmtId="0" fontId="0" fillId="10" borderId="15" xfId="0" applyFill="1" applyBorder="1" applyAlignment="1" applyProtection="1">
      <alignment horizontal="center"/>
    </xf>
    <xf numFmtId="0" fontId="0" fillId="10" borderId="67" xfId="0" applyFill="1" applyBorder="1" applyAlignment="1" applyProtection="1">
      <alignment horizontal="center"/>
    </xf>
    <xf numFmtId="0" fontId="0" fillId="10" borderId="68" xfId="0" applyFill="1" applyBorder="1" applyAlignment="1" applyProtection="1">
      <alignment horizontal="left"/>
    </xf>
    <xf numFmtId="0" fontId="0" fillId="10" borderId="1" xfId="0" applyFill="1" applyBorder="1" applyAlignment="1" applyProtection="1">
      <alignment horizontal="left"/>
    </xf>
    <xf numFmtId="0" fontId="0" fillId="10" borderId="69" xfId="0" applyFill="1" applyBorder="1" applyAlignment="1" applyProtection="1">
      <alignment horizontal="left"/>
    </xf>
    <xf numFmtId="0" fontId="0" fillId="10" borderId="4" xfId="0" applyFill="1" applyBorder="1" applyAlignment="1" applyProtection="1">
      <alignment horizontal="center"/>
    </xf>
    <xf numFmtId="0" fontId="0" fillId="10" borderId="103" xfId="0" applyFill="1" applyBorder="1" applyAlignment="1" applyProtection="1">
      <alignment horizontal="left"/>
    </xf>
    <xf numFmtId="0" fontId="0" fillId="10" borderId="8" xfId="0" applyFill="1" applyBorder="1" applyAlignment="1" applyProtection="1">
      <alignment horizontal="left"/>
    </xf>
    <xf numFmtId="0" fontId="0" fillId="10" borderId="104" xfId="0" applyFill="1" applyBorder="1" applyAlignment="1" applyProtection="1">
      <alignment horizontal="left"/>
    </xf>
    <xf numFmtId="0" fontId="0" fillId="10" borderId="33" xfId="0" applyFill="1" applyBorder="1" applyAlignment="1" applyProtection="1">
      <alignment horizontal="center"/>
    </xf>
    <xf numFmtId="0" fontId="0" fillId="10" borderId="104" xfId="0" applyFill="1" applyBorder="1" applyAlignment="1" applyProtection="1">
      <alignment horizontal="center"/>
    </xf>
    <xf numFmtId="0" fontId="0" fillId="10" borderId="103" xfId="0" applyFill="1" applyBorder="1" applyAlignment="1" applyProtection="1">
      <alignment horizontal="center"/>
    </xf>
    <xf numFmtId="2" fontId="0" fillId="10" borderId="33" xfId="0" applyNumberFormat="1" applyFill="1" applyBorder="1" applyAlignment="1" applyProtection="1">
      <alignment horizontal="center"/>
    </xf>
    <xf numFmtId="0" fontId="1" fillId="17" borderId="11" xfId="0" applyFont="1" applyFill="1" applyBorder="1" applyAlignment="1" applyProtection="1">
      <alignment horizontal="center"/>
    </xf>
    <xf numFmtId="0" fontId="1" fillId="17" borderId="13" xfId="0" applyFont="1" applyFill="1" applyBorder="1" applyAlignment="1" applyProtection="1">
      <alignment horizontal="center"/>
    </xf>
    <xf numFmtId="0" fontId="1" fillId="17" borderId="12" xfId="0" applyFont="1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0" fontId="0" fillId="10" borderId="7" xfId="0" applyFill="1" applyBorder="1" applyAlignment="1" applyProtection="1">
      <alignment horizontal="center"/>
    </xf>
    <xf numFmtId="0" fontId="0" fillId="10" borderId="89" xfId="0" applyFill="1" applyBorder="1" applyAlignment="1" applyProtection="1">
      <alignment horizontal="center"/>
    </xf>
    <xf numFmtId="0" fontId="0" fillId="10" borderId="18" xfId="0" applyFill="1" applyBorder="1" applyAlignment="1" applyProtection="1">
      <alignment horizontal="center"/>
    </xf>
    <xf numFmtId="0" fontId="0" fillId="10" borderId="88" xfId="0" applyFill="1" applyBorder="1" applyAlignment="1" applyProtection="1">
      <alignment horizontal="center"/>
    </xf>
    <xf numFmtId="2" fontId="0" fillId="0" borderId="84" xfId="0" applyNumberFormat="1" applyBorder="1" applyAlignment="1" applyProtection="1">
      <alignment horizontal="center"/>
      <protection locked="0"/>
    </xf>
    <xf numFmtId="2" fontId="0" fillId="0" borderId="16" xfId="0" applyNumberFormat="1" applyBorder="1" applyAlignment="1" applyProtection="1">
      <alignment horizontal="center"/>
      <protection locked="0"/>
    </xf>
    <xf numFmtId="2" fontId="0" fillId="0" borderId="85" xfId="0" applyNumberFormat="1" applyBorder="1" applyAlignment="1" applyProtection="1">
      <alignment horizontal="center"/>
      <protection locked="0"/>
    </xf>
    <xf numFmtId="2" fontId="0" fillId="10" borderId="14" xfId="0" applyNumberFormat="1" applyFill="1" applyBorder="1" applyAlignment="1" applyProtection="1">
      <alignment horizontal="center"/>
    </xf>
    <xf numFmtId="0" fontId="0" fillId="10" borderId="92" xfId="0" applyFill="1" applyBorder="1" applyAlignment="1" applyProtection="1">
      <alignment horizontal="center"/>
    </xf>
    <xf numFmtId="0" fontId="0" fillId="10" borderId="43" xfId="0" applyFill="1" applyBorder="1" applyAlignment="1" applyProtection="1">
      <alignment horizontal="center"/>
    </xf>
    <xf numFmtId="0" fontId="0" fillId="10" borderId="93" xfId="0" applyFill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0" borderId="77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86" xfId="0" applyBorder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</xf>
    <xf numFmtId="2" fontId="5" fillId="10" borderId="11" xfId="0" applyNumberFormat="1" applyFont="1" applyFill="1" applyBorder="1" applyAlignment="1" applyProtection="1">
      <alignment horizontal="center"/>
    </xf>
    <xf numFmtId="0" fontId="5" fillId="10" borderId="13" xfId="0" applyFont="1" applyFill="1" applyBorder="1" applyAlignment="1" applyProtection="1">
      <alignment horizontal="center"/>
    </xf>
    <xf numFmtId="0" fontId="5" fillId="10" borderId="12" xfId="0" applyFont="1" applyFill="1" applyBorder="1" applyAlignment="1" applyProtection="1">
      <alignment horizontal="center"/>
    </xf>
    <xf numFmtId="0" fontId="1" fillId="10" borderId="11" xfId="0" applyFont="1" applyFill="1" applyBorder="1" applyAlignment="1" applyProtection="1">
      <alignment horizontal="center"/>
    </xf>
    <xf numFmtId="0" fontId="1" fillId="10" borderId="13" xfId="0" applyFont="1" applyFill="1" applyBorder="1" applyAlignment="1" applyProtection="1">
      <alignment horizontal="center"/>
    </xf>
    <xf numFmtId="0" fontId="1" fillId="10" borderId="12" xfId="0" applyFont="1" applyFill="1" applyBorder="1" applyAlignment="1" applyProtection="1">
      <alignment horizontal="center"/>
    </xf>
    <xf numFmtId="10" fontId="5" fillId="10" borderId="11" xfId="0" applyNumberFormat="1" applyFont="1" applyFill="1" applyBorder="1" applyAlignment="1" applyProtection="1">
      <alignment horizontal="center"/>
    </xf>
    <xf numFmtId="10" fontId="5" fillId="10" borderId="13" xfId="0" applyNumberFormat="1" applyFont="1" applyFill="1" applyBorder="1" applyAlignment="1" applyProtection="1">
      <alignment horizontal="center"/>
    </xf>
    <xf numFmtId="10" fontId="5" fillId="10" borderId="12" xfId="0" applyNumberFormat="1" applyFont="1" applyFill="1" applyBorder="1" applyAlignment="1" applyProtection="1">
      <alignment horizontal="center"/>
    </xf>
    <xf numFmtId="2" fontId="1" fillId="10" borderId="11" xfId="0" applyNumberFormat="1" applyFont="1" applyFill="1" applyBorder="1" applyAlignment="1" applyProtection="1">
      <alignment horizontal="center"/>
    </xf>
    <xf numFmtId="0" fontId="1" fillId="0" borderId="13" xfId="0" applyFont="1" applyBorder="1" applyAlignment="1">
      <alignment horizontal="center"/>
    </xf>
    <xf numFmtId="0" fontId="0" fillId="10" borderId="10" xfId="0" applyFill="1" applyBorder="1" applyAlignment="1" applyProtection="1">
      <alignment horizontal="center"/>
    </xf>
    <xf numFmtId="0" fontId="1" fillId="10" borderId="78" xfId="0" applyFont="1" applyFill="1" applyBorder="1" applyAlignment="1" applyProtection="1">
      <alignment horizontal="center"/>
    </xf>
    <xf numFmtId="0" fontId="1" fillId="10" borderId="58" xfId="0" applyFont="1" applyFill="1" applyBorder="1" applyAlignment="1" applyProtection="1">
      <alignment horizontal="center"/>
    </xf>
    <xf numFmtId="2" fontId="1" fillId="10" borderId="56" xfId="0" applyNumberFormat="1" applyFont="1" applyFill="1" applyBorder="1" applyAlignment="1" applyProtection="1">
      <alignment horizontal="center"/>
    </xf>
    <xf numFmtId="2" fontId="1" fillId="10" borderId="58" xfId="0" applyNumberFormat="1" applyFont="1" applyFill="1" applyBorder="1" applyAlignment="1" applyProtection="1">
      <alignment horizontal="center"/>
    </xf>
    <xf numFmtId="0" fontId="0" fillId="10" borderId="74" xfId="0" applyFill="1" applyBorder="1" applyAlignment="1" applyProtection="1">
      <alignment horizontal="center"/>
    </xf>
    <xf numFmtId="0" fontId="0" fillId="10" borderId="75" xfId="0" applyFill="1" applyBorder="1" applyAlignment="1" applyProtection="1">
      <alignment horizontal="center"/>
    </xf>
    <xf numFmtId="0" fontId="0" fillId="10" borderId="76" xfId="0" applyFill="1" applyBorder="1" applyAlignment="1" applyProtection="1">
      <alignment horizontal="center"/>
    </xf>
    <xf numFmtId="0" fontId="1" fillId="23" borderId="11" xfId="0" applyFont="1" applyFill="1" applyBorder="1" applyAlignment="1" applyProtection="1">
      <alignment horizontal="left"/>
    </xf>
    <xf numFmtId="0" fontId="1" fillId="23" borderId="13" xfId="0" applyFont="1" applyFill="1" applyBorder="1" applyAlignment="1" applyProtection="1">
      <alignment horizontal="left"/>
    </xf>
    <xf numFmtId="0" fontId="1" fillId="23" borderId="6" xfId="0" applyFont="1" applyFill="1" applyBorder="1" applyAlignment="1" applyProtection="1">
      <alignment horizontal="center"/>
    </xf>
    <xf numFmtId="0" fontId="1" fillId="23" borderId="88" xfId="0" applyFont="1" applyFill="1" applyBorder="1" applyAlignment="1" applyProtection="1">
      <alignment horizontal="center"/>
    </xf>
    <xf numFmtId="0" fontId="1" fillId="23" borderId="89" xfId="0" applyFont="1" applyFill="1" applyBorder="1" applyAlignment="1" applyProtection="1">
      <alignment horizontal="center"/>
    </xf>
    <xf numFmtId="2" fontId="1" fillId="23" borderId="94" xfId="0" applyNumberFormat="1" applyFont="1" applyFill="1" applyBorder="1" applyAlignment="1" applyProtection="1">
      <alignment horizontal="center"/>
    </xf>
    <xf numFmtId="2" fontId="1" fillId="23" borderId="95" xfId="0" applyNumberFormat="1" applyFont="1" applyFill="1" applyBorder="1" applyAlignment="1" applyProtection="1">
      <alignment horizontal="center"/>
    </xf>
    <xf numFmtId="2" fontId="1" fillId="23" borderId="96" xfId="0" applyNumberFormat="1" applyFont="1" applyFill="1" applyBorder="1" applyAlignment="1" applyProtection="1">
      <alignment horizontal="center"/>
    </xf>
    <xf numFmtId="2" fontId="1" fillId="23" borderId="11" xfId="0" applyNumberFormat="1" applyFont="1" applyFill="1" applyBorder="1" applyAlignment="1" applyProtection="1">
      <alignment horizontal="center"/>
    </xf>
    <xf numFmtId="0" fontId="1" fillId="23" borderId="12" xfId="0" applyFont="1" applyFill="1" applyBorder="1" applyAlignment="1" applyProtection="1">
      <alignment horizontal="center"/>
    </xf>
    <xf numFmtId="0" fontId="0" fillId="10" borderId="162" xfId="0" applyFill="1" applyBorder="1" applyAlignment="1" applyProtection="1">
      <alignment horizontal="center"/>
    </xf>
    <xf numFmtId="0" fontId="0" fillId="10" borderId="160" xfId="0" applyFill="1" applyBorder="1" applyAlignment="1" applyProtection="1">
      <alignment horizontal="center"/>
    </xf>
    <xf numFmtId="0" fontId="0" fillId="10" borderId="163" xfId="0" applyFill="1" applyBorder="1" applyAlignment="1" applyProtection="1">
      <alignment horizontal="center"/>
    </xf>
    <xf numFmtId="0" fontId="0" fillId="10" borderId="58" xfId="0" applyFill="1" applyBorder="1" applyAlignment="1" applyProtection="1">
      <alignment horizontal="center"/>
    </xf>
    <xf numFmtId="0" fontId="0" fillId="0" borderId="78" xfId="0" applyBorder="1" applyAlignment="1" applyProtection="1">
      <alignment horizontal="center"/>
      <protection locked="0"/>
    </xf>
    <xf numFmtId="0" fontId="0" fillId="0" borderId="58" xfId="0" applyBorder="1" applyAlignment="1" applyProtection="1">
      <alignment horizontal="center"/>
      <protection locked="0"/>
    </xf>
    <xf numFmtId="0" fontId="0" fillId="0" borderId="87" xfId="0" applyBorder="1" applyAlignment="1" applyProtection="1">
      <alignment horizontal="center"/>
      <protection locked="0"/>
    </xf>
    <xf numFmtId="0" fontId="12" fillId="3" borderId="11" xfId="0" applyFont="1" applyFill="1" applyBorder="1" applyAlignment="1" applyProtection="1">
      <alignment horizontal="left"/>
    </xf>
    <xf numFmtId="0" fontId="12" fillId="3" borderId="13" xfId="0" applyFont="1" applyFill="1" applyBorder="1" applyAlignment="1" applyProtection="1">
      <alignment horizontal="left"/>
    </xf>
    <xf numFmtId="0" fontId="12" fillId="4" borderId="11" xfId="0" applyFont="1" applyFill="1" applyBorder="1" applyAlignment="1" applyProtection="1">
      <alignment horizontal="left"/>
    </xf>
    <xf numFmtId="0" fontId="12" fillId="4" borderId="13" xfId="0" applyFont="1" applyFill="1" applyBorder="1" applyAlignment="1" applyProtection="1">
      <alignment horizontal="left"/>
    </xf>
    <xf numFmtId="0" fontId="1" fillId="4" borderId="65" xfId="0" applyFont="1" applyFill="1" applyBorder="1" applyAlignment="1" applyProtection="1">
      <alignment horizontal="center"/>
    </xf>
    <xf numFmtId="0" fontId="1" fillId="4" borderId="74" xfId="0" applyFont="1" applyFill="1" applyBorder="1" applyAlignment="1" applyProtection="1">
      <alignment horizontal="center"/>
    </xf>
    <xf numFmtId="0" fontId="12" fillId="5" borderId="11" xfId="0" applyFont="1" applyFill="1" applyBorder="1" applyAlignment="1" applyProtection="1">
      <alignment horizontal="left"/>
    </xf>
    <xf numFmtId="0" fontId="12" fillId="5" borderId="13" xfId="0" applyFont="1" applyFill="1" applyBorder="1" applyAlignment="1" applyProtection="1">
      <alignment horizontal="left"/>
    </xf>
    <xf numFmtId="0" fontId="1" fillId="5" borderId="70" xfId="0" applyFont="1" applyFill="1" applyBorder="1" applyAlignment="1" applyProtection="1">
      <alignment horizontal="center"/>
    </xf>
    <xf numFmtId="0" fontId="1" fillId="5" borderId="71" xfId="0" applyFont="1" applyFill="1" applyBorder="1" applyAlignment="1" applyProtection="1">
      <alignment horizontal="center"/>
    </xf>
    <xf numFmtId="0" fontId="12" fillId="6" borderId="11" xfId="0" applyFont="1" applyFill="1" applyBorder="1" applyAlignment="1" applyProtection="1">
      <alignment horizontal="left"/>
    </xf>
    <xf numFmtId="0" fontId="12" fillId="6" borderId="13" xfId="0" applyFont="1" applyFill="1" applyBorder="1" applyAlignment="1" applyProtection="1">
      <alignment horizontal="left"/>
    </xf>
    <xf numFmtId="0" fontId="1" fillId="6" borderId="70" xfId="0" applyFont="1" applyFill="1" applyBorder="1" applyAlignment="1" applyProtection="1">
      <alignment horizontal="center"/>
    </xf>
    <xf numFmtId="0" fontId="1" fillId="6" borderId="71" xfId="0" applyFont="1" applyFill="1" applyBorder="1" applyAlignment="1" applyProtection="1">
      <alignment horizontal="center"/>
    </xf>
    <xf numFmtId="0" fontId="1" fillId="17" borderId="18" xfId="0" applyFont="1" applyFill="1" applyBorder="1" applyAlignment="1" applyProtection="1">
      <alignment horizontal="center"/>
    </xf>
    <xf numFmtId="2" fontId="1" fillId="10" borderId="78" xfId="0" applyNumberFormat="1" applyFont="1" applyFill="1" applyBorder="1" applyAlignment="1" applyProtection="1">
      <alignment horizontal="center"/>
    </xf>
    <xf numFmtId="2" fontId="1" fillId="10" borderId="87" xfId="0" applyNumberFormat="1" applyFont="1" applyFill="1" applyBorder="1" applyAlignment="1" applyProtection="1">
      <alignment horizontal="center"/>
    </xf>
    <xf numFmtId="2" fontId="12" fillId="3" borderId="94" xfId="0" applyNumberFormat="1" applyFont="1" applyFill="1" applyBorder="1" applyAlignment="1" applyProtection="1">
      <alignment horizontal="center"/>
    </xf>
    <xf numFmtId="2" fontId="12" fillId="3" borderId="95" xfId="0" applyNumberFormat="1" applyFont="1" applyFill="1" applyBorder="1" applyAlignment="1" applyProtection="1">
      <alignment horizontal="center"/>
    </xf>
    <xf numFmtId="2" fontId="12" fillId="3" borderId="96" xfId="0" applyNumberFormat="1" applyFont="1" applyFill="1" applyBorder="1" applyAlignment="1" applyProtection="1">
      <alignment horizontal="center"/>
    </xf>
    <xf numFmtId="2" fontId="12" fillId="4" borderId="94" xfId="0" applyNumberFormat="1" applyFont="1" applyFill="1" applyBorder="1" applyAlignment="1" applyProtection="1">
      <alignment horizontal="center"/>
    </xf>
    <xf numFmtId="2" fontId="12" fillId="4" borderId="95" xfId="0" applyNumberFormat="1" applyFont="1" applyFill="1" applyBorder="1" applyAlignment="1" applyProtection="1">
      <alignment horizontal="center"/>
    </xf>
    <xf numFmtId="2" fontId="12" fillId="4" borderId="96" xfId="0" applyNumberFormat="1" applyFont="1" applyFill="1" applyBorder="1" applyAlignment="1" applyProtection="1">
      <alignment horizontal="center"/>
    </xf>
    <xf numFmtId="0" fontId="12" fillId="5" borderId="70" xfId="0" applyFont="1" applyFill="1" applyBorder="1" applyAlignment="1" applyProtection="1">
      <alignment horizontal="center"/>
    </xf>
    <xf numFmtId="0" fontId="12" fillId="5" borderId="71" xfId="0" applyFont="1" applyFill="1" applyBorder="1" applyAlignment="1" applyProtection="1">
      <alignment horizontal="center"/>
    </xf>
    <xf numFmtId="2" fontId="12" fillId="5" borderId="94" xfId="0" applyNumberFormat="1" applyFont="1" applyFill="1" applyBorder="1" applyAlignment="1" applyProtection="1">
      <alignment horizontal="center"/>
    </xf>
    <xf numFmtId="2" fontId="12" fillId="5" borderId="95" xfId="0" applyNumberFormat="1" applyFont="1" applyFill="1" applyBorder="1" applyAlignment="1" applyProtection="1">
      <alignment horizontal="center"/>
    </xf>
    <xf numFmtId="2" fontId="12" fillId="5" borderId="96" xfId="0" applyNumberFormat="1" applyFont="1" applyFill="1" applyBorder="1" applyAlignment="1" applyProtection="1">
      <alignment horizontal="center"/>
    </xf>
    <xf numFmtId="0" fontId="12" fillId="6" borderId="70" xfId="0" applyFont="1" applyFill="1" applyBorder="1" applyAlignment="1" applyProtection="1">
      <alignment horizontal="center"/>
    </xf>
    <xf numFmtId="0" fontId="12" fillId="6" borderId="71" xfId="0" applyFont="1" applyFill="1" applyBorder="1" applyAlignment="1" applyProtection="1">
      <alignment horizontal="center"/>
    </xf>
    <xf numFmtId="2" fontId="12" fillId="6" borderId="94" xfId="0" applyNumberFormat="1" applyFont="1" applyFill="1" applyBorder="1" applyAlignment="1" applyProtection="1">
      <alignment horizontal="center"/>
    </xf>
    <xf numFmtId="2" fontId="12" fillId="6" borderId="95" xfId="0" applyNumberFormat="1" applyFont="1" applyFill="1" applyBorder="1" applyAlignment="1" applyProtection="1">
      <alignment horizontal="center"/>
    </xf>
    <xf numFmtId="2" fontId="12" fillId="6" borderId="96" xfId="0" applyNumberFormat="1" applyFont="1" applyFill="1" applyBorder="1" applyAlignment="1" applyProtection="1">
      <alignment horizontal="center"/>
    </xf>
    <xf numFmtId="0" fontId="1" fillId="17" borderId="6" xfId="0" applyFont="1" applyFill="1" applyBorder="1" applyAlignment="1" applyProtection="1">
      <alignment horizontal="center"/>
      <protection locked="0"/>
    </xf>
    <xf numFmtId="0" fontId="0" fillId="10" borderId="66" xfId="0" applyFill="1" applyBorder="1" applyAlignment="1" applyProtection="1">
      <alignment horizontal="left" vertical="center" wrapText="1"/>
      <protection locked="0"/>
    </xf>
    <xf numFmtId="0" fontId="0" fillId="10" borderId="9" xfId="0" applyFill="1" applyBorder="1" applyAlignment="1" applyProtection="1">
      <alignment horizontal="left" vertical="center" wrapText="1"/>
      <protection locked="0"/>
    </xf>
    <xf numFmtId="0" fontId="0" fillId="10" borderId="17" xfId="0" applyFill="1" applyBorder="1" applyAlignment="1" applyProtection="1">
      <alignment horizontal="left" vertical="center" wrapText="1"/>
      <protection locked="0"/>
    </xf>
    <xf numFmtId="0" fontId="0" fillId="10" borderId="73" xfId="0" applyFill="1" applyBorder="1" applyAlignment="1" applyProtection="1">
      <alignment horizontal="center"/>
      <protection locked="0"/>
    </xf>
    <xf numFmtId="0" fontId="0" fillId="10" borderId="67" xfId="0" applyFill="1" applyBorder="1" applyAlignment="1" applyProtection="1">
      <alignment horizontal="center"/>
      <protection locked="0"/>
    </xf>
    <xf numFmtId="0" fontId="0" fillId="10" borderId="66" xfId="0" applyFill="1" applyBorder="1" applyAlignment="1" applyProtection="1">
      <alignment horizontal="center"/>
      <protection locked="0"/>
    </xf>
    <xf numFmtId="0" fontId="0" fillId="10" borderId="91" xfId="0" applyFill="1" applyBorder="1" applyAlignment="1" applyProtection="1">
      <alignment horizontal="center"/>
      <protection locked="0"/>
    </xf>
    <xf numFmtId="2" fontId="0" fillId="10" borderId="89" xfId="0" applyNumberFormat="1" applyFill="1" applyBorder="1" applyAlignment="1" applyProtection="1">
      <alignment horizontal="center" vertical="center" wrapText="1"/>
      <protection locked="0"/>
    </xf>
    <xf numFmtId="2" fontId="0" fillId="10" borderId="18" xfId="0" applyNumberFormat="1" applyFill="1" applyBorder="1" applyAlignment="1" applyProtection="1">
      <alignment horizontal="center" vertical="center" wrapText="1"/>
      <protection locked="0"/>
    </xf>
    <xf numFmtId="2" fontId="0" fillId="10" borderId="88" xfId="0" applyNumberFormat="1" applyFill="1" applyBorder="1" applyAlignment="1" applyProtection="1">
      <alignment horizontal="center" vertical="center" wrapText="1"/>
      <protection locked="0"/>
    </xf>
    <xf numFmtId="2" fontId="0" fillId="10" borderId="15" xfId="0" applyNumberFormat="1" applyFill="1" applyBorder="1" applyAlignment="1" applyProtection="1">
      <alignment horizontal="center"/>
      <protection locked="0"/>
    </xf>
    <xf numFmtId="2" fontId="0" fillId="10" borderId="7" xfId="0" applyNumberFormat="1" applyFill="1" applyBorder="1" applyAlignment="1" applyProtection="1">
      <alignment horizontal="center"/>
      <protection locked="0"/>
    </xf>
    <xf numFmtId="2" fontId="0" fillId="10" borderId="67" xfId="0" applyNumberFormat="1" applyFill="1" applyBorder="1" applyAlignment="1" applyProtection="1">
      <alignment horizontal="center"/>
      <protection locked="0"/>
    </xf>
    <xf numFmtId="0" fontId="2" fillId="17" borderId="2" xfId="0" applyFont="1" applyFill="1" applyBorder="1" applyAlignment="1" applyProtection="1">
      <alignment horizontal="center"/>
      <protection locked="0"/>
    </xf>
    <xf numFmtId="0" fontId="2" fillId="17" borderId="3" xfId="0" applyFont="1" applyFill="1" applyBorder="1" applyAlignment="1" applyProtection="1">
      <alignment horizontal="center"/>
      <protection locked="0"/>
    </xf>
    <xf numFmtId="0" fontId="0" fillId="10" borderId="0" xfId="0" applyFill="1" applyAlignment="1" applyProtection="1">
      <alignment horizontal="center"/>
      <protection locked="0"/>
    </xf>
    <xf numFmtId="0" fontId="1" fillId="10" borderId="0" xfId="0" applyFont="1" applyFill="1" applyAlignment="1" applyProtection="1">
      <alignment horizontal="right"/>
      <protection locked="0"/>
    </xf>
    <xf numFmtId="14" fontId="0" fillId="10" borderId="0" xfId="0" applyNumberFormat="1" applyFill="1" applyAlignment="1" applyProtection="1">
      <alignment horizontal="center"/>
      <protection locked="0"/>
    </xf>
    <xf numFmtId="0" fontId="1" fillId="17" borderId="6" xfId="0" applyFont="1" applyFill="1" applyBorder="1" applyAlignment="1" applyProtection="1">
      <alignment horizontal="left"/>
      <protection locked="0"/>
    </xf>
    <xf numFmtId="0" fontId="1" fillId="17" borderId="72" xfId="0" applyFont="1" applyFill="1" applyBorder="1" applyAlignment="1" applyProtection="1">
      <alignment horizontal="center"/>
      <protection locked="0"/>
    </xf>
    <xf numFmtId="0" fontId="1" fillId="17" borderId="89" xfId="0" applyFont="1" applyFill="1" applyBorder="1" applyAlignment="1" applyProtection="1">
      <alignment horizontal="center"/>
      <protection locked="0"/>
    </xf>
    <xf numFmtId="0" fontId="1" fillId="17" borderId="88" xfId="0" applyFont="1" applyFill="1" applyBorder="1" applyAlignment="1" applyProtection="1">
      <alignment horizontal="center"/>
      <protection locked="0"/>
    </xf>
    <xf numFmtId="0" fontId="0" fillId="10" borderId="68" xfId="0" applyFill="1" applyBorder="1" applyAlignment="1" applyProtection="1">
      <alignment horizontal="left" vertical="center" wrapText="1"/>
      <protection locked="0"/>
    </xf>
    <xf numFmtId="0" fontId="0" fillId="10" borderId="1" xfId="0" applyFill="1" applyBorder="1" applyAlignment="1" applyProtection="1">
      <alignment horizontal="left" vertical="center" wrapText="1"/>
      <protection locked="0"/>
    </xf>
    <xf numFmtId="0" fontId="0" fillId="10" borderId="2" xfId="0" applyFill="1" applyBorder="1" applyAlignment="1" applyProtection="1">
      <alignment horizontal="left" vertical="center" wrapText="1"/>
      <protection locked="0"/>
    </xf>
    <xf numFmtId="0" fontId="0" fillId="10" borderId="68" xfId="0" applyFill="1" applyBorder="1" applyAlignment="1" applyProtection="1">
      <alignment horizontal="center"/>
      <protection locked="0"/>
    </xf>
    <xf numFmtId="0" fontId="0" fillId="10" borderId="69" xfId="0" applyFill="1" applyBorder="1" applyAlignment="1" applyProtection="1">
      <alignment horizontal="center"/>
      <protection locked="0"/>
    </xf>
    <xf numFmtId="2" fontId="0" fillId="10" borderId="68" xfId="0" applyNumberFormat="1" applyFill="1" applyBorder="1" applyAlignment="1" applyProtection="1">
      <alignment horizontal="center" vertical="center" wrapText="1"/>
      <protection locked="0"/>
    </xf>
    <xf numFmtId="2" fontId="0" fillId="10" borderId="1" xfId="0" applyNumberFormat="1" applyFill="1" applyBorder="1" applyAlignment="1" applyProtection="1">
      <alignment horizontal="center" vertical="center" wrapText="1"/>
      <protection locked="0"/>
    </xf>
    <xf numFmtId="2" fontId="0" fillId="10" borderId="69" xfId="0" applyNumberFormat="1" applyFill="1" applyBorder="1" applyAlignment="1" applyProtection="1">
      <alignment horizontal="center" vertical="center" wrapText="1"/>
      <protection locked="0"/>
    </xf>
    <xf numFmtId="2" fontId="0" fillId="10" borderId="4" xfId="0" applyNumberFormat="1" applyFill="1" applyBorder="1" applyAlignment="1" applyProtection="1">
      <alignment horizontal="center"/>
      <protection locked="0"/>
    </xf>
    <xf numFmtId="2" fontId="0" fillId="10" borderId="1" xfId="0" applyNumberFormat="1" applyFill="1" applyBorder="1" applyAlignment="1" applyProtection="1">
      <alignment horizontal="center"/>
      <protection locked="0"/>
    </xf>
    <xf numFmtId="2" fontId="0" fillId="10" borderId="69" xfId="0" applyNumberFormat="1" applyFill="1" applyBorder="1" applyAlignment="1" applyProtection="1">
      <alignment horizontal="center"/>
      <protection locked="0"/>
    </xf>
    <xf numFmtId="0" fontId="0" fillId="10" borderId="70" xfId="0" applyFill="1" applyBorder="1" applyAlignment="1" applyProtection="1">
      <alignment horizontal="left" vertical="center" wrapText="1"/>
      <protection locked="0"/>
    </xf>
    <xf numFmtId="0" fontId="0" fillId="10" borderId="10" xfId="0" applyFill="1" applyBorder="1" applyAlignment="1" applyProtection="1">
      <alignment horizontal="left" vertical="center" wrapText="1"/>
      <protection locked="0"/>
    </xf>
    <xf numFmtId="0" fontId="0" fillId="10" borderId="56" xfId="0" applyFill="1" applyBorder="1" applyAlignment="1" applyProtection="1">
      <alignment horizontal="left" vertical="center" wrapText="1"/>
      <protection locked="0"/>
    </xf>
    <xf numFmtId="0" fontId="0" fillId="10" borderId="70" xfId="0" applyFill="1" applyBorder="1" applyAlignment="1" applyProtection="1">
      <alignment horizontal="center"/>
      <protection locked="0"/>
    </xf>
    <xf numFmtId="0" fontId="0" fillId="10" borderId="71" xfId="0" applyFill="1" applyBorder="1" applyAlignment="1" applyProtection="1">
      <alignment horizontal="center"/>
      <protection locked="0"/>
    </xf>
    <xf numFmtId="2" fontId="0" fillId="10" borderId="70" xfId="0" applyNumberFormat="1" applyFill="1" applyBorder="1" applyAlignment="1" applyProtection="1">
      <alignment horizontal="center"/>
      <protection locked="0"/>
    </xf>
    <xf numFmtId="2" fontId="0" fillId="10" borderId="10" xfId="0" applyNumberFormat="1" applyFill="1" applyBorder="1" applyAlignment="1" applyProtection="1">
      <alignment horizontal="center"/>
      <protection locked="0"/>
    </xf>
    <xf numFmtId="2" fontId="0" fillId="10" borderId="71" xfId="0" applyNumberFormat="1" applyFill="1" applyBorder="1" applyAlignment="1" applyProtection="1">
      <alignment horizontal="center"/>
      <protection locked="0"/>
    </xf>
    <xf numFmtId="2" fontId="0" fillId="10" borderId="57" xfId="0" applyNumberFormat="1" applyFill="1" applyBorder="1" applyAlignment="1" applyProtection="1">
      <alignment horizontal="center"/>
      <protection locked="0"/>
    </xf>
    <xf numFmtId="0" fontId="1" fillId="10" borderId="65" xfId="0" applyFont="1" applyFill="1" applyBorder="1" applyAlignment="1" applyProtection="1">
      <alignment horizontal="center"/>
      <protection locked="0"/>
    </xf>
    <xf numFmtId="2" fontId="1" fillId="10" borderId="65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11" xfId="0" applyFont="1" applyFill="1" applyBorder="1" applyAlignment="1" applyProtection="1">
      <alignment horizontal="left"/>
      <protection locked="0"/>
    </xf>
    <xf numFmtId="0" fontId="1" fillId="2" borderId="72" xfId="0" applyFont="1" applyFill="1" applyBorder="1" applyAlignment="1" applyProtection="1">
      <alignment horizontal="center"/>
      <protection locked="0"/>
    </xf>
    <xf numFmtId="0" fontId="1" fillId="2" borderId="89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10" borderId="77" xfId="0" applyFill="1" applyBorder="1" applyAlignment="1" applyProtection="1">
      <alignment horizontal="left"/>
      <protection locked="0"/>
    </xf>
    <xf numFmtId="0" fontId="0" fillId="10" borderId="3" xfId="0" applyFill="1" applyBorder="1" applyAlignment="1" applyProtection="1">
      <alignment horizontal="left"/>
      <protection locked="0"/>
    </xf>
    <xf numFmtId="2" fontId="0" fillId="10" borderId="73" xfId="0" applyNumberFormat="1" applyFill="1" applyBorder="1" applyAlignment="1" applyProtection="1">
      <alignment horizontal="center"/>
      <protection locked="0"/>
    </xf>
    <xf numFmtId="2" fontId="0" fillId="10" borderId="68" xfId="0" applyNumberFormat="1" applyFill="1" applyBorder="1" applyAlignment="1" applyProtection="1">
      <alignment horizontal="center"/>
      <protection locked="0"/>
    </xf>
    <xf numFmtId="0" fontId="0" fillId="10" borderId="97" xfId="0" applyFill="1" applyBorder="1" applyAlignment="1" applyProtection="1">
      <alignment horizontal="left"/>
      <protection locked="0"/>
    </xf>
    <xf numFmtId="0" fontId="0" fillId="10" borderId="29" xfId="0" applyFill="1" applyBorder="1" applyAlignment="1" applyProtection="1">
      <alignment horizontal="left"/>
      <protection locked="0"/>
    </xf>
    <xf numFmtId="2" fontId="0" fillId="10" borderId="103" xfId="0" applyNumberFormat="1" applyFill="1" applyBorder="1" applyAlignment="1" applyProtection="1">
      <alignment horizontal="center"/>
      <protection locked="0"/>
    </xf>
    <xf numFmtId="2" fontId="0" fillId="10" borderId="8" xfId="0" applyNumberFormat="1" applyFill="1" applyBorder="1" applyAlignment="1" applyProtection="1">
      <alignment horizontal="center"/>
      <protection locked="0"/>
    </xf>
    <xf numFmtId="2" fontId="0" fillId="10" borderId="104" xfId="0" applyNumberFormat="1" applyFill="1" applyBorder="1" applyAlignment="1" applyProtection="1">
      <alignment horizontal="center"/>
      <protection locked="0"/>
    </xf>
    <xf numFmtId="0" fontId="12" fillId="3" borderId="11" xfId="0" applyFont="1" applyFill="1" applyBorder="1" applyAlignment="1" applyProtection="1">
      <alignment horizontal="left"/>
      <protection locked="0"/>
    </xf>
    <xf numFmtId="0" fontId="12" fillId="3" borderId="13" xfId="0" applyFont="1" applyFill="1" applyBorder="1" applyAlignment="1" applyProtection="1">
      <alignment horizontal="left"/>
      <protection locked="0"/>
    </xf>
    <xf numFmtId="0" fontId="1" fillId="3" borderId="99" xfId="0" applyFont="1" applyFill="1" applyBorder="1" applyAlignment="1" applyProtection="1">
      <alignment horizontal="center"/>
      <protection locked="0"/>
    </xf>
    <xf numFmtId="0" fontId="1" fillId="3" borderId="100" xfId="0" applyFont="1" applyFill="1" applyBorder="1" applyAlignment="1" applyProtection="1">
      <alignment horizontal="center"/>
      <protection locked="0"/>
    </xf>
    <xf numFmtId="0" fontId="1" fillId="3" borderId="12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horizontal="center"/>
      <protection locked="0"/>
    </xf>
    <xf numFmtId="2" fontId="12" fillId="3" borderId="94" xfId="0" applyNumberFormat="1" applyFont="1" applyFill="1" applyBorder="1" applyAlignment="1" applyProtection="1">
      <alignment horizontal="center"/>
      <protection locked="0"/>
    </xf>
    <xf numFmtId="2" fontId="12" fillId="3" borderId="95" xfId="0" applyNumberFormat="1" applyFont="1" applyFill="1" applyBorder="1" applyAlignment="1" applyProtection="1">
      <alignment horizontal="center"/>
      <protection locked="0"/>
    </xf>
    <xf numFmtId="2" fontId="12" fillId="3" borderId="96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Alignment="1" applyProtection="1">
      <alignment horizontal="center"/>
      <protection locked="0"/>
    </xf>
    <xf numFmtId="0" fontId="0" fillId="10" borderId="98" xfId="0" applyFill="1" applyBorder="1" applyAlignment="1" applyProtection="1">
      <alignment horizontal="left"/>
      <protection locked="0"/>
    </xf>
    <xf numFmtId="0" fontId="0" fillId="10" borderId="44" xfId="0" applyFill="1" applyBorder="1" applyAlignment="1" applyProtection="1">
      <alignment horizontal="left"/>
      <protection locked="0"/>
    </xf>
    <xf numFmtId="0" fontId="0" fillId="10" borderId="68" xfId="0" applyFill="1" applyBorder="1" applyAlignment="1" applyProtection="1">
      <alignment horizontal="center" vertical="center"/>
      <protection locked="0"/>
    </xf>
    <xf numFmtId="0" fontId="0" fillId="10" borderId="2" xfId="0" applyFill="1" applyBorder="1" applyAlignment="1" applyProtection="1">
      <alignment horizontal="center" vertical="center"/>
      <protection locked="0"/>
    </xf>
    <xf numFmtId="2" fontId="0" fillId="10" borderId="92" xfId="0" applyNumberFormat="1" applyFill="1" applyBorder="1" applyAlignment="1" applyProtection="1">
      <alignment horizontal="center"/>
      <protection locked="0"/>
    </xf>
    <xf numFmtId="2" fontId="0" fillId="10" borderId="43" xfId="0" applyNumberFormat="1" applyFill="1" applyBorder="1" applyAlignment="1" applyProtection="1">
      <alignment horizontal="center"/>
      <protection locked="0"/>
    </xf>
    <xf numFmtId="2" fontId="0" fillId="10" borderId="93" xfId="0" applyNumberFormat="1" applyFill="1" applyBorder="1" applyAlignment="1" applyProtection="1">
      <alignment horizontal="center"/>
      <protection locked="0"/>
    </xf>
    <xf numFmtId="2" fontId="0" fillId="10" borderId="4" xfId="0" applyNumberFormat="1" applyFill="1" applyBorder="1" applyAlignment="1" applyProtection="1">
      <alignment horizontal="center" vertical="center"/>
      <protection locked="0"/>
    </xf>
    <xf numFmtId="2" fontId="0" fillId="10" borderId="1" xfId="0" applyNumberFormat="1" applyFill="1" applyBorder="1" applyAlignment="1" applyProtection="1">
      <alignment horizontal="center" vertical="center"/>
      <protection locked="0"/>
    </xf>
    <xf numFmtId="2" fontId="0" fillId="10" borderId="69" xfId="0" applyNumberFormat="1" applyFill="1" applyBorder="1" applyAlignment="1" applyProtection="1">
      <alignment horizontal="center" vertical="center"/>
      <protection locked="0"/>
    </xf>
    <xf numFmtId="0" fontId="0" fillId="10" borderId="2" xfId="0" applyFill="1" applyBorder="1" applyAlignment="1" applyProtection="1">
      <alignment horizontal="center"/>
      <protection locked="0"/>
    </xf>
    <xf numFmtId="0" fontId="12" fillId="4" borderId="11" xfId="0" applyFont="1" applyFill="1" applyBorder="1" applyAlignment="1" applyProtection="1">
      <alignment horizontal="left"/>
      <protection locked="0"/>
    </xf>
    <xf numFmtId="0" fontId="12" fillId="4" borderId="13" xfId="0" applyFont="1" applyFill="1" applyBorder="1" applyAlignment="1" applyProtection="1">
      <alignment horizontal="left"/>
      <protection locked="0"/>
    </xf>
    <xf numFmtId="0" fontId="1" fillId="4" borderId="65" xfId="0" applyFont="1" applyFill="1" applyBorder="1" applyAlignment="1" applyProtection="1">
      <alignment horizontal="center"/>
      <protection locked="0"/>
    </xf>
    <xf numFmtId="0" fontId="1" fillId="4" borderId="74" xfId="0" applyFont="1" applyFill="1" applyBorder="1" applyAlignment="1" applyProtection="1">
      <alignment horizontal="center"/>
      <protection locked="0"/>
    </xf>
    <xf numFmtId="0" fontId="1" fillId="4" borderId="12" xfId="0" applyFont="1" applyFill="1" applyBorder="1" applyAlignment="1" applyProtection="1">
      <alignment horizontal="center"/>
      <protection locked="0"/>
    </xf>
    <xf numFmtId="0" fontId="1" fillId="4" borderId="11" xfId="0" applyFont="1" applyFill="1" applyBorder="1" applyAlignment="1" applyProtection="1">
      <alignment horizontal="center"/>
      <protection locked="0"/>
    </xf>
    <xf numFmtId="2" fontId="12" fillId="4" borderId="94" xfId="0" applyNumberFormat="1" applyFont="1" applyFill="1" applyBorder="1" applyAlignment="1" applyProtection="1">
      <alignment horizontal="center"/>
      <protection locked="0"/>
    </xf>
    <xf numFmtId="2" fontId="12" fillId="4" borderId="95" xfId="0" applyNumberFormat="1" applyFont="1" applyFill="1" applyBorder="1" applyAlignment="1" applyProtection="1">
      <alignment horizontal="center"/>
      <protection locked="0"/>
    </xf>
    <xf numFmtId="2" fontId="12" fillId="4" borderId="96" xfId="0" applyNumberFormat="1" applyFont="1" applyFill="1" applyBorder="1" applyAlignment="1" applyProtection="1">
      <alignment horizontal="center"/>
      <protection locked="0"/>
    </xf>
    <xf numFmtId="2" fontId="1" fillId="4" borderId="11" xfId="0" applyNumberFormat="1" applyFont="1" applyFill="1" applyBorder="1" applyAlignment="1" applyProtection="1">
      <alignment horizontal="center"/>
      <protection locked="0"/>
    </xf>
    <xf numFmtId="0" fontId="12" fillId="5" borderId="11" xfId="0" applyFont="1" applyFill="1" applyBorder="1" applyAlignment="1" applyProtection="1">
      <alignment horizontal="left"/>
      <protection locked="0"/>
    </xf>
    <xf numFmtId="0" fontId="12" fillId="5" borderId="13" xfId="0" applyFont="1" applyFill="1" applyBorder="1" applyAlignment="1" applyProtection="1">
      <alignment horizontal="left"/>
      <protection locked="0"/>
    </xf>
    <xf numFmtId="0" fontId="12" fillId="5" borderId="70" xfId="0" applyFont="1" applyFill="1" applyBorder="1" applyAlignment="1" applyProtection="1">
      <alignment horizontal="center"/>
      <protection locked="0"/>
    </xf>
    <xf numFmtId="0" fontId="12" fillId="5" borderId="71" xfId="0" applyFont="1" applyFill="1" applyBorder="1" applyAlignment="1" applyProtection="1">
      <alignment horizontal="center"/>
      <protection locked="0"/>
    </xf>
    <xf numFmtId="0" fontId="1" fillId="5" borderId="12" xfId="0" applyFont="1" applyFill="1" applyBorder="1" applyAlignment="1" applyProtection="1">
      <alignment horizontal="center"/>
      <protection locked="0"/>
    </xf>
    <xf numFmtId="0" fontId="1" fillId="5" borderId="11" xfId="0" applyFont="1" applyFill="1" applyBorder="1" applyAlignment="1" applyProtection="1">
      <alignment horizontal="center"/>
      <protection locked="0"/>
    </xf>
    <xf numFmtId="2" fontId="12" fillId="5" borderId="94" xfId="0" applyNumberFormat="1" applyFont="1" applyFill="1" applyBorder="1" applyAlignment="1" applyProtection="1">
      <alignment horizontal="center"/>
      <protection locked="0"/>
    </xf>
    <xf numFmtId="2" fontId="12" fillId="5" borderId="95" xfId="0" applyNumberFormat="1" applyFont="1" applyFill="1" applyBorder="1" applyAlignment="1" applyProtection="1">
      <alignment horizontal="center"/>
      <protection locked="0"/>
    </xf>
    <xf numFmtId="2" fontId="12" fillId="5" borderId="96" xfId="0" applyNumberFormat="1" applyFont="1" applyFill="1" applyBorder="1" applyAlignment="1" applyProtection="1">
      <alignment horizontal="center"/>
      <protection locked="0"/>
    </xf>
    <xf numFmtId="2" fontId="1" fillId="5" borderId="11" xfId="0" applyNumberFormat="1" applyFont="1" applyFill="1" applyBorder="1" applyAlignment="1" applyProtection="1">
      <alignment horizontal="center"/>
      <protection locked="0"/>
    </xf>
    <xf numFmtId="0" fontId="12" fillId="6" borderId="11" xfId="0" applyFont="1" applyFill="1" applyBorder="1" applyAlignment="1" applyProtection="1">
      <alignment horizontal="left"/>
      <protection locked="0"/>
    </xf>
    <xf numFmtId="0" fontId="12" fillId="6" borderId="13" xfId="0" applyFont="1" applyFill="1" applyBorder="1" applyAlignment="1" applyProtection="1">
      <alignment horizontal="left"/>
      <protection locked="0"/>
    </xf>
    <xf numFmtId="0" fontId="12" fillId="6" borderId="70" xfId="0" applyFont="1" applyFill="1" applyBorder="1" applyAlignment="1" applyProtection="1">
      <alignment horizontal="center"/>
      <protection locked="0"/>
    </xf>
    <xf numFmtId="0" fontId="12" fillId="6" borderId="71" xfId="0" applyFont="1" applyFill="1" applyBorder="1" applyAlignment="1" applyProtection="1">
      <alignment horizontal="center"/>
      <protection locked="0"/>
    </xf>
    <xf numFmtId="0" fontId="1" fillId="6" borderId="12" xfId="0" applyFont="1" applyFill="1" applyBorder="1" applyAlignment="1" applyProtection="1">
      <alignment horizontal="center"/>
      <protection locked="0"/>
    </xf>
    <xf numFmtId="0" fontId="1" fillId="6" borderId="11" xfId="0" applyFont="1" applyFill="1" applyBorder="1" applyAlignment="1" applyProtection="1">
      <alignment horizontal="center"/>
      <protection locked="0"/>
    </xf>
    <xf numFmtId="2" fontId="12" fillId="6" borderId="94" xfId="0" applyNumberFormat="1" applyFont="1" applyFill="1" applyBorder="1" applyAlignment="1" applyProtection="1">
      <alignment horizontal="center"/>
      <protection locked="0"/>
    </xf>
    <xf numFmtId="2" fontId="12" fillId="6" borderId="95" xfId="0" applyNumberFormat="1" applyFont="1" applyFill="1" applyBorder="1" applyAlignment="1" applyProtection="1">
      <alignment horizontal="center"/>
      <protection locked="0"/>
    </xf>
    <xf numFmtId="2" fontId="12" fillId="6" borderId="96" xfId="0" applyNumberFormat="1" applyFont="1" applyFill="1" applyBorder="1" applyAlignment="1" applyProtection="1">
      <alignment horizontal="center"/>
      <protection locked="0"/>
    </xf>
    <xf numFmtId="2" fontId="1" fillId="6" borderId="11" xfId="0" applyNumberFormat="1" applyFont="1" applyFill="1" applyBorder="1" applyAlignment="1" applyProtection="1">
      <alignment horizontal="center"/>
      <protection locked="0"/>
    </xf>
    <xf numFmtId="0" fontId="0" fillId="10" borderId="78" xfId="0" applyFill="1" applyBorder="1" applyAlignment="1" applyProtection="1">
      <alignment horizontal="left"/>
      <protection locked="0"/>
    </xf>
    <xf numFmtId="0" fontId="0" fillId="10" borderId="58" xfId="0" applyFill="1" applyBorder="1" applyAlignment="1" applyProtection="1">
      <alignment horizontal="left"/>
      <protection locked="0"/>
    </xf>
    <xf numFmtId="0" fontId="0" fillId="10" borderId="56" xfId="0" applyFill="1" applyBorder="1" applyAlignment="1" applyProtection="1">
      <alignment horizontal="center"/>
      <protection locked="0"/>
    </xf>
    <xf numFmtId="0" fontId="0" fillId="10" borderId="73" xfId="0" applyFill="1" applyBorder="1" applyAlignment="1" applyProtection="1">
      <alignment horizontal="left"/>
      <protection locked="0"/>
    </xf>
    <xf numFmtId="0" fontId="0" fillId="10" borderId="7" xfId="0" applyFill="1" applyBorder="1" applyAlignment="1" applyProtection="1">
      <alignment horizontal="left"/>
      <protection locked="0"/>
    </xf>
    <xf numFmtId="0" fontId="0" fillId="10" borderId="67" xfId="0" applyFill="1" applyBorder="1" applyAlignment="1" applyProtection="1">
      <alignment horizontal="left"/>
      <protection locked="0"/>
    </xf>
    <xf numFmtId="0" fontId="0" fillId="10" borderId="68" xfId="0" applyFill="1" applyBorder="1" applyAlignment="1" applyProtection="1">
      <alignment horizontal="left"/>
      <protection locked="0"/>
    </xf>
    <xf numFmtId="0" fontId="0" fillId="10" borderId="1" xfId="0" applyFill="1" applyBorder="1" applyAlignment="1" applyProtection="1">
      <alignment horizontal="left"/>
      <protection locked="0"/>
    </xf>
    <xf numFmtId="0" fontId="0" fillId="10" borderId="69" xfId="0" applyFill="1" applyBorder="1" applyAlignment="1" applyProtection="1">
      <alignment horizontal="left"/>
      <protection locked="0"/>
    </xf>
    <xf numFmtId="0" fontId="0" fillId="10" borderId="103" xfId="0" applyFill="1" applyBorder="1" applyAlignment="1" applyProtection="1">
      <alignment horizontal="left"/>
      <protection locked="0"/>
    </xf>
    <xf numFmtId="0" fontId="0" fillId="10" borderId="8" xfId="0" applyFill="1" applyBorder="1" applyAlignment="1" applyProtection="1">
      <alignment horizontal="left"/>
      <protection locked="0"/>
    </xf>
    <xf numFmtId="0" fontId="0" fillId="10" borderId="104" xfId="0" applyFill="1" applyBorder="1" applyAlignment="1" applyProtection="1">
      <alignment horizontal="left"/>
      <protection locked="0"/>
    </xf>
    <xf numFmtId="0" fontId="0" fillId="10" borderId="103" xfId="0" applyFill="1" applyBorder="1" applyAlignment="1" applyProtection="1">
      <alignment horizontal="center"/>
      <protection locked="0"/>
    </xf>
    <xf numFmtId="0" fontId="0" fillId="10" borderId="104" xfId="0" applyFill="1" applyBorder="1" applyAlignment="1" applyProtection="1">
      <alignment horizontal="center"/>
      <protection locked="0"/>
    </xf>
    <xf numFmtId="2" fontId="0" fillId="10" borderId="33" xfId="0" applyNumberFormat="1" applyFill="1" applyBorder="1" applyAlignment="1" applyProtection="1">
      <alignment horizontal="center"/>
      <protection locked="0"/>
    </xf>
    <xf numFmtId="0" fontId="0" fillId="10" borderId="7" xfId="0" applyFill="1" applyBorder="1" applyAlignment="1" applyProtection="1">
      <alignment horizontal="center"/>
      <protection locked="0"/>
    </xf>
    <xf numFmtId="0" fontId="0" fillId="10" borderId="14" xfId="0" applyFill="1" applyBorder="1" applyAlignment="1" applyProtection="1">
      <alignment horizontal="center"/>
      <protection locked="0"/>
    </xf>
    <xf numFmtId="0" fontId="0" fillId="10" borderId="18" xfId="0" applyFill="1" applyBorder="1" applyAlignment="1" applyProtection="1">
      <alignment horizontal="center"/>
      <protection locked="0"/>
    </xf>
    <xf numFmtId="0" fontId="0" fillId="10" borderId="88" xfId="0" applyFill="1" applyBorder="1" applyAlignment="1" applyProtection="1">
      <alignment horizontal="center"/>
      <protection locked="0"/>
    </xf>
    <xf numFmtId="2" fontId="0" fillId="10" borderId="14" xfId="0" applyNumberFormat="1" applyFill="1" applyBorder="1" applyAlignment="1" applyProtection="1">
      <alignment horizontal="center"/>
      <protection locked="0"/>
    </xf>
    <xf numFmtId="0" fontId="1" fillId="17" borderId="18" xfId="0" applyFont="1" applyFill="1" applyBorder="1" applyAlignment="1" applyProtection="1">
      <alignment horizontal="center"/>
      <protection locked="0"/>
    </xf>
    <xf numFmtId="0" fontId="1" fillId="17" borderId="11" xfId="0" applyFont="1" applyFill="1" applyBorder="1" applyAlignment="1" applyProtection="1">
      <alignment horizontal="center"/>
      <protection locked="0"/>
    </xf>
    <xf numFmtId="0" fontId="1" fillId="17" borderId="13" xfId="0" applyFont="1" applyFill="1" applyBorder="1" applyAlignment="1" applyProtection="1">
      <alignment horizontal="center"/>
      <protection locked="0"/>
    </xf>
    <xf numFmtId="0" fontId="1" fillId="17" borderId="12" xfId="0" applyFont="1" applyFill="1" applyBorder="1" applyAlignment="1" applyProtection="1">
      <alignment horizontal="center"/>
      <protection locked="0"/>
    </xf>
    <xf numFmtId="0" fontId="0" fillId="10" borderId="1" xfId="0" applyFill="1" applyBorder="1" applyAlignment="1" applyProtection="1">
      <alignment horizontal="center"/>
      <protection locked="0"/>
    </xf>
    <xf numFmtId="0" fontId="0" fillId="10" borderId="58" xfId="0" applyFill="1" applyBorder="1" applyAlignment="1" applyProtection="1">
      <alignment horizontal="center"/>
      <protection locked="0"/>
    </xf>
    <xf numFmtId="0" fontId="0" fillId="10" borderId="87" xfId="0" applyFill="1" applyBorder="1" applyAlignment="1" applyProtection="1">
      <alignment horizontal="center"/>
      <protection locked="0"/>
    </xf>
    <xf numFmtId="0" fontId="0" fillId="10" borderId="3" xfId="0" applyFill="1" applyBorder="1" applyAlignment="1" applyProtection="1">
      <alignment horizontal="center"/>
      <protection locked="0"/>
    </xf>
    <xf numFmtId="0" fontId="0" fillId="10" borderId="86" xfId="0" applyFill="1" applyBorder="1" applyAlignment="1" applyProtection="1">
      <alignment horizontal="center"/>
      <protection locked="0"/>
    </xf>
    <xf numFmtId="0" fontId="0" fillId="10" borderId="10" xfId="0" applyFill="1" applyBorder="1" applyAlignment="1" applyProtection="1">
      <alignment horizontal="center"/>
      <protection locked="0"/>
    </xf>
    <xf numFmtId="2" fontId="1" fillId="10" borderId="78" xfId="0" applyNumberFormat="1" applyFont="1" applyFill="1" applyBorder="1" applyAlignment="1" applyProtection="1">
      <alignment horizontal="center"/>
      <protection locked="0"/>
    </xf>
    <xf numFmtId="0" fontId="1" fillId="10" borderId="58" xfId="0" applyFont="1" applyFill="1" applyBorder="1" applyAlignment="1" applyProtection="1">
      <alignment horizontal="center"/>
      <protection locked="0"/>
    </xf>
    <xf numFmtId="2" fontId="1" fillId="10" borderId="56" xfId="0" applyNumberFormat="1" applyFont="1" applyFill="1" applyBorder="1" applyAlignment="1" applyProtection="1">
      <alignment horizontal="center"/>
      <protection locked="0"/>
    </xf>
    <xf numFmtId="2" fontId="1" fillId="10" borderId="58" xfId="0" applyNumberFormat="1" applyFont="1" applyFill="1" applyBorder="1" applyAlignment="1" applyProtection="1">
      <alignment horizontal="center"/>
      <protection locked="0"/>
    </xf>
    <xf numFmtId="2" fontId="1" fillId="10" borderId="87" xfId="0" applyNumberFormat="1" applyFont="1" applyFill="1" applyBorder="1" applyAlignment="1" applyProtection="1">
      <alignment horizontal="center"/>
      <protection locked="0"/>
    </xf>
    <xf numFmtId="0" fontId="0" fillId="10" borderId="74" xfId="0" applyFill="1" applyBorder="1" applyAlignment="1" applyProtection="1">
      <alignment horizontal="center"/>
      <protection locked="0"/>
    </xf>
    <xf numFmtId="0" fontId="0" fillId="10" borderId="75" xfId="0" applyFill="1" applyBorder="1" applyAlignment="1" applyProtection="1">
      <alignment horizontal="center"/>
      <protection locked="0"/>
    </xf>
    <xf numFmtId="0" fontId="0" fillId="10" borderId="76" xfId="0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17" borderId="11" xfId="0" applyFont="1" applyFill="1" applyBorder="1" applyAlignment="1">
      <alignment horizontal="center" vertical="center" wrapText="1"/>
    </xf>
    <xf numFmtId="0" fontId="1" fillId="17" borderId="13" xfId="0" applyFont="1" applyFill="1" applyBorder="1" applyAlignment="1">
      <alignment horizontal="center" vertical="center" wrapText="1"/>
    </xf>
    <xf numFmtId="0" fontId="1" fillId="17" borderId="12" xfId="0" applyFont="1" applyFill="1" applyBorder="1" applyAlignment="1">
      <alignment horizontal="center" vertical="center" wrapText="1"/>
    </xf>
    <xf numFmtId="0" fontId="1" fillId="17" borderId="6" xfId="0" applyFont="1" applyFill="1" applyBorder="1" applyAlignment="1">
      <alignment horizontal="center" vertical="center" wrapText="1"/>
    </xf>
    <xf numFmtId="0" fontId="0" fillId="0" borderId="68" xfId="0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69" xfId="0" applyBorder="1" applyAlignment="1">
      <alignment horizontal="left" vertical="center" wrapText="1"/>
    </xf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2" fontId="0" fillId="10" borderId="68" xfId="0" applyNumberFormat="1" applyFill="1" applyBorder="1" applyAlignment="1">
      <alignment horizontal="center" vertical="center" wrapText="1"/>
    </xf>
    <xf numFmtId="2" fontId="0" fillId="10" borderId="1" xfId="0" applyNumberFormat="1" applyFill="1" applyBorder="1" applyAlignment="1">
      <alignment horizontal="center" vertical="center" wrapText="1"/>
    </xf>
    <xf numFmtId="2" fontId="0" fillId="10" borderId="69" xfId="0" applyNumberFormat="1" applyFill="1" applyBorder="1" applyAlignment="1">
      <alignment horizontal="center" vertical="center" wrapText="1"/>
    </xf>
    <xf numFmtId="0" fontId="0" fillId="0" borderId="73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67" xfId="0" applyBorder="1" applyAlignment="1">
      <alignment horizontal="left" vertical="center" wrapText="1"/>
    </xf>
    <xf numFmtId="0" fontId="0" fillId="0" borderId="73" xfId="0" applyBorder="1" applyAlignment="1">
      <alignment horizontal="center" vertical="center" wrapText="1"/>
    </xf>
    <xf numFmtId="0" fontId="0" fillId="0" borderId="67" xfId="0" applyBorder="1" applyAlignment="1">
      <alignment horizontal="center" vertical="center" wrapText="1"/>
    </xf>
    <xf numFmtId="2" fontId="0" fillId="10" borderId="73" xfId="0" applyNumberFormat="1" applyFill="1" applyBorder="1" applyAlignment="1">
      <alignment horizontal="center" vertical="center" wrapText="1"/>
    </xf>
    <xf numFmtId="2" fontId="0" fillId="10" borderId="7" xfId="0" applyNumberFormat="1" applyFill="1" applyBorder="1" applyAlignment="1">
      <alignment horizontal="center" vertical="center" wrapText="1"/>
    </xf>
    <xf numFmtId="2" fontId="0" fillId="10" borderId="67" xfId="0" applyNumberFormat="1" applyFill="1" applyBorder="1" applyAlignment="1">
      <alignment horizontal="center" vertical="center" wrapText="1"/>
    </xf>
    <xf numFmtId="2" fontId="0" fillId="0" borderId="84" xfId="0" applyNumberFormat="1" applyBorder="1" applyAlignment="1">
      <alignment horizontal="center" vertical="center" wrapText="1"/>
    </xf>
    <xf numFmtId="2" fontId="0" fillId="0" borderId="16" xfId="0" applyNumberFormat="1" applyBorder="1" applyAlignment="1">
      <alignment horizontal="center" vertical="center" wrapText="1"/>
    </xf>
    <xf numFmtId="2" fontId="0" fillId="0" borderId="85" xfId="0" applyNumberFormat="1" applyBorder="1" applyAlignment="1">
      <alignment horizontal="center" vertical="center" wrapText="1"/>
    </xf>
    <xf numFmtId="2" fontId="0" fillId="0" borderId="77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2" fontId="0" fillId="0" borderId="86" xfId="0" applyNumberForma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1" xfId="0" applyBorder="1" applyAlignment="1">
      <alignment horizontal="center" vertical="center" wrapText="1"/>
    </xf>
    <xf numFmtId="2" fontId="0" fillId="10" borderId="70" xfId="0" applyNumberFormat="1" applyFill="1" applyBorder="1" applyAlignment="1">
      <alignment horizontal="center" vertical="center" wrapText="1"/>
    </xf>
    <xf numFmtId="2" fontId="0" fillId="10" borderId="10" xfId="0" applyNumberFormat="1" applyFill="1" applyBorder="1" applyAlignment="1">
      <alignment horizontal="center" vertical="center" wrapText="1"/>
    </xf>
    <xf numFmtId="2" fontId="0" fillId="10" borderId="71" xfId="0" applyNumberFormat="1" applyFill="1" applyBorder="1" applyAlignment="1">
      <alignment horizontal="center" vertical="center" wrapText="1"/>
    </xf>
    <xf numFmtId="2" fontId="0" fillId="0" borderId="78" xfId="0" applyNumberFormat="1" applyBorder="1" applyAlignment="1">
      <alignment horizontal="center" vertical="center" wrapText="1"/>
    </xf>
    <xf numFmtId="2" fontId="0" fillId="0" borderId="58" xfId="0" applyNumberFormat="1" applyBorder="1" applyAlignment="1">
      <alignment horizontal="center" vertical="center" wrapText="1"/>
    </xf>
    <xf numFmtId="2" fontId="0" fillId="0" borderId="87" xfId="0" applyNumberFormat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0" fillId="0" borderId="77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2" fontId="0" fillId="10" borderId="15" xfId="0" applyNumberFormat="1" applyFill="1" applyBorder="1" applyAlignment="1">
      <alignment horizontal="center" vertical="center" wrapText="1"/>
    </xf>
    <xf numFmtId="2" fontId="0" fillId="10" borderId="4" xfId="0" applyNumberFormat="1" applyFill="1" applyBorder="1" applyAlignment="1">
      <alignment horizontal="center" vertical="center" wrapText="1"/>
    </xf>
    <xf numFmtId="2" fontId="1" fillId="10" borderId="65" xfId="0" applyNumberFormat="1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left" vertical="center" wrapText="1"/>
    </xf>
    <xf numFmtId="0" fontId="1" fillId="2" borderId="13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center" vertical="center" wrapText="1"/>
    </xf>
    <xf numFmtId="2" fontId="1" fillId="2" borderId="11" xfId="0" applyNumberFormat="1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" fontId="0" fillId="0" borderId="84" xfId="0" applyNumberFormat="1" applyBorder="1" applyAlignment="1">
      <alignment horizontal="center" vertical="center" wrapText="1"/>
    </xf>
    <xf numFmtId="1" fontId="0" fillId="0" borderId="85" xfId="0" applyNumberFormat="1" applyBorder="1" applyAlignment="1">
      <alignment horizontal="center" vertical="center" wrapText="1"/>
    </xf>
    <xf numFmtId="0" fontId="0" fillId="0" borderId="77" xfId="0" applyBorder="1" applyAlignment="1">
      <alignment horizontal="center" vertical="center" wrapText="1"/>
    </xf>
    <xf numFmtId="0" fontId="0" fillId="0" borderId="86" xfId="0" applyBorder="1" applyAlignment="1">
      <alignment horizontal="center" vertical="center" wrapText="1"/>
    </xf>
    <xf numFmtId="0" fontId="1" fillId="3" borderId="6" xfId="0" applyFont="1" applyFill="1" applyBorder="1" applyAlignment="1">
      <alignment horizontal="left" vertical="center" wrapText="1"/>
    </xf>
    <xf numFmtId="0" fontId="1" fillId="3" borderId="11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 wrapText="1"/>
    </xf>
    <xf numFmtId="2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0" borderId="84" xfId="0" applyBorder="1" applyAlignment="1">
      <alignment horizontal="center" vertical="center" wrapText="1"/>
    </xf>
    <xf numFmtId="0" fontId="0" fillId="0" borderId="85" xfId="0" applyBorder="1" applyAlignment="1">
      <alignment horizontal="center" vertical="center" wrapText="1"/>
    </xf>
    <xf numFmtId="0" fontId="0" fillId="0" borderId="78" xfId="0" applyBorder="1" applyAlignment="1">
      <alignment horizontal="center" vertical="center" wrapText="1"/>
    </xf>
    <xf numFmtId="0" fontId="0" fillId="0" borderId="87" xfId="0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left" vertical="center" wrapText="1"/>
    </xf>
    <xf numFmtId="0" fontId="1" fillId="4" borderId="11" xfId="0" applyFont="1" applyFill="1" applyBorder="1" applyAlignment="1">
      <alignment horizontal="left" vertical="center" wrapText="1"/>
    </xf>
    <xf numFmtId="0" fontId="1" fillId="4" borderId="6" xfId="0" applyFont="1" applyFill="1" applyBorder="1" applyAlignment="1">
      <alignment horizontal="center" vertical="center" wrapText="1"/>
    </xf>
    <xf numFmtId="2" fontId="1" fillId="4" borderId="11" xfId="0" applyNumberFormat="1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left" vertical="center" wrapText="1"/>
    </xf>
    <xf numFmtId="0" fontId="1" fillId="5" borderId="11" xfId="0" applyFont="1" applyFill="1" applyBorder="1" applyAlignment="1">
      <alignment horizontal="left" vertical="center" wrapText="1"/>
    </xf>
    <xf numFmtId="0" fontId="1" fillId="5" borderId="6" xfId="0" applyFont="1" applyFill="1" applyBorder="1" applyAlignment="1">
      <alignment horizontal="center" vertical="center" wrapText="1"/>
    </xf>
    <xf numFmtId="2" fontId="1" fillId="5" borderId="11" xfId="0" applyNumberFormat="1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left" vertical="center" wrapText="1"/>
    </xf>
    <xf numFmtId="0" fontId="1" fillId="6" borderId="11" xfId="0" applyFont="1" applyFill="1" applyBorder="1" applyAlignment="1">
      <alignment horizontal="left" vertical="center" wrapText="1"/>
    </xf>
    <xf numFmtId="0" fontId="1" fillId="6" borderId="6" xfId="0" applyFont="1" applyFill="1" applyBorder="1" applyAlignment="1">
      <alignment horizontal="center" vertical="center" wrapText="1"/>
    </xf>
    <xf numFmtId="2" fontId="1" fillId="6" borderId="11" xfId="0" applyNumberFormat="1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left" vertical="center" wrapText="1"/>
    </xf>
    <xf numFmtId="0" fontId="0" fillId="0" borderId="70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56" xfId="0" applyBorder="1" applyAlignment="1">
      <alignment horizontal="left" vertical="center" wrapText="1"/>
    </xf>
    <xf numFmtId="2" fontId="0" fillId="10" borderId="57" xfId="0" applyNumberFormat="1" applyFill="1" applyBorder="1" applyAlignment="1">
      <alignment horizontal="center" vertical="center" wrapText="1"/>
    </xf>
    <xf numFmtId="0" fontId="1" fillId="10" borderId="65" xfId="0" applyFont="1" applyFill="1" applyBorder="1" applyAlignment="1">
      <alignment horizontal="center" vertical="center" wrapText="1"/>
    </xf>
    <xf numFmtId="0" fontId="1" fillId="10" borderId="74" xfId="0" applyFont="1" applyFill="1" applyBorder="1" applyAlignment="1">
      <alignment horizontal="center" vertical="center" wrapText="1"/>
    </xf>
    <xf numFmtId="0" fontId="1" fillId="10" borderId="75" xfId="0" applyFont="1" applyFill="1" applyBorder="1" applyAlignment="1">
      <alignment horizontal="center" vertical="center" wrapText="1"/>
    </xf>
    <xf numFmtId="0" fontId="1" fillId="23" borderId="12" xfId="0" applyFont="1" applyFill="1" applyBorder="1" applyAlignment="1" applyProtection="1">
      <alignment horizontal="left"/>
    </xf>
    <xf numFmtId="0" fontId="0" fillId="0" borderId="84" xfId="0" applyFill="1" applyBorder="1" applyAlignment="1" applyProtection="1">
      <alignment horizontal="left"/>
    </xf>
    <xf numFmtId="0" fontId="0" fillId="0" borderId="16" xfId="0" applyFill="1" applyBorder="1" applyAlignment="1" applyProtection="1">
      <alignment horizontal="left"/>
    </xf>
    <xf numFmtId="0" fontId="0" fillId="0" borderId="85" xfId="0" applyFill="1" applyBorder="1" applyAlignment="1" applyProtection="1">
      <alignment horizontal="left"/>
    </xf>
    <xf numFmtId="0" fontId="0" fillId="0" borderId="78" xfId="0" applyFill="1" applyBorder="1" applyAlignment="1" applyProtection="1">
      <alignment horizontal="left"/>
    </xf>
    <xf numFmtId="0" fontId="0" fillId="0" borderId="58" xfId="0" applyFill="1" applyBorder="1" applyAlignment="1" applyProtection="1">
      <alignment horizontal="left"/>
    </xf>
    <xf numFmtId="0" fontId="0" fillId="0" borderId="87" xfId="0" applyFill="1" applyBorder="1" applyAlignment="1" applyProtection="1">
      <alignment horizontal="left"/>
    </xf>
    <xf numFmtId="0" fontId="0" fillId="0" borderId="77" xfId="0" applyFill="1" applyBorder="1" applyAlignment="1" applyProtection="1">
      <alignment horizontal="center"/>
    </xf>
    <xf numFmtId="0" fontId="0" fillId="0" borderId="86" xfId="0" applyFill="1" applyBorder="1" applyAlignment="1" applyProtection="1">
      <alignment horizontal="center"/>
    </xf>
    <xf numFmtId="0" fontId="0" fillId="0" borderId="78" xfId="0" applyFill="1" applyBorder="1" applyAlignment="1" applyProtection="1">
      <alignment horizontal="center"/>
    </xf>
    <xf numFmtId="0" fontId="0" fillId="0" borderId="87" xfId="0" applyFill="1" applyBorder="1" applyAlignment="1" applyProtection="1">
      <alignment horizontal="center"/>
    </xf>
    <xf numFmtId="0" fontId="1" fillId="23" borderId="11" xfId="0" applyFont="1" applyFill="1" applyBorder="1" applyAlignment="1">
      <alignment horizontal="center" vertical="center" wrapText="1"/>
    </xf>
    <xf numFmtId="0" fontId="1" fillId="23" borderId="12" xfId="0" applyFont="1" applyFill="1" applyBorder="1" applyAlignment="1">
      <alignment horizontal="center" vertical="center" wrapText="1"/>
    </xf>
    <xf numFmtId="0" fontId="0" fillId="0" borderId="103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50" xfId="0" applyBorder="1" applyAlignment="1">
      <alignment horizontal="left" vertical="center" wrapText="1"/>
    </xf>
    <xf numFmtId="0" fontId="0" fillId="0" borderId="103" xfId="0" applyBorder="1" applyAlignment="1">
      <alignment horizontal="center" vertical="center" wrapText="1"/>
    </xf>
    <xf numFmtId="0" fontId="0" fillId="0" borderId="104" xfId="0" applyBorder="1" applyAlignment="1">
      <alignment horizontal="center" vertical="center" wrapText="1"/>
    </xf>
    <xf numFmtId="2" fontId="0" fillId="10" borderId="103" xfId="0" applyNumberFormat="1" applyFill="1" applyBorder="1" applyAlignment="1">
      <alignment horizontal="center" vertical="center" wrapText="1"/>
    </xf>
    <xf numFmtId="2" fontId="0" fillId="10" borderId="8" xfId="0" applyNumberFormat="1" applyFill="1" applyBorder="1" applyAlignment="1">
      <alignment horizontal="center" vertical="center" wrapText="1"/>
    </xf>
    <xf numFmtId="2" fontId="0" fillId="10" borderId="104" xfId="0" applyNumberFormat="1" applyFill="1" applyBorder="1" applyAlignment="1">
      <alignment horizontal="center" vertical="center" wrapText="1"/>
    </xf>
    <xf numFmtId="0" fontId="0" fillId="0" borderId="97" xfId="0" applyBorder="1" applyAlignment="1">
      <alignment horizontal="center" vertical="center" wrapText="1"/>
    </xf>
    <xf numFmtId="0" fontId="0" fillId="0" borderId="101" xfId="0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0" fillId="0" borderId="73" xfId="0" applyFill="1" applyBorder="1" applyAlignment="1">
      <alignment horizontal="center" vertical="center" wrapText="1"/>
    </xf>
    <xf numFmtId="0" fontId="0" fillId="0" borderId="67" xfId="0" applyFill="1" applyBorder="1" applyAlignment="1">
      <alignment horizontal="center" vertical="center" wrapText="1"/>
    </xf>
    <xf numFmtId="0" fontId="0" fillId="10" borderId="89" xfId="0" applyFill="1" applyBorder="1" applyAlignment="1">
      <alignment horizontal="center" vertical="center" wrapText="1"/>
    </xf>
    <xf numFmtId="0" fontId="0" fillId="10" borderId="18" xfId="0" applyFill="1" applyBorder="1" applyAlignment="1">
      <alignment horizontal="center" vertical="center" wrapText="1"/>
    </xf>
    <xf numFmtId="0" fontId="0" fillId="10" borderId="88" xfId="0" applyFill="1" applyBorder="1" applyAlignment="1">
      <alignment horizontal="center" vertical="center" wrapText="1"/>
    </xf>
    <xf numFmtId="0" fontId="0" fillId="10" borderId="100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10" borderId="102" xfId="0" applyFill="1" applyBorder="1" applyAlignment="1">
      <alignment horizontal="center" vertical="center" wrapText="1"/>
    </xf>
    <xf numFmtId="0" fontId="0" fillId="10" borderId="74" xfId="0" applyFill="1" applyBorder="1" applyAlignment="1">
      <alignment horizontal="center" vertical="center" wrapText="1"/>
    </xf>
    <xf numFmtId="0" fontId="0" fillId="10" borderId="75" xfId="0" applyFill="1" applyBorder="1" applyAlignment="1">
      <alignment horizontal="center" vertical="center" wrapText="1"/>
    </xf>
    <xf numFmtId="0" fontId="0" fillId="10" borderId="76" xfId="0" applyFill="1" applyBorder="1" applyAlignment="1">
      <alignment horizontal="center" vertical="center" wrapText="1"/>
    </xf>
    <xf numFmtId="2" fontId="1" fillId="0" borderId="78" xfId="0" applyNumberFormat="1" applyFont="1" applyBorder="1" applyAlignment="1">
      <alignment horizontal="center" vertical="center" wrapText="1"/>
    </xf>
    <xf numFmtId="2" fontId="1" fillId="0" borderId="58" xfId="0" applyNumberFormat="1" applyFont="1" applyBorder="1" applyAlignment="1">
      <alignment horizontal="center" vertical="center" wrapText="1"/>
    </xf>
    <xf numFmtId="2" fontId="1" fillId="0" borderId="87" xfId="0" applyNumberFormat="1" applyFont="1" applyBorder="1" applyAlignment="1">
      <alignment horizontal="center" vertical="center" wrapText="1"/>
    </xf>
    <xf numFmtId="0" fontId="0" fillId="10" borderId="78" xfId="0" applyFill="1" applyBorder="1" applyAlignment="1">
      <alignment horizontal="center" vertical="center" wrapText="1"/>
    </xf>
    <xf numFmtId="0" fontId="0" fillId="10" borderId="87" xfId="0" applyFill="1" applyBorder="1" applyAlignment="1">
      <alignment horizontal="center" vertical="center" wrapText="1"/>
    </xf>
    <xf numFmtId="0" fontId="0" fillId="0" borderId="70" xfId="0" applyFill="1" applyBorder="1" applyAlignment="1">
      <alignment horizontal="center" vertical="center" wrapText="1"/>
    </xf>
    <xf numFmtId="0" fontId="0" fillId="0" borderId="71" xfId="0" applyFill="1" applyBorder="1" applyAlignment="1">
      <alignment horizontal="center" vertical="center" wrapText="1"/>
    </xf>
    <xf numFmtId="0" fontId="0" fillId="0" borderId="77" xfId="0" applyFill="1" applyBorder="1" applyAlignment="1">
      <alignment horizontal="center" vertical="center" wrapText="1"/>
    </xf>
    <xf numFmtId="0" fontId="0" fillId="0" borderId="86" xfId="0" applyFill="1" applyBorder="1" applyAlignment="1">
      <alignment horizontal="center" vertical="center" wrapText="1"/>
    </xf>
    <xf numFmtId="0" fontId="2" fillId="17" borderId="2" xfId="0" applyFont="1" applyFill="1" applyBorder="1" applyAlignment="1">
      <alignment horizontal="center" vertical="center"/>
    </xf>
    <xf numFmtId="0" fontId="2" fillId="17" borderId="3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 wrapText="1"/>
    </xf>
    <xf numFmtId="0" fontId="1" fillId="10" borderId="13" xfId="0" applyFont="1" applyFill="1" applyBorder="1" applyAlignment="1">
      <alignment horizontal="center" vertical="center" wrapText="1"/>
    </xf>
    <xf numFmtId="2" fontId="1" fillId="10" borderId="11" xfId="0" applyNumberFormat="1" applyFont="1" applyFill="1" applyBorder="1" applyAlignment="1">
      <alignment horizontal="center" vertical="center" wrapText="1"/>
    </xf>
    <xf numFmtId="2" fontId="1" fillId="10" borderId="13" xfId="0" applyNumberFormat="1" applyFont="1" applyFill="1" applyBorder="1" applyAlignment="1">
      <alignment horizontal="center" vertical="center" wrapText="1"/>
    </xf>
    <xf numFmtId="2" fontId="1" fillId="10" borderId="12" xfId="0" applyNumberFormat="1" applyFont="1" applyFill="1" applyBorder="1" applyAlignment="1">
      <alignment horizontal="center" vertical="center" wrapText="1"/>
    </xf>
    <xf numFmtId="0" fontId="1" fillId="10" borderId="12" xfId="0" applyFont="1" applyFill="1" applyBorder="1" applyAlignment="1">
      <alignment horizontal="center" vertical="center" wrapText="1"/>
    </xf>
    <xf numFmtId="0" fontId="0" fillId="10" borderId="70" xfId="0" applyFill="1" applyBorder="1" applyAlignment="1">
      <alignment horizontal="center" vertical="center" wrapText="1"/>
    </xf>
    <xf numFmtId="0" fontId="0" fillId="10" borderId="56" xfId="0" applyFill="1" applyBorder="1" applyAlignment="1">
      <alignment horizontal="center" vertical="center" wrapText="1"/>
    </xf>
    <xf numFmtId="0" fontId="0" fillId="10" borderId="68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73" xfId="0" applyFill="1" applyBorder="1" applyAlignment="1">
      <alignment horizontal="center" vertical="center" wrapText="1"/>
    </xf>
    <xf numFmtId="0" fontId="0" fillId="10" borderId="14" xfId="0" applyFill="1" applyBorder="1" applyAlignment="1">
      <alignment horizontal="center" vertical="center" wrapText="1"/>
    </xf>
    <xf numFmtId="0" fontId="1" fillId="17" borderId="89" xfId="0" applyFont="1" applyFill="1" applyBorder="1" applyAlignment="1">
      <alignment horizontal="center" vertical="center" wrapText="1"/>
    </xf>
    <xf numFmtId="0" fontId="1" fillId="17" borderId="18" xfId="0" applyFont="1" applyFill="1" applyBorder="1" applyAlignment="1">
      <alignment horizontal="center" vertical="center" wrapText="1"/>
    </xf>
    <xf numFmtId="0" fontId="1" fillId="17" borderId="88" xfId="0" applyFont="1" applyFill="1" applyBorder="1" applyAlignment="1">
      <alignment horizontal="center" vertical="center" wrapText="1"/>
    </xf>
    <xf numFmtId="0" fontId="1" fillId="10" borderId="76" xfId="0" applyFont="1" applyFill="1" applyBorder="1" applyAlignment="1">
      <alignment horizontal="center" vertical="center" wrapText="1"/>
    </xf>
    <xf numFmtId="2" fontId="1" fillId="10" borderId="74" xfId="0" applyNumberFormat="1" applyFont="1" applyFill="1" applyBorder="1" applyAlignment="1">
      <alignment horizontal="center" vertical="center" wrapText="1"/>
    </xf>
    <xf numFmtId="2" fontId="1" fillId="10" borderId="75" xfId="0" applyNumberFormat="1" applyFont="1" applyFill="1" applyBorder="1" applyAlignment="1">
      <alignment horizontal="center" vertical="center" wrapText="1"/>
    </xf>
    <xf numFmtId="2" fontId="1" fillId="10" borderId="76" xfId="0" applyNumberFormat="1" applyFont="1" applyFill="1" applyBorder="1" applyAlignment="1">
      <alignment horizontal="center" vertical="center" wrapText="1"/>
    </xf>
    <xf numFmtId="0" fontId="0" fillId="0" borderId="81" xfId="0" applyBorder="1" applyAlignment="1">
      <alignment horizontal="left" vertical="center"/>
    </xf>
    <xf numFmtId="0" fontId="0" fillId="0" borderId="82" xfId="0" applyBorder="1" applyAlignment="1">
      <alignment horizontal="left" vertical="center"/>
    </xf>
    <xf numFmtId="0" fontId="0" fillId="0" borderId="83" xfId="0" applyBorder="1" applyAlignment="1">
      <alignment horizontal="left" vertical="center"/>
    </xf>
    <xf numFmtId="0" fontId="0" fillId="10" borderId="84" xfId="0" applyFill="1" applyBorder="1" applyAlignment="1">
      <alignment horizontal="left" vertical="center" wrapText="1"/>
    </xf>
    <xf numFmtId="0" fontId="0" fillId="10" borderId="16" xfId="0" applyFill="1" applyBorder="1" applyAlignment="1">
      <alignment horizontal="left" vertical="center" wrapText="1"/>
    </xf>
    <xf numFmtId="0" fontId="0" fillId="10" borderId="85" xfId="0" applyFill="1" applyBorder="1" applyAlignment="1">
      <alignment horizontal="left" vertical="center" wrapText="1"/>
    </xf>
    <xf numFmtId="0" fontId="0" fillId="10" borderId="77" xfId="0" applyFill="1" applyBorder="1" applyAlignment="1">
      <alignment horizontal="left" vertical="center" wrapText="1"/>
    </xf>
    <xf numFmtId="0" fontId="0" fillId="10" borderId="3" xfId="0" applyFill="1" applyBorder="1" applyAlignment="1">
      <alignment horizontal="left" vertical="center" wrapText="1"/>
    </xf>
    <xf numFmtId="0" fontId="0" fillId="10" borderId="86" xfId="0" applyFill="1" applyBorder="1" applyAlignment="1">
      <alignment horizontal="left" vertical="center" wrapText="1"/>
    </xf>
    <xf numFmtId="2" fontId="5" fillId="10" borderId="11" xfId="0" applyNumberFormat="1" applyFont="1" applyFill="1" applyBorder="1" applyAlignment="1">
      <alignment horizontal="center" vertical="center" wrapText="1"/>
    </xf>
    <xf numFmtId="2" fontId="5" fillId="10" borderId="13" xfId="0" applyNumberFormat="1" applyFont="1" applyFill="1" applyBorder="1" applyAlignment="1">
      <alignment horizontal="center" vertical="center" wrapText="1"/>
    </xf>
    <xf numFmtId="2" fontId="5" fillId="10" borderId="12" xfId="0" applyNumberFormat="1" applyFont="1" applyFill="1" applyBorder="1" applyAlignment="1">
      <alignment horizontal="center" vertical="center" wrapText="1"/>
    </xf>
    <xf numFmtId="0" fontId="1" fillId="10" borderId="78" xfId="0" applyFont="1" applyFill="1" applyBorder="1" applyAlignment="1">
      <alignment horizontal="center" vertical="center" wrapText="1"/>
    </xf>
    <xf numFmtId="0" fontId="1" fillId="10" borderId="58" xfId="0" applyFont="1" applyFill="1" applyBorder="1" applyAlignment="1">
      <alignment horizontal="center" vertical="center" wrapText="1"/>
    </xf>
    <xf numFmtId="0" fontId="1" fillId="10" borderId="87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10" borderId="77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10" borderId="84" xfId="0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14" fontId="0" fillId="10" borderId="0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4" fontId="0" fillId="0" borderId="81" xfId="0" applyNumberFormat="1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 applyProtection="1">
      <alignment horizontal="center"/>
      <protection locked="0"/>
    </xf>
    <xf numFmtId="0" fontId="0" fillId="0" borderId="85" xfId="0" applyBorder="1" applyAlignment="1" applyProtection="1">
      <alignment horizontal="center"/>
      <protection locked="0"/>
    </xf>
    <xf numFmtId="0" fontId="0" fillId="0" borderId="78" xfId="0" applyBorder="1" applyAlignment="1" applyProtection="1">
      <alignment horizontal="center" vertical="center"/>
      <protection locked="0"/>
    </xf>
    <xf numFmtId="0" fontId="0" fillId="0" borderId="87" xfId="0" applyBorder="1" applyAlignment="1" applyProtection="1">
      <alignment horizontal="center" vertical="center"/>
      <protection locked="0"/>
    </xf>
    <xf numFmtId="0" fontId="1" fillId="23" borderId="13" xfId="0" applyFont="1" applyFill="1" applyBorder="1" applyAlignment="1">
      <alignment horizontal="center" vertical="center" wrapText="1"/>
    </xf>
    <xf numFmtId="2" fontId="0" fillId="10" borderId="84" xfId="0" applyNumberFormat="1" applyFill="1" applyBorder="1" applyAlignment="1" applyProtection="1">
      <alignment horizontal="center"/>
    </xf>
    <xf numFmtId="2" fontId="0" fillId="10" borderId="16" xfId="0" applyNumberFormat="1" applyFill="1" applyBorder="1" applyAlignment="1" applyProtection="1">
      <alignment horizontal="center"/>
    </xf>
    <xf numFmtId="2" fontId="0" fillId="10" borderId="85" xfId="0" applyNumberFormat="1" applyFill="1" applyBorder="1" applyAlignment="1" applyProtection="1">
      <alignment horizontal="center"/>
    </xf>
    <xf numFmtId="2" fontId="0" fillId="10" borderId="78" xfId="0" applyNumberFormat="1" applyFill="1" applyBorder="1" applyAlignment="1" applyProtection="1">
      <alignment horizontal="center"/>
    </xf>
    <xf numFmtId="2" fontId="0" fillId="10" borderId="58" xfId="0" applyNumberFormat="1" applyFill="1" applyBorder="1" applyAlignment="1" applyProtection="1">
      <alignment horizontal="center"/>
    </xf>
    <xf numFmtId="2" fontId="0" fillId="10" borderId="87" xfId="0" applyNumberFormat="1" applyFill="1" applyBorder="1" applyAlignment="1" applyProtection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58" xfId="0" applyBorder="1" applyAlignment="1" applyProtection="1">
      <alignment horizontal="center" vertical="center"/>
      <protection locked="0"/>
    </xf>
    <xf numFmtId="2" fontId="1" fillId="23" borderId="12" xfId="0" applyNumberFormat="1" applyFont="1" applyFill="1" applyBorder="1" applyAlignment="1" applyProtection="1">
      <alignment horizontal="center"/>
    </xf>
    <xf numFmtId="9" fontId="5" fillId="10" borderId="11" xfId="7" applyFont="1" applyFill="1" applyBorder="1" applyAlignment="1">
      <alignment horizontal="center" vertical="center" wrapText="1"/>
    </xf>
    <xf numFmtId="9" fontId="5" fillId="10" borderId="13" xfId="7" applyFont="1" applyFill="1" applyBorder="1" applyAlignment="1">
      <alignment horizontal="center" vertical="center" wrapText="1"/>
    </xf>
    <xf numFmtId="9" fontId="5" fillId="10" borderId="12" xfId="7" applyFont="1" applyFill="1" applyBorder="1" applyAlignment="1">
      <alignment horizontal="center" vertical="center" wrapText="1"/>
    </xf>
    <xf numFmtId="0" fontId="2" fillId="19" borderId="2" xfId="0" applyFont="1" applyFill="1" applyBorder="1" applyAlignment="1" applyProtection="1">
      <alignment horizontal="center"/>
    </xf>
    <xf numFmtId="0" fontId="2" fillId="19" borderId="3" xfId="0" applyFont="1" applyFill="1" applyBorder="1" applyAlignment="1" applyProtection="1">
      <alignment horizontal="center"/>
    </xf>
    <xf numFmtId="0" fontId="2" fillId="19" borderId="4" xfId="0" applyFont="1" applyFill="1" applyBorder="1" applyAlignment="1" applyProtection="1">
      <alignment horizontal="center"/>
    </xf>
    <xf numFmtId="0" fontId="0" fillId="18" borderId="68" xfId="0" applyFill="1" applyBorder="1" applyAlignment="1" applyProtection="1">
      <alignment horizontal="left" vertical="center" wrapText="1"/>
    </xf>
    <xf numFmtId="0" fontId="0" fillId="18" borderId="1" xfId="0" applyFill="1" applyBorder="1" applyAlignment="1" applyProtection="1">
      <alignment horizontal="left" vertical="center" wrapText="1"/>
    </xf>
    <xf numFmtId="0" fontId="0" fillId="18" borderId="2" xfId="0" applyFill="1" applyBorder="1" applyAlignment="1" applyProtection="1">
      <alignment horizontal="left" vertical="center" wrapText="1"/>
    </xf>
    <xf numFmtId="0" fontId="1" fillId="18" borderId="90" xfId="0" applyFont="1" applyFill="1" applyBorder="1" applyAlignment="1" applyProtection="1">
      <alignment horizontal="center" vertical="center"/>
      <protection locked="0"/>
    </xf>
    <xf numFmtId="0" fontId="1" fillId="18" borderId="0" xfId="0" applyFont="1" applyFill="1" applyBorder="1" applyAlignment="1" applyProtection="1">
      <alignment horizontal="center" vertical="center"/>
      <protection locked="0"/>
    </xf>
    <xf numFmtId="2" fontId="0" fillId="0" borderId="139" xfId="0" applyNumberFormat="1" applyFill="1" applyBorder="1" applyAlignment="1" applyProtection="1">
      <alignment horizontal="center" vertical="center" wrapText="1"/>
      <protection locked="0"/>
    </xf>
    <xf numFmtId="2" fontId="0" fillId="0" borderId="29" xfId="0" applyNumberFormat="1" applyFill="1" applyBorder="1" applyAlignment="1" applyProtection="1">
      <alignment horizontal="center" vertical="center" wrapText="1"/>
      <protection locked="0"/>
    </xf>
    <xf numFmtId="2" fontId="0" fillId="0" borderId="140" xfId="0" applyNumberFormat="1" applyFill="1" applyBorder="1" applyAlignment="1" applyProtection="1">
      <alignment horizontal="center" vertical="center" wrapText="1"/>
      <protection locked="0"/>
    </xf>
    <xf numFmtId="2" fontId="0" fillId="18" borderId="4" xfId="0" applyNumberFormat="1" applyFill="1" applyBorder="1" applyAlignment="1" applyProtection="1">
      <alignment horizontal="center"/>
    </xf>
    <xf numFmtId="2" fontId="0" fillId="18" borderId="1" xfId="0" applyNumberFormat="1" applyFill="1" applyBorder="1" applyAlignment="1" applyProtection="1">
      <alignment horizontal="center"/>
    </xf>
    <xf numFmtId="2" fontId="0" fillId="18" borderId="69" xfId="0" applyNumberFormat="1" applyFill="1" applyBorder="1" applyAlignment="1" applyProtection="1">
      <alignment horizontal="center"/>
    </xf>
    <xf numFmtId="0" fontId="0" fillId="18" borderId="66" xfId="0" applyFill="1" applyBorder="1" applyAlignment="1" applyProtection="1">
      <alignment horizontal="left" vertical="center" wrapText="1"/>
    </xf>
    <xf numFmtId="0" fontId="0" fillId="18" borderId="9" xfId="0" applyFill="1" applyBorder="1" applyAlignment="1" applyProtection="1">
      <alignment horizontal="left" vertical="center" wrapText="1"/>
    </xf>
    <xf numFmtId="0" fontId="0" fillId="18" borderId="17" xfId="0" applyFill="1" applyBorder="1" applyAlignment="1" applyProtection="1">
      <alignment horizontal="left" vertical="center" wrapText="1"/>
    </xf>
    <xf numFmtId="0" fontId="1" fillId="18" borderId="112" xfId="0" applyFont="1" applyFill="1" applyBorder="1" applyAlignment="1" applyProtection="1">
      <alignment horizontal="center" vertical="center"/>
      <protection locked="0"/>
    </xf>
    <xf numFmtId="0" fontId="1" fillId="18" borderId="129" xfId="0" applyFont="1" applyFill="1" applyBorder="1" applyAlignment="1" applyProtection="1">
      <alignment horizontal="center" vertical="center"/>
      <protection locked="0"/>
    </xf>
    <xf numFmtId="2" fontId="0" fillId="0" borderId="112" xfId="0" applyNumberFormat="1" applyFill="1" applyBorder="1" applyAlignment="1" applyProtection="1">
      <alignment horizontal="center" vertical="center" wrapText="1"/>
      <protection locked="0"/>
    </xf>
    <xf numFmtId="2" fontId="0" fillId="0" borderId="129" xfId="0" applyNumberFormat="1" applyFill="1" applyBorder="1" applyAlignment="1" applyProtection="1">
      <alignment horizontal="center" vertical="center" wrapText="1"/>
      <protection locked="0"/>
    </xf>
    <xf numFmtId="2" fontId="0" fillId="0" borderId="138" xfId="0" applyNumberFormat="1" applyFill="1" applyBorder="1" applyAlignment="1" applyProtection="1">
      <alignment horizontal="center" vertical="center" wrapText="1"/>
      <protection locked="0"/>
    </xf>
    <xf numFmtId="2" fontId="0" fillId="18" borderId="15" xfId="0" applyNumberFormat="1" applyFill="1" applyBorder="1" applyAlignment="1" applyProtection="1">
      <alignment horizontal="center"/>
    </xf>
    <xf numFmtId="2" fontId="0" fillId="18" borderId="7" xfId="0" applyNumberFormat="1" applyFill="1" applyBorder="1" applyAlignment="1" applyProtection="1">
      <alignment horizontal="center"/>
    </xf>
    <xf numFmtId="2" fontId="0" fillId="18" borderId="67" xfId="0" applyNumberFormat="1" applyFill="1" applyBorder="1" applyAlignment="1" applyProtection="1">
      <alignment horizontal="center"/>
    </xf>
    <xf numFmtId="0" fontId="1" fillId="17" borderId="11" xfId="0" applyFont="1" applyFill="1" applyBorder="1" applyAlignment="1" applyProtection="1">
      <alignment horizontal="left"/>
    </xf>
    <xf numFmtId="0" fontId="1" fillId="18" borderId="0" xfId="0" applyFont="1" applyFill="1" applyAlignment="1" applyProtection="1">
      <alignment horizontal="left"/>
    </xf>
    <xf numFmtId="0" fontId="1" fillId="0" borderId="133" xfId="0" applyFont="1" applyFill="1" applyBorder="1" applyAlignment="1" applyProtection="1">
      <alignment horizontal="left"/>
      <protection locked="0"/>
    </xf>
    <xf numFmtId="0" fontId="1" fillId="0" borderId="134" xfId="0" applyFont="1" applyFill="1" applyBorder="1" applyAlignment="1" applyProtection="1">
      <alignment horizontal="left"/>
      <protection locked="0"/>
    </xf>
    <xf numFmtId="0" fontId="1" fillId="0" borderId="135" xfId="0" applyFont="1" applyFill="1" applyBorder="1" applyAlignment="1" applyProtection="1">
      <alignment horizontal="left"/>
      <protection locked="0"/>
    </xf>
    <xf numFmtId="2" fontId="0" fillId="0" borderId="141" xfId="0" applyNumberFormat="1" applyFill="1" applyBorder="1" applyAlignment="1" applyProtection="1">
      <alignment horizontal="center" vertical="center" wrapText="1"/>
      <protection locked="0"/>
    </xf>
    <xf numFmtId="2" fontId="0" fillId="0" borderId="3" xfId="0" applyNumberFormat="1" applyFill="1" applyBorder="1" applyAlignment="1" applyProtection="1">
      <alignment horizontal="center" vertical="center" wrapText="1"/>
      <protection locked="0"/>
    </xf>
    <xf numFmtId="2" fontId="0" fillId="0" borderId="142" xfId="0" applyNumberFormat="1" applyFill="1" applyBorder="1" applyAlignment="1" applyProtection="1">
      <alignment horizontal="center" vertical="center" wrapText="1"/>
      <protection locked="0"/>
    </xf>
    <xf numFmtId="0" fontId="1" fillId="2" borderId="88" xfId="0" applyFont="1" applyFill="1" applyBorder="1" applyAlignment="1" applyProtection="1">
      <alignment horizontal="center"/>
    </xf>
    <xf numFmtId="0" fontId="0" fillId="18" borderId="77" xfId="0" applyFill="1" applyBorder="1" applyAlignment="1" applyProtection="1">
      <alignment horizontal="left"/>
    </xf>
    <xf numFmtId="0" fontId="0" fillId="18" borderId="3" xfId="0" applyFill="1" applyBorder="1" applyAlignment="1" applyProtection="1">
      <alignment horizontal="left"/>
    </xf>
    <xf numFmtId="0" fontId="1" fillId="0" borderId="115" xfId="0" applyFont="1" applyFill="1" applyBorder="1" applyAlignment="1" applyProtection="1">
      <alignment horizontal="center"/>
      <protection locked="0"/>
    </xf>
    <xf numFmtId="0" fontId="1" fillId="0" borderId="116" xfId="0" applyFont="1" applyFill="1" applyBorder="1" applyAlignment="1" applyProtection="1">
      <alignment horizontal="center"/>
      <protection locked="0"/>
    </xf>
    <xf numFmtId="2" fontId="0" fillId="0" borderId="121" xfId="0" applyNumberFormat="1" applyFill="1" applyBorder="1" applyAlignment="1" applyProtection="1">
      <alignment horizontal="center"/>
      <protection locked="0"/>
    </xf>
    <xf numFmtId="2" fontId="0" fillId="0" borderId="123" xfId="0" applyNumberFormat="1" applyFill="1" applyBorder="1" applyAlignment="1" applyProtection="1">
      <alignment horizontal="center"/>
      <protection locked="0"/>
    </xf>
    <xf numFmtId="2" fontId="0" fillId="0" borderId="122" xfId="0" applyNumberFormat="1" applyFill="1" applyBorder="1" applyAlignment="1" applyProtection="1">
      <alignment horizontal="center"/>
      <protection locked="0"/>
    </xf>
    <xf numFmtId="0" fontId="0" fillId="18" borderId="70" xfId="0" applyFill="1" applyBorder="1" applyAlignment="1" applyProtection="1">
      <alignment horizontal="left" vertical="center" wrapText="1"/>
    </xf>
    <xf numFmtId="0" fontId="0" fillId="18" borderId="10" xfId="0" applyFill="1" applyBorder="1" applyAlignment="1" applyProtection="1">
      <alignment horizontal="left" vertical="center" wrapText="1"/>
    </xf>
    <xf numFmtId="0" fontId="0" fillId="18" borderId="56" xfId="0" applyFill="1" applyBorder="1" applyAlignment="1" applyProtection="1">
      <alignment horizontal="left" vertical="center" wrapText="1"/>
    </xf>
    <xf numFmtId="0" fontId="1" fillId="18" borderId="113" xfId="0" applyFont="1" applyFill="1" applyBorder="1" applyAlignment="1" applyProtection="1">
      <alignment horizontal="center" vertical="center"/>
      <protection locked="0"/>
    </xf>
    <xf numFmtId="0" fontId="1" fillId="18" borderId="130" xfId="0" applyFont="1" applyFill="1" applyBorder="1" applyAlignment="1" applyProtection="1">
      <alignment horizontal="center" vertical="center"/>
      <protection locked="0"/>
    </xf>
    <xf numFmtId="2" fontId="0" fillId="0" borderId="113" xfId="0" applyNumberFormat="1" applyFill="1" applyBorder="1" applyAlignment="1" applyProtection="1">
      <alignment horizontal="center"/>
      <protection locked="0"/>
    </xf>
    <xf numFmtId="2" fontId="0" fillId="0" borderId="130" xfId="0" applyNumberFormat="1" applyFill="1" applyBorder="1" applyAlignment="1" applyProtection="1">
      <alignment horizontal="center"/>
      <protection locked="0"/>
    </xf>
    <xf numFmtId="2" fontId="0" fillId="0" borderId="114" xfId="0" applyNumberFormat="1" applyFill="1" applyBorder="1" applyAlignment="1" applyProtection="1">
      <alignment horizontal="center"/>
      <protection locked="0"/>
    </xf>
    <xf numFmtId="2" fontId="0" fillId="18" borderId="57" xfId="0" applyNumberFormat="1" applyFill="1" applyBorder="1" applyAlignment="1" applyProtection="1">
      <alignment horizontal="center"/>
    </xf>
    <xf numFmtId="2" fontId="0" fillId="18" borderId="10" xfId="0" applyNumberFormat="1" applyFill="1" applyBorder="1" applyAlignment="1" applyProtection="1">
      <alignment horizontal="center"/>
    </xf>
    <xf numFmtId="2" fontId="0" fillId="18" borderId="71" xfId="0" applyNumberFormat="1" applyFill="1" applyBorder="1" applyAlignment="1" applyProtection="1">
      <alignment horizontal="center"/>
    </xf>
    <xf numFmtId="0" fontId="1" fillId="18" borderId="76" xfId="0" applyFont="1" applyFill="1" applyBorder="1" applyAlignment="1" applyProtection="1">
      <alignment horizontal="center"/>
    </xf>
    <xf numFmtId="0" fontId="1" fillId="18" borderId="65" xfId="0" applyFont="1" applyFill="1" applyBorder="1" applyAlignment="1" applyProtection="1">
      <alignment horizontal="center"/>
    </xf>
    <xf numFmtId="2" fontId="1" fillId="18" borderId="65" xfId="0" applyNumberFormat="1" applyFont="1" applyFill="1" applyBorder="1" applyAlignment="1" applyProtection="1">
      <alignment horizontal="center"/>
    </xf>
    <xf numFmtId="0" fontId="0" fillId="18" borderId="97" xfId="0" applyFill="1" applyBorder="1" applyAlignment="1" applyProtection="1">
      <alignment horizontal="left"/>
    </xf>
    <xf numFmtId="0" fontId="0" fillId="18" borderId="29" xfId="0" applyFill="1" applyBorder="1" applyAlignment="1" applyProtection="1">
      <alignment horizontal="left"/>
    </xf>
    <xf numFmtId="0" fontId="1" fillId="0" borderId="119" xfId="0" applyFont="1" applyFill="1" applyBorder="1" applyAlignment="1" applyProtection="1">
      <alignment horizontal="center"/>
      <protection locked="0"/>
    </xf>
    <xf numFmtId="0" fontId="1" fillId="0" borderId="120" xfId="0" applyFont="1" applyFill="1" applyBorder="1" applyAlignment="1" applyProtection="1">
      <alignment horizontal="center"/>
      <protection locked="0"/>
    </xf>
    <xf numFmtId="2" fontId="0" fillId="0" borderId="119" xfId="0" applyNumberFormat="1" applyFill="1" applyBorder="1" applyAlignment="1" applyProtection="1">
      <alignment horizontal="center"/>
      <protection locked="0"/>
    </xf>
    <xf numFmtId="2" fontId="0" fillId="0" borderId="144" xfId="0" applyNumberFormat="1" applyFill="1" applyBorder="1" applyAlignment="1" applyProtection="1">
      <alignment horizontal="center"/>
      <protection locked="0"/>
    </xf>
    <xf numFmtId="2" fontId="0" fillId="0" borderId="120" xfId="0" applyNumberFormat="1" applyFill="1" applyBorder="1" applyAlignment="1" applyProtection="1">
      <alignment horizontal="center"/>
      <protection locked="0"/>
    </xf>
    <xf numFmtId="2" fontId="12" fillId="3" borderId="41" xfId="0" applyNumberFormat="1" applyFont="1" applyFill="1" applyBorder="1" applyAlignment="1" applyProtection="1">
      <alignment horizontal="center"/>
    </xf>
    <xf numFmtId="2" fontId="12" fillId="3" borderId="36" xfId="0" applyNumberFormat="1" applyFont="1" applyFill="1" applyBorder="1" applyAlignment="1" applyProtection="1">
      <alignment horizontal="center"/>
    </xf>
    <xf numFmtId="2" fontId="12" fillId="3" borderId="143" xfId="0" applyNumberFormat="1" applyFont="1" applyFill="1" applyBorder="1" applyAlignment="1" applyProtection="1">
      <alignment horizontal="center"/>
    </xf>
    <xf numFmtId="0" fontId="1" fillId="0" borderId="117" xfId="0" applyFont="1" applyFill="1" applyBorder="1" applyAlignment="1" applyProtection="1">
      <alignment horizontal="center"/>
      <protection locked="0"/>
    </xf>
    <xf numFmtId="0" fontId="1" fillId="0" borderId="118" xfId="0" applyFont="1" applyFill="1" applyBorder="1" applyAlignment="1" applyProtection="1">
      <alignment horizontal="center"/>
      <protection locked="0"/>
    </xf>
    <xf numFmtId="2" fontId="0" fillId="0" borderId="117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Alignment="1" applyProtection="1">
      <alignment horizontal="center"/>
      <protection locked="0"/>
    </xf>
    <xf numFmtId="2" fontId="0" fillId="0" borderId="118" xfId="0" applyNumberFormat="1" applyFill="1" applyBorder="1" applyAlignment="1" applyProtection="1">
      <alignment horizontal="center"/>
      <protection locked="0"/>
    </xf>
    <xf numFmtId="0" fontId="0" fillId="18" borderId="98" xfId="0" applyFill="1" applyBorder="1" applyAlignment="1" applyProtection="1">
      <alignment horizontal="left"/>
    </xf>
    <xf numFmtId="0" fontId="0" fillId="18" borderId="44" xfId="0" applyFill="1" applyBorder="1" applyAlignment="1" applyProtection="1">
      <alignment horizontal="left"/>
    </xf>
    <xf numFmtId="0" fontId="1" fillId="0" borderId="121" xfId="0" applyFont="1" applyFill="1" applyBorder="1" applyAlignment="1" applyProtection="1">
      <alignment horizontal="center" vertical="center"/>
      <protection locked="0"/>
    </xf>
    <xf numFmtId="0" fontId="1" fillId="0" borderId="122" xfId="0" applyFont="1" applyFill="1" applyBorder="1" applyAlignment="1" applyProtection="1">
      <alignment horizontal="center" vertical="center"/>
      <protection locked="0"/>
    </xf>
    <xf numFmtId="2" fontId="0" fillId="18" borderId="4" xfId="0" applyNumberFormat="1" applyFill="1" applyBorder="1" applyAlignment="1" applyProtection="1">
      <alignment horizontal="center" vertical="center"/>
    </xf>
    <xf numFmtId="2" fontId="0" fillId="18" borderId="1" xfId="0" applyNumberFormat="1" applyFill="1" applyBorder="1" applyAlignment="1" applyProtection="1">
      <alignment horizontal="center" vertical="center"/>
    </xf>
    <xf numFmtId="2" fontId="0" fillId="18" borderId="69" xfId="0" applyNumberFormat="1" applyFill="1" applyBorder="1" applyAlignment="1" applyProtection="1">
      <alignment horizontal="center" vertical="center"/>
    </xf>
    <xf numFmtId="0" fontId="1" fillId="4" borderId="99" xfId="0" applyFont="1" applyFill="1" applyBorder="1" applyAlignment="1" applyProtection="1">
      <alignment horizontal="center"/>
    </xf>
    <xf numFmtId="2" fontId="12" fillId="4" borderId="41" xfId="0" applyNumberFormat="1" applyFont="1" applyFill="1" applyBorder="1" applyAlignment="1" applyProtection="1">
      <alignment horizontal="center"/>
    </xf>
    <xf numFmtId="2" fontId="12" fillId="4" borderId="36" xfId="0" applyNumberFormat="1" applyFont="1" applyFill="1" applyBorder="1" applyAlignment="1" applyProtection="1">
      <alignment horizontal="center"/>
    </xf>
    <xf numFmtId="2" fontId="12" fillId="4" borderId="143" xfId="0" applyNumberFormat="1" applyFont="1" applyFill="1" applyBorder="1" applyAlignment="1" applyProtection="1">
      <alignment horizontal="center"/>
    </xf>
    <xf numFmtId="0" fontId="1" fillId="0" borderId="121" xfId="0" applyFont="1" applyFill="1" applyBorder="1" applyAlignment="1" applyProtection="1">
      <alignment horizontal="center"/>
      <protection locked="0"/>
    </xf>
    <xf numFmtId="0" fontId="1" fillId="0" borderId="122" xfId="0" applyFont="1" applyFill="1" applyBorder="1" applyAlignment="1" applyProtection="1">
      <alignment horizontal="center"/>
      <protection locked="0"/>
    </xf>
    <xf numFmtId="0" fontId="1" fillId="5" borderId="99" xfId="0" applyFont="1" applyFill="1" applyBorder="1" applyAlignment="1" applyProtection="1">
      <alignment horizontal="center"/>
    </xf>
    <xf numFmtId="2" fontId="12" fillId="5" borderId="41" xfId="0" applyNumberFormat="1" applyFont="1" applyFill="1" applyBorder="1" applyAlignment="1" applyProtection="1">
      <alignment horizontal="center"/>
    </xf>
    <xf numFmtId="2" fontId="12" fillId="5" borderId="36" xfId="0" applyNumberFormat="1" applyFont="1" applyFill="1" applyBorder="1" applyAlignment="1" applyProtection="1">
      <alignment horizontal="center"/>
    </xf>
    <xf numFmtId="2" fontId="12" fillId="5" borderId="143" xfId="0" applyNumberFormat="1" applyFont="1" applyFill="1" applyBorder="1" applyAlignment="1" applyProtection="1">
      <alignment horizontal="center"/>
    </xf>
    <xf numFmtId="0" fontId="1" fillId="6" borderId="99" xfId="0" applyFont="1" applyFill="1" applyBorder="1" applyAlignment="1" applyProtection="1">
      <alignment horizontal="center"/>
    </xf>
    <xf numFmtId="2" fontId="12" fillId="6" borderId="41" xfId="0" applyNumberFormat="1" applyFont="1" applyFill="1" applyBorder="1" applyAlignment="1" applyProtection="1">
      <alignment horizontal="center"/>
    </xf>
    <xf numFmtId="2" fontId="12" fillId="6" borderId="36" xfId="0" applyNumberFormat="1" applyFont="1" applyFill="1" applyBorder="1" applyAlignment="1" applyProtection="1">
      <alignment horizontal="center"/>
    </xf>
    <xf numFmtId="2" fontId="12" fillId="6" borderId="143" xfId="0" applyNumberFormat="1" applyFont="1" applyFill="1" applyBorder="1" applyAlignment="1" applyProtection="1">
      <alignment horizontal="center"/>
    </xf>
    <xf numFmtId="0" fontId="0" fillId="18" borderId="78" xfId="0" applyFill="1" applyBorder="1" applyAlignment="1" applyProtection="1">
      <alignment horizontal="left"/>
    </xf>
    <xf numFmtId="0" fontId="0" fillId="18" borderId="58" xfId="0" applyFill="1" applyBorder="1" applyAlignment="1" applyProtection="1">
      <alignment horizontal="left"/>
    </xf>
    <xf numFmtId="0" fontId="0" fillId="18" borderId="103" xfId="0" applyFill="1" applyBorder="1" applyAlignment="1" applyProtection="1">
      <alignment horizontal="center"/>
    </xf>
    <xf numFmtId="0" fontId="0" fillId="18" borderId="104" xfId="0" applyFill="1" applyBorder="1" applyAlignment="1" applyProtection="1">
      <alignment horizontal="center"/>
    </xf>
    <xf numFmtId="0" fontId="0" fillId="18" borderId="70" xfId="0" applyFill="1" applyBorder="1" applyAlignment="1" applyProtection="1">
      <alignment horizontal="center"/>
    </xf>
    <xf numFmtId="0" fontId="0" fillId="18" borderId="56" xfId="0" applyFill="1" applyBorder="1" applyAlignment="1" applyProtection="1">
      <alignment horizontal="center"/>
    </xf>
    <xf numFmtId="0" fontId="0" fillId="18" borderId="89" xfId="0" applyFill="1" applyBorder="1" applyAlignment="1" applyProtection="1">
      <alignment horizontal="center"/>
    </xf>
    <xf numFmtId="0" fontId="0" fillId="18" borderId="18" xfId="0" applyFill="1" applyBorder="1" applyAlignment="1" applyProtection="1">
      <alignment horizontal="center"/>
    </xf>
    <xf numFmtId="0" fontId="0" fillId="18" borderId="100" xfId="0" applyFill="1" applyBorder="1" applyAlignment="1" applyProtection="1">
      <alignment horizontal="center"/>
    </xf>
    <xf numFmtId="0" fontId="0" fillId="18" borderId="0" xfId="0" applyFill="1" applyBorder="1" applyAlignment="1" applyProtection="1">
      <alignment horizontal="center"/>
    </xf>
    <xf numFmtId="0" fontId="0" fillId="18" borderId="74" xfId="0" applyFill="1" applyBorder="1" applyAlignment="1" applyProtection="1">
      <alignment horizontal="center"/>
    </xf>
    <xf numFmtId="0" fontId="0" fillId="18" borderId="75" xfId="0" applyFill="1" applyBorder="1" applyAlignment="1" applyProtection="1">
      <alignment horizontal="center"/>
    </xf>
    <xf numFmtId="0" fontId="0" fillId="18" borderId="92" xfId="0" applyFill="1" applyBorder="1" applyAlignment="1" applyProtection="1">
      <alignment horizontal="center"/>
    </xf>
    <xf numFmtId="0" fontId="0" fillId="18" borderId="93" xfId="0" applyFill="1" applyBorder="1" applyAlignment="1" applyProtection="1">
      <alignment horizontal="center"/>
    </xf>
    <xf numFmtId="0" fontId="0" fillId="18" borderId="68" xfId="0" applyFill="1" applyBorder="1" applyAlignment="1" applyProtection="1">
      <alignment horizontal="center"/>
    </xf>
    <xf numFmtId="0" fontId="0" fillId="18" borderId="2" xfId="0" applyFill="1" applyBorder="1" applyAlignment="1" applyProtection="1">
      <alignment horizontal="center"/>
    </xf>
    <xf numFmtId="2" fontId="0" fillId="18" borderId="77" xfId="0" applyNumberFormat="1" applyFill="1" applyBorder="1" applyAlignment="1" applyProtection="1">
      <alignment horizontal="center"/>
    </xf>
    <xf numFmtId="2" fontId="0" fillId="18" borderId="3" xfId="0" applyNumberFormat="1" applyFill="1" applyBorder="1" applyAlignment="1" applyProtection="1">
      <alignment horizontal="center"/>
    </xf>
    <xf numFmtId="2" fontId="0" fillId="18" borderId="86" xfId="0" applyNumberFormat="1" applyFill="1" applyBorder="1" applyAlignment="1" applyProtection="1">
      <alignment horizontal="center"/>
    </xf>
    <xf numFmtId="0" fontId="0" fillId="18" borderId="77" xfId="0" applyFill="1" applyBorder="1" applyAlignment="1" applyProtection="1">
      <alignment horizontal="center"/>
    </xf>
    <xf numFmtId="0" fontId="0" fillId="18" borderId="3" xfId="0" applyFill="1" applyBorder="1" applyAlignment="1" applyProtection="1">
      <alignment horizontal="center"/>
    </xf>
    <xf numFmtId="0" fontId="0" fillId="18" borderId="86" xfId="0" applyFill="1" applyBorder="1" applyAlignment="1" applyProtection="1">
      <alignment horizontal="center"/>
    </xf>
    <xf numFmtId="0" fontId="0" fillId="18" borderId="78" xfId="0" applyFill="1" applyBorder="1" applyAlignment="1" applyProtection="1">
      <alignment horizontal="center"/>
    </xf>
    <xf numFmtId="0" fontId="0" fillId="18" borderId="58" xfId="0" applyFill="1" applyBorder="1" applyAlignment="1" applyProtection="1">
      <alignment horizontal="center"/>
    </xf>
    <xf numFmtId="0" fontId="0" fillId="18" borderId="87" xfId="0" applyFill="1" applyBorder="1" applyAlignment="1" applyProtection="1">
      <alignment horizontal="center"/>
    </xf>
    <xf numFmtId="0" fontId="0" fillId="18" borderId="69" xfId="0" applyFill="1" applyBorder="1" applyAlignment="1" applyProtection="1">
      <alignment horizontal="center"/>
    </xf>
    <xf numFmtId="2" fontId="0" fillId="18" borderId="78" xfId="0" applyNumberFormat="1" applyFill="1" applyBorder="1" applyAlignment="1" applyProtection="1">
      <alignment horizontal="center"/>
    </xf>
    <xf numFmtId="2" fontId="0" fillId="18" borderId="58" xfId="0" applyNumberFormat="1" applyFill="1" applyBorder="1" applyAlignment="1" applyProtection="1">
      <alignment horizontal="center"/>
    </xf>
    <xf numFmtId="2" fontId="0" fillId="18" borderId="87" xfId="0" applyNumberFormat="1" applyFill="1" applyBorder="1" applyAlignment="1" applyProtection="1">
      <alignment horizontal="center"/>
    </xf>
    <xf numFmtId="0" fontId="1" fillId="0" borderId="131" xfId="0" applyFont="1" applyFill="1" applyBorder="1" applyAlignment="1" applyProtection="1">
      <alignment horizontal="center" vertical="center"/>
      <protection locked="0"/>
    </xf>
    <xf numFmtId="0" fontId="1" fillId="0" borderId="132" xfId="0" applyFont="1" applyFill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/>
    </xf>
    <xf numFmtId="0" fontId="1" fillId="18" borderId="11" xfId="0" applyFont="1" applyFill="1" applyBorder="1" applyAlignment="1" applyProtection="1">
      <alignment horizontal="center"/>
    </xf>
    <xf numFmtId="0" fontId="1" fillId="18" borderId="13" xfId="0" applyFont="1" applyFill="1" applyBorder="1" applyAlignment="1" applyProtection="1">
      <alignment horizontal="center"/>
    </xf>
    <xf numFmtId="0" fontId="1" fillId="18" borderId="12" xfId="0" applyFont="1" applyFill="1" applyBorder="1" applyAlignment="1" applyProtection="1">
      <alignment horizontal="center"/>
    </xf>
    <xf numFmtId="0" fontId="0" fillId="0" borderId="113" xfId="0" applyFill="1" applyBorder="1" applyAlignment="1" applyProtection="1">
      <alignment horizontal="center"/>
      <protection locked="0"/>
    </xf>
    <xf numFmtId="0" fontId="0" fillId="0" borderId="130" xfId="0" applyFill="1" applyBorder="1" applyAlignment="1" applyProtection="1">
      <alignment horizontal="center"/>
      <protection locked="0"/>
    </xf>
    <xf numFmtId="0" fontId="0" fillId="0" borderId="114" xfId="0" applyFill="1" applyBorder="1" applyAlignment="1" applyProtection="1">
      <alignment horizontal="center"/>
      <protection locked="0"/>
    </xf>
    <xf numFmtId="0" fontId="0" fillId="18" borderId="8" xfId="0" applyFill="1" applyBorder="1" applyAlignment="1" applyProtection="1">
      <alignment horizontal="center"/>
    </xf>
    <xf numFmtId="0" fontId="0" fillId="18" borderId="50" xfId="0" applyFill="1" applyBorder="1" applyAlignment="1" applyProtection="1">
      <alignment horizontal="center"/>
    </xf>
    <xf numFmtId="0" fontId="0" fillId="0" borderId="126" xfId="0" applyFill="1" applyBorder="1" applyAlignment="1" applyProtection="1">
      <alignment horizontal="center"/>
      <protection locked="0"/>
    </xf>
    <xf numFmtId="0" fontId="0" fillId="0" borderId="127" xfId="0" applyFill="1" applyBorder="1" applyAlignment="1" applyProtection="1">
      <alignment horizontal="center"/>
      <protection locked="0"/>
    </xf>
    <xf numFmtId="0" fontId="0" fillId="0" borderId="128" xfId="0" applyFill="1" applyBorder="1" applyAlignment="1" applyProtection="1">
      <alignment horizontal="center"/>
      <protection locked="0"/>
    </xf>
    <xf numFmtId="2" fontId="0" fillId="18" borderId="56" xfId="0" applyNumberFormat="1" applyFill="1" applyBorder="1" applyAlignment="1" applyProtection="1">
      <alignment horizontal="center"/>
    </xf>
    <xf numFmtId="2" fontId="0" fillId="18" borderId="70" xfId="0" applyNumberFormat="1" applyFill="1" applyBorder="1" applyAlignment="1" applyProtection="1">
      <alignment horizontal="center"/>
    </xf>
    <xf numFmtId="2" fontId="1" fillId="18" borderId="11" xfId="0" applyNumberFormat="1" applyFont="1" applyFill="1" applyBorder="1" applyAlignment="1" applyProtection="1">
      <alignment horizontal="center"/>
    </xf>
    <xf numFmtId="2" fontId="1" fillId="18" borderId="13" xfId="0" applyNumberFormat="1" applyFont="1" applyFill="1" applyBorder="1" applyAlignment="1" applyProtection="1">
      <alignment horizontal="center"/>
    </xf>
    <xf numFmtId="2" fontId="1" fillId="18" borderId="12" xfId="0" applyNumberFormat="1" applyFont="1" applyFill="1" applyBorder="1" applyAlignment="1" applyProtection="1">
      <alignment horizontal="center"/>
    </xf>
    <xf numFmtId="2" fontId="0" fillId="18" borderId="68" xfId="0" applyNumberFormat="1" applyFill="1" applyBorder="1" applyAlignment="1" applyProtection="1">
      <alignment horizontal="center"/>
    </xf>
    <xf numFmtId="0" fontId="0" fillId="18" borderId="73" xfId="0" applyFill="1" applyBorder="1" applyAlignment="1" applyProtection="1">
      <alignment horizontal="center"/>
    </xf>
    <xf numFmtId="0" fontId="0" fillId="18" borderId="7" xfId="0" applyFill="1" applyBorder="1" applyAlignment="1" applyProtection="1">
      <alignment horizontal="center"/>
    </xf>
    <xf numFmtId="0" fontId="0" fillId="18" borderId="14" xfId="0" applyFill="1" applyBorder="1" applyAlignment="1" applyProtection="1">
      <alignment horizontal="center"/>
    </xf>
    <xf numFmtId="0" fontId="0" fillId="0" borderId="121" xfId="0" applyFill="1" applyBorder="1" applyAlignment="1" applyProtection="1">
      <alignment horizontal="center"/>
      <protection locked="0"/>
    </xf>
    <xf numFmtId="0" fontId="0" fillId="0" borderId="123" xfId="0" applyFill="1" applyBorder="1" applyAlignment="1" applyProtection="1">
      <alignment horizontal="center"/>
      <protection locked="0"/>
    </xf>
    <xf numFmtId="0" fontId="0" fillId="0" borderId="122" xfId="0" applyFill="1" applyBorder="1" applyAlignment="1" applyProtection="1">
      <alignment horizontal="center"/>
      <protection locked="0"/>
    </xf>
    <xf numFmtId="2" fontId="0" fillId="18" borderId="14" xfId="0" applyNumberFormat="1" applyFill="1" applyBorder="1" applyAlignment="1" applyProtection="1">
      <alignment horizontal="center"/>
    </xf>
    <xf numFmtId="2" fontId="0" fillId="18" borderId="73" xfId="0" applyNumberFormat="1" applyFill="1" applyBorder="1" applyAlignment="1" applyProtection="1">
      <alignment horizontal="center"/>
    </xf>
    <xf numFmtId="2" fontId="0" fillId="18" borderId="16" xfId="0" applyNumberFormat="1" applyFill="1" applyBorder="1" applyAlignment="1" applyProtection="1">
      <alignment horizontal="center"/>
    </xf>
    <xf numFmtId="2" fontId="0" fillId="18" borderId="85" xfId="0" applyNumberFormat="1" applyFill="1" applyBorder="1" applyAlignment="1" applyProtection="1">
      <alignment horizontal="center"/>
    </xf>
    <xf numFmtId="2" fontId="0" fillId="18" borderId="84" xfId="0" applyNumberFormat="1" applyFill="1" applyBorder="1" applyAlignment="1" applyProtection="1">
      <alignment horizontal="center"/>
    </xf>
    <xf numFmtId="0" fontId="1" fillId="18" borderId="136" xfId="0" applyFont="1" applyFill="1" applyBorder="1" applyAlignment="1" applyProtection="1">
      <alignment horizontal="center"/>
    </xf>
    <xf numFmtId="0" fontId="1" fillId="18" borderId="137" xfId="0" applyFont="1" applyFill="1" applyBorder="1" applyAlignment="1" applyProtection="1">
      <alignment horizontal="center"/>
    </xf>
    <xf numFmtId="0" fontId="1" fillId="0" borderId="130" xfId="0" applyFont="1" applyBorder="1" applyAlignment="1" applyProtection="1">
      <alignment horizontal="center"/>
      <protection locked="0"/>
    </xf>
    <xf numFmtId="0" fontId="1" fillId="0" borderId="114" xfId="0" applyFont="1" applyBorder="1" applyAlignment="1" applyProtection="1">
      <alignment horizontal="center"/>
      <protection locked="0"/>
    </xf>
    <xf numFmtId="0" fontId="1" fillId="0" borderId="117" xfId="0" applyFont="1" applyFill="1" applyBorder="1" applyAlignment="1" applyProtection="1">
      <alignment horizontal="center" vertical="center"/>
      <protection locked="0"/>
    </xf>
    <xf numFmtId="0" fontId="1" fillId="0" borderId="118" xfId="0" applyFont="1" applyFill="1" applyBorder="1" applyAlignment="1" applyProtection="1">
      <alignment horizontal="center" vertical="center"/>
      <protection locked="0"/>
    </xf>
    <xf numFmtId="0" fontId="0" fillId="18" borderId="1" xfId="0" applyFill="1" applyBorder="1" applyAlignment="1" applyProtection="1">
      <alignment horizontal="center"/>
    </xf>
    <xf numFmtId="0" fontId="0" fillId="0" borderId="124" xfId="0" applyFill="1" applyBorder="1" applyAlignment="1" applyProtection="1">
      <alignment horizontal="center"/>
      <protection locked="0"/>
    </xf>
    <xf numFmtId="0" fontId="0" fillId="0" borderId="43" xfId="0" applyFill="1" applyBorder="1" applyAlignment="1" applyProtection="1">
      <alignment horizontal="center"/>
      <protection locked="0"/>
    </xf>
    <xf numFmtId="0" fontId="0" fillId="0" borderId="125" xfId="0" applyFill="1" applyBorder="1" applyAlignment="1" applyProtection="1">
      <alignment horizontal="center"/>
      <protection locked="0"/>
    </xf>
    <xf numFmtId="0" fontId="0" fillId="18" borderId="84" xfId="0" applyFill="1" applyBorder="1" applyAlignment="1" applyProtection="1">
      <alignment horizontal="center"/>
    </xf>
    <xf numFmtId="0" fontId="0" fillId="18" borderId="16" xfId="0" applyFill="1" applyBorder="1" applyAlignment="1" applyProtection="1">
      <alignment horizontal="center"/>
    </xf>
    <xf numFmtId="0" fontId="0" fillId="18" borderId="85" xfId="0" applyFill="1" applyBorder="1" applyAlignment="1" applyProtection="1">
      <alignment horizontal="center"/>
    </xf>
    <xf numFmtId="2" fontId="0" fillId="18" borderId="2" xfId="0" applyNumberFormat="1" applyFill="1" applyBorder="1" applyAlignment="1" applyProtection="1">
      <alignment horizontal="center"/>
    </xf>
    <xf numFmtId="2" fontId="5" fillId="18" borderId="11" xfId="7" applyNumberFormat="1" applyFont="1" applyFill="1" applyBorder="1" applyAlignment="1" applyProtection="1">
      <alignment horizontal="center"/>
    </xf>
    <xf numFmtId="2" fontId="5" fillId="18" borderId="13" xfId="7" applyNumberFormat="1" applyFont="1" applyFill="1" applyBorder="1" applyAlignment="1" applyProtection="1">
      <alignment horizontal="center"/>
    </xf>
    <xf numFmtId="2" fontId="5" fillId="18" borderId="12" xfId="7" applyNumberFormat="1" applyFont="1" applyFill="1" applyBorder="1" applyAlignment="1" applyProtection="1">
      <alignment horizontal="center"/>
    </xf>
    <xf numFmtId="10" fontId="5" fillId="0" borderId="81" xfId="0" applyNumberFormat="1" applyFont="1" applyFill="1" applyBorder="1" applyAlignment="1" applyProtection="1">
      <alignment horizontal="center"/>
      <protection locked="0"/>
    </xf>
    <xf numFmtId="10" fontId="5" fillId="0" borderId="82" xfId="0" applyNumberFormat="1" applyFont="1" applyFill="1" applyBorder="1" applyAlignment="1" applyProtection="1">
      <alignment horizontal="center"/>
      <protection locked="0"/>
    </xf>
    <xf numFmtId="10" fontId="5" fillId="0" borderId="83" xfId="0" applyNumberFormat="1" applyFont="1" applyFill="1" applyBorder="1" applyAlignment="1" applyProtection="1">
      <alignment horizontal="center"/>
      <protection locked="0"/>
    </xf>
    <xf numFmtId="2" fontId="5" fillId="18" borderId="74" xfId="7" applyNumberFormat="1" applyFont="1" applyFill="1" applyBorder="1" applyAlignment="1" applyProtection="1">
      <alignment horizontal="center"/>
    </xf>
    <xf numFmtId="2" fontId="5" fillId="18" borderId="75" xfId="7" applyNumberFormat="1" applyFont="1" applyFill="1" applyBorder="1" applyAlignment="1" applyProtection="1">
      <alignment horizontal="center"/>
    </xf>
    <xf numFmtId="10" fontId="5" fillId="18" borderId="74" xfId="0" applyNumberFormat="1" applyFont="1" applyFill="1" applyBorder="1" applyAlignment="1" applyProtection="1">
      <alignment horizontal="center"/>
    </xf>
    <xf numFmtId="10" fontId="5" fillId="18" borderId="75" xfId="0" applyNumberFormat="1" applyFont="1" applyFill="1" applyBorder="1" applyAlignment="1" applyProtection="1">
      <alignment horizontal="center"/>
    </xf>
    <xf numFmtId="10" fontId="5" fillId="18" borderId="76" xfId="0" applyNumberFormat="1" applyFont="1" applyFill="1" applyBorder="1" applyAlignment="1" applyProtection="1">
      <alignment horizontal="center"/>
    </xf>
    <xf numFmtId="0" fontId="1" fillId="18" borderId="11" xfId="0" applyFont="1" applyFill="1" applyBorder="1" applyAlignment="1" applyProtection="1">
      <alignment horizontal="left"/>
    </xf>
    <xf numFmtId="0" fontId="1" fillId="18" borderId="13" xfId="0" applyFont="1" applyFill="1" applyBorder="1" applyAlignment="1" applyProtection="1">
      <alignment horizontal="left"/>
    </xf>
    <xf numFmtId="0" fontId="1" fillId="18" borderId="12" xfId="0" applyFont="1" applyFill="1" applyBorder="1" applyAlignment="1" applyProtection="1">
      <alignment horizontal="left"/>
    </xf>
    <xf numFmtId="10" fontId="5" fillId="18" borderId="89" xfId="0" applyNumberFormat="1" applyFont="1" applyFill="1" applyBorder="1" applyAlignment="1" applyProtection="1">
      <alignment horizontal="center"/>
    </xf>
    <xf numFmtId="10" fontId="5" fillId="18" borderId="18" xfId="0" applyNumberFormat="1" applyFont="1" applyFill="1" applyBorder="1" applyAlignment="1" applyProtection="1">
      <alignment horizontal="center"/>
    </xf>
    <xf numFmtId="10" fontId="5" fillId="18" borderId="88" xfId="0" applyNumberFormat="1" applyFont="1" applyFill="1" applyBorder="1" applyAlignment="1" applyProtection="1">
      <alignment horizontal="center"/>
    </xf>
    <xf numFmtId="2" fontId="5" fillId="18" borderId="89" xfId="7" applyNumberFormat="1" applyFont="1" applyFill="1" applyBorder="1" applyAlignment="1" applyProtection="1">
      <alignment horizontal="center"/>
    </xf>
    <xf numFmtId="2" fontId="5" fillId="18" borderId="18" xfId="7" applyNumberFormat="1" applyFont="1" applyFill="1" applyBorder="1" applyAlignment="1" applyProtection="1">
      <alignment horizontal="center"/>
    </xf>
    <xf numFmtId="2" fontId="5" fillId="18" borderId="88" xfId="7" applyNumberFormat="1" applyFont="1" applyFill="1" applyBorder="1" applyAlignment="1" applyProtection="1">
      <alignment horizontal="center"/>
    </xf>
  </cellXfs>
  <cellStyles count="8">
    <cellStyle name="Euro" xfId="4"/>
    <cellStyle name="Euro 2" xfId="5"/>
    <cellStyle name="Milliers 2" xfId="2"/>
    <cellStyle name="Monétaire" xfId="6" builtinId="4"/>
    <cellStyle name="Normal" xfId="0" builtinId="0"/>
    <cellStyle name="Normal 2" xfId="1"/>
    <cellStyle name="Normal 3" xfId="3"/>
    <cellStyle name="Pourcentage" xfId="7" builtinId="5"/>
  </cellStyles>
  <dxfs count="0"/>
  <tableStyles count="0" defaultTableStyle="TableStyleMedium9" defaultPivotStyle="PivotStyleLight16"/>
  <colors>
    <mruColors>
      <color rgb="FFFFFF99"/>
      <color rgb="FFFF0000"/>
      <color rgb="FFFF2D2D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 fitToPage="1"/>
  </sheetPr>
  <dimension ref="A2:AE103"/>
  <sheetViews>
    <sheetView topLeftCell="A49" zoomScaleNormal="100" workbookViewId="0">
      <selection activeCell="X16" sqref="X16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5" width="8.42578125" bestFit="1" customWidth="1"/>
    <col min="26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'BUDGET TRAVAUX'!D6</f>
        <v>0</v>
      </c>
      <c r="E6" s="453"/>
      <c r="F6" s="453"/>
      <c r="G6" s="452" t="s">
        <v>74</v>
      </c>
      <c r="H6" s="452"/>
      <c r="I6" s="451">
        <f>'BUDGET TRAVAUX'!J6</f>
        <v>0</v>
      </c>
      <c r="J6" s="451"/>
      <c r="K6" s="133" t="s">
        <v>75</v>
      </c>
      <c r="L6" s="134"/>
      <c r="M6" s="451">
        <f>I6+4</f>
        <v>4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08" t="str">
        <f>IF('BUDGET TRAVAUX'!H10:I10="","",'BUDGET TRAVAUX'!H10:I10)</f>
        <v/>
      </c>
      <c r="I10" s="409"/>
      <c r="J10" s="234">
        <v>1</v>
      </c>
      <c r="K10" s="235">
        <v>1</v>
      </c>
      <c r="L10" s="235">
        <v>1</v>
      </c>
      <c r="M10" s="235">
        <v>1</v>
      </c>
      <c r="N10" s="236">
        <v>1</v>
      </c>
      <c r="O10" s="446">
        <f>SUM(J10:N10)</f>
        <v>5</v>
      </c>
      <c r="P10" s="447"/>
      <c r="Q10" s="448">
        <f>'BUDGET TRAVAUX'!L10</f>
        <v>20</v>
      </c>
      <c r="R10" s="449"/>
      <c r="S10" s="450"/>
      <c r="T10" s="371">
        <f>Q10*O10</f>
        <v>100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3" t="str">
        <f>IF('BUDGET TRAVAUX'!H11:I11="","",'BUDGET TRAVAUX'!H11:I11)</f>
        <v/>
      </c>
      <c r="I11" s="384"/>
      <c r="J11" s="187"/>
      <c r="K11" s="183"/>
      <c r="L11" s="183"/>
      <c r="M11" s="183"/>
      <c r="N11" s="189"/>
      <c r="O11" s="385">
        <f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0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3" t="str">
        <f>IF('BUDGET TRAVAUX'!H12:I12="","",'BUDGET TRAVAUX'!H12:I12)</f>
        <v/>
      </c>
      <c r="I12" s="384"/>
      <c r="J12" s="187"/>
      <c r="K12" s="183"/>
      <c r="L12" s="183"/>
      <c r="M12" s="183"/>
      <c r="N12" s="189"/>
      <c r="O12" s="385">
        <f t="shared" ref="O12:O17" si="1">SUM(J12:N12)</f>
        <v>0</v>
      </c>
      <c r="P12" s="430"/>
      <c r="Q12" s="431">
        <f>'BUDGET TRAVAUX'!L12</f>
        <v>0</v>
      </c>
      <c r="R12" s="432"/>
      <c r="S12" s="433"/>
      <c r="T12" s="368">
        <f t="shared" si="0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3" t="str">
        <f>IF('BUDGET TRAVAUX'!H13:I13="","",'BUDGET TRAVAUX'!H13:I13)</f>
        <v/>
      </c>
      <c r="I13" s="384"/>
      <c r="J13" s="187"/>
      <c r="K13" s="183"/>
      <c r="L13" s="183"/>
      <c r="M13" s="183"/>
      <c r="N13" s="189"/>
      <c r="O13" s="385">
        <f t="shared" si="1"/>
        <v>0</v>
      </c>
      <c r="P13" s="430"/>
      <c r="Q13" s="431">
        <f>'BUDGET TRAVAUX'!L13</f>
        <v>0</v>
      </c>
      <c r="R13" s="432"/>
      <c r="S13" s="433"/>
      <c r="T13" s="368">
        <f t="shared" si="0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3" t="str">
        <f>IF('BUDGET TRAVAUX'!H14:I14="","",'BUDGET TRAVAUX'!H14:I14)</f>
        <v/>
      </c>
      <c r="I14" s="384"/>
      <c r="J14" s="187"/>
      <c r="K14" s="183"/>
      <c r="L14" s="183"/>
      <c r="M14" s="183"/>
      <c r="N14" s="189"/>
      <c r="O14" s="385">
        <f t="shared" si="1"/>
        <v>0</v>
      </c>
      <c r="P14" s="430"/>
      <c r="Q14" s="431">
        <f>'BUDGET TRAVAUX'!L14</f>
        <v>0</v>
      </c>
      <c r="R14" s="432"/>
      <c r="S14" s="433"/>
      <c r="T14" s="368">
        <f t="shared" si="0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3" t="str">
        <f>IF('BUDGET TRAVAUX'!H15:I15="","",'BUDGET TRAVAUX'!H15:I15)</f>
        <v/>
      </c>
      <c r="I15" s="384"/>
      <c r="J15" s="187"/>
      <c r="K15" s="183"/>
      <c r="L15" s="183"/>
      <c r="M15" s="183"/>
      <c r="N15" s="189"/>
      <c r="O15" s="385">
        <f t="shared" si="1"/>
        <v>0</v>
      </c>
      <c r="P15" s="430"/>
      <c r="Q15" s="431">
        <f>'BUDGET TRAVAUX'!L15</f>
        <v>0</v>
      </c>
      <c r="R15" s="432"/>
      <c r="S15" s="433"/>
      <c r="T15" s="368">
        <f t="shared" si="0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3" t="str">
        <f>IF('BUDGET TRAVAUX'!H16:I16="","",'BUDGET TRAVAUX'!H16:I16)</f>
        <v/>
      </c>
      <c r="I16" s="384"/>
      <c r="J16" s="187"/>
      <c r="K16" s="183"/>
      <c r="L16" s="183"/>
      <c r="M16" s="183"/>
      <c r="N16" s="189"/>
      <c r="O16" s="385">
        <f t="shared" si="1"/>
        <v>0</v>
      </c>
      <c r="P16" s="430"/>
      <c r="Q16" s="431">
        <f>'BUDGET TRAVAUX'!L16</f>
        <v>0</v>
      </c>
      <c r="R16" s="432"/>
      <c r="S16" s="433"/>
      <c r="T16" s="368">
        <f t="shared" si="0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5" t="str">
        <f>IF('BUDGET TRAVAUX'!H17:I17="","",'BUDGET TRAVAUX'!H17:I17)</f>
        <v/>
      </c>
      <c r="I17" s="466"/>
      <c r="J17" s="237"/>
      <c r="K17" s="238"/>
      <c r="L17" s="238"/>
      <c r="M17" s="238"/>
      <c r="N17" s="239"/>
      <c r="O17" s="467">
        <f t="shared" si="1"/>
        <v>0</v>
      </c>
      <c r="P17" s="468"/>
      <c r="Q17" s="469"/>
      <c r="R17" s="470"/>
      <c r="S17" s="471"/>
      <c r="T17" s="472">
        <f t="shared" si="0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100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08" t="str">
        <f>IF('BUDGET TRAVAUX'!H21:I21="","",'BUDGET TRAVAUX'!H21:I21)</f>
        <v/>
      </c>
      <c r="I22" s="409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3" t="str">
        <f>IF('BUDGET TRAVAUX'!H22:I22="","",'BUDGET TRAVAUX'!H22:I22)</f>
        <v/>
      </c>
      <c r="I23" s="384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3" t="str">
        <f>IF('BUDGET TRAVAUX'!H23:I23="","",'BUDGET TRAVAUX'!H23:I23)</f>
        <v/>
      </c>
      <c r="I24" s="384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5" t="str">
        <f>IF('BUDGET TRAVAUX'!H24:I24="","",'BUDGET TRAVAUX'!H24:I24)</f>
        <v/>
      </c>
      <c r="I25" s="466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>Q25*O25</f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434" t="str">
        <f>'BUDGET TRAVAUX'!B25:G25</f>
        <v>TRANSPORT/LEVAGE</v>
      </c>
      <c r="C26" s="435"/>
      <c r="D26" s="435"/>
      <c r="E26" s="435"/>
      <c r="F26" s="435"/>
      <c r="G26" s="435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403" t="str">
        <f>'BUDGET TRAVAUX'!L25</f>
        <v>Prix HT/J</v>
      </c>
      <c r="R26" s="404"/>
      <c r="S26" s="405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08" t="str">
        <f>IF('BUDGET TRAVAUX'!H26:I26="","",'BUDGET TRAVAUX'!H26:I26)</f>
        <v/>
      </c>
      <c r="I27" s="409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3" t="str">
        <f>IF('BUDGET TRAVAUX'!H27:I27="","",'BUDGET TRAVAUX'!H27:I27)</f>
        <v/>
      </c>
      <c r="I28" s="384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3" t="str">
        <f>IF('BUDGET TRAVAUX'!H28:I28="","",'BUDGET TRAVAUX'!H28:I28)</f>
        <v/>
      </c>
      <c r="I29" s="384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394" t="str">
        <f>IF('BUDGET TRAVAUX'!H29:I29="","",'BUDGET TRAVAUX'!H29:I29)</f>
        <v/>
      </c>
      <c r="I30" s="395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418" t="str">
        <f>'BUDGET TRAVAUX'!B30:G30</f>
        <v>FOURNITURES/CONSOMMABLES</v>
      </c>
      <c r="C31" s="419"/>
      <c r="D31" s="419"/>
      <c r="E31" s="419"/>
      <c r="F31" s="419"/>
      <c r="G31" s="419"/>
      <c r="H31" s="420" t="str">
        <f>IF('BUDGET TRAVAUX'!H30:I30="","",'BUDGET TRAVAUX'!H30:I30)</f>
        <v>Fournisseur</v>
      </c>
      <c r="I31" s="42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423" t="str">
        <f>'BUDGET TRAVAUX'!L30</f>
        <v>Prix HT/J</v>
      </c>
      <c r="R31" s="424"/>
      <c r="S31" s="425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08" t="str">
        <f>IF('BUDGET TRAVAUX'!H31:I31="","",'BUDGET TRAVAUX'!H31:I31)</f>
        <v/>
      </c>
      <c r="I32" s="409"/>
      <c r="J32" s="187"/>
      <c r="K32" s="183"/>
      <c r="L32" s="183"/>
      <c r="M32" s="183"/>
      <c r="N32" s="189"/>
      <c r="O32" s="385">
        <f t="shared" ref="O32:O52" si="2">SUM(J32:N32)</f>
        <v>0</v>
      </c>
      <c r="P32" s="386"/>
      <c r="Q32" s="412">
        <f>'BUDGET TRAVAUX'!L31</f>
        <v>0</v>
      </c>
      <c r="R32" s="413"/>
      <c r="S32" s="414"/>
      <c r="T32" s="368">
        <f t="shared" ref="T32:T33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3" t="str">
        <f>IF('BUDGET TRAVAUX'!H32:I32="","",'BUDGET TRAVAUX'!H32:I32)</f>
        <v/>
      </c>
      <c r="I33" s="384"/>
      <c r="J33" s="234"/>
      <c r="K33" s="235"/>
      <c r="L33" s="235"/>
      <c r="M33" s="235"/>
      <c r="N33" s="236"/>
      <c r="O33" s="385">
        <f t="shared" si="2"/>
        <v>0</v>
      </c>
      <c r="P33" s="386"/>
      <c r="Q33" s="380">
        <f>'BUDGET TRAVAUX'!L32</f>
        <v>0</v>
      </c>
      <c r="R33" s="369"/>
      <c r="S33" s="370"/>
      <c r="T33" s="368">
        <f t="shared" si="3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3" t="str">
        <f>IF('BUDGET TRAVAUX'!H33:I33="","",'BUDGET TRAVAUX'!H33:I33)</f>
        <v/>
      </c>
      <c r="I34" s="384"/>
      <c r="J34" s="187"/>
      <c r="K34" s="183"/>
      <c r="L34" s="183"/>
      <c r="M34" s="183"/>
      <c r="N34" s="189"/>
      <c r="O34" s="385">
        <f t="shared" si="2"/>
        <v>0</v>
      </c>
      <c r="P34" s="386"/>
      <c r="Q34" s="380">
        <f>'BUDGET TRAVAUX'!L33</f>
        <v>0</v>
      </c>
      <c r="R34" s="369"/>
      <c r="S34" s="370"/>
      <c r="T34" s="368">
        <f>Q34*O34</f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3" t="str">
        <f>IF('BUDGET TRAVAUX'!H34:I34="","",'BUDGET TRAVAUX'!H34:I34)</f>
        <v/>
      </c>
      <c r="I35" s="384"/>
      <c r="J35" s="187"/>
      <c r="K35" s="183"/>
      <c r="L35" s="183"/>
      <c r="M35" s="183"/>
      <c r="N35" s="189"/>
      <c r="O35" s="385">
        <f t="shared" si="2"/>
        <v>0</v>
      </c>
      <c r="P35" s="386"/>
      <c r="Q35" s="380">
        <f>'BUDGET TRAVAUX'!L34</f>
        <v>0</v>
      </c>
      <c r="R35" s="369"/>
      <c r="S35" s="370"/>
      <c r="T35" s="368">
        <f>Q35*O35</f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394" t="str">
        <f>IF('BUDGET TRAVAUX'!H35:I35="","",'BUDGET TRAVAUX'!H35:I35)</f>
        <v/>
      </c>
      <c r="I36" s="395"/>
      <c r="J36" s="187"/>
      <c r="K36" s="183"/>
      <c r="L36" s="183"/>
      <c r="M36" s="183"/>
      <c r="N36" s="189"/>
      <c r="O36" s="385">
        <f t="shared" si="2"/>
        <v>0</v>
      </c>
      <c r="P36" s="386"/>
      <c r="Q36" s="396">
        <f>'BUDGET TRAVAUX'!L35</f>
        <v>0</v>
      </c>
      <c r="R36" s="397"/>
      <c r="S36" s="398"/>
      <c r="T36" s="368">
        <f>Q36*O36</f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387" t="str">
        <f>'BUDGET TRAVAUX'!B36:G36</f>
        <v>SOUS TRAITANCE</v>
      </c>
      <c r="C37" s="388"/>
      <c r="D37" s="388"/>
      <c r="E37" s="388"/>
      <c r="F37" s="388"/>
      <c r="G37" s="388"/>
      <c r="H37" s="389" t="str">
        <f>IF('BUDGET TRAVAUX'!H36:I36="","",'BUDGET TRAVAUX'!H36:I36)</f>
        <v>Fournisseur</v>
      </c>
      <c r="I37" s="3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391" t="str">
        <f>'BUDGET TRAVAUX'!L36</f>
        <v>Prix HT/J</v>
      </c>
      <c r="R37" s="392"/>
      <c r="S37" s="393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08" t="str">
        <f>IF('BUDGET TRAVAUX'!H37:I37="","",'BUDGET TRAVAUX'!H37:I37)</f>
        <v/>
      </c>
      <c r="I38" s="409"/>
      <c r="J38" s="187"/>
      <c r="K38" s="183"/>
      <c r="L38" s="183"/>
      <c r="M38" s="183"/>
      <c r="N38" s="189"/>
      <c r="O38" s="385">
        <f t="shared" si="2"/>
        <v>0</v>
      </c>
      <c r="P38" s="386"/>
      <c r="Q38" s="412">
        <f>'BUDGET TRAVAUX'!L37</f>
        <v>0</v>
      </c>
      <c r="R38" s="413"/>
      <c r="S38" s="414"/>
      <c r="T38" s="368">
        <f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3" t="str">
        <f>IF('BUDGET TRAVAUX'!H38:I38="","",'BUDGET TRAVAUX'!H38:I38)</f>
        <v/>
      </c>
      <c r="I39" s="384"/>
      <c r="J39" s="234"/>
      <c r="K39" s="235"/>
      <c r="L39" s="235"/>
      <c r="M39" s="235"/>
      <c r="N39" s="236"/>
      <c r="O39" s="385">
        <f t="shared" si="2"/>
        <v>0</v>
      </c>
      <c r="P39" s="386"/>
      <c r="Q39" s="380">
        <f>'BUDGET TRAVAUX'!L38</f>
        <v>0</v>
      </c>
      <c r="R39" s="369"/>
      <c r="S39" s="370"/>
      <c r="T39" s="368">
        <f>Q39*O39</f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3" t="str">
        <f>IF('BUDGET TRAVAUX'!H39:I39="","",'BUDGET TRAVAUX'!H39:I39)</f>
        <v/>
      </c>
      <c r="I40" s="384"/>
      <c r="J40" s="187"/>
      <c r="K40" s="183"/>
      <c r="L40" s="183"/>
      <c r="M40" s="183"/>
      <c r="N40" s="189"/>
      <c r="O40" s="385">
        <f t="shared" si="2"/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3" t="str">
        <f>IF('BUDGET TRAVAUX'!H40:I40="","",'BUDGET TRAVAUX'!H40:I40)</f>
        <v/>
      </c>
      <c r="I41" s="384"/>
      <c r="J41" s="187"/>
      <c r="K41" s="183"/>
      <c r="L41" s="183"/>
      <c r="M41" s="183"/>
      <c r="N41" s="189"/>
      <c r="O41" s="385">
        <f t="shared" si="2"/>
        <v>0</v>
      </c>
      <c r="P41" s="386"/>
      <c r="Q41" s="380">
        <f>'BUDGET TRAVAUX'!L40</f>
        <v>0</v>
      </c>
      <c r="R41" s="369"/>
      <c r="S41" s="370"/>
      <c r="T41" s="368">
        <f>Q41*O41</f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394" t="str">
        <f>IF('BUDGET TRAVAUX'!H41:I41="","",'BUDGET TRAVAUX'!H41:I41)</f>
        <v/>
      </c>
      <c r="I42" s="395"/>
      <c r="J42" s="187"/>
      <c r="K42" s="183"/>
      <c r="L42" s="183"/>
      <c r="M42" s="183"/>
      <c r="N42" s="189"/>
      <c r="O42" s="385">
        <f t="shared" si="2"/>
        <v>0</v>
      </c>
      <c r="P42" s="386"/>
      <c r="Q42" s="396">
        <f>'BUDGET TRAVAUX'!L41</f>
        <v>0</v>
      </c>
      <c r="R42" s="397"/>
      <c r="S42" s="398"/>
      <c r="T42" s="368">
        <f>Q42*O42</f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478" t="str">
        <f>'BUDGET TRAVAUX'!B42:G42</f>
        <v>LOCATION EXTERNE</v>
      </c>
      <c r="C43" s="479"/>
      <c r="D43" s="479"/>
      <c r="E43" s="479"/>
      <c r="F43" s="479"/>
      <c r="G43" s="479"/>
      <c r="H43" s="480" t="str">
        <f>IF('BUDGET TRAVAUX'!H42:I42="","",'BUDGET TRAVAUX'!H42:I42)</f>
        <v>Fournisseur</v>
      </c>
      <c r="I43" s="480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482" t="str">
        <f>'BUDGET TRAVAUX'!L42</f>
        <v>Prix HT/J</v>
      </c>
      <c r="R43" s="483"/>
      <c r="S43" s="484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485" t="str">
        <f>'BUDGET TRAVAUX'!B43:G43</f>
        <v>FOREUSE</v>
      </c>
      <c r="C44" s="486"/>
      <c r="D44" s="486"/>
      <c r="E44" s="486"/>
      <c r="F44" s="486"/>
      <c r="G44" s="486"/>
      <c r="H44" s="408" t="str">
        <f>IF('BUDGET TRAVAUX'!H43:I43="","",'BUDGET TRAVAUX'!H43:I43)</f>
        <v/>
      </c>
      <c r="I44" s="409"/>
      <c r="J44" s="244"/>
      <c r="K44" s="245"/>
      <c r="L44" s="245"/>
      <c r="M44" s="245"/>
      <c r="N44" s="246"/>
      <c r="O44" s="487">
        <f t="shared" si="2"/>
        <v>0</v>
      </c>
      <c r="P44" s="488"/>
      <c r="Q44" s="474">
        <f>'BUDGET TRAVAUX'!L43</f>
        <v>0</v>
      </c>
      <c r="R44" s="372"/>
      <c r="S44" s="373"/>
      <c r="T44" s="371">
        <f t="shared" ref="T44" si="4">Q44*O44</f>
        <v>0</v>
      </c>
      <c r="U44" s="372"/>
      <c r="V44" s="373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3" t="str">
        <f>IF('BUDGET TRAVAUX'!H44:I44="","",'BUDGET TRAVAUX'!H44:I44)</f>
        <v/>
      </c>
      <c r="I45" s="384"/>
      <c r="J45" s="184"/>
      <c r="K45" s="185"/>
      <c r="L45" s="185"/>
      <c r="M45" s="185"/>
      <c r="N45" s="186"/>
      <c r="O45" s="385">
        <f t="shared" si="2"/>
        <v>0</v>
      </c>
      <c r="P45" s="386"/>
      <c r="Q45" s="380">
        <f>'BUDGET TRAVAUX'!L44</f>
        <v>0</v>
      </c>
      <c r="R45" s="369"/>
      <c r="S45" s="370"/>
      <c r="T45" s="368">
        <f t="shared" ref="T45:T52" si="5">Q45*O45</f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3" t="str">
        <f>IF('BUDGET TRAVAUX'!H45:I45="","",'BUDGET TRAVAUX'!H45:I45)</f>
        <v/>
      </c>
      <c r="I46" s="384"/>
      <c r="J46" s="190"/>
      <c r="K46" s="188"/>
      <c r="L46" s="188"/>
      <c r="M46" s="188"/>
      <c r="N46" s="191"/>
      <c r="O46" s="385">
        <f t="shared" si="2"/>
        <v>0</v>
      </c>
      <c r="P46" s="386"/>
      <c r="Q46" s="380">
        <f>'BUDGET TRAVAUX'!L45</f>
        <v>0</v>
      </c>
      <c r="R46" s="369"/>
      <c r="S46" s="370"/>
      <c r="T46" s="368">
        <f t="shared" si="5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3" t="str">
        <f>IF('BUDGET TRAVAUX'!H46:I46="","",'BUDGET TRAVAUX'!H46:I46)</f>
        <v/>
      </c>
      <c r="I47" s="384"/>
      <c r="J47" s="190"/>
      <c r="K47" s="188"/>
      <c r="L47" s="188"/>
      <c r="M47" s="188"/>
      <c r="N47" s="191"/>
      <c r="O47" s="385">
        <f t="shared" si="2"/>
        <v>0</v>
      </c>
      <c r="P47" s="386"/>
      <c r="Q47" s="380">
        <f>'BUDGET TRAVAUX'!L46</f>
        <v>0</v>
      </c>
      <c r="R47" s="369"/>
      <c r="S47" s="370"/>
      <c r="T47" s="368">
        <f t="shared" si="5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3" t="str">
        <f>IF('BUDGET TRAVAUX'!H47:I47="","",'BUDGET TRAVAUX'!H47:I47)</f>
        <v/>
      </c>
      <c r="I48" s="384"/>
      <c r="J48" s="190"/>
      <c r="K48" s="188"/>
      <c r="L48" s="188"/>
      <c r="M48" s="188"/>
      <c r="N48" s="191"/>
      <c r="O48" s="385">
        <f t="shared" si="2"/>
        <v>0</v>
      </c>
      <c r="P48" s="386"/>
      <c r="Q48" s="380">
        <f>'BUDGET TRAVAUX'!L47</f>
        <v>0</v>
      </c>
      <c r="R48" s="369"/>
      <c r="S48" s="370"/>
      <c r="T48" s="368">
        <f t="shared" si="5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3" t="str">
        <f>IF('BUDGET TRAVAUX'!H48:I48="","",'BUDGET TRAVAUX'!H48:I48)</f>
        <v/>
      </c>
      <c r="I49" s="384"/>
      <c r="J49" s="190"/>
      <c r="K49" s="188"/>
      <c r="L49" s="188"/>
      <c r="M49" s="188"/>
      <c r="N49" s="191"/>
      <c r="O49" s="385">
        <f t="shared" si="2"/>
        <v>0</v>
      </c>
      <c r="P49" s="386"/>
      <c r="Q49" s="380">
        <f>'BUDGET TRAVAUX'!L48</f>
        <v>0</v>
      </c>
      <c r="R49" s="369"/>
      <c r="S49" s="370"/>
      <c r="T49" s="368">
        <f t="shared" si="5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3" t="str">
        <f>IF('BUDGET TRAVAUX'!H49:I49="","",'BUDGET TRAVAUX'!H49:I49)</f>
        <v/>
      </c>
      <c r="I50" s="384"/>
      <c r="J50" s="187"/>
      <c r="K50" s="183"/>
      <c r="L50" s="183"/>
      <c r="M50" s="183"/>
      <c r="N50" s="189"/>
      <c r="O50" s="385">
        <f t="shared" si="2"/>
        <v>0</v>
      </c>
      <c r="P50" s="386"/>
      <c r="Q50" s="380">
        <f>'BUDGET TRAVAUX'!L49</f>
        <v>0</v>
      </c>
      <c r="R50" s="369"/>
      <c r="S50" s="370"/>
      <c r="T50" s="368">
        <f t="shared" si="5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3" t="str">
        <f>IF('BUDGET TRAVAUX'!H50:I50="","",'BUDGET TRAVAUX'!H50:I50)</f>
        <v/>
      </c>
      <c r="I51" s="384"/>
      <c r="J51" s="187"/>
      <c r="K51" s="183"/>
      <c r="L51" s="183"/>
      <c r="M51" s="183"/>
      <c r="N51" s="189"/>
      <c r="O51" s="385">
        <f t="shared" si="2"/>
        <v>0</v>
      </c>
      <c r="P51" s="386"/>
      <c r="Q51" s="380">
        <f>'BUDGET TRAVAUX'!L50</f>
        <v>0</v>
      </c>
      <c r="R51" s="369"/>
      <c r="S51" s="370"/>
      <c r="T51" s="368">
        <f t="shared" si="5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5" t="str">
        <f>IF('BUDGET TRAVAUX'!H51:I51="","",'BUDGET TRAVAUX'!H51:I51)</f>
        <v/>
      </c>
      <c r="I52" s="466"/>
      <c r="J52" s="237"/>
      <c r="K52" s="238"/>
      <c r="L52" s="238"/>
      <c r="M52" s="238"/>
      <c r="N52" s="239"/>
      <c r="O52" s="467">
        <f t="shared" si="2"/>
        <v>0</v>
      </c>
      <c r="P52" s="491"/>
      <c r="Q52" s="469">
        <f>'BUDGET TRAVAUX'!L51</f>
        <v>0</v>
      </c>
      <c r="R52" s="470"/>
      <c r="S52" s="471"/>
      <c r="T52" s="472">
        <f t="shared" si="5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6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6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U43+U37+U31+U26+U21+U53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f>+'BUDGET TRAVAUX'!A57</f>
        <v>640000</v>
      </c>
      <c r="B59" s="492" t="str">
        <f>+'BUDGET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7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8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7"/>
        <v>0</v>
      </c>
      <c r="P63" s="430"/>
      <c r="Q63" s="380">
        <f>'BUDGET TRAVAUX'!L61</f>
        <v>250</v>
      </c>
      <c r="R63" s="369"/>
      <c r="S63" s="370"/>
      <c r="T63" s="368">
        <f t="shared" si="8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7"/>
        <v>0</v>
      </c>
      <c r="P64" s="506"/>
      <c r="Q64" s="396">
        <f>'BUDGET TRAVAUX'!L62</f>
        <v>0</v>
      </c>
      <c r="R64" s="397"/>
      <c r="S64" s="398"/>
      <c r="T64" s="508">
        <f t="shared" si="8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8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8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8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509" t="s">
        <v>22</v>
      </c>
      <c r="I71" s="510"/>
      <c r="J71" s="511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39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4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521" t="str">
        <f>IF('BUDGET TRAVAUX'!F70="","",'BUDGET TRAVAUX'!F70)</f>
        <v/>
      </c>
      <c r="I73" s="522"/>
      <c r="J73" s="523"/>
      <c r="K73" s="383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9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558" t="str">
        <f>IF('BUDGET TRAVAUX'!F71="","",'BUDGET TRAVAUX'!F71)</f>
        <v/>
      </c>
      <c r="I74" s="559"/>
      <c r="J74" s="560"/>
      <c r="K74" s="465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9"/>
        <v/>
      </c>
      <c r="U74" s="369"/>
      <c r="V74" s="370"/>
    </row>
    <row r="75" spans="1:31" ht="14.1" customHeight="1" thickBot="1">
      <c r="B75" s="541" t="s">
        <v>34</v>
      </c>
      <c r="C75" s="542"/>
      <c r="D75" s="542"/>
      <c r="E75" s="543">
        <f>+'BUDGET TRAVAUX'!F73</f>
        <v>0</v>
      </c>
      <c r="F75" s="544"/>
      <c r="G75" s="544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100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</f>
        <v>100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-100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-100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>
      <selection activeCell="H83" sqref="H83:K83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Q75:S75"/>
    <mergeCell ref="T75:V75"/>
    <mergeCell ref="B75:D75"/>
    <mergeCell ref="E75:G75"/>
    <mergeCell ref="H75:P75"/>
    <mergeCell ref="B53:G53"/>
    <mergeCell ref="H53:I53"/>
    <mergeCell ref="O53:P53"/>
    <mergeCell ref="Q53:S53"/>
    <mergeCell ref="U53:V53"/>
    <mergeCell ref="B55:G55"/>
    <mergeCell ref="H55:I55"/>
    <mergeCell ref="B54:G54"/>
    <mergeCell ref="H54:I54"/>
    <mergeCell ref="O54:P54"/>
    <mergeCell ref="Q54:S54"/>
    <mergeCell ref="T54:V54"/>
    <mergeCell ref="O55:P55"/>
    <mergeCell ref="Q55:S55"/>
    <mergeCell ref="T55:V55"/>
    <mergeCell ref="B74:G74"/>
    <mergeCell ref="H74:J74"/>
    <mergeCell ref="K74:M74"/>
    <mergeCell ref="N74:P74"/>
    <mergeCell ref="Q76:S76"/>
    <mergeCell ref="T76:V76"/>
    <mergeCell ref="B79:G79"/>
    <mergeCell ref="H79:K79"/>
    <mergeCell ref="L79:Q79"/>
    <mergeCell ref="R79:V79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Q74:S74"/>
    <mergeCell ref="T74:V74"/>
    <mergeCell ref="B72:G72"/>
    <mergeCell ref="H72:J72"/>
    <mergeCell ref="K72:M72"/>
    <mergeCell ref="N72:P72"/>
    <mergeCell ref="Q72:S72"/>
    <mergeCell ref="T72:V72"/>
    <mergeCell ref="B73:G73"/>
    <mergeCell ref="H73:J73"/>
    <mergeCell ref="K73:M73"/>
    <mergeCell ref="N73:P73"/>
    <mergeCell ref="Q73:S73"/>
    <mergeCell ref="T73:V73"/>
    <mergeCell ref="H65:I65"/>
    <mergeCell ref="Q65:S65"/>
    <mergeCell ref="O65:P65"/>
    <mergeCell ref="T65:V65"/>
    <mergeCell ref="H66:I66"/>
    <mergeCell ref="O66:P66"/>
    <mergeCell ref="Q66:S66"/>
    <mergeCell ref="T66:V66"/>
    <mergeCell ref="B71:G71"/>
    <mergeCell ref="H71:J71"/>
    <mergeCell ref="K71:M71"/>
    <mergeCell ref="N71:P71"/>
    <mergeCell ref="Q71:S71"/>
    <mergeCell ref="T71:V71"/>
    <mergeCell ref="H67:I67"/>
    <mergeCell ref="O67:P67"/>
    <mergeCell ref="Q67:S67"/>
    <mergeCell ref="T67:V67"/>
    <mergeCell ref="Q68:S68"/>
    <mergeCell ref="T68:V68"/>
    <mergeCell ref="B63:G63"/>
    <mergeCell ref="H63:I63"/>
    <mergeCell ref="O63:P63"/>
    <mergeCell ref="Q63:S63"/>
    <mergeCell ref="T63:V63"/>
    <mergeCell ref="B64:G64"/>
    <mergeCell ref="H64:I64"/>
    <mergeCell ref="O64:P64"/>
    <mergeCell ref="Q64:S64"/>
    <mergeCell ref="T64:V64"/>
    <mergeCell ref="B62:G62"/>
    <mergeCell ref="H61:I61"/>
    <mergeCell ref="O61:P61"/>
    <mergeCell ref="Q61:S61"/>
    <mergeCell ref="T61:V61"/>
    <mergeCell ref="H62:I62"/>
    <mergeCell ref="O62:P62"/>
    <mergeCell ref="Q62:S62"/>
    <mergeCell ref="T62:V62"/>
    <mergeCell ref="B61:G61"/>
    <mergeCell ref="B59:G59"/>
    <mergeCell ref="H59:I59"/>
    <mergeCell ref="O59:P59"/>
    <mergeCell ref="Q59:S59"/>
    <mergeCell ref="T59:V59"/>
    <mergeCell ref="B60:G60"/>
    <mergeCell ref="H60:I60"/>
    <mergeCell ref="O60:P60"/>
    <mergeCell ref="Q60:S60"/>
    <mergeCell ref="T60:V60"/>
    <mergeCell ref="B52:G52"/>
    <mergeCell ref="H52:I52"/>
    <mergeCell ref="O52:P52"/>
    <mergeCell ref="Q52:S52"/>
    <mergeCell ref="T52:V52"/>
    <mergeCell ref="Q56:S56"/>
    <mergeCell ref="T56:V56"/>
    <mergeCell ref="B48:G48"/>
    <mergeCell ref="H48:I48"/>
    <mergeCell ref="O48:P48"/>
    <mergeCell ref="Q48:S48"/>
    <mergeCell ref="T48:V48"/>
    <mergeCell ref="B49:G49"/>
    <mergeCell ref="H49:I49"/>
    <mergeCell ref="O49:P49"/>
    <mergeCell ref="Q49:S49"/>
    <mergeCell ref="T49:V49"/>
    <mergeCell ref="B50:G50"/>
    <mergeCell ref="B51:G51"/>
    <mergeCell ref="H50:I50"/>
    <mergeCell ref="H51:I51"/>
    <mergeCell ref="O50:P50"/>
    <mergeCell ref="O51:P51"/>
    <mergeCell ref="Q50:S50"/>
    <mergeCell ref="B46:G46"/>
    <mergeCell ref="H46:I46"/>
    <mergeCell ref="O46:P46"/>
    <mergeCell ref="Q46:S46"/>
    <mergeCell ref="T46:V46"/>
    <mergeCell ref="B47:G47"/>
    <mergeCell ref="H47:I47"/>
    <mergeCell ref="O47:P47"/>
    <mergeCell ref="Q47:S47"/>
    <mergeCell ref="T47:V47"/>
    <mergeCell ref="B44:G44"/>
    <mergeCell ref="H44:I44"/>
    <mergeCell ref="O44:P44"/>
    <mergeCell ref="Q44:S44"/>
    <mergeCell ref="B45:G45"/>
    <mergeCell ref="H45:I45"/>
    <mergeCell ref="O45:P45"/>
    <mergeCell ref="Q45:S45"/>
    <mergeCell ref="T45:V45"/>
    <mergeCell ref="B41:G41"/>
    <mergeCell ref="B43:G43"/>
    <mergeCell ref="H41:I41"/>
    <mergeCell ref="H43:I43"/>
    <mergeCell ref="O41:P41"/>
    <mergeCell ref="O43:P43"/>
    <mergeCell ref="Q41:S41"/>
    <mergeCell ref="Q43:S43"/>
    <mergeCell ref="T41:V41"/>
    <mergeCell ref="B42:G42"/>
    <mergeCell ref="H42:I42"/>
    <mergeCell ref="O42:P42"/>
    <mergeCell ref="Q42:S42"/>
    <mergeCell ref="T42:V42"/>
    <mergeCell ref="H38:I38"/>
    <mergeCell ref="O38:P38"/>
    <mergeCell ref="Q38:S38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25:G25"/>
    <mergeCell ref="H25:I25"/>
    <mergeCell ref="O25:P25"/>
    <mergeCell ref="Q25:S25"/>
    <mergeCell ref="T25:V25"/>
    <mergeCell ref="B32:G32"/>
    <mergeCell ref="H32:I32"/>
    <mergeCell ref="O32:P32"/>
    <mergeCell ref="Q32:S32"/>
    <mergeCell ref="U26:V26"/>
    <mergeCell ref="O30:P30"/>
    <mergeCell ref="Q30:S30"/>
    <mergeCell ref="T30:V30"/>
    <mergeCell ref="B29:G29"/>
    <mergeCell ref="H30:I30"/>
    <mergeCell ref="O29:P29"/>
    <mergeCell ref="Q29:S29"/>
    <mergeCell ref="T29:V29"/>
    <mergeCell ref="O28:P28"/>
    <mergeCell ref="Q28:S28"/>
    <mergeCell ref="T28:V28"/>
    <mergeCell ref="B30:G30"/>
    <mergeCell ref="B28:G28"/>
    <mergeCell ref="B22:G22"/>
    <mergeCell ref="H22:I22"/>
    <mergeCell ref="O22:P22"/>
    <mergeCell ref="Q22:S22"/>
    <mergeCell ref="T22:V22"/>
    <mergeCell ref="B23:G23"/>
    <mergeCell ref="H23:I23"/>
    <mergeCell ref="O23:P23"/>
    <mergeCell ref="Q23:S23"/>
    <mergeCell ref="T23:V23"/>
    <mergeCell ref="B15:G15"/>
    <mergeCell ref="H15:I15"/>
    <mergeCell ref="O15:P15"/>
    <mergeCell ref="Q15:S15"/>
    <mergeCell ref="T15:V15"/>
    <mergeCell ref="Q18:S18"/>
    <mergeCell ref="T18:V18"/>
    <mergeCell ref="B21:G21"/>
    <mergeCell ref="H21:I21"/>
    <mergeCell ref="O21:P21"/>
    <mergeCell ref="Q21:S21"/>
    <mergeCell ref="B16:G16"/>
    <mergeCell ref="H16:I16"/>
    <mergeCell ref="O16:P16"/>
    <mergeCell ref="Q16:S16"/>
    <mergeCell ref="T16:V16"/>
    <mergeCell ref="B17:G17"/>
    <mergeCell ref="H17:I17"/>
    <mergeCell ref="O17:P17"/>
    <mergeCell ref="Q17:S17"/>
    <mergeCell ref="T17:V17"/>
    <mergeCell ref="U21:V21"/>
    <mergeCell ref="O14:P14"/>
    <mergeCell ref="Q14:S14"/>
    <mergeCell ref="B2:R2"/>
    <mergeCell ref="B9:G9"/>
    <mergeCell ref="H9:I9"/>
    <mergeCell ref="O9:P9"/>
    <mergeCell ref="Q9:S9"/>
    <mergeCell ref="T9:V9"/>
    <mergeCell ref="B10:G10"/>
    <mergeCell ref="H10:I10"/>
    <mergeCell ref="O10:P10"/>
    <mergeCell ref="Q10:S10"/>
    <mergeCell ref="T10:V10"/>
    <mergeCell ref="T14:V14"/>
    <mergeCell ref="I6:J6"/>
    <mergeCell ref="G6:H6"/>
    <mergeCell ref="M6:N6"/>
    <mergeCell ref="D6:F6"/>
    <mergeCell ref="T33:V33"/>
    <mergeCell ref="B11:G11"/>
    <mergeCell ref="H11:I11"/>
    <mergeCell ref="O11:P11"/>
    <mergeCell ref="Q11:S11"/>
    <mergeCell ref="T11:V11"/>
    <mergeCell ref="B12:G12"/>
    <mergeCell ref="H12:I12"/>
    <mergeCell ref="O12:P12"/>
    <mergeCell ref="B24:G24"/>
    <mergeCell ref="H24:I24"/>
    <mergeCell ref="O24:P24"/>
    <mergeCell ref="Q24:S24"/>
    <mergeCell ref="T24:V24"/>
    <mergeCell ref="Q12:S12"/>
    <mergeCell ref="T12:V12"/>
    <mergeCell ref="B13:G13"/>
    <mergeCell ref="H13:I13"/>
    <mergeCell ref="B26:G26"/>
    <mergeCell ref="O13:P13"/>
    <mergeCell ref="Q13:S13"/>
    <mergeCell ref="T13:V13"/>
    <mergeCell ref="B14:G14"/>
    <mergeCell ref="H14:I14"/>
    <mergeCell ref="Q35:S35"/>
    <mergeCell ref="Q36:S36"/>
    <mergeCell ref="T35:V35"/>
    <mergeCell ref="T36:V36"/>
    <mergeCell ref="B38:G38"/>
    <mergeCell ref="H26:I26"/>
    <mergeCell ref="O26:P26"/>
    <mergeCell ref="Q26:S26"/>
    <mergeCell ref="B27:G27"/>
    <mergeCell ref="H27:I27"/>
    <mergeCell ref="O27:P27"/>
    <mergeCell ref="Q27:S27"/>
    <mergeCell ref="T27:V27"/>
    <mergeCell ref="B31:G31"/>
    <mergeCell ref="H31:I31"/>
    <mergeCell ref="O31:P31"/>
    <mergeCell ref="Q31:S31"/>
    <mergeCell ref="H28:I28"/>
    <mergeCell ref="H29:I29"/>
    <mergeCell ref="U31:V31"/>
    <mergeCell ref="B33:G33"/>
    <mergeCell ref="H33:I33"/>
    <mergeCell ref="O33:P33"/>
    <mergeCell ref="Q33:S33"/>
    <mergeCell ref="U37:V37"/>
    <mergeCell ref="U43:V43"/>
    <mergeCell ref="T32:V32"/>
    <mergeCell ref="T44:V44"/>
    <mergeCell ref="B65:G67"/>
    <mergeCell ref="T38:V38"/>
    <mergeCell ref="Q51:S51"/>
    <mergeCell ref="T50:V50"/>
    <mergeCell ref="T51:V51"/>
    <mergeCell ref="B34:G34"/>
    <mergeCell ref="H34:I34"/>
    <mergeCell ref="O34:P34"/>
    <mergeCell ref="Q34:S34"/>
    <mergeCell ref="T34:V34"/>
    <mergeCell ref="B37:G37"/>
    <mergeCell ref="H37:I37"/>
    <mergeCell ref="O37:P37"/>
    <mergeCell ref="Q37:S37"/>
    <mergeCell ref="B35:G35"/>
    <mergeCell ref="B36:G36"/>
    <mergeCell ref="H35:I35"/>
    <mergeCell ref="H36:I36"/>
    <mergeCell ref="O35:P35"/>
    <mergeCell ref="O36:P36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  <ignoredErrors>
    <ignoredError sqref="H11:H1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autoPageBreaks="0" fitToPage="1"/>
  </sheetPr>
  <dimension ref="A2:AE103"/>
  <sheetViews>
    <sheetView workbookViewId="0">
      <selection activeCell="T13" sqref="T13:V13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'S1'!D6:F6+1</f>
        <v>1</v>
      </c>
      <c r="E6" s="453"/>
      <c r="F6" s="453"/>
      <c r="G6" s="452" t="s">
        <v>74</v>
      </c>
      <c r="H6" s="452"/>
      <c r="I6" s="451">
        <f>'S1'!I6:J6+7</f>
        <v>7</v>
      </c>
      <c r="J6" s="451"/>
      <c r="K6" s="133" t="s">
        <v>75</v>
      </c>
      <c r="L6" s="134"/>
      <c r="M6" s="451">
        <f>I6+4</f>
        <v>11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>
        <v>1</v>
      </c>
      <c r="K10" s="235">
        <v>1</v>
      </c>
      <c r="L10" s="235">
        <v>1</v>
      </c>
      <c r="M10" s="235">
        <v>1</v>
      </c>
      <c r="N10" s="236">
        <v>1</v>
      </c>
      <c r="O10" s="446">
        <f>SUM(J10:N10)</f>
        <v>5</v>
      </c>
      <c r="P10" s="447"/>
      <c r="Q10" s="448">
        <f>'BUDGET TRAVAUX'!L10</f>
        <v>20</v>
      </c>
      <c r="R10" s="449"/>
      <c r="S10" s="450"/>
      <c r="T10" s="371">
        <f>Q10*O10</f>
        <v>100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>SUM(J13:N13)</f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>SUM(J15:N15)</f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100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403" t="str">
        <f>'BUDGET TRAVAUX'!L25</f>
        <v>Prix HT/J</v>
      </c>
      <c r="R26" s="404"/>
      <c r="S26" s="405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423" t="str">
        <f>'BUDGET TRAVAUX'!L30</f>
        <v>Prix HT/J</v>
      </c>
      <c r="R31" s="424"/>
      <c r="S31" s="425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73" t="str">
        <f>IF('BUDGET TRAVAUX'!H36:I36="","",'BUDGET TRAVAUX'!H36:I36)</f>
        <v>Fournisseur</v>
      </c>
      <c r="I37" s="574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391" t="str">
        <f>'BUDGET TRAVAUX'!L36</f>
        <v>Prix HT/J</v>
      </c>
      <c r="R37" s="392"/>
      <c r="S37" s="393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77" t="str">
        <f>IF('BUDGET TRAVAUX'!H42:I42="","",'BUDGET TRAVAUX'!H42:I42)</f>
        <v>Fournisseur</v>
      </c>
      <c r="I43" s="578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482" t="str">
        <f>'BUDGET TRAVAUX'!L42</f>
        <v>Prix HT/J</v>
      </c>
      <c r="R43" s="483"/>
      <c r="S43" s="484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100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H79+'S1'!H80:K80</f>
        <v>200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R79+'S1'!R80:V80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-100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-200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61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autoPageBreaks="0" fitToPage="1"/>
  </sheetPr>
  <dimension ref="A2:AE103"/>
  <sheetViews>
    <sheetView workbookViewId="0">
      <selection activeCell="X15" sqref="X15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'S2'!D6:F6+1</f>
        <v>2</v>
      </c>
      <c r="E6" s="453"/>
      <c r="F6" s="453"/>
      <c r="G6" s="452" t="s">
        <v>74</v>
      </c>
      <c r="H6" s="452"/>
      <c r="I6" s="451">
        <f>'S2'!I6:J6+7</f>
        <v>14</v>
      </c>
      <c r="J6" s="451"/>
      <c r="K6" s="133" t="s">
        <v>75</v>
      </c>
      <c r="L6" s="134"/>
      <c r="M6" s="451">
        <f>I6+4</f>
        <v>18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>
        <v>1</v>
      </c>
      <c r="K10" s="235">
        <v>1</v>
      </c>
      <c r="L10" s="235">
        <v>1</v>
      </c>
      <c r="M10" s="235">
        <v>1</v>
      </c>
      <c r="N10" s="236">
        <v>1</v>
      </c>
      <c r="O10" s="446">
        <f>SUM(J10:N10)</f>
        <v>5</v>
      </c>
      <c r="P10" s="447"/>
      <c r="Q10" s="448">
        <f>'BUDGET TRAVAUX'!L10</f>
        <v>20</v>
      </c>
      <c r="R10" s="449"/>
      <c r="S10" s="450"/>
      <c r="T10" s="371">
        <f>Q10*O10</f>
        <v>100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 t="shared" si="0"/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 t="shared" si="0"/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100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582" t="str">
        <f>'BUDGET TRAVAUX'!L25</f>
        <v>Prix HT/J</v>
      </c>
      <c r="R26" s="583"/>
      <c r="S26" s="584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585" t="str">
        <f>'BUDGET TRAVAUX'!L30</f>
        <v>Prix HT/J</v>
      </c>
      <c r="R31" s="586"/>
      <c r="S31" s="587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88" t="str">
        <f>IF('BUDGET TRAVAUX'!H36:I36="","",'BUDGET TRAVAUX'!H36:I36)</f>
        <v>Fournisseur</v>
      </c>
      <c r="I37" s="5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590" t="str">
        <f>'BUDGET TRAVAUX'!L36</f>
        <v>Prix HT/J</v>
      </c>
      <c r="R37" s="591"/>
      <c r="S37" s="592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93" t="str">
        <f>IF('BUDGET TRAVAUX'!H42:I42="","",'BUDGET TRAVAUX'!H42:I42)</f>
        <v>Fournisseur</v>
      </c>
      <c r="I43" s="594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595" t="str">
        <f>'BUDGET TRAVAUX'!L42</f>
        <v>Prix HT/J</v>
      </c>
      <c r="R43" s="596"/>
      <c r="S43" s="597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100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H79+'S2'!H80:K80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R79+'S2'!R80:V80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-100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64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autoPageBreaks="0" fitToPage="1"/>
  </sheetPr>
  <dimension ref="A2:AE103"/>
  <sheetViews>
    <sheetView workbookViewId="0">
      <selection activeCell="B10" sqref="B10:G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'S3'!D6:F6+1</f>
        <v>3</v>
      </c>
      <c r="E6" s="453"/>
      <c r="F6" s="453"/>
      <c r="G6" s="452" t="s">
        <v>74</v>
      </c>
      <c r="H6" s="452"/>
      <c r="I6" s="451">
        <f>'S3'!I6:J6+7</f>
        <v>21</v>
      </c>
      <c r="J6" s="451"/>
      <c r="K6" s="133" t="s">
        <v>75</v>
      </c>
      <c r="L6" s="134"/>
      <c r="M6" s="451">
        <f>I6+4</f>
        <v>25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/>
      <c r="K10" s="235"/>
      <c r="L10" s="235"/>
      <c r="M10" s="235"/>
      <c r="N10" s="236"/>
      <c r="O10" s="446">
        <f>SUM(J10:N10)</f>
        <v>0</v>
      </c>
      <c r="P10" s="447"/>
      <c r="Q10" s="448">
        <f>'BUDGET TRAVAUX'!L10</f>
        <v>20</v>
      </c>
      <c r="R10" s="449"/>
      <c r="S10" s="450"/>
      <c r="T10" s="371">
        <f>Q10*O10</f>
        <v>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 t="shared" si="0"/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 t="shared" si="0"/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582" t="str">
        <f>'BUDGET TRAVAUX'!L25</f>
        <v>Prix HT/J</v>
      </c>
      <c r="R26" s="583"/>
      <c r="S26" s="584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585" t="str">
        <f>'BUDGET TRAVAUX'!L30</f>
        <v>Prix HT/J</v>
      </c>
      <c r="R31" s="586"/>
      <c r="S31" s="587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88" t="str">
        <f>IF('BUDGET TRAVAUX'!H36:I36="","",'BUDGET TRAVAUX'!H36:I36)</f>
        <v>Fournisseur</v>
      </c>
      <c r="I37" s="5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590" t="str">
        <f>'BUDGET TRAVAUX'!L36</f>
        <v>Prix HT/J</v>
      </c>
      <c r="R37" s="591"/>
      <c r="S37" s="592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93" t="str">
        <f>IF('BUDGET TRAVAUX'!H42:I42="","",'BUDGET TRAVAUX'!H42:I42)</f>
        <v>Fournisseur</v>
      </c>
      <c r="I43" s="594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595" t="str">
        <f>'BUDGET TRAVAUX'!L42</f>
        <v>Prix HT/J</v>
      </c>
      <c r="R43" s="596"/>
      <c r="S43" s="597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H79+'S3'!H80:K80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R79+'S3'!R80:V80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63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autoPageBreaks="0" fitToPage="1"/>
  </sheetPr>
  <dimension ref="A2:AE103"/>
  <sheetViews>
    <sheetView workbookViewId="0">
      <selection activeCell="B10" sqref="B10:G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612" t="s">
        <v>0</v>
      </c>
      <c r="C2" s="613"/>
      <c r="D2" s="613"/>
      <c r="E2" s="613"/>
      <c r="F2" s="613"/>
      <c r="G2" s="613"/>
      <c r="H2" s="613"/>
      <c r="I2" s="613"/>
      <c r="J2" s="613"/>
      <c r="K2" s="613"/>
      <c r="L2" s="613"/>
      <c r="M2" s="613"/>
      <c r="N2" s="613"/>
      <c r="O2" s="613"/>
      <c r="P2" s="613"/>
      <c r="Q2" s="613"/>
      <c r="R2" s="613"/>
      <c r="S2" s="1"/>
      <c r="T2" s="2"/>
      <c r="U2" s="2"/>
      <c r="V2" s="2"/>
      <c r="W2" s="2"/>
      <c r="X2" s="2"/>
      <c r="Y2" s="2"/>
    </row>
    <row r="4" spans="1:25">
      <c r="B4" s="158" t="s">
        <v>1</v>
      </c>
      <c r="C4" s="159"/>
      <c r="D4" s="159">
        <f>'BUDGET TRAVAUX'!D4</f>
        <v>0</v>
      </c>
      <c r="E4" s="159"/>
      <c r="F4" s="159"/>
      <c r="G4" s="158" t="s">
        <v>2</v>
      </c>
      <c r="H4" s="159"/>
      <c r="I4" s="159">
        <f>'BUDGET TRAVAUX'!I4</f>
        <v>0</v>
      </c>
      <c r="J4" s="159"/>
      <c r="K4" s="159"/>
      <c r="L4" s="158" t="s">
        <v>3</v>
      </c>
      <c r="M4" s="159"/>
      <c r="N4" s="159"/>
      <c r="O4" s="159">
        <f>+'BUDGET TRAVAUX'!O4</f>
        <v>0</v>
      </c>
      <c r="P4" s="159"/>
      <c r="Q4" s="159"/>
    </row>
    <row r="6" spans="1:25">
      <c r="B6" s="158" t="s">
        <v>5</v>
      </c>
      <c r="C6" s="159"/>
      <c r="D6" s="614">
        <f>'S4'!D6:F6+1</f>
        <v>4</v>
      </c>
      <c r="E6" s="614"/>
      <c r="F6" s="614"/>
      <c r="G6" s="615" t="s">
        <v>74</v>
      </c>
      <c r="H6" s="615"/>
      <c r="I6" s="616">
        <f>'S4'!I6:J6+7</f>
        <v>28</v>
      </c>
      <c r="J6" s="616"/>
      <c r="K6" s="158" t="s">
        <v>75</v>
      </c>
      <c r="L6" s="159"/>
      <c r="M6" s="616">
        <f>I6+4</f>
        <v>32</v>
      </c>
      <c r="N6" s="614"/>
    </row>
    <row r="8" spans="1:25" ht="15.75" thickBot="1"/>
    <row r="9" spans="1:25" ht="14.1" customHeight="1" thickBot="1">
      <c r="A9" s="351">
        <f>+'BUDGET TRAVAUX'!A9</f>
        <v>611999</v>
      </c>
      <c r="B9" s="617" t="str">
        <f>+'BUDGET TRAVAUX'!B9:G9</f>
        <v>Materiel</v>
      </c>
      <c r="C9" s="617"/>
      <c r="D9" s="617"/>
      <c r="E9" s="617"/>
      <c r="F9" s="617"/>
      <c r="G9" s="617"/>
      <c r="H9" s="618" t="s">
        <v>4</v>
      </c>
      <c r="I9" s="619"/>
      <c r="J9" s="160" t="s">
        <v>6</v>
      </c>
      <c r="K9" s="161" t="s">
        <v>7</v>
      </c>
      <c r="L9" s="161" t="s">
        <v>7</v>
      </c>
      <c r="M9" s="161" t="s">
        <v>8</v>
      </c>
      <c r="N9" s="162" t="s">
        <v>9</v>
      </c>
      <c r="O9" s="620" t="s">
        <v>10</v>
      </c>
      <c r="P9" s="618"/>
      <c r="Q9" s="618" t="s">
        <v>11</v>
      </c>
      <c r="R9" s="618"/>
      <c r="S9" s="618"/>
      <c r="T9" s="598" t="s">
        <v>10</v>
      </c>
      <c r="U9" s="598"/>
      <c r="V9" s="598"/>
    </row>
    <row r="10" spans="1:25" ht="14.1" customHeight="1">
      <c r="A10" s="351">
        <f>+'BUDGET TRAVAUX'!A10</f>
        <v>0</v>
      </c>
      <c r="B10" s="599" t="str">
        <f>+'BUDGET TRAVAUX'!B10:G10</f>
        <v>FOREUSE</v>
      </c>
      <c r="C10" s="600"/>
      <c r="D10" s="600"/>
      <c r="E10" s="600"/>
      <c r="F10" s="600"/>
      <c r="G10" s="601"/>
      <c r="H10" s="602" t="str">
        <f>IF('BUDGET TRAVAUX'!H10:I10="","",'BUDGET TRAVAUX'!H10:I10)</f>
        <v/>
      </c>
      <c r="I10" s="603"/>
      <c r="J10" s="234"/>
      <c r="K10" s="235"/>
      <c r="L10" s="235"/>
      <c r="M10" s="235"/>
      <c r="N10" s="236"/>
      <c r="O10" s="604">
        <f>SUM(J10:N10)</f>
        <v>0</v>
      </c>
      <c r="P10" s="605"/>
      <c r="Q10" s="606">
        <f>'BUDGET TRAVAUX'!L10</f>
        <v>20</v>
      </c>
      <c r="R10" s="607"/>
      <c r="S10" s="608"/>
      <c r="T10" s="609">
        <f>Q10*O10</f>
        <v>0</v>
      </c>
      <c r="U10" s="610"/>
      <c r="V10" s="611"/>
    </row>
    <row r="11" spans="1:25" ht="14.1" customHeight="1">
      <c r="A11" s="351">
        <f>+'BUDGET TRAVAUX'!A11</f>
        <v>0</v>
      </c>
      <c r="B11" s="621" t="str">
        <f>+'BUDGET TRAVAUX'!B11:G11</f>
        <v>POMPE A BETON</v>
      </c>
      <c r="C11" s="622"/>
      <c r="D11" s="622"/>
      <c r="E11" s="622"/>
      <c r="F11" s="622"/>
      <c r="G11" s="623"/>
      <c r="H11" s="624" t="str">
        <f>IF('BUDGET TRAVAUX'!H11:I11="","",'BUDGET TRAVAUX'!H11:I11)</f>
        <v/>
      </c>
      <c r="I11" s="625"/>
      <c r="J11" s="187"/>
      <c r="K11" s="183"/>
      <c r="L11" s="183"/>
      <c r="M11" s="183"/>
      <c r="N11" s="189"/>
      <c r="O11" s="624">
        <f t="shared" ref="O11:O17" si="0">SUM(J11:N11)</f>
        <v>0</v>
      </c>
      <c r="P11" s="625"/>
      <c r="Q11" s="626">
        <f>'BUDGET TRAVAUX'!L11</f>
        <v>0</v>
      </c>
      <c r="R11" s="627"/>
      <c r="S11" s="628"/>
      <c r="T11" s="629">
        <f t="shared" ref="T11:T17" si="1">Q11*O11</f>
        <v>0</v>
      </c>
      <c r="U11" s="630"/>
      <c r="V11" s="631"/>
    </row>
    <row r="12" spans="1:25" ht="14.1" customHeight="1">
      <c r="A12" s="351">
        <f>+'BUDGET TRAVAUX'!A12</f>
        <v>0</v>
      </c>
      <c r="B12" s="621" t="str">
        <f>+'BUDGET TRAVAUX'!B12:G12</f>
        <v>OUTILS FORAGE</v>
      </c>
      <c r="C12" s="622"/>
      <c r="D12" s="622"/>
      <c r="E12" s="622"/>
      <c r="F12" s="622"/>
      <c r="G12" s="623"/>
      <c r="H12" s="624" t="str">
        <f>IF('BUDGET TRAVAUX'!H12:I12="","",'BUDGET TRAVAUX'!H12:I12)</f>
        <v/>
      </c>
      <c r="I12" s="625"/>
      <c r="J12" s="187"/>
      <c r="K12" s="183"/>
      <c r="L12" s="183"/>
      <c r="M12" s="183"/>
      <c r="N12" s="189"/>
      <c r="O12" s="624">
        <f t="shared" si="0"/>
        <v>0</v>
      </c>
      <c r="P12" s="625"/>
      <c r="Q12" s="626">
        <f>'BUDGET TRAVAUX'!L12</f>
        <v>0</v>
      </c>
      <c r="R12" s="627"/>
      <c r="S12" s="628"/>
      <c r="T12" s="629">
        <f t="shared" si="1"/>
        <v>0</v>
      </c>
      <c r="U12" s="630"/>
      <c r="V12" s="631"/>
    </row>
    <row r="13" spans="1:25" ht="14.1" customHeight="1">
      <c r="A13" s="351">
        <f>+'BUDGET TRAVAUX'!A13</f>
        <v>0</v>
      </c>
      <c r="B13" s="621" t="str">
        <f>+'BUDGET TRAVAUX'!B13:G13</f>
        <v>LUTZ</v>
      </c>
      <c r="C13" s="622"/>
      <c r="D13" s="622"/>
      <c r="E13" s="622"/>
      <c r="F13" s="622"/>
      <c r="G13" s="623"/>
      <c r="H13" s="624" t="str">
        <f>IF('BUDGET TRAVAUX'!H13:I13="","",'BUDGET TRAVAUX'!H13:I13)</f>
        <v/>
      </c>
      <c r="I13" s="625"/>
      <c r="J13" s="187"/>
      <c r="K13" s="183"/>
      <c r="L13" s="183"/>
      <c r="M13" s="183"/>
      <c r="N13" s="189"/>
      <c r="O13" s="624">
        <f t="shared" si="0"/>
        <v>0</v>
      </c>
      <c r="P13" s="625"/>
      <c r="Q13" s="626">
        <f>'BUDGET TRAVAUX'!L13</f>
        <v>0</v>
      </c>
      <c r="R13" s="627"/>
      <c r="S13" s="628"/>
      <c r="T13" s="629">
        <f t="shared" si="1"/>
        <v>0</v>
      </c>
      <c r="U13" s="630"/>
      <c r="V13" s="631"/>
    </row>
    <row r="14" spans="1:25" ht="14.1" customHeight="1">
      <c r="A14" s="351">
        <f>+'BUDGET TRAVAUX'!A14</f>
        <v>0</v>
      </c>
      <c r="B14" s="621" t="str">
        <f>+'BUDGET TRAVAUX'!B14:G14</f>
        <v>CONTENER</v>
      </c>
      <c r="C14" s="622"/>
      <c r="D14" s="622"/>
      <c r="E14" s="622"/>
      <c r="F14" s="622"/>
      <c r="G14" s="623"/>
      <c r="H14" s="624" t="str">
        <f>IF('BUDGET TRAVAUX'!H14:I14="","",'BUDGET TRAVAUX'!H14:I14)</f>
        <v/>
      </c>
      <c r="I14" s="625"/>
      <c r="J14" s="187"/>
      <c r="K14" s="183"/>
      <c r="L14" s="183"/>
      <c r="M14" s="183"/>
      <c r="N14" s="189"/>
      <c r="O14" s="624">
        <f t="shared" si="0"/>
        <v>0</v>
      </c>
      <c r="P14" s="625"/>
      <c r="Q14" s="626">
        <f>'BUDGET TRAVAUX'!L14</f>
        <v>0</v>
      </c>
      <c r="R14" s="627"/>
      <c r="S14" s="628"/>
      <c r="T14" s="629">
        <f t="shared" si="1"/>
        <v>0</v>
      </c>
      <c r="U14" s="630"/>
      <c r="V14" s="631"/>
    </row>
    <row r="15" spans="1:25" ht="14.1" customHeight="1">
      <c r="A15" s="351">
        <f>+'BUDGET TRAVAUX'!A15</f>
        <v>615510</v>
      </c>
      <c r="B15" s="621" t="str">
        <f>+'BUDGET TRAVAUX'!B15:G15</f>
        <v>ENTRETIEN</v>
      </c>
      <c r="C15" s="622"/>
      <c r="D15" s="622"/>
      <c r="E15" s="622"/>
      <c r="F15" s="622"/>
      <c r="G15" s="623"/>
      <c r="H15" s="624" t="str">
        <f>IF('BUDGET TRAVAUX'!H15:I15="","",'BUDGET TRAVAUX'!H15:I15)</f>
        <v/>
      </c>
      <c r="I15" s="625"/>
      <c r="J15" s="187"/>
      <c r="K15" s="183"/>
      <c r="L15" s="183"/>
      <c r="M15" s="183"/>
      <c r="N15" s="189"/>
      <c r="O15" s="624">
        <f t="shared" si="0"/>
        <v>0</v>
      </c>
      <c r="P15" s="625"/>
      <c r="Q15" s="626">
        <f>'BUDGET TRAVAUX'!L15</f>
        <v>0</v>
      </c>
      <c r="R15" s="627"/>
      <c r="S15" s="628"/>
      <c r="T15" s="629">
        <f t="shared" si="1"/>
        <v>0</v>
      </c>
      <c r="U15" s="630"/>
      <c r="V15" s="631"/>
    </row>
    <row r="16" spans="1:25" ht="14.1" customHeight="1">
      <c r="A16" s="351">
        <f>+'BUDGET TRAVAUX'!A16</f>
        <v>0</v>
      </c>
      <c r="B16" s="621">
        <f>+'BUDGET TRAVAUX'!B16:G16</f>
        <v>0</v>
      </c>
      <c r="C16" s="622"/>
      <c r="D16" s="622"/>
      <c r="E16" s="622"/>
      <c r="F16" s="622"/>
      <c r="G16" s="623"/>
      <c r="H16" s="624" t="str">
        <f>IF('BUDGET TRAVAUX'!H16:I16="","",'BUDGET TRAVAUX'!H16:I16)</f>
        <v/>
      </c>
      <c r="I16" s="625"/>
      <c r="J16" s="187"/>
      <c r="K16" s="183"/>
      <c r="L16" s="183"/>
      <c r="M16" s="183"/>
      <c r="N16" s="189"/>
      <c r="O16" s="624">
        <f t="shared" si="0"/>
        <v>0</v>
      </c>
      <c r="P16" s="625"/>
      <c r="Q16" s="626">
        <f>'BUDGET TRAVAUX'!L16</f>
        <v>0</v>
      </c>
      <c r="R16" s="627"/>
      <c r="S16" s="628"/>
      <c r="T16" s="629">
        <f t="shared" si="1"/>
        <v>0</v>
      </c>
      <c r="U16" s="630"/>
      <c r="V16" s="631"/>
    </row>
    <row r="17" spans="1:22" ht="14.1" customHeight="1" thickBot="1">
      <c r="A17" s="351">
        <f>+'BUDGET TRAVAUX'!A17</f>
        <v>0</v>
      </c>
      <c r="B17" s="632">
        <f>+'BUDGET TRAVAUX'!B17:G17</f>
        <v>0</v>
      </c>
      <c r="C17" s="633"/>
      <c r="D17" s="633"/>
      <c r="E17" s="633"/>
      <c r="F17" s="633"/>
      <c r="G17" s="634"/>
      <c r="H17" s="635" t="str">
        <f>IF('BUDGET TRAVAUX'!H17:I17="","",'BUDGET TRAVAUX'!H17:I17)</f>
        <v/>
      </c>
      <c r="I17" s="636"/>
      <c r="J17" s="237"/>
      <c r="K17" s="238"/>
      <c r="L17" s="238"/>
      <c r="M17" s="238"/>
      <c r="N17" s="239"/>
      <c r="O17" s="635">
        <f t="shared" si="0"/>
        <v>0</v>
      </c>
      <c r="P17" s="636"/>
      <c r="Q17" s="637"/>
      <c r="R17" s="638"/>
      <c r="S17" s="639"/>
      <c r="T17" s="640">
        <f t="shared" si="1"/>
        <v>0</v>
      </c>
      <c r="U17" s="638"/>
      <c r="V17" s="639"/>
    </row>
    <row r="18" spans="1:22" ht="14.1" customHeight="1" thickBot="1">
      <c r="Q18" s="641" t="s">
        <v>12</v>
      </c>
      <c r="R18" s="641"/>
      <c r="S18" s="641"/>
      <c r="T18" s="642">
        <f>SUM(T10:V17)</f>
        <v>0</v>
      </c>
      <c r="U18" s="642"/>
      <c r="V18" s="642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643" t="str">
        <f>+'BUDGET TRAVAUX'!B20:G20</f>
        <v>MATERIAUX</v>
      </c>
      <c r="C21" s="643"/>
      <c r="D21" s="643"/>
      <c r="E21" s="643"/>
      <c r="F21" s="643"/>
      <c r="G21" s="644"/>
      <c r="H21" s="645" t="s">
        <v>14</v>
      </c>
      <c r="I21" s="646"/>
      <c r="J21" s="163" t="s">
        <v>6</v>
      </c>
      <c r="K21" s="164" t="s">
        <v>7</v>
      </c>
      <c r="L21" s="164" t="s">
        <v>7</v>
      </c>
      <c r="M21" s="164" t="s">
        <v>8</v>
      </c>
      <c r="N21" s="165" t="s">
        <v>9</v>
      </c>
      <c r="O21" s="647" t="s">
        <v>10</v>
      </c>
      <c r="P21" s="648"/>
      <c r="Q21" s="645" t="s">
        <v>19</v>
      </c>
      <c r="R21" s="645"/>
      <c r="S21" s="645"/>
      <c r="T21" s="166" t="s">
        <v>10</v>
      </c>
      <c r="U21" s="649">
        <f>SUM(T22:V25)</f>
        <v>0</v>
      </c>
      <c r="V21" s="647"/>
    </row>
    <row r="22" spans="1:22" ht="14.1" customHeight="1">
      <c r="A22" s="351">
        <f>+'BUDGET TRAVAUX'!A21</f>
        <v>601100</v>
      </c>
      <c r="B22" s="650" t="str">
        <f>'BUDGET TRAVAUX'!B21:G21</f>
        <v>BETON</v>
      </c>
      <c r="C22" s="651"/>
      <c r="D22" s="651"/>
      <c r="E22" s="651"/>
      <c r="F22" s="651"/>
      <c r="G22" s="651"/>
      <c r="H22" s="602" t="str">
        <f>IF('BUDGET TRAVAUX'!H21:I21="","",'BUDGET TRAVAUX'!H21:I21)</f>
        <v/>
      </c>
      <c r="I22" s="603"/>
      <c r="J22" s="234"/>
      <c r="K22" s="235"/>
      <c r="L22" s="235"/>
      <c r="M22" s="235"/>
      <c r="N22" s="236"/>
      <c r="O22" s="604">
        <f>SUM(J22:N22)</f>
        <v>0</v>
      </c>
      <c r="P22" s="605"/>
      <c r="Q22" s="652">
        <f>'BUDGET TRAVAUX'!L21</f>
        <v>0</v>
      </c>
      <c r="R22" s="610"/>
      <c r="S22" s="611"/>
      <c r="T22" s="609">
        <f>Q22*O22</f>
        <v>0</v>
      </c>
      <c r="U22" s="610"/>
      <c r="V22" s="611"/>
    </row>
    <row r="23" spans="1:22" ht="14.1" customHeight="1">
      <c r="A23" s="351">
        <f>+'BUDGET TRAVAUX'!A22</f>
        <v>601200</v>
      </c>
      <c r="B23" s="650" t="str">
        <f>'BUDGET TRAVAUX'!B22:G22</f>
        <v>CAILLOU</v>
      </c>
      <c r="C23" s="651"/>
      <c r="D23" s="651"/>
      <c r="E23" s="651"/>
      <c r="F23" s="651"/>
      <c r="G23" s="651"/>
      <c r="H23" s="624" t="str">
        <f>IF('BUDGET TRAVAUX'!H22:I22="","",'BUDGET TRAVAUX'!H22:I22)</f>
        <v/>
      </c>
      <c r="I23" s="625"/>
      <c r="J23" s="187"/>
      <c r="K23" s="183"/>
      <c r="L23" s="183"/>
      <c r="M23" s="183"/>
      <c r="N23" s="240"/>
      <c r="O23" s="624">
        <f>SUM(J23:N23)</f>
        <v>0</v>
      </c>
      <c r="P23" s="625"/>
      <c r="Q23" s="653">
        <f>'BUDGET TRAVAUX'!L22</f>
        <v>0</v>
      </c>
      <c r="R23" s="630"/>
      <c r="S23" s="631"/>
      <c r="T23" s="629">
        <f>Q23*O23</f>
        <v>0</v>
      </c>
      <c r="U23" s="630"/>
      <c r="V23" s="631"/>
    </row>
    <row r="24" spans="1:22" ht="14.1" customHeight="1">
      <c r="A24" s="351">
        <f>+'BUDGET TRAVAUX'!A23</f>
        <v>601300</v>
      </c>
      <c r="B24" s="650" t="str">
        <f>'BUDGET TRAVAUX'!B23:G23</f>
        <v>ACIER</v>
      </c>
      <c r="C24" s="651"/>
      <c r="D24" s="651"/>
      <c r="E24" s="651"/>
      <c r="F24" s="651"/>
      <c r="G24" s="651"/>
      <c r="H24" s="624" t="str">
        <f>IF('BUDGET TRAVAUX'!H23:I23="","",'BUDGET TRAVAUX'!H23:I23)</f>
        <v/>
      </c>
      <c r="I24" s="625"/>
      <c r="J24" s="187"/>
      <c r="K24" s="183"/>
      <c r="L24" s="183"/>
      <c r="M24" s="189"/>
      <c r="N24" s="189"/>
      <c r="O24" s="624">
        <f>SUM(J24:N24)</f>
        <v>0</v>
      </c>
      <c r="P24" s="625"/>
      <c r="Q24" s="653">
        <f>'BUDGET TRAVAUX'!L23</f>
        <v>0</v>
      </c>
      <c r="R24" s="630"/>
      <c r="S24" s="631"/>
      <c r="T24" s="629">
        <f t="shared" ref="T24:T52" si="2">Q24*O24</f>
        <v>0</v>
      </c>
      <c r="U24" s="630"/>
      <c r="V24" s="631"/>
    </row>
    <row r="25" spans="1:22" ht="14.1" customHeight="1" thickBot="1">
      <c r="A25" s="351">
        <f>+'BUDGET TRAVAUX'!A24</f>
        <v>601400</v>
      </c>
      <c r="B25" s="654" t="str">
        <f>'BUDGET TRAVAUX'!B24:G24</f>
        <v>CIMENT</v>
      </c>
      <c r="C25" s="655"/>
      <c r="D25" s="655"/>
      <c r="E25" s="655"/>
      <c r="F25" s="655"/>
      <c r="G25" s="655"/>
      <c r="H25" s="635" t="str">
        <f>IF('BUDGET TRAVAUX'!H24:I24="","",'BUDGET TRAVAUX'!H24:I24)</f>
        <v/>
      </c>
      <c r="I25" s="636"/>
      <c r="J25" s="241"/>
      <c r="K25" s="242"/>
      <c r="L25" s="242"/>
      <c r="M25" s="242"/>
      <c r="N25" s="243"/>
      <c r="O25" s="635">
        <f>SUM(J25:N25)</f>
        <v>0</v>
      </c>
      <c r="P25" s="636"/>
      <c r="Q25" s="656">
        <f>'BUDGET TRAVAUX'!L24</f>
        <v>0</v>
      </c>
      <c r="R25" s="657"/>
      <c r="S25" s="658"/>
      <c r="T25" s="629">
        <f t="shared" si="2"/>
        <v>0</v>
      </c>
      <c r="U25" s="630"/>
      <c r="V25" s="631"/>
    </row>
    <row r="26" spans="1:22" ht="14.1" customHeight="1" thickBot="1">
      <c r="A26" s="351">
        <f>+'BUDGET TRAVAUX'!A25</f>
        <v>624200</v>
      </c>
      <c r="B26" s="659" t="str">
        <f>'BUDGET TRAVAUX'!B25:G25</f>
        <v>TRANSPORT/LEVAGE</v>
      </c>
      <c r="C26" s="660"/>
      <c r="D26" s="660"/>
      <c r="E26" s="660"/>
      <c r="F26" s="660"/>
      <c r="G26" s="660"/>
      <c r="H26" s="661" t="s">
        <v>14</v>
      </c>
      <c r="I26" s="662"/>
      <c r="J26" s="171" t="s">
        <v>6</v>
      </c>
      <c r="K26" s="172" t="s">
        <v>7</v>
      </c>
      <c r="L26" s="172" t="s">
        <v>7</v>
      </c>
      <c r="M26" s="172" t="s">
        <v>8</v>
      </c>
      <c r="N26" s="173" t="s">
        <v>9</v>
      </c>
      <c r="O26" s="663" t="s">
        <v>10</v>
      </c>
      <c r="P26" s="664"/>
      <c r="Q26" s="665" t="str">
        <f>'BUDGET TRAVAUX'!L25</f>
        <v>Prix HT/J</v>
      </c>
      <c r="R26" s="666"/>
      <c r="S26" s="667"/>
      <c r="T26" s="167" t="s">
        <v>10</v>
      </c>
      <c r="U26" s="668">
        <f>SUM(T27:V30)</f>
        <v>0</v>
      </c>
      <c r="V26" s="663"/>
    </row>
    <row r="27" spans="1:22">
      <c r="A27" s="351">
        <f>+'BUDGET TRAVAUX'!A26</f>
        <v>0</v>
      </c>
      <c r="B27" s="669" t="str">
        <f>'BUDGET TRAVAUX'!B26:G26</f>
        <v>TRANSPORT ATELIER FORAGE</v>
      </c>
      <c r="C27" s="670"/>
      <c r="D27" s="670"/>
      <c r="E27" s="670"/>
      <c r="F27" s="670"/>
      <c r="G27" s="670"/>
      <c r="H27" s="602" t="str">
        <f>IF('BUDGET TRAVAUX'!H26:I26="","",'BUDGET TRAVAUX'!H26:I26)</f>
        <v/>
      </c>
      <c r="I27" s="603"/>
      <c r="J27" s="184"/>
      <c r="K27" s="185"/>
      <c r="L27" s="185"/>
      <c r="M27" s="185"/>
      <c r="N27" s="186"/>
      <c r="O27" s="671">
        <f>SUM(J27:N27)</f>
        <v>0</v>
      </c>
      <c r="P27" s="672"/>
      <c r="Q27" s="673">
        <f>'BUDGET TRAVAUX'!L26</f>
        <v>0</v>
      </c>
      <c r="R27" s="674"/>
      <c r="S27" s="675"/>
      <c r="T27" s="676">
        <f>Q27*O27</f>
        <v>0</v>
      </c>
      <c r="U27" s="677"/>
      <c r="V27" s="678"/>
    </row>
    <row r="28" spans="1:22">
      <c r="A28" s="351">
        <f>+'BUDGET TRAVAUX'!A27</f>
        <v>0</v>
      </c>
      <c r="B28" s="650" t="str">
        <f>'BUDGET TRAVAUX'!B27:G27</f>
        <v>AMENER/REPLI SUPP.</v>
      </c>
      <c r="C28" s="651"/>
      <c r="D28" s="651"/>
      <c r="E28" s="651"/>
      <c r="F28" s="651"/>
      <c r="G28" s="651"/>
      <c r="H28" s="624" t="str">
        <f>IF('BUDGET TRAVAUX'!H27:I27="","",'BUDGET TRAVAUX'!H27:I27)</f>
        <v/>
      </c>
      <c r="I28" s="625"/>
      <c r="J28" s="187"/>
      <c r="K28" s="188"/>
      <c r="L28" s="183"/>
      <c r="M28" s="183"/>
      <c r="N28" s="189"/>
      <c r="O28" s="624">
        <f>SUM(J28:N28)</f>
        <v>0</v>
      </c>
      <c r="P28" s="679"/>
      <c r="Q28" s="653">
        <f>'BUDGET TRAVAUX'!L27</f>
        <v>0</v>
      </c>
      <c r="R28" s="630"/>
      <c r="S28" s="631"/>
      <c r="T28" s="629">
        <f>Q28*O28</f>
        <v>0</v>
      </c>
      <c r="U28" s="630"/>
      <c r="V28" s="631"/>
    </row>
    <row r="29" spans="1:22" ht="14.1" customHeight="1">
      <c r="A29" s="351">
        <f>+'BUDGET TRAVAUX'!A28</f>
        <v>0</v>
      </c>
      <c r="B29" s="650" t="str">
        <f>'BUDGET TRAVAUX'!B28:G28</f>
        <v>TRANSPORT DIV</v>
      </c>
      <c r="C29" s="651"/>
      <c r="D29" s="651"/>
      <c r="E29" s="651"/>
      <c r="F29" s="651"/>
      <c r="G29" s="651"/>
      <c r="H29" s="624" t="str">
        <f>IF('BUDGET TRAVAUX'!H28:I28="","",'BUDGET TRAVAUX'!H28:I28)</f>
        <v/>
      </c>
      <c r="I29" s="625"/>
      <c r="J29" s="187"/>
      <c r="K29" s="183"/>
      <c r="L29" s="183"/>
      <c r="M29" s="183"/>
      <c r="N29" s="189"/>
      <c r="O29" s="624">
        <f>SUM(J29:N29)</f>
        <v>0</v>
      </c>
      <c r="P29" s="679"/>
      <c r="Q29" s="653">
        <f>'BUDGET TRAVAUX'!L28</f>
        <v>0</v>
      </c>
      <c r="R29" s="630"/>
      <c r="S29" s="631"/>
      <c r="T29" s="629">
        <f>Q29*O29</f>
        <v>0</v>
      </c>
      <c r="U29" s="630"/>
      <c r="V29" s="631"/>
    </row>
    <row r="30" spans="1:22" ht="14.1" customHeight="1" thickBot="1">
      <c r="A30" s="351">
        <f>+'BUDGET TRAVAUX'!A29</f>
        <v>0</v>
      </c>
      <c r="B30" s="650" t="str">
        <f>'BUDGET TRAVAUX'!B29:G29</f>
        <v>TRANSPORT DIV</v>
      </c>
      <c r="C30" s="651"/>
      <c r="D30" s="651"/>
      <c r="E30" s="651"/>
      <c r="F30" s="651"/>
      <c r="G30" s="651"/>
      <c r="H30" s="635" t="str">
        <f>IF('BUDGET TRAVAUX'!H29:I29="","",'BUDGET TRAVAUX'!H29:I29)</f>
        <v/>
      </c>
      <c r="I30" s="636"/>
      <c r="J30" s="187"/>
      <c r="K30" s="183"/>
      <c r="L30" s="183"/>
      <c r="M30" s="183"/>
      <c r="N30" s="189"/>
      <c r="O30" s="624">
        <f>SUM(J30:N30)</f>
        <v>0</v>
      </c>
      <c r="P30" s="679"/>
      <c r="Q30" s="656">
        <f>'BUDGET TRAVAUX'!L29</f>
        <v>0</v>
      </c>
      <c r="R30" s="657"/>
      <c r="S30" s="658"/>
      <c r="T30" s="629">
        <f>Q30*O30</f>
        <v>0</v>
      </c>
      <c r="U30" s="630"/>
      <c r="V30" s="631"/>
    </row>
    <row r="31" spans="1:22" ht="14.1" customHeight="1" thickBot="1">
      <c r="A31" s="351">
        <f>+'BUDGET TRAVAUX'!A30</f>
        <v>602200</v>
      </c>
      <c r="B31" s="680" t="str">
        <f>'BUDGET TRAVAUX'!B30:G30</f>
        <v>FOURNITURES/CONSOMMABLES</v>
      </c>
      <c r="C31" s="681"/>
      <c r="D31" s="681"/>
      <c r="E31" s="681"/>
      <c r="F31" s="681"/>
      <c r="G31" s="681"/>
      <c r="H31" s="682" t="str">
        <f>'BUDGET TRAVAUX'!H30:I30</f>
        <v>Fournisseur</v>
      </c>
      <c r="I31" s="683"/>
      <c r="J31" s="174" t="s">
        <v>6</v>
      </c>
      <c r="K31" s="175" t="s">
        <v>7</v>
      </c>
      <c r="L31" s="175" t="s">
        <v>7</v>
      </c>
      <c r="M31" s="175" t="s">
        <v>8</v>
      </c>
      <c r="N31" s="176" t="s">
        <v>9</v>
      </c>
      <c r="O31" s="684" t="s">
        <v>10</v>
      </c>
      <c r="P31" s="685"/>
      <c r="Q31" s="686" t="str">
        <f>'BUDGET TRAVAUX'!L30</f>
        <v>Prix HT/J</v>
      </c>
      <c r="R31" s="687"/>
      <c r="S31" s="688"/>
      <c r="T31" s="168" t="s">
        <v>10</v>
      </c>
      <c r="U31" s="689">
        <f>SUM(T32:V36)</f>
        <v>0</v>
      </c>
      <c r="V31" s="684"/>
    </row>
    <row r="32" spans="1:22" ht="14.1" customHeight="1">
      <c r="A32" s="351">
        <f>+'BUDGET TRAVAUX'!A31</f>
        <v>606210</v>
      </c>
      <c r="B32" s="650" t="str">
        <f>'BUDGET TRAVAUX'!B31:G31</f>
        <v>FUEL</v>
      </c>
      <c r="C32" s="651"/>
      <c r="D32" s="651"/>
      <c r="E32" s="651"/>
      <c r="F32" s="651"/>
      <c r="G32" s="651"/>
      <c r="H32" s="602" t="str">
        <f>IF('BUDGET TRAVAUX'!H31:I31="","",'BUDGET TRAVAUX'!H31:I31)</f>
        <v/>
      </c>
      <c r="I32" s="603"/>
      <c r="J32" s="187"/>
      <c r="K32" s="183"/>
      <c r="L32" s="183"/>
      <c r="M32" s="183"/>
      <c r="N32" s="189"/>
      <c r="O32" s="624">
        <f>SUM(J32:N32)</f>
        <v>0</v>
      </c>
      <c r="P32" s="679"/>
      <c r="Q32" s="673">
        <f>'BUDGET TRAVAUX'!L31</f>
        <v>0</v>
      </c>
      <c r="R32" s="674"/>
      <c r="S32" s="675"/>
      <c r="T32" s="629">
        <f t="shared" ref="T32" si="3">Q32*O32</f>
        <v>0</v>
      </c>
      <c r="U32" s="630"/>
      <c r="V32" s="631"/>
    </row>
    <row r="33" spans="1:22" ht="14.1" customHeight="1">
      <c r="A33" s="351">
        <f>+'BUDGET TRAVAUX'!A32</f>
        <v>602000</v>
      </c>
      <c r="B33" s="669" t="str">
        <f>'BUDGET TRAVAUX'!B32:G32</f>
        <v>RECEPIEUX</v>
      </c>
      <c r="C33" s="670"/>
      <c r="D33" s="670"/>
      <c r="E33" s="670"/>
      <c r="F33" s="670"/>
      <c r="G33" s="670"/>
      <c r="H33" s="624" t="str">
        <f>IF('BUDGET TRAVAUX'!H32:I32="","",'BUDGET TRAVAUX'!H32:I32)</f>
        <v/>
      </c>
      <c r="I33" s="625"/>
      <c r="J33" s="234"/>
      <c r="K33" s="235"/>
      <c r="L33" s="235"/>
      <c r="M33" s="235"/>
      <c r="N33" s="236"/>
      <c r="O33" s="624">
        <f>SUM(J33:N33)</f>
        <v>0</v>
      </c>
      <c r="P33" s="679"/>
      <c r="Q33" s="653">
        <f>'BUDGET TRAVAUX'!L32</f>
        <v>0</v>
      </c>
      <c r="R33" s="630"/>
      <c r="S33" s="631"/>
      <c r="T33" s="629">
        <f t="shared" si="2"/>
        <v>0</v>
      </c>
      <c r="U33" s="630"/>
      <c r="V33" s="631"/>
    </row>
    <row r="34" spans="1:22" ht="14.1" customHeight="1">
      <c r="A34" s="351">
        <f>+'BUDGET TRAVAUX'!A33</f>
        <v>602000</v>
      </c>
      <c r="B34" s="650" t="str">
        <f>'BUDGET TRAVAUX'!B33:G33</f>
        <v>DIV MATERIEL</v>
      </c>
      <c r="C34" s="651"/>
      <c r="D34" s="651"/>
      <c r="E34" s="651"/>
      <c r="F34" s="651"/>
      <c r="G34" s="651"/>
      <c r="H34" s="624" t="str">
        <f>IF('BUDGET TRAVAUX'!H33:I33="","",'BUDGET TRAVAUX'!H33:I33)</f>
        <v/>
      </c>
      <c r="I34" s="625"/>
      <c r="J34" s="187"/>
      <c r="K34" s="183"/>
      <c r="L34" s="183"/>
      <c r="M34" s="183"/>
      <c r="N34" s="189"/>
      <c r="O34" s="624">
        <f>SUM(J34:N34)</f>
        <v>0</v>
      </c>
      <c r="P34" s="679"/>
      <c r="Q34" s="653">
        <f>'BUDGET TRAVAUX'!L33</f>
        <v>0</v>
      </c>
      <c r="R34" s="630"/>
      <c r="S34" s="631"/>
      <c r="T34" s="629">
        <f t="shared" si="2"/>
        <v>0</v>
      </c>
      <c r="U34" s="630"/>
      <c r="V34" s="631"/>
    </row>
    <row r="35" spans="1:22" ht="14.1" customHeight="1">
      <c r="A35" s="351">
        <f>+'BUDGET TRAVAUX'!A34</f>
        <v>602000</v>
      </c>
      <c r="B35" s="650" t="str">
        <f>'BUDGET TRAVAUX'!B34:G34</f>
        <v>DIV MATERIEL</v>
      </c>
      <c r="C35" s="651"/>
      <c r="D35" s="651"/>
      <c r="E35" s="651"/>
      <c r="F35" s="651"/>
      <c r="G35" s="651"/>
      <c r="H35" s="624" t="str">
        <f>IF('BUDGET TRAVAUX'!H34:I34="","",'BUDGET TRAVAUX'!H34:I34)</f>
        <v/>
      </c>
      <c r="I35" s="625"/>
      <c r="J35" s="187"/>
      <c r="K35" s="183"/>
      <c r="L35" s="183"/>
      <c r="M35" s="183"/>
      <c r="N35" s="189"/>
      <c r="O35" s="624">
        <f>SUM(J35:N35)</f>
        <v>0</v>
      </c>
      <c r="P35" s="679"/>
      <c r="Q35" s="653">
        <f>'BUDGET TRAVAUX'!L34</f>
        <v>0</v>
      </c>
      <c r="R35" s="630"/>
      <c r="S35" s="631"/>
      <c r="T35" s="629">
        <f t="shared" si="2"/>
        <v>0</v>
      </c>
      <c r="U35" s="630"/>
      <c r="V35" s="631"/>
    </row>
    <row r="36" spans="1:22" ht="14.1" customHeight="1" thickBot="1">
      <c r="A36" s="351">
        <f>+'BUDGET TRAVAUX'!A35</f>
        <v>602000</v>
      </c>
      <c r="B36" s="650" t="str">
        <f>'BUDGET TRAVAUX'!B35:G35</f>
        <v>DIV MATERIEL</v>
      </c>
      <c r="C36" s="651"/>
      <c r="D36" s="651"/>
      <c r="E36" s="651"/>
      <c r="F36" s="651"/>
      <c r="G36" s="651"/>
      <c r="H36" s="635" t="str">
        <f>IF('BUDGET TRAVAUX'!H35:I35="","",'BUDGET TRAVAUX'!H35:I35)</f>
        <v/>
      </c>
      <c r="I36" s="636"/>
      <c r="J36" s="187"/>
      <c r="K36" s="183"/>
      <c r="L36" s="183"/>
      <c r="M36" s="183"/>
      <c r="N36" s="189"/>
      <c r="O36" s="624">
        <f>SUM(J36:N36)</f>
        <v>0</v>
      </c>
      <c r="P36" s="679"/>
      <c r="Q36" s="656">
        <f>'BUDGET TRAVAUX'!L35</f>
        <v>0</v>
      </c>
      <c r="R36" s="657"/>
      <c r="S36" s="658"/>
      <c r="T36" s="629">
        <f t="shared" si="2"/>
        <v>0</v>
      </c>
      <c r="U36" s="630"/>
      <c r="V36" s="631"/>
    </row>
    <row r="37" spans="1:22" ht="14.1" customHeight="1" thickBot="1">
      <c r="A37" s="351">
        <f>+'BUDGET TRAVAUX'!A36</f>
        <v>611000</v>
      </c>
      <c r="B37" s="690" t="str">
        <f>'BUDGET TRAVAUX'!B36:G36</f>
        <v>SOUS TRAITANCE</v>
      </c>
      <c r="C37" s="691"/>
      <c r="D37" s="691"/>
      <c r="E37" s="691"/>
      <c r="F37" s="691"/>
      <c r="G37" s="691"/>
      <c r="H37" s="692" t="str">
        <f>IF('BUDGET TRAVAUX'!H36:I36="","",'BUDGET TRAVAUX'!H36:I36)</f>
        <v>Fournisseur</v>
      </c>
      <c r="I37" s="693"/>
      <c r="J37" s="177" t="s">
        <v>6</v>
      </c>
      <c r="K37" s="178" t="s">
        <v>7</v>
      </c>
      <c r="L37" s="178" t="s">
        <v>7</v>
      </c>
      <c r="M37" s="178" t="s">
        <v>8</v>
      </c>
      <c r="N37" s="179" t="s">
        <v>9</v>
      </c>
      <c r="O37" s="694" t="s">
        <v>10</v>
      </c>
      <c r="P37" s="695"/>
      <c r="Q37" s="696" t="str">
        <f>'BUDGET TRAVAUX'!L36</f>
        <v>Prix HT/J</v>
      </c>
      <c r="R37" s="697"/>
      <c r="S37" s="698"/>
      <c r="T37" s="169" t="s">
        <v>10</v>
      </c>
      <c r="U37" s="699">
        <f>SUM(T38:V42)</f>
        <v>0</v>
      </c>
      <c r="V37" s="694"/>
    </row>
    <row r="38" spans="1:22" ht="14.1" customHeight="1">
      <c r="A38" s="351">
        <f>+'BUDGET TRAVAUX'!A37</f>
        <v>0</v>
      </c>
      <c r="B38" s="650" t="str">
        <f>'BUDGET TRAVAUX'!B37:G37</f>
        <v>ATELIER DE FORAGE</v>
      </c>
      <c r="C38" s="651"/>
      <c r="D38" s="651"/>
      <c r="E38" s="651"/>
      <c r="F38" s="651"/>
      <c r="G38" s="651"/>
      <c r="H38" s="602" t="str">
        <f>IF('BUDGET TRAVAUX'!H37:I37="","",'BUDGET TRAVAUX'!H37:I37)</f>
        <v/>
      </c>
      <c r="I38" s="603"/>
      <c r="J38" s="187"/>
      <c r="K38" s="183"/>
      <c r="L38" s="183"/>
      <c r="M38" s="183"/>
      <c r="N38" s="189"/>
      <c r="O38" s="624">
        <f>SUM(J38:N38)</f>
        <v>0</v>
      </c>
      <c r="P38" s="679"/>
      <c r="Q38" s="673">
        <f>'BUDGET TRAVAUX'!L37</f>
        <v>0</v>
      </c>
      <c r="R38" s="674"/>
      <c r="S38" s="675"/>
      <c r="T38" s="629">
        <f t="shared" ref="T38" si="4">Q38*O38</f>
        <v>0</v>
      </c>
      <c r="U38" s="630"/>
      <c r="V38" s="631"/>
    </row>
    <row r="39" spans="1:22" ht="14.1" customHeight="1">
      <c r="A39" s="351">
        <f>+'BUDGET TRAVAUX'!A38</f>
        <v>611100</v>
      </c>
      <c r="B39" s="669" t="str">
        <f>'BUDGET TRAVAUX'!B38:G38</f>
        <v>GEOTECHNIQUE</v>
      </c>
      <c r="C39" s="670"/>
      <c r="D39" s="670"/>
      <c r="E39" s="670"/>
      <c r="F39" s="670"/>
      <c r="G39" s="670"/>
      <c r="H39" s="624" t="str">
        <f>IF('BUDGET TRAVAUX'!H38:I38="","",'BUDGET TRAVAUX'!H38:I38)</f>
        <v/>
      </c>
      <c r="I39" s="625"/>
      <c r="J39" s="234"/>
      <c r="K39" s="235"/>
      <c r="L39" s="235"/>
      <c r="M39" s="235"/>
      <c r="N39" s="236"/>
      <c r="O39" s="624">
        <f>SUM(J39:N39)</f>
        <v>0</v>
      </c>
      <c r="P39" s="679"/>
      <c r="Q39" s="653">
        <f>'BUDGET TRAVAUX'!L38</f>
        <v>0</v>
      </c>
      <c r="R39" s="630"/>
      <c r="S39" s="631"/>
      <c r="T39" s="629">
        <f t="shared" si="2"/>
        <v>0</v>
      </c>
      <c r="U39" s="630"/>
      <c r="V39" s="631"/>
    </row>
    <row r="40" spans="1:22" ht="14.1" customHeight="1">
      <c r="A40" s="351">
        <f>+'BUDGET TRAVAUX'!A39</f>
        <v>611200</v>
      </c>
      <c r="B40" s="650" t="str">
        <f>'BUDGET TRAVAUX'!B39:G39</f>
        <v>DECHARGE TERRE</v>
      </c>
      <c r="C40" s="651"/>
      <c r="D40" s="651"/>
      <c r="E40" s="651"/>
      <c r="F40" s="651"/>
      <c r="G40" s="651"/>
      <c r="H40" s="624" t="str">
        <f>IF('BUDGET TRAVAUX'!H39:I39="","",'BUDGET TRAVAUX'!H39:I39)</f>
        <v/>
      </c>
      <c r="I40" s="625"/>
      <c r="J40" s="187"/>
      <c r="K40" s="183"/>
      <c r="L40" s="183"/>
      <c r="M40" s="183"/>
      <c r="N40" s="189"/>
      <c r="O40" s="624">
        <f>SUM(J40:N40)</f>
        <v>0</v>
      </c>
      <c r="P40" s="679"/>
      <c r="Q40" s="653">
        <f>'BUDGET TRAVAUX'!L39</f>
        <v>0</v>
      </c>
      <c r="R40" s="630"/>
      <c r="S40" s="631"/>
      <c r="T40" s="629">
        <f>Q40*O40</f>
        <v>0</v>
      </c>
      <c r="U40" s="630"/>
      <c r="V40" s="631"/>
    </row>
    <row r="41" spans="1:22" ht="14.1" customHeight="1">
      <c r="A41" s="351">
        <f>+'BUDGET TRAVAUX'!A40</f>
        <v>611300</v>
      </c>
      <c r="B41" s="650" t="str">
        <f>'BUDGET TRAVAUX'!B40:G40</f>
        <v>GEOMETRE</v>
      </c>
      <c r="C41" s="651"/>
      <c r="D41" s="651"/>
      <c r="E41" s="651"/>
      <c r="F41" s="651"/>
      <c r="G41" s="651"/>
      <c r="H41" s="624" t="str">
        <f>IF('BUDGET TRAVAUX'!H40:I40="","",'BUDGET TRAVAUX'!H40:I40)</f>
        <v/>
      </c>
      <c r="I41" s="625"/>
      <c r="J41" s="187"/>
      <c r="K41" s="183"/>
      <c r="L41" s="183"/>
      <c r="M41" s="183"/>
      <c r="N41" s="189"/>
      <c r="O41" s="624">
        <f>SUM(J41:N41)</f>
        <v>0</v>
      </c>
      <c r="P41" s="679"/>
      <c r="Q41" s="653">
        <f>'BUDGET TRAVAUX'!L40</f>
        <v>0</v>
      </c>
      <c r="R41" s="630"/>
      <c r="S41" s="631"/>
      <c r="T41" s="629">
        <f t="shared" si="2"/>
        <v>0</v>
      </c>
      <c r="U41" s="630"/>
      <c r="V41" s="631"/>
    </row>
    <row r="42" spans="1:22" ht="14.1" customHeight="1" thickBot="1">
      <c r="A42" s="351">
        <f>+'BUDGET TRAVAUX'!A41</f>
        <v>611400</v>
      </c>
      <c r="B42" s="650" t="str">
        <f>'BUDGET TRAVAUX'!B41:G41</f>
        <v>ESSAIS - EPROUVETTE</v>
      </c>
      <c r="C42" s="651"/>
      <c r="D42" s="651"/>
      <c r="E42" s="651"/>
      <c r="F42" s="651"/>
      <c r="G42" s="651"/>
      <c r="H42" s="635" t="str">
        <f>IF('BUDGET TRAVAUX'!H41:I41="","",'BUDGET TRAVAUX'!H41:I41)</f>
        <v/>
      </c>
      <c r="I42" s="636"/>
      <c r="J42" s="187"/>
      <c r="K42" s="183"/>
      <c r="L42" s="183"/>
      <c r="M42" s="183"/>
      <c r="N42" s="189"/>
      <c r="O42" s="624">
        <f>SUM(J42:N42)</f>
        <v>0</v>
      </c>
      <c r="P42" s="679"/>
      <c r="Q42" s="656">
        <f>'BUDGET TRAVAUX'!L41</f>
        <v>0</v>
      </c>
      <c r="R42" s="657"/>
      <c r="S42" s="658"/>
      <c r="T42" s="629">
        <f t="shared" si="2"/>
        <v>0</v>
      </c>
      <c r="U42" s="630"/>
      <c r="V42" s="631"/>
    </row>
    <row r="43" spans="1:22" ht="14.1" customHeight="1" thickBot="1">
      <c r="A43" s="351">
        <f>+'BUDGET TRAVAUX'!A42</f>
        <v>613000</v>
      </c>
      <c r="B43" s="700" t="str">
        <f>'BUDGET TRAVAUX'!B42:G42</f>
        <v>LOCATION EXTERNE</v>
      </c>
      <c r="C43" s="701"/>
      <c r="D43" s="701"/>
      <c r="E43" s="701"/>
      <c r="F43" s="701"/>
      <c r="G43" s="701"/>
      <c r="H43" s="702" t="str">
        <f>IF('BUDGET TRAVAUX'!H42:I42="","",'BUDGET TRAVAUX'!H42:I42)</f>
        <v>Fournisseur</v>
      </c>
      <c r="I43" s="703"/>
      <c r="J43" s="180" t="s">
        <v>6</v>
      </c>
      <c r="K43" s="181" t="s">
        <v>7</v>
      </c>
      <c r="L43" s="181" t="s">
        <v>7</v>
      </c>
      <c r="M43" s="181" t="s">
        <v>8</v>
      </c>
      <c r="N43" s="182" t="s">
        <v>9</v>
      </c>
      <c r="O43" s="704" t="s">
        <v>10</v>
      </c>
      <c r="P43" s="705"/>
      <c r="Q43" s="706" t="str">
        <f>'BUDGET TRAVAUX'!L42</f>
        <v>Prix HT/J</v>
      </c>
      <c r="R43" s="707"/>
      <c r="S43" s="708"/>
      <c r="T43" s="170" t="s">
        <v>10</v>
      </c>
      <c r="U43" s="709">
        <f>SUM(T44:V52)</f>
        <v>0</v>
      </c>
      <c r="V43" s="704"/>
    </row>
    <row r="44" spans="1:22" ht="14.1" customHeight="1">
      <c r="A44" s="351">
        <f>+'BUDGET TRAVAUX'!A43</f>
        <v>613100</v>
      </c>
      <c r="B44" s="650" t="str">
        <f>'BUDGET TRAVAUX'!B43:G43</f>
        <v>FOREUSE</v>
      </c>
      <c r="C44" s="651"/>
      <c r="D44" s="651"/>
      <c r="E44" s="651"/>
      <c r="F44" s="651"/>
      <c r="G44" s="651"/>
      <c r="H44" s="602" t="str">
        <f>IF('BUDGET TRAVAUX'!H43:I43="","",'BUDGET TRAVAUX'!H43:I43)</f>
        <v/>
      </c>
      <c r="I44" s="603"/>
      <c r="J44" s="187"/>
      <c r="K44" s="183"/>
      <c r="L44" s="183"/>
      <c r="M44" s="183"/>
      <c r="N44" s="189"/>
      <c r="O44" s="624">
        <f t="shared" ref="O44" si="5">SUM(J44:N44)</f>
        <v>0</v>
      </c>
      <c r="P44" s="679"/>
      <c r="Q44" s="673">
        <f>'BUDGET TRAVAUX'!L43</f>
        <v>0</v>
      </c>
      <c r="R44" s="674"/>
      <c r="S44" s="675"/>
      <c r="T44" s="629">
        <f t="shared" ref="T44" si="6">Q44*O44</f>
        <v>0</v>
      </c>
      <c r="U44" s="630"/>
      <c r="V44" s="631"/>
    </row>
    <row r="45" spans="1:22" ht="14.1" customHeight="1">
      <c r="A45" s="351">
        <f>+'BUDGET TRAVAUX'!A44</f>
        <v>613200</v>
      </c>
      <c r="B45" s="669" t="str">
        <f>'BUDGET TRAVAUX'!B44:G44</f>
        <v>POMPE BETON</v>
      </c>
      <c r="C45" s="670"/>
      <c r="D45" s="670"/>
      <c r="E45" s="670"/>
      <c r="F45" s="670"/>
      <c r="G45" s="670"/>
      <c r="H45" s="624" t="str">
        <f>IF('BUDGET TRAVAUX'!H44:I44="","",'BUDGET TRAVAUX'!H44:I44)</f>
        <v/>
      </c>
      <c r="I45" s="625"/>
      <c r="J45" s="184"/>
      <c r="K45" s="185"/>
      <c r="L45" s="185"/>
      <c r="M45" s="185"/>
      <c r="N45" s="186"/>
      <c r="O45" s="624">
        <f t="shared" ref="O45:O52" si="7">SUM(J45:N45)</f>
        <v>0</v>
      </c>
      <c r="P45" s="679"/>
      <c r="Q45" s="653">
        <f>'BUDGET TRAVAUX'!L44</f>
        <v>0</v>
      </c>
      <c r="R45" s="630"/>
      <c r="S45" s="631"/>
      <c r="T45" s="629">
        <f t="shared" si="2"/>
        <v>0</v>
      </c>
      <c r="U45" s="630"/>
      <c r="V45" s="631"/>
    </row>
    <row r="46" spans="1:22" ht="14.1" customHeight="1">
      <c r="A46" s="351">
        <f>+'BUDGET TRAVAUX'!A45</f>
        <v>613200</v>
      </c>
      <c r="B46" s="650" t="str">
        <f>'BUDGET TRAVAUX'!B45:G45</f>
        <v>MINI PELLE</v>
      </c>
      <c r="C46" s="651"/>
      <c r="D46" s="651"/>
      <c r="E46" s="651"/>
      <c r="F46" s="651"/>
      <c r="G46" s="651"/>
      <c r="H46" s="624" t="str">
        <f>IF('BUDGET TRAVAUX'!H45:I45="","",'BUDGET TRAVAUX'!H45:I45)</f>
        <v/>
      </c>
      <c r="I46" s="625"/>
      <c r="J46" s="190"/>
      <c r="K46" s="188"/>
      <c r="L46" s="188"/>
      <c r="M46" s="188"/>
      <c r="N46" s="191"/>
      <c r="O46" s="624">
        <f t="shared" si="7"/>
        <v>0</v>
      </c>
      <c r="P46" s="679"/>
      <c r="Q46" s="653">
        <f>'BUDGET TRAVAUX'!L45</f>
        <v>0</v>
      </c>
      <c r="R46" s="630"/>
      <c r="S46" s="631"/>
      <c r="T46" s="629">
        <f t="shared" si="2"/>
        <v>0</v>
      </c>
      <c r="U46" s="630"/>
      <c r="V46" s="631"/>
    </row>
    <row r="47" spans="1:22" ht="14.1" customHeight="1">
      <c r="A47" s="351">
        <f>+'BUDGET TRAVAUX'!A46</f>
        <v>613200</v>
      </c>
      <c r="B47" s="650" t="str">
        <f>'BUDGET TRAVAUX'!B46:G46</f>
        <v>CHARGEUR</v>
      </c>
      <c r="C47" s="651"/>
      <c r="D47" s="651"/>
      <c r="E47" s="651"/>
      <c r="F47" s="651"/>
      <c r="G47" s="651"/>
      <c r="H47" s="624" t="str">
        <f>IF('BUDGET TRAVAUX'!H46:I46="","",'BUDGET TRAVAUX'!H46:I46)</f>
        <v/>
      </c>
      <c r="I47" s="625"/>
      <c r="J47" s="190"/>
      <c r="K47" s="188"/>
      <c r="L47" s="188"/>
      <c r="M47" s="188"/>
      <c r="N47" s="191"/>
      <c r="O47" s="624">
        <f t="shared" si="7"/>
        <v>0</v>
      </c>
      <c r="P47" s="679"/>
      <c r="Q47" s="653">
        <f>'BUDGET TRAVAUX'!L46</f>
        <v>0</v>
      </c>
      <c r="R47" s="630"/>
      <c r="S47" s="631"/>
      <c r="T47" s="629">
        <f t="shared" si="2"/>
        <v>0</v>
      </c>
      <c r="U47" s="630"/>
      <c r="V47" s="631"/>
    </row>
    <row r="48" spans="1:22" ht="14.1" customHeight="1">
      <c r="A48" s="351">
        <f>+'BUDGET TRAVAUX'!A47</f>
        <v>613200</v>
      </c>
      <c r="B48" s="650" t="str">
        <f>'BUDGET TRAVAUX'!B47:G47</f>
        <v>BUNGALOW</v>
      </c>
      <c r="C48" s="651"/>
      <c r="D48" s="651"/>
      <c r="E48" s="651"/>
      <c r="F48" s="651"/>
      <c r="G48" s="651"/>
      <c r="H48" s="624" t="str">
        <f>IF('BUDGET TRAVAUX'!H47:I47="","",'BUDGET TRAVAUX'!H47:I47)</f>
        <v/>
      </c>
      <c r="I48" s="625"/>
      <c r="J48" s="190"/>
      <c r="K48" s="188"/>
      <c r="L48" s="188"/>
      <c r="M48" s="188"/>
      <c r="N48" s="191"/>
      <c r="O48" s="624">
        <f t="shared" si="7"/>
        <v>0</v>
      </c>
      <c r="P48" s="679"/>
      <c r="Q48" s="653">
        <f>'BUDGET TRAVAUX'!L47</f>
        <v>0</v>
      </c>
      <c r="R48" s="630"/>
      <c r="S48" s="631"/>
      <c r="T48" s="629">
        <f t="shared" si="2"/>
        <v>0</v>
      </c>
      <c r="U48" s="630"/>
      <c r="V48" s="631"/>
    </row>
    <row r="49" spans="1:22" ht="14.1" customHeight="1">
      <c r="A49" s="351">
        <f>+'BUDGET TRAVAUX'!A48</f>
        <v>613300</v>
      </c>
      <c r="B49" s="650" t="str">
        <f>'BUDGET TRAVAUX'!B48:G48</f>
        <v>NACELLE</v>
      </c>
      <c r="C49" s="651"/>
      <c r="D49" s="651"/>
      <c r="E49" s="651"/>
      <c r="F49" s="651"/>
      <c r="G49" s="651"/>
      <c r="H49" s="624" t="str">
        <f>IF('BUDGET TRAVAUX'!H48:I48="","",'BUDGET TRAVAUX'!H48:I48)</f>
        <v/>
      </c>
      <c r="I49" s="625"/>
      <c r="J49" s="190"/>
      <c r="K49" s="188"/>
      <c r="L49" s="188"/>
      <c r="M49" s="188"/>
      <c r="N49" s="191"/>
      <c r="O49" s="624">
        <f t="shared" si="7"/>
        <v>0</v>
      </c>
      <c r="P49" s="679"/>
      <c r="Q49" s="653">
        <f>'BUDGET TRAVAUX'!L48</f>
        <v>0</v>
      </c>
      <c r="R49" s="630"/>
      <c r="S49" s="631"/>
      <c r="T49" s="629">
        <f t="shared" si="2"/>
        <v>0</v>
      </c>
      <c r="U49" s="630"/>
      <c r="V49" s="631"/>
    </row>
    <row r="50" spans="1:22" ht="14.1" customHeight="1">
      <c r="A50" s="351">
        <f>+'BUDGET TRAVAUX'!A49</f>
        <v>613300</v>
      </c>
      <c r="B50" s="650" t="str">
        <f>'BUDGET TRAVAUX'!B49:G49</f>
        <v>PETIT MATERIEL</v>
      </c>
      <c r="C50" s="651"/>
      <c r="D50" s="651"/>
      <c r="E50" s="651"/>
      <c r="F50" s="651"/>
      <c r="G50" s="651"/>
      <c r="H50" s="624" t="str">
        <f>IF('BUDGET TRAVAUX'!H49:I49="","",'BUDGET TRAVAUX'!H49:I49)</f>
        <v/>
      </c>
      <c r="I50" s="625"/>
      <c r="J50" s="187"/>
      <c r="K50" s="183"/>
      <c r="L50" s="183"/>
      <c r="M50" s="183"/>
      <c r="N50" s="189"/>
      <c r="O50" s="624">
        <f t="shared" si="7"/>
        <v>0</v>
      </c>
      <c r="P50" s="679"/>
      <c r="Q50" s="653">
        <f>'BUDGET TRAVAUX'!L49</f>
        <v>0</v>
      </c>
      <c r="R50" s="630"/>
      <c r="S50" s="631"/>
      <c r="T50" s="629">
        <f t="shared" si="2"/>
        <v>0</v>
      </c>
      <c r="U50" s="630"/>
      <c r="V50" s="631"/>
    </row>
    <row r="51" spans="1:22" ht="14.1" customHeight="1">
      <c r="A51" s="351">
        <f>+'BUDGET TRAVAUX'!A50</f>
        <v>613400</v>
      </c>
      <c r="B51" s="650" t="str">
        <f>'BUDGET TRAVAUX'!B50:G50</f>
        <v>DIV MATERIEL</v>
      </c>
      <c r="C51" s="651"/>
      <c r="D51" s="651"/>
      <c r="E51" s="651"/>
      <c r="F51" s="651"/>
      <c r="G51" s="651"/>
      <c r="H51" s="624" t="str">
        <f>IF('BUDGET TRAVAUX'!H50:I50="","",'BUDGET TRAVAUX'!H50:I50)</f>
        <v/>
      </c>
      <c r="I51" s="625"/>
      <c r="J51" s="187"/>
      <c r="K51" s="183"/>
      <c r="L51" s="183"/>
      <c r="M51" s="183"/>
      <c r="N51" s="189"/>
      <c r="O51" s="624">
        <f t="shared" si="7"/>
        <v>0</v>
      </c>
      <c r="P51" s="679"/>
      <c r="Q51" s="653">
        <f>'BUDGET TRAVAUX'!L50</f>
        <v>0</v>
      </c>
      <c r="R51" s="630"/>
      <c r="S51" s="631"/>
      <c r="T51" s="629">
        <f t="shared" si="2"/>
        <v>0</v>
      </c>
      <c r="U51" s="630"/>
      <c r="V51" s="631"/>
    </row>
    <row r="52" spans="1:22" ht="14.1" customHeight="1" thickBot="1">
      <c r="A52" s="351">
        <f>+'BUDGET TRAVAUX'!A51</f>
        <v>613400</v>
      </c>
      <c r="B52" s="710" t="str">
        <f>'BUDGET TRAVAUX'!B51:G51</f>
        <v>GROUPE ELECTROGENE</v>
      </c>
      <c r="C52" s="711"/>
      <c r="D52" s="711"/>
      <c r="E52" s="711"/>
      <c r="F52" s="711"/>
      <c r="G52" s="711"/>
      <c r="H52" s="635" t="str">
        <f>IF('BUDGET TRAVAUX'!H51:I51="","",'BUDGET TRAVAUX'!H51:I51)</f>
        <v/>
      </c>
      <c r="I52" s="636"/>
      <c r="J52" s="237"/>
      <c r="K52" s="238"/>
      <c r="L52" s="238"/>
      <c r="M52" s="238"/>
      <c r="N52" s="239"/>
      <c r="O52" s="635">
        <f t="shared" si="7"/>
        <v>0</v>
      </c>
      <c r="P52" s="712"/>
      <c r="Q52" s="637">
        <f>'BUDGET TRAVAUX'!L51</f>
        <v>0</v>
      </c>
      <c r="R52" s="638"/>
      <c r="S52" s="639"/>
      <c r="T52" s="640">
        <f t="shared" si="2"/>
        <v>0</v>
      </c>
      <c r="U52" s="638"/>
      <c r="V52" s="639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713" t="str">
        <f>IF('BUDGET TRAVAUX'!B58:G58="","",'BUDGET TRAVAUX'!B58:G58)</f>
        <v>CHEF DE CHANTIER</v>
      </c>
      <c r="C60" s="714"/>
      <c r="D60" s="714"/>
      <c r="E60" s="714"/>
      <c r="F60" s="714"/>
      <c r="G60" s="71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604">
        <f>+SUM(J60:N60)</f>
        <v>0</v>
      </c>
      <c r="P60" s="605"/>
      <c r="Q60" s="652">
        <f>'BUDGET TRAVAUX'!L58</f>
        <v>300</v>
      </c>
      <c r="R60" s="610"/>
      <c r="S60" s="611"/>
      <c r="T60" s="609">
        <f>Q60*O60</f>
        <v>0</v>
      </c>
      <c r="U60" s="610"/>
      <c r="V60" s="611"/>
    </row>
    <row r="61" spans="1:22" ht="14.1" customHeight="1">
      <c r="A61" s="351">
        <f>+'BUDGET TRAVAUX'!A59</f>
        <v>0</v>
      </c>
      <c r="B61" s="716" t="str">
        <f>IF('BUDGET TRAVAUX'!B59:G59="","",'BUDGET TRAVAUX'!B59:G59)</f>
        <v>FOREUR</v>
      </c>
      <c r="C61" s="717"/>
      <c r="D61" s="717"/>
      <c r="E61" s="717"/>
      <c r="F61" s="717"/>
      <c r="G61" s="718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624">
        <f>+SUM(J61:N61)</f>
        <v>0</v>
      </c>
      <c r="P61" s="625"/>
      <c r="Q61" s="653">
        <f>'BUDGET TRAVAUX'!L59</f>
        <v>250</v>
      </c>
      <c r="R61" s="630"/>
      <c r="S61" s="631"/>
      <c r="T61" s="629">
        <f>Q61*O61</f>
        <v>0</v>
      </c>
      <c r="U61" s="630"/>
      <c r="V61" s="631"/>
    </row>
    <row r="62" spans="1:22" ht="14.1" customHeight="1">
      <c r="A62" s="351">
        <f>+'BUDGET TRAVAUX'!A60</f>
        <v>0</v>
      </c>
      <c r="B62" s="716" t="str">
        <f>IF('BUDGET TRAVAUX'!B60:G60="","",'BUDGET TRAVAUX'!B60:G60)</f>
        <v>POMPISTE</v>
      </c>
      <c r="C62" s="717"/>
      <c r="D62" s="717"/>
      <c r="E62" s="717"/>
      <c r="F62" s="717"/>
      <c r="G62" s="718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624">
        <f t="shared" ref="O62:O64" si="9">+SUM(J62:N62)</f>
        <v>0</v>
      </c>
      <c r="P62" s="625"/>
      <c r="Q62" s="653">
        <f>'BUDGET TRAVAUX'!L60</f>
        <v>150</v>
      </c>
      <c r="R62" s="630"/>
      <c r="S62" s="631"/>
      <c r="T62" s="629">
        <f t="shared" ref="T62:T67" si="10">Q62*O62</f>
        <v>0</v>
      </c>
      <c r="U62" s="630"/>
      <c r="V62" s="631"/>
    </row>
    <row r="63" spans="1:22" ht="14.1" customHeight="1">
      <c r="A63" s="351">
        <f>+'BUDGET TRAVAUX'!A61</f>
        <v>0</v>
      </c>
      <c r="B63" s="716" t="str">
        <f>IF('BUDGET TRAVAUX'!B61:G61="","",'BUDGET TRAVAUX'!B61:G61)</f>
        <v>CHAUFFEUR D'ENGINS</v>
      </c>
      <c r="C63" s="717"/>
      <c r="D63" s="717"/>
      <c r="E63" s="717"/>
      <c r="F63" s="717"/>
      <c r="G63" s="718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624">
        <f t="shared" si="9"/>
        <v>0</v>
      </c>
      <c r="P63" s="625"/>
      <c r="Q63" s="653">
        <f>'BUDGET TRAVAUX'!L61</f>
        <v>250</v>
      </c>
      <c r="R63" s="630"/>
      <c r="S63" s="631"/>
      <c r="T63" s="629">
        <f t="shared" si="10"/>
        <v>0</v>
      </c>
      <c r="U63" s="630"/>
      <c r="V63" s="631"/>
    </row>
    <row r="64" spans="1:22" ht="14.1" customHeight="1" thickBot="1">
      <c r="A64" s="351">
        <f>+'BUDGET TRAVAUX'!A62</f>
        <v>0</v>
      </c>
      <c r="B64" s="719" t="str">
        <f>IF('BUDGET TRAVAUX'!B62:G62="","",'BUDGET TRAVAUX'!B62:G62)</f>
        <v/>
      </c>
      <c r="C64" s="720"/>
      <c r="D64" s="720"/>
      <c r="E64" s="720"/>
      <c r="F64" s="720"/>
      <c r="G64" s="721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722">
        <f t="shared" si="9"/>
        <v>0</v>
      </c>
      <c r="P64" s="723"/>
      <c r="Q64" s="656">
        <f>'BUDGET TRAVAUX'!L62</f>
        <v>0</v>
      </c>
      <c r="R64" s="657"/>
      <c r="S64" s="658"/>
      <c r="T64" s="724">
        <f t="shared" si="10"/>
        <v>0</v>
      </c>
      <c r="U64" s="657"/>
      <c r="V64" s="65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602">
        <f>+SUM(J65:N65)</f>
        <v>0</v>
      </c>
      <c r="P65" s="603"/>
      <c r="Q65" s="652">
        <f>'BUDGET TRAVAUX'!L63</f>
        <v>0</v>
      </c>
      <c r="R65" s="610"/>
      <c r="S65" s="611"/>
      <c r="T65" s="609">
        <f t="shared" si="10"/>
        <v>0</v>
      </c>
      <c r="U65" s="610"/>
      <c r="V65" s="611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624">
        <f>+SUM(J66:N66)</f>
        <v>0</v>
      </c>
      <c r="P66" s="625"/>
      <c r="Q66" s="653">
        <f>'BUDGET TRAVAUX'!L64</f>
        <v>0</v>
      </c>
      <c r="R66" s="630"/>
      <c r="S66" s="631"/>
      <c r="T66" s="629">
        <f t="shared" si="10"/>
        <v>0</v>
      </c>
      <c r="U66" s="630"/>
      <c r="V66" s="631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635">
        <f>+SUM(J67:N67)</f>
        <v>0</v>
      </c>
      <c r="P67" s="636"/>
      <c r="Q67" s="637">
        <f>'BUDGET TRAVAUX'!L65</f>
        <v>0</v>
      </c>
      <c r="R67" s="638"/>
      <c r="S67" s="639"/>
      <c r="T67" s="640">
        <f t="shared" si="10"/>
        <v>0</v>
      </c>
      <c r="U67" s="638"/>
      <c r="V67" s="639"/>
    </row>
    <row r="68" spans="1:31" ht="14.1" customHeight="1" thickBot="1">
      <c r="Q68" s="641" t="s">
        <v>12</v>
      </c>
      <c r="R68" s="641"/>
      <c r="S68" s="641"/>
      <c r="T68" s="642">
        <f>SUM(T60:V67)</f>
        <v>0</v>
      </c>
      <c r="U68" s="642"/>
      <c r="V68" s="642"/>
    </row>
    <row r="69" spans="1:31" ht="14.1" customHeight="1"/>
    <row r="70" spans="1:31" ht="14.1" customHeight="1" thickBot="1"/>
    <row r="71" spans="1:31" ht="14.1" customHeight="1" thickBot="1">
      <c r="B71" s="598" t="s">
        <v>20</v>
      </c>
      <c r="C71" s="598"/>
      <c r="D71" s="598"/>
      <c r="E71" s="598"/>
      <c r="F71" s="598"/>
      <c r="G71" s="598"/>
      <c r="H71" s="619" t="s">
        <v>22</v>
      </c>
      <c r="I71" s="730"/>
      <c r="J71" s="730"/>
      <c r="K71" s="731" t="s">
        <v>23</v>
      </c>
      <c r="L71" s="732"/>
      <c r="M71" s="733"/>
      <c r="N71" s="731" t="s">
        <v>20</v>
      </c>
      <c r="O71" s="732"/>
      <c r="P71" s="733"/>
      <c r="Q71" s="598" t="s">
        <v>72</v>
      </c>
      <c r="R71" s="598"/>
      <c r="S71" s="598"/>
      <c r="T71" s="620" t="s">
        <v>25</v>
      </c>
      <c r="U71" s="618"/>
      <c r="V71" s="618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602" t="str">
        <f>'BUDGET TRAVAUX'!B69:E69</f>
        <v>Inclusions</v>
      </c>
      <c r="C72" s="725"/>
      <c r="D72" s="725"/>
      <c r="E72" s="725"/>
      <c r="F72" s="725"/>
      <c r="G72" s="726"/>
      <c r="H72" s="487" t="str">
        <f>IF('BUDGET TRAVAUX'!F69="","",'BUDGET TRAVAUX'!F69)</f>
        <v/>
      </c>
      <c r="I72" s="513"/>
      <c r="J72" s="497"/>
      <c r="K72" s="727" t="s">
        <v>21</v>
      </c>
      <c r="L72" s="727"/>
      <c r="M72" s="728"/>
      <c r="N72" s="517"/>
      <c r="O72" s="518"/>
      <c r="P72" s="519"/>
      <c r="Q72" s="652" t="str">
        <f>'BUDGET TRAVAUX'!M69</f>
        <v/>
      </c>
      <c r="R72" s="610"/>
      <c r="S72" s="729"/>
      <c r="T72" s="652" t="str">
        <f>IF(H72="","",N72*Q72)</f>
        <v/>
      </c>
      <c r="U72" s="610"/>
      <c r="V72" s="611"/>
    </row>
    <row r="73" spans="1:31" ht="14.1" customHeight="1">
      <c r="B73" s="624" t="str">
        <f>'BUDGET TRAVAUX'!B70:E70</f>
        <v>Colonnes ballastées</v>
      </c>
      <c r="C73" s="734"/>
      <c r="D73" s="734"/>
      <c r="E73" s="734"/>
      <c r="F73" s="734"/>
      <c r="G73" s="679"/>
      <c r="H73" s="385" t="str">
        <f>IF('BUDGET TRAVAUX'!F70="","",'BUDGET TRAVAUX'!F70)</f>
        <v/>
      </c>
      <c r="I73" s="512"/>
      <c r="J73" s="430"/>
      <c r="K73" s="737" t="s">
        <v>24</v>
      </c>
      <c r="L73" s="737"/>
      <c r="M73" s="738"/>
      <c r="N73" s="525"/>
      <c r="O73" s="526"/>
      <c r="P73" s="527"/>
      <c r="Q73" s="624" t="str">
        <f>'BUDGET TRAVAUX'!M70</f>
        <v/>
      </c>
      <c r="R73" s="734"/>
      <c r="S73" s="679"/>
      <c r="T73" s="653" t="str">
        <f t="shared" ref="T73:T74" si="11">IF(H73="","",N73*Q73)</f>
        <v/>
      </c>
      <c r="U73" s="630"/>
      <c r="V73" s="631"/>
    </row>
    <row r="74" spans="1:31" ht="14.1" customHeight="1" thickBot="1">
      <c r="B74" s="624" t="str">
        <f>'BUDGET TRAVAUX'!B71:E71</f>
        <v>Mircopieux</v>
      </c>
      <c r="C74" s="734"/>
      <c r="D74" s="734"/>
      <c r="E74" s="734"/>
      <c r="F74" s="734"/>
      <c r="G74" s="679"/>
      <c r="H74" s="467" t="str">
        <f>IF('BUDGET TRAVAUX'!F71="","",'BUDGET TRAVAUX'!F71)</f>
        <v/>
      </c>
      <c r="I74" s="540"/>
      <c r="J74" s="468"/>
      <c r="K74" s="735" t="s">
        <v>37</v>
      </c>
      <c r="L74" s="735"/>
      <c r="M74" s="736"/>
      <c r="N74" s="562"/>
      <c r="O74" s="563"/>
      <c r="P74" s="564"/>
      <c r="Q74" s="624" t="str">
        <f>'BUDGET TRAVAUX'!M71</f>
        <v/>
      </c>
      <c r="R74" s="734"/>
      <c r="S74" s="679"/>
      <c r="T74" s="653" t="str">
        <f t="shared" si="11"/>
        <v/>
      </c>
      <c r="U74" s="630"/>
      <c r="V74" s="631"/>
    </row>
    <row r="75" spans="1:31" ht="14.1" customHeight="1" thickBot="1">
      <c r="B75" s="740" t="str">
        <f>'BUDGET TRAVAUX'!B73:E73</f>
        <v>Prix de vente</v>
      </c>
      <c r="C75" s="741"/>
      <c r="D75" s="741"/>
      <c r="E75" s="742">
        <f>+'BUDGET TRAVAUX'!F73</f>
        <v>0</v>
      </c>
      <c r="F75" s="743"/>
      <c r="G75" s="744"/>
      <c r="H75" s="745"/>
      <c r="I75" s="746"/>
      <c r="J75" s="746"/>
      <c r="K75" s="746"/>
      <c r="L75" s="746"/>
      <c r="M75" s="746"/>
      <c r="N75" s="746"/>
      <c r="O75" s="746"/>
      <c r="P75" s="747"/>
      <c r="Q75" s="635"/>
      <c r="R75" s="739"/>
      <c r="S75" s="712"/>
      <c r="T75" s="635"/>
      <c r="U75" s="739"/>
      <c r="V75" s="636"/>
    </row>
    <row r="76" spans="1:31" ht="14.1" customHeight="1" thickBot="1">
      <c r="Q76" s="641" t="s">
        <v>12</v>
      </c>
      <c r="R76" s="641"/>
      <c r="S76" s="641"/>
      <c r="T76" s="642">
        <f>SUM(T72:V74)</f>
        <v>0</v>
      </c>
      <c r="U76" s="641"/>
      <c r="V76" s="641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H79+'S4'!H80:K80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R79+'S4'!R80:V80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70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autoPageBreaks="0" fitToPage="1"/>
  </sheetPr>
  <dimension ref="A2:AE103"/>
  <sheetViews>
    <sheetView workbookViewId="0">
      <selection activeCell="B10" sqref="B10:G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'S5'!D6:F6+1</f>
        <v>5</v>
      </c>
      <c r="E6" s="453"/>
      <c r="F6" s="453"/>
      <c r="G6" s="452" t="s">
        <v>74</v>
      </c>
      <c r="H6" s="452"/>
      <c r="I6" s="451">
        <f>'S5'!I6:J6+7</f>
        <v>35</v>
      </c>
      <c r="J6" s="451"/>
      <c r="K6" s="133" t="s">
        <v>75</v>
      </c>
      <c r="L6" s="134"/>
      <c r="M6" s="451">
        <f>I6+4</f>
        <v>39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/>
      <c r="K10" s="235"/>
      <c r="L10" s="235"/>
      <c r="M10" s="235"/>
      <c r="N10" s="236"/>
      <c r="O10" s="446">
        <f>SUM(J10:N10)</f>
        <v>0</v>
      </c>
      <c r="P10" s="447"/>
      <c r="Q10" s="448">
        <f>'BUDGET TRAVAUX'!L10</f>
        <v>20</v>
      </c>
      <c r="R10" s="449"/>
      <c r="S10" s="450"/>
      <c r="T10" s="371">
        <f>Q10*O10</f>
        <v>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 t="shared" si="0"/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 t="shared" si="0"/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582" t="str">
        <f>'BUDGET TRAVAUX'!L25</f>
        <v>Prix HT/J</v>
      </c>
      <c r="R26" s="583"/>
      <c r="S26" s="584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585" t="str">
        <f>'BUDGET TRAVAUX'!L30</f>
        <v>Prix HT/J</v>
      </c>
      <c r="R31" s="586"/>
      <c r="S31" s="587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88" t="str">
        <f>IF('BUDGET TRAVAUX'!H36:I36="","",'BUDGET TRAVAUX'!H36:I36)</f>
        <v>Fournisseur</v>
      </c>
      <c r="I37" s="5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590" t="str">
        <f>'BUDGET TRAVAUX'!L36</f>
        <v>Prix HT/J</v>
      </c>
      <c r="R37" s="591"/>
      <c r="S37" s="592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93" t="str">
        <f>IF('BUDGET TRAVAUX'!H42:I42="","",'BUDGET TRAVAUX'!H42:I42)</f>
        <v>Fournisseur</v>
      </c>
      <c r="I43" s="594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595" t="str">
        <f>'BUDGET TRAVAUX'!L42</f>
        <v>Prix HT/J</v>
      </c>
      <c r="R43" s="596"/>
      <c r="S43" s="597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H79+'S5'!H80:K80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R79+'S5'!R80:V80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70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autoPageBreaks="0" fitToPage="1"/>
  </sheetPr>
  <dimension ref="A2:AE103"/>
  <sheetViews>
    <sheetView workbookViewId="0">
      <selection activeCell="B10" sqref="B10:G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612" t="s">
        <v>0</v>
      </c>
      <c r="C2" s="613"/>
      <c r="D2" s="613"/>
      <c r="E2" s="613"/>
      <c r="F2" s="613"/>
      <c r="G2" s="613"/>
      <c r="H2" s="613"/>
      <c r="I2" s="613"/>
      <c r="J2" s="613"/>
      <c r="K2" s="613"/>
      <c r="L2" s="613"/>
      <c r="M2" s="613"/>
      <c r="N2" s="613"/>
      <c r="O2" s="613"/>
      <c r="P2" s="613"/>
      <c r="Q2" s="613"/>
      <c r="R2" s="613"/>
      <c r="S2" s="1"/>
      <c r="T2" s="2"/>
      <c r="U2" s="2"/>
      <c r="V2" s="2"/>
      <c r="W2" s="2"/>
      <c r="X2" s="2"/>
      <c r="Y2" s="2"/>
    </row>
    <row r="4" spans="1:25">
      <c r="B4" s="158" t="s">
        <v>1</v>
      </c>
      <c r="C4" s="159"/>
      <c r="D4" s="159">
        <f>'BUDGET TRAVAUX'!D4</f>
        <v>0</v>
      </c>
      <c r="E4" s="159"/>
      <c r="F4" s="159"/>
      <c r="G4" s="158" t="s">
        <v>2</v>
      </c>
      <c r="H4" s="159"/>
      <c r="I4" s="159">
        <f>'BUDGET TRAVAUX'!I4</f>
        <v>0</v>
      </c>
      <c r="J4" s="159"/>
      <c r="K4" s="159"/>
      <c r="L4" s="158" t="s">
        <v>3</v>
      </c>
      <c r="M4" s="159"/>
      <c r="N4" s="159"/>
      <c r="O4" s="159">
        <f>+'BUDGET TRAVAUX'!O4</f>
        <v>0</v>
      </c>
      <c r="P4" s="159"/>
      <c r="Q4" s="159"/>
    </row>
    <row r="6" spans="1:25">
      <c r="B6" s="158" t="s">
        <v>5</v>
      </c>
      <c r="C6" s="159"/>
      <c r="D6" s="614">
        <f>'S6'!D6:F6+1</f>
        <v>6</v>
      </c>
      <c r="E6" s="614"/>
      <c r="F6" s="614"/>
      <c r="G6" s="615" t="s">
        <v>74</v>
      </c>
      <c r="H6" s="615"/>
      <c r="I6" s="616">
        <f>'S6'!I6:J6+7</f>
        <v>42</v>
      </c>
      <c r="J6" s="616"/>
      <c r="K6" s="158" t="s">
        <v>75</v>
      </c>
      <c r="L6" s="159"/>
      <c r="M6" s="616">
        <f>I6+4</f>
        <v>46</v>
      </c>
      <c r="N6" s="614"/>
    </row>
    <row r="8" spans="1:25" ht="15.75" thickBot="1"/>
    <row r="9" spans="1:25" ht="14.1" customHeight="1" thickBot="1">
      <c r="A9" s="351">
        <f>+'BUDGET TRAVAUX'!A9</f>
        <v>611999</v>
      </c>
      <c r="B9" s="617" t="str">
        <f>+'BUDGET TRAVAUX'!B9:G9</f>
        <v>Materiel</v>
      </c>
      <c r="C9" s="617"/>
      <c r="D9" s="617"/>
      <c r="E9" s="617"/>
      <c r="F9" s="617"/>
      <c r="G9" s="617"/>
      <c r="H9" s="618" t="s">
        <v>4</v>
      </c>
      <c r="I9" s="619"/>
      <c r="J9" s="160" t="s">
        <v>6</v>
      </c>
      <c r="K9" s="161" t="s">
        <v>7</v>
      </c>
      <c r="L9" s="161" t="s">
        <v>7</v>
      </c>
      <c r="M9" s="161" t="s">
        <v>8</v>
      </c>
      <c r="N9" s="162" t="s">
        <v>9</v>
      </c>
      <c r="O9" s="620" t="s">
        <v>10</v>
      </c>
      <c r="P9" s="618"/>
      <c r="Q9" s="618" t="s">
        <v>11</v>
      </c>
      <c r="R9" s="618"/>
      <c r="S9" s="618"/>
      <c r="T9" s="598" t="s">
        <v>10</v>
      </c>
      <c r="U9" s="598"/>
      <c r="V9" s="598"/>
    </row>
    <row r="10" spans="1:25" ht="14.1" customHeight="1">
      <c r="A10" s="351">
        <f>+'BUDGET TRAVAUX'!A10</f>
        <v>0</v>
      </c>
      <c r="B10" s="599" t="str">
        <f>+'BUDGET TRAVAUX'!B10:G10</f>
        <v>FOREUSE</v>
      </c>
      <c r="C10" s="600"/>
      <c r="D10" s="600"/>
      <c r="E10" s="600"/>
      <c r="F10" s="600"/>
      <c r="G10" s="601"/>
      <c r="H10" s="602" t="str">
        <f>IF('BUDGET TRAVAUX'!H10:I10="","",'BUDGET TRAVAUX'!H10:I10)</f>
        <v/>
      </c>
      <c r="I10" s="603"/>
      <c r="J10" s="234"/>
      <c r="K10" s="235"/>
      <c r="L10" s="235"/>
      <c r="M10" s="235"/>
      <c r="N10" s="236"/>
      <c r="O10" s="604">
        <f>SUM(J10:N10)</f>
        <v>0</v>
      </c>
      <c r="P10" s="605"/>
      <c r="Q10" s="606">
        <f>'BUDGET TRAVAUX'!L10</f>
        <v>20</v>
      </c>
      <c r="R10" s="607"/>
      <c r="S10" s="608"/>
      <c r="T10" s="609">
        <f>Q10*O10</f>
        <v>0</v>
      </c>
      <c r="U10" s="610"/>
      <c r="V10" s="611"/>
    </row>
    <row r="11" spans="1:25" ht="14.1" customHeight="1">
      <c r="A11" s="351">
        <f>+'BUDGET TRAVAUX'!A11</f>
        <v>0</v>
      </c>
      <c r="B11" s="621" t="str">
        <f>+'BUDGET TRAVAUX'!B11:G11</f>
        <v>POMPE A BETON</v>
      </c>
      <c r="C11" s="622"/>
      <c r="D11" s="622"/>
      <c r="E11" s="622"/>
      <c r="F11" s="622"/>
      <c r="G11" s="623"/>
      <c r="H11" s="624" t="str">
        <f>IF('BUDGET TRAVAUX'!H11:I11="","",'BUDGET TRAVAUX'!H11:I11)</f>
        <v/>
      </c>
      <c r="I11" s="625"/>
      <c r="J11" s="187"/>
      <c r="K11" s="183"/>
      <c r="L11" s="183"/>
      <c r="M11" s="183"/>
      <c r="N11" s="189"/>
      <c r="O11" s="624">
        <f t="shared" ref="O11:O17" si="0">SUM(J11:N11)</f>
        <v>0</v>
      </c>
      <c r="P11" s="625"/>
      <c r="Q11" s="626">
        <f>'BUDGET TRAVAUX'!L11</f>
        <v>0</v>
      </c>
      <c r="R11" s="627"/>
      <c r="S11" s="628"/>
      <c r="T11" s="629">
        <f t="shared" ref="T11:T17" si="1">Q11*O11</f>
        <v>0</v>
      </c>
      <c r="U11" s="630"/>
      <c r="V11" s="631"/>
    </row>
    <row r="12" spans="1:25" ht="14.1" customHeight="1">
      <c r="A12" s="351">
        <f>+'BUDGET TRAVAUX'!A12</f>
        <v>0</v>
      </c>
      <c r="B12" s="621" t="str">
        <f>+'BUDGET TRAVAUX'!B12:G12</f>
        <v>OUTILS FORAGE</v>
      </c>
      <c r="C12" s="622"/>
      <c r="D12" s="622"/>
      <c r="E12" s="622"/>
      <c r="F12" s="622"/>
      <c r="G12" s="623"/>
      <c r="H12" s="624" t="str">
        <f>IF('BUDGET TRAVAUX'!H12:I12="","",'BUDGET TRAVAUX'!H12:I12)</f>
        <v/>
      </c>
      <c r="I12" s="625"/>
      <c r="J12" s="187"/>
      <c r="K12" s="183"/>
      <c r="L12" s="183"/>
      <c r="M12" s="183"/>
      <c r="N12" s="189"/>
      <c r="O12" s="624">
        <f t="shared" si="0"/>
        <v>0</v>
      </c>
      <c r="P12" s="625"/>
      <c r="Q12" s="626">
        <f>'BUDGET TRAVAUX'!L12</f>
        <v>0</v>
      </c>
      <c r="R12" s="627"/>
      <c r="S12" s="628"/>
      <c r="T12" s="629">
        <f t="shared" si="1"/>
        <v>0</v>
      </c>
      <c r="U12" s="630"/>
      <c r="V12" s="631"/>
    </row>
    <row r="13" spans="1:25" ht="14.1" customHeight="1">
      <c r="A13" s="351">
        <f>+'BUDGET TRAVAUX'!A13</f>
        <v>0</v>
      </c>
      <c r="B13" s="621" t="str">
        <f>+'BUDGET TRAVAUX'!B13:G13</f>
        <v>LUTZ</v>
      </c>
      <c r="C13" s="622"/>
      <c r="D13" s="622"/>
      <c r="E13" s="622"/>
      <c r="F13" s="622"/>
      <c r="G13" s="623"/>
      <c r="H13" s="624" t="str">
        <f>IF('BUDGET TRAVAUX'!H13:I13="","",'BUDGET TRAVAUX'!H13:I13)</f>
        <v/>
      </c>
      <c r="I13" s="625"/>
      <c r="J13" s="187"/>
      <c r="K13" s="183"/>
      <c r="L13" s="183"/>
      <c r="M13" s="183"/>
      <c r="N13" s="189"/>
      <c r="O13" s="624">
        <f t="shared" si="0"/>
        <v>0</v>
      </c>
      <c r="P13" s="625"/>
      <c r="Q13" s="626">
        <f>'BUDGET TRAVAUX'!L13</f>
        <v>0</v>
      </c>
      <c r="R13" s="627"/>
      <c r="S13" s="628"/>
      <c r="T13" s="629">
        <f t="shared" si="1"/>
        <v>0</v>
      </c>
      <c r="U13" s="630"/>
      <c r="V13" s="631"/>
    </row>
    <row r="14" spans="1:25" ht="14.1" customHeight="1">
      <c r="A14" s="351">
        <f>+'BUDGET TRAVAUX'!A14</f>
        <v>0</v>
      </c>
      <c r="B14" s="621" t="str">
        <f>+'BUDGET TRAVAUX'!B14:G14</f>
        <v>CONTENER</v>
      </c>
      <c r="C14" s="622"/>
      <c r="D14" s="622"/>
      <c r="E14" s="622"/>
      <c r="F14" s="622"/>
      <c r="G14" s="623"/>
      <c r="H14" s="624" t="str">
        <f>IF('BUDGET TRAVAUX'!H14:I14="","",'BUDGET TRAVAUX'!H14:I14)</f>
        <v/>
      </c>
      <c r="I14" s="625"/>
      <c r="J14" s="187"/>
      <c r="K14" s="183"/>
      <c r="L14" s="183"/>
      <c r="M14" s="183"/>
      <c r="N14" s="189"/>
      <c r="O14" s="624">
        <f t="shared" si="0"/>
        <v>0</v>
      </c>
      <c r="P14" s="625"/>
      <c r="Q14" s="626">
        <f>'BUDGET TRAVAUX'!L14</f>
        <v>0</v>
      </c>
      <c r="R14" s="627"/>
      <c r="S14" s="628"/>
      <c r="T14" s="629">
        <f t="shared" si="1"/>
        <v>0</v>
      </c>
      <c r="U14" s="630"/>
      <c r="V14" s="631"/>
    </row>
    <row r="15" spans="1:25" ht="14.1" customHeight="1">
      <c r="A15" s="351">
        <f>+'BUDGET TRAVAUX'!A15</f>
        <v>615510</v>
      </c>
      <c r="B15" s="621" t="str">
        <f>+'BUDGET TRAVAUX'!B15:G15</f>
        <v>ENTRETIEN</v>
      </c>
      <c r="C15" s="622"/>
      <c r="D15" s="622"/>
      <c r="E15" s="622"/>
      <c r="F15" s="622"/>
      <c r="G15" s="623"/>
      <c r="H15" s="624" t="str">
        <f>IF('BUDGET TRAVAUX'!H15:I15="","",'BUDGET TRAVAUX'!H15:I15)</f>
        <v/>
      </c>
      <c r="I15" s="625"/>
      <c r="J15" s="187"/>
      <c r="K15" s="183"/>
      <c r="L15" s="183"/>
      <c r="M15" s="183"/>
      <c r="N15" s="189"/>
      <c r="O15" s="624">
        <f t="shared" si="0"/>
        <v>0</v>
      </c>
      <c r="P15" s="625"/>
      <c r="Q15" s="626">
        <f>'BUDGET TRAVAUX'!L15</f>
        <v>0</v>
      </c>
      <c r="R15" s="627"/>
      <c r="S15" s="628"/>
      <c r="T15" s="629">
        <f t="shared" si="1"/>
        <v>0</v>
      </c>
      <c r="U15" s="630"/>
      <c r="V15" s="631"/>
    </row>
    <row r="16" spans="1:25" ht="14.1" customHeight="1">
      <c r="A16" s="351">
        <f>+'BUDGET TRAVAUX'!A16</f>
        <v>0</v>
      </c>
      <c r="B16" s="621">
        <f>+'BUDGET TRAVAUX'!B16:G16</f>
        <v>0</v>
      </c>
      <c r="C16" s="622"/>
      <c r="D16" s="622"/>
      <c r="E16" s="622"/>
      <c r="F16" s="622"/>
      <c r="G16" s="623"/>
      <c r="H16" s="624" t="str">
        <f>IF('BUDGET TRAVAUX'!H16:I16="","",'BUDGET TRAVAUX'!H16:I16)</f>
        <v/>
      </c>
      <c r="I16" s="625"/>
      <c r="J16" s="187"/>
      <c r="K16" s="183"/>
      <c r="L16" s="183"/>
      <c r="M16" s="183"/>
      <c r="N16" s="189"/>
      <c r="O16" s="624">
        <f t="shared" si="0"/>
        <v>0</v>
      </c>
      <c r="P16" s="625"/>
      <c r="Q16" s="626">
        <f>'BUDGET TRAVAUX'!L16</f>
        <v>0</v>
      </c>
      <c r="R16" s="627"/>
      <c r="S16" s="628"/>
      <c r="T16" s="629">
        <f t="shared" si="1"/>
        <v>0</v>
      </c>
      <c r="U16" s="630"/>
      <c r="V16" s="631"/>
    </row>
    <row r="17" spans="1:22" ht="14.1" customHeight="1" thickBot="1">
      <c r="A17" s="351">
        <f>+'BUDGET TRAVAUX'!A17</f>
        <v>0</v>
      </c>
      <c r="B17" s="632">
        <f>+'BUDGET TRAVAUX'!B17:G17</f>
        <v>0</v>
      </c>
      <c r="C17" s="633"/>
      <c r="D17" s="633"/>
      <c r="E17" s="633"/>
      <c r="F17" s="633"/>
      <c r="G17" s="634"/>
      <c r="H17" s="635" t="str">
        <f>IF('BUDGET TRAVAUX'!H17:I17="","",'BUDGET TRAVAUX'!H17:I17)</f>
        <v/>
      </c>
      <c r="I17" s="636"/>
      <c r="J17" s="237"/>
      <c r="K17" s="238"/>
      <c r="L17" s="238"/>
      <c r="M17" s="238"/>
      <c r="N17" s="239"/>
      <c r="O17" s="635">
        <f t="shared" si="0"/>
        <v>0</v>
      </c>
      <c r="P17" s="636"/>
      <c r="Q17" s="637"/>
      <c r="R17" s="638"/>
      <c r="S17" s="639"/>
      <c r="T17" s="640">
        <f t="shared" si="1"/>
        <v>0</v>
      </c>
      <c r="U17" s="638"/>
      <c r="V17" s="639"/>
    </row>
    <row r="18" spans="1:22" ht="14.1" customHeight="1" thickBot="1">
      <c r="Q18" s="641" t="s">
        <v>12</v>
      </c>
      <c r="R18" s="641"/>
      <c r="S18" s="641"/>
      <c r="T18" s="642">
        <f>SUM(T10:V17)</f>
        <v>0</v>
      </c>
      <c r="U18" s="642"/>
      <c r="V18" s="642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643" t="str">
        <f>+'BUDGET TRAVAUX'!B20:G20</f>
        <v>MATERIAUX</v>
      </c>
      <c r="C21" s="643"/>
      <c r="D21" s="643"/>
      <c r="E21" s="643"/>
      <c r="F21" s="643"/>
      <c r="G21" s="644"/>
      <c r="H21" s="645" t="s">
        <v>14</v>
      </c>
      <c r="I21" s="646"/>
      <c r="J21" s="163" t="s">
        <v>6</v>
      </c>
      <c r="K21" s="164" t="s">
        <v>7</v>
      </c>
      <c r="L21" s="164" t="s">
        <v>7</v>
      </c>
      <c r="M21" s="164" t="s">
        <v>8</v>
      </c>
      <c r="N21" s="165" t="s">
        <v>9</v>
      </c>
      <c r="O21" s="647" t="s">
        <v>10</v>
      </c>
      <c r="P21" s="648"/>
      <c r="Q21" s="645" t="s">
        <v>19</v>
      </c>
      <c r="R21" s="645"/>
      <c r="S21" s="645"/>
      <c r="T21" s="166" t="s">
        <v>10</v>
      </c>
      <c r="U21" s="649">
        <f>SUM(T22:V25)</f>
        <v>0</v>
      </c>
      <c r="V21" s="647"/>
    </row>
    <row r="22" spans="1:22" ht="14.1" customHeight="1">
      <c r="A22" s="351">
        <f>+'BUDGET TRAVAUX'!A21</f>
        <v>601100</v>
      </c>
      <c r="B22" s="650" t="str">
        <f>'BUDGET TRAVAUX'!B21:G21</f>
        <v>BETON</v>
      </c>
      <c r="C22" s="651"/>
      <c r="D22" s="651"/>
      <c r="E22" s="651"/>
      <c r="F22" s="651"/>
      <c r="G22" s="651"/>
      <c r="H22" s="602" t="str">
        <f>IF('BUDGET TRAVAUX'!H21:I21="","",'BUDGET TRAVAUX'!H21:I21)</f>
        <v/>
      </c>
      <c r="I22" s="603"/>
      <c r="J22" s="234"/>
      <c r="K22" s="235"/>
      <c r="L22" s="235"/>
      <c r="M22" s="235"/>
      <c r="N22" s="236"/>
      <c r="O22" s="604">
        <f>SUM(J22:N22)</f>
        <v>0</v>
      </c>
      <c r="P22" s="605"/>
      <c r="Q22" s="652">
        <f>'BUDGET TRAVAUX'!L21</f>
        <v>0</v>
      </c>
      <c r="R22" s="610"/>
      <c r="S22" s="611"/>
      <c r="T22" s="609">
        <f>Q22*O22</f>
        <v>0</v>
      </c>
      <c r="U22" s="610"/>
      <c r="V22" s="611"/>
    </row>
    <row r="23" spans="1:22" ht="14.1" customHeight="1">
      <c r="A23" s="351">
        <f>+'BUDGET TRAVAUX'!A22</f>
        <v>601200</v>
      </c>
      <c r="B23" s="650" t="str">
        <f>'BUDGET TRAVAUX'!B22:G22</f>
        <v>CAILLOU</v>
      </c>
      <c r="C23" s="651"/>
      <c r="D23" s="651"/>
      <c r="E23" s="651"/>
      <c r="F23" s="651"/>
      <c r="G23" s="651"/>
      <c r="H23" s="624" t="str">
        <f>IF('BUDGET TRAVAUX'!H22:I22="","",'BUDGET TRAVAUX'!H22:I22)</f>
        <v/>
      </c>
      <c r="I23" s="625"/>
      <c r="J23" s="187"/>
      <c r="K23" s="183"/>
      <c r="L23" s="183"/>
      <c r="M23" s="183"/>
      <c r="N23" s="240"/>
      <c r="O23" s="624">
        <f>SUM(J23:N23)</f>
        <v>0</v>
      </c>
      <c r="P23" s="625"/>
      <c r="Q23" s="653">
        <f>'BUDGET TRAVAUX'!L22</f>
        <v>0</v>
      </c>
      <c r="R23" s="630"/>
      <c r="S23" s="631"/>
      <c r="T23" s="629">
        <f>Q23*O23</f>
        <v>0</v>
      </c>
      <c r="U23" s="630"/>
      <c r="V23" s="631"/>
    </row>
    <row r="24" spans="1:22" ht="14.1" customHeight="1">
      <c r="A24" s="351">
        <f>+'BUDGET TRAVAUX'!A23</f>
        <v>601300</v>
      </c>
      <c r="B24" s="650" t="str">
        <f>'BUDGET TRAVAUX'!B23:G23</f>
        <v>ACIER</v>
      </c>
      <c r="C24" s="651"/>
      <c r="D24" s="651"/>
      <c r="E24" s="651"/>
      <c r="F24" s="651"/>
      <c r="G24" s="651"/>
      <c r="H24" s="624" t="str">
        <f>IF('BUDGET TRAVAUX'!H23:I23="","",'BUDGET TRAVAUX'!H23:I23)</f>
        <v/>
      </c>
      <c r="I24" s="625"/>
      <c r="J24" s="187"/>
      <c r="K24" s="183"/>
      <c r="L24" s="183"/>
      <c r="M24" s="189"/>
      <c r="N24" s="189"/>
      <c r="O24" s="624">
        <f>SUM(J24:N24)</f>
        <v>0</v>
      </c>
      <c r="P24" s="625"/>
      <c r="Q24" s="653">
        <f>'BUDGET TRAVAUX'!L23</f>
        <v>0</v>
      </c>
      <c r="R24" s="630"/>
      <c r="S24" s="631"/>
      <c r="T24" s="629">
        <f t="shared" ref="T24:T52" si="2">Q24*O24</f>
        <v>0</v>
      </c>
      <c r="U24" s="630"/>
      <c r="V24" s="631"/>
    </row>
    <row r="25" spans="1:22" ht="14.1" customHeight="1" thickBot="1">
      <c r="A25" s="351">
        <f>+'BUDGET TRAVAUX'!A24</f>
        <v>601400</v>
      </c>
      <c r="B25" s="654" t="str">
        <f>'BUDGET TRAVAUX'!B24:G24</f>
        <v>CIMENT</v>
      </c>
      <c r="C25" s="655"/>
      <c r="D25" s="655"/>
      <c r="E25" s="655"/>
      <c r="F25" s="655"/>
      <c r="G25" s="655"/>
      <c r="H25" s="635" t="str">
        <f>IF('BUDGET TRAVAUX'!H24:I24="","",'BUDGET TRAVAUX'!H24:I24)</f>
        <v/>
      </c>
      <c r="I25" s="636"/>
      <c r="J25" s="241"/>
      <c r="K25" s="242"/>
      <c r="L25" s="242"/>
      <c r="M25" s="242"/>
      <c r="N25" s="243"/>
      <c r="O25" s="635">
        <f>SUM(J25:N25)</f>
        <v>0</v>
      </c>
      <c r="P25" s="636"/>
      <c r="Q25" s="656">
        <f>'BUDGET TRAVAUX'!L24</f>
        <v>0</v>
      </c>
      <c r="R25" s="657"/>
      <c r="S25" s="658"/>
      <c r="T25" s="629">
        <f t="shared" si="2"/>
        <v>0</v>
      </c>
      <c r="U25" s="630"/>
      <c r="V25" s="631"/>
    </row>
    <row r="26" spans="1:22" ht="14.1" customHeight="1" thickBot="1">
      <c r="A26" s="351">
        <f>+'BUDGET TRAVAUX'!A25</f>
        <v>624200</v>
      </c>
      <c r="B26" s="659" t="str">
        <f>'BUDGET TRAVAUX'!B25:G25</f>
        <v>TRANSPORT/LEVAGE</v>
      </c>
      <c r="C26" s="660"/>
      <c r="D26" s="660"/>
      <c r="E26" s="660"/>
      <c r="F26" s="660"/>
      <c r="G26" s="660"/>
      <c r="H26" s="661" t="s">
        <v>14</v>
      </c>
      <c r="I26" s="662"/>
      <c r="J26" s="171" t="s">
        <v>6</v>
      </c>
      <c r="K26" s="172" t="s">
        <v>7</v>
      </c>
      <c r="L26" s="172" t="s">
        <v>7</v>
      </c>
      <c r="M26" s="172" t="s">
        <v>8</v>
      </c>
      <c r="N26" s="173" t="s">
        <v>9</v>
      </c>
      <c r="O26" s="663" t="s">
        <v>10</v>
      </c>
      <c r="P26" s="664"/>
      <c r="Q26" s="665" t="str">
        <f>'BUDGET TRAVAUX'!L25</f>
        <v>Prix HT/J</v>
      </c>
      <c r="R26" s="666"/>
      <c r="S26" s="667"/>
      <c r="T26" s="167" t="s">
        <v>10</v>
      </c>
      <c r="U26" s="668">
        <f>SUM(T27:V30)</f>
        <v>0</v>
      </c>
      <c r="V26" s="663"/>
    </row>
    <row r="27" spans="1:22">
      <c r="A27" s="351">
        <f>+'BUDGET TRAVAUX'!A26</f>
        <v>0</v>
      </c>
      <c r="B27" s="669" t="str">
        <f>'BUDGET TRAVAUX'!B26:G26</f>
        <v>TRANSPORT ATELIER FORAGE</v>
      </c>
      <c r="C27" s="670"/>
      <c r="D27" s="670"/>
      <c r="E27" s="670"/>
      <c r="F27" s="670"/>
      <c r="G27" s="670"/>
      <c r="H27" s="602" t="str">
        <f>IF('BUDGET TRAVAUX'!H26:I26="","",'BUDGET TRAVAUX'!H26:I26)</f>
        <v/>
      </c>
      <c r="I27" s="603"/>
      <c r="J27" s="184"/>
      <c r="K27" s="185"/>
      <c r="L27" s="185"/>
      <c r="M27" s="185"/>
      <c r="N27" s="186"/>
      <c r="O27" s="671">
        <f>SUM(J27:N27)</f>
        <v>0</v>
      </c>
      <c r="P27" s="672"/>
      <c r="Q27" s="673">
        <f>'BUDGET TRAVAUX'!L26</f>
        <v>0</v>
      </c>
      <c r="R27" s="674"/>
      <c r="S27" s="675"/>
      <c r="T27" s="676">
        <f>Q27*O27</f>
        <v>0</v>
      </c>
      <c r="U27" s="677"/>
      <c r="V27" s="678"/>
    </row>
    <row r="28" spans="1:22">
      <c r="A28" s="351">
        <f>+'BUDGET TRAVAUX'!A27</f>
        <v>0</v>
      </c>
      <c r="B28" s="650" t="str">
        <f>'BUDGET TRAVAUX'!B27:G27</f>
        <v>AMENER/REPLI SUPP.</v>
      </c>
      <c r="C28" s="651"/>
      <c r="D28" s="651"/>
      <c r="E28" s="651"/>
      <c r="F28" s="651"/>
      <c r="G28" s="651"/>
      <c r="H28" s="624" t="str">
        <f>IF('BUDGET TRAVAUX'!H27:I27="","",'BUDGET TRAVAUX'!H27:I27)</f>
        <v/>
      </c>
      <c r="I28" s="625"/>
      <c r="J28" s="187"/>
      <c r="K28" s="188"/>
      <c r="L28" s="183"/>
      <c r="M28" s="183"/>
      <c r="N28" s="189"/>
      <c r="O28" s="624">
        <f>SUM(J28:N28)</f>
        <v>0</v>
      </c>
      <c r="P28" s="679"/>
      <c r="Q28" s="653">
        <f>'BUDGET TRAVAUX'!L27</f>
        <v>0</v>
      </c>
      <c r="R28" s="630"/>
      <c r="S28" s="631"/>
      <c r="T28" s="629">
        <f>Q28*O28</f>
        <v>0</v>
      </c>
      <c r="U28" s="630"/>
      <c r="V28" s="631"/>
    </row>
    <row r="29" spans="1:22" ht="14.1" customHeight="1">
      <c r="A29" s="351">
        <f>+'BUDGET TRAVAUX'!A28</f>
        <v>0</v>
      </c>
      <c r="B29" s="650" t="str">
        <f>'BUDGET TRAVAUX'!B28:G28</f>
        <v>TRANSPORT DIV</v>
      </c>
      <c r="C29" s="651"/>
      <c r="D29" s="651"/>
      <c r="E29" s="651"/>
      <c r="F29" s="651"/>
      <c r="G29" s="651"/>
      <c r="H29" s="624" t="str">
        <f>IF('BUDGET TRAVAUX'!H28:I28="","",'BUDGET TRAVAUX'!H28:I28)</f>
        <v/>
      </c>
      <c r="I29" s="625"/>
      <c r="J29" s="187"/>
      <c r="K29" s="183"/>
      <c r="L29" s="183"/>
      <c r="M29" s="183"/>
      <c r="N29" s="189"/>
      <c r="O29" s="624">
        <f>SUM(J29:N29)</f>
        <v>0</v>
      </c>
      <c r="P29" s="679"/>
      <c r="Q29" s="653">
        <f>'BUDGET TRAVAUX'!L28</f>
        <v>0</v>
      </c>
      <c r="R29" s="630"/>
      <c r="S29" s="631"/>
      <c r="T29" s="629">
        <f>Q29*O29</f>
        <v>0</v>
      </c>
      <c r="U29" s="630"/>
      <c r="V29" s="631"/>
    </row>
    <row r="30" spans="1:22" ht="14.1" customHeight="1" thickBot="1">
      <c r="A30" s="351">
        <f>+'BUDGET TRAVAUX'!A29</f>
        <v>0</v>
      </c>
      <c r="B30" s="650" t="str">
        <f>'BUDGET TRAVAUX'!B29:G29</f>
        <v>TRANSPORT DIV</v>
      </c>
      <c r="C30" s="651"/>
      <c r="D30" s="651"/>
      <c r="E30" s="651"/>
      <c r="F30" s="651"/>
      <c r="G30" s="651"/>
      <c r="H30" s="635" t="str">
        <f>IF('BUDGET TRAVAUX'!H29:I29="","",'BUDGET TRAVAUX'!H29:I29)</f>
        <v/>
      </c>
      <c r="I30" s="636"/>
      <c r="J30" s="187"/>
      <c r="K30" s="183"/>
      <c r="L30" s="183"/>
      <c r="M30" s="183"/>
      <c r="N30" s="189"/>
      <c r="O30" s="624">
        <f>SUM(J30:N30)</f>
        <v>0</v>
      </c>
      <c r="P30" s="679"/>
      <c r="Q30" s="656">
        <f>'BUDGET TRAVAUX'!L29</f>
        <v>0</v>
      </c>
      <c r="R30" s="657"/>
      <c r="S30" s="658"/>
      <c r="T30" s="629">
        <f>Q30*O30</f>
        <v>0</v>
      </c>
      <c r="U30" s="630"/>
      <c r="V30" s="631"/>
    </row>
    <row r="31" spans="1:22" ht="14.1" customHeight="1" thickBot="1">
      <c r="A31" s="351">
        <f>+'BUDGET TRAVAUX'!A30</f>
        <v>602200</v>
      </c>
      <c r="B31" s="680" t="str">
        <f>'BUDGET TRAVAUX'!B30:G30</f>
        <v>FOURNITURES/CONSOMMABLES</v>
      </c>
      <c r="C31" s="681"/>
      <c r="D31" s="681"/>
      <c r="E31" s="681"/>
      <c r="F31" s="681"/>
      <c r="G31" s="681"/>
      <c r="H31" s="682" t="str">
        <f>'BUDGET TRAVAUX'!H30:I30</f>
        <v>Fournisseur</v>
      </c>
      <c r="I31" s="683"/>
      <c r="J31" s="174" t="s">
        <v>6</v>
      </c>
      <c r="K31" s="175" t="s">
        <v>7</v>
      </c>
      <c r="L31" s="175" t="s">
        <v>7</v>
      </c>
      <c r="M31" s="175" t="s">
        <v>8</v>
      </c>
      <c r="N31" s="176" t="s">
        <v>9</v>
      </c>
      <c r="O31" s="684" t="s">
        <v>10</v>
      </c>
      <c r="P31" s="685"/>
      <c r="Q31" s="686" t="str">
        <f>'BUDGET TRAVAUX'!L30</f>
        <v>Prix HT/J</v>
      </c>
      <c r="R31" s="687"/>
      <c r="S31" s="688"/>
      <c r="T31" s="168" t="s">
        <v>10</v>
      </c>
      <c r="U31" s="689">
        <f>SUM(T32:V36)</f>
        <v>0</v>
      </c>
      <c r="V31" s="684"/>
    </row>
    <row r="32" spans="1:22" ht="14.1" customHeight="1">
      <c r="A32" s="351">
        <f>+'BUDGET TRAVAUX'!A31</f>
        <v>606210</v>
      </c>
      <c r="B32" s="650" t="str">
        <f>'BUDGET TRAVAUX'!B31:G31</f>
        <v>FUEL</v>
      </c>
      <c r="C32" s="651"/>
      <c r="D32" s="651"/>
      <c r="E32" s="651"/>
      <c r="F32" s="651"/>
      <c r="G32" s="651"/>
      <c r="H32" s="602" t="str">
        <f>IF('BUDGET TRAVAUX'!H31:I31="","",'BUDGET TRAVAUX'!H31:I31)</f>
        <v/>
      </c>
      <c r="I32" s="603"/>
      <c r="J32" s="187"/>
      <c r="K32" s="183"/>
      <c r="L32" s="183"/>
      <c r="M32" s="183"/>
      <c r="N32" s="189"/>
      <c r="O32" s="624">
        <f>SUM(J32:N32)</f>
        <v>0</v>
      </c>
      <c r="P32" s="679"/>
      <c r="Q32" s="673">
        <f>'BUDGET TRAVAUX'!L31</f>
        <v>0</v>
      </c>
      <c r="R32" s="674"/>
      <c r="S32" s="675"/>
      <c r="T32" s="629">
        <f t="shared" ref="T32" si="3">Q32*O32</f>
        <v>0</v>
      </c>
      <c r="U32" s="630"/>
      <c r="V32" s="631"/>
    </row>
    <row r="33" spans="1:22" ht="14.1" customHeight="1">
      <c r="A33" s="351">
        <f>+'BUDGET TRAVAUX'!A32</f>
        <v>602000</v>
      </c>
      <c r="B33" s="669" t="str">
        <f>'BUDGET TRAVAUX'!B32:G32</f>
        <v>RECEPIEUX</v>
      </c>
      <c r="C33" s="670"/>
      <c r="D33" s="670"/>
      <c r="E33" s="670"/>
      <c r="F33" s="670"/>
      <c r="G33" s="670"/>
      <c r="H33" s="624" t="str">
        <f>IF('BUDGET TRAVAUX'!H32:I32="","",'BUDGET TRAVAUX'!H32:I32)</f>
        <v/>
      </c>
      <c r="I33" s="625"/>
      <c r="J33" s="234"/>
      <c r="K33" s="235"/>
      <c r="L33" s="235"/>
      <c r="M33" s="235"/>
      <c r="N33" s="236"/>
      <c r="O33" s="624">
        <f>SUM(J33:N33)</f>
        <v>0</v>
      </c>
      <c r="P33" s="679"/>
      <c r="Q33" s="653">
        <f>'BUDGET TRAVAUX'!L32</f>
        <v>0</v>
      </c>
      <c r="R33" s="630"/>
      <c r="S33" s="631"/>
      <c r="T33" s="629">
        <f t="shared" si="2"/>
        <v>0</v>
      </c>
      <c r="U33" s="630"/>
      <c r="V33" s="631"/>
    </row>
    <row r="34" spans="1:22" ht="14.1" customHeight="1">
      <c r="A34" s="351">
        <f>+'BUDGET TRAVAUX'!A33</f>
        <v>602000</v>
      </c>
      <c r="B34" s="650" t="str">
        <f>'BUDGET TRAVAUX'!B33:G33</f>
        <v>DIV MATERIEL</v>
      </c>
      <c r="C34" s="651"/>
      <c r="D34" s="651"/>
      <c r="E34" s="651"/>
      <c r="F34" s="651"/>
      <c r="G34" s="651"/>
      <c r="H34" s="624" t="str">
        <f>IF('BUDGET TRAVAUX'!H33:I33="","",'BUDGET TRAVAUX'!H33:I33)</f>
        <v/>
      </c>
      <c r="I34" s="625"/>
      <c r="J34" s="187"/>
      <c r="K34" s="183"/>
      <c r="L34" s="183"/>
      <c r="M34" s="183"/>
      <c r="N34" s="189"/>
      <c r="O34" s="624">
        <f>SUM(J34:N34)</f>
        <v>0</v>
      </c>
      <c r="P34" s="679"/>
      <c r="Q34" s="653">
        <f>'BUDGET TRAVAUX'!L33</f>
        <v>0</v>
      </c>
      <c r="R34" s="630"/>
      <c r="S34" s="631"/>
      <c r="T34" s="629">
        <f t="shared" si="2"/>
        <v>0</v>
      </c>
      <c r="U34" s="630"/>
      <c r="V34" s="631"/>
    </row>
    <row r="35" spans="1:22" ht="14.1" customHeight="1">
      <c r="A35" s="351">
        <f>+'BUDGET TRAVAUX'!A34</f>
        <v>602000</v>
      </c>
      <c r="B35" s="650" t="str">
        <f>'BUDGET TRAVAUX'!B34:G34</f>
        <v>DIV MATERIEL</v>
      </c>
      <c r="C35" s="651"/>
      <c r="D35" s="651"/>
      <c r="E35" s="651"/>
      <c r="F35" s="651"/>
      <c r="G35" s="651"/>
      <c r="H35" s="624" t="str">
        <f>IF('BUDGET TRAVAUX'!H34:I34="","",'BUDGET TRAVAUX'!H34:I34)</f>
        <v/>
      </c>
      <c r="I35" s="625"/>
      <c r="J35" s="187"/>
      <c r="K35" s="183"/>
      <c r="L35" s="183"/>
      <c r="M35" s="183"/>
      <c r="N35" s="189"/>
      <c r="O35" s="624">
        <f>SUM(J35:N35)</f>
        <v>0</v>
      </c>
      <c r="P35" s="679"/>
      <c r="Q35" s="653">
        <f>'BUDGET TRAVAUX'!L34</f>
        <v>0</v>
      </c>
      <c r="R35" s="630"/>
      <c r="S35" s="631"/>
      <c r="T35" s="629">
        <f t="shared" si="2"/>
        <v>0</v>
      </c>
      <c r="U35" s="630"/>
      <c r="V35" s="631"/>
    </row>
    <row r="36" spans="1:22" ht="14.1" customHeight="1" thickBot="1">
      <c r="A36" s="351">
        <f>+'BUDGET TRAVAUX'!A35</f>
        <v>602000</v>
      </c>
      <c r="B36" s="650" t="str">
        <f>'BUDGET TRAVAUX'!B35:G35</f>
        <v>DIV MATERIEL</v>
      </c>
      <c r="C36" s="651"/>
      <c r="D36" s="651"/>
      <c r="E36" s="651"/>
      <c r="F36" s="651"/>
      <c r="G36" s="651"/>
      <c r="H36" s="635" t="str">
        <f>IF('BUDGET TRAVAUX'!H35:I35="","",'BUDGET TRAVAUX'!H35:I35)</f>
        <v/>
      </c>
      <c r="I36" s="636"/>
      <c r="J36" s="187"/>
      <c r="K36" s="183"/>
      <c r="L36" s="183"/>
      <c r="M36" s="183"/>
      <c r="N36" s="189"/>
      <c r="O36" s="624">
        <f>SUM(J36:N36)</f>
        <v>0</v>
      </c>
      <c r="P36" s="679"/>
      <c r="Q36" s="656">
        <f>'BUDGET TRAVAUX'!L35</f>
        <v>0</v>
      </c>
      <c r="R36" s="657"/>
      <c r="S36" s="658"/>
      <c r="T36" s="629">
        <f t="shared" si="2"/>
        <v>0</v>
      </c>
      <c r="U36" s="630"/>
      <c r="V36" s="631"/>
    </row>
    <row r="37" spans="1:22" ht="14.1" customHeight="1" thickBot="1">
      <c r="A37" s="351">
        <f>+'BUDGET TRAVAUX'!A36</f>
        <v>611000</v>
      </c>
      <c r="B37" s="690" t="str">
        <f>'BUDGET TRAVAUX'!B36:G36</f>
        <v>SOUS TRAITANCE</v>
      </c>
      <c r="C37" s="691"/>
      <c r="D37" s="691"/>
      <c r="E37" s="691"/>
      <c r="F37" s="691"/>
      <c r="G37" s="691"/>
      <c r="H37" s="692" t="str">
        <f>IF('BUDGET TRAVAUX'!H36:I36="","",'BUDGET TRAVAUX'!H36:I36)</f>
        <v>Fournisseur</v>
      </c>
      <c r="I37" s="693"/>
      <c r="J37" s="177" t="s">
        <v>6</v>
      </c>
      <c r="K37" s="178" t="s">
        <v>7</v>
      </c>
      <c r="L37" s="178" t="s">
        <v>7</v>
      </c>
      <c r="M37" s="178" t="s">
        <v>8</v>
      </c>
      <c r="N37" s="179" t="s">
        <v>9</v>
      </c>
      <c r="O37" s="694" t="s">
        <v>10</v>
      </c>
      <c r="P37" s="695"/>
      <c r="Q37" s="696" t="str">
        <f>'BUDGET TRAVAUX'!L36</f>
        <v>Prix HT/J</v>
      </c>
      <c r="R37" s="697"/>
      <c r="S37" s="698"/>
      <c r="T37" s="169" t="s">
        <v>10</v>
      </c>
      <c r="U37" s="699">
        <f>SUM(T38:V42)</f>
        <v>0</v>
      </c>
      <c r="V37" s="694"/>
    </row>
    <row r="38" spans="1:22" ht="14.1" customHeight="1">
      <c r="A38" s="351">
        <f>+'BUDGET TRAVAUX'!A37</f>
        <v>0</v>
      </c>
      <c r="B38" s="650" t="str">
        <f>'BUDGET TRAVAUX'!B37:G37</f>
        <v>ATELIER DE FORAGE</v>
      </c>
      <c r="C38" s="651"/>
      <c r="D38" s="651"/>
      <c r="E38" s="651"/>
      <c r="F38" s="651"/>
      <c r="G38" s="651"/>
      <c r="H38" s="602" t="str">
        <f>IF('BUDGET TRAVAUX'!H37:I37="","",'BUDGET TRAVAUX'!H37:I37)</f>
        <v/>
      </c>
      <c r="I38" s="603"/>
      <c r="J38" s="187"/>
      <c r="K38" s="183"/>
      <c r="L38" s="183"/>
      <c r="M38" s="183"/>
      <c r="N38" s="189"/>
      <c r="O38" s="624">
        <f>SUM(J38:N38)</f>
        <v>0</v>
      </c>
      <c r="P38" s="679"/>
      <c r="Q38" s="673">
        <f>'BUDGET TRAVAUX'!L37</f>
        <v>0</v>
      </c>
      <c r="R38" s="674"/>
      <c r="S38" s="675"/>
      <c r="T38" s="629">
        <f t="shared" ref="T38" si="4">Q38*O38</f>
        <v>0</v>
      </c>
      <c r="U38" s="630"/>
      <c r="V38" s="631"/>
    </row>
    <row r="39" spans="1:22" ht="14.1" customHeight="1">
      <c r="A39" s="351">
        <f>+'BUDGET TRAVAUX'!A38</f>
        <v>611100</v>
      </c>
      <c r="B39" s="669" t="str">
        <f>'BUDGET TRAVAUX'!B38:G38</f>
        <v>GEOTECHNIQUE</v>
      </c>
      <c r="C39" s="670"/>
      <c r="D39" s="670"/>
      <c r="E39" s="670"/>
      <c r="F39" s="670"/>
      <c r="G39" s="670"/>
      <c r="H39" s="624" t="str">
        <f>IF('BUDGET TRAVAUX'!H38:I38="","",'BUDGET TRAVAUX'!H38:I38)</f>
        <v/>
      </c>
      <c r="I39" s="625"/>
      <c r="J39" s="234"/>
      <c r="K39" s="235"/>
      <c r="L39" s="235"/>
      <c r="M39" s="235"/>
      <c r="N39" s="236"/>
      <c r="O39" s="624">
        <f>SUM(J39:N39)</f>
        <v>0</v>
      </c>
      <c r="P39" s="679"/>
      <c r="Q39" s="653">
        <f>'BUDGET TRAVAUX'!L38</f>
        <v>0</v>
      </c>
      <c r="R39" s="630"/>
      <c r="S39" s="631"/>
      <c r="T39" s="629">
        <f t="shared" si="2"/>
        <v>0</v>
      </c>
      <c r="U39" s="630"/>
      <c r="V39" s="631"/>
    </row>
    <row r="40" spans="1:22" ht="14.1" customHeight="1">
      <c r="A40" s="351">
        <f>+'BUDGET TRAVAUX'!A39</f>
        <v>611200</v>
      </c>
      <c r="B40" s="650" t="str">
        <f>'BUDGET TRAVAUX'!B39:G39</f>
        <v>DECHARGE TERRE</v>
      </c>
      <c r="C40" s="651"/>
      <c r="D40" s="651"/>
      <c r="E40" s="651"/>
      <c r="F40" s="651"/>
      <c r="G40" s="651"/>
      <c r="H40" s="624" t="str">
        <f>IF('BUDGET TRAVAUX'!H39:I39="","",'BUDGET TRAVAUX'!H39:I39)</f>
        <v/>
      </c>
      <c r="I40" s="625"/>
      <c r="J40" s="187"/>
      <c r="K40" s="183"/>
      <c r="L40" s="183"/>
      <c r="M40" s="183"/>
      <c r="N40" s="189"/>
      <c r="O40" s="624">
        <f>SUM(J40:N40)</f>
        <v>0</v>
      </c>
      <c r="P40" s="679"/>
      <c r="Q40" s="653">
        <f>'BUDGET TRAVAUX'!L39</f>
        <v>0</v>
      </c>
      <c r="R40" s="630"/>
      <c r="S40" s="631"/>
      <c r="T40" s="629">
        <f>Q40*O40</f>
        <v>0</v>
      </c>
      <c r="U40" s="630"/>
      <c r="V40" s="631"/>
    </row>
    <row r="41" spans="1:22" ht="14.1" customHeight="1">
      <c r="A41" s="351">
        <f>+'BUDGET TRAVAUX'!A40</f>
        <v>611300</v>
      </c>
      <c r="B41" s="650" t="str">
        <f>'BUDGET TRAVAUX'!B40:G40</f>
        <v>GEOMETRE</v>
      </c>
      <c r="C41" s="651"/>
      <c r="D41" s="651"/>
      <c r="E41" s="651"/>
      <c r="F41" s="651"/>
      <c r="G41" s="651"/>
      <c r="H41" s="624" t="str">
        <f>IF('BUDGET TRAVAUX'!H40:I40="","",'BUDGET TRAVAUX'!H40:I40)</f>
        <v/>
      </c>
      <c r="I41" s="625"/>
      <c r="J41" s="187"/>
      <c r="K41" s="183"/>
      <c r="L41" s="183"/>
      <c r="M41" s="183"/>
      <c r="N41" s="189"/>
      <c r="O41" s="624">
        <f>SUM(J41:N41)</f>
        <v>0</v>
      </c>
      <c r="P41" s="679"/>
      <c r="Q41" s="653">
        <f>'BUDGET TRAVAUX'!L40</f>
        <v>0</v>
      </c>
      <c r="R41" s="630"/>
      <c r="S41" s="631"/>
      <c r="T41" s="629">
        <f t="shared" si="2"/>
        <v>0</v>
      </c>
      <c r="U41" s="630"/>
      <c r="V41" s="631"/>
    </row>
    <row r="42" spans="1:22" ht="14.1" customHeight="1" thickBot="1">
      <c r="A42" s="351">
        <f>+'BUDGET TRAVAUX'!A41</f>
        <v>611400</v>
      </c>
      <c r="B42" s="650" t="str">
        <f>'BUDGET TRAVAUX'!B41:G41</f>
        <v>ESSAIS - EPROUVETTE</v>
      </c>
      <c r="C42" s="651"/>
      <c r="D42" s="651"/>
      <c r="E42" s="651"/>
      <c r="F42" s="651"/>
      <c r="G42" s="651"/>
      <c r="H42" s="635" t="str">
        <f>IF('BUDGET TRAVAUX'!H41:I41="","",'BUDGET TRAVAUX'!H41:I41)</f>
        <v/>
      </c>
      <c r="I42" s="636"/>
      <c r="J42" s="187"/>
      <c r="K42" s="183"/>
      <c r="L42" s="183"/>
      <c r="M42" s="183"/>
      <c r="N42" s="189"/>
      <c r="O42" s="624">
        <f>SUM(J42:N42)</f>
        <v>0</v>
      </c>
      <c r="P42" s="679"/>
      <c r="Q42" s="656">
        <f>'BUDGET TRAVAUX'!L41</f>
        <v>0</v>
      </c>
      <c r="R42" s="657"/>
      <c r="S42" s="658"/>
      <c r="T42" s="629">
        <f t="shared" si="2"/>
        <v>0</v>
      </c>
      <c r="U42" s="630"/>
      <c r="V42" s="631"/>
    </row>
    <row r="43" spans="1:22" ht="14.1" customHeight="1" thickBot="1">
      <c r="A43" s="351">
        <f>+'BUDGET TRAVAUX'!A42</f>
        <v>613000</v>
      </c>
      <c r="B43" s="700" t="str">
        <f>'BUDGET TRAVAUX'!B42:G42</f>
        <v>LOCATION EXTERNE</v>
      </c>
      <c r="C43" s="701"/>
      <c r="D43" s="701"/>
      <c r="E43" s="701"/>
      <c r="F43" s="701"/>
      <c r="G43" s="701"/>
      <c r="H43" s="702" t="str">
        <f>IF('BUDGET TRAVAUX'!H42:I42="","",'BUDGET TRAVAUX'!H42:I42)</f>
        <v>Fournisseur</v>
      </c>
      <c r="I43" s="703"/>
      <c r="J43" s="180" t="s">
        <v>6</v>
      </c>
      <c r="K43" s="181" t="s">
        <v>7</v>
      </c>
      <c r="L43" s="181" t="s">
        <v>7</v>
      </c>
      <c r="M43" s="181" t="s">
        <v>8</v>
      </c>
      <c r="N43" s="182" t="s">
        <v>9</v>
      </c>
      <c r="O43" s="704" t="s">
        <v>10</v>
      </c>
      <c r="P43" s="705"/>
      <c r="Q43" s="706" t="str">
        <f>'BUDGET TRAVAUX'!L42</f>
        <v>Prix HT/J</v>
      </c>
      <c r="R43" s="707"/>
      <c r="S43" s="708"/>
      <c r="T43" s="170" t="s">
        <v>10</v>
      </c>
      <c r="U43" s="709">
        <f>SUM(T44:V52)</f>
        <v>0</v>
      </c>
      <c r="V43" s="704"/>
    </row>
    <row r="44" spans="1:22" ht="14.1" customHeight="1">
      <c r="A44" s="351">
        <f>+'BUDGET TRAVAUX'!A43</f>
        <v>613100</v>
      </c>
      <c r="B44" s="650" t="str">
        <f>'BUDGET TRAVAUX'!B43:G43</f>
        <v>FOREUSE</v>
      </c>
      <c r="C44" s="651"/>
      <c r="D44" s="651"/>
      <c r="E44" s="651"/>
      <c r="F44" s="651"/>
      <c r="G44" s="651"/>
      <c r="H44" s="602" t="str">
        <f>IF('BUDGET TRAVAUX'!H43:I43="","",'BUDGET TRAVAUX'!H43:I43)</f>
        <v/>
      </c>
      <c r="I44" s="603"/>
      <c r="J44" s="187"/>
      <c r="K44" s="183"/>
      <c r="L44" s="183"/>
      <c r="M44" s="183"/>
      <c r="N44" s="189"/>
      <c r="O44" s="624">
        <f t="shared" ref="O44" si="5">SUM(J44:N44)</f>
        <v>0</v>
      </c>
      <c r="P44" s="679"/>
      <c r="Q44" s="673">
        <f>'BUDGET TRAVAUX'!L43</f>
        <v>0</v>
      </c>
      <c r="R44" s="674"/>
      <c r="S44" s="675"/>
      <c r="T44" s="629">
        <f t="shared" ref="T44" si="6">Q44*O44</f>
        <v>0</v>
      </c>
      <c r="U44" s="630"/>
      <c r="V44" s="631"/>
    </row>
    <row r="45" spans="1:22" ht="14.1" customHeight="1">
      <c r="A45" s="351">
        <f>+'BUDGET TRAVAUX'!A44</f>
        <v>613200</v>
      </c>
      <c r="B45" s="669" t="str">
        <f>'BUDGET TRAVAUX'!B44:G44</f>
        <v>POMPE BETON</v>
      </c>
      <c r="C45" s="670"/>
      <c r="D45" s="670"/>
      <c r="E45" s="670"/>
      <c r="F45" s="670"/>
      <c r="G45" s="670"/>
      <c r="H45" s="624" t="str">
        <f>IF('BUDGET TRAVAUX'!H44:I44="","",'BUDGET TRAVAUX'!H44:I44)</f>
        <v/>
      </c>
      <c r="I45" s="625"/>
      <c r="J45" s="184"/>
      <c r="K45" s="185"/>
      <c r="L45" s="185"/>
      <c r="M45" s="185"/>
      <c r="N45" s="186"/>
      <c r="O45" s="624">
        <f t="shared" ref="O45:O52" si="7">SUM(J45:N45)</f>
        <v>0</v>
      </c>
      <c r="P45" s="679"/>
      <c r="Q45" s="653">
        <f>'BUDGET TRAVAUX'!L44</f>
        <v>0</v>
      </c>
      <c r="R45" s="630"/>
      <c r="S45" s="631"/>
      <c r="T45" s="629">
        <f t="shared" si="2"/>
        <v>0</v>
      </c>
      <c r="U45" s="630"/>
      <c r="V45" s="631"/>
    </row>
    <row r="46" spans="1:22" ht="14.1" customHeight="1">
      <c r="A46" s="351">
        <f>+'BUDGET TRAVAUX'!A45</f>
        <v>613200</v>
      </c>
      <c r="B46" s="650" t="str">
        <f>'BUDGET TRAVAUX'!B45:G45</f>
        <v>MINI PELLE</v>
      </c>
      <c r="C46" s="651"/>
      <c r="D46" s="651"/>
      <c r="E46" s="651"/>
      <c r="F46" s="651"/>
      <c r="G46" s="651"/>
      <c r="H46" s="624" t="str">
        <f>IF('BUDGET TRAVAUX'!H45:I45="","",'BUDGET TRAVAUX'!H45:I45)</f>
        <v/>
      </c>
      <c r="I46" s="625"/>
      <c r="J46" s="190"/>
      <c r="K46" s="188"/>
      <c r="L46" s="188"/>
      <c r="M46" s="188"/>
      <c r="N46" s="191"/>
      <c r="O46" s="624">
        <f t="shared" si="7"/>
        <v>0</v>
      </c>
      <c r="P46" s="679"/>
      <c r="Q46" s="653">
        <f>'BUDGET TRAVAUX'!L45</f>
        <v>0</v>
      </c>
      <c r="R46" s="630"/>
      <c r="S46" s="631"/>
      <c r="T46" s="629">
        <f t="shared" si="2"/>
        <v>0</v>
      </c>
      <c r="U46" s="630"/>
      <c r="V46" s="631"/>
    </row>
    <row r="47" spans="1:22" ht="14.1" customHeight="1">
      <c r="A47" s="351">
        <f>+'BUDGET TRAVAUX'!A46</f>
        <v>613200</v>
      </c>
      <c r="B47" s="650" t="str">
        <f>'BUDGET TRAVAUX'!B46:G46</f>
        <v>CHARGEUR</v>
      </c>
      <c r="C47" s="651"/>
      <c r="D47" s="651"/>
      <c r="E47" s="651"/>
      <c r="F47" s="651"/>
      <c r="G47" s="651"/>
      <c r="H47" s="624" t="str">
        <f>IF('BUDGET TRAVAUX'!H46:I46="","",'BUDGET TRAVAUX'!H46:I46)</f>
        <v/>
      </c>
      <c r="I47" s="625"/>
      <c r="J47" s="190"/>
      <c r="K47" s="188"/>
      <c r="L47" s="188"/>
      <c r="M47" s="188"/>
      <c r="N47" s="191"/>
      <c r="O47" s="624">
        <f t="shared" si="7"/>
        <v>0</v>
      </c>
      <c r="P47" s="679"/>
      <c r="Q47" s="653">
        <f>'BUDGET TRAVAUX'!L46</f>
        <v>0</v>
      </c>
      <c r="R47" s="630"/>
      <c r="S47" s="631"/>
      <c r="T47" s="629">
        <f t="shared" si="2"/>
        <v>0</v>
      </c>
      <c r="U47" s="630"/>
      <c r="V47" s="631"/>
    </row>
    <row r="48" spans="1:22" ht="14.1" customHeight="1">
      <c r="A48" s="351">
        <f>+'BUDGET TRAVAUX'!A47</f>
        <v>613200</v>
      </c>
      <c r="B48" s="650" t="str">
        <f>'BUDGET TRAVAUX'!B47:G47</f>
        <v>BUNGALOW</v>
      </c>
      <c r="C48" s="651"/>
      <c r="D48" s="651"/>
      <c r="E48" s="651"/>
      <c r="F48" s="651"/>
      <c r="G48" s="651"/>
      <c r="H48" s="624" t="str">
        <f>IF('BUDGET TRAVAUX'!H47:I47="","",'BUDGET TRAVAUX'!H47:I47)</f>
        <v/>
      </c>
      <c r="I48" s="625"/>
      <c r="J48" s="190"/>
      <c r="K48" s="188"/>
      <c r="L48" s="188"/>
      <c r="M48" s="188"/>
      <c r="N48" s="191"/>
      <c r="O48" s="624">
        <f t="shared" si="7"/>
        <v>0</v>
      </c>
      <c r="P48" s="679"/>
      <c r="Q48" s="653">
        <f>'BUDGET TRAVAUX'!L47</f>
        <v>0</v>
      </c>
      <c r="R48" s="630"/>
      <c r="S48" s="631"/>
      <c r="T48" s="629">
        <f t="shared" si="2"/>
        <v>0</v>
      </c>
      <c r="U48" s="630"/>
      <c r="V48" s="631"/>
    </row>
    <row r="49" spans="1:22" ht="14.1" customHeight="1">
      <c r="A49" s="351">
        <f>+'BUDGET TRAVAUX'!A48</f>
        <v>613300</v>
      </c>
      <c r="B49" s="650" t="str">
        <f>'BUDGET TRAVAUX'!B48:G48</f>
        <v>NACELLE</v>
      </c>
      <c r="C49" s="651"/>
      <c r="D49" s="651"/>
      <c r="E49" s="651"/>
      <c r="F49" s="651"/>
      <c r="G49" s="651"/>
      <c r="H49" s="624" t="str">
        <f>IF('BUDGET TRAVAUX'!H48:I48="","",'BUDGET TRAVAUX'!H48:I48)</f>
        <v/>
      </c>
      <c r="I49" s="625"/>
      <c r="J49" s="190"/>
      <c r="K49" s="188"/>
      <c r="L49" s="188"/>
      <c r="M49" s="188"/>
      <c r="N49" s="191"/>
      <c r="O49" s="624">
        <f t="shared" si="7"/>
        <v>0</v>
      </c>
      <c r="P49" s="679"/>
      <c r="Q49" s="653">
        <f>'BUDGET TRAVAUX'!L48</f>
        <v>0</v>
      </c>
      <c r="R49" s="630"/>
      <c r="S49" s="631"/>
      <c r="T49" s="629">
        <f t="shared" si="2"/>
        <v>0</v>
      </c>
      <c r="U49" s="630"/>
      <c r="V49" s="631"/>
    </row>
    <row r="50" spans="1:22" ht="14.1" customHeight="1">
      <c r="A50" s="351">
        <f>+'BUDGET TRAVAUX'!A49</f>
        <v>613300</v>
      </c>
      <c r="B50" s="650" t="str">
        <f>'BUDGET TRAVAUX'!B49:G49</f>
        <v>PETIT MATERIEL</v>
      </c>
      <c r="C50" s="651"/>
      <c r="D50" s="651"/>
      <c r="E50" s="651"/>
      <c r="F50" s="651"/>
      <c r="G50" s="651"/>
      <c r="H50" s="624" t="str">
        <f>IF('BUDGET TRAVAUX'!H49:I49="","",'BUDGET TRAVAUX'!H49:I49)</f>
        <v/>
      </c>
      <c r="I50" s="625"/>
      <c r="J50" s="187"/>
      <c r="K50" s="183"/>
      <c r="L50" s="183"/>
      <c r="M50" s="183"/>
      <c r="N50" s="189"/>
      <c r="O50" s="624">
        <f t="shared" si="7"/>
        <v>0</v>
      </c>
      <c r="P50" s="679"/>
      <c r="Q50" s="653">
        <f>'BUDGET TRAVAUX'!L49</f>
        <v>0</v>
      </c>
      <c r="R50" s="630"/>
      <c r="S50" s="631"/>
      <c r="T50" s="629">
        <f t="shared" si="2"/>
        <v>0</v>
      </c>
      <c r="U50" s="630"/>
      <c r="V50" s="631"/>
    </row>
    <row r="51" spans="1:22" ht="14.1" customHeight="1">
      <c r="A51" s="351">
        <f>+'BUDGET TRAVAUX'!A50</f>
        <v>613400</v>
      </c>
      <c r="B51" s="650" t="str">
        <f>'BUDGET TRAVAUX'!B50:G50</f>
        <v>DIV MATERIEL</v>
      </c>
      <c r="C51" s="651"/>
      <c r="D51" s="651"/>
      <c r="E51" s="651"/>
      <c r="F51" s="651"/>
      <c r="G51" s="651"/>
      <c r="H51" s="624" t="str">
        <f>IF('BUDGET TRAVAUX'!H50:I50="","",'BUDGET TRAVAUX'!H50:I50)</f>
        <v/>
      </c>
      <c r="I51" s="625"/>
      <c r="J51" s="187"/>
      <c r="K51" s="183"/>
      <c r="L51" s="183"/>
      <c r="M51" s="183"/>
      <c r="N51" s="189"/>
      <c r="O51" s="624">
        <f t="shared" si="7"/>
        <v>0</v>
      </c>
      <c r="P51" s="679"/>
      <c r="Q51" s="653">
        <f>'BUDGET TRAVAUX'!L50</f>
        <v>0</v>
      </c>
      <c r="R51" s="630"/>
      <c r="S51" s="631"/>
      <c r="T51" s="629">
        <f t="shared" si="2"/>
        <v>0</v>
      </c>
      <c r="U51" s="630"/>
      <c r="V51" s="631"/>
    </row>
    <row r="52" spans="1:22" ht="14.1" customHeight="1" thickBot="1">
      <c r="A52" s="351">
        <f>+'BUDGET TRAVAUX'!A51</f>
        <v>613400</v>
      </c>
      <c r="B52" s="710" t="str">
        <f>'BUDGET TRAVAUX'!B51:G51</f>
        <v>GROUPE ELECTROGENE</v>
      </c>
      <c r="C52" s="711"/>
      <c r="D52" s="711"/>
      <c r="E52" s="711"/>
      <c r="F52" s="711"/>
      <c r="G52" s="711"/>
      <c r="H52" s="635" t="str">
        <f>IF('BUDGET TRAVAUX'!H51:I51="","",'BUDGET TRAVAUX'!H51:I51)</f>
        <v/>
      </c>
      <c r="I52" s="636"/>
      <c r="J52" s="237"/>
      <c r="K52" s="238"/>
      <c r="L52" s="238"/>
      <c r="M52" s="238"/>
      <c r="N52" s="239"/>
      <c r="O52" s="635">
        <f t="shared" si="7"/>
        <v>0</v>
      </c>
      <c r="P52" s="712"/>
      <c r="Q52" s="637">
        <f>'BUDGET TRAVAUX'!L51</f>
        <v>0</v>
      </c>
      <c r="R52" s="638"/>
      <c r="S52" s="639"/>
      <c r="T52" s="640">
        <f t="shared" si="2"/>
        <v>0</v>
      </c>
      <c r="U52" s="638"/>
      <c r="V52" s="639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713" t="str">
        <f>IF('BUDGET TRAVAUX'!B58:G58="","",'BUDGET TRAVAUX'!B58:G58)</f>
        <v>CHEF DE CHANTIER</v>
      </c>
      <c r="C60" s="714"/>
      <c r="D60" s="714"/>
      <c r="E60" s="714"/>
      <c r="F60" s="714"/>
      <c r="G60" s="71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604">
        <f>+SUM(J60:N60)</f>
        <v>0</v>
      </c>
      <c r="P60" s="605"/>
      <c r="Q60" s="652">
        <f>'BUDGET TRAVAUX'!L58</f>
        <v>300</v>
      </c>
      <c r="R60" s="610"/>
      <c r="S60" s="611"/>
      <c r="T60" s="609">
        <f>Q60*O60</f>
        <v>0</v>
      </c>
      <c r="U60" s="610"/>
      <c r="V60" s="611"/>
    </row>
    <row r="61" spans="1:22" ht="14.1" customHeight="1">
      <c r="A61" s="351">
        <f>+'BUDGET TRAVAUX'!A59</f>
        <v>0</v>
      </c>
      <c r="B61" s="716" t="str">
        <f>IF('BUDGET TRAVAUX'!B59:G59="","",'BUDGET TRAVAUX'!B59:G59)</f>
        <v>FOREUR</v>
      </c>
      <c r="C61" s="717"/>
      <c r="D61" s="717"/>
      <c r="E61" s="717"/>
      <c r="F61" s="717"/>
      <c r="G61" s="718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624">
        <f>+SUM(J61:N61)</f>
        <v>0</v>
      </c>
      <c r="P61" s="625"/>
      <c r="Q61" s="653">
        <f>'BUDGET TRAVAUX'!L59</f>
        <v>250</v>
      </c>
      <c r="R61" s="630"/>
      <c r="S61" s="631"/>
      <c r="T61" s="629">
        <f>Q61*O61</f>
        <v>0</v>
      </c>
      <c r="U61" s="630"/>
      <c r="V61" s="631"/>
    </row>
    <row r="62" spans="1:22" ht="14.1" customHeight="1">
      <c r="A62" s="351">
        <f>+'BUDGET TRAVAUX'!A60</f>
        <v>0</v>
      </c>
      <c r="B62" s="716" t="str">
        <f>IF('BUDGET TRAVAUX'!B60:G60="","",'BUDGET TRAVAUX'!B60:G60)</f>
        <v>POMPISTE</v>
      </c>
      <c r="C62" s="717"/>
      <c r="D62" s="717"/>
      <c r="E62" s="717"/>
      <c r="F62" s="717"/>
      <c r="G62" s="718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624">
        <f t="shared" ref="O62:O64" si="9">+SUM(J62:N62)</f>
        <v>0</v>
      </c>
      <c r="P62" s="625"/>
      <c r="Q62" s="653">
        <f>'BUDGET TRAVAUX'!L60</f>
        <v>150</v>
      </c>
      <c r="R62" s="630"/>
      <c r="S62" s="631"/>
      <c r="T62" s="629">
        <f t="shared" ref="T62:T67" si="10">Q62*O62</f>
        <v>0</v>
      </c>
      <c r="U62" s="630"/>
      <c r="V62" s="631"/>
    </row>
    <row r="63" spans="1:22" ht="14.1" customHeight="1">
      <c r="A63" s="351">
        <f>+'BUDGET TRAVAUX'!A61</f>
        <v>0</v>
      </c>
      <c r="B63" s="716" t="str">
        <f>IF('BUDGET TRAVAUX'!B61:G61="","",'BUDGET TRAVAUX'!B61:G61)</f>
        <v>CHAUFFEUR D'ENGINS</v>
      </c>
      <c r="C63" s="717"/>
      <c r="D63" s="717"/>
      <c r="E63" s="717"/>
      <c r="F63" s="717"/>
      <c r="G63" s="718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624">
        <f t="shared" si="9"/>
        <v>0</v>
      </c>
      <c r="P63" s="625"/>
      <c r="Q63" s="653">
        <f>'BUDGET TRAVAUX'!L61</f>
        <v>250</v>
      </c>
      <c r="R63" s="630"/>
      <c r="S63" s="631"/>
      <c r="T63" s="629">
        <f t="shared" si="10"/>
        <v>0</v>
      </c>
      <c r="U63" s="630"/>
      <c r="V63" s="631"/>
    </row>
    <row r="64" spans="1:22" ht="14.1" customHeight="1" thickBot="1">
      <c r="A64" s="351">
        <f>+'BUDGET TRAVAUX'!A62</f>
        <v>0</v>
      </c>
      <c r="B64" s="719" t="str">
        <f>IF('BUDGET TRAVAUX'!B62:G62="","",'BUDGET TRAVAUX'!B62:G62)</f>
        <v/>
      </c>
      <c r="C64" s="720"/>
      <c r="D64" s="720"/>
      <c r="E64" s="720"/>
      <c r="F64" s="720"/>
      <c r="G64" s="721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722">
        <f t="shared" si="9"/>
        <v>0</v>
      </c>
      <c r="P64" s="723"/>
      <c r="Q64" s="656">
        <f>'BUDGET TRAVAUX'!L62</f>
        <v>0</v>
      </c>
      <c r="R64" s="657"/>
      <c r="S64" s="658"/>
      <c r="T64" s="724">
        <f t="shared" si="10"/>
        <v>0</v>
      </c>
      <c r="U64" s="657"/>
      <c r="V64" s="65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602">
        <f>+SUM(J65:N65)</f>
        <v>0</v>
      </c>
      <c r="P65" s="603"/>
      <c r="Q65" s="652">
        <f>'BUDGET TRAVAUX'!L63</f>
        <v>0</v>
      </c>
      <c r="R65" s="610"/>
      <c r="S65" s="611"/>
      <c r="T65" s="609">
        <f t="shared" si="10"/>
        <v>0</v>
      </c>
      <c r="U65" s="610"/>
      <c r="V65" s="611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624">
        <f>+SUM(J66:N66)</f>
        <v>0</v>
      </c>
      <c r="P66" s="625"/>
      <c r="Q66" s="653">
        <f>'BUDGET TRAVAUX'!L64</f>
        <v>0</v>
      </c>
      <c r="R66" s="630"/>
      <c r="S66" s="631"/>
      <c r="T66" s="629">
        <f t="shared" si="10"/>
        <v>0</v>
      </c>
      <c r="U66" s="630"/>
      <c r="V66" s="631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635">
        <f>+SUM(J67:N67)</f>
        <v>0</v>
      </c>
      <c r="P67" s="636"/>
      <c r="Q67" s="637">
        <f>'BUDGET TRAVAUX'!L65</f>
        <v>0</v>
      </c>
      <c r="R67" s="638"/>
      <c r="S67" s="639"/>
      <c r="T67" s="640">
        <f t="shared" si="10"/>
        <v>0</v>
      </c>
      <c r="U67" s="638"/>
      <c r="V67" s="639"/>
    </row>
    <row r="68" spans="1:31" ht="14.1" customHeight="1" thickBot="1">
      <c r="Q68" s="641" t="s">
        <v>12</v>
      </c>
      <c r="R68" s="641"/>
      <c r="S68" s="641"/>
      <c r="T68" s="642">
        <f>SUM(T60:V67)</f>
        <v>0</v>
      </c>
      <c r="U68" s="642"/>
      <c r="V68" s="642"/>
    </row>
    <row r="69" spans="1:31" ht="14.1" customHeight="1"/>
    <row r="70" spans="1:31" ht="14.1" customHeight="1" thickBot="1"/>
    <row r="71" spans="1:31" ht="14.1" customHeight="1" thickBot="1">
      <c r="B71" s="598" t="s">
        <v>20</v>
      </c>
      <c r="C71" s="598"/>
      <c r="D71" s="598"/>
      <c r="E71" s="598"/>
      <c r="F71" s="598"/>
      <c r="G71" s="598"/>
      <c r="H71" s="619" t="s">
        <v>22</v>
      </c>
      <c r="I71" s="730"/>
      <c r="J71" s="730"/>
      <c r="K71" s="731" t="s">
        <v>23</v>
      </c>
      <c r="L71" s="732"/>
      <c r="M71" s="733"/>
      <c r="N71" s="731" t="s">
        <v>20</v>
      </c>
      <c r="O71" s="732"/>
      <c r="P71" s="733"/>
      <c r="Q71" s="598" t="s">
        <v>72</v>
      </c>
      <c r="R71" s="598"/>
      <c r="S71" s="598"/>
      <c r="T71" s="620" t="s">
        <v>25</v>
      </c>
      <c r="U71" s="618"/>
      <c r="V71" s="618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602" t="str">
        <f>'BUDGET TRAVAUX'!B69:E69</f>
        <v>Inclusions</v>
      </c>
      <c r="C72" s="725"/>
      <c r="D72" s="725"/>
      <c r="E72" s="725"/>
      <c r="F72" s="725"/>
      <c r="G72" s="726"/>
      <c r="H72" s="487" t="str">
        <f>IF('BUDGET TRAVAUX'!F69="","",'BUDGET TRAVAUX'!F69)</f>
        <v/>
      </c>
      <c r="I72" s="513"/>
      <c r="J72" s="497"/>
      <c r="K72" s="727" t="s">
        <v>21</v>
      </c>
      <c r="L72" s="727"/>
      <c r="M72" s="728"/>
      <c r="N72" s="517"/>
      <c r="O72" s="518"/>
      <c r="P72" s="519"/>
      <c r="Q72" s="652" t="str">
        <f>'BUDGET TRAVAUX'!M69</f>
        <v/>
      </c>
      <c r="R72" s="610"/>
      <c r="S72" s="729"/>
      <c r="T72" s="652" t="str">
        <f>IF(H72="","",N72*Q72)</f>
        <v/>
      </c>
      <c r="U72" s="610"/>
      <c r="V72" s="611"/>
    </row>
    <row r="73" spans="1:31" ht="14.1" customHeight="1">
      <c r="B73" s="624" t="str">
        <f>'BUDGET TRAVAUX'!B70:E70</f>
        <v>Colonnes ballastées</v>
      </c>
      <c r="C73" s="734"/>
      <c r="D73" s="734"/>
      <c r="E73" s="734"/>
      <c r="F73" s="734"/>
      <c r="G73" s="679"/>
      <c r="H73" s="385" t="str">
        <f>IF('BUDGET TRAVAUX'!F70="","",'BUDGET TRAVAUX'!F70)</f>
        <v/>
      </c>
      <c r="I73" s="512"/>
      <c r="J73" s="430"/>
      <c r="K73" s="737" t="s">
        <v>24</v>
      </c>
      <c r="L73" s="737"/>
      <c r="M73" s="738"/>
      <c r="N73" s="525"/>
      <c r="O73" s="526"/>
      <c r="P73" s="527"/>
      <c r="Q73" s="624" t="str">
        <f>'BUDGET TRAVAUX'!M70</f>
        <v/>
      </c>
      <c r="R73" s="734"/>
      <c r="S73" s="679"/>
      <c r="T73" s="653" t="str">
        <f t="shared" ref="T73:T74" si="11">IF(H73="","",N73*Q73)</f>
        <v/>
      </c>
      <c r="U73" s="630"/>
      <c r="V73" s="631"/>
    </row>
    <row r="74" spans="1:31" ht="14.1" customHeight="1" thickBot="1">
      <c r="B74" s="624" t="str">
        <f>'BUDGET TRAVAUX'!B71:E71</f>
        <v>Mircopieux</v>
      </c>
      <c r="C74" s="734"/>
      <c r="D74" s="734"/>
      <c r="E74" s="734"/>
      <c r="F74" s="734"/>
      <c r="G74" s="679"/>
      <c r="H74" s="467" t="str">
        <f>IF('BUDGET TRAVAUX'!F71="","",'BUDGET TRAVAUX'!F71)</f>
        <v/>
      </c>
      <c r="I74" s="540"/>
      <c r="J74" s="468"/>
      <c r="K74" s="735" t="s">
        <v>37</v>
      </c>
      <c r="L74" s="735"/>
      <c r="M74" s="736"/>
      <c r="N74" s="562"/>
      <c r="O74" s="563"/>
      <c r="P74" s="564"/>
      <c r="Q74" s="624" t="str">
        <f>'BUDGET TRAVAUX'!M71</f>
        <v/>
      </c>
      <c r="R74" s="734"/>
      <c r="S74" s="679"/>
      <c r="T74" s="653" t="str">
        <f t="shared" si="11"/>
        <v/>
      </c>
      <c r="U74" s="630"/>
      <c r="V74" s="631"/>
    </row>
    <row r="75" spans="1:31" ht="14.1" customHeight="1" thickBot="1">
      <c r="B75" s="740" t="str">
        <f>'BUDGET TRAVAUX'!B73:E73</f>
        <v>Prix de vente</v>
      </c>
      <c r="C75" s="741"/>
      <c r="D75" s="741"/>
      <c r="E75" s="742">
        <f>+'BUDGET TRAVAUX'!F73</f>
        <v>0</v>
      </c>
      <c r="F75" s="743"/>
      <c r="G75" s="744"/>
      <c r="H75" s="745"/>
      <c r="I75" s="746"/>
      <c r="J75" s="746"/>
      <c r="K75" s="746"/>
      <c r="L75" s="746"/>
      <c r="M75" s="746"/>
      <c r="N75" s="746"/>
      <c r="O75" s="746"/>
      <c r="P75" s="747"/>
      <c r="Q75" s="635"/>
      <c r="R75" s="739"/>
      <c r="S75" s="712"/>
      <c r="T75" s="635"/>
      <c r="U75" s="739"/>
      <c r="V75" s="636"/>
    </row>
    <row r="76" spans="1:31" ht="14.1" customHeight="1" thickBot="1">
      <c r="Q76" s="641" t="s">
        <v>12</v>
      </c>
      <c r="R76" s="641"/>
      <c r="S76" s="641"/>
      <c r="T76" s="642">
        <f>SUM(T72:V74)</f>
        <v>0</v>
      </c>
      <c r="U76" s="641"/>
      <c r="V76" s="641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H79+'S6'!H80:K80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R79+'S6'!R80:V80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58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autoPageBreaks="0" fitToPage="1"/>
  </sheetPr>
  <dimension ref="A2:AE103"/>
  <sheetViews>
    <sheetView workbookViewId="0">
      <selection activeCell="B10" sqref="B10:G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'S7'!D6:F6+1</f>
        <v>7</v>
      </c>
      <c r="E6" s="453"/>
      <c r="F6" s="453"/>
      <c r="G6" s="452" t="s">
        <v>74</v>
      </c>
      <c r="H6" s="452"/>
      <c r="I6" s="451">
        <f>'S7'!I6:J6+7</f>
        <v>49</v>
      </c>
      <c r="J6" s="451"/>
      <c r="K6" s="133" t="s">
        <v>75</v>
      </c>
      <c r="L6" s="134"/>
      <c r="M6" s="451">
        <f>I6+4</f>
        <v>53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/>
      <c r="K10" s="235"/>
      <c r="L10" s="235"/>
      <c r="M10" s="235"/>
      <c r="N10" s="236"/>
      <c r="O10" s="446">
        <f>SUM(J10:N10)</f>
        <v>0</v>
      </c>
      <c r="P10" s="447"/>
      <c r="Q10" s="448">
        <f>'BUDGET TRAVAUX'!L10</f>
        <v>20</v>
      </c>
      <c r="R10" s="449"/>
      <c r="S10" s="450"/>
      <c r="T10" s="371">
        <f>Q10*O10</f>
        <v>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 t="shared" si="0"/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 t="shared" si="0"/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582" t="str">
        <f>'BUDGET TRAVAUX'!L25</f>
        <v>Prix HT/J</v>
      </c>
      <c r="R26" s="583"/>
      <c r="S26" s="584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585" t="str">
        <f>'BUDGET TRAVAUX'!L30</f>
        <v>Prix HT/J</v>
      </c>
      <c r="R31" s="586"/>
      <c r="S31" s="587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88" t="str">
        <f>IF('BUDGET TRAVAUX'!H36:I36="","",'BUDGET TRAVAUX'!H36:I36)</f>
        <v>Fournisseur</v>
      </c>
      <c r="I37" s="5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590" t="str">
        <f>'BUDGET TRAVAUX'!L36</f>
        <v>Prix HT/J</v>
      </c>
      <c r="R37" s="591"/>
      <c r="S37" s="592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93" t="str">
        <f>IF('BUDGET TRAVAUX'!H42:I42="","",'BUDGET TRAVAUX'!H42:I42)</f>
        <v>Fournisseur</v>
      </c>
      <c r="I43" s="594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595" t="str">
        <f>'BUDGET TRAVAUX'!L42</f>
        <v>Prix HT/J</v>
      </c>
      <c r="R43" s="596"/>
      <c r="S43" s="597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H79+'S7'!H80:K80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R79+'S7'!R80:V80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73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autoPageBreaks="0" fitToPage="1"/>
  </sheetPr>
  <dimension ref="A2:AE103"/>
  <sheetViews>
    <sheetView workbookViewId="0">
      <selection activeCell="B10" sqref="B10:G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'S8'!D6:F6+1</f>
        <v>8</v>
      </c>
      <c r="E6" s="453"/>
      <c r="F6" s="453"/>
      <c r="G6" s="452" t="s">
        <v>74</v>
      </c>
      <c r="H6" s="452"/>
      <c r="I6" s="451">
        <f>'S8'!I6:J6+7</f>
        <v>56</v>
      </c>
      <c r="J6" s="451"/>
      <c r="K6" s="133" t="s">
        <v>75</v>
      </c>
      <c r="L6" s="134"/>
      <c r="M6" s="451">
        <f>I6+4</f>
        <v>60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/>
      <c r="K10" s="235"/>
      <c r="L10" s="235"/>
      <c r="M10" s="235"/>
      <c r="N10" s="236"/>
      <c r="O10" s="446">
        <f>SUM(J10:N10)</f>
        <v>0</v>
      </c>
      <c r="P10" s="447"/>
      <c r="Q10" s="448">
        <f>'BUDGET TRAVAUX'!L10</f>
        <v>20</v>
      </c>
      <c r="R10" s="449"/>
      <c r="S10" s="450"/>
      <c r="T10" s="371">
        <f>Q10*O10</f>
        <v>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 t="shared" si="0"/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 t="shared" si="0"/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582" t="str">
        <f>'BUDGET TRAVAUX'!L25</f>
        <v>Prix HT/J</v>
      </c>
      <c r="R26" s="583"/>
      <c r="S26" s="584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585" t="str">
        <f>'BUDGET TRAVAUX'!L30</f>
        <v>Prix HT/J</v>
      </c>
      <c r="R31" s="586"/>
      <c r="S31" s="587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88" t="str">
        <f>IF('BUDGET TRAVAUX'!H36:I36="","",'BUDGET TRAVAUX'!H36:I36)</f>
        <v>Fournisseur</v>
      </c>
      <c r="I37" s="5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590" t="str">
        <f>'BUDGET TRAVAUX'!L36</f>
        <v>Prix HT/J</v>
      </c>
      <c r="R37" s="591"/>
      <c r="S37" s="592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93" t="str">
        <f>IF('BUDGET TRAVAUX'!H42:I42="","",'BUDGET TRAVAUX'!H42:I42)</f>
        <v>Fournisseur</v>
      </c>
      <c r="I43" s="594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595" t="str">
        <f>'BUDGET TRAVAUX'!L42</f>
        <v>Prix HT/J</v>
      </c>
      <c r="R43" s="596"/>
      <c r="S43" s="597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H79+'S8'!H80:K80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R79+'S8'!R80:V80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 topLeftCell="A61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autoPageBreaks="0" fitToPage="1"/>
  </sheetPr>
  <dimension ref="A2:AE103"/>
  <sheetViews>
    <sheetView workbookViewId="0">
      <selection activeCell="X10" sqref="X10"/>
    </sheetView>
  </sheetViews>
  <sheetFormatPr baseColWidth="10" defaultRowHeight="15"/>
  <cols>
    <col min="1" max="1" width="7" style="351" customWidth="1"/>
    <col min="2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2" spans="1:25" ht="23.25">
      <c r="B2" s="436" t="s">
        <v>0</v>
      </c>
      <c r="C2" s="437"/>
      <c r="D2" s="437"/>
      <c r="E2" s="437"/>
      <c r="F2" s="437"/>
      <c r="G2" s="437"/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1"/>
      <c r="T2" s="2"/>
      <c r="U2" s="2"/>
      <c r="V2" s="2"/>
      <c r="W2" s="2"/>
      <c r="X2" s="2"/>
      <c r="Y2" s="2"/>
    </row>
    <row r="4" spans="1:25">
      <c r="B4" s="133" t="s">
        <v>1</v>
      </c>
      <c r="C4" s="134"/>
      <c r="D4" s="134">
        <f>'BUDGET TRAVAUX'!D4</f>
        <v>0</v>
      </c>
      <c r="E4" s="134"/>
      <c r="F4" s="134"/>
      <c r="G4" s="133" t="s">
        <v>2</v>
      </c>
      <c r="H4" s="134"/>
      <c r="I4" s="134">
        <f>'BUDGET TRAVAUX'!I4</f>
        <v>0</v>
      </c>
      <c r="J4" s="134"/>
      <c r="K4" s="134"/>
      <c r="L4" s="133" t="s">
        <v>3</v>
      </c>
      <c r="M4" s="134"/>
      <c r="N4" s="134"/>
      <c r="O4" s="134">
        <f>+'BUDGET TRAVAUX'!O4</f>
        <v>0</v>
      </c>
      <c r="P4" s="134"/>
      <c r="Q4" s="134"/>
    </row>
    <row r="6" spans="1:25">
      <c r="B6" s="133" t="s">
        <v>5</v>
      </c>
      <c r="C6" s="134"/>
      <c r="D6" s="453">
        <f>'S9'!D6:F6+1</f>
        <v>9</v>
      </c>
      <c r="E6" s="453"/>
      <c r="F6" s="453"/>
      <c r="G6" s="452" t="s">
        <v>74</v>
      </c>
      <c r="H6" s="452"/>
      <c r="I6" s="451">
        <f>'S9'!I6:J6+7</f>
        <v>63</v>
      </c>
      <c r="J6" s="451"/>
      <c r="K6" s="133" t="s">
        <v>75</v>
      </c>
      <c r="L6" s="134"/>
      <c r="M6" s="451">
        <f>I6+4</f>
        <v>67</v>
      </c>
      <c r="N6" s="453"/>
    </row>
    <row r="8" spans="1:25" ht="15.75" thickBot="1"/>
    <row r="9" spans="1:25" ht="14.1" customHeight="1" thickBot="1">
      <c r="A9" s="351">
        <f>+'BUDGET TRAVAUX'!A9</f>
        <v>611999</v>
      </c>
      <c r="B9" s="438" t="str">
        <f>+'BUDGET TRAVAUX'!B9:G9</f>
        <v>Materiel</v>
      </c>
      <c r="C9" s="438"/>
      <c r="D9" s="438"/>
      <c r="E9" s="438"/>
      <c r="F9" s="438"/>
      <c r="G9" s="438"/>
      <c r="H9" s="439" t="s">
        <v>4</v>
      </c>
      <c r="I9" s="440"/>
      <c r="J9" s="135" t="s">
        <v>6</v>
      </c>
      <c r="K9" s="136" t="s">
        <v>7</v>
      </c>
      <c r="L9" s="136" t="s">
        <v>7</v>
      </c>
      <c r="M9" s="136" t="s">
        <v>8</v>
      </c>
      <c r="N9" s="137" t="s">
        <v>9</v>
      </c>
      <c r="O9" s="441" t="s">
        <v>10</v>
      </c>
      <c r="P9" s="439"/>
      <c r="Q9" s="439" t="s">
        <v>11</v>
      </c>
      <c r="R9" s="439"/>
      <c r="S9" s="439"/>
      <c r="T9" s="442" t="s">
        <v>10</v>
      </c>
      <c r="U9" s="442"/>
      <c r="V9" s="442"/>
    </row>
    <row r="10" spans="1:25" ht="14.1" customHeight="1">
      <c r="A10" s="351">
        <f>+'BUDGET TRAVAUX'!A10</f>
        <v>0</v>
      </c>
      <c r="B10" s="443" t="str">
        <f>+'BUDGET TRAVAUX'!B10:G10</f>
        <v>FOREUSE</v>
      </c>
      <c r="C10" s="444"/>
      <c r="D10" s="444"/>
      <c r="E10" s="444"/>
      <c r="F10" s="444"/>
      <c r="G10" s="445"/>
      <c r="H10" s="487" t="str">
        <f>IF('BUDGET TRAVAUX'!H10:I10="","",'BUDGET TRAVAUX'!H10:I10)</f>
        <v/>
      </c>
      <c r="I10" s="497"/>
      <c r="J10" s="234"/>
      <c r="K10" s="235"/>
      <c r="L10" s="235"/>
      <c r="M10" s="235"/>
      <c r="N10" s="236"/>
      <c r="O10" s="446">
        <f>SUM(J10:N10)</f>
        <v>0</v>
      </c>
      <c r="P10" s="447"/>
      <c r="Q10" s="448">
        <f>'BUDGET TRAVAUX'!L10</f>
        <v>20</v>
      </c>
      <c r="R10" s="449"/>
      <c r="S10" s="450"/>
      <c r="T10" s="371">
        <f>Q10*O10</f>
        <v>0</v>
      </c>
      <c r="U10" s="372"/>
      <c r="V10" s="373"/>
    </row>
    <row r="11" spans="1:25" ht="14.1" customHeight="1">
      <c r="A11" s="351">
        <f>+'BUDGET TRAVAUX'!A11</f>
        <v>0</v>
      </c>
      <c r="B11" s="427" t="str">
        <f>+'BUDGET TRAVAUX'!B11:G11</f>
        <v>POMPE A BETON</v>
      </c>
      <c r="C11" s="428"/>
      <c r="D11" s="428"/>
      <c r="E11" s="428"/>
      <c r="F11" s="428"/>
      <c r="G11" s="429"/>
      <c r="H11" s="385" t="str">
        <f>IF('BUDGET TRAVAUX'!H11:I11="","",'BUDGET TRAVAUX'!H11:I11)</f>
        <v/>
      </c>
      <c r="I11" s="430"/>
      <c r="J11" s="187"/>
      <c r="K11" s="183"/>
      <c r="L11" s="183"/>
      <c r="M11" s="183"/>
      <c r="N11" s="189"/>
      <c r="O11" s="385">
        <f t="shared" ref="O11:O17" si="0">SUM(J11:N11)</f>
        <v>0</v>
      </c>
      <c r="P11" s="430"/>
      <c r="Q11" s="431">
        <f>'BUDGET TRAVAUX'!L11</f>
        <v>0</v>
      </c>
      <c r="R11" s="432"/>
      <c r="S11" s="433"/>
      <c r="T11" s="368">
        <f t="shared" ref="T11:T17" si="1">Q11*O11</f>
        <v>0</v>
      </c>
      <c r="U11" s="369"/>
      <c r="V11" s="370"/>
    </row>
    <row r="12" spans="1:25" ht="14.1" customHeight="1">
      <c r="A12" s="351">
        <f>+'BUDGET TRAVAUX'!A12</f>
        <v>0</v>
      </c>
      <c r="B12" s="427" t="str">
        <f>+'BUDGET TRAVAUX'!B12:G12</f>
        <v>OUTILS FORAGE</v>
      </c>
      <c r="C12" s="428"/>
      <c r="D12" s="428"/>
      <c r="E12" s="428"/>
      <c r="F12" s="428"/>
      <c r="G12" s="429"/>
      <c r="H12" s="385" t="str">
        <f>IF('BUDGET TRAVAUX'!H12:I12="","",'BUDGET TRAVAUX'!H12:I12)</f>
        <v/>
      </c>
      <c r="I12" s="430"/>
      <c r="J12" s="187"/>
      <c r="K12" s="183"/>
      <c r="L12" s="183"/>
      <c r="M12" s="183"/>
      <c r="N12" s="189"/>
      <c r="O12" s="385">
        <f t="shared" si="0"/>
        <v>0</v>
      </c>
      <c r="P12" s="430"/>
      <c r="Q12" s="431">
        <f>'BUDGET TRAVAUX'!L12</f>
        <v>0</v>
      </c>
      <c r="R12" s="432"/>
      <c r="S12" s="433"/>
      <c r="T12" s="368">
        <f t="shared" si="1"/>
        <v>0</v>
      </c>
      <c r="U12" s="369"/>
      <c r="V12" s="370"/>
    </row>
    <row r="13" spans="1:25" ht="14.1" customHeight="1">
      <c r="A13" s="351">
        <f>+'BUDGET TRAVAUX'!A13</f>
        <v>0</v>
      </c>
      <c r="B13" s="427" t="str">
        <f>+'BUDGET TRAVAUX'!B13:G13</f>
        <v>LUTZ</v>
      </c>
      <c r="C13" s="428"/>
      <c r="D13" s="428"/>
      <c r="E13" s="428"/>
      <c r="F13" s="428"/>
      <c r="G13" s="429"/>
      <c r="H13" s="385" t="str">
        <f>IF('BUDGET TRAVAUX'!H13:I13="","",'BUDGET TRAVAUX'!H13:I13)</f>
        <v/>
      </c>
      <c r="I13" s="430"/>
      <c r="J13" s="187"/>
      <c r="K13" s="183"/>
      <c r="L13" s="183"/>
      <c r="M13" s="183"/>
      <c r="N13" s="189"/>
      <c r="O13" s="385">
        <f t="shared" si="0"/>
        <v>0</v>
      </c>
      <c r="P13" s="430"/>
      <c r="Q13" s="431">
        <f>'BUDGET TRAVAUX'!L13</f>
        <v>0</v>
      </c>
      <c r="R13" s="432"/>
      <c r="S13" s="433"/>
      <c r="T13" s="368">
        <f t="shared" si="1"/>
        <v>0</v>
      </c>
      <c r="U13" s="369"/>
      <c r="V13" s="370"/>
    </row>
    <row r="14" spans="1:25" ht="14.1" customHeight="1">
      <c r="A14" s="351">
        <f>+'BUDGET TRAVAUX'!A14</f>
        <v>0</v>
      </c>
      <c r="B14" s="427" t="str">
        <f>+'BUDGET TRAVAUX'!B14:G14</f>
        <v>CONTENER</v>
      </c>
      <c r="C14" s="428"/>
      <c r="D14" s="428"/>
      <c r="E14" s="428"/>
      <c r="F14" s="428"/>
      <c r="G14" s="429"/>
      <c r="H14" s="385" t="str">
        <f>IF('BUDGET TRAVAUX'!H14:I14="","",'BUDGET TRAVAUX'!H14:I14)</f>
        <v/>
      </c>
      <c r="I14" s="430"/>
      <c r="J14" s="187"/>
      <c r="K14" s="183"/>
      <c r="L14" s="183"/>
      <c r="M14" s="183"/>
      <c r="N14" s="189"/>
      <c r="O14" s="385">
        <f t="shared" si="0"/>
        <v>0</v>
      </c>
      <c r="P14" s="430"/>
      <c r="Q14" s="431">
        <f>'BUDGET TRAVAUX'!L14</f>
        <v>0</v>
      </c>
      <c r="R14" s="432"/>
      <c r="S14" s="433"/>
      <c r="T14" s="368">
        <f t="shared" si="1"/>
        <v>0</v>
      </c>
      <c r="U14" s="369"/>
      <c r="V14" s="370"/>
    </row>
    <row r="15" spans="1:25" ht="14.1" customHeight="1">
      <c r="A15" s="351">
        <f>+'BUDGET TRAVAUX'!A15</f>
        <v>615510</v>
      </c>
      <c r="B15" s="427" t="str">
        <f>+'BUDGET TRAVAUX'!B15:G15</f>
        <v>ENTRETIEN</v>
      </c>
      <c r="C15" s="428"/>
      <c r="D15" s="428"/>
      <c r="E15" s="428"/>
      <c r="F15" s="428"/>
      <c r="G15" s="429"/>
      <c r="H15" s="385" t="str">
        <f>IF('BUDGET TRAVAUX'!H15:I15="","",'BUDGET TRAVAUX'!H15:I15)</f>
        <v/>
      </c>
      <c r="I15" s="430"/>
      <c r="J15" s="187"/>
      <c r="K15" s="183"/>
      <c r="L15" s="183"/>
      <c r="M15" s="183"/>
      <c r="N15" s="189"/>
      <c r="O15" s="385">
        <f t="shared" si="0"/>
        <v>0</v>
      </c>
      <c r="P15" s="430"/>
      <c r="Q15" s="431">
        <f>'BUDGET TRAVAUX'!L15</f>
        <v>0</v>
      </c>
      <c r="R15" s="432"/>
      <c r="S15" s="433"/>
      <c r="T15" s="368">
        <f t="shared" si="1"/>
        <v>0</v>
      </c>
      <c r="U15" s="369"/>
      <c r="V15" s="370"/>
    </row>
    <row r="16" spans="1:25" ht="14.1" customHeight="1">
      <c r="A16" s="351">
        <f>+'BUDGET TRAVAUX'!A16</f>
        <v>0</v>
      </c>
      <c r="B16" s="427">
        <f>+'BUDGET TRAVAUX'!B16:G16</f>
        <v>0</v>
      </c>
      <c r="C16" s="428"/>
      <c r="D16" s="428"/>
      <c r="E16" s="428"/>
      <c r="F16" s="428"/>
      <c r="G16" s="429"/>
      <c r="H16" s="385" t="str">
        <f>IF('BUDGET TRAVAUX'!H16:I16="","",'BUDGET TRAVAUX'!H16:I16)</f>
        <v/>
      </c>
      <c r="I16" s="430"/>
      <c r="J16" s="187"/>
      <c r="K16" s="183"/>
      <c r="L16" s="183"/>
      <c r="M16" s="183"/>
      <c r="N16" s="189"/>
      <c r="O16" s="385">
        <f t="shared" si="0"/>
        <v>0</v>
      </c>
      <c r="P16" s="430"/>
      <c r="Q16" s="431">
        <f>'BUDGET TRAVAUX'!L16</f>
        <v>0</v>
      </c>
      <c r="R16" s="432"/>
      <c r="S16" s="433"/>
      <c r="T16" s="368">
        <f t="shared" si="1"/>
        <v>0</v>
      </c>
      <c r="U16" s="369"/>
      <c r="V16" s="370"/>
    </row>
    <row r="17" spans="1:22" ht="14.1" customHeight="1" thickBot="1">
      <c r="A17" s="351">
        <f>+'BUDGET TRAVAUX'!A17</f>
        <v>0</v>
      </c>
      <c r="B17" s="462">
        <f>+'BUDGET TRAVAUX'!B17:G17</f>
        <v>0</v>
      </c>
      <c r="C17" s="463"/>
      <c r="D17" s="463"/>
      <c r="E17" s="463"/>
      <c r="F17" s="463"/>
      <c r="G17" s="464"/>
      <c r="H17" s="467" t="str">
        <f>IF('BUDGET TRAVAUX'!H17:I17="","",'BUDGET TRAVAUX'!H17:I17)</f>
        <v/>
      </c>
      <c r="I17" s="468"/>
      <c r="J17" s="237"/>
      <c r="K17" s="238"/>
      <c r="L17" s="238"/>
      <c r="M17" s="238"/>
      <c r="N17" s="239"/>
      <c r="O17" s="467">
        <f t="shared" si="0"/>
        <v>0</v>
      </c>
      <c r="P17" s="468"/>
      <c r="Q17" s="469"/>
      <c r="R17" s="470"/>
      <c r="S17" s="471"/>
      <c r="T17" s="472">
        <f t="shared" si="1"/>
        <v>0</v>
      </c>
      <c r="U17" s="470"/>
      <c r="V17" s="471"/>
    </row>
    <row r="18" spans="1:22" ht="14.1" customHeight="1" thickBot="1">
      <c r="Q18" s="454" t="s">
        <v>12</v>
      </c>
      <c r="R18" s="454"/>
      <c r="S18" s="454"/>
      <c r="T18" s="455">
        <f>SUM(T10:V17)</f>
        <v>0</v>
      </c>
      <c r="U18" s="455"/>
      <c r="V18" s="455"/>
    </row>
    <row r="19" spans="1:22" ht="14.1" customHeight="1"/>
    <row r="20" spans="1:22" ht="14.1" customHeight="1" thickBot="1"/>
    <row r="21" spans="1:22" ht="14.1" customHeight="1" thickBot="1">
      <c r="A21" s="351">
        <f>+'BUDGET TRAVAUX'!A20</f>
        <v>601000</v>
      </c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14</v>
      </c>
      <c r="I21" s="459"/>
      <c r="J21" s="138" t="s">
        <v>6</v>
      </c>
      <c r="K21" s="139" t="s">
        <v>7</v>
      </c>
      <c r="L21" s="139" t="s">
        <v>7</v>
      </c>
      <c r="M21" s="139" t="s">
        <v>8</v>
      </c>
      <c r="N21" s="140" t="s">
        <v>9</v>
      </c>
      <c r="O21" s="460" t="s">
        <v>10</v>
      </c>
      <c r="P21" s="461"/>
      <c r="Q21" s="458" t="s">
        <v>19</v>
      </c>
      <c r="R21" s="458"/>
      <c r="S21" s="458"/>
      <c r="T21" s="141" t="s">
        <v>10</v>
      </c>
      <c r="U21" s="473">
        <f>SUM(T22:V25)</f>
        <v>0</v>
      </c>
      <c r="V21" s="460"/>
    </row>
    <row r="22" spans="1:22" ht="14.1" customHeight="1">
      <c r="A22" s="351">
        <f>+'BUDGET TRAVAUX'!A21</f>
        <v>601100</v>
      </c>
      <c r="B22" s="381" t="str">
        <f>'BUDGET TRAVAUX'!B21:G21</f>
        <v>BETON</v>
      </c>
      <c r="C22" s="382"/>
      <c r="D22" s="382"/>
      <c r="E22" s="382"/>
      <c r="F22" s="382"/>
      <c r="G22" s="382"/>
      <c r="H22" s="487" t="str">
        <f>IF('BUDGET TRAVAUX'!H21:I21="","",'BUDGET TRAVAUX'!H21:I21)</f>
        <v/>
      </c>
      <c r="I22" s="497"/>
      <c r="J22" s="234"/>
      <c r="K22" s="235"/>
      <c r="L22" s="235"/>
      <c r="M22" s="235"/>
      <c r="N22" s="236"/>
      <c r="O22" s="446">
        <f>SUM(J22:N22)</f>
        <v>0</v>
      </c>
      <c r="P22" s="447"/>
      <c r="Q22" s="474">
        <f>'BUDGET TRAVAUX'!L21</f>
        <v>0</v>
      </c>
      <c r="R22" s="372"/>
      <c r="S22" s="373"/>
      <c r="T22" s="371">
        <f>Q22*O22</f>
        <v>0</v>
      </c>
      <c r="U22" s="372"/>
      <c r="V22" s="373"/>
    </row>
    <row r="23" spans="1:22" ht="14.1" customHeight="1">
      <c r="A23" s="351">
        <f>+'BUDGET TRAVAUX'!A22</f>
        <v>601200</v>
      </c>
      <c r="B23" s="381" t="str">
        <f>'BUDGET TRAVAUX'!B22:G22</f>
        <v>CAILLOU</v>
      </c>
      <c r="C23" s="382"/>
      <c r="D23" s="382"/>
      <c r="E23" s="382"/>
      <c r="F23" s="382"/>
      <c r="G23" s="382"/>
      <c r="H23" s="385" t="str">
        <f>IF('BUDGET TRAVAUX'!H22:I22="","",'BUDGET TRAVAUX'!H22:I22)</f>
        <v/>
      </c>
      <c r="I23" s="430"/>
      <c r="J23" s="187"/>
      <c r="K23" s="183"/>
      <c r="L23" s="183"/>
      <c r="M23" s="183"/>
      <c r="N23" s="240"/>
      <c r="O23" s="385">
        <f>SUM(J23:N23)</f>
        <v>0</v>
      </c>
      <c r="P23" s="430"/>
      <c r="Q23" s="380">
        <f>'BUDGET TRAVAUX'!L22</f>
        <v>0</v>
      </c>
      <c r="R23" s="369"/>
      <c r="S23" s="370"/>
      <c r="T23" s="368">
        <f>Q23*O23</f>
        <v>0</v>
      </c>
      <c r="U23" s="369"/>
      <c r="V23" s="370"/>
    </row>
    <row r="24" spans="1:22" ht="14.1" customHeight="1">
      <c r="A24" s="351">
        <f>+'BUDGET TRAVAUX'!A23</f>
        <v>601300</v>
      </c>
      <c r="B24" s="381" t="str">
        <f>'BUDGET TRAVAUX'!B23:G23</f>
        <v>ACIER</v>
      </c>
      <c r="C24" s="382"/>
      <c r="D24" s="382"/>
      <c r="E24" s="382"/>
      <c r="F24" s="382"/>
      <c r="G24" s="382"/>
      <c r="H24" s="385" t="str">
        <f>IF('BUDGET TRAVAUX'!H23:I23="","",'BUDGET TRAVAUX'!H23:I23)</f>
        <v/>
      </c>
      <c r="I24" s="430"/>
      <c r="J24" s="187"/>
      <c r="K24" s="183"/>
      <c r="L24" s="183"/>
      <c r="M24" s="189"/>
      <c r="N24" s="189"/>
      <c r="O24" s="385">
        <f>SUM(J24:N24)</f>
        <v>0</v>
      </c>
      <c r="P24" s="430"/>
      <c r="Q24" s="380">
        <f>'BUDGET TRAVAUX'!L23</f>
        <v>0</v>
      </c>
      <c r="R24" s="369"/>
      <c r="S24" s="370"/>
      <c r="T24" s="368">
        <f t="shared" ref="T24:T52" si="2">Q24*O24</f>
        <v>0</v>
      </c>
      <c r="U24" s="369"/>
      <c r="V24" s="370"/>
    </row>
    <row r="25" spans="1:22" ht="14.1" customHeight="1" thickBot="1">
      <c r="A25" s="351">
        <f>+'BUDGET TRAVAUX'!A24</f>
        <v>601400</v>
      </c>
      <c r="B25" s="475" t="str">
        <f>'BUDGET TRAVAUX'!B24:G24</f>
        <v>CIMENT</v>
      </c>
      <c r="C25" s="476"/>
      <c r="D25" s="476"/>
      <c r="E25" s="476"/>
      <c r="F25" s="476"/>
      <c r="G25" s="476"/>
      <c r="H25" s="467" t="str">
        <f>IF('BUDGET TRAVAUX'!H24:I24="","",'BUDGET TRAVAUX'!H24:I24)</f>
        <v/>
      </c>
      <c r="I25" s="468"/>
      <c r="J25" s="241"/>
      <c r="K25" s="242"/>
      <c r="L25" s="242"/>
      <c r="M25" s="242"/>
      <c r="N25" s="243"/>
      <c r="O25" s="467">
        <f>SUM(J25:N25)</f>
        <v>0</v>
      </c>
      <c r="P25" s="468"/>
      <c r="Q25" s="396">
        <f>'BUDGET TRAVAUX'!L24</f>
        <v>0</v>
      </c>
      <c r="R25" s="397"/>
      <c r="S25" s="398"/>
      <c r="T25" s="368">
        <f t="shared" si="2"/>
        <v>0</v>
      </c>
      <c r="U25" s="369"/>
      <c r="V25" s="370"/>
    </row>
    <row r="26" spans="1:22" ht="14.1" customHeight="1" thickBot="1">
      <c r="A26" s="351">
        <f>+'BUDGET TRAVAUX'!A25</f>
        <v>624200</v>
      </c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14</v>
      </c>
      <c r="I26" s="400"/>
      <c r="J26" s="146" t="s">
        <v>6</v>
      </c>
      <c r="K26" s="147" t="s">
        <v>7</v>
      </c>
      <c r="L26" s="147" t="s">
        <v>7</v>
      </c>
      <c r="M26" s="147" t="s">
        <v>8</v>
      </c>
      <c r="N26" s="148" t="s">
        <v>9</v>
      </c>
      <c r="O26" s="401" t="s">
        <v>10</v>
      </c>
      <c r="P26" s="402"/>
      <c r="Q26" s="582" t="str">
        <f>'BUDGET TRAVAUX'!L25</f>
        <v>Prix HT/J</v>
      </c>
      <c r="R26" s="583"/>
      <c r="S26" s="584"/>
      <c r="T26" s="142" t="s">
        <v>10</v>
      </c>
      <c r="U26" s="477">
        <f>SUM(T27:V30)</f>
        <v>0</v>
      </c>
      <c r="V26" s="401"/>
    </row>
    <row r="27" spans="1:22">
      <c r="A27" s="351">
        <f>+'BUDGET TRAVAUX'!A26</f>
        <v>0</v>
      </c>
      <c r="B27" s="406" t="str">
        <f>'BUDGET TRAVAUX'!B26:G26</f>
        <v>TRANSPORT ATELIER FORAGE</v>
      </c>
      <c r="C27" s="407"/>
      <c r="D27" s="407"/>
      <c r="E27" s="407"/>
      <c r="F27" s="407"/>
      <c r="G27" s="407"/>
      <c r="H27" s="487" t="str">
        <f>IF('BUDGET TRAVAUX'!H26:I26="","",'BUDGET TRAVAUX'!H26:I26)</f>
        <v/>
      </c>
      <c r="I27" s="497"/>
      <c r="J27" s="184"/>
      <c r="K27" s="185"/>
      <c r="L27" s="185"/>
      <c r="M27" s="185"/>
      <c r="N27" s="186"/>
      <c r="O27" s="410">
        <f>SUM(J27:N27)</f>
        <v>0</v>
      </c>
      <c r="P27" s="411"/>
      <c r="Q27" s="412">
        <f>'BUDGET TRAVAUX'!L26</f>
        <v>0</v>
      </c>
      <c r="R27" s="413"/>
      <c r="S27" s="414"/>
      <c r="T27" s="415">
        <f>Q27*O27</f>
        <v>0</v>
      </c>
      <c r="U27" s="416"/>
      <c r="V27" s="417"/>
    </row>
    <row r="28" spans="1:22">
      <c r="A28" s="351">
        <f>+'BUDGET TRAVAUX'!A27</f>
        <v>0</v>
      </c>
      <c r="B28" s="381" t="str">
        <f>'BUDGET TRAVAUX'!B27:G27</f>
        <v>AMENER/REPLI SUPP.</v>
      </c>
      <c r="C28" s="382"/>
      <c r="D28" s="382"/>
      <c r="E28" s="382"/>
      <c r="F28" s="382"/>
      <c r="G28" s="382"/>
      <c r="H28" s="385" t="str">
        <f>IF('BUDGET TRAVAUX'!H27:I27="","",'BUDGET TRAVAUX'!H27:I27)</f>
        <v/>
      </c>
      <c r="I28" s="430"/>
      <c r="J28" s="187"/>
      <c r="K28" s="188"/>
      <c r="L28" s="183"/>
      <c r="M28" s="183"/>
      <c r="N28" s="189"/>
      <c r="O28" s="385">
        <f>SUM(J28:N28)</f>
        <v>0</v>
      </c>
      <c r="P28" s="386"/>
      <c r="Q28" s="380">
        <f>'BUDGET TRAVAUX'!L27</f>
        <v>0</v>
      </c>
      <c r="R28" s="369"/>
      <c r="S28" s="370"/>
      <c r="T28" s="368">
        <f>Q28*O28</f>
        <v>0</v>
      </c>
      <c r="U28" s="369"/>
      <c r="V28" s="370"/>
    </row>
    <row r="29" spans="1:22" ht="14.1" customHeight="1">
      <c r="A29" s="351">
        <f>+'BUDGET TRAVAUX'!A28</f>
        <v>0</v>
      </c>
      <c r="B29" s="381" t="str">
        <f>'BUDGET TRAVAUX'!B28:G28</f>
        <v>TRANSPORT DIV</v>
      </c>
      <c r="C29" s="382"/>
      <c r="D29" s="382"/>
      <c r="E29" s="382"/>
      <c r="F29" s="382"/>
      <c r="G29" s="382"/>
      <c r="H29" s="385" t="str">
        <f>IF('BUDGET TRAVAUX'!H28:I28="","",'BUDGET TRAVAUX'!H28:I28)</f>
        <v/>
      </c>
      <c r="I29" s="430"/>
      <c r="J29" s="187"/>
      <c r="K29" s="183"/>
      <c r="L29" s="183"/>
      <c r="M29" s="183"/>
      <c r="N29" s="189"/>
      <c r="O29" s="385">
        <f>SUM(J29:N29)</f>
        <v>0</v>
      </c>
      <c r="P29" s="386"/>
      <c r="Q29" s="380">
        <f>'BUDGET TRAVAUX'!L28</f>
        <v>0</v>
      </c>
      <c r="R29" s="369"/>
      <c r="S29" s="370"/>
      <c r="T29" s="368">
        <f>Q29*O29</f>
        <v>0</v>
      </c>
      <c r="U29" s="369"/>
      <c r="V29" s="370"/>
    </row>
    <row r="30" spans="1:22" ht="14.1" customHeight="1" thickBot="1">
      <c r="A30" s="351">
        <f>+'BUDGET TRAVAUX'!A29</f>
        <v>0</v>
      </c>
      <c r="B30" s="381" t="str">
        <f>'BUDGET TRAVAUX'!B29:G29</f>
        <v>TRANSPORT DIV</v>
      </c>
      <c r="C30" s="382"/>
      <c r="D30" s="382"/>
      <c r="E30" s="382"/>
      <c r="F30" s="382"/>
      <c r="G30" s="382"/>
      <c r="H30" s="467" t="str">
        <f>IF('BUDGET TRAVAUX'!H29:I29="","",'BUDGET TRAVAUX'!H29:I29)</f>
        <v/>
      </c>
      <c r="I30" s="468"/>
      <c r="J30" s="187"/>
      <c r="K30" s="183"/>
      <c r="L30" s="183"/>
      <c r="M30" s="183"/>
      <c r="N30" s="189"/>
      <c r="O30" s="385">
        <f>SUM(J30:N30)</f>
        <v>0</v>
      </c>
      <c r="P30" s="386"/>
      <c r="Q30" s="396">
        <f>'BUDGET TRAVAUX'!L29</f>
        <v>0</v>
      </c>
      <c r="R30" s="397"/>
      <c r="S30" s="398"/>
      <c r="T30" s="368">
        <f>Q30*O30</f>
        <v>0</v>
      </c>
      <c r="U30" s="369"/>
      <c r="V30" s="370"/>
    </row>
    <row r="31" spans="1:22" ht="14.1" customHeight="1" thickBot="1">
      <c r="A31" s="351">
        <f>+'BUDGET TRAVAUX'!A30</f>
        <v>602200</v>
      </c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569" t="str">
        <f>'BUDGET TRAVAUX'!H30:I30</f>
        <v>Fournisseur</v>
      </c>
      <c r="I31" s="570"/>
      <c r="J31" s="149" t="s">
        <v>6</v>
      </c>
      <c r="K31" s="150" t="s">
        <v>7</v>
      </c>
      <c r="L31" s="150" t="s">
        <v>7</v>
      </c>
      <c r="M31" s="150" t="s">
        <v>8</v>
      </c>
      <c r="N31" s="151" t="s">
        <v>9</v>
      </c>
      <c r="O31" s="421" t="s">
        <v>10</v>
      </c>
      <c r="P31" s="422"/>
      <c r="Q31" s="585" t="str">
        <f>'BUDGET TRAVAUX'!L30</f>
        <v>Prix HT/J</v>
      </c>
      <c r="R31" s="586"/>
      <c r="S31" s="587"/>
      <c r="T31" s="143" t="s">
        <v>10</v>
      </c>
      <c r="U31" s="426">
        <f>SUM(T32:V36)</f>
        <v>0</v>
      </c>
      <c r="V31" s="421"/>
    </row>
    <row r="32" spans="1:22" ht="14.1" customHeight="1">
      <c r="A32" s="351">
        <f>+'BUDGET TRAVAUX'!A31</f>
        <v>606210</v>
      </c>
      <c r="B32" s="381" t="str">
        <f>'BUDGET TRAVAUX'!B31:G31</f>
        <v>FUEL</v>
      </c>
      <c r="C32" s="382"/>
      <c r="D32" s="382"/>
      <c r="E32" s="382"/>
      <c r="F32" s="382"/>
      <c r="G32" s="382"/>
      <c r="H32" s="487" t="str">
        <f>IF('BUDGET TRAVAUX'!H31:I31="","",'BUDGET TRAVAUX'!H31:I31)</f>
        <v/>
      </c>
      <c r="I32" s="497"/>
      <c r="J32" s="187"/>
      <c r="K32" s="183"/>
      <c r="L32" s="183"/>
      <c r="M32" s="183"/>
      <c r="N32" s="189"/>
      <c r="O32" s="385">
        <f>SUM(J32:N32)</f>
        <v>0</v>
      </c>
      <c r="P32" s="386"/>
      <c r="Q32" s="412">
        <f>'BUDGET TRAVAUX'!L31</f>
        <v>0</v>
      </c>
      <c r="R32" s="413"/>
      <c r="S32" s="414"/>
      <c r="T32" s="368">
        <f t="shared" ref="T32" si="3">Q32*O32</f>
        <v>0</v>
      </c>
      <c r="U32" s="369"/>
      <c r="V32" s="370"/>
    </row>
    <row r="33" spans="1:22" ht="14.1" customHeight="1">
      <c r="A33" s="351">
        <f>+'BUDGET TRAVAUX'!A32</f>
        <v>602000</v>
      </c>
      <c r="B33" s="406" t="str">
        <f>'BUDGET TRAVAUX'!B32:G32</f>
        <v>RECEPIEUX</v>
      </c>
      <c r="C33" s="407"/>
      <c r="D33" s="407"/>
      <c r="E33" s="407"/>
      <c r="F33" s="407"/>
      <c r="G33" s="407"/>
      <c r="H33" s="385" t="str">
        <f>IF('BUDGET TRAVAUX'!H32:I32="","",'BUDGET TRAVAUX'!H32:I32)</f>
        <v/>
      </c>
      <c r="I33" s="430"/>
      <c r="J33" s="234"/>
      <c r="K33" s="235"/>
      <c r="L33" s="235"/>
      <c r="M33" s="235"/>
      <c r="N33" s="236"/>
      <c r="O33" s="385">
        <f>SUM(J33:N33)</f>
        <v>0</v>
      </c>
      <c r="P33" s="386"/>
      <c r="Q33" s="380">
        <f>'BUDGET TRAVAUX'!L32</f>
        <v>0</v>
      </c>
      <c r="R33" s="369"/>
      <c r="S33" s="370"/>
      <c r="T33" s="368">
        <f t="shared" si="2"/>
        <v>0</v>
      </c>
      <c r="U33" s="369"/>
      <c r="V33" s="370"/>
    </row>
    <row r="34" spans="1:22" ht="14.1" customHeight="1">
      <c r="A34" s="351">
        <f>+'BUDGET TRAVAUX'!A33</f>
        <v>602000</v>
      </c>
      <c r="B34" s="381" t="str">
        <f>'BUDGET TRAVAUX'!B33:G33</f>
        <v>DIV MATERIEL</v>
      </c>
      <c r="C34" s="382"/>
      <c r="D34" s="382"/>
      <c r="E34" s="382"/>
      <c r="F34" s="382"/>
      <c r="G34" s="382"/>
      <c r="H34" s="385" t="str">
        <f>IF('BUDGET TRAVAUX'!H33:I33="","",'BUDGET TRAVAUX'!H33:I33)</f>
        <v/>
      </c>
      <c r="I34" s="430"/>
      <c r="J34" s="187"/>
      <c r="K34" s="183"/>
      <c r="L34" s="183"/>
      <c r="M34" s="183"/>
      <c r="N34" s="189"/>
      <c r="O34" s="385">
        <f>SUM(J34:N34)</f>
        <v>0</v>
      </c>
      <c r="P34" s="386"/>
      <c r="Q34" s="380">
        <f>'BUDGET TRAVAUX'!L33</f>
        <v>0</v>
      </c>
      <c r="R34" s="369"/>
      <c r="S34" s="370"/>
      <c r="T34" s="368">
        <f t="shared" si="2"/>
        <v>0</v>
      </c>
      <c r="U34" s="369"/>
      <c r="V34" s="370"/>
    </row>
    <row r="35" spans="1:22" ht="14.1" customHeight="1">
      <c r="A35" s="351">
        <f>+'BUDGET TRAVAUX'!A34</f>
        <v>602000</v>
      </c>
      <c r="B35" s="381" t="str">
        <f>'BUDGET TRAVAUX'!B34:G34</f>
        <v>DIV MATERIEL</v>
      </c>
      <c r="C35" s="382"/>
      <c r="D35" s="382"/>
      <c r="E35" s="382"/>
      <c r="F35" s="382"/>
      <c r="G35" s="382"/>
      <c r="H35" s="385" t="str">
        <f>IF('BUDGET TRAVAUX'!H34:I34="","",'BUDGET TRAVAUX'!H34:I34)</f>
        <v/>
      </c>
      <c r="I35" s="430"/>
      <c r="J35" s="187"/>
      <c r="K35" s="183"/>
      <c r="L35" s="183"/>
      <c r="M35" s="183"/>
      <c r="N35" s="189"/>
      <c r="O35" s="385">
        <f>SUM(J35:N35)</f>
        <v>0</v>
      </c>
      <c r="P35" s="386"/>
      <c r="Q35" s="380">
        <f>'BUDGET TRAVAUX'!L34</f>
        <v>0</v>
      </c>
      <c r="R35" s="369"/>
      <c r="S35" s="370"/>
      <c r="T35" s="368">
        <f t="shared" si="2"/>
        <v>0</v>
      </c>
      <c r="U35" s="369"/>
      <c r="V35" s="370"/>
    </row>
    <row r="36" spans="1:22" ht="14.1" customHeight="1" thickBot="1">
      <c r="A36" s="351">
        <f>+'BUDGET TRAVAUX'!A35</f>
        <v>602000</v>
      </c>
      <c r="B36" s="381" t="str">
        <f>'BUDGET TRAVAUX'!B35:G35</f>
        <v>DIV MATERIEL</v>
      </c>
      <c r="C36" s="382"/>
      <c r="D36" s="382"/>
      <c r="E36" s="382"/>
      <c r="F36" s="382"/>
      <c r="G36" s="382"/>
      <c r="H36" s="467" t="str">
        <f>IF('BUDGET TRAVAUX'!H35:I35="","",'BUDGET TRAVAUX'!H35:I35)</f>
        <v/>
      </c>
      <c r="I36" s="468"/>
      <c r="J36" s="187"/>
      <c r="K36" s="183"/>
      <c r="L36" s="183"/>
      <c r="M36" s="183"/>
      <c r="N36" s="189"/>
      <c r="O36" s="385">
        <f>SUM(J36:N36)</f>
        <v>0</v>
      </c>
      <c r="P36" s="386"/>
      <c r="Q36" s="396">
        <f>'BUDGET TRAVAUX'!L35</f>
        <v>0</v>
      </c>
      <c r="R36" s="397"/>
      <c r="S36" s="398"/>
      <c r="T36" s="368">
        <f t="shared" si="2"/>
        <v>0</v>
      </c>
      <c r="U36" s="369"/>
      <c r="V36" s="370"/>
    </row>
    <row r="37" spans="1:22" ht="14.1" customHeight="1" thickBot="1">
      <c r="A37" s="351">
        <f>+'BUDGET TRAVAUX'!A36</f>
        <v>611000</v>
      </c>
      <c r="B37" s="571" t="str">
        <f>'BUDGET TRAVAUX'!B36:G36</f>
        <v>SOUS TRAITANCE</v>
      </c>
      <c r="C37" s="572"/>
      <c r="D37" s="572"/>
      <c r="E37" s="572"/>
      <c r="F37" s="572"/>
      <c r="G37" s="572"/>
      <c r="H37" s="588" t="str">
        <f>IF('BUDGET TRAVAUX'!H36:I36="","",'BUDGET TRAVAUX'!H36:I36)</f>
        <v>Fournisseur</v>
      </c>
      <c r="I37" s="589"/>
      <c r="J37" s="152" t="s">
        <v>6</v>
      </c>
      <c r="K37" s="153" t="s">
        <v>7</v>
      </c>
      <c r="L37" s="153" t="s">
        <v>7</v>
      </c>
      <c r="M37" s="153" t="s">
        <v>8</v>
      </c>
      <c r="N37" s="154" t="s">
        <v>9</v>
      </c>
      <c r="O37" s="365" t="s">
        <v>10</v>
      </c>
      <c r="P37" s="390"/>
      <c r="Q37" s="590" t="str">
        <f>'BUDGET TRAVAUX'!L36</f>
        <v>Prix HT/J</v>
      </c>
      <c r="R37" s="591"/>
      <c r="S37" s="592"/>
      <c r="T37" s="144" t="s">
        <v>10</v>
      </c>
      <c r="U37" s="364">
        <f>SUM(T38:V42)</f>
        <v>0</v>
      </c>
      <c r="V37" s="365"/>
    </row>
    <row r="38" spans="1:22" ht="14.1" customHeight="1">
      <c r="A38" s="351">
        <f>+'BUDGET TRAVAUX'!A37</f>
        <v>0</v>
      </c>
      <c r="B38" s="381" t="str">
        <f>'BUDGET TRAVAUX'!B37:G37</f>
        <v>ATELIER DE FORAGE</v>
      </c>
      <c r="C38" s="382"/>
      <c r="D38" s="382"/>
      <c r="E38" s="382"/>
      <c r="F38" s="382"/>
      <c r="G38" s="382"/>
      <c r="H38" s="487" t="str">
        <f>IF('BUDGET TRAVAUX'!H37:I37="","",'BUDGET TRAVAUX'!H37:I37)</f>
        <v/>
      </c>
      <c r="I38" s="497"/>
      <c r="J38" s="187"/>
      <c r="K38" s="183"/>
      <c r="L38" s="183"/>
      <c r="M38" s="183"/>
      <c r="N38" s="189"/>
      <c r="O38" s="385">
        <f>SUM(J38:N38)</f>
        <v>0</v>
      </c>
      <c r="P38" s="386"/>
      <c r="Q38" s="412">
        <f>'BUDGET TRAVAUX'!L37</f>
        <v>0</v>
      </c>
      <c r="R38" s="413"/>
      <c r="S38" s="414"/>
      <c r="T38" s="368">
        <f t="shared" ref="T38" si="4">Q38*O38</f>
        <v>0</v>
      </c>
      <c r="U38" s="369"/>
      <c r="V38" s="370"/>
    </row>
    <row r="39" spans="1:22" ht="14.1" customHeight="1">
      <c r="A39" s="351">
        <f>+'BUDGET TRAVAUX'!A38</f>
        <v>611100</v>
      </c>
      <c r="B39" s="406" t="str">
        <f>'BUDGET TRAVAUX'!B38:G38</f>
        <v>GEOTECHNIQUE</v>
      </c>
      <c r="C39" s="407"/>
      <c r="D39" s="407"/>
      <c r="E39" s="407"/>
      <c r="F39" s="407"/>
      <c r="G39" s="407"/>
      <c r="H39" s="385" t="str">
        <f>IF('BUDGET TRAVAUX'!H38:I38="","",'BUDGET TRAVAUX'!H38:I38)</f>
        <v/>
      </c>
      <c r="I39" s="430"/>
      <c r="J39" s="234"/>
      <c r="K39" s="235"/>
      <c r="L39" s="235"/>
      <c r="M39" s="235"/>
      <c r="N39" s="236"/>
      <c r="O39" s="385">
        <f>SUM(J39:N39)</f>
        <v>0</v>
      </c>
      <c r="P39" s="386"/>
      <c r="Q39" s="380">
        <f>'BUDGET TRAVAUX'!L38</f>
        <v>0</v>
      </c>
      <c r="R39" s="369"/>
      <c r="S39" s="370"/>
      <c r="T39" s="368">
        <f t="shared" si="2"/>
        <v>0</v>
      </c>
      <c r="U39" s="369"/>
      <c r="V39" s="370"/>
    </row>
    <row r="40" spans="1:22" ht="14.1" customHeight="1">
      <c r="A40" s="351">
        <f>+'BUDGET TRAVAUX'!A39</f>
        <v>611200</v>
      </c>
      <c r="B40" s="381" t="str">
        <f>'BUDGET TRAVAUX'!B39:G39</f>
        <v>DECHARGE TERRE</v>
      </c>
      <c r="C40" s="382"/>
      <c r="D40" s="382"/>
      <c r="E40" s="382"/>
      <c r="F40" s="382"/>
      <c r="G40" s="382"/>
      <c r="H40" s="385" t="str">
        <f>IF('BUDGET TRAVAUX'!H39:I39="","",'BUDGET TRAVAUX'!H39:I39)</f>
        <v/>
      </c>
      <c r="I40" s="430"/>
      <c r="J40" s="187"/>
      <c r="K40" s="183"/>
      <c r="L40" s="183"/>
      <c r="M40" s="183"/>
      <c r="N40" s="189"/>
      <c r="O40" s="385">
        <f>SUM(J40:N40)</f>
        <v>0</v>
      </c>
      <c r="P40" s="386"/>
      <c r="Q40" s="380">
        <f>'BUDGET TRAVAUX'!L39</f>
        <v>0</v>
      </c>
      <c r="R40" s="369"/>
      <c r="S40" s="370"/>
      <c r="T40" s="368">
        <f>Q40*O40</f>
        <v>0</v>
      </c>
      <c r="U40" s="369"/>
      <c r="V40" s="370"/>
    </row>
    <row r="41" spans="1:22" ht="14.1" customHeight="1">
      <c r="A41" s="351">
        <f>+'BUDGET TRAVAUX'!A40</f>
        <v>611300</v>
      </c>
      <c r="B41" s="381" t="str">
        <f>'BUDGET TRAVAUX'!B40:G40</f>
        <v>GEOMETRE</v>
      </c>
      <c r="C41" s="382"/>
      <c r="D41" s="382"/>
      <c r="E41" s="382"/>
      <c r="F41" s="382"/>
      <c r="G41" s="382"/>
      <c r="H41" s="385" t="str">
        <f>IF('BUDGET TRAVAUX'!H40:I40="","",'BUDGET TRAVAUX'!H40:I40)</f>
        <v/>
      </c>
      <c r="I41" s="430"/>
      <c r="J41" s="187"/>
      <c r="K41" s="183"/>
      <c r="L41" s="183"/>
      <c r="M41" s="183"/>
      <c r="N41" s="189"/>
      <c r="O41" s="385">
        <f>SUM(J41:N41)</f>
        <v>0</v>
      </c>
      <c r="P41" s="386"/>
      <c r="Q41" s="380">
        <f>'BUDGET TRAVAUX'!L40</f>
        <v>0</v>
      </c>
      <c r="R41" s="369"/>
      <c r="S41" s="370"/>
      <c r="T41" s="368">
        <f t="shared" si="2"/>
        <v>0</v>
      </c>
      <c r="U41" s="369"/>
      <c r="V41" s="370"/>
    </row>
    <row r="42" spans="1:22" ht="14.1" customHeight="1" thickBot="1">
      <c r="A42" s="351">
        <f>+'BUDGET TRAVAUX'!A41</f>
        <v>611400</v>
      </c>
      <c r="B42" s="381" t="str">
        <f>'BUDGET TRAVAUX'!B41:G41</f>
        <v>ESSAIS - EPROUVETTE</v>
      </c>
      <c r="C42" s="382"/>
      <c r="D42" s="382"/>
      <c r="E42" s="382"/>
      <c r="F42" s="382"/>
      <c r="G42" s="382"/>
      <c r="H42" s="467" t="str">
        <f>IF('BUDGET TRAVAUX'!H41:I41="","",'BUDGET TRAVAUX'!H41:I41)</f>
        <v/>
      </c>
      <c r="I42" s="468"/>
      <c r="J42" s="187"/>
      <c r="K42" s="183"/>
      <c r="L42" s="183"/>
      <c r="M42" s="183"/>
      <c r="N42" s="189"/>
      <c r="O42" s="385">
        <f>SUM(J42:N42)</f>
        <v>0</v>
      </c>
      <c r="P42" s="386"/>
      <c r="Q42" s="396">
        <f>'BUDGET TRAVAUX'!L41</f>
        <v>0</v>
      </c>
      <c r="R42" s="397"/>
      <c r="S42" s="398"/>
      <c r="T42" s="368">
        <f t="shared" si="2"/>
        <v>0</v>
      </c>
      <c r="U42" s="369"/>
      <c r="V42" s="370"/>
    </row>
    <row r="43" spans="1:22" ht="14.1" customHeight="1" thickBot="1">
      <c r="A43" s="351">
        <f>+'BUDGET TRAVAUX'!A42</f>
        <v>613000</v>
      </c>
      <c r="B43" s="575" t="str">
        <f>'BUDGET TRAVAUX'!B42:G42</f>
        <v>LOCATION EXTERNE</v>
      </c>
      <c r="C43" s="576"/>
      <c r="D43" s="576"/>
      <c r="E43" s="576"/>
      <c r="F43" s="576"/>
      <c r="G43" s="576"/>
      <c r="H43" s="593" t="str">
        <f>IF('BUDGET TRAVAUX'!H42:I42="","",'BUDGET TRAVAUX'!H42:I42)</f>
        <v>Fournisseur</v>
      </c>
      <c r="I43" s="594"/>
      <c r="J43" s="155" t="s">
        <v>6</v>
      </c>
      <c r="K43" s="156" t="s">
        <v>7</v>
      </c>
      <c r="L43" s="156" t="s">
        <v>7</v>
      </c>
      <c r="M43" s="156" t="s">
        <v>8</v>
      </c>
      <c r="N43" s="157" t="s">
        <v>9</v>
      </c>
      <c r="O43" s="367" t="s">
        <v>10</v>
      </c>
      <c r="P43" s="481"/>
      <c r="Q43" s="595" t="str">
        <f>'BUDGET TRAVAUX'!L42</f>
        <v>Prix HT/J</v>
      </c>
      <c r="R43" s="596"/>
      <c r="S43" s="597"/>
      <c r="T43" s="145" t="s">
        <v>10</v>
      </c>
      <c r="U43" s="366">
        <f>SUM(T44:V52)</f>
        <v>0</v>
      </c>
      <c r="V43" s="367"/>
    </row>
    <row r="44" spans="1:22" ht="14.1" customHeight="1">
      <c r="A44" s="351">
        <f>+'BUDGET TRAVAUX'!A43</f>
        <v>613100</v>
      </c>
      <c r="B44" s="381" t="str">
        <f>'BUDGET TRAVAUX'!B43:G43</f>
        <v>FOREUSE</v>
      </c>
      <c r="C44" s="382"/>
      <c r="D44" s="382"/>
      <c r="E44" s="382"/>
      <c r="F44" s="382"/>
      <c r="G44" s="382"/>
      <c r="H44" s="487" t="str">
        <f>IF('BUDGET TRAVAUX'!H43:I43="","",'BUDGET TRAVAUX'!H43:I43)</f>
        <v/>
      </c>
      <c r="I44" s="497"/>
      <c r="J44" s="187"/>
      <c r="K44" s="183"/>
      <c r="L44" s="183"/>
      <c r="M44" s="183"/>
      <c r="N44" s="189"/>
      <c r="O44" s="385">
        <f t="shared" ref="O44" si="5">SUM(J44:N44)</f>
        <v>0</v>
      </c>
      <c r="P44" s="386"/>
      <c r="Q44" s="412">
        <f>'BUDGET TRAVAUX'!L43</f>
        <v>0</v>
      </c>
      <c r="R44" s="413"/>
      <c r="S44" s="414"/>
      <c r="T44" s="368">
        <f t="shared" ref="T44" si="6">Q44*O44</f>
        <v>0</v>
      </c>
      <c r="U44" s="369"/>
      <c r="V44" s="370"/>
    </row>
    <row r="45" spans="1:22" ht="14.1" customHeight="1">
      <c r="A45" s="351">
        <f>+'BUDGET TRAVAUX'!A44</f>
        <v>613200</v>
      </c>
      <c r="B45" s="406" t="str">
        <f>'BUDGET TRAVAUX'!B44:G44</f>
        <v>POMPE BETON</v>
      </c>
      <c r="C45" s="407"/>
      <c r="D45" s="407"/>
      <c r="E45" s="407"/>
      <c r="F45" s="407"/>
      <c r="G45" s="407"/>
      <c r="H45" s="385" t="str">
        <f>IF('BUDGET TRAVAUX'!H44:I44="","",'BUDGET TRAVAUX'!H44:I44)</f>
        <v/>
      </c>
      <c r="I45" s="430"/>
      <c r="J45" s="184"/>
      <c r="K45" s="185"/>
      <c r="L45" s="185"/>
      <c r="M45" s="185"/>
      <c r="N45" s="186"/>
      <c r="O45" s="385">
        <f t="shared" ref="O45:O52" si="7">SUM(J45:N45)</f>
        <v>0</v>
      </c>
      <c r="P45" s="386"/>
      <c r="Q45" s="380">
        <f>'BUDGET TRAVAUX'!L44</f>
        <v>0</v>
      </c>
      <c r="R45" s="369"/>
      <c r="S45" s="370"/>
      <c r="T45" s="368">
        <f t="shared" si="2"/>
        <v>0</v>
      </c>
      <c r="U45" s="369"/>
      <c r="V45" s="370"/>
    </row>
    <row r="46" spans="1:22" ht="14.1" customHeight="1">
      <c r="A46" s="351">
        <f>+'BUDGET TRAVAUX'!A45</f>
        <v>613200</v>
      </c>
      <c r="B46" s="381" t="str">
        <f>'BUDGET TRAVAUX'!B45:G45</f>
        <v>MINI PELLE</v>
      </c>
      <c r="C46" s="382"/>
      <c r="D46" s="382"/>
      <c r="E46" s="382"/>
      <c r="F46" s="382"/>
      <c r="G46" s="382"/>
      <c r="H46" s="385" t="str">
        <f>IF('BUDGET TRAVAUX'!H45:I45="","",'BUDGET TRAVAUX'!H45:I45)</f>
        <v/>
      </c>
      <c r="I46" s="430"/>
      <c r="J46" s="190"/>
      <c r="K46" s="188"/>
      <c r="L46" s="188"/>
      <c r="M46" s="188"/>
      <c r="N46" s="191"/>
      <c r="O46" s="385">
        <f t="shared" si="7"/>
        <v>0</v>
      </c>
      <c r="P46" s="386"/>
      <c r="Q46" s="380">
        <f>'BUDGET TRAVAUX'!L45</f>
        <v>0</v>
      </c>
      <c r="R46" s="369"/>
      <c r="S46" s="370"/>
      <c r="T46" s="368">
        <f t="shared" si="2"/>
        <v>0</v>
      </c>
      <c r="U46" s="369"/>
      <c r="V46" s="370"/>
    </row>
    <row r="47" spans="1:22" ht="14.1" customHeight="1">
      <c r="A47" s="351">
        <f>+'BUDGET TRAVAUX'!A46</f>
        <v>613200</v>
      </c>
      <c r="B47" s="381" t="str">
        <f>'BUDGET TRAVAUX'!B46:G46</f>
        <v>CHARGEUR</v>
      </c>
      <c r="C47" s="382"/>
      <c r="D47" s="382"/>
      <c r="E47" s="382"/>
      <c r="F47" s="382"/>
      <c r="G47" s="382"/>
      <c r="H47" s="385" t="str">
        <f>IF('BUDGET TRAVAUX'!H46:I46="","",'BUDGET TRAVAUX'!H46:I46)</f>
        <v/>
      </c>
      <c r="I47" s="430"/>
      <c r="J47" s="190"/>
      <c r="K47" s="188"/>
      <c r="L47" s="188"/>
      <c r="M47" s="188"/>
      <c r="N47" s="191"/>
      <c r="O47" s="385">
        <f t="shared" si="7"/>
        <v>0</v>
      </c>
      <c r="P47" s="386"/>
      <c r="Q47" s="380">
        <f>'BUDGET TRAVAUX'!L46</f>
        <v>0</v>
      </c>
      <c r="R47" s="369"/>
      <c r="S47" s="370"/>
      <c r="T47" s="368">
        <f t="shared" si="2"/>
        <v>0</v>
      </c>
      <c r="U47" s="369"/>
      <c r="V47" s="370"/>
    </row>
    <row r="48" spans="1:22" ht="14.1" customHeight="1">
      <c r="A48" s="351">
        <f>+'BUDGET TRAVAUX'!A47</f>
        <v>613200</v>
      </c>
      <c r="B48" s="381" t="str">
        <f>'BUDGET TRAVAUX'!B47:G47</f>
        <v>BUNGALOW</v>
      </c>
      <c r="C48" s="382"/>
      <c r="D48" s="382"/>
      <c r="E48" s="382"/>
      <c r="F48" s="382"/>
      <c r="G48" s="382"/>
      <c r="H48" s="385" t="str">
        <f>IF('BUDGET TRAVAUX'!H47:I47="","",'BUDGET TRAVAUX'!H47:I47)</f>
        <v/>
      </c>
      <c r="I48" s="430"/>
      <c r="J48" s="190"/>
      <c r="K48" s="188"/>
      <c r="L48" s="188"/>
      <c r="M48" s="188"/>
      <c r="N48" s="191"/>
      <c r="O48" s="385">
        <f t="shared" si="7"/>
        <v>0</v>
      </c>
      <c r="P48" s="386"/>
      <c r="Q48" s="380">
        <f>'BUDGET TRAVAUX'!L47</f>
        <v>0</v>
      </c>
      <c r="R48" s="369"/>
      <c r="S48" s="370"/>
      <c r="T48" s="368">
        <f t="shared" si="2"/>
        <v>0</v>
      </c>
      <c r="U48" s="369"/>
      <c r="V48" s="370"/>
    </row>
    <row r="49" spans="1:22" ht="14.1" customHeight="1">
      <c r="A49" s="351">
        <f>+'BUDGET TRAVAUX'!A48</f>
        <v>613300</v>
      </c>
      <c r="B49" s="381" t="str">
        <f>'BUDGET TRAVAUX'!B48:G48</f>
        <v>NACELLE</v>
      </c>
      <c r="C49" s="382"/>
      <c r="D49" s="382"/>
      <c r="E49" s="382"/>
      <c r="F49" s="382"/>
      <c r="G49" s="382"/>
      <c r="H49" s="385" t="str">
        <f>IF('BUDGET TRAVAUX'!H48:I48="","",'BUDGET TRAVAUX'!H48:I48)</f>
        <v/>
      </c>
      <c r="I49" s="430"/>
      <c r="J49" s="190"/>
      <c r="K49" s="188"/>
      <c r="L49" s="188"/>
      <c r="M49" s="188"/>
      <c r="N49" s="191"/>
      <c r="O49" s="385">
        <f t="shared" si="7"/>
        <v>0</v>
      </c>
      <c r="P49" s="386"/>
      <c r="Q49" s="380">
        <f>'BUDGET TRAVAUX'!L48</f>
        <v>0</v>
      </c>
      <c r="R49" s="369"/>
      <c r="S49" s="370"/>
      <c r="T49" s="368">
        <f t="shared" si="2"/>
        <v>0</v>
      </c>
      <c r="U49" s="369"/>
      <c r="V49" s="370"/>
    </row>
    <row r="50" spans="1:22" ht="14.1" customHeight="1">
      <c r="A50" s="351">
        <f>+'BUDGET TRAVAUX'!A49</f>
        <v>613300</v>
      </c>
      <c r="B50" s="381" t="str">
        <f>'BUDGET TRAVAUX'!B49:G49</f>
        <v>PETIT MATERIEL</v>
      </c>
      <c r="C50" s="382"/>
      <c r="D50" s="382"/>
      <c r="E50" s="382"/>
      <c r="F50" s="382"/>
      <c r="G50" s="382"/>
      <c r="H50" s="385" t="str">
        <f>IF('BUDGET TRAVAUX'!H49:I49="","",'BUDGET TRAVAUX'!H49:I49)</f>
        <v/>
      </c>
      <c r="I50" s="430"/>
      <c r="J50" s="187"/>
      <c r="K50" s="183"/>
      <c r="L50" s="183"/>
      <c r="M50" s="183"/>
      <c r="N50" s="189"/>
      <c r="O50" s="385">
        <f t="shared" si="7"/>
        <v>0</v>
      </c>
      <c r="P50" s="386"/>
      <c r="Q50" s="380">
        <f>'BUDGET TRAVAUX'!L49</f>
        <v>0</v>
      </c>
      <c r="R50" s="369"/>
      <c r="S50" s="370"/>
      <c r="T50" s="368">
        <f t="shared" si="2"/>
        <v>0</v>
      </c>
      <c r="U50" s="369"/>
      <c r="V50" s="370"/>
    </row>
    <row r="51" spans="1:22" ht="14.1" customHeight="1">
      <c r="A51" s="351">
        <f>+'BUDGET TRAVAUX'!A50</f>
        <v>613400</v>
      </c>
      <c r="B51" s="381" t="str">
        <f>'BUDGET TRAVAUX'!B50:G50</f>
        <v>DIV MATERIEL</v>
      </c>
      <c r="C51" s="382"/>
      <c r="D51" s="382"/>
      <c r="E51" s="382"/>
      <c r="F51" s="382"/>
      <c r="G51" s="382"/>
      <c r="H51" s="385" t="str">
        <f>IF('BUDGET TRAVAUX'!H50:I50="","",'BUDGET TRAVAUX'!H50:I50)</f>
        <v/>
      </c>
      <c r="I51" s="430"/>
      <c r="J51" s="187"/>
      <c r="K51" s="183"/>
      <c r="L51" s="183"/>
      <c r="M51" s="183"/>
      <c r="N51" s="189"/>
      <c r="O51" s="385">
        <f t="shared" si="7"/>
        <v>0</v>
      </c>
      <c r="P51" s="386"/>
      <c r="Q51" s="380">
        <f>'BUDGET TRAVAUX'!L50</f>
        <v>0</v>
      </c>
      <c r="R51" s="369"/>
      <c r="S51" s="370"/>
      <c r="T51" s="368">
        <f t="shared" si="2"/>
        <v>0</v>
      </c>
      <c r="U51" s="369"/>
      <c r="V51" s="370"/>
    </row>
    <row r="52" spans="1:22" ht="14.1" customHeight="1" thickBot="1">
      <c r="A52" s="351">
        <f>+'BUDGET TRAVAUX'!A51</f>
        <v>613400</v>
      </c>
      <c r="B52" s="489" t="str">
        <f>'BUDGET TRAVAUX'!B51:G51</f>
        <v>GROUPE ELECTROGENE</v>
      </c>
      <c r="C52" s="490"/>
      <c r="D52" s="490"/>
      <c r="E52" s="490"/>
      <c r="F52" s="490"/>
      <c r="G52" s="490"/>
      <c r="H52" s="467" t="str">
        <f>IF('BUDGET TRAVAUX'!H51:I51="","",'BUDGET TRAVAUX'!H51:I51)</f>
        <v/>
      </c>
      <c r="I52" s="468"/>
      <c r="J52" s="237"/>
      <c r="K52" s="238"/>
      <c r="L52" s="238"/>
      <c r="M52" s="238"/>
      <c r="N52" s="239"/>
      <c r="O52" s="467">
        <f t="shared" si="7"/>
        <v>0</v>
      </c>
      <c r="P52" s="491"/>
      <c r="Q52" s="469">
        <f>'BUDGET TRAVAUX'!L51</f>
        <v>0</v>
      </c>
      <c r="R52" s="470"/>
      <c r="S52" s="471"/>
      <c r="T52" s="472">
        <f t="shared" si="2"/>
        <v>0</v>
      </c>
      <c r="U52" s="470"/>
      <c r="V52" s="471"/>
    </row>
    <row r="53" spans="1:22" ht="14.1" customHeight="1" thickBot="1">
      <c r="A53" s="351">
        <v>615510</v>
      </c>
      <c r="B53" s="548" t="str">
        <f>'BUDGET TRAVAUX'!B52:G52</f>
        <v>MECANIQUE ET REPARATION</v>
      </c>
      <c r="C53" s="549"/>
      <c r="D53" s="549"/>
      <c r="E53" s="549"/>
      <c r="F53" s="549"/>
      <c r="G53" s="549"/>
      <c r="H53" s="550" t="str">
        <f>'BUDGET TRAVAUX'!H52:I52</f>
        <v>Fournisseur</v>
      </c>
      <c r="I53" s="550"/>
      <c r="J53" s="326" t="s">
        <v>6</v>
      </c>
      <c r="K53" s="327" t="s">
        <v>7</v>
      </c>
      <c r="L53" s="327" t="s">
        <v>7</v>
      </c>
      <c r="M53" s="327" t="s">
        <v>8</v>
      </c>
      <c r="N53" s="328" t="s">
        <v>9</v>
      </c>
      <c r="O53" s="551" t="s">
        <v>10</v>
      </c>
      <c r="P53" s="552"/>
      <c r="Q53" s="553" t="str">
        <f>'BUDGET TRAVAUX'!L52</f>
        <v>Prix HT/J</v>
      </c>
      <c r="R53" s="554"/>
      <c r="S53" s="555"/>
      <c r="T53" s="329" t="s">
        <v>10</v>
      </c>
      <c r="U53" s="556">
        <f>SUM(T54:V55)</f>
        <v>0</v>
      </c>
      <c r="V53" s="557"/>
    </row>
    <row r="54" spans="1:22" ht="14.1" customHeight="1">
      <c r="B54" s="381" t="str">
        <f>'BUDGET TRAVAUX'!B53:G53</f>
        <v>INTERVENTION INTERNE</v>
      </c>
      <c r="C54" s="382"/>
      <c r="D54" s="382"/>
      <c r="E54" s="382"/>
      <c r="F54" s="382"/>
      <c r="G54" s="382"/>
      <c r="H54" s="383" t="str">
        <f>'BUDGET TRAVAUX'!H53:I53</f>
        <v/>
      </c>
      <c r="I54" s="384"/>
      <c r="J54" s="244"/>
      <c r="K54" s="245"/>
      <c r="L54" s="245"/>
      <c r="M54" s="245"/>
      <c r="N54" s="246"/>
      <c r="O54" s="487">
        <f t="shared" ref="O54:O55" si="8">SUM(J54:N54)</f>
        <v>0</v>
      </c>
      <c r="P54" s="497"/>
      <c r="Q54" s="371">
        <f>'BUDGET TRAVAUX'!L53</f>
        <v>0</v>
      </c>
      <c r="R54" s="372"/>
      <c r="S54" s="373"/>
      <c r="T54" s="371">
        <f>Q54*O54</f>
        <v>0</v>
      </c>
      <c r="U54" s="372"/>
      <c r="V54" s="373"/>
    </row>
    <row r="55" spans="1:22" ht="14.1" customHeight="1" thickBot="1">
      <c r="B55" s="489" t="str">
        <f>'BUDGET TRAVAUX'!B54:G54</f>
        <v>INTERVENTION EXTERNE</v>
      </c>
      <c r="C55" s="490"/>
      <c r="D55" s="490"/>
      <c r="E55" s="490"/>
      <c r="F55" s="490"/>
      <c r="G55" s="490"/>
      <c r="H55" s="465" t="str">
        <f>'BUDGET TRAVAUX'!H54:I54</f>
        <v/>
      </c>
      <c r="I55" s="466"/>
      <c r="J55" s="322"/>
      <c r="K55" s="323"/>
      <c r="L55" s="323"/>
      <c r="M55" s="323"/>
      <c r="N55" s="324"/>
      <c r="O55" s="467">
        <f t="shared" si="8"/>
        <v>0</v>
      </c>
      <c r="P55" s="468"/>
      <c r="Q55" s="472">
        <f>'BUDGET TRAVAUX'!L54</f>
        <v>0</v>
      </c>
      <c r="R55" s="470"/>
      <c r="S55" s="471"/>
      <c r="T55" s="472">
        <f>Q55*O55</f>
        <v>0</v>
      </c>
      <c r="U55" s="470"/>
      <c r="V55" s="471"/>
    </row>
    <row r="56" spans="1:22" ht="14.1" customHeight="1" thickBot="1">
      <c r="Q56" s="454" t="s">
        <v>12</v>
      </c>
      <c r="R56" s="454"/>
      <c r="S56" s="454"/>
      <c r="T56" s="455">
        <f>U53+U43+U37+U31+U26+U21</f>
        <v>0</v>
      </c>
      <c r="U56" s="454"/>
      <c r="V56" s="454"/>
    </row>
    <row r="57" spans="1:22" ht="14.1" customHeight="1"/>
    <row r="58" spans="1:22" ht="14.1" customHeight="1" thickBot="1"/>
    <row r="59" spans="1:22" ht="14.1" customHeight="1" thickBot="1">
      <c r="A59" s="351">
        <v>640000</v>
      </c>
      <c r="B59" s="492" t="str">
        <f>'BUDGET TRAVAUX'!B57:G57</f>
        <v>Personnel</v>
      </c>
      <c r="C59" s="492"/>
      <c r="D59" s="492"/>
      <c r="E59" s="492"/>
      <c r="F59" s="492"/>
      <c r="G59" s="492"/>
      <c r="H59" s="439" t="s">
        <v>15</v>
      </c>
      <c r="I59" s="440"/>
      <c r="J59" s="135" t="s">
        <v>6</v>
      </c>
      <c r="K59" s="136" t="s">
        <v>7</v>
      </c>
      <c r="L59" s="136" t="s">
        <v>7</v>
      </c>
      <c r="M59" s="136" t="s">
        <v>8</v>
      </c>
      <c r="N59" s="137" t="s">
        <v>9</v>
      </c>
      <c r="O59" s="441" t="s">
        <v>10</v>
      </c>
      <c r="P59" s="439"/>
      <c r="Q59" s="439" t="s">
        <v>13</v>
      </c>
      <c r="R59" s="439"/>
      <c r="S59" s="439"/>
      <c r="T59" s="439" t="s">
        <v>10</v>
      </c>
      <c r="U59" s="439"/>
      <c r="V59" s="439"/>
    </row>
    <row r="60" spans="1:22" ht="14.1" customHeight="1">
      <c r="A60" s="351">
        <f>+'BUDGET TRAVAUX'!A58</f>
        <v>0</v>
      </c>
      <c r="B60" s="493" t="str">
        <f>IF('BUDGET TRAVAUX'!B58:G58="","",'BUDGET TRAVAUX'!B58:G58)</f>
        <v>CHEF DE CHANTIER</v>
      </c>
      <c r="C60" s="494"/>
      <c r="D60" s="494"/>
      <c r="E60" s="494"/>
      <c r="F60" s="494"/>
      <c r="G60" s="495"/>
      <c r="H60" s="496" t="str">
        <f>'BUDGET TRAVAUX'!H58:I58</f>
        <v>CDC</v>
      </c>
      <c r="I60" s="497"/>
      <c r="J60" s="247"/>
      <c r="K60" s="235"/>
      <c r="L60" s="235"/>
      <c r="M60" s="235"/>
      <c r="N60" s="236"/>
      <c r="O60" s="446">
        <f>+SUM(J60:N60)</f>
        <v>0</v>
      </c>
      <c r="P60" s="447"/>
      <c r="Q60" s="474">
        <f>'BUDGET TRAVAUX'!L58</f>
        <v>300</v>
      </c>
      <c r="R60" s="372"/>
      <c r="S60" s="373"/>
      <c r="T60" s="371">
        <f>Q60*O60</f>
        <v>0</v>
      </c>
      <c r="U60" s="372"/>
      <c r="V60" s="373"/>
    </row>
    <row r="61" spans="1:22" ht="14.1" customHeight="1">
      <c r="A61" s="351">
        <f>+'BUDGET TRAVAUX'!A59</f>
        <v>0</v>
      </c>
      <c r="B61" s="498" t="str">
        <f>IF('BUDGET TRAVAUX'!B59:G59="","",'BUDGET TRAVAUX'!B59:G59)</f>
        <v>FOREUR</v>
      </c>
      <c r="C61" s="499"/>
      <c r="D61" s="499"/>
      <c r="E61" s="499"/>
      <c r="F61" s="499"/>
      <c r="G61" s="500"/>
      <c r="H61" s="501" t="str">
        <f>'BUDGET TRAVAUX'!H59:I59</f>
        <v>FOREUR</v>
      </c>
      <c r="I61" s="430"/>
      <c r="J61" s="187"/>
      <c r="K61" s="183"/>
      <c r="L61" s="183"/>
      <c r="M61" s="183"/>
      <c r="N61" s="189"/>
      <c r="O61" s="385">
        <f>+SUM(J61:N61)</f>
        <v>0</v>
      </c>
      <c r="P61" s="430"/>
      <c r="Q61" s="380">
        <f>'BUDGET TRAVAUX'!L59</f>
        <v>250</v>
      </c>
      <c r="R61" s="369"/>
      <c r="S61" s="370"/>
      <c r="T61" s="368">
        <f>Q61*O61</f>
        <v>0</v>
      </c>
      <c r="U61" s="369"/>
      <c r="V61" s="370"/>
    </row>
    <row r="62" spans="1:22" ht="14.1" customHeight="1">
      <c r="A62" s="351">
        <f>+'BUDGET TRAVAUX'!A60</f>
        <v>0</v>
      </c>
      <c r="B62" s="498" t="str">
        <f>IF('BUDGET TRAVAUX'!B60:G60="","",'BUDGET TRAVAUX'!B60:G60)</f>
        <v>POMPISTE</v>
      </c>
      <c r="C62" s="499"/>
      <c r="D62" s="499"/>
      <c r="E62" s="499"/>
      <c r="F62" s="499"/>
      <c r="G62" s="500"/>
      <c r="H62" s="501" t="str">
        <f>'BUDGET TRAVAUX'!H60:I60</f>
        <v>POMPISTE</v>
      </c>
      <c r="I62" s="430"/>
      <c r="J62" s="187"/>
      <c r="K62" s="183"/>
      <c r="L62" s="183"/>
      <c r="M62" s="183"/>
      <c r="N62" s="189"/>
      <c r="O62" s="385">
        <f t="shared" ref="O62:O64" si="9">+SUM(J62:N62)</f>
        <v>0</v>
      </c>
      <c r="P62" s="430"/>
      <c r="Q62" s="380">
        <f>'BUDGET TRAVAUX'!L60</f>
        <v>150</v>
      </c>
      <c r="R62" s="369"/>
      <c r="S62" s="370"/>
      <c r="T62" s="368">
        <f t="shared" ref="T62:T67" si="10">Q62*O62</f>
        <v>0</v>
      </c>
      <c r="U62" s="369"/>
      <c r="V62" s="370"/>
    </row>
    <row r="63" spans="1:22" ht="14.1" customHeight="1">
      <c r="A63" s="351">
        <f>+'BUDGET TRAVAUX'!A61</f>
        <v>0</v>
      </c>
      <c r="B63" s="498" t="str">
        <f>IF('BUDGET TRAVAUX'!B61:G61="","",'BUDGET TRAVAUX'!B61:G61)</f>
        <v>CHAUFFEUR D'ENGINS</v>
      </c>
      <c r="C63" s="499"/>
      <c r="D63" s="499"/>
      <c r="E63" s="499"/>
      <c r="F63" s="499"/>
      <c r="G63" s="500"/>
      <c r="H63" s="501" t="str">
        <f>'BUDGET TRAVAUX'!H61:I61</f>
        <v>MANŒUVRE</v>
      </c>
      <c r="I63" s="430"/>
      <c r="J63" s="187"/>
      <c r="K63" s="183"/>
      <c r="L63" s="183"/>
      <c r="M63" s="183"/>
      <c r="N63" s="189"/>
      <c r="O63" s="385">
        <f t="shared" si="9"/>
        <v>0</v>
      </c>
      <c r="P63" s="430"/>
      <c r="Q63" s="380">
        <f>'BUDGET TRAVAUX'!L61</f>
        <v>250</v>
      </c>
      <c r="R63" s="369"/>
      <c r="S63" s="370"/>
      <c r="T63" s="368">
        <f t="shared" si="10"/>
        <v>0</v>
      </c>
      <c r="U63" s="369"/>
      <c r="V63" s="370"/>
    </row>
    <row r="64" spans="1:22" ht="14.1" customHeight="1" thickBot="1">
      <c r="A64" s="351">
        <f>+'BUDGET TRAVAUX'!A62</f>
        <v>0</v>
      </c>
      <c r="B64" s="502" t="str">
        <f>IF('BUDGET TRAVAUX'!B62:G62="","",'BUDGET TRAVAUX'!B62:G62)</f>
        <v/>
      </c>
      <c r="C64" s="503"/>
      <c r="D64" s="503"/>
      <c r="E64" s="503"/>
      <c r="F64" s="503"/>
      <c r="G64" s="504"/>
      <c r="H64" s="505">
        <f>'BUDGET TRAVAUX'!H62:I62</f>
        <v>0</v>
      </c>
      <c r="I64" s="506"/>
      <c r="J64" s="241"/>
      <c r="K64" s="242"/>
      <c r="L64" s="242"/>
      <c r="M64" s="242"/>
      <c r="N64" s="240"/>
      <c r="O64" s="507">
        <f t="shared" si="9"/>
        <v>0</v>
      </c>
      <c r="P64" s="506"/>
      <c r="Q64" s="396">
        <f>'BUDGET TRAVAUX'!L62</f>
        <v>0</v>
      </c>
      <c r="R64" s="397"/>
      <c r="S64" s="398"/>
      <c r="T64" s="508">
        <f t="shared" si="10"/>
        <v>0</v>
      </c>
      <c r="U64" s="397"/>
      <c r="V64" s="398"/>
    </row>
    <row r="65" spans="1:31" ht="14.1" customHeight="1">
      <c r="A65" s="351">
        <f>+'BUDGET TRAVAUX'!A63</f>
        <v>0</v>
      </c>
      <c r="B65" s="374" t="str">
        <f>'BUDGET TRAVAUX'!B63</f>
        <v>DIVERS</v>
      </c>
      <c r="C65" s="375"/>
      <c r="D65" s="375"/>
      <c r="E65" s="375"/>
      <c r="F65" s="375"/>
      <c r="G65" s="375"/>
      <c r="H65" s="487">
        <f>'BUDGET TRAVAUX'!H63:I63</f>
        <v>0</v>
      </c>
      <c r="I65" s="497"/>
      <c r="J65" s="244"/>
      <c r="K65" s="245"/>
      <c r="L65" s="245"/>
      <c r="M65" s="245"/>
      <c r="N65" s="246"/>
      <c r="O65" s="487">
        <f>+SUM(J65:N65)</f>
        <v>0</v>
      </c>
      <c r="P65" s="497"/>
      <c r="Q65" s="474">
        <f>'BUDGET TRAVAUX'!L63</f>
        <v>0</v>
      </c>
      <c r="R65" s="372"/>
      <c r="S65" s="373"/>
      <c r="T65" s="371">
        <f t="shared" si="10"/>
        <v>0</v>
      </c>
      <c r="U65" s="372"/>
      <c r="V65" s="373"/>
    </row>
    <row r="66" spans="1:31" ht="14.1" customHeight="1">
      <c r="A66" s="351">
        <f>+'BUDGET TRAVAUX'!A64</f>
        <v>0</v>
      </c>
      <c r="B66" s="376"/>
      <c r="C66" s="377"/>
      <c r="D66" s="377"/>
      <c r="E66" s="377"/>
      <c r="F66" s="377"/>
      <c r="G66" s="377"/>
      <c r="H66" s="385">
        <f>'BUDGET TRAVAUX'!H64:I64</f>
        <v>0</v>
      </c>
      <c r="I66" s="430"/>
      <c r="J66" s="187"/>
      <c r="K66" s="183"/>
      <c r="L66" s="183"/>
      <c r="M66" s="183"/>
      <c r="N66" s="189"/>
      <c r="O66" s="385">
        <f>+SUM(J66:N66)</f>
        <v>0</v>
      </c>
      <c r="P66" s="430"/>
      <c r="Q66" s="380">
        <f>'BUDGET TRAVAUX'!L64</f>
        <v>0</v>
      </c>
      <c r="R66" s="369"/>
      <c r="S66" s="370"/>
      <c r="T66" s="368">
        <f t="shared" si="10"/>
        <v>0</v>
      </c>
      <c r="U66" s="369"/>
      <c r="V66" s="370"/>
    </row>
    <row r="67" spans="1:31" ht="14.1" customHeight="1" thickBot="1">
      <c r="A67" s="351">
        <f>+'BUDGET TRAVAUX'!A65</f>
        <v>0</v>
      </c>
      <c r="B67" s="378"/>
      <c r="C67" s="379"/>
      <c r="D67" s="379"/>
      <c r="E67" s="379"/>
      <c r="F67" s="379"/>
      <c r="G67" s="379"/>
      <c r="H67" s="467">
        <f>'BUDGET TRAVAUX'!H65:I65</f>
        <v>0</v>
      </c>
      <c r="I67" s="468"/>
      <c r="J67" s="237"/>
      <c r="K67" s="238"/>
      <c r="L67" s="238"/>
      <c r="M67" s="238"/>
      <c r="N67" s="239"/>
      <c r="O67" s="467">
        <f>+SUM(J67:N67)</f>
        <v>0</v>
      </c>
      <c r="P67" s="468"/>
      <c r="Q67" s="469">
        <f>'BUDGET TRAVAUX'!L65</f>
        <v>0</v>
      </c>
      <c r="R67" s="470"/>
      <c r="S67" s="471"/>
      <c r="T67" s="472">
        <f t="shared" si="10"/>
        <v>0</v>
      </c>
      <c r="U67" s="470"/>
      <c r="V67" s="471"/>
    </row>
    <row r="68" spans="1:31" ht="14.1" customHeight="1" thickBot="1">
      <c r="Q68" s="454" t="s">
        <v>12</v>
      </c>
      <c r="R68" s="454"/>
      <c r="S68" s="454"/>
      <c r="T68" s="455">
        <f>SUM(T60:V67)</f>
        <v>0</v>
      </c>
      <c r="U68" s="455"/>
      <c r="V68" s="455"/>
    </row>
    <row r="69" spans="1:31" ht="14.1" customHeight="1"/>
    <row r="70" spans="1:31" ht="14.1" customHeight="1" thickBot="1"/>
    <row r="71" spans="1:31" ht="14.1" customHeight="1" thickBot="1">
      <c r="B71" s="442" t="s">
        <v>20</v>
      </c>
      <c r="C71" s="442"/>
      <c r="D71" s="442"/>
      <c r="E71" s="442"/>
      <c r="F71" s="442"/>
      <c r="G71" s="442"/>
      <c r="H71" s="440" t="s">
        <v>22</v>
      </c>
      <c r="I71" s="579"/>
      <c r="J71" s="579"/>
      <c r="K71" s="509" t="s">
        <v>23</v>
      </c>
      <c r="L71" s="510"/>
      <c r="M71" s="511"/>
      <c r="N71" s="509" t="s">
        <v>20</v>
      </c>
      <c r="O71" s="510"/>
      <c r="P71" s="511"/>
      <c r="Q71" s="442" t="s">
        <v>72</v>
      </c>
      <c r="R71" s="442"/>
      <c r="S71" s="442"/>
      <c r="T71" s="441" t="s">
        <v>25</v>
      </c>
      <c r="U71" s="439"/>
      <c r="V71" s="439"/>
      <c r="X71" s="27"/>
      <c r="AB71" s="57" t="s">
        <v>68</v>
      </c>
      <c r="AC71" s="64">
        <f>SUM(N72:P74)</f>
        <v>0</v>
      </c>
      <c r="AD71" t="s">
        <v>71</v>
      </c>
      <c r="AE71" s="64">
        <f>SUM(H72:J74)</f>
        <v>0</v>
      </c>
    </row>
    <row r="72" spans="1:31" ht="14.1" customHeight="1">
      <c r="B72" s="487" t="str">
        <f>'BUDGET TRAVAUX'!B69:E69</f>
        <v>Inclusions</v>
      </c>
      <c r="C72" s="513"/>
      <c r="D72" s="513"/>
      <c r="E72" s="513"/>
      <c r="F72" s="513"/>
      <c r="G72" s="488"/>
      <c r="H72" s="487" t="str">
        <f>IF('BUDGET TRAVAUX'!F69="","",'BUDGET TRAVAUX'!F69)</f>
        <v/>
      </c>
      <c r="I72" s="513"/>
      <c r="J72" s="497"/>
      <c r="K72" s="515" t="s">
        <v>21</v>
      </c>
      <c r="L72" s="515"/>
      <c r="M72" s="516"/>
      <c r="N72" s="517"/>
      <c r="O72" s="518"/>
      <c r="P72" s="519"/>
      <c r="Q72" s="474" t="str">
        <f>'BUDGET TRAVAUX'!M69</f>
        <v/>
      </c>
      <c r="R72" s="372"/>
      <c r="S72" s="520"/>
      <c r="T72" s="474" t="str">
        <f>IF(H72="","",N72*Q72)</f>
        <v/>
      </c>
      <c r="U72" s="372"/>
      <c r="V72" s="373"/>
    </row>
    <row r="73" spans="1:31" ht="14.1" customHeight="1">
      <c r="B73" s="385" t="str">
        <f>'BUDGET TRAVAUX'!B70:E70</f>
        <v>Colonnes ballastées</v>
      </c>
      <c r="C73" s="512"/>
      <c r="D73" s="512"/>
      <c r="E73" s="512"/>
      <c r="F73" s="512"/>
      <c r="G73" s="386"/>
      <c r="H73" s="385" t="str">
        <f>IF('BUDGET TRAVAUX'!F70="","",'BUDGET TRAVAUX'!F70)</f>
        <v/>
      </c>
      <c r="I73" s="512"/>
      <c r="J73" s="430"/>
      <c r="K73" s="524" t="s">
        <v>24</v>
      </c>
      <c r="L73" s="524"/>
      <c r="M73" s="384"/>
      <c r="N73" s="525"/>
      <c r="O73" s="526"/>
      <c r="P73" s="527"/>
      <c r="Q73" s="385" t="str">
        <f>'BUDGET TRAVAUX'!M70</f>
        <v/>
      </c>
      <c r="R73" s="512"/>
      <c r="S73" s="386"/>
      <c r="T73" s="380" t="str">
        <f t="shared" ref="T73:T74" si="11">IF(H73="","",N73*Q73)</f>
        <v/>
      </c>
      <c r="U73" s="369"/>
      <c r="V73" s="370"/>
    </row>
    <row r="74" spans="1:31" ht="14.1" customHeight="1" thickBot="1">
      <c r="B74" s="385" t="str">
        <f>'BUDGET TRAVAUX'!B71:E71</f>
        <v>Mircopieux</v>
      </c>
      <c r="C74" s="512"/>
      <c r="D74" s="512"/>
      <c r="E74" s="512"/>
      <c r="F74" s="512"/>
      <c r="G74" s="386"/>
      <c r="H74" s="467" t="str">
        <f>IF('BUDGET TRAVAUX'!F71="","",'BUDGET TRAVAUX'!F71)</f>
        <v/>
      </c>
      <c r="I74" s="540"/>
      <c r="J74" s="468"/>
      <c r="K74" s="561" t="s">
        <v>37</v>
      </c>
      <c r="L74" s="561"/>
      <c r="M74" s="466"/>
      <c r="N74" s="562"/>
      <c r="O74" s="563"/>
      <c r="P74" s="564"/>
      <c r="Q74" s="385" t="str">
        <f>'BUDGET TRAVAUX'!M71</f>
        <v/>
      </c>
      <c r="R74" s="512"/>
      <c r="S74" s="386"/>
      <c r="T74" s="380" t="str">
        <f t="shared" si="11"/>
        <v/>
      </c>
      <c r="U74" s="369"/>
      <c r="V74" s="370"/>
    </row>
    <row r="75" spans="1:31" ht="14.1" customHeight="1" thickBot="1">
      <c r="B75" s="580" t="str">
        <f>'BUDGET TRAVAUX'!B73:E73</f>
        <v>Prix de vente</v>
      </c>
      <c r="C75" s="542"/>
      <c r="D75" s="542"/>
      <c r="E75" s="543">
        <f>+'BUDGET TRAVAUX'!F73</f>
        <v>0</v>
      </c>
      <c r="F75" s="544"/>
      <c r="G75" s="581"/>
      <c r="H75" s="545"/>
      <c r="I75" s="546"/>
      <c r="J75" s="546"/>
      <c r="K75" s="546"/>
      <c r="L75" s="546"/>
      <c r="M75" s="546"/>
      <c r="N75" s="546"/>
      <c r="O75" s="546"/>
      <c r="P75" s="547"/>
      <c r="Q75" s="467"/>
      <c r="R75" s="540"/>
      <c r="S75" s="491"/>
      <c r="T75" s="467"/>
      <c r="U75" s="540"/>
      <c r="V75" s="468"/>
    </row>
    <row r="76" spans="1:31" ht="14.1" customHeight="1" thickBot="1">
      <c r="Q76" s="454" t="s">
        <v>12</v>
      </c>
      <c r="R76" s="454"/>
      <c r="S76" s="454"/>
      <c r="T76" s="455">
        <f>SUM(T72:V74)</f>
        <v>0</v>
      </c>
      <c r="U76" s="454"/>
      <c r="V76" s="454"/>
    </row>
    <row r="77" spans="1:31" ht="14.1" customHeight="1">
      <c r="Y77" s="120"/>
    </row>
    <row r="78" spans="1:31" ht="14.1" customHeight="1" thickBot="1"/>
    <row r="79" spans="1:31" ht="14.1" customHeight="1" thickBot="1">
      <c r="B79" s="528" t="s">
        <v>27</v>
      </c>
      <c r="C79" s="528"/>
      <c r="D79" s="528"/>
      <c r="E79" s="528"/>
      <c r="F79" s="528"/>
      <c r="G79" s="528"/>
      <c r="H79" s="538">
        <f>T18+T56+T68</f>
        <v>0</v>
      </c>
      <c r="I79" s="533"/>
      <c r="J79" s="533"/>
      <c r="K79" s="534"/>
      <c r="L79" s="532" t="s">
        <v>28</v>
      </c>
      <c r="M79" s="533"/>
      <c r="N79" s="533"/>
      <c r="O79" s="533"/>
      <c r="P79" s="533"/>
      <c r="Q79" s="534"/>
      <c r="R79" s="538">
        <f>T76</f>
        <v>0</v>
      </c>
      <c r="S79" s="533"/>
      <c r="T79" s="533"/>
      <c r="U79" s="533"/>
      <c r="V79" s="534"/>
    </row>
    <row r="80" spans="1:31" ht="14.1" customHeight="1" thickBot="1">
      <c r="B80" s="528" t="s">
        <v>26</v>
      </c>
      <c r="C80" s="528"/>
      <c r="D80" s="528"/>
      <c r="E80" s="528"/>
      <c r="F80" s="528"/>
      <c r="G80" s="528"/>
      <c r="H80" s="538">
        <f>H79+'S9'!H80:K80</f>
        <v>300</v>
      </c>
      <c r="I80" s="533"/>
      <c r="J80" s="533"/>
      <c r="K80" s="534"/>
      <c r="L80" s="532" t="s">
        <v>29</v>
      </c>
      <c r="M80" s="533"/>
      <c r="N80" s="533"/>
      <c r="O80" s="533"/>
      <c r="P80" s="533"/>
      <c r="Q80" s="534"/>
      <c r="R80" s="538">
        <f>R79+'S9'!R80:V80</f>
        <v>0</v>
      </c>
      <c r="S80" s="533"/>
      <c r="T80" s="533"/>
      <c r="U80" s="533"/>
      <c r="V80" s="534"/>
    </row>
    <row r="81" spans="2:22" ht="14.1" customHeight="1" thickBot="1">
      <c r="B81" s="539"/>
      <c r="C81" s="539"/>
      <c r="D81" s="539"/>
      <c r="E81" s="539"/>
      <c r="F81" s="539"/>
      <c r="G81" s="539"/>
      <c r="H81" s="539"/>
      <c r="I81" s="539"/>
      <c r="J81" s="539"/>
      <c r="K81" s="539"/>
      <c r="L81" s="539"/>
      <c r="M81" s="539"/>
      <c r="N81" s="539"/>
      <c r="O81" s="539"/>
      <c r="P81" s="539"/>
      <c r="Q81" s="539"/>
      <c r="R81" s="539"/>
      <c r="S81" s="539"/>
      <c r="T81" s="539"/>
      <c r="U81" s="539"/>
      <c r="V81" s="539"/>
    </row>
    <row r="82" spans="2:22" ht="14.1" customHeight="1" thickBot="1">
      <c r="B82" s="528" t="s">
        <v>30</v>
      </c>
      <c r="C82" s="528"/>
      <c r="D82" s="528"/>
      <c r="E82" s="528"/>
      <c r="F82" s="528"/>
      <c r="G82" s="528"/>
      <c r="H82" s="529">
        <f>R79-H79</f>
        <v>0</v>
      </c>
      <c r="I82" s="530"/>
      <c r="J82" s="530"/>
      <c r="K82" s="531"/>
      <c r="L82" s="532" t="s">
        <v>32</v>
      </c>
      <c r="M82" s="533"/>
      <c r="N82" s="533"/>
      <c r="O82" s="533"/>
      <c r="P82" s="533"/>
      <c r="Q82" s="534"/>
      <c r="R82" s="535">
        <f>IF(R79=0,0,H82/R79)</f>
        <v>0</v>
      </c>
      <c r="S82" s="536"/>
      <c r="T82" s="536"/>
      <c r="U82" s="536"/>
      <c r="V82" s="537"/>
    </row>
    <row r="83" spans="2:22" ht="14.1" customHeight="1" thickBot="1">
      <c r="B83" s="528" t="s">
        <v>31</v>
      </c>
      <c r="C83" s="528"/>
      <c r="D83" s="528"/>
      <c r="E83" s="528"/>
      <c r="F83" s="528"/>
      <c r="G83" s="528"/>
      <c r="H83" s="529">
        <f>R80-H80</f>
        <v>-300</v>
      </c>
      <c r="I83" s="530"/>
      <c r="J83" s="530"/>
      <c r="K83" s="531"/>
      <c r="L83" s="532" t="s">
        <v>33</v>
      </c>
      <c r="M83" s="533"/>
      <c r="N83" s="533"/>
      <c r="O83" s="533"/>
      <c r="P83" s="533"/>
      <c r="Q83" s="534"/>
      <c r="R83" s="535">
        <f>IF(R80=0,0,H83/R80)</f>
        <v>0</v>
      </c>
      <c r="S83" s="536"/>
      <c r="T83" s="536"/>
      <c r="U83" s="536"/>
      <c r="V83" s="537"/>
    </row>
    <row r="84" spans="2:22" ht="14.1" customHeight="1" thickBot="1"/>
    <row r="85" spans="2:22" ht="12" customHeight="1">
      <c r="B85" s="192" t="s">
        <v>124</v>
      </c>
      <c r="C85" s="193"/>
      <c r="D85" s="193"/>
      <c r="E85" s="193"/>
      <c r="F85" s="193"/>
      <c r="G85" s="193"/>
      <c r="H85" s="193"/>
      <c r="I85" s="193"/>
      <c r="J85" s="193"/>
      <c r="K85" s="193"/>
      <c r="L85" s="193"/>
      <c r="M85" s="193"/>
      <c r="N85" s="193"/>
      <c r="O85" s="193"/>
      <c r="P85" s="193"/>
      <c r="Q85" s="193"/>
      <c r="R85" s="193"/>
      <c r="S85" s="193"/>
      <c r="T85" s="193"/>
      <c r="U85" s="193"/>
      <c r="V85" s="194"/>
    </row>
    <row r="86" spans="2:22" ht="12" customHeight="1">
      <c r="B86" s="195"/>
      <c r="C86" s="196"/>
      <c r="D86" s="196"/>
      <c r="E86" s="196"/>
      <c r="F86" s="196"/>
      <c r="G86" s="196"/>
      <c r="H86" s="196"/>
      <c r="I86" s="196"/>
      <c r="J86" s="196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7"/>
    </row>
    <row r="87" spans="2:22" ht="12" customHeight="1" thickBot="1">
      <c r="B87" s="198"/>
      <c r="C87" s="199"/>
      <c r="D87" s="199"/>
      <c r="E87" s="199"/>
      <c r="F87" s="199"/>
      <c r="G87" s="199"/>
      <c r="H87" s="199"/>
      <c r="I87" s="199"/>
      <c r="J87" s="199"/>
      <c r="K87" s="199"/>
      <c r="L87" s="199"/>
      <c r="M87" s="199"/>
      <c r="N87" s="199"/>
      <c r="O87" s="199"/>
      <c r="P87" s="199"/>
      <c r="Q87" s="199"/>
      <c r="R87" s="199"/>
      <c r="S87" s="199"/>
      <c r="T87" s="199"/>
      <c r="U87" s="199"/>
      <c r="V87" s="200"/>
    </row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</sheetData>
  <customSheetViews>
    <customSheetView guid="{DCFC1F29-9722-41C0-9222-1BB633EA44DC}" fitToPage="1">
      <selection activeCell="O68" sqref="O68"/>
      <pageMargins left="0" right="0" top="0.35433070866141736" bottom="0.35433070866141736" header="0.31496062992125984" footer="0.31496062992125984"/>
      <printOptions horizontalCentered="1" verticalCentered="1"/>
      <pageSetup paperSize="9" scale="69" orientation="portrait" r:id="rId1"/>
    </customSheetView>
  </customSheetViews>
  <mergeCells count="325">
    <mergeCell ref="B59:G59"/>
    <mergeCell ref="H59:I59"/>
    <mergeCell ref="O59:P59"/>
    <mergeCell ref="Q59:S59"/>
    <mergeCell ref="T59:V59"/>
    <mergeCell ref="Q55:S55"/>
    <mergeCell ref="T55:V55"/>
    <mergeCell ref="U53:V53"/>
    <mergeCell ref="B55:G55"/>
    <mergeCell ref="H55:I55"/>
    <mergeCell ref="O55:P55"/>
    <mergeCell ref="Q56:S56"/>
    <mergeCell ref="T56:V56"/>
    <mergeCell ref="B53:G53"/>
    <mergeCell ref="H53:I53"/>
    <mergeCell ref="O53:P53"/>
    <mergeCell ref="Q53:S53"/>
    <mergeCell ref="B54:G54"/>
    <mergeCell ref="H54:I54"/>
    <mergeCell ref="O54:P54"/>
    <mergeCell ref="Q54:S54"/>
    <mergeCell ref="T54:V54"/>
    <mergeCell ref="B82:G82"/>
    <mergeCell ref="H82:K82"/>
    <mergeCell ref="L82:Q82"/>
    <mergeCell ref="R82:V82"/>
    <mergeCell ref="B83:G83"/>
    <mergeCell ref="H83:K83"/>
    <mergeCell ref="L83:Q83"/>
    <mergeCell ref="R83:V83"/>
    <mergeCell ref="B80:G80"/>
    <mergeCell ref="H80:K80"/>
    <mergeCell ref="L80:Q80"/>
    <mergeCell ref="R80:V80"/>
    <mergeCell ref="B81:G81"/>
    <mergeCell ref="H81:K81"/>
    <mergeCell ref="L81:Q81"/>
    <mergeCell ref="R81:V81"/>
    <mergeCell ref="T75:V75"/>
    <mergeCell ref="Q76:S76"/>
    <mergeCell ref="T76:V76"/>
    <mergeCell ref="B79:G79"/>
    <mergeCell ref="H79:K79"/>
    <mergeCell ref="L79:Q79"/>
    <mergeCell ref="R79:V79"/>
    <mergeCell ref="B75:D75"/>
    <mergeCell ref="E75:G75"/>
    <mergeCell ref="Q75:S75"/>
    <mergeCell ref="H75:P75"/>
    <mergeCell ref="B74:G74"/>
    <mergeCell ref="H74:J74"/>
    <mergeCell ref="K74:M74"/>
    <mergeCell ref="N74:P74"/>
    <mergeCell ref="Q74:S74"/>
    <mergeCell ref="T74:V74"/>
    <mergeCell ref="B73:G73"/>
    <mergeCell ref="H73:J73"/>
    <mergeCell ref="K73:M73"/>
    <mergeCell ref="N73:P73"/>
    <mergeCell ref="Q73:S73"/>
    <mergeCell ref="T73:V73"/>
    <mergeCell ref="B72:G72"/>
    <mergeCell ref="H72:J72"/>
    <mergeCell ref="K72:M72"/>
    <mergeCell ref="N72:P72"/>
    <mergeCell ref="Q72:S72"/>
    <mergeCell ref="T72:V72"/>
    <mergeCell ref="Q68:S68"/>
    <mergeCell ref="T68:V68"/>
    <mergeCell ref="B71:G71"/>
    <mergeCell ref="H71:J71"/>
    <mergeCell ref="K71:M71"/>
    <mergeCell ref="N71:P71"/>
    <mergeCell ref="Q71:S71"/>
    <mergeCell ref="T71:V71"/>
    <mergeCell ref="B64:G64"/>
    <mergeCell ref="H64:I64"/>
    <mergeCell ref="O64:P64"/>
    <mergeCell ref="Q64:S64"/>
    <mergeCell ref="T64:V64"/>
    <mergeCell ref="H65:I65"/>
    <mergeCell ref="O65:P65"/>
    <mergeCell ref="Q65:S65"/>
    <mergeCell ref="T65:V65"/>
    <mergeCell ref="B65:G67"/>
    <mergeCell ref="H66:I66"/>
    <mergeCell ref="O66:P66"/>
    <mergeCell ref="Q66:S66"/>
    <mergeCell ref="T66:V66"/>
    <mergeCell ref="H67:I67"/>
    <mergeCell ref="O67:P67"/>
    <mergeCell ref="Q67:S67"/>
    <mergeCell ref="T67:V67"/>
    <mergeCell ref="B62:G62"/>
    <mergeCell ref="H62:I62"/>
    <mergeCell ref="O62:P62"/>
    <mergeCell ref="Q62:S62"/>
    <mergeCell ref="T62:V62"/>
    <mergeCell ref="B63:G63"/>
    <mergeCell ref="H63:I63"/>
    <mergeCell ref="O63:P63"/>
    <mergeCell ref="Q63:S63"/>
    <mergeCell ref="T63:V63"/>
    <mergeCell ref="B60:G60"/>
    <mergeCell ref="H60:I60"/>
    <mergeCell ref="O60:P60"/>
    <mergeCell ref="Q60:S60"/>
    <mergeCell ref="T60:V60"/>
    <mergeCell ref="B61:G61"/>
    <mergeCell ref="H61:I61"/>
    <mergeCell ref="O61:P61"/>
    <mergeCell ref="Q61:S61"/>
    <mergeCell ref="T61:V61"/>
    <mergeCell ref="B51:G51"/>
    <mergeCell ref="H51:I51"/>
    <mergeCell ref="O51:P51"/>
    <mergeCell ref="Q51:S51"/>
    <mergeCell ref="T51:V51"/>
    <mergeCell ref="B52:G52"/>
    <mergeCell ref="H52:I52"/>
    <mergeCell ref="O52:P52"/>
    <mergeCell ref="Q52:S52"/>
    <mergeCell ref="T52:V52"/>
    <mergeCell ref="B49:G49"/>
    <mergeCell ref="H49:I49"/>
    <mergeCell ref="O49:P49"/>
    <mergeCell ref="Q49:S49"/>
    <mergeCell ref="T49:V49"/>
    <mergeCell ref="B50:G50"/>
    <mergeCell ref="H50:I50"/>
    <mergeCell ref="O50:P50"/>
    <mergeCell ref="Q50:S50"/>
    <mergeCell ref="T50:V50"/>
    <mergeCell ref="B47:G47"/>
    <mergeCell ref="H47:I47"/>
    <mergeCell ref="O47:P47"/>
    <mergeCell ref="Q47:S47"/>
    <mergeCell ref="T47:V47"/>
    <mergeCell ref="B48:G48"/>
    <mergeCell ref="H48:I48"/>
    <mergeCell ref="O48:P48"/>
    <mergeCell ref="Q48:S48"/>
    <mergeCell ref="T48:V48"/>
    <mergeCell ref="B45:G45"/>
    <mergeCell ref="H45:I45"/>
    <mergeCell ref="O45:P45"/>
    <mergeCell ref="Q45:S45"/>
    <mergeCell ref="T45:V45"/>
    <mergeCell ref="B46:G46"/>
    <mergeCell ref="H46:I46"/>
    <mergeCell ref="O46:P46"/>
    <mergeCell ref="Q46:S46"/>
    <mergeCell ref="T46:V46"/>
    <mergeCell ref="B43:G43"/>
    <mergeCell ref="H43:I43"/>
    <mergeCell ref="O43:P43"/>
    <mergeCell ref="Q43:S43"/>
    <mergeCell ref="B44:G44"/>
    <mergeCell ref="H44:I44"/>
    <mergeCell ref="O44:P44"/>
    <mergeCell ref="Q44:S44"/>
    <mergeCell ref="U43:V43"/>
    <mergeCell ref="T44:V44"/>
    <mergeCell ref="B41:G41"/>
    <mergeCell ref="H41:I41"/>
    <mergeCell ref="O41:P41"/>
    <mergeCell ref="Q41:S41"/>
    <mergeCell ref="T41:V41"/>
    <mergeCell ref="B42:G42"/>
    <mergeCell ref="H42:I42"/>
    <mergeCell ref="O42:P42"/>
    <mergeCell ref="Q42:S42"/>
    <mergeCell ref="T42:V42"/>
    <mergeCell ref="B39:G39"/>
    <mergeCell ref="H39:I39"/>
    <mergeCell ref="O39:P39"/>
    <mergeCell ref="Q39:S39"/>
    <mergeCell ref="T39:V39"/>
    <mergeCell ref="B40:G40"/>
    <mergeCell ref="H40:I40"/>
    <mergeCell ref="O40:P40"/>
    <mergeCell ref="Q40:S40"/>
    <mergeCell ref="T40:V40"/>
    <mergeCell ref="B37:G37"/>
    <mergeCell ref="H37:I37"/>
    <mergeCell ref="O37:P37"/>
    <mergeCell ref="Q37:S37"/>
    <mergeCell ref="B38:G38"/>
    <mergeCell ref="H38:I38"/>
    <mergeCell ref="O38:P38"/>
    <mergeCell ref="Q38:S38"/>
    <mergeCell ref="U37:V37"/>
    <mergeCell ref="T38:V38"/>
    <mergeCell ref="B35:G35"/>
    <mergeCell ref="H35:I35"/>
    <mergeCell ref="O35:P35"/>
    <mergeCell ref="Q35:S35"/>
    <mergeCell ref="T35:V35"/>
    <mergeCell ref="B36:G36"/>
    <mergeCell ref="H36:I36"/>
    <mergeCell ref="O36:P36"/>
    <mergeCell ref="Q36:S36"/>
    <mergeCell ref="T36:V36"/>
    <mergeCell ref="B33:G33"/>
    <mergeCell ref="H33:I33"/>
    <mergeCell ref="O33:P33"/>
    <mergeCell ref="Q33:S33"/>
    <mergeCell ref="T33:V33"/>
    <mergeCell ref="B34:G34"/>
    <mergeCell ref="H34:I34"/>
    <mergeCell ref="O34:P34"/>
    <mergeCell ref="Q34:S34"/>
    <mergeCell ref="T34:V34"/>
    <mergeCell ref="B31:G31"/>
    <mergeCell ref="H31:I31"/>
    <mergeCell ref="O31:P31"/>
    <mergeCell ref="Q31:S31"/>
    <mergeCell ref="B32:G32"/>
    <mergeCell ref="H32:I32"/>
    <mergeCell ref="O32:P32"/>
    <mergeCell ref="Q32:S32"/>
    <mergeCell ref="U31:V31"/>
    <mergeCell ref="T32:V32"/>
    <mergeCell ref="B29:G29"/>
    <mergeCell ref="H29:I29"/>
    <mergeCell ref="O29:P29"/>
    <mergeCell ref="Q29:S29"/>
    <mergeCell ref="T29:V29"/>
    <mergeCell ref="B30:G30"/>
    <mergeCell ref="H30:I30"/>
    <mergeCell ref="O30:P30"/>
    <mergeCell ref="Q30:S30"/>
    <mergeCell ref="T30:V30"/>
    <mergeCell ref="B27:G27"/>
    <mergeCell ref="H27:I27"/>
    <mergeCell ref="O27:P27"/>
    <mergeCell ref="Q27:S27"/>
    <mergeCell ref="T27:V27"/>
    <mergeCell ref="B28:G28"/>
    <mergeCell ref="H28:I28"/>
    <mergeCell ref="O28:P28"/>
    <mergeCell ref="Q28:S28"/>
    <mergeCell ref="T28:V28"/>
    <mergeCell ref="B25:G25"/>
    <mergeCell ref="H25:I25"/>
    <mergeCell ref="O25:P25"/>
    <mergeCell ref="Q25:S25"/>
    <mergeCell ref="T25:V25"/>
    <mergeCell ref="B26:G26"/>
    <mergeCell ref="H26:I26"/>
    <mergeCell ref="O26:P26"/>
    <mergeCell ref="Q26:S26"/>
    <mergeCell ref="U26:V26"/>
    <mergeCell ref="B23:G23"/>
    <mergeCell ref="H23:I23"/>
    <mergeCell ref="O23:P23"/>
    <mergeCell ref="Q23:S23"/>
    <mergeCell ref="T23:V23"/>
    <mergeCell ref="B24:G24"/>
    <mergeCell ref="H24:I24"/>
    <mergeCell ref="O24:P24"/>
    <mergeCell ref="Q24:S24"/>
    <mergeCell ref="T24:V24"/>
    <mergeCell ref="B21:G21"/>
    <mergeCell ref="H21:I21"/>
    <mergeCell ref="O21:P21"/>
    <mergeCell ref="Q21:S21"/>
    <mergeCell ref="U21:V21"/>
    <mergeCell ref="B22:G22"/>
    <mergeCell ref="H22:I22"/>
    <mergeCell ref="O22:P22"/>
    <mergeCell ref="Q22:S22"/>
    <mergeCell ref="T22:V22"/>
    <mergeCell ref="B17:G17"/>
    <mergeCell ref="H17:I17"/>
    <mergeCell ref="O17:P17"/>
    <mergeCell ref="Q17:S17"/>
    <mergeCell ref="T17:V17"/>
    <mergeCell ref="Q18:S18"/>
    <mergeCell ref="T18:V18"/>
    <mergeCell ref="B15:G15"/>
    <mergeCell ref="H15:I15"/>
    <mergeCell ref="O15:P15"/>
    <mergeCell ref="Q15:S15"/>
    <mergeCell ref="T15:V15"/>
    <mergeCell ref="B16:G16"/>
    <mergeCell ref="H16:I16"/>
    <mergeCell ref="O16:P16"/>
    <mergeCell ref="Q16:S16"/>
    <mergeCell ref="T16:V16"/>
    <mergeCell ref="B13:G13"/>
    <mergeCell ref="H13:I13"/>
    <mergeCell ref="O13:P13"/>
    <mergeCell ref="Q13:S13"/>
    <mergeCell ref="T13:V13"/>
    <mergeCell ref="B14:G14"/>
    <mergeCell ref="H14:I14"/>
    <mergeCell ref="O14:P14"/>
    <mergeCell ref="Q14:S14"/>
    <mergeCell ref="T14:V14"/>
    <mergeCell ref="B11:G11"/>
    <mergeCell ref="H11:I11"/>
    <mergeCell ref="O11:P11"/>
    <mergeCell ref="Q11:S11"/>
    <mergeCell ref="T11:V11"/>
    <mergeCell ref="B12:G12"/>
    <mergeCell ref="H12:I12"/>
    <mergeCell ref="O12:P12"/>
    <mergeCell ref="Q12:S12"/>
    <mergeCell ref="T12:V12"/>
    <mergeCell ref="T9:V9"/>
    <mergeCell ref="B10:G10"/>
    <mergeCell ref="H10:I10"/>
    <mergeCell ref="O10:P10"/>
    <mergeCell ref="Q10:S10"/>
    <mergeCell ref="T10:V10"/>
    <mergeCell ref="B2:R2"/>
    <mergeCell ref="D6:F6"/>
    <mergeCell ref="G6:H6"/>
    <mergeCell ref="I6:J6"/>
    <mergeCell ref="M6:N6"/>
    <mergeCell ref="B9:G9"/>
    <mergeCell ref="H9:I9"/>
    <mergeCell ref="O9:P9"/>
    <mergeCell ref="Q9:S9"/>
  </mergeCells>
  <printOptions horizontalCentered="1" verticalCentered="1"/>
  <pageMargins left="0" right="0" top="0.35433070866141736" bottom="0.35433070866141736" header="0.31496062992125984" footer="0.31496062992125984"/>
  <pageSetup paperSize="9" scale="69"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autoPageBreaks="0" fitToPage="1"/>
  </sheetPr>
  <dimension ref="A1:AK75"/>
  <sheetViews>
    <sheetView tabSelected="1" zoomScale="55" zoomScaleNormal="55" workbookViewId="0">
      <pane xSplit="2" ySplit="6" topLeftCell="D37" activePane="bottomRight" state="frozen"/>
      <selection pane="topRight" activeCell="C1" sqref="C1"/>
      <selection pane="bottomLeft" activeCell="A7" sqref="A7"/>
      <selection pane="bottomRight" activeCell="AI45" sqref="AI45"/>
    </sheetView>
  </sheetViews>
  <sheetFormatPr baseColWidth="10" defaultRowHeight="15"/>
  <cols>
    <col min="1" max="1" width="11" customWidth="1"/>
    <col min="2" max="2" width="45.28515625" bestFit="1" customWidth="1"/>
    <col min="3" max="3" width="18" hidden="1" customWidth="1"/>
    <col min="4" max="4" width="6.42578125" hidden="1" customWidth="1"/>
    <col min="5" max="5" width="18.140625" hidden="1" customWidth="1"/>
    <col min="6" max="6" width="6.42578125" hidden="1" customWidth="1"/>
    <col min="7" max="7" width="15" customWidth="1"/>
    <col min="8" max="8" width="9" style="5" hidden="1" customWidth="1"/>
    <col min="9" max="9" width="14.28515625" customWidth="1"/>
    <col min="10" max="10" width="6.42578125" hidden="1" customWidth="1"/>
    <col min="11" max="11" width="13.85546875" hidden="1" customWidth="1"/>
    <col min="12" max="12" width="6.42578125" hidden="1" customWidth="1"/>
    <col min="13" max="13" width="13.85546875" hidden="1" customWidth="1"/>
    <col min="14" max="14" width="6.42578125" hidden="1" customWidth="1"/>
    <col min="15" max="15" width="13.85546875" hidden="1" customWidth="1"/>
    <col min="16" max="16" width="6.42578125" hidden="1" customWidth="1"/>
    <col min="17" max="17" width="13.5703125" hidden="1" customWidth="1"/>
    <col min="18" max="18" width="6.42578125" hidden="1" customWidth="1"/>
    <col min="19" max="19" width="13.5703125" hidden="1" customWidth="1"/>
    <col min="20" max="20" width="6.42578125" hidden="1" customWidth="1"/>
    <col min="21" max="21" width="13.5703125" hidden="1" customWidth="1"/>
    <col min="22" max="22" width="6.42578125" hidden="1" customWidth="1"/>
    <col min="23" max="23" width="13.5703125" hidden="1" customWidth="1"/>
    <col min="24" max="24" width="6.42578125" hidden="1" customWidth="1"/>
    <col min="25" max="25" width="13.5703125" hidden="1" customWidth="1"/>
    <col min="26" max="26" width="6.42578125" hidden="1" customWidth="1"/>
    <col min="27" max="27" width="13.5703125" hidden="1" customWidth="1"/>
    <col min="28" max="28" width="6.42578125" hidden="1" customWidth="1"/>
    <col min="29" max="29" width="14.7109375" bestFit="1" customWidth="1"/>
  </cols>
  <sheetData>
    <row r="1" spans="1:29" ht="24.75">
      <c r="A1" s="748"/>
      <c r="B1" s="748"/>
      <c r="C1" s="294" t="s">
        <v>38</v>
      </c>
    </row>
    <row r="2" spans="1:29">
      <c r="A2" s="748"/>
      <c r="B2" s="748"/>
    </row>
    <row r="3" spans="1:29" ht="31.5">
      <c r="A3" s="748"/>
      <c r="B3" s="748"/>
      <c r="C3" s="251" t="s">
        <v>39</v>
      </c>
      <c r="D3" s="250">
        <f>'BUDGET TRAVAUX'!I4</f>
        <v>0</v>
      </c>
      <c r="F3" s="249">
        <f>'BUDGET TRAVAUX'!D4</f>
        <v>0</v>
      </c>
    </row>
    <row r="4" spans="1:29" ht="32.25" thickBot="1">
      <c r="A4" s="748"/>
      <c r="B4" s="748"/>
      <c r="C4" s="251"/>
      <c r="D4" s="250"/>
      <c r="F4" s="249"/>
    </row>
    <row r="5" spans="1:29" ht="30.75" customHeight="1" thickTop="1" thickBot="1">
      <c r="A5" s="749"/>
      <c r="B5" s="749"/>
      <c r="H5" s="6" t="s">
        <v>40</v>
      </c>
      <c r="I5" s="750" t="str">
        <f>+CONCATENATE("S",'S1'!$D$6)</f>
        <v>S0</v>
      </c>
      <c r="J5" s="751"/>
      <c r="K5" s="750" t="str">
        <f>+CONCATENATE("S",'S2'!$D$6)</f>
        <v>S1</v>
      </c>
      <c r="L5" s="751"/>
      <c r="M5" s="750" t="str">
        <f>+CONCATENATE("S",'S3'!$D$6)</f>
        <v>S2</v>
      </c>
      <c r="N5" s="751"/>
      <c r="O5" s="750" t="str">
        <f>+CONCATENATE("S",'S4'!$D$6)</f>
        <v>S3</v>
      </c>
      <c r="P5" s="751"/>
      <c r="Q5" s="750" t="str">
        <f>+CONCATENATE("S",'S5'!$D$6)</f>
        <v>S4</v>
      </c>
      <c r="R5" s="751"/>
      <c r="S5" s="750" t="str">
        <f>+CONCATENATE("S",'S6'!$D$6)</f>
        <v>S5</v>
      </c>
      <c r="T5" s="751"/>
      <c r="U5" s="750" t="str">
        <f>+CONCATENATE("S",'S7'!$D$6)</f>
        <v>S6</v>
      </c>
      <c r="V5" s="751"/>
      <c r="W5" s="750" t="str">
        <f>+CONCATENATE("S",'S8'!$D$6)</f>
        <v>S7</v>
      </c>
      <c r="X5" s="751"/>
      <c r="Y5" s="750" t="str">
        <f>+CONCATENATE("S",'S9'!$D$6)</f>
        <v>S8</v>
      </c>
      <c r="Z5" s="751"/>
      <c r="AA5" s="750" t="str">
        <f>+CONCATENATE("S",'S10'!$D$6)</f>
        <v>S9</v>
      </c>
      <c r="AB5" s="751"/>
    </row>
    <row r="6" spans="1:29" ht="44.25" customHeight="1" thickTop="1">
      <c r="A6" s="7" t="s">
        <v>41</v>
      </c>
      <c r="B6" s="8" t="s">
        <v>42</v>
      </c>
      <c r="C6" s="123" t="s">
        <v>115</v>
      </c>
      <c r="D6" s="124" t="s">
        <v>43</v>
      </c>
      <c r="E6" s="132" t="s">
        <v>44</v>
      </c>
      <c r="F6" s="127" t="s">
        <v>43</v>
      </c>
      <c r="G6" s="86" t="s">
        <v>45</v>
      </c>
      <c r="H6" s="9" t="s">
        <v>43</v>
      </c>
      <c r="I6" s="10" t="s">
        <v>46</v>
      </c>
      <c r="J6" s="11" t="s">
        <v>43</v>
      </c>
      <c r="K6" s="12" t="s">
        <v>47</v>
      </c>
      <c r="L6" s="13" t="s">
        <v>43</v>
      </c>
      <c r="M6" s="14" t="s">
        <v>48</v>
      </c>
      <c r="N6" s="13" t="s">
        <v>43</v>
      </c>
      <c r="O6" s="66" t="s">
        <v>49</v>
      </c>
      <c r="P6" s="13" t="s">
        <v>43</v>
      </c>
      <c r="Q6" s="70" t="s">
        <v>77</v>
      </c>
      <c r="R6" s="13" t="s">
        <v>43</v>
      </c>
      <c r="S6" s="74" t="s">
        <v>78</v>
      </c>
      <c r="T6" s="13" t="s">
        <v>43</v>
      </c>
      <c r="U6" s="78" t="s">
        <v>79</v>
      </c>
      <c r="V6" s="13" t="s">
        <v>43</v>
      </c>
      <c r="W6" s="82" t="s">
        <v>80</v>
      </c>
      <c r="X6" s="13" t="s">
        <v>43</v>
      </c>
      <c r="Y6" s="91" t="s">
        <v>81</v>
      </c>
      <c r="Z6" s="13" t="s">
        <v>43</v>
      </c>
      <c r="AA6" s="95" t="s">
        <v>82</v>
      </c>
      <c r="AB6" s="13" t="s">
        <v>43</v>
      </c>
      <c r="AC6" s="15" t="s">
        <v>50</v>
      </c>
    </row>
    <row r="7" spans="1:29">
      <c r="A7" s="16">
        <f>'BUDGET TRAVAUX'!A20</f>
        <v>601000</v>
      </c>
      <c r="B7" s="17" t="s">
        <v>51</v>
      </c>
      <c r="C7" s="18"/>
      <c r="D7" s="125"/>
      <c r="E7" s="19"/>
      <c r="F7" s="128"/>
      <c r="G7" s="90"/>
      <c r="H7" s="21"/>
      <c r="I7" s="22"/>
      <c r="J7" s="23"/>
      <c r="K7" s="24"/>
      <c r="L7" s="20"/>
      <c r="M7" s="25"/>
      <c r="N7" s="20"/>
      <c r="O7" s="67"/>
      <c r="P7" s="20"/>
      <c r="Q7" s="71"/>
      <c r="R7" s="20"/>
      <c r="S7" s="75"/>
      <c r="T7" s="20"/>
      <c r="U7" s="79"/>
      <c r="V7" s="20"/>
      <c r="W7" s="83"/>
      <c r="X7" s="20"/>
      <c r="Y7" s="92"/>
      <c r="Z7" s="20"/>
      <c r="AA7" s="96"/>
      <c r="AB7" s="20"/>
      <c r="AC7" s="108"/>
    </row>
    <row r="8" spans="1:29">
      <c r="A8" s="26">
        <f>'BUDGET TRAVAUX'!A21</f>
        <v>601100</v>
      </c>
      <c r="B8" s="27" t="str">
        <f>'BUDGET TRAVAUX'!B21:G21</f>
        <v>BETON</v>
      </c>
      <c r="C8" s="227" t="str">
        <f>IF('BUDGET ETUDE'!M22=0,"",'BUDGET ETUDE'!M22)</f>
        <v/>
      </c>
      <c r="D8" s="126"/>
      <c r="E8" s="28" t="str">
        <f>IF('BUDGET TRAVAUX'!O21=0,"",'BUDGET TRAVAUX'!O21)</f>
        <v/>
      </c>
      <c r="F8" s="129" t="str">
        <f>IF(E8="","",E8/$E$70)</f>
        <v/>
      </c>
      <c r="G8" s="87" t="str">
        <f>IF((I8+K8+M8+O8+Q8+S8+U8+W8+Y8+AA8)=0,"",(I8+K8+M8+O8+Q8+S8+U8+W8+Y8+AA8))</f>
        <v/>
      </c>
      <c r="H8" s="30" t="str">
        <f>IF(G8="","",IF(G$70=0,"",G8/$G$70))</f>
        <v/>
      </c>
      <c r="I8" s="31">
        <f>'S1'!$T$22</f>
        <v>0</v>
      </c>
      <c r="J8" s="32">
        <f>IF(I8=0,0,I8/I$70)</f>
        <v>0</v>
      </c>
      <c r="K8" s="33">
        <f>'S2'!$T22</f>
        <v>0</v>
      </c>
      <c r="L8" s="32">
        <f>IF(K8=0,0,K8/K$70)</f>
        <v>0</v>
      </c>
      <c r="M8" s="34">
        <f>'S3'!$T22</f>
        <v>0</v>
      </c>
      <c r="N8" s="32">
        <f t="shared" ref="N8:N12" si="0">IF(M8=0,0,M8/M$70)</f>
        <v>0</v>
      </c>
      <c r="O8" s="68">
        <f>'S4'!$T22</f>
        <v>0</v>
      </c>
      <c r="P8" s="32">
        <f t="shared" ref="P8:P12" si="1">IF(O8=0,0,O8/O$70)</f>
        <v>0</v>
      </c>
      <c r="Q8" s="72">
        <f>'S5'!$T22</f>
        <v>0</v>
      </c>
      <c r="R8" s="32">
        <f t="shared" ref="R8:R12" si="2">IF(Q8=0,0,Q8/Q$70)</f>
        <v>0</v>
      </c>
      <c r="S8" s="76">
        <f>'S6'!$T22</f>
        <v>0</v>
      </c>
      <c r="T8" s="32">
        <f t="shared" ref="T8:T12" si="3">IF(S8=0,0,S8/S$70)</f>
        <v>0</v>
      </c>
      <c r="U8" s="80">
        <f>'S7'!$T22</f>
        <v>0</v>
      </c>
      <c r="V8" s="32">
        <f t="shared" ref="V8:V12" si="4">IF(U8=0,0,U8/U$70)</f>
        <v>0</v>
      </c>
      <c r="W8" s="84">
        <f>'S8'!$T22</f>
        <v>0</v>
      </c>
      <c r="X8" s="32">
        <f t="shared" ref="X8:X12" si="5">IF(W8=0,0,W8/W$70)</f>
        <v>0</v>
      </c>
      <c r="Y8" s="93">
        <f>'S9'!$T22</f>
        <v>0</v>
      </c>
      <c r="Z8" s="32">
        <f t="shared" ref="Z8:Z12" si="6">IF(Y8=0,0,Y8/Y$70)</f>
        <v>0</v>
      </c>
      <c r="AA8" s="97">
        <f>'S10'!$T22</f>
        <v>0</v>
      </c>
      <c r="AB8" s="29">
        <f t="shared" ref="AB8:AB12" si="7">IF(AA8=0,0,AA8/AA$70)</f>
        <v>0</v>
      </c>
      <c r="AC8" s="35" t="str">
        <f>IF(G8="","",+E8-G8)</f>
        <v/>
      </c>
    </row>
    <row r="9" spans="1:29">
      <c r="A9" s="26">
        <f>'BUDGET TRAVAUX'!A22</f>
        <v>601200</v>
      </c>
      <c r="B9" s="27" t="str">
        <f>'BUDGET TRAVAUX'!B22:G22</f>
        <v>CAILLOU</v>
      </c>
      <c r="C9" s="227" t="str">
        <f>IF('BUDGET ETUDE'!M23=0,"",'BUDGET ETUDE'!M23)</f>
        <v/>
      </c>
      <c r="D9" s="126"/>
      <c r="E9" s="28" t="str">
        <f>IF('BUDGET TRAVAUX'!O22=0,"",'BUDGET TRAVAUX'!O22)</f>
        <v/>
      </c>
      <c r="F9" s="129" t="str">
        <f>IF(E9="","",E9/$E$70)</f>
        <v/>
      </c>
      <c r="G9" s="87" t="str">
        <f t="shared" ref="G9:G66" si="8">IF((I9+K9+M9+O9+Q9+S9+U9+W9+Y9+AA9)=0,"",(I9+K9+M9+O9+Q9+S9+U9+W9+Y9+AA9))</f>
        <v/>
      </c>
      <c r="H9" s="30" t="str">
        <f>IF(G9="","",IF(G$70=0,"",G9/$G$70))</f>
        <v/>
      </c>
      <c r="I9" s="31">
        <f>'S1'!T23</f>
        <v>0</v>
      </c>
      <c r="J9" s="32">
        <f t="shared" ref="J9:J11" si="9">IF(I9=0,0,I9/$I$70)</f>
        <v>0</v>
      </c>
      <c r="K9" s="33">
        <f>'S2'!$T23</f>
        <v>0</v>
      </c>
      <c r="L9" s="32">
        <f t="shared" ref="L9:L12" si="10">IF(K9=0,0,K9/K$70)</f>
        <v>0</v>
      </c>
      <c r="M9" s="34">
        <f>'S3'!$T23</f>
        <v>0</v>
      </c>
      <c r="N9" s="32">
        <f t="shared" si="0"/>
        <v>0</v>
      </c>
      <c r="O9" s="68">
        <f>'S4'!$T23</f>
        <v>0</v>
      </c>
      <c r="P9" s="32">
        <f t="shared" si="1"/>
        <v>0</v>
      </c>
      <c r="Q9" s="72">
        <f>'S5'!$T23</f>
        <v>0</v>
      </c>
      <c r="R9" s="32">
        <f t="shared" si="2"/>
        <v>0</v>
      </c>
      <c r="S9" s="76">
        <f>'S6'!$T23</f>
        <v>0</v>
      </c>
      <c r="T9" s="32">
        <f t="shared" si="3"/>
        <v>0</v>
      </c>
      <c r="U9" s="80">
        <f>'S7'!$T23</f>
        <v>0</v>
      </c>
      <c r="V9" s="32">
        <f t="shared" si="4"/>
        <v>0</v>
      </c>
      <c r="W9" s="84">
        <f>'S8'!$T23</f>
        <v>0</v>
      </c>
      <c r="X9" s="32">
        <f t="shared" si="5"/>
        <v>0</v>
      </c>
      <c r="Y9" s="93">
        <f>'S9'!$T23</f>
        <v>0</v>
      </c>
      <c r="Z9" s="32">
        <f t="shared" si="6"/>
        <v>0</v>
      </c>
      <c r="AA9" s="97">
        <f>'S10'!$T23</f>
        <v>0</v>
      </c>
      <c r="AB9" s="29">
        <f t="shared" si="7"/>
        <v>0</v>
      </c>
      <c r="AC9" s="35" t="str">
        <f t="shared" ref="AC9:AC11" si="11">IF(G9="","",+E9-G9)</f>
        <v/>
      </c>
    </row>
    <row r="10" spans="1:29">
      <c r="A10" s="26">
        <f>'BUDGET TRAVAUX'!A23</f>
        <v>601300</v>
      </c>
      <c r="B10" s="27" t="str">
        <f>'BUDGET TRAVAUX'!B23:G23</f>
        <v>ACIER</v>
      </c>
      <c r="C10" s="227" t="str">
        <f>IF('BUDGET ETUDE'!M24=0,"",'BUDGET ETUDE'!M24)</f>
        <v/>
      </c>
      <c r="D10" s="126"/>
      <c r="E10" s="28" t="str">
        <f>IF('BUDGET TRAVAUX'!O23=0,"",'BUDGET TRAVAUX'!O23)</f>
        <v/>
      </c>
      <c r="F10" s="129" t="str">
        <f>IF(E10="","",E10/$E$70)</f>
        <v/>
      </c>
      <c r="G10" s="87" t="str">
        <f t="shared" si="8"/>
        <v/>
      </c>
      <c r="H10" s="30" t="str">
        <f>IF(G10="","",IF(G$70=0,"",G10/$G$70))</f>
        <v/>
      </c>
      <c r="I10" s="31">
        <f>'S1'!T24</f>
        <v>0</v>
      </c>
      <c r="J10" s="32">
        <f t="shared" si="9"/>
        <v>0</v>
      </c>
      <c r="K10" s="33">
        <f>'S2'!$T24</f>
        <v>0</v>
      </c>
      <c r="L10" s="32">
        <f t="shared" si="10"/>
        <v>0</v>
      </c>
      <c r="M10" s="34">
        <f>'S3'!$T24</f>
        <v>0</v>
      </c>
      <c r="N10" s="32">
        <f t="shared" si="0"/>
        <v>0</v>
      </c>
      <c r="O10" s="68">
        <f>'S4'!$T24</f>
        <v>0</v>
      </c>
      <c r="P10" s="32">
        <f t="shared" si="1"/>
        <v>0</v>
      </c>
      <c r="Q10" s="72">
        <f>'S5'!$T24</f>
        <v>0</v>
      </c>
      <c r="R10" s="32">
        <f t="shared" si="2"/>
        <v>0</v>
      </c>
      <c r="S10" s="76">
        <f>'S6'!$T24</f>
        <v>0</v>
      </c>
      <c r="T10" s="32">
        <f t="shared" si="3"/>
        <v>0</v>
      </c>
      <c r="U10" s="80">
        <f>'S7'!$T24</f>
        <v>0</v>
      </c>
      <c r="V10" s="32">
        <f t="shared" si="4"/>
        <v>0</v>
      </c>
      <c r="W10" s="84">
        <f>'S8'!$T24</f>
        <v>0</v>
      </c>
      <c r="X10" s="32">
        <f t="shared" si="5"/>
        <v>0</v>
      </c>
      <c r="Y10" s="93">
        <f>'S9'!$T24</f>
        <v>0</v>
      </c>
      <c r="Z10" s="32">
        <f t="shared" si="6"/>
        <v>0</v>
      </c>
      <c r="AA10" s="97">
        <f>'S10'!$T24</f>
        <v>0</v>
      </c>
      <c r="AB10" s="29">
        <f t="shared" si="7"/>
        <v>0</v>
      </c>
      <c r="AC10" s="35" t="str">
        <f t="shared" si="11"/>
        <v/>
      </c>
    </row>
    <row r="11" spans="1:29">
      <c r="A11" s="26">
        <f>'BUDGET TRAVAUX'!A24</f>
        <v>601400</v>
      </c>
      <c r="B11" s="27" t="str">
        <f>'BUDGET TRAVAUX'!B24:G24</f>
        <v>CIMENT</v>
      </c>
      <c r="C11" s="227" t="str">
        <f>IF('BUDGET ETUDE'!M25=0,"",'BUDGET ETUDE'!M25)</f>
        <v/>
      </c>
      <c r="D11" s="126"/>
      <c r="E11" s="28" t="str">
        <f>IF('BUDGET TRAVAUX'!O24=0,"",'BUDGET TRAVAUX'!O24)</f>
        <v/>
      </c>
      <c r="F11" s="129" t="str">
        <f>IF(E11="","",E11/$E$70)</f>
        <v/>
      </c>
      <c r="G11" s="87" t="str">
        <f t="shared" si="8"/>
        <v/>
      </c>
      <c r="H11" s="30" t="str">
        <f>IF(G11="","",IF(G$70=0,"",G11/$G$70))</f>
        <v/>
      </c>
      <c r="I11" s="31">
        <f>'S1'!T25</f>
        <v>0</v>
      </c>
      <c r="J11" s="32">
        <f t="shared" si="9"/>
        <v>0</v>
      </c>
      <c r="K11" s="33">
        <f>'S2'!$T25</f>
        <v>0</v>
      </c>
      <c r="L11" s="32">
        <f t="shared" si="10"/>
        <v>0</v>
      </c>
      <c r="M11" s="34">
        <f>'S3'!$T25</f>
        <v>0</v>
      </c>
      <c r="N11" s="32">
        <f t="shared" si="0"/>
        <v>0</v>
      </c>
      <c r="O11" s="68">
        <f>'S4'!$T25</f>
        <v>0</v>
      </c>
      <c r="P11" s="32">
        <f t="shared" si="1"/>
        <v>0</v>
      </c>
      <c r="Q11" s="72">
        <f>'S5'!$T25</f>
        <v>0</v>
      </c>
      <c r="R11" s="32">
        <f t="shared" si="2"/>
        <v>0</v>
      </c>
      <c r="S11" s="76">
        <f>'S6'!$T25</f>
        <v>0</v>
      </c>
      <c r="T11" s="32">
        <f t="shared" si="3"/>
        <v>0</v>
      </c>
      <c r="U11" s="80">
        <f>'S7'!$T25</f>
        <v>0</v>
      </c>
      <c r="V11" s="32">
        <f t="shared" si="4"/>
        <v>0</v>
      </c>
      <c r="W11" s="84">
        <f>'S8'!$T25</f>
        <v>0</v>
      </c>
      <c r="X11" s="32">
        <f t="shared" si="5"/>
        <v>0</v>
      </c>
      <c r="Y11" s="93">
        <f>'S9'!$T25</f>
        <v>0</v>
      </c>
      <c r="Z11" s="32">
        <f t="shared" si="6"/>
        <v>0</v>
      </c>
      <c r="AA11" s="97">
        <f>'S10'!$T25</f>
        <v>0</v>
      </c>
      <c r="AB11" s="29">
        <f t="shared" si="7"/>
        <v>0</v>
      </c>
      <c r="AC11" s="35" t="str">
        <f t="shared" si="11"/>
        <v/>
      </c>
    </row>
    <row r="12" spans="1:29">
      <c r="A12" s="36"/>
      <c r="B12" s="37" t="s">
        <v>52</v>
      </c>
      <c r="C12" s="38">
        <f>SUM(C8:C11)</f>
        <v>0</v>
      </c>
      <c r="D12" s="233">
        <f>IF(C12=0,0,C12/$C$70)</f>
        <v>0</v>
      </c>
      <c r="E12" s="39">
        <f>SUM(E8:E11)</f>
        <v>0</v>
      </c>
      <c r="F12" s="232">
        <f>IF(E12=0,0,E12/$E$70)</f>
        <v>0</v>
      </c>
      <c r="G12" s="88">
        <f>(I12+K12+M12+O12+Q12+S12+U12+W12+Y12+AA12)</f>
        <v>0</v>
      </c>
      <c r="H12" s="232">
        <f>IF(G70=0,0,G12/$G$70)</f>
        <v>0</v>
      </c>
      <c r="I12" s="40">
        <f>SUM(I8:I11)</f>
        <v>0</v>
      </c>
      <c r="J12" s="41">
        <f>IF(I12=0,0,I12/$I$70)</f>
        <v>0</v>
      </c>
      <c r="K12" s="42">
        <f>SUM(K8:K11)</f>
        <v>0</v>
      </c>
      <c r="L12" s="41">
        <f t="shared" si="10"/>
        <v>0</v>
      </c>
      <c r="M12" s="44">
        <f>SUM(M8:M11)</f>
        <v>0</v>
      </c>
      <c r="N12" s="41">
        <f t="shared" si="0"/>
        <v>0</v>
      </c>
      <c r="O12" s="69">
        <f>SUM(O8:O11)</f>
        <v>0</v>
      </c>
      <c r="P12" s="41">
        <f t="shared" si="1"/>
        <v>0</v>
      </c>
      <c r="Q12" s="73">
        <f>SUM(Q8:Q11)</f>
        <v>0</v>
      </c>
      <c r="R12" s="41">
        <f t="shared" si="2"/>
        <v>0</v>
      </c>
      <c r="S12" s="77">
        <f>SUM(S8:S11)</f>
        <v>0</v>
      </c>
      <c r="T12" s="41">
        <f t="shared" si="3"/>
        <v>0</v>
      </c>
      <c r="U12" s="81">
        <f>SUM(U8:U11)</f>
        <v>0</v>
      </c>
      <c r="V12" s="41">
        <f t="shared" si="4"/>
        <v>0</v>
      </c>
      <c r="W12" s="85">
        <f>SUM(W8:W11)</f>
        <v>0</v>
      </c>
      <c r="X12" s="41">
        <f t="shared" si="5"/>
        <v>0</v>
      </c>
      <c r="Y12" s="94">
        <f>SUM(Y8:Y11)</f>
        <v>0</v>
      </c>
      <c r="Z12" s="41">
        <f t="shared" si="6"/>
        <v>0</v>
      </c>
      <c r="AA12" s="98">
        <f>SUM(AA8:AA11)</f>
        <v>0</v>
      </c>
      <c r="AB12" s="43">
        <f t="shared" si="7"/>
        <v>0</v>
      </c>
      <c r="AC12" s="45">
        <f t="shared" ref="AC12:AC47" si="12">+E12-G12</f>
        <v>0</v>
      </c>
    </row>
    <row r="13" spans="1:29">
      <c r="A13" s="16">
        <f>'BUDGET TRAVAUX'!A30</f>
        <v>602200</v>
      </c>
      <c r="B13" s="17" t="s">
        <v>53</v>
      </c>
      <c r="C13" s="18"/>
      <c r="D13" s="125"/>
      <c r="E13" s="19"/>
      <c r="F13" s="129" t="str">
        <f t="shared" ref="F13:F18" si="13">IF(E13="","",E13/$E$70)</f>
        <v/>
      </c>
      <c r="G13" s="87"/>
      <c r="H13" s="30" t="str">
        <f t="shared" ref="H13:H18" si="14">IF(G13="","",IF(G$70=0,"",G13/$G$70))</f>
        <v/>
      </c>
      <c r="I13" s="31"/>
      <c r="J13" s="32"/>
      <c r="K13" s="33"/>
      <c r="L13" s="29"/>
      <c r="M13" s="34"/>
      <c r="N13" s="29"/>
      <c r="O13" s="68"/>
      <c r="P13" s="29"/>
      <c r="Q13" s="72"/>
      <c r="R13" s="29"/>
      <c r="S13" s="76"/>
      <c r="T13" s="29"/>
      <c r="U13" s="80"/>
      <c r="V13" s="29"/>
      <c r="W13" s="84"/>
      <c r="X13" s="29"/>
      <c r="Y13" s="93"/>
      <c r="Z13" s="29"/>
      <c r="AA13" s="97"/>
      <c r="AB13" s="29"/>
      <c r="AC13" s="35"/>
    </row>
    <row r="14" spans="1:29">
      <c r="A14" s="26">
        <f>'BUDGET TRAVAUX'!A31</f>
        <v>606210</v>
      </c>
      <c r="B14" s="27" t="str">
        <f>'BUDGET TRAVAUX'!B31:G31</f>
        <v>FUEL</v>
      </c>
      <c r="C14" s="227" t="str">
        <f>IF('BUDGET ETUDE'!M32=0,"",'BUDGET ETUDE'!M32)</f>
        <v/>
      </c>
      <c r="D14" s="126"/>
      <c r="E14" s="28" t="str">
        <f>IF('BUDGET TRAVAUX'!O31=0,"",'BUDGET TRAVAUX'!O31)</f>
        <v/>
      </c>
      <c r="F14" s="129" t="str">
        <f t="shared" si="13"/>
        <v/>
      </c>
      <c r="G14" s="87" t="str">
        <f t="shared" si="8"/>
        <v/>
      </c>
      <c r="H14" s="30" t="str">
        <f t="shared" si="14"/>
        <v/>
      </c>
      <c r="I14" s="31">
        <f>+'S1'!T32</f>
        <v>0</v>
      </c>
      <c r="J14" s="32">
        <f t="shared" ref="J14:J18" si="15">IF(I14=0,0,I14/$I$70)</f>
        <v>0</v>
      </c>
      <c r="K14" s="33">
        <f>+'S2'!T32</f>
        <v>0</v>
      </c>
      <c r="L14" s="32">
        <f t="shared" ref="L14:L19" si="16">IF(K14=0,0,K14/K$70)</f>
        <v>0</v>
      </c>
      <c r="M14" s="34">
        <f>'S3'!T32</f>
        <v>0</v>
      </c>
      <c r="N14" s="32">
        <f t="shared" ref="N14:N19" si="17">IF(M14=0,0,M14/M$70)</f>
        <v>0</v>
      </c>
      <c r="O14" s="68">
        <f>'S4'!T32</f>
        <v>0</v>
      </c>
      <c r="P14" s="32">
        <f t="shared" ref="P14:P19" si="18">IF(O14=0,0,O14/O$70)</f>
        <v>0</v>
      </c>
      <c r="Q14" s="72">
        <f>'S5'!T32</f>
        <v>0</v>
      </c>
      <c r="R14" s="32">
        <f t="shared" ref="R14:R19" si="19">IF(Q14=0,0,Q14/Q$70)</f>
        <v>0</v>
      </c>
      <c r="S14" s="76">
        <f>'S6'!T32</f>
        <v>0</v>
      </c>
      <c r="T14" s="32">
        <f t="shared" ref="T14:T19" si="20">IF(S14=0,0,S14/S$70)</f>
        <v>0</v>
      </c>
      <c r="U14" s="80">
        <f>'S7'!T32</f>
        <v>0</v>
      </c>
      <c r="V14" s="32">
        <f t="shared" ref="V14:V19" si="21">IF(U14=0,0,U14/U$70)</f>
        <v>0</v>
      </c>
      <c r="W14" s="84">
        <f>'S8'!$T32</f>
        <v>0</v>
      </c>
      <c r="X14" s="32">
        <f t="shared" ref="X14:X19" si="22">IF(W14=0,0,W14/W$70)</f>
        <v>0</v>
      </c>
      <c r="Y14" s="93">
        <f>'S9'!$T32</f>
        <v>0</v>
      </c>
      <c r="Z14" s="32">
        <f t="shared" ref="Z14:Z19" si="23">IF(Y14=0,0,Y14/Y$70)</f>
        <v>0</v>
      </c>
      <c r="AA14" s="97">
        <f>'S10'!$T32</f>
        <v>0</v>
      </c>
      <c r="AB14" s="29">
        <f t="shared" ref="AB14:AB19" si="24">IF(AA14=0,0,AA14/AA$70)</f>
        <v>0</v>
      </c>
      <c r="AC14" s="35" t="str">
        <f>IF(G14="","",+E14-G14)</f>
        <v/>
      </c>
    </row>
    <row r="15" spans="1:29">
      <c r="A15" s="26">
        <f>'BUDGET TRAVAUX'!A32</f>
        <v>602000</v>
      </c>
      <c r="B15" s="27" t="str">
        <f>'BUDGET TRAVAUX'!B32:G32</f>
        <v>RECEPIEUX</v>
      </c>
      <c r="C15" s="227" t="str">
        <f>IF('BUDGET ETUDE'!M33=0,"",'BUDGET ETUDE'!M33)</f>
        <v/>
      </c>
      <c r="D15" s="126"/>
      <c r="E15" s="28" t="str">
        <f>IF('BUDGET TRAVAUX'!O32=0,"",'BUDGET TRAVAUX'!O32)</f>
        <v/>
      </c>
      <c r="F15" s="129" t="str">
        <f t="shared" si="13"/>
        <v/>
      </c>
      <c r="G15" s="87" t="str">
        <f t="shared" si="8"/>
        <v/>
      </c>
      <c r="H15" s="30" t="str">
        <f t="shared" si="14"/>
        <v/>
      </c>
      <c r="I15" s="31">
        <f>+'S1'!T33</f>
        <v>0</v>
      </c>
      <c r="J15" s="32">
        <f t="shared" si="15"/>
        <v>0</v>
      </c>
      <c r="K15" s="33">
        <f>+'S2'!T33</f>
        <v>0</v>
      </c>
      <c r="L15" s="32">
        <f t="shared" si="16"/>
        <v>0</v>
      </c>
      <c r="M15" s="34">
        <f>'S3'!T33</f>
        <v>0</v>
      </c>
      <c r="N15" s="32">
        <f t="shared" si="17"/>
        <v>0</v>
      </c>
      <c r="O15" s="68">
        <f>'S4'!T33</f>
        <v>0</v>
      </c>
      <c r="P15" s="32">
        <f t="shared" si="18"/>
        <v>0</v>
      </c>
      <c r="Q15" s="72">
        <f>'S5'!T33</f>
        <v>0</v>
      </c>
      <c r="R15" s="32">
        <f t="shared" si="19"/>
        <v>0</v>
      </c>
      <c r="S15" s="76">
        <f>'S6'!T33</f>
        <v>0</v>
      </c>
      <c r="T15" s="32">
        <f t="shared" si="20"/>
        <v>0</v>
      </c>
      <c r="U15" s="80">
        <f>'S7'!T33</f>
        <v>0</v>
      </c>
      <c r="V15" s="32">
        <f t="shared" si="21"/>
        <v>0</v>
      </c>
      <c r="W15" s="84">
        <f>'S8'!$T33</f>
        <v>0</v>
      </c>
      <c r="X15" s="32">
        <f t="shared" si="22"/>
        <v>0</v>
      </c>
      <c r="Y15" s="93">
        <f>'S9'!$T33</f>
        <v>0</v>
      </c>
      <c r="Z15" s="32">
        <f t="shared" si="23"/>
        <v>0</v>
      </c>
      <c r="AA15" s="97">
        <f>'S10'!$T33</f>
        <v>0</v>
      </c>
      <c r="AB15" s="29">
        <f t="shared" si="24"/>
        <v>0</v>
      </c>
      <c r="AC15" s="35" t="str">
        <f t="shared" ref="AC15:AC18" si="25">IF(G15="","",+E15-G15)</f>
        <v/>
      </c>
    </row>
    <row r="16" spans="1:29">
      <c r="A16" s="26">
        <f>'BUDGET TRAVAUX'!A33</f>
        <v>602000</v>
      </c>
      <c r="B16" s="27" t="str">
        <f>'BUDGET TRAVAUX'!B33:G33</f>
        <v>DIV MATERIEL</v>
      </c>
      <c r="C16" s="227" t="str">
        <f>IF('BUDGET ETUDE'!M34=0,"",'BUDGET ETUDE'!M34)</f>
        <v/>
      </c>
      <c r="D16" s="126"/>
      <c r="E16" s="28" t="str">
        <f>IF('BUDGET TRAVAUX'!O33=0,"",'BUDGET TRAVAUX'!O33)</f>
        <v/>
      </c>
      <c r="F16" s="129" t="str">
        <f t="shared" si="13"/>
        <v/>
      </c>
      <c r="G16" s="87" t="str">
        <f t="shared" si="8"/>
        <v/>
      </c>
      <c r="H16" s="30" t="str">
        <f t="shared" si="14"/>
        <v/>
      </c>
      <c r="I16" s="31">
        <f>+'S1'!T34</f>
        <v>0</v>
      </c>
      <c r="J16" s="32">
        <f t="shared" si="15"/>
        <v>0</v>
      </c>
      <c r="K16" s="33">
        <f>+'S2'!T34</f>
        <v>0</v>
      </c>
      <c r="L16" s="32">
        <f t="shared" si="16"/>
        <v>0</v>
      </c>
      <c r="M16" s="34">
        <f>'S3'!T34</f>
        <v>0</v>
      </c>
      <c r="N16" s="32">
        <f t="shared" si="17"/>
        <v>0</v>
      </c>
      <c r="O16" s="68">
        <f>'S4'!T34</f>
        <v>0</v>
      </c>
      <c r="P16" s="32">
        <f t="shared" si="18"/>
        <v>0</v>
      </c>
      <c r="Q16" s="72">
        <f>'S5'!T34</f>
        <v>0</v>
      </c>
      <c r="R16" s="32">
        <f t="shared" si="19"/>
        <v>0</v>
      </c>
      <c r="S16" s="76">
        <f>'S6'!T34</f>
        <v>0</v>
      </c>
      <c r="T16" s="32">
        <f t="shared" si="20"/>
        <v>0</v>
      </c>
      <c r="U16" s="80">
        <f>'S7'!T34</f>
        <v>0</v>
      </c>
      <c r="V16" s="32">
        <f t="shared" si="21"/>
        <v>0</v>
      </c>
      <c r="W16" s="84">
        <f>'S8'!$T34</f>
        <v>0</v>
      </c>
      <c r="X16" s="32">
        <f t="shared" si="22"/>
        <v>0</v>
      </c>
      <c r="Y16" s="93">
        <f>'S9'!$T34</f>
        <v>0</v>
      </c>
      <c r="Z16" s="32">
        <f t="shared" si="23"/>
        <v>0</v>
      </c>
      <c r="AA16" s="97">
        <f>'S10'!$T34</f>
        <v>0</v>
      </c>
      <c r="AB16" s="29">
        <f t="shared" si="24"/>
        <v>0</v>
      </c>
      <c r="AC16" s="35" t="str">
        <f t="shared" si="25"/>
        <v/>
      </c>
    </row>
    <row r="17" spans="1:37">
      <c r="A17" s="26">
        <f>'BUDGET TRAVAUX'!A34</f>
        <v>602000</v>
      </c>
      <c r="B17" s="27" t="str">
        <f>'BUDGET TRAVAUX'!B34:G34</f>
        <v>DIV MATERIEL</v>
      </c>
      <c r="C17" s="227" t="str">
        <f>IF('BUDGET ETUDE'!M35=0,"",'BUDGET ETUDE'!M35)</f>
        <v/>
      </c>
      <c r="D17" s="126"/>
      <c r="E17" s="28" t="str">
        <f>IF('BUDGET TRAVAUX'!O34=0,"",'BUDGET TRAVAUX'!O34)</f>
        <v/>
      </c>
      <c r="F17" s="129" t="str">
        <f t="shared" si="13"/>
        <v/>
      </c>
      <c r="G17" s="87" t="str">
        <f t="shared" si="8"/>
        <v/>
      </c>
      <c r="H17" s="30" t="str">
        <f t="shared" si="14"/>
        <v/>
      </c>
      <c r="I17" s="31">
        <f>+'S1'!T35</f>
        <v>0</v>
      </c>
      <c r="J17" s="32">
        <f t="shared" si="15"/>
        <v>0</v>
      </c>
      <c r="K17" s="33">
        <f>+'S2'!T35</f>
        <v>0</v>
      </c>
      <c r="L17" s="32">
        <f t="shared" si="16"/>
        <v>0</v>
      </c>
      <c r="M17" s="34">
        <f>'S3'!T35</f>
        <v>0</v>
      </c>
      <c r="N17" s="32">
        <f t="shared" si="17"/>
        <v>0</v>
      </c>
      <c r="O17" s="68">
        <f>'S4'!T35</f>
        <v>0</v>
      </c>
      <c r="P17" s="32">
        <f t="shared" si="18"/>
        <v>0</v>
      </c>
      <c r="Q17" s="72">
        <f>'S5'!T35</f>
        <v>0</v>
      </c>
      <c r="R17" s="32">
        <f t="shared" si="19"/>
        <v>0</v>
      </c>
      <c r="S17" s="76">
        <f>'S6'!T35</f>
        <v>0</v>
      </c>
      <c r="T17" s="32">
        <f t="shared" si="20"/>
        <v>0</v>
      </c>
      <c r="U17" s="80">
        <f>'S7'!T35</f>
        <v>0</v>
      </c>
      <c r="V17" s="32">
        <f t="shared" si="21"/>
        <v>0</v>
      </c>
      <c r="W17" s="84">
        <f>'S8'!$T35</f>
        <v>0</v>
      </c>
      <c r="X17" s="32">
        <f t="shared" si="22"/>
        <v>0</v>
      </c>
      <c r="Y17" s="93">
        <f>'S9'!$T35</f>
        <v>0</v>
      </c>
      <c r="Z17" s="32">
        <f t="shared" si="23"/>
        <v>0</v>
      </c>
      <c r="AA17" s="97">
        <f>'S10'!$T35</f>
        <v>0</v>
      </c>
      <c r="AB17" s="29">
        <f t="shared" si="24"/>
        <v>0</v>
      </c>
      <c r="AC17" s="35" t="str">
        <f t="shared" si="25"/>
        <v/>
      </c>
      <c r="AF17" s="65"/>
      <c r="AG17" s="65"/>
      <c r="AH17" s="65"/>
      <c r="AI17" s="65"/>
      <c r="AJ17" s="65"/>
      <c r="AK17" s="65"/>
    </row>
    <row r="18" spans="1:37">
      <c r="A18" s="26">
        <f>'BUDGET TRAVAUX'!A35</f>
        <v>602000</v>
      </c>
      <c r="B18" s="27" t="str">
        <f>'BUDGET TRAVAUX'!B35:G35</f>
        <v>DIV MATERIEL</v>
      </c>
      <c r="C18" s="227" t="str">
        <f>IF('BUDGET ETUDE'!M36=0,"",'BUDGET ETUDE'!M36)</f>
        <v/>
      </c>
      <c r="D18" s="126"/>
      <c r="E18" s="28" t="str">
        <f>IF('BUDGET TRAVAUX'!O35=0,"",'BUDGET TRAVAUX'!O35)</f>
        <v/>
      </c>
      <c r="F18" s="129" t="str">
        <f t="shared" si="13"/>
        <v/>
      </c>
      <c r="G18" s="87" t="str">
        <f t="shared" si="8"/>
        <v/>
      </c>
      <c r="H18" s="30" t="str">
        <f t="shared" si="14"/>
        <v/>
      </c>
      <c r="I18" s="31">
        <f>+'S1'!T36</f>
        <v>0</v>
      </c>
      <c r="J18" s="32">
        <f t="shared" si="15"/>
        <v>0</v>
      </c>
      <c r="K18" s="33">
        <f>+'S2'!T36</f>
        <v>0</v>
      </c>
      <c r="L18" s="32">
        <f t="shared" si="16"/>
        <v>0</v>
      </c>
      <c r="M18" s="34">
        <f>'S3'!T36</f>
        <v>0</v>
      </c>
      <c r="N18" s="32">
        <f t="shared" si="17"/>
        <v>0</v>
      </c>
      <c r="O18" s="68">
        <f>'S4'!T36</f>
        <v>0</v>
      </c>
      <c r="P18" s="32">
        <f t="shared" si="18"/>
        <v>0</v>
      </c>
      <c r="Q18" s="72">
        <f>'S5'!T36</f>
        <v>0</v>
      </c>
      <c r="R18" s="32">
        <f t="shared" si="19"/>
        <v>0</v>
      </c>
      <c r="S18" s="76">
        <f>'S6'!T36</f>
        <v>0</v>
      </c>
      <c r="T18" s="32">
        <f t="shared" si="20"/>
        <v>0</v>
      </c>
      <c r="U18" s="80">
        <f>'S7'!T36</f>
        <v>0</v>
      </c>
      <c r="V18" s="32">
        <f t="shared" si="21"/>
        <v>0</v>
      </c>
      <c r="W18" s="84">
        <f>'S8'!$T36</f>
        <v>0</v>
      </c>
      <c r="X18" s="32">
        <f t="shared" si="22"/>
        <v>0</v>
      </c>
      <c r="Y18" s="93">
        <f>'S9'!$T36</f>
        <v>0</v>
      </c>
      <c r="Z18" s="32">
        <f t="shared" si="23"/>
        <v>0</v>
      </c>
      <c r="AA18" s="97">
        <f>'S10'!$T36</f>
        <v>0</v>
      </c>
      <c r="AB18" s="29">
        <f t="shared" si="24"/>
        <v>0</v>
      </c>
      <c r="AC18" s="35" t="str">
        <f t="shared" si="25"/>
        <v/>
      </c>
      <c r="AF18" s="65"/>
      <c r="AG18" s="65"/>
      <c r="AH18" s="65"/>
      <c r="AI18" s="65"/>
      <c r="AJ18" s="65"/>
      <c r="AK18" s="65"/>
    </row>
    <row r="19" spans="1:37">
      <c r="A19" s="36"/>
      <c r="B19" s="37" t="s">
        <v>52</v>
      </c>
      <c r="C19" s="38">
        <f>SUM(C14:C18)</f>
        <v>0</v>
      </c>
      <c r="D19" s="233">
        <f>IF(C19=0,0,C19/$C$70)</f>
        <v>0</v>
      </c>
      <c r="E19" s="39">
        <f>SUM(E14:E18)</f>
        <v>0</v>
      </c>
      <c r="F19" s="232">
        <f>IF(E19=0,0,E19/$E$70)</f>
        <v>0</v>
      </c>
      <c r="G19" s="88">
        <f>(I19+K19+M19+O19+Q19+S19+U19+W19+Y19+AA19)</f>
        <v>0</v>
      </c>
      <c r="H19" s="232">
        <f>IF(G70=0,0,G19/$E$70)</f>
        <v>0</v>
      </c>
      <c r="I19" s="40">
        <f>SUM(I14:I18)</f>
        <v>0</v>
      </c>
      <c r="J19" s="41">
        <f>IF(I19=0,0,I19/$I$70)</f>
        <v>0</v>
      </c>
      <c r="K19" s="42">
        <f>SUM(K14:K18)</f>
        <v>0</v>
      </c>
      <c r="L19" s="41">
        <f t="shared" si="16"/>
        <v>0</v>
      </c>
      <c r="M19" s="44">
        <f>SUM(M14:M18)</f>
        <v>0</v>
      </c>
      <c r="N19" s="41">
        <f t="shared" si="17"/>
        <v>0</v>
      </c>
      <c r="O19" s="69">
        <f>SUM(O14:O18)</f>
        <v>0</v>
      </c>
      <c r="P19" s="41">
        <f t="shared" si="18"/>
        <v>0</v>
      </c>
      <c r="Q19" s="73">
        <f>SUM(Q14:Q18)</f>
        <v>0</v>
      </c>
      <c r="R19" s="41">
        <f t="shared" si="19"/>
        <v>0</v>
      </c>
      <c r="S19" s="77">
        <f>SUM(S14:S18)</f>
        <v>0</v>
      </c>
      <c r="T19" s="41">
        <f t="shared" si="20"/>
        <v>0</v>
      </c>
      <c r="U19" s="81">
        <f>SUM(U14:U18)</f>
        <v>0</v>
      </c>
      <c r="V19" s="41">
        <f t="shared" si="21"/>
        <v>0</v>
      </c>
      <c r="W19" s="85">
        <f>SUM(W14:W18)</f>
        <v>0</v>
      </c>
      <c r="X19" s="41">
        <f t="shared" si="22"/>
        <v>0</v>
      </c>
      <c r="Y19" s="94">
        <f>SUM(Y14:Y18)</f>
        <v>0</v>
      </c>
      <c r="Z19" s="41">
        <f t="shared" si="23"/>
        <v>0</v>
      </c>
      <c r="AA19" s="98">
        <f>SUM(AA14:AA18)</f>
        <v>0</v>
      </c>
      <c r="AB19" s="43">
        <f t="shared" si="24"/>
        <v>0</v>
      </c>
      <c r="AC19" s="45">
        <f t="shared" si="12"/>
        <v>0</v>
      </c>
      <c r="AF19" s="65"/>
      <c r="AG19" s="65"/>
      <c r="AH19" s="65"/>
      <c r="AI19" s="65"/>
      <c r="AJ19" s="65"/>
      <c r="AK19" s="65"/>
    </row>
    <row r="20" spans="1:37">
      <c r="A20" s="16">
        <f>'BUDGET TRAVAUX'!A36</f>
        <v>611000</v>
      </c>
      <c r="B20" s="17" t="s">
        <v>54</v>
      </c>
      <c r="C20" s="18"/>
      <c r="D20" s="125"/>
      <c r="E20" s="19"/>
      <c r="F20" s="231" t="str">
        <f t="shared" ref="F20:F25" si="26">IF(E20="","",E20/$E$70)</f>
        <v/>
      </c>
      <c r="G20" s="87"/>
      <c r="H20" s="21" t="str">
        <f t="shared" ref="H20:H25" si="27">IF(G20="","",IF(G$70=0,"",G20/$G$70))</f>
        <v/>
      </c>
      <c r="I20" s="31"/>
      <c r="J20" s="32"/>
      <c r="K20" s="33"/>
      <c r="L20" s="29"/>
      <c r="M20" s="34"/>
      <c r="N20" s="29"/>
      <c r="O20" s="68"/>
      <c r="P20" s="29"/>
      <c r="Q20" s="72"/>
      <c r="R20" s="29"/>
      <c r="S20" s="76"/>
      <c r="T20" s="29"/>
      <c r="U20" s="80"/>
      <c r="V20" s="29"/>
      <c r="W20" s="84"/>
      <c r="X20" s="29"/>
      <c r="Y20" s="93"/>
      <c r="Z20" s="29"/>
      <c r="AA20" s="97"/>
      <c r="AB20" s="29"/>
      <c r="AC20" s="35"/>
      <c r="AF20" s="65"/>
      <c r="AG20" s="65"/>
      <c r="AH20" s="65"/>
      <c r="AI20" s="65"/>
      <c r="AJ20" s="65"/>
      <c r="AK20" s="65"/>
    </row>
    <row r="21" spans="1:37">
      <c r="A21" s="26">
        <f>'BUDGET TRAVAUX'!A37</f>
        <v>0</v>
      </c>
      <c r="B21" s="27" t="str">
        <f>'BUDGET TRAVAUX'!B37:G37</f>
        <v>ATELIER DE FORAGE</v>
      </c>
      <c r="C21" s="227" t="str">
        <f>IF('BUDGET ETUDE'!M38=0,"",'BUDGET ETUDE'!M38)</f>
        <v/>
      </c>
      <c r="D21" s="126"/>
      <c r="E21" s="28" t="str">
        <f>IF('BUDGET TRAVAUX'!O37=0,"",'BUDGET TRAVAUX'!O37)</f>
        <v/>
      </c>
      <c r="F21" s="129" t="str">
        <f t="shared" si="26"/>
        <v/>
      </c>
      <c r="G21" s="87" t="str">
        <f t="shared" si="8"/>
        <v/>
      </c>
      <c r="H21" s="30" t="str">
        <f t="shared" si="27"/>
        <v/>
      </c>
      <c r="I21" s="31">
        <f>+'S1'!T38</f>
        <v>0</v>
      </c>
      <c r="J21" s="32">
        <f t="shared" ref="J21:J25" si="28">IF(I21=0,0,I21/$I$70)</f>
        <v>0</v>
      </c>
      <c r="K21" s="33">
        <f>'S2'!T38</f>
        <v>0</v>
      </c>
      <c r="L21" s="32">
        <f t="shared" ref="L21:L26" si="29">IF(K21=0,0,K21/K$70)</f>
        <v>0</v>
      </c>
      <c r="M21" s="34">
        <f>'S3'!T38</f>
        <v>0</v>
      </c>
      <c r="N21" s="32">
        <f t="shared" ref="N21:N26" si="30">IF(M21=0,0,M21/M$70)</f>
        <v>0</v>
      </c>
      <c r="O21" s="68">
        <f>'S4'!T38</f>
        <v>0</v>
      </c>
      <c r="P21" s="32">
        <f t="shared" ref="P21:P33" si="31">IF(O21=0,0,O21/O$70)</f>
        <v>0</v>
      </c>
      <c r="Q21" s="72">
        <f>'S5'!T38</f>
        <v>0</v>
      </c>
      <c r="R21" s="32">
        <f t="shared" ref="R21:R26" si="32">IF(Q21=0,0,Q21/Q$70)</f>
        <v>0</v>
      </c>
      <c r="S21" s="76">
        <f>'S6'!T38</f>
        <v>0</v>
      </c>
      <c r="T21" s="32">
        <f t="shared" ref="T21:T26" si="33">IF(S21=0,0,S21/S$70)</f>
        <v>0</v>
      </c>
      <c r="U21" s="80">
        <f>'S7'!T38</f>
        <v>0</v>
      </c>
      <c r="V21" s="32">
        <f t="shared" ref="V21:V26" si="34">IF(U21=0,0,U21/U$70)</f>
        <v>0</v>
      </c>
      <c r="W21" s="84">
        <f>'S8'!$T38</f>
        <v>0</v>
      </c>
      <c r="X21" s="32">
        <f t="shared" ref="X21:X26" si="35">IF(W21=0,0,W21/W$70)</f>
        <v>0</v>
      </c>
      <c r="Y21" s="93">
        <f>'S9'!$T38</f>
        <v>0</v>
      </c>
      <c r="Z21" s="32">
        <f t="shared" ref="Z21:Z26" si="36">IF(Y21=0,0,Y21/Y$70)</f>
        <v>0</v>
      </c>
      <c r="AA21" s="97">
        <f>'S10'!$T38</f>
        <v>0</v>
      </c>
      <c r="AB21" s="29">
        <f t="shared" ref="AB21:AB26" si="37">IF(AA21=0,0,AA21/AA$70)</f>
        <v>0</v>
      </c>
      <c r="AC21" s="35" t="str">
        <f>IF(G21="","",+E21-G21)</f>
        <v/>
      </c>
      <c r="AF21" s="65"/>
      <c r="AG21" s="65"/>
      <c r="AH21" s="65"/>
      <c r="AI21" s="65"/>
      <c r="AJ21" s="65"/>
      <c r="AK21" s="65"/>
    </row>
    <row r="22" spans="1:37">
      <c r="A22" s="26">
        <f>'BUDGET TRAVAUX'!A38</f>
        <v>611100</v>
      </c>
      <c r="B22" s="27" t="str">
        <f>'BUDGET TRAVAUX'!B38:G38</f>
        <v>GEOTECHNIQUE</v>
      </c>
      <c r="C22" s="227" t="str">
        <f>IF('BUDGET ETUDE'!M39=0,"",'BUDGET ETUDE'!M39)</f>
        <v/>
      </c>
      <c r="D22" s="126"/>
      <c r="E22" s="28" t="str">
        <f>IF('BUDGET TRAVAUX'!O38=0,"",'BUDGET TRAVAUX'!O38)</f>
        <v/>
      </c>
      <c r="F22" s="129" t="str">
        <f t="shared" si="26"/>
        <v/>
      </c>
      <c r="G22" s="87" t="str">
        <f t="shared" si="8"/>
        <v/>
      </c>
      <c r="H22" s="30" t="str">
        <f t="shared" si="27"/>
        <v/>
      </c>
      <c r="I22" s="31">
        <f>+'S1'!T39</f>
        <v>0</v>
      </c>
      <c r="J22" s="32">
        <f t="shared" si="28"/>
        <v>0</v>
      </c>
      <c r="K22" s="33">
        <f>'S2'!T39</f>
        <v>0</v>
      </c>
      <c r="L22" s="32">
        <f t="shared" si="29"/>
        <v>0</v>
      </c>
      <c r="M22" s="34">
        <f>'S3'!T39</f>
        <v>0</v>
      </c>
      <c r="N22" s="32">
        <f t="shared" si="30"/>
        <v>0</v>
      </c>
      <c r="O22" s="68">
        <f>'S4'!T39</f>
        <v>0</v>
      </c>
      <c r="P22" s="32">
        <f t="shared" si="31"/>
        <v>0</v>
      </c>
      <c r="Q22" s="72">
        <f>'S5'!T39</f>
        <v>0</v>
      </c>
      <c r="R22" s="32">
        <f t="shared" si="32"/>
        <v>0</v>
      </c>
      <c r="S22" s="76">
        <f>'S6'!T39</f>
        <v>0</v>
      </c>
      <c r="T22" s="32">
        <f t="shared" si="33"/>
        <v>0</v>
      </c>
      <c r="U22" s="80">
        <f>'S7'!T39</f>
        <v>0</v>
      </c>
      <c r="V22" s="32">
        <f t="shared" si="34"/>
        <v>0</v>
      </c>
      <c r="W22" s="84">
        <f>'S8'!$T39</f>
        <v>0</v>
      </c>
      <c r="X22" s="32">
        <f t="shared" si="35"/>
        <v>0</v>
      </c>
      <c r="Y22" s="93">
        <f>'S9'!$T39</f>
        <v>0</v>
      </c>
      <c r="Z22" s="32">
        <f t="shared" si="36"/>
        <v>0</v>
      </c>
      <c r="AA22" s="97">
        <f>'S10'!$T39</f>
        <v>0</v>
      </c>
      <c r="AB22" s="29">
        <f t="shared" si="37"/>
        <v>0</v>
      </c>
      <c r="AC22" s="35" t="str">
        <f t="shared" ref="AC22:AC25" si="38">IF(G22="","",+E22-G22)</f>
        <v/>
      </c>
      <c r="AF22" s="27"/>
      <c r="AG22" s="27"/>
      <c r="AH22" s="27"/>
      <c r="AI22" s="27"/>
      <c r="AJ22" s="27"/>
      <c r="AK22" s="27"/>
    </row>
    <row r="23" spans="1:37">
      <c r="A23" s="26">
        <f>'BUDGET TRAVAUX'!A39</f>
        <v>611200</v>
      </c>
      <c r="B23" s="27" t="str">
        <f>'BUDGET TRAVAUX'!B39:G39</f>
        <v>DECHARGE TERRE</v>
      </c>
      <c r="C23" s="227" t="str">
        <f>IF('BUDGET ETUDE'!M40=0,"",'BUDGET ETUDE'!M40)</f>
        <v/>
      </c>
      <c r="D23" s="126"/>
      <c r="E23" s="28" t="str">
        <f>IF('BUDGET TRAVAUX'!O39=0,"",'BUDGET TRAVAUX'!O39)</f>
        <v/>
      </c>
      <c r="F23" s="129" t="str">
        <f t="shared" si="26"/>
        <v/>
      </c>
      <c r="G23" s="87" t="str">
        <f t="shared" si="8"/>
        <v/>
      </c>
      <c r="H23" s="30" t="str">
        <f t="shared" si="27"/>
        <v/>
      </c>
      <c r="I23" s="31">
        <f>+'S1'!T40</f>
        <v>0</v>
      </c>
      <c r="J23" s="32">
        <f t="shared" si="28"/>
        <v>0</v>
      </c>
      <c r="K23" s="33">
        <f>'S2'!T40</f>
        <v>0</v>
      </c>
      <c r="L23" s="32">
        <f t="shared" si="29"/>
        <v>0</v>
      </c>
      <c r="M23" s="34">
        <f>'S3'!T40</f>
        <v>0</v>
      </c>
      <c r="N23" s="32">
        <f t="shared" si="30"/>
        <v>0</v>
      </c>
      <c r="O23" s="68">
        <f>'S4'!T40</f>
        <v>0</v>
      </c>
      <c r="P23" s="32">
        <f t="shared" si="31"/>
        <v>0</v>
      </c>
      <c r="Q23" s="72">
        <f>'S5'!T40</f>
        <v>0</v>
      </c>
      <c r="R23" s="32">
        <f t="shared" si="32"/>
        <v>0</v>
      </c>
      <c r="S23" s="76">
        <f>'S6'!T40</f>
        <v>0</v>
      </c>
      <c r="T23" s="32">
        <f t="shared" si="33"/>
        <v>0</v>
      </c>
      <c r="U23" s="80">
        <f>'S7'!T40</f>
        <v>0</v>
      </c>
      <c r="V23" s="32">
        <f t="shared" si="34"/>
        <v>0</v>
      </c>
      <c r="W23" s="84">
        <f>'S8'!$T40</f>
        <v>0</v>
      </c>
      <c r="X23" s="32">
        <f t="shared" si="35"/>
        <v>0</v>
      </c>
      <c r="Y23" s="93">
        <f>'S9'!$T40</f>
        <v>0</v>
      </c>
      <c r="Z23" s="32">
        <f t="shared" si="36"/>
        <v>0</v>
      </c>
      <c r="AA23" s="97">
        <f>'S10'!$T40</f>
        <v>0</v>
      </c>
      <c r="AB23" s="29">
        <f t="shared" si="37"/>
        <v>0</v>
      </c>
      <c r="AC23" s="35" t="str">
        <f>IF(G23="","",+E23-G23)</f>
        <v/>
      </c>
      <c r="AF23" s="27"/>
      <c r="AG23" s="27"/>
      <c r="AH23" s="27"/>
      <c r="AI23" s="27"/>
      <c r="AJ23" s="27"/>
      <c r="AK23" s="27"/>
    </row>
    <row r="24" spans="1:37">
      <c r="A24" s="26">
        <f>'BUDGET TRAVAUX'!A40</f>
        <v>611300</v>
      </c>
      <c r="B24" s="27" t="str">
        <f>'BUDGET TRAVAUX'!B40:G40</f>
        <v>GEOMETRE</v>
      </c>
      <c r="C24" s="227" t="str">
        <f>IF('BUDGET ETUDE'!M41=0,"",'BUDGET ETUDE'!M41)</f>
        <v/>
      </c>
      <c r="D24" s="126"/>
      <c r="E24" s="28" t="str">
        <f>IF('BUDGET TRAVAUX'!O40=0,"",'BUDGET TRAVAUX'!O40)</f>
        <v/>
      </c>
      <c r="F24" s="129" t="str">
        <f t="shared" si="26"/>
        <v/>
      </c>
      <c r="G24" s="87" t="str">
        <f t="shared" si="8"/>
        <v/>
      </c>
      <c r="H24" s="30" t="str">
        <f t="shared" si="27"/>
        <v/>
      </c>
      <c r="I24" s="31">
        <f>+'S1'!T41</f>
        <v>0</v>
      </c>
      <c r="J24" s="32">
        <f t="shared" si="28"/>
        <v>0</v>
      </c>
      <c r="K24" s="33">
        <f>'S2'!T41</f>
        <v>0</v>
      </c>
      <c r="L24" s="32">
        <f t="shared" si="29"/>
        <v>0</v>
      </c>
      <c r="M24" s="34">
        <f>'S3'!T41</f>
        <v>0</v>
      </c>
      <c r="N24" s="32">
        <f t="shared" si="30"/>
        <v>0</v>
      </c>
      <c r="O24" s="68">
        <f>'S4'!T41</f>
        <v>0</v>
      </c>
      <c r="P24" s="32">
        <f t="shared" si="31"/>
        <v>0</v>
      </c>
      <c r="Q24" s="72">
        <f>'S5'!T41</f>
        <v>0</v>
      </c>
      <c r="R24" s="32">
        <f t="shared" si="32"/>
        <v>0</v>
      </c>
      <c r="S24" s="76">
        <f>'S6'!T41</f>
        <v>0</v>
      </c>
      <c r="T24" s="32">
        <f t="shared" si="33"/>
        <v>0</v>
      </c>
      <c r="U24" s="80">
        <f>'S7'!T41</f>
        <v>0</v>
      </c>
      <c r="V24" s="32">
        <f t="shared" si="34"/>
        <v>0</v>
      </c>
      <c r="W24" s="84">
        <f>'S8'!$T41</f>
        <v>0</v>
      </c>
      <c r="X24" s="32">
        <f t="shared" si="35"/>
        <v>0</v>
      </c>
      <c r="Y24" s="93">
        <f>'S9'!$T41</f>
        <v>0</v>
      </c>
      <c r="Z24" s="32">
        <f t="shared" si="36"/>
        <v>0</v>
      </c>
      <c r="AA24" s="97">
        <f>'S10'!$T41</f>
        <v>0</v>
      </c>
      <c r="AB24" s="29">
        <f t="shared" si="37"/>
        <v>0</v>
      </c>
      <c r="AC24" s="35" t="str">
        <f t="shared" si="38"/>
        <v/>
      </c>
      <c r="AF24" s="27"/>
      <c r="AG24" s="27"/>
      <c r="AH24" s="27"/>
      <c r="AI24" s="27"/>
      <c r="AJ24" s="27"/>
      <c r="AK24" s="27"/>
    </row>
    <row r="25" spans="1:37">
      <c r="A25" s="26">
        <f>'BUDGET TRAVAUX'!A41</f>
        <v>611400</v>
      </c>
      <c r="B25" s="27" t="str">
        <f>'BUDGET TRAVAUX'!B41:G41</f>
        <v>ESSAIS - EPROUVETTE</v>
      </c>
      <c r="C25" s="227" t="str">
        <f>IF('BUDGET ETUDE'!M42=0,"",'BUDGET ETUDE'!M42)</f>
        <v/>
      </c>
      <c r="D25" s="126"/>
      <c r="E25" s="28" t="str">
        <f>IF('BUDGET TRAVAUX'!O41=0,"",'BUDGET TRAVAUX'!O41)</f>
        <v/>
      </c>
      <c r="F25" s="129" t="str">
        <f t="shared" si="26"/>
        <v/>
      </c>
      <c r="G25" s="87" t="str">
        <f t="shared" si="8"/>
        <v/>
      </c>
      <c r="H25" s="30" t="str">
        <f t="shared" si="27"/>
        <v/>
      </c>
      <c r="I25" s="31">
        <f>+'S1'!T42</f>
        <v>0</v>
      </c>
      <c r="J25" s="32">
        <f t="shared" si="28"/>
        <v>0</v>
      </c>
      <c r="K25" s="33">
        <f>'S2'!T42</f>
        <v>0</v>
      </c>
      <c r="L25" s="32">
        <f t="shared" si="29"/>
        <v>0</v>
      </c>
      <c r="M25" s="34">
        <f>'S3'!T42</f>
        <v>0</v>
      </c>
      <c r="N25" s="32">
        <f t="shared" si="30"/>
        <v>0</v>
      </c>
      <c r="O25" s="68">
        <f>'S4'!T42</f>
        <v>0</v>
      </c>
      <c r="P25" s="32">
        <f t="shared" si="31"/>
        <v>0</v>
      </c>
      <c r="Q25" s="72">
        <f>'S5'!T42</f>
        <v>0</v>
      </c>
      <c r="R25" s="32">
        <f t="shared" si="32"/>
        <v>0</v>
      </c>
      <c r="S25" s="76">
        <f>'S6'!T42</f>
        <v>0</v>
      </c>
      <c r="T25" s="32">
        <f t="shared" si="33"/>
        <v>0</v>
      </c>
      <c r="U25" s="80">
        <f>'S7'!T42</f>
        <v>0</v>
      </c>
      <c r="V25" s="32">
        <f t="shared" si="34"/>
        <v>0</v>
      </c>
      <c r="W25" s="84">
        <f>'S8'!$T42</f>
        <v>0</v>
      </c>
      <c r="X25" s="32">
        <f t="shared" si="35"/>
        <v>0</v>
      </c>
      <c r="Y25" s="93">
        <f>'S9'!$T42</f>
        <v>0</v>
      </c>
      <c r="Z25" s="32">
        <f t="shared" si="36"/>
        <v>0</v>
      </c>
      <c r="AA25" s="97">
        <f>'S10'!$T42</f>
        <v>0</v>
      </c>
      <c r="AB25" s="29">
        <f t="shared" si="37"/>
        <v>0</v>
      </c>
      <c r="AC25" s="35" t="str">
        <f t="shared" si="38"/>
        <v/>
      </c>
      <c r="AF25" s="65"/>
      <c r="AG25" s="65"/>
      <c r="AH25" s="65"/>
      <c r="AI25" s="65"/>
      <c r="AJ25" s="65"/>
      <c r="AK25" s="65"/>
    </row>
    <row r="26" spans="1:37">
      <c r="A26" s="36"/>
      <c r="B26" s="37" t="s">
        <v>55</v>
      </c>
      <c r="C26" s="38">
        <f>SUM(C21:C25)</f>
        <v>0</v>
      </c>
      <c r="D26" s="233">
        <f>IF(C26=0,0,C26/$C$70)</f>
        <v>0</v>
      </c>
      <c r="E26" s="39">
        <f>SUM(E21:E25)</f>
        <v>0</v>
      </c>
      <c r="F26" s="232">
        <f>IF(E26=0,0,E26/$E$70)</f>
        <v>0</v>
      </c>
      <c r="G26" s="88">
        <f>(I26+K26+M26+O26+Q26+S26+U26+W26+Y26+AA26)</f>
        <v>0</v>
      </c>
      <c r="H26" s="232">
        <f>IF(G70=0,0,G26/$G$70)</f>
        <v>0</v>
      </c>
      <c r="I26" s="40">
        <f>SUM(I21:I25)</f>
        <v>0</v>
      </c>
      <c r="J26" s="41">
        <f>IF(I26=0,0,I26/$I$70)</f>
        <v>0</v>
      </c>
      <c r="K26" s="42">
        <f>SUM(K21:K25)</f>
        <v>0</v>
      </c>
      <c r="L26" s="41">
        <f t="shared" si="29"/>
        <v>0</v>
      </c>
      <c r="M26" s="44">
        <f>SUM(M21:M25)</f>
        <v>0</v>
      </c>
      <c r="N26" s="41">
        <f t="shared" si="30"/>
        <v>0</v>
      </c>
      <c r="O26" s="69">
        <f>SUM(O21:O25)</f>
        <v>0</v>
      </c>
      <c r="P26" s="41">
        <f t="shared" si="31"/>
        <v>0</v>
      </c>
      <c r="Q26" s="73">
        <f>SUM(Q21:Q25)</f>
        <v>0</v>
      </c>
      <c r="R26" s="41">
        <f t="shared" si="32"/>
        <v>0</v>
      </c>
      <c r="S26" s="77">
        <f>SUM(S21:S25)</f>
        <v>0</v>
      </c>
      <c r="T26" s="41">
        <f t="shared" si="33"/>
        <v>0</v>
      </c>
      <c r="U26" s="81">
        <f>SUM(U21:U25)</f>
        <v>0</v>
      </c>
      <c r="V26" s="41">
        <f t="shared" si="34"/>
        <v>0</v>
      </c>
      <c r="W26" s="85">
        <f>SUM(W21:W25)</f>
        <v>0</v>
      </c>
      <c r="X26" s="41">
        <f t="shared" si="35"/>
        <v>0</v>
      </c>
      <c r="Y26" s="94">
        <f>SUM(Y21:Y25)</f>
        <v>0</v>
      </c>
      <c r="Z26" s="41">
        <f t="shared" si="36"/>
        <v>0</v>
      </c>
      <c r="AA26" s="98">
        <f>SUM(AA21:AA25)</f>
        <v>0</v>
      </c>
      <c r="AB26" s="43">
        <f t="shared" si="37"/>
        <v>0</v>
      </c>
      <c r="AC26" s="45">
        <f t="shared" si="12"/>
        <v>0</v>
      </c>
      <c r="AF26" s="65"/>
      <c r="AG26" s="65"/>
      <c r="AH26" s="65"/>
      <c r="AI26" s="65"/>
      <c r="AJ26" s="65"/>
      <c r="AK26" s="65"/>
    </row>
    <row r="27" spans="1:37">
      <c r="A27" s="16">
        <f>'BUDGET TRAVAUX'!A9</f>
        <v>611999</v>
      </c>
      <c r="B27" s="17" t="s">
        <v>56</v>
      </c>
      <c r="C27" s="18"/>
      <c r="D27" s="125"/>
      <c r="E27" s="19"/>
      <c r="F27" s="129" t="str">
        <f t="shared" ref="F27:F35" si="39">IF(E27="","",E27/$E$70)</f>
        <v/>
      </c>
      <c r="G27" s="87"/>
      <c r="H27" s="21" t="str">
        <f t="shared" ref="H27:H35" si="40">IF(G27="","",IF(G$70=0,"",G27/$G$70))</f>
        <v/>
      </c>
      <c r="I27" s="291"/>
      <c r="J27" s="32"/>
      <c r="K27" s="33"/>
      <c r="L27" s="29"/>
      <c r="M27" s="34"/>
      <c r="N27" s="29"/>
      <c r="O27" s="68"/>
      <c r="P27" s="32">
        <f t="shared" si="31"/>
        <v>0</v>
      </c>
      <c r="Q27" s="72"/>
      <c r="R27" s="29"/>
      <c r="S27" s="76"/>
      <c r="T27" s="29"/>
      <c r="U27" s="80"/>
      <c r="V27" s="29"/>
      <c r="W27" s="84"/>
      <c r="X27" s="29"/>
      <c r="Y27" s="93"/>
      <c r="Z27" s="29"/>
      <c r="AA27" s="97"/>
      <c r="AB27" s="29"/>
      <c r="AC27" s="35"/>
      <c r="AF27" s="65"/>
      <c r="AG27" s="65"/>
      <c r="AH27" s="65"/>
      <c r="AI27" s="65"/>
      <c r="AJ27" s="65"/>
      <c r="AK27" s="65"/>
    </row>
    <row r="28" spans="1:37">
      <c r="A28" s="26">
        <f>'BUDGET TRAVAUX'!A10</f>
        <v>0</v>
      </c>
      <c r="B28" s="27" t="str">
        <f>'BUDGET TRAVAUX'!B10:G10</f>
        <v>FOREUSE</v>
      </c>
      <c r="C28" s="227" t="str">
        <f>IF('BUDGET ETUDE'!M10=0,"",'BUDGET ETUDE'!M10)</f>
        <v/>
      </c>
      <c r="D28" s="126"/>
      <c r="E28" s="28" t="str">
        <f>IF('BUDGET TRAVAUX'!O10=0,"",'BUDGET TRAVAUX'!O10)</f>
        <v/>
      </c>
      <c r="F28" s="129" t="str">
        <f t="shared" si="39"/>
        <v/>
      </c>
      <c r="G28" s="87">
        <f t="shared" si="8"/>
        <v>300</v>
      </c>
      <c r="H28" s="30" t="str">
        <f t="shared" si="40"/>
        <v/>
      </c>
      <c r="I28" s="292">
        <f>+'S1'!T10</f>
        <v>100</v>
      </c>
      <c r="J28" s="32" t="e">
        <f t="shared" ref="J28:J35" si="41">IF(I28=0,0,I28/$I$70)</f>
        <v>#DIV/0!</v>
      </c>
      <c r="K28" s="33">
        <f>'S2'!T10</f>
        <v>100</v>
      </c>
      <c r="L28" s="32" t="e">
        <f t="shared" ref="L28:L36" si="42">IF(K28=0,0,K28/K$70)</f>
        <v>#DIV/0!</v>
      </c>
      <c r="M28" s="34">
        <f>'S3'!T10</f>
        <v>100</v>
      </c>
      <c r="N28" s="32" t="e">
        <f t="shared" ref="N28:N33" si="43">IF(M28=0,0,M28/M$70)</f>
        <v>#DIV/0!</v>
      </c>
      <c r="O28" s="68">
        <f>'S4'!T10</f>
        <v>0</v>
      </c>
      <c r="P28" s="32">
        <f t="shared" si="31"/>
        <v>0</v>
      </c>
      <c r="Q28" s="72">
        <f>'S5'!T10</f>
        <v>0</v>
      </c>
      <c r="R28" s="32">
        <f t="shared" ref="R28:R33" si="44">IF(Q28=0,0,Q28/Q$70)</f>
        <v>0</v>
      </c>
      <c r="S28" s="76">
        <f>'S6'!T10</f>
        <v>0</v>
      </c>
      <c r="T28" s="32">
        <f t="shared" ref="T28:T33" si="45">IF(S28=0,0,S28/S$70)</f>
        <v>0</v>
      </c>
      <c r="U28" s="80">
        <f>'S7'!T10</f>
        <v>0</v>
      </c>
      <c r="V28" s="32">
        <f t="shared" ref="V28:V33" si="46">IF(U28=0,0,U28/U$70)</f>
        <v>0</v>
      </c>
      <c r="W28" s="84">
        <f>'S8'!$T10</f>
        <v>0</v>
      </c>
      <c r="X28" s="32">
        <f t="shared" ref="X28:X33" si="47">IF(W28=0,0,W28/W$70)</f>
        <v>0</v>
      </c>
      <c r="Y28" s="93">
        <f>'S9'!$T10</f>
        <v>0</v>
      </c>
      <c r="Z28" s="32">
        <f t="shared" ref="Z28:Z33" si="48">IF(Y28=0,0,Y28/Y$70)</f>
        <v>0</v>
      </c>
      <c r="AA28" s="97">
        <f>'S10'!$T10</f>
        <v>0</v>
      </c>
      <c r="AB28" s="29">
        <f t="shared" ref="AB28:AB33" si="49">IF(AA28=0,0,AA28/AA$70)</f>
        <v>0</v>
      </c>
      <c r="AC28" s="35" t="e">
        <f>IF(G28="","",+E28-G28)</f>
        <v>#VALUE!</v>
      </c>
      <c r="AF28" s="65"/>
      <c r="AG28" s="65"/>
      <c r="AH28" s="65"/>
      <c r="AI28" s="65"/>
      <c r="AJ28" s="65"/>
      <c r="AK28" s="65"/>
    </row>
    <row r="29" spans="1:37">
      <c r="A29" s="26">
        <f>'BUDGET TRAVAUX'!A11</f>
        <v>0</v>
      </c>
      <c r="B29" s="27" t="str">
        <f>'BUDGET TRAVAUX'!B11:G11</f>
        <v>POMPE A BETON</v>
      </c>
      <c r="C29" s="227" t="str">
        <f>IF('BUDGET ETUDE'!M11=0,"",'BUDGET ETUDE'!M11)</f>
        <v/>
      </c>
      <c r="D29" s="126"/>
      <c r="E29" s="28" t="str">
        <f>IF('BUDGET TRAVAUX'!O11=0,"",'BUDGET TRAVAUX'!O11)</f>
        <v/>
      </c>
      <c r="F29" s="129" t="str">
        <f t="shared" si="39"/>
        <v/>
      </c>
      <c r="G29" s="87" t="str">
        <f t="shared" si="8"/>
        <v/>
      </c>
      <c r="H29" s="30" t="str">
        <f t="shared" si="40"/>
        <v/>
      </c>
      <c r="I29" s="292">
        <f>+'S1'!T11</f>
        <v>0</v>
      </c>
      <c r="J29" s="32">
        <f t="shared" si="41"/>
        <v>0</v>
      </c>
      <c r="K29" s="33">
        <f>'S2'!T11</f>
        <v>0</v>
      </c>
      <c r="L29" s="32">
        <f t="shared" si="42"/>
        <v>0</v>
      </c>
      <c r="M29" s="34">
        <f>'S3'!T11</f>
        <v>0</v>
      </c>
      <c r="N29" s="32">
        <f t="shared" si="43"/>
        <v>0</v>
      </c>
      <c r="O29" s="68">
        <f>'S4'!T11</f>
        <v>0</v>
      </c>
      <c r="P29" s="32">
        <f t="shared" si="31"/>
        <v>0</v>
      </c>
      <c r="Q29" s="72">
        <f>'S5'!T11</f>
        <v>0</v>
      </c>
      <c r="R29" s="32">
        <f t="shared" si="44"/>
        <v>0</v>
      </c>
      <c r="S29" s="76">
        <f>'S6'!T11</f>
        <v>0</v>
      </c>
      <c r="T29" s="32">
        <f t="shared" si="45"/>
        <v>0</v>
      </c>
      <c r="U29" s="80">
        <f>'S7'!T11</f>
        <v>0</v>
      </c>
      <c r="V29" s="32">
        <f t="shared" si="46"/>
        <v>0</v>
      </c>
      <c r="W29" s="84">
        <f>'S8'!$T11</f>
        <v>0</v>
      </c>
      <c r="X29" s="32">
        <f t="shared" si="47"/>
        <v>0</v>
      </c>
      <c r="Y29" s="93">
        <f>'S9'!$T11</f>
        <v>0</v>
      </c>
      <c r="Z29" s="32">
        <f t="shared" si="48"/>
        <v>0</v>
      </c>
      <c r="AA29" s="97">
        <f>'S10'!$T11</f>
        <v>0</v>
      </c>
      <c r="AB29" s="29">
        <f t="shared" si="49"/>
        <v>0</v>
      </c>
      <c r="AC29" s="35" t="str">
        <f t="shared" ref="AC29:AC35" si="50">IF(G29="","",+E29-G29)</f>
        <v/>
      </c>
      <c r="AF29" s="65"/>
      <c r="AG29" s="65"/>
      <c r="AH29" s="65"/>
      <c r="AI29" s="65"/>
      <c r="AJ29" s="65"/>
      <c r="AK29" s="65"/>
    </row>
    <row r="30" spans="1:37">
      <c r="A30" s="26">
        <f>'BUDGET TRAVAUX'!A12</f>
        <v>0</v>
      </c>
      <c r="B30" s="27" t="str">
        <f>'BUDGET TRAVAUX'!B12:G12</f>
        <v>OUTILS FORAGE</v>
      </c>
      <c r="C30" s="227" t="str">
        <f>IF('BUDGET ETUDE'!M12=0,"",'BUDGET ETUDE'!M12)</f>
        <v/>
      </c>
      <c r="D30" s="126"/>
      <c r="E30" s="28" t="str">
        <f>IF('BUDGET TRAVAUX'!O12=0,"",'BUDGET TRAVAUX'!O12)</f>
        <v/>
      </c>
      <c r="F30" s="129" t="str">
        <f t="shared" si="39"/>
        <v/>
      </c>
      <c r="G30" s="87" t="str">
        <f t="shared" si="8"/>
        <v/>
      </c>
      <c r="H30" s="30" t="str">
        <f t="shared" si="40"/>
        <v/>
      </c>
      <c r="I30" s="292">
        <f>+'S1'!T12</f>
        <v>0</v>
      </c>
      <c r="J30" s="32">
        <f t="shared" si="41"/>
        <v>0</v>
      </c>
      <c r="K30" s="33">
        <f>'S2'!T12</f>
        <v>0</v>
      </c>
      <c r="L30" s="32">
        <f t="shared" si="42"/>
        <v>0</v>
      </c>
      <c r="M30" s="34">
        <f>'S3'!T12</f>
        <v>0</v>
      </c>
      <c r="N30" s="32">
        <f t="shared" si="43"/>
        <v>0</v>
      </c>
      <c r="O30" s="68">
        <f>'S4'!T12</f>
        <v>0</v>
      </c>
      <c r="P30" s="32">
        <f t="shared" si="31"/>
        <v>0</v>
      </c>
      <c r="Q30" s="72">
        <f>'S5'!T12</f>
        <v>0</v>
      </c>
      <c r="R30" s="32">
        <f t="shared" si="44"/>
        <v>0</v>
      </c>
      <c r="S30" s="76">
        <f>'S6'!T12</f>
        <v>0</v>
      </c>
      <c r="T30" s="32">
        <f t="shared" si="45"/>
        <v>0</v>
      </c>
      <c r="U30" s="80">
        <f>'S7'!T12</f>
        <v>0</v>
      </c>
      <c r="V30" s="32">
        <f t="shared" si="46"/>
        <v>0</v>
      </c>
      <c r="W30" s="84">
        <f>'S8'!$T12</f>
        <v>0</v>
      </c>
      <c r="X30" s="32">
        <f t="shared" si="47"/>
        <v>0</v>
      </c>
      <c r="Y30" s="93">
        <f>'S9'!$T12</f>
        <v>0</v>
      </c>
      <c r="Z30" s="32">
        <f t="shared" si="48"/>
        <v>0</v>
      </c>
      <c r="AA30" s="97">
        <f>'S10'!$T12</f>
        <v>0</v>
      </c>
      <c r="AB30" s="29">
        <f t="shared" si="49"/>
        <v>0</v>
      </c>
      <c r="AC30" s="35" t="str">
        <f t="shared" si="50"/>
        <v/>
      </c>
      <c r="AF30" s="27"/>
      <c r="AG30" s="27"/>
      <c r="AH30" s="27"/>
      <c r="AI30" s="27"/>
      <c r="AJ30" s="27"/>
      <c r="AK30" s="27"/>
    </row>
    <row r="31" spans="1:37">
      <c r="A31" s="26">
        <f>'BUDGET TRAVAUX'!A13</f>
        <v>0</v>
      </c>
      <c r="B31" s="27" t="str">
        <f>'BUDGET TRAVAUX'!B13:G13</f>
        <v>LUTZ</v>
      </c>
      <c r="C31" s="227" t="str">
        <f>IF('BUDGET ETUDE'!M13=0,"",'BUDGET ETUDE'!M13)</f>
        <v/>
      </c>
      <c r="D31" s="126"/>
      <c r="E31" s="28" t="str">
        <f>IF('BUDGET TRAVAUX'!O13=0,"",'BUDGET TRAVAUX'!O13)</f>
        <v/>
      </c>
      <c r="F31" s="129" t="str">
        <f t="shared" si="39"/>
        <v/>
      </c>
      <c r="G31" s="87" t="str">
        <f t="shared" si="8"/>
        <v/>
      </c>
      <c r="H31" s="30" t="str">
        <f t="shared" si="40"/>
        <v/>
      </c>
      <c r="I31" s="292">
        <f>+'S1'!T13</f>
        <v>0</v>
      </c>
      <c r="J31" s="32">
        <f t="shared" si="41"/>
        <v>0</v>
      </c>
      <c r="K31" s="33">
        <f>'S2'!T13</f>
        <v>0</v>
      </c>
      <c r="L31" s="32">
        <f t="shared" si="42"/>
        <v>0</v>
      </c>
      <c r="M31" s="34">
        <f>'S3'!T13</f>
        <v>0</v>
      </c>
      <c r="N31" s="32">
        <f t="shared" si="43"/>
        <v>0</v>
      </c>
      <c r="O31" s="68">
        <f>'S4'!T13</f>
        <v>0</v>
      </c>
      <c r="P31" s="32">
        <f t="shared" si="31"/>
        <v>0</v>
      </c>
      <c r="Q31" s="72">
        <f>'S5'!T13</f>
        <v>0</v>
      </c>
      <c r="R31" s="32">
        <f t="shared" si="44"/>
        <v>0</v>
      </c>
      <c r="S31" s="76">
        <f>'S6'!T13</f>
        <v>0</v>
      </c>
      <c r="T31" s="32">
        <f t="shared" si="45"/>
        <v>0</v>
      </c>
      <c r="U31" s="80">
        <f>'S7'!T13</f>
        <v>0</v>
      </c>
      <c r="V31" s="32">
        <f t="shared" si="46"/>
        <v>0</v>
      </c>
      <c r="W31" s="84">
        <f>'S8'!$T13</f>
        <v>0</v>
      </c>
      <c r="X31" s="32">
        <f t="shared" si="47"/>
        <v>0</v>
      </c>
      <c r="Y31" s="93">
        <f>'S9'!$T13</f>
        <v>0</v>
      </c>
      <c r="Z31" s="32">
        <f t="shared" si="48"/>
        <v>0</v>
      </c>
      <c r="AA31" s="97">
        <f>'S10'!$T13</f>
        <v>0</v>
      </c>
      <c r="AB31" s="29">
        <f t="shared" si="49"/>
        <v>0</v>
      </c>
      <c r="AC31" s="35" t="str">
        <f t="shared" si="50"/>
        <v/>
      </c>
      <c r="AF31" s="27"/>
      <c r="AG31" s="27"/>
      <c r="AH31" s="27"/>
      <c r="AI31" s="27"/>
      <c r="AJ31" s="27"/>
      <c r="AK31" s="27"/>
    </row>
    <row r="32" spans="1:37">
      <c r="A32" s="26">
        <f>'BUDGET TRAVAUX'!A14</f>
        <v>0</v>
      </c>
      <c r="B32" s="27" t="str">
        <f>'BUDGET TRAVAUX'!B14:G14</f>
        <v>CONTENER</v>
      </c>
      <c r="C32" s="227" t="str">
        <f>IF('BUDGET ETUDE'!M14=0,"",'BUDGET ETUDE'!M14)</f>
        <v/>
      </c>
      <c r="D32" s="126"/>
      <c r="E32" s="28" t="str">
        <f>IF('BUDGET TRAVAUX'!O14=0,"",'BUDGET TRAVAUX'!O14)</f>
        <v/>
      </c>
      <c r="F32" s="129" t="str">
        <f t="shared" si="39"/>
        <v/>
      </c>
      <c r="G32" s="87" t="str">
        <f t="shared" si="8"/>
        <v/>
      </c>
      <c r="H32" s="30" t="str">
        <f t="shared" si="40"/>
        <v/>
      </c>
      <c r="I32" s="292">
        <f>+'S1'!T14</f>
        <v>0</v>
      </c>
      <c r="J32" s="32">
        <f t="shared" si="41"/>
        <v>0</v>
      </c>
      <c r="K32" s="33">
        <f>'S2'!T14</f>
        <v>0</v>
      </c>
      <c r="L32" s="32">
        <f t="shared" si="42"/>
        <v>0</v>
      </c>
      <c r="M32" s="34">
        <f>'S3'!T14</f>
        <v>0</v>
      </c>
      <c r="N32" s="32">
        <f t="shared" si="43"/>
        <v>0</v>
      </c>
      <c r="O32" s="68">
        <f>'S4'!T14</f>
        <v>0</v>
      </c>
      <c r="P32" s="32">
        <f t="shared" si="31"/>
        <v>0</v>
      </c>
      <c r="Q32" s="72">
        <f>'S5'!T14</f>
        <v>0</v>
      </c>
      <c r="R32" s="32">
        <f t="shared" si="44"/>
        <v>0</v>
      </c>
      <c r="S32" s="76">
        <f>'S6'!T14</f>
        <v>0</v>
      </c>
      <c r="T32" s="32">
        <f t="shared" si="45"/>
        <v>0</v>
      </c>
      <c r="U32" s="80">
        <f>'S7'!T14</f>
        <v>0</v>
      </c>
      <c r="V32" s="32">
        <f t="shared" si="46"/>
        <v>0</v>
      </c>
      <c r="W32" s="84">
        <f>'S8'!$T14</f>
        <v>0</v>
      </c>
      <c r="X32" s="32">
        <f t="shared" si="47"/>
        <v>0</v>
      </c>
      <c r="Y32" s="93">
        <f>'S9'!$T14</f>
        <v>0</v>
      </c>
      <c r="Z32" s="32">
        <f t="shared" si="48"/>
        <v>0</v>
      </c>
      <c r="AA32" s="97">
        <f>'S10'!$T14</f>
        <v>0</v>
      </c>
      <c r="AB32" s="29">
        <f t="shared" si="49"/>
        <v>0</v>
      </c>
      <c r="AC32" s="35" t="str">
        <f t="shared" si="50"/>
        <v/>
      </c>
      <c r="AF32" s="27"/>
      <c r="AG32" s="27"/>
      <c r="AH32" s="27"/>
      <c r="AI32" s="27"/>
      <c r="AJ32" s="27"/>
      <c r="AK32" s="27"/>
    </row>
    <row r="33" spans="1:37" s="99" customFormat="1">
      <c r="A33" s="355">
        <f>'BUDGET TRAVAUX'!A15</f>
        <v>615510</v>
      </c>
      <c r="B33" s="204" t="str">
        <f>'BUDGET TRAVAUX'!B15:G15</f>
        <v>ENTRETIEN</v>
      </c>
      <c r="C33" s="227" t="str">
        <f>IF('BUDGET ETUDE'!M15=0,"",'BUDGET ETUDE'!M15)</f>
        <v/>
      </c>
      <c r="D33" s="126"/>
      <c r="E33" s="356" t="str">
        <f>IF('BUDGET TRAVAUX'!O15=0,"",'BUDGET TRAVAUX'!O15)</f>
        <v/>
      </c>
      <c r="F33" s="332" t="str">
        <f t="shared" si="39"/>
        <v/>
      </c>
      <c r="G33" s="87" t="str">
        <f t="shared" si="8"/>
        <v/>
      </c>
      <c r="H33" s="30" t="str">
        <f t="shared" si="40"/>
        <v/>
      </c>
      <c r="I33" s="292">
        <f>+'S1'!T15</f>
        <v>0</v>
      </c>
      <c r="J33" s="32">
        <f t="shared" si="41"/>
        <v>0</v>
      </c>
      <c r="K33" s="33">
        <f>'S2'!T15</f>
        <v>0</v>
      </c>
      <c r="L33" s="32">
        <f t="shared" si="42"/>
        <v>0</v>
      </c>
      <c r="M33" s="34">
        <f>'S3'!T15</f>
        <v>0</v>
      </c>
      <c r="N33" s="32">
        <f t="shared" si="43"/>
        <v>0</v>
      </c>
      <c r="O33" s="68">
        <f>'S4'!T15</f>
        <v>0</v>
      </c>
      <c r="P33" s="32">
        <f t="shared" si="31"/>
        <v>0</v>
      </c>
      <c r="Q33" s="72">
        <f>'S5'!T15</f>
        <v>0</v>
      </c>
      <c r="R33" s="32">
        <f t="shared" si="44"/>
        <v>0</v>
      </c>
      <c r="S33" s="76">
        <f>'S6'!T15</f>
        <v>0</v>
      </c>
      <c r="T33" s="32">
        <f t="shared" si="45"/>
        <v>0</v>
      </c>
      <c r="U33" s="80">
        <f>'S7'!T15</f>
        <v>0</v>
      </c>
      <c r="V33" s="32">
        <f t="shared" si="46"/>
        <v>0</v>
      </c>
      <c r="W33" s="84">
        <f>'S8'!$T15</f>
        <v>0</v>
      </c>
      <c r="X33" s="32">
        <f t="shared" si="47"/>
        <v>0</v>
      </c>
      <c r="Y33" s="93">
        <f>'S9'!$T15</f>
        <v>0</v>
      </c>
      <c r="Z33" s="32">
        <f t="shared" si="48"/>
        <v>0</v>
      </c>
      <c r="AA33" s="97">
        <f>'S10'!$T15</f>
        <v>0</v>
      </c>
      <c r="AB33" s="29">
        <f t="shared" si="49"/>
        <v>0</v>
      </c>
      <c r="AC33" s="35" t="str">
        <f t="shared" si="50"/>
        <v/>
      </c>
      <c r="AF33" s="204"/>
      <c r="AG33" s="204"/>
      <c r="AH33" s="204"/>
      <c r="AI33" s="204"/>
      <c r="AJ33" s="204"/>
      <c r="AK33" s="204"/>
    </row>
    <row r="34" spans="1:37">
      <c r="A34" s="26">
        <f>'BUDGET TRAVAUX'!A16</f>
        <v>0</v>
      </c>
      <c r="B34" s="27">
        <f>'BUDGET TRAVAUX'!B16:G16</f>
        <v>0</v>
      </c>
      <c r="C34" s="227" t="str">
        <f>IF('BUDGET ETUDE'!M16=0,"",'BUDGET ETUDE'!M16)</f>
        <v/>
      </c>
      <c r="D34" s="126"/>
      <c r="E34" s="28" t="str">
        <f>IF('BUDGET TRAVAUX'!O16=0,"",'BUDGET TRAVAUX'!O16)</f>
        <v/>
      </c>
      <c r="F34" s="129" t="str">
        <f t="shared" si="39"/>
        <v/>
      </c>
      <c r="G34" s="87" t="str">
        <f t="shared" si="8"/>
        <v/>
      </c>
      <c r="H34" s="30" t="str">
        <f t="shared" si="40"/>
        <v/>
      </c>
      <c r="I34" s="292">
        <f>+'S1'!T16</f>
        <v>0</v>
      </c>
      <c r="J34" s="32">
        <f t="shared" si="41"/>
        <v>0</v>
      </c>
      <c r="K34" s="33">
        <f>'S2'!T16</f>
        <v>0</v>
      </c>
      <c r="L34" s="32">
        <f t="shared" si="42"/>
        <v>0</v>
      </c>
      <c r="M34" s="34">
        <f>'S3'!T16</f>
        <v>0</v>
      </c>
      <c r="N34" s="32">
        <f t="shared" ref="N34:N36" si="51">IF(M34=0,0,M34/M$70)</f>
        <v>0</v>
      </c>
      <c r="O34" s="68">
        <f>'S4'!T16</f>
        <v>0</v>
      </c>
      <c r="P34" s="32">
        <f t="shared" ref="P34:P36" si="52">IF(O34=0,0,O34/O$70)</f>
        <v>0</v>
      </c>
      <c r="Q34" s="72">
        <f>'S5'!T16</f>
        <v>0</v>
      </c>
      <c r="R34" s="32">
        <f t="shared" ref="R34:R36" si="53">IF(Q34=0,0,Q34/Q$70)</f>
        <v>0</v>
      </c>
      <c r="S34" s="76">
        <f>'S6'!T16</f>
        <v>0</v>
      </c>
      <c r="T34" s="32">
        <f t="shared" ref="T34:T36" si="54">IF(S34=0,0,S34/S$70)</f>
        <v>0</v>
      </c>
      <c r="U34" s="80">
        <f>'S7'!T16</f>
        <v>0</v>
      </c>
      <c r="V34" s="32">
        <f t="shared" ref="V34:V36" si="55">IF(U34=0,0,U34/U$70)</f>
        <v>0</v>
      </c>
      <c r="W34" s="84">
        <f>'S8'!$T16</f>
        <v>0</v>
      </c>
      <c r="X34" s="32">
        <f t="shared" ref="X34:X36" si="56">IF(W34=0,0,W34/W$70)</f>
        <v>0</v>
      </c>
      <c r="Y34" s="93">
        <f>'S9'!$T16</f>
        <v>0</v>
      </c>
      <c r="Z34" s="32">
        <f t="shared" ref="Z34:Z36" si="57">IF(Y34=0,0,Y34/Y$70)</f>
        <v>0</v>
      </c>
      <c r="AA34" s="97">
        <f>'S10'!$T16</f>
        <v>0</v>
      </c>
      <c r="AB34" s="29">
        <f t="shared" ref="AB34:AB36" si="58">IF(AA34=0,0,AA34/AA$70)</f>
        <v>0</v>
      </c>
      <c r="AC34" s="35" t="str">
        <f>IF(G34="","",+E34-G34)</f>
        <v/>
      </c>
      <c r="AF34" s="27"/>
      <c r="AG34" s="27"/>
      <c r="AH34" s="27"/>
      <c r="AI34" s="27"/>
      <c r="AJ34" s="27"/>
      <c r="AK34" s="27"/>
    </row>
    <row r="35" spans="1:37">
      <c r="A35" s="26"/>
      <c r="B35" s="27">
        <f>'S1'!B17</f>
        <v>0</v>
      </c>
      <c r="C35" s="227" t="str">
        <f>IF('BUDGET ETUDE'!M17=0,"",'BUDGET ETUDE'!M17)</f>
        <v/>
      </c>
      <c r="D35" s="126"/>
      <c r="E35" s="28" t="str">
        <f>IF('BUDGET TRAVAUX'!O17=0,"",'BUDGET TRAVAUX'!O17)</f>
        <v/>
      </c>
      <c r="F35" s="129" t="str">
        <f t="shared" si="39"/>
        <v/>
      </c>
      <c r="G35" s="87" t="str">
        <f t="shared" si="8"/>
        <v/>
      </c>
      <c r="H35" s="30" t="str">
        <f t="shared" si="40"/>
        <v/>
      </c>
      <c r="I35" s="292">
        <f>+'S1'!T17</f>
        <v>0</v>
      </c>
      <c r="J35" s="32">
        <f t="shared" si="41"/>
        <v>0</v>
      </c>
      <c r="K35" s="33">
        <f>'S2'!T17</f>
        <v>0</v>
      </c>
      <c r="L35" s="32">
        <f t="shared" si="42"/>
        <v>0</v>
      </c>
      <c r="M35" s="34">
        <f>'S3'!T17</f>
        <v>0</v>
      </c>
      <c r="N35" s="32">
        <f t="shared" si="51"/>
        <v>0</v>
      </c>
      <c r="O35" s="68">
        <f>'S4'!T17</f>
        <v>0</v>
      </c>
      <c r="P35" s="32">
        <f t="shared" si="52"/>
        <v>0</v>
      </c>
      <c r="Q35" s="72">
        <f>'S5'!T17</f>
        <v>0</v>
      </c>
      <c r="R35" s="32">
        <f t="shared" si="53"/>
        <v>0</v>
      </c>
      <c r="S35" s="76">
        <f>'S6'!T17</f>
        <v>0</v>
      </c>
      <c r="T35" s="32">
        <f t="shared" si="54"/>
        <v>0</v>
      </c>
      <c r="U35" s="80">
        <f>'S7'!T17</f>
        <v>0</v>
      </c>
      <c r="V35" s="32">
        <f t="shared" si="55"/>
        <v>0</v>
      </c>
      <c r="W35" s="84">
        <f>'S8'!$T17</f>
        <v>0</v>
      </c>
      <c r="X35" s="32">
        <f t="shared" si="56"/>
        <v>0</v>
      </c>
      <c r="Y35" s="93">
        <f>'S9'!$T17</f>
        <v>0</v>
      </c>
      <c r="Z35" s="32">
        <f t="shared" si="57"/>
        <v>0</v>
      </c>
      <c r="AA35" s="97">
        <f>'S10'!$T17</f>
        <v>0</v>
      </c>
      <c r="AB35" s="29">
        <f t="shared" si="58"/>
        <v>0</v>
      </c>
      <c r="AC35" s="35" t="str">
        <f t="shared" si="50"/>
        <v/>
      </c>
      <c r="AF35" s="27"/>
      <c r="AG35" s="27"/>
      <c r="AH35" s="27"/>
      <c r="AI35" s="27"/>
      <c r="AJ35" s="27"/>
      <c r="AK35" s="27"/>
    </row>
    <row r="36" spans="1:37">
      <c r="A36" s="36"/>
      <c r="B36" s="37" t="s">
        <v>52</v>
      </c>
      <c r="C36" s="38">
        <f>SUM(C28:C35)</f>
        <v>0</v>
      </c>
      <c r="D36" s="233">
        <f>IF(C36=0,0,C36/$C$70)</f>
        <v>0</v>
      </c>
      <c r="E36" s="39">
        <f>SUM(E28:E35)</f>
        <v>0</v>
      </c>
      <c r="F36" s="232">
        <f>IF(E36=0,0,E36/$E$70)</f>
        <v>0</v>
      </c>
      <c r="G36" s="88">
        <f>(I36+K36+M36+O36+Q36+S36+U36+W36+Y36+AA36)</f>
        <v>300</v>
      </c>
      <c r="H36" s="232">
        <f>IF(G70=0,0,G70/$E$70)</f>
        <v>0</v>
      </c>
      <c r="I36" s="293">
        <f>SUM(I28:I35)</f>
        <v>100</v>
      </c>
      <c r="J36" s="41" t="e">
        <f>IF(I36=0,0,I36/$I$70)</f>
        <v>#DIV/0!</v>
      </c>
      <c r="K36" s="42">
        <f>SUM(K28:K35)</f>
        <v>100</v>
      </c>
      <c r="L36" s="41" t="e">
        <f t="shared" si="42"/>
        <v>#DIV/0!</v>
      </c>
      <c r="M36" s="44">
        <f>SUM(M28:M35)</f>
        <v>100</v>
      </c>
      <c r="N36" s="41" t="e">
        <f t="shared" si="51"/>
        <v>#DIV/0!</v>
      </c>
      <c r="O36" s="69">
        <f>SUM(O28:O35)</f>
        <v>0</v>
      </c>
      <c r="P36" s="41">
        <f t="shared" si="52"/>
        <v>0</v>
      </c>
      <c r="Q36" s="73">
        <f>SUM(Q28:Q35)</f>
        <v>0</v>
      </c>
      <c r="R36" s="41">
        <f t="shared" si="53"/>
        <v>0</v>
      </c>
      <c r="S36" s="77">
        <f>SUM(S28:S35)</f>
        <v>0</v>
      </c>
      <c r="T36" s="41">
        <f t="shared" si="54"/>
        <v>0</v>
      </c>
      <c r="U36" s="81">
        <f>SUM(U28:U35)</f>
        <v>0</v>
      </c>
      <c r="V36" s="41">
        <f t="shared" si="55"/>
        <v>0</v>
      </c>
      <c r="W36" s="85">
        <f>SUM(W28:W35)</f>
        <v>0</v>
      </c>
      <c r="X36" s="41">
        <f t="shared" si="56"/>
        <v>0</v>
      </c>
      <c r="Y36" s="94">
        <f>SUM(Y28:Y35)</f>
        <v>0</v>
      </c>
      <c r="Z36" s="41">
        <f t="shared" si="57"/>
        <v>0</v>
      </c>
      <c r="AA36" s="98">
        <f>SUM(AA28:AA35)</f>
        <v>0</v>
      </c>
      <c r="AB36" s="43">
        <f t="shared" si="58"/>
        <v>0</v>
      </c>
      <c r="AC36" s="45">
        <f t="shared" si="12"/>
        <v>-300</v>
      </c>
    </row>
    <row r="37" spans="1:37">
      <c r="A37" s="16">
        <f>'BUDGET TRAVAUX'!A42</f>
        <v>613000</v>
      </c>
      <c r="B37" s="17" t="s">
        <v>57</v>
      </c>
      <c r="C37" s="18"/>
      <c r="D37" s="125"/>
      <c r="E37" s="19"/>
      <c r="F37" s="129" t="str">
        <f>IF(E37="","",E37/$E$70)</f>
        <v/>
      </c>
      <c r="G37" s="87"/>
      <c r="H37" s="30" t="str">
        <f>IF(G37="","",IF(G$70=0,"",G37/$G$70))</f>
        <v/>
      </c>
      <c r="I37" s="31"/>
      <c r="J37" s="32"/>
      <c r="K37" s="33"/>
      <c r="L37" s="29"/>
      <c r="M37" s="34"/>
      <c r="N37" s="29"/>
      <c r="O37" s="68"/>
      <c r="P37" s="29"/>
      <c r="Q37" s="72"/>
      <c r="R37" s="29"/>
      <c r="S37" s="76"/>
      <c r="T37" s="29"/>
      <c r="U37" s="80"/>
      <c r="V37" s="29"/>
      <c r="W37" s="84"/>
      <c r="X37" s="29"/>
      <c r="Y37" s="93"/>
      <c r="Z37" s="29"/>
      <c r="AA37" s="97"/>
      <c r="AB37" s="29"/>
      <c r="AC37" s="35"/>
    </row>
    <row r="38" spans="1:37">
      <c r="A38" s="26">
        <f>'BUDGET TRAVAUX'!A43</f>
        <v>613100</v>
      </c>
      <c r="B38" s="27" t="str">
        <f>+'BUDGET TRAVAUX'!B43:G43</f>
        <v>FOREUSE</v>
      </c>
      <c r="C38" s="227" t="str">
        <f>IF('BUDGET ETUDE'!M44=0,"",'BUDGET ETUDE'!M44)</f>
        <v/>
      </c>
      <c r="D38" s="126"/>
      <c r="E38" s="28" t="str">
        <f>IF('BUDGET TRAVAUX'!O43=0,"",'BUDGET TRAVAUX'!O43)</f>
        <v/>
      </c>
      <c r="F38" s="129" t="str">
        <f>IF(E38="","",E38/$E$70)</f>
        <v/>
      </c>
      <c r="G38" s="87" t="str">
        <f t="shared" si="8"/>
        <v/>
      </c>
      <c r="H38" s="30" t="str">
        <f>IF(G38="","",IF(G$70=0,"",G38/$G$70))</f>
        <v/>
      </c>
      <c r="I38" s="31">
        <f>'S1'!T44</f>
        <v>0</v>
      </c>
      <c r="J38" s="32">
        <f t="shared" ref="J38:J46" si="59">IF(I38=0,0,I38/$I$70)</f>
        <v>0</v>
      </c>
      <c r="K38" s="33">
        <f>'S2'!T44</f>
        <v>0</v>
      </c>
      <c r="L38" s="32">
        <f t="shared" ref="L38:L47" si="60">IF(K38=0,0,K38/K$70)</f>
        <v>0</v>
      </c>
      <c r="M38" s="34">
        <f>'S3'!T44</f>
        <v>0</v>
      </c>
      <c r="N38" s="32">
        <f t="shared" ref="N38:N47" si="61">IF(M38=0,0,M38/M$70)</f>
        <v>0</v>
      </c>
      <c r="O38" s="68">
        <f>'S4'!T44</f>
        <v>0</v>
      </c>
      <c r="P38" s="32">
        <f t="shared" ref="P38:P47" si="62">IF(O38=0,0,O38/O$70)</f>
        <v>0</v>
      </c>
      <c r="Q38" s="72">
        <f>'S5'!T44</f>
        <v>0</v>
      </c>
      <c r="R38" s="32">
        <f t="shared" ref="R38:R47" si="63">IF(Q38=0,0,Q38/Q$70)</f>
        <v>0</v>
      </c>
      <c r="S38" s="76">
        <f>'S6'!T44</f>
        <v>0</v>
      </c>
      <c r="T38" s="32">
        <f t="shared" ref="T38:T47" si="64">IF(S38=0,0,S38/S$70)</f>
        <v>0</v>
      </c>
      <c r="U38" s="102">
        <f>'S7'!T44</f>
        <v>0</v>
      </c>
      <c r="V38" s="32">
        <f t="shared" ref="V38:V47" si="65">IF(U38=0,0,U38/U$70)</f>
        <v>0</v>
      </c>
      <c r="W38" s="84">
        <f>'S8'!$T44</f>
        <v>0</v>
      </c>
      <c r="X38" s="32">
        <f t="shared" ref="X38:X47" si="66">IF(W38=0,0,W38/W$70)</f>
        <v>0</v>
      </c>
      <c r="Y38" s="93">
        <f>'S9'!$T44</f>
        <v>0</v>
      </c>
      <c r="Z38" s="32">
        <f t="shared" ref="Z38:Z47" si="67">IF(Y38=0,0,Y38/Y$70)</f>
        <v>0</v>
      </c>
      <c r="AA38" s="97">
        <f>'S10'!$T44</f>
        <v>0</v>
      </c>
      <c r="AB38" s="29">
        <f t="shared" ref="AB38:AB47" si="68">IF(AA38=0,0,AA38/AA$70)</f>
        <v>0</v>
      </c>
      <c r="AC38" s="35" t="str">
        <f>IF(G38="","",+E38-G38)</f>
        <v/>
      </c>
    </row>
    <row r="39" spans="1:37">
      <c r="A39" s="26">
        <f>'BUDGET TRAVAUX'!A44</f>
        <v>613200</v>
      </c>
      <c r="B39" s="27" t="str">
        <f>+'BUDGET TRAVAUX'!B44:G44</f>
        <v>POMPE BETON</v>
      </c>
      <c r="C39" s="227" t="str">
        <f>IF('BUDGET ETUDE'!M45=0,"",'BUDGET ETUDE'!M45)</f>
        <v/>
      </c>
      <c r="D39" s="126"/>
      <c r="E39" s="28" t="str">
        <f>IF('BUDGET TRAVAUX'!O44=0,"",'BUDGET TRAVAUX'!O44)</f>
        <v/>
      </c>
      <c r="F39" s="129" t="str">
        <f t="shared" ref="F39:F46" si="69">IF(E39="","",E39/$E$70)</f>
        <v/>
      </c>
      <c r="G39" s="87" t="str">
        <f t="shared" ref="G39:G46" si="70">IF((I39+K39+M39+O39+Q39+S39+U39+W39+Y39+AA39)=0,"",(I39+K39+M39+O39+Q39+S39+U39+W39+Y39+AA39))</f>
        <v/>
      </c>
      <c r="H39" s="30" t="str">
        <f t="shared" ref="H39:H46" si="71">IF(G39="","",IF(G$70=0,"",G39/$G$70))</f>
        <v/>
      </c>
      <c r="I39" s="31">
        <f>'S1'!T45</f>
        <v>0</v>
      </c>
      <c r="J39" s="32">
        <f t="shared" si="59"/>
        <v>0</v>
      </c>
      <c r="K39" s="33">
        <f>'S2'!T45</f>
        <v>0</v>
      </c>
      <c r="L39" s="32">
        <f t="shared" si="60"/>
        <v>0</v>
      </c>
      <c r="M39" s="34">
        <f>'S3'!T45</f>
        <v>0</v>
      </c>
      <c r="N39" s="32">
        <f t="shared" si="61"/>
        <v>0</v>
      </c>
      <c r="O39" s="68">
        <f>'S4'!T45</f>
        <v>0</v>
      </c>
      <c r="P39" s="32">
        <f t="shared" si="62"/>
        <v>0</v>
      </c>
      <c r="Q39" s="72">
        <f>'S5'!T45</f>
        <v>0</v>
      </c>
      <c r="R39" s="32">
        <f t="shared" si="63"/>
        <v>0</v>
      </c>
      <c r="S39" s="76">
        <f>'S6'!T45</f>
        <v>0</v>
      </c>
      <c r="T39" s="32">
        <f t="shared" si="64"/>
        <v>0</v>
      </c>
      <c r="U39" s="102">
        <f>'S7'!T45</f>
        <v>0</v>
      </c>
      <c r="V39" s="32">
        <f t="shared" si="65"/>
        <v>0</v>
      </c>
      <c r="W39" s="84">
        <f>'S8'!$T45</f>
        <v>0</v>
      </c>
      <c r="X39" s="32">
        <f t="shared" si="66"/>
        <v>0</v>
      </c>
      <c r="Y39" s="93">
        <f>'S9'!$T45</f>
        <v>0</v>
      </c>
      <c r="Z39" s="32">
        <f t="shared" si="67"/>
        <v>0</v>
      </c>
      <c r="AA39" s="97">
        <f>'S10'!$T45</f>
        <v>0</v>
      </c>
      <c r="AB39" s="29">
        <f t="shared" si="68"/>
        <v>0</v>
      </c>
      <c r="AC39" s="35" t="str">
        <f t="shared" ref="AC39:AC46" si="72">IF(G39="","",+E39-G39)</f>
        <v/>
      </c>
    </row>
    <row r="40" spans="1:37">
      <c r="A40" s="26">
        <f>'BUDGET TRAVAUX'!A45</f>
        <v>613200</v>
      </c>
      <c r="B40" s="27" t="str">
        <f>+'BUDGET TRAVAUX'!B45:G45</f>
        <v>MINI PELLE</v>
      </c>
      <c r="C40" s="227" t="str">
        <f>IF('BUDGET ETUDE'!M46=0,"",'BUDGET ETUDE'!M46)</f>
        <v/>
      </c>
      <c r="D40" s="126"/>
      <c r="E40" s="28" t="str">
        <f>IF('BUDGET TRAVAUX'!O45=0,"",'BUDGET TRAVAUX'!O45)</f>
        <v/>
      </c>
      <c r="F40" s="129" t="str">
        <f t="shared" si="69"/>
        <v/>
      </c>
      <c r="G40" s="87" t="str">
        <f t="shared" si="70"/>
        <v/>
      </c>
      <c r="H40" s="30" t="str">
        <f t="shared" si="71"/>
        <v/>
      </c>
      <c r="I40" s="31">
        <f>'S1'!T46</f>
        <v>0</v>
      </c>
      <c r="J40" s="32">
        <f t="shared" si="59"/>
        <v>0</v>
      </c>
      <c r="K40" s="33">
        <f>'S2'!T46</f>
        <v>0</v>
      </c>
      <c r="L40" s="32">
        <f t="shared" si="60"/>
        <v>0</v>
      </c>
      <c r="M40" s="34">
        <f>'S3'!T46</f>
        <v>0</v>
      </c>
      <c r="N40" s="32">
        <f t="shared" si="61"/>
        <v>0</v>
      </c>
      <c r="O40" s="68">
        <f>'S4'!T46</f>
        <v>0</v>
      </c>
      <c r="P40" s="32">
        <f t="shared" si="62"/>
        <v>0</v>
      </c>
      <c r="Q40" s="72">
        <f>'S5'!T46</f>
        <v>0</v>
      </c>
      <c r="R40" s="32">
        <f t="shared" si="63"/>
        <v>0</v>
      </c>
      <c r="S40" s="76">
        <f>'S6'!T46</f>
        <v>0</v>
      </c>
      <c r="T40" s="32">
        <f t="shared" si="64"/>
        <v>0</v>
      </c>
      <c r="U40" s="102">
        <f>'S7'!T46</f>
        <v>0</v>
      </c>
      <c r="V40" s="32">
        <f t="shared" si="65"/>
        <v>0</v>
      </c>
      <c r="W40" s="84">
        <f>'S8'!$T46</f>
        <v>0</v>
      </c>
      <c r="X40" s="32">
        <f t="shared" si="66"/>
        <v>0</v>
      </c>
      <c r="Y40" s="93">
        <f>'S9'!$T46</f>
        <v>0</v>
      </c>
      <c r="Z40" s="32">
        <f t="shared" si="67"/>
        <v>0</v>
      </c>
      <c r="AA40" s="97">
        <f>'S10'!$T46</f>
        <v>0</v>
      </c>
      <c r="AB40" s="29">
        <f t="shared" si="68"/>
        <v>0</v>
      </c>
      <c r="AC40" s="35" t="str">
        <f t="shared" si="72"/>
        <v/>
      </c>
    </row>
    <row r="41" spans="1:37">
      <c r="A41" s="26">
        <f>'BUDGET TRAVAUX'!A46</f>
        <v>613200</v>
      </c>
      <c r="B41" s="27" t="str">
        <f>+'BUDGET TRAVAUX'!B46:G46</f>
        <v>CHARGEUR</v>
      </c>
      <c r="C41" s="227" t="str">
        <f>IF('BUDGET ETUDE'!M47=0,"",'BUDGET ETUDE'!M47)</f>
        <v/>
      </c>
      <c r="D41" s="126"/>
      <c r="E41" s="28" t="str">
        <f>IF('BUDGET TRAVAUX'!O46=0,"",'BUDGET TRAVAUX'!O46)</f>
        <v/>
      </c>
      <c r="F41" s="129" t="str">
        <f t="shared" si="69"/>
        <v/>
      </c>
      <c r="G41" s="87" t="str">
        <f t="shared" si="70"/>
        <v/>
      </c>
      <c r="H41" s="30" t="str">
        <f t="shared" si="71"/>
        <v/>
      </c>
      <c r="I41" s="31">
        <f>'S1'!T47</f>
        <v>0</v>
      </c>
      <c r="J41" s="32">
        <f t="shared" si="59"/>
        <v>0</v>
      </c>
      <c r="K41" s="33">
        <f>'S2'!T47</f>
        <v>0</v>
      </c>
      <c r="L41" s="32">
        <f t="shared" si="60"/>
        <v>0</v>
      </c>
      <c r="M41" s="34">
        <f>'S3'!T47</f>
        <v>0</v>
      </c>
      <c r="N41" s="32">
        <f t="shared" si="61"/>
        <v>0</v>
      </c>
      <c r="O41" s="68">
        <f>'S4'!T47</f>
        <v>0</v>
      </c>
      <c r="P41" s="32">
        <f t="shared" si="62"/>
        <v>0</v>
      </c>
      <c r="Q41" s="72">
        <f>'S5'!T47</f>
        <v>0</v>
      </c>
      <c r="R41" s="32">
        <f t="shared" si="63"/>
        <v>0</v>
      </c>
      <c r="S41" s="76">
        <f>'S6'!T47</f>
        <v>0</v>
      </c>
      <c r="T41" s="32">
        <f t="shared" si="64"/>
        <v>0</v>
      </c>
      <c r="U41" s="102">
        <f>'S7'!T47</f>
        <v>0</v>
      </c>
      <c r="V41" s="32">
        <f t="shared" si="65"/>
        <v>0</v>
      </c>
      <c r="W41" s="84">
        <f>'S8'!$T47</f>
        <v>0</v>
      </c>
      <c r="X41" s="32">
        <f t="shared" si="66"/>
        <v>0</v>
      </c>
      <c r="Y41" s="93">
        <f>'S9'!$T47</f>
        <v>0</v>
      </c>
      <c r="Z41" s="32">
        <f t="shared" si="67"/>
        <v>0</v>
      </c>
      <c r="AA41" s="97">
        <f>'S10'!$T47</f>
        <v>0</v>
      </c>
      <c r="AB41" s="29">
        <f t="shared" si="68"/>
        <v>0</v>
      </c>
      <c r="AC41" s="35" t="str">
        <f t="shared" si="72"/>
        <v/>
      </c>
    </row>
    <row r="42" spans="1:37">
      <c r="A42" s="26">
        <f>'BUDGET TRAVAUX'!A47</f>
        <v>613200</v>
      </c>
      <c r="B42" s="27" t="str">
        <f>+'BUDGET TRAVAUX'!B47:G47</f>
        <v>BUNGALOW</v>
      </c>
      <c r="C42" s="227" t="str">
        <f>IF('BUDGET ETUDE'!M48=0,"",'BUDGET ETUDE'!M48)</f>
        <v/>
      </c>
      <c r="D42" s="126"/>
      <c r="E42" s="28" t="str">
        <f>IF('BUDGET TRAVAUX'!O47=0,"",'BUDGET TRAVAUX'!O47)</f>
        <v/>
      </c>
      <c r="F42" s="129" t="str">
        <f t="shared" si="69"/>
        <v/>
      </c>
      <c r="G42" s="87" t="str">
        <f t="shared" si="70"/>
        <v/>
      </c>
      <c r="H42" s="30" t="str">
        <f t="shared" si="71"/>
        <v/>
      </c>
      <c r="I42" s="31">
        <f>'S1'!T48</f>
        <v>0</v>
      </c>
      <c r="J42" s="32">
        <f t="shared" si="59"/>
        <v>0</v>
      </c>
      <c r="K42" s="33">
        <f>'S2'!T48</f>
        <v>0</v>
      </c>
      <c r="L42" s="32">
        <f t="shared" si="60"/>
        <v>0</v>
      </c>
      <c r="M42" s="34">
        <f>'S3'!T48</f>
        <v>0</v>
      </c>
      <c r="N42" s="32">
        <f t="shared" si="61"/>
        <v>0</v>
      </c>
      <c r="O42" s="68">
        <f>'S4'!T48</f>
        <v>0</v>
      </c>
      <c r="P42" s="32">
        <f t="shared" si="62"/>
        <v>0</v>
      </c>
      <c r="Q42" s="72">
        <f>'S5'!T48</f>
        <v>0</v>
      </c>
      <c r="R42" s="32">
        <f t="shared" si="63"/>
        <v>0</v>
      </c>
      <c r="S42" s="76">
        <f>'S6'!T48</f>
        <v>0</v>
      </c>
      <c r="T42" s="32">
        <f t="shared" si="64"/>
        <v>0</v>
      </c>
      <c r="U42" s="102">
        <f>'S7'!T48</f>
        <v>0</v>
      </c>
      <c r="V42" s="32">
        <f t="shared" si="65"/>
        <v>0</v>
      </c>
      <c r="W42" s="84">
        <f>'S8'!$T48</f>
        <v>0</v>
      </c>
      <c r="X42" s="32">
        <f t="shared" si="66"/>
        <v>0</v>
      </c>
      <c r="Y42" s="93">
        <f>'S9'!$T48</f>
        <v>0</v>
      </c>
      <c r="Z42" s="32">
        <f t="shared" si="67"/>
        <v>0</v>
      </c>
      <c r="AA42" s="97">
        <f>'S10'!$T48</f>
        <v>0</v>
      </c>
      <c r="AB42" s="29">
        <f t="shared" si="68"/>
        <v>0</v>
      </c>
      <c r="AC42" s="35" t="str">
        <f t="shared" si="72"/>
        <v/>
      </c>
    </row>
    <row r="43" spans="1:37">
      <c r="A43" s="26">
        <f>'BUDGET TRAVAUX'!A48</f>
        <v>613300</v>
      </c>
      <c r="B43" s="27" t="str">
        <f>+'BUDGET TRAVAUX'!B48:G48</f>
        <v>NACELLE</v>
      </c>
      <c r="C43" s="227" t="str">
        <f>IF('BUDGET ETUDE'!M49=0,"",'BUDGET ETUDE'!M49)</f>
        <v/>
      </c>
      <c r="D43" s="126"/>
      <c r="E43" s="28" t="str">
        <f>IF('BUDGET TRAVAUX'!O48=0,"",'BUDGET TRAVAUX'!O48)</f>
        <v/>
      </c>
      <c r="F43" s="129" t="str">
        <f t="shared" si="69"/>
        <v/>
      </c>
      <c r="G43" s="87" t="str">
        <f t="shared" si="70"/>
        <v/>
      </c>
      <c r="H43" s="30" t="str">
        <f t="shared" si="71"/>
        <v/>
      </c>
      <c r="I43" s="31">
        <f>'S1'!T49</f>
        <v>0</v>
      </c>
      <c r="J43" s="32">
        <f t="shared" si="59"/>
        <v>0</v>
      </c>
      <c r="K43" s="33">
        <f>'S2'!T49</f>
        <v>0</v>
      </c>
      <c r="L43" s="32">
        <f t="shared" si="60"/>
        <v>0</v>
      </c>
      <c r="M43" s="34">
        <f>'S3'!T49</f>
        <v>0</v>
      </c>
      <c r="N43" s="32">
        <f t="shared" si="61"/>
        <v>0</v>
      </c>
      <c r="O43" s="68">
        <f>'S4'!T49</f>
        <v>0</v>
      </c>
      <c r="P43" s="32">
        <f t="shared" si="62"/>
        <v>0</v>
      </c>
      <c r="Q43" s="72">
        <f>'S5'!T49</f>
        <v>0</v>
      </c>
      <c r="R43" s="32">
        <f t="shared" si="63"/>
        <v>0</v>
      </c>
      <c r="S43" s="76">
        <f>'S6'!T49</f>
        <v>0</v>
      </c>
      <c r="T43" s="32">
        <f t="shared" si="64"/>
        <v>0</v>
      </c>
      <c r="U43" s="102">
        <f>'S7'!T49</f>
        <v>0</v>
      </c>
      <c r="V43" s="32">
        <f t="shared" si="65"/>
        <v>0</v>
      </c>
      <c r="W43" s="84">
        <f>'S8'!$T49</f>
        <v>0</v>
      </c>
      <c r="X43" s="32">
        <f t="shared" si="66"/>
        <v>0</v>
      </c>
      <c r="Y43" s="93">
        <f>'S9'!$T49</f>
        <v>0</v>
      </c>
      <c r="Z43" s="32">
        <f t="shared" si="67"/>
        <v>0</v>
      </c>
      <c r="AA43" s="97">
        <f>'S10'!$T49</f>
        <v>0</v>
      </c>
      <c r="AB43" s="29">
        <f t="shared" si="68"/>
        <v>0</v>
      </c>
      <c r="AC43" s="35" t="str">
        <f t="shared" si="72"/>
        <v/>
      </c>
    </row>
    <row r="44" spans="1:37">
      <c r="A44" s="26">
        <f>'BUDGET TRAVAUX'!A49</f>
        <v>613300</v>
      </c>
      <c r="B44" s="27" t="str">
        <f>+'BUDGET TRAVAUX'!B49:G49</f>
        <v>PETIT MATERIEL</v>
      </c>
      <c r="C44" s="227" t="str">
        <f>IF('BUDGET ETUDE'!M50=0,"",'BUDGET ETUDE'!M50)</f>
        <v/>
      </c>
      <c r="D44" s="126"/>
      <c r="E44" s="28" t="str">
        <f>IF('BUDGET TRAVAUX'!O49=0,"",'BUDGET TRAVAUX'!O49)</f>
        <v/>
      </c>
      <c r="F44" s="129" t="str">
        <f t="shared" si="69"/>
        <v/>
      </c>
      <c r="G44" s="87" t="str">
        <f t="shared" si="70"/>
        <v/>
      </c>
      <c r="H44" s="30" t="str">
        <f t="shared" si="71"/>
        <v/>
      </c>
      <c r="I44" s="31">
        <f>'S1'!T50</f>
        <v>0</v>
      </c>
      <c r="J44" s="32">
        <f t="shared" si="59"/>
        <v>0</v>
      </c>
      <c r="K44" s="33">
        <f>'S2'!T50</f>
        <v>0</v>
      </c>
      <c r="L44" s="32">
        <f t="shared" si="60"/>
        <v>0</v>
      </c>
      <c r="M44" s="34">
        <f>'S3'!T50</f>
        <v>0</v>
      </c>
      <c r="N44" s="32">
        <f t="shared" si="61"/>
        <v>0</v>
      </c>
      <c r="O44" s="68">
        <f>'S4'!T50</f>
        <v>0</v>
      </c>
      <c r="P44" s="32">
        <f t="shared" si="62"/>
        <v>0</v>
      </c>
      <c r="Q44" s="72">
        <f>'S5'!T50</f>
        <v>0</v>
      </c>
      <c r="R44" s="32">
        <f t="shared" si="63"/>
        <v>0</v>
      </c>
      <c r="S44" s="76">
        <f>'S6'!T50</f>
        <v>0</v>
      </c>
      <c r="T44" s="32">
        <f t="shared" si="64"/>
        <v>0</v>
      </c>
      <c r="U44" s="102">
        <f>'S7'!T50</f>
        <v>0</v>
      </c>
      <c r="V44" s="32">
        <f t="shared" si="65"/>
        <v>0</v>
      </c>
      <c r="W44" s="84">
        <f>'S8'!$T50</f>
        <v>0</v>
      </c>
      <c r="X44" s="32">
        <f t="shared" si="66"/>
        <v>0</v>
      </c>
      <c r="Y44" s="93">
        <f>'S9'!$T50</f>
        <v>0</v>
      </c>
      <c r="Z44" s="32">
        <f t="shared" si="67"/>
        <v>0</v>
      </c>
      <c r="AA44" s="97">
        <f>'S10'!$T50</f>
        <v>0</v>
      </c>
      <c r="AB44" s="29">
        <f t="shared" si="68"/>
        <v>0</v>
      </c>
      <c r="AC44" s="35" t="str">
        <f t="shared" si="72"/>
        <v/>
      </c>
    </row>
    <row r="45" spans="1:37">
      <c r="A45" s="26">
        <f>'BUDGET TRAVAUX'!A49</f>
        <v>613300</v>
      </c>
      <c r="B45" s="27" t="str">
        <f>+'BUDGET TRAVAUX'!B50:G50</f>
        <v>DIV MATERIEL</v>
      </c>
      <c r="C45" s="227" t="str">
        <f>IF('BUDGET ETUDE'!M50=0,"",'BUDGET ETUDE'!M50)</f>
        <v/>
      </c>
      <c r="D45" s="126"/>
      <c r="E45" s="28" t="str">
        <f>IF('BUDGET TRAVAUX'!O50=0,"",'BUDGET TRAVAUX'!O50)</f>
        <v/>
      </c>
      <c r="F45" s="129" t="str">
        <f t="shared" si="69"/>
        <v/>
      </c>
      <c r="G45" s="87" t="str">
        <f t="shared" si="70"/>
        <v/>
      </c>
      <c r="H45" s="30" t="str">
        <f t="shared" si="71"/>
        <v/>
      </c>
      <c r="I45" s="31">
        <f>'S1'!T51</f>
        <v>0</v>
      </c>
      <c r="J45" s="32">
        <f t="shared" si="59"/>
        <v>0</v>
      </c>
      <c r="K45" s="33">
        <f>'S2'!T51</f>
        <v>0</v>
      </c>
      <c r="L45" s="32">
        <f t="shared" si="60"/>
        <v>0</v>
      </c>
      <c r="M45" s="34">
        <f>'S3'!T51</f>
        <v>0</v>
      </c>
      <c r="N45" s="32">
        <f t="shared" si="61"/>
        <v>0</v>
      </c>
      <c r="O45" s="68">
        <f>'S4'!T51</f>
        <v>0</v>
      </c>
      <c r="P45" s="32">
        <f t="shared" si="62"/>
        <v>0</v>
      </c>
      <c r="Q45" s="72">
        <f>'S5'!T51</f>
        <v>0</v>
      </c>
      <c r="R45" s="32">
        <f t="shared" si="63"/>
        <v>0</v>
      </c>
      <c r="S45" s="76">
        <f>'S6'!T51</f>
        <v>0</v>
      </c>
      <c r="T45" s="32">
        <f t="shared" si="64"/>
        <v>0</v>
      </c>
      <c r="U45" s="102">
        <f>'S7'!T51</f>
        <v>0</v>
      </c>
      <c r="V45" s="32">
        <f t="shared" si="65"/>
        <v>0</v>
      </c>
      <c r="W45" s="84">
        <f>'S8'!$T51</f>
        <v>0</v>
      </c>
      <c r="X45" s="32">
        <f t="shared" si="66"/>
        <v>0</v>
      </c>
      <c r="Y45" s="93">
        <f>'S9'!$T51</f>
        <v>0</v>
      </c>
      <c r="Z45" s="32">
        <f t="shared" si="67"/>
        <v>0</v>
      </c>
      <c r="AA45" s="97">
        <f>'S10'!$T51</f>
        <v>0</v>
      </c>
      <c r="AB45" s="29">
        <f t="shared" si="68"/>
        <v>0</v>
      </c>
      <c r="AC45" s="35" t="str">
        <f t="shared" si="72"/>
        <v/>
      </c>
    </row>
    <row r="46" spans="1:37">
      <c r="A46" s="26">
        <f>'BUDGET TRAVAUX'!A50</f>
        <v>613400</v>
      </c>
      <c r="B46" s="27" t="str">
        <f>+'BUDGET TRAVAUX'!B51:G51</f>
        <v>GROUPE ELECTROGENE</v>
      </c>
      <c r="C46" s="227" t="str">
        <f>IF('BUDGET ETUDE'!M51=0,"",'BUDGET ETUDE'!M51)</f>
        <v/>
      </c>
      <c r="D46" s="126"/>
      <c r="E46" s="28" t="str">
        <f>IF('BUDGET TRAVAUX'!O51=0,"",'BUDGET TRAVAUX'!O51)</f>
        <v/>
      </c>
      <c r="F46" s="129" t="str">
        <f t="shared" si="69"/>
        <v/>
      </c>
      <c r="G46" s="87" t="str">
        <f t="shared" si="70"/>
        <v/>
      </c>
      <c r="H46" s="30" t="str">
        <f t="shared" si="71"/>
        <v/>
      </c>
      <c r="I46" s="31">
        <f>'S1'!T52</f>
        <v>0</v>
      </c>
      <c r="J46" s="32">
        <f t="shared" si="59"/>
        <v>0</v>
      </c>
      <c r="K46" s="33">
        <f>'S2'!T52</f>
        <v>0</v>
      </c>
      <c r="L46" s="32">
        <f t="shared" si="60"/>
        <v>0</v>
      </c>
      <c r="M46" s="34">
        <f>'S3'!T52</f>
        <v>0</v>
      </c>
      <c r="N46" s="32">
        <f t="shared" si="61"/>
        <v>0</v>
      </c>
      <c r="O46" s="68">
        <f>'S4'!T52</f>
        <v>0</v>
      </c>
      <c r="P46" s="32">
        <f t="shared" si="62"/>
        <v>0</v>
      </c>
      <c r="Q46" s="72">
        <f>'S5'!T52</f>
        <v>0</v>
      </c>
      <c r="R46" s="32">
        <f t="shared" si="63"/>
        <v>0</v>
      </c>
      <c r="S46" s="76">
        <f>'S6'!T52</f>
        <v>0</v>
      </c>
      <c r="T46" s="32">
        <f t="shared" si="64"/>
        <v>0</v>
      </c>
      <c r="U46" s="102">
        <f>'S7'!T52</f>
        <v>0</v>
      </c>
      <c r="V46" s="32">
        <f t="shared" si="65"/>
        <v>0</v>
      </c>
      <c r="W46" s="84">
        <f>'S8'!$T52</f>
        <v>0</v>
      </c>
      <c r="X46" s="32">
        <f t="shared" si="66"/>
        <v>0</v>
      </c>
      <c r="Y46" s="93">
        <f>'S9'!$T52</f>
        <v>0</v>
      </c>
      <c r="Z46" s="32">
        <f t="shared" si="67"/>
        <v>0</v>
      </c>
      <c r="AA46" s="97">
        <f>'S10'!$T52</f>
        <v>0</v>
      </c>
      <c r="AB46" s="29">
        <f t="shared" si="68"/>
        <v>0</v>
      </c>
      <c r="AC46" s="35" t="str">
        <f t="shared" si="72"/>
        <v/>
      </c>
    </row>
    <row r="47" spans="1:37">
      <c r="A47" s="36"/>
      <c r="B47" s="37" t="s">
        <v>52</v>
      </c>
      <c r="C47" s="38">
        <f>SUM(C38:C46)</f>
        <v>0</v>
      </c>
      <c r="D47" s="233">
        <f>IF(C47=0,0,C47/$C$70)</f>
        <v>0</v>
      </c>
      <c r="E47" s="39">
        <f>SUM(E38:E46)</f>
        <v>0</v>
      </c>
      <c r="F47" s="232">
        <f>IF(E47=0,0,E47/$E$70)</f>
        <v>0</v>
      </c>
      <c r="G47" s="88">
        <f>(I47+K47+M47+O47+Q47+S47+U47+W47+Y47+AA47)</f>
        <v>0</v>
      </c>
      <c r="H47" s="232">
        <f>IF(G70=0,0,G47/$G$70)</f>
        <v>0</v>
      </c>
      <c r="I47" s="40">
        <f>SUM(I38:I46)</f>
        <v>0</v>
      </c>
      <c r="J47" s="41">
        <f>IF(I47=0,0,I47/$I$70)</f>
        <v>0</v>
      </c>
      <c r="K47" s="42">
        <f>SUM(K38:K46)</f>
        <v>0</v>
      </c>
      <c r="L47" s="41">
        <f t="shared" si="60"/>
        <v>0</v>
      </c>
      <c r="M47" s="44">
        <f>SUM(M38:M46)</f>
        <v>0</v>
      </c>
      <c r="N47" s="41">
        <f t="shared" si="61"/>
        <v>0</v>
      </c>
      <c r="O47" s="69">
        <f>SUM(O38:O46)</f>
        <v>0</v>
      </c>
      <c r="P47" s="41">
        <f t="shared" si="62"/>
        <v>0</v>
      </c>
      <c r="Q47" s="73">
        <f>SUM(Q38:Q46)</f>
        <v>0</v>
      </c>
      <c r="R47" s="41">
        <f t="shared" si="63"/>
        <v>0</v>
      </c>
      <c r="S47" s="77">
        <f>SUM(S38:S46)</f>
        <v>0</v>
      </c>
      <c r="T47" s="41">
        <f t="shared" si="64"/>
        <v>0</v>
      </c>
      <c r="U47" s="81">
        <f>SUM(U38:U46)</f>
        <v>0</v>
      </c>
      <c r="V47" s="41">
        <f t="shared" si="65"/>
        <v>0</v>
      </c>
      <c r="W47" s="85">
        <f>SUM(W38:W46)</f>
        <v>0</v>
      </c>
      <c r="X47" s="41">
        <f t="shared" si="66"/>
        <v>0</v>
      </c>
      <c r="Y47" s="94">
        <f>SUM(Y38:Y46)</f>
        <v>0</v>
      </c>
      <c r="Z47" s="41">
        <f t="shared" si="67"/>
        <v>0</v>
      </c>
      <c r="AA47" s="98">
        <f>SUM(AA38:AA46)</f>
        <v>0</v>
      </c>
      <c r="AB47" s="43">
        <f t="shared" si="68"/>
        <v>0</v>
      </c>
      <c r="AC47" s="45">
        <f t="shared" si="12"/>
        <v>0</v>
      </c>
    </row>
    <row r="48" spans="1:37" s="295" customFormat="1">
      <c r="A48" s="330">
        <f>'BUDGET TRAVAUX'!A52</f>
        <v>615510</v>
      </c>
      <c r="B48" s="331" t="str">
        <f>'BUDGET TRAVAUX'!B52:G52</f>
        <v>MECANIQUE ET REPARATION</v>
      </c>
      <c r="C48" s="359">
        <f>'BUDGET ETUDE'!M15</f>
        <v>0</v>
      </c>
      <c r="D48" s="358">
        <f>IF(C48=0,0,C48/$C$70)</f>
        <v>0</v>
      </c>
      <c r="E48" s="333"/>
      <c r="F48" s="21"/>
      <c r="G48" s="354"/>
      <c r="H48" s="21"/>
      <c r="I48" s="31"/>
      <c r="J48" s="32"/>
      <c r="K48" s="33"/>
      <c r="L48" s="29"/>
      <c r="M48" s="34"/>
      <c r="N48" s="29"/>
      <c r="O48" s="68"/>
      <c r="P48" s="29"/>
      <c r="Q48" s="72"/>
      <c r="R48" s="29"/>
      <c r="S48" s="76"/>
      <c r="T48" s="29"/>
      <c r="U48" s="80"/>
      <c r="V48" s="29"/>
      <c r="W48" s="84"/>
      <c r="X48" s="29"/>
      <c r="Y48" s="93"/>
      <c r="Z48" s="29"/>
      <c r="AA48" s="97"/>
      <c r="AB48" s="29"/>
      <c r="AC48" s="334"/>
    </row>
    <row r="49" spans="1:29" s="295" customFormat="1">
      <c r="A49" s="352">
        <f>'BUDGET TRAVAUX'!A53</f>
        <v>0</v>
      </c>
      <c r="B49" s="353" t="str">
        <f>'BUDGET TRAVAUX'!B53:G53</f>
        <v>INTERVENTION INTERNE</v>
      </c>
      <c r="C49" s="360"/>
      <c r="D49" s="357"/>
      <c r="E49" s="28" t="str">
        <f>IF('BUDGET TRAVAUX'!O53=0,"",'BUDGET TRAVAUX'!O53)</f>
        <v/>
      </c>
      <c r="F49" s="129" t="str">
        <f>IF(E49="","",E49/$E$70)</f>
        <v/>
      </c>
      <c r="G49" s="87" t="str">
        <f>IF((I49+K49+M49+O49+Q49+S49+U49+W49+Y49+AA49)=0,"",(I49+K49+M49+O49+Q49+S49+U49+W49+Y49+AA49))</f>
        <v/>
      </c>
      <c r="H49" s="30" t="str">
        <f t="shared" ref="H49:H50" si="73">IF(G49="","",IF(G$70=0,"",G49/$G$70))</f>
        <v/>
      </c>
      <c r="I49" s="31">
        <f>'S1'!T54</f>
        <v>0</v>
      </c>
      <c r="J49" s="32">
        <f>IF(I49=0,0,I49/$I$70)</f>
        <v>0</v>
      </c>
      <c r="K49" s="33">
        <f>'S2'!T54</f>
        <v>0</v>
      </c>
      <c r="L49" s="32">
        <f t="shared" ref="L49:L50" si="74">IF(K49=0,0,K49/K$70)</f>
        <v>0</v>
      </c>
      <c r="M49" s="34">
        <f>'S3'!T54</f>
        <v>0</v>
      </c>
      <c r="N49" s="32">
        <f t="shared" ref="N49:N50" si="75">IF(M49=0,0,M49/M$70)</f>
        <v>0</v>
      </c>
      <c r="O49" s="68">
        <f>'S4'!T54</f>
        <v>0</v>
      </c>
      <c r="P49" s="32">
        <f t="shared" ref="P49:P50" si="76">IF(O49=0,0,O49/O$70)</f>
        <v>0</v>
      </c>
      <c r="Q49" s="72">
        <f>'S5'!T54</f>
        <v>0</v>
      </c>
      <c r="R49" s="32">
        <f t="shared" ref="R49:R50" si="77">IF(Q49=0,0,Q49/Q$70)</f>
        <v>0</v>
      </c>
      <c r="S49" s="76">
        <f>'S6'!T54</f>
        <v>0</v>
      </c>
      <c r="T49" s="32">
        <f t="shared" ref="T49:T50" si="78">IF(S49=0,0,S49/S$70)</f>
        <v>0</v>
      </c>
      <c r="U49" s="102">
        <f>'S7'!T54</f>
        <v>0</v>
      </c>
      <c r="V49" s="32">
        <f t="shared" ref="V49:V50" si="79">IF(U49=0,0,U49/U$70)</f>
        <v>0</v>
      </c>
      <c r="W49" s="84">
        <f>'S8'!$T54</f>
        <v>0</v>
      </c>
      <c r="X49" s="32">
        <f t="shared" ref="X49:X50" si="80">IF(W49=0,0,W49/W$70)</f>
        <v>0</v>
      </c>
      <c r="Y49" s="93">
        <f>'S9'!$T54</f>
        <v>0</v>
      </c>
      <c r="Z49" s="32">
        <f t="shared" ref="Z49:Z50" si="81">IF(Y49=0,0,Y49/Y$70)</f>
        <v>0</v>
      </c>
      <c r="AA49" s="97">
        <f>'S10'!$T54</f>
        <v>0</v>
      </c>
      <c r="AB49" s="29">
        <f t="shared" ref="AB49:AB50" si="82">IF(AA49=0,0,AA49/AA$70)</f>
        <v>0</v>
      </c>
      <c r="AC49" s="35" t="str">
        <f>IF(G49="","",+E49-G49)</f>
        <v/>
      </c>
    </row>
    <row r="50" spans="1:29" s="295" customFormat="1">
      <c r="A50" s="352">
        <f>'BUDGET TRAVAUX'!A54</f>
        <v>0</v>
      </c>
      <c r="B50" s="353" t="str">
        <f>'BUDGET TRAVAUX'!B54:G54</f>
        <v>INTERVENTION EXTERNE</v>
      </c>
      <c r="C50" s="360"/>
      <c r="D50" s="357"/>
      <c r="E50" s="28" t="str">
        <f>IF('BUDGET TRAVAUX'!O54=0,"",'BUDGET TRAVAUX'!O54)</f>
        <v/>
      </c>
      <c r="F50" s="129" t="str">
        <f>IF(E50="","",E50/$E$70)</f>
        <v/>
      </c>
      <c r="G50" s="87" t="str">
        <f t="shared" si="8"/>
        <v/>
      </c>
      <c r="H50" s="30" t="str">
        <f t="shared" si="73"/>
        <v/>
      </c>
      <c r="I50" s="31">
        <f>'S1'!T55</f>
        <v>0</v>
      </c>
      <c r="J50" s="32">
        <f>IF(I50=0,0,I50/$I$70)</f>
        <v>0</v>
      </c>
      <c r="K50" s="33">
        <f>'S2'!T55</f>
        <v>0</v>
      </c>
      <c r="L50" s="32">
        <f t="shared" si="74"/>
        <v>0</v>
      </c>
      <c r="M50" s="34">
        <f>'S3'!T55</f>
        <v>0</v>
      </c>
      <c r="N50" s="32">
        <f t="shared" si="75"/>
        <v>0</v>
      </c>
      <c r="O50" s="68">
        <f>'S4'!T55</f>
        <v>0</v>
      </c>
      <c r="P50" s="32">
        <f t="shared" si="76"/>
        <v>0</v>
      </c>
      <c r="Q50" s="72">
        <f>'S5'!T55</f>
        <v>0</v>
      </c>
      <c r="R50" s="32">
        <f t="shared" si="77"/>
        <v>0</v>
      </c>
      <c r="S50" s="76">
        <f>'S6'!T55</f>
        <v>0</v>
      </c>
      <c r="T50" s="32">
        <f t="shared" si="78"/>
        <v>0</v>
      </c>
      <c r="U50" s="102">
        <f>'S7'!T55</f>
        <v>0</v>
      </c>
      <c r="V50" s="32">
        <f t="shared" si="79"/>
        <v>0</v>
      </c>
      <c r="W50" s="84">
        <f>'S8'!$T55</f>
        <v>0</v>
      </c>
      <c r="X50" s="32">
        <f t="shared" si="80"/>
        <v>0</v>
      </c>
      <c r="Y50" s="93">
        <f>'S9'!$T55</f>
        <v>0</v>
      </c>
      <c r="Z50" s="32">
        <f t="shared" si="81"/>
        <v>0</v>
      </c>
      <c r="AA50" s="97">
        <f>'S10'!$T55</f>
        <v>0</v>
      </c>
      <c r="AB50" s="29">
        <f t="shared" si="82"/>
        <v>0</v>
      </c>
      <c r="AC50" s="35" t="str">
        <f>IF(G50="","",+E50-G50)</f>
        <v/>
      </c>
    </row>
    <row r="51" spans="1:29">
      <c r="A51" s="36"/>
      <c r="B51" s="37" t="s">
        <v>52</v>
      </c>
      <c r="C51" s="38">
        <f>SUM(C43:C50)</f>
        <v>0</v>
      </c>
      <c r="D51" s="233">
        <f>IF(C51=0,0,C51/$C$70)</f>
        <v>0</v>
      </c>
      <c r="E51" s="39">
        <f>SUM(E49:E50)</f>
        <v>0</v>
      </c>
      <c r="F51" s="232">
        <f>IF(E51=0,0,E51/$E$70)</f>
        <v>0</v>
      </c>
      <c r="G51" s="88">
        <f>(I51+K51+M51+O51+Q51+S51+U51+W51+Y51+AA51)</f>
        <v>0</v>
      </c>
      <c r="H51" s="232">
        <f>IF(G85=0,0,G85/$E$70)</f>
        <v>0</v>
      </c>
      <c r="I51" s="293">
        <f>SUM(I49:I50)</f>
        <v>0</v>
      </c>
      <c r="J51" s="41">
        <f>IF(I51=0,0,I51/$I$70)</f>
        <v>0</v>
      </c>
      <c r="K51" s="42">
        <f>SUM(K49:K50)</f>
        <v>0</v>
      </c>
      <c r="L51" s="41">
        <f t="shared" ref="L51" si="83">IF(K51=0,0,K51/K$70)</f>
        <v>0</v>
      </c>
      <c r="M51" s="44">
        <f>SUM(M49:M50)</f>
        <v>0</v>
      </c>
      <c r="N51" s="41">
        <f t="shared" ref="N51" si="84">IF(M51=0,0,M51/M$70)</f>
        <v>0</v>
      </c>
      <c r="O51" s="69">
        <f>SUM(O49:O50)</f>
        <v>0</v>
      </c>
      <c r="P51" s="41">
        <f t="shared" ref="P51" si="85">IF(O51=0,0,O51/O$70)</f>
        <v>0</v>
      </c>
      <c r="Q51" s="73">
        <f>SUM(Q49:Q50)</f>
        <v>0</v>
      </c>
      <c r="R51" s="41">
        <f t="shared" ref="R51" si="86">IF(Q51=0,0,Q51/Q$70)</f>
        <v>0</v>
      </c>
      <c r="S51" s="77">
        <f>SUM(S49:S50)</f>
        <v>0</v>
      </c>
      <c r="T51" s="41">
        <f t="shared" ref="T51" si="87">IF(S51=0,0,S51/S$70)</f>
        <v>0</v>
      </c>
      <c r="U51" s="81">
        <f>SUM(U49:U50)</f>
        <v>0</v>
      </c>
      <c r="V51" s="41">
        <f t="shared" ref="V51" si="88">IF(U51=0,0,U51/U$70)</f>
        <v>0</v>
      </c>
      <c r="W51" s="85">
        <f>SUM(W49:W50)</f>
        <v>0</v>
      </c>
      <c r="X51" s="41">
        <f t="shared" ref="X51" si="89">IF(W51=0,0,W51/W$70)</f>
        <v>0</v>
      </c>
      <c r="Y51" s="94">
        <f>SUM(Y49:Y50)</f>
        <v>0</v>
      </c>
      <c r="Z51" s="41">
        <f t="shared" ref="Z51" si="90">IF(Y51=0,0,Y51/Y$70)</f>
        <v>0</v>
      </c>
      <c r="AA51" s="98">
        <f>SUM(AA49:AA50)</f>
        <v>0</v>
      </c>
      <c r="AB51" s="43">
        <f t="shared" ref="AB51" si="91">IF(AA51=0,0,AA51/AA$70)</f>
        <v>0</v>
      </c>
      <c r="AC51" s="45">
        <f>+E51-G51</f>
        <v>0</v>
      </c>
    </row>
    <row r="52" spans="1:29" s="27" customFormat="1">
      <c r="A52" s="297">
        <f>'BUDGET TRAVAUX'!A25</f>
        <v>624200</v>
      </c>
      <c r="B52" s="296" t="s">
        <v>73</v>
      </c>
      <c r="C52" s="335"/>
      <c r="D52" s="304"/>
      <c r="E52" s="336"/>
      <c r="G52" s="337"/>
      <c r="H52" s="338"/>
      <c r="I52" s="339"/>
      <c r="K52" s="340"/>
      <c r="M52" s="341"/>
      <c r="O52" s="342"/>
      <c r="Q52" s="343"/>
      <c r="S52" s="344"/>
      <c r="U52" s="345"/>
      <c r="W52" s="346"/>
      <c r="Y52" s="347"/>
      <c r="AA52" s="348"/>
      <c r="AC52" s="349"/>
    </row>
    <row r="53" spans="1:29">
      <c r="A53" s="297"/>
      <c r="B53" s="305" t="str">
        <f>'BUDGET TRAVAUX'!B26:G26</f>
        <v>TRANSPORT ATELIER FORAGE</v>
      </c>
      <c r="C53" s="227" t="str">
        <f>IF('BUDGET ETUDE'!M27=0,"",'BUDGET ETUDE'!M27)</f>
        <v/>
      </c>
      <c r="D53" s="254"/>
      <c r="E53" s="28" t="str">
        <f>IF('BUDGET TRAVAUX'!O26=0,"",'BUDGET TRAVAUX'!O26)</f>
        <v/>
      </c>
      <c r="F53" s="303"/>
      <c r="G53" s="87" t="str">
        <f t="shared" si="8"/>
        <v/>
      </c>
      <c r="H53" s="248"/>
      <c r="I53" s="31">
        <f>'S1'!T27</f>
        <v>0</v>
      </c>
      <c r="J53" s="32">
        <f t="shared" ref="J53:J56" si="92">IF(I53=0,0,I53/$I$70)</f>
        <v>0</v>
      </c>
      <c r="K53" s="33">
        <f>'S2'!T27</f>
        <v>0</v>
      </c>
      <c r="L53" s="32">
        <f>IF(K53=0,0,K53/K$70)</f>
        <v>0</v>
      </c>
      <c r="M53" s="34">
        <f>'S3'!T27</f>
        <v>0</v>
      </c>
      <c r="N53" s="32">
        <f>IF(M53=0,0,M53/M$70)</f>
        <v>0</v>
      </c>
      <c r="O53" s="68">
        <f>'S4'!T27</f>
        <v>0</v>
      </c>
      <c r="P53" s="32">
        <f t="shared" ref="P53" si="93">IF(O53=0,0,O53/O$70)</f>
        <v>0</v>
      </c>
      <c r="Q53" s="72">
        <f>'S5'!T27</f>
        <v>0</v>
      </c>
      <c r="R53" s="32">
        <f t="shared" ref="R53" si="94">IF(Q53=0,0,Q53/Q$70)</f>
        <v>0</v>
      </c>
      <c r="S53" s="76">
        <f>'S6'!T27</f>
        <v>0</v>
      </c>
      <c r="T53" s="32">
        <f>IF(S53=0,0,S53/S$70)</f>
        <v>0</v>
      </c>
      <c r="U53" s="102">
        <f>'S7'!T27</f>
        <v>0</v>
      </c>
      <c r="V53" s="32">
        <f t="shared" ref="V53:V56" si="95">IF(U53=0,0,U53/U$70)</f>
        <v>0</v>
      </c>
      <c r="W53" s="84">
        <f>'S8'!$T27</f>
        <v>0</v>
      </c>
      <c r="X53" s="32">
        <f t="shared" ref="X53:X56" si="96">IF(W53=0,0,W53/W$70)</f>
        <v>0</v>
      </c>
      <c r="Y53" s="93">
        <f>'S9'!$T27</f>
        <v>0</v>
      </c>
      <c r="Z53" s="32">
        <f t="shared" ref="Z53:Z56" si="97">IF(Y53=0,0,Y53/Y$70)</f>
        <v>0</v>
      </c>
      <c r="AA53" s="97">
        <f>'S10'!$T27</f>
        <v>0</v>
      </c>
      <c r="AB53" s="248">
        <f t="shared" ref="AB53:AB56" si="98">IF(AA53=0,0,AA53/AA$70)</f>
        <v>0</v>
      </c>
      <c r="AC53" s="315"/>
    </row>
    <row r="54" spans="1:29">
      <c r="A54" s="297"/>
      <c r="B54" s="305" t="str">
        <f>'BUDGET TRAVAUX'!B27:G27</f>
        <v>AMENER/REPLI SUPP.</v>
      </c>
      <c r="C54" s="227" t="str">
        <f>IF('BUDGET ETUDE'!M28=0,"",'BUDGET ETUDE'!M28)</f>
        <v/>
      </c>
      <c r="D54" s="254"/>
      <c r="E54" s="28" t="str">
        <f>IF('BUDGET TRAVAUX'!O27=0,"",'BUDGET TRAVAUX'!O27)</f>
        <v/>
      </c>
      <c r="F54" s="303"/>
      <c r="G54" s="87" t="str">
        <f t="shared" si="8"/>
        <v/>
      </c>
      <c r="H54" s="248"/>
      <c r="I54" s="31">
        <f>'S1'!T28</f>
        <v>0</v>
      </c>
      <c r="J54" s="32">
        <f t="shared" si="92"/>
        <v>0</v>
      </c>
      <c r="K54" s="33">
        <f>'S2'!T28</f>
        <v>0</v>
      </c>
      <c r="L54" s="32">
        <f>IF(K54=0,0,K54/K$70)</f>
        <v>0</v>
      </c>
      <c r="M54" s="34">
        <f>'S3'!T28</f>
        <v>0</v>
      </c>
      <c r="N54" s="32">
        <f>IF(M54=0,0,M54/M$70)</f>
        <v>0</v>
      </c>
      <c r="O54" s="68">
        <f>'S4'!T28</f>
        <v>0</v>
      </c>
      <c r="P54" s="32">
        <f t="shared" ref="P54" si="99">IF(O54=0,0,O54/O$70)</f>
        <v>0</v>
      </c>
      <c r="Q54" s="72">
        <f>'S5'!T28</f>
        <v>0</v>
      </c>
      <c r="R54" s="32">
        <f t="shared" ref="R54" si="100">IF(Q54=0,0,Q54/Q$70)</f>
        <v>0</v>
      </c>
      <c r="S54" s="76">
        <f>'S6'!T28</f>
        <v>0</v>
      </c>
      <c r="T54" s="32">
        <f t="shared" ref="T54" si="101">IF(S54=0,0,S54/S$70)</f>
        <v>0</v>
      </c>
      <c r="U54" s="102">
        <f>'S7'!T28</f>
        <v>0</v>
      </c>
      <c r="V54" s="32">
        <f t="shared" si="95"/>
        <v>0</v>
      </c>
      <c r="W54" s="84">
        <f>'S8'!$T28</f>
        <v>0</v>
      </c>
      <c r="X54" s="32">
        <f t="shared" si="96"/>
        <v>0</v>
      </c>
      <c r="Y54" s="93">
        <f>'S9'!$T28</f>
        <v>0</v>
      </c>
      <c r="Z54" s="32">
        <f t="shared" si="97"/>
        <v>0</v>
      </c>
      <c r="AA54" s="97">
        <f>'S10'!$T28</f>
        <v>0</v>
      </c>
      <c r="AB54" s="248">
        <f t="shared" si="98"/>
        <v>0</v>
      </c>
      <c r="AC54" s="315"/>
    </row>
    <row r="55" spans="1:29">
      <c r="A55" s="297"/>
      <c r="B55" s="305" t="str">
        <f>'BUDGET TRAVAUX'!B28:G28</f>
        <v>TRANSPORT DIV</v>
      </c>
      <c r="C55" s="227" t="str">
        <f>IF('BUDGET ETUDE'!M29=0,"",'BUDGET ETUDE'!M29)</f>
        <v/>
      </c>
      <c r="D55" s="276"/>
      <c r="E55" s="28" t="str">
        <f>IF('BUDGET TRAVAUX'!O28=0,"",'BUDGET TRAVAUX'!O28)</f>
        <v/>
      </c>
      <c r="F55" s="248"/>
      <c r="G55" s="87" t="str">
        <f t="shared" si="8"/>
        <v/>
      </c>
      <c r="H55" s="248"/>
      <c r="I55" s="31">
        <f>'S1'!T29</f>
        <v>0</v>
      </c>
      <c r="J55" s="32">
        <f t="shared" si="92"/>
        <v>0</v>
      </c>
      <c r="K55" s="33">
        <f>'S2'!T29</f>
        <v>0</v>
      </c>
      <c r="L55" s="32">
        <f>IF(K55=0,0,K55/K$70)</f>
        <v>0</v>
      </c>
      <c r="M55" s="34">
        <f>'S3'!T29</f>
        <v>0</v>
      </c>
      <c r="N55" s="32">
        <f>IF(M55=0,0,M55/M$70)</f>
        <v>0</v>
      </c>
      <c r="O55" s="68">
        <f>'S4'!T29</f>
        <v>0</v>
      </c>
      <c r="P55" s="32">
        <f t="shared" ref="P55" si="102">IF(O55=0,0,O55/O$70)</f>
        <v>0</v>
      </c>
      <c r="Q55" s="72">
        <f>'S5'!T29</f>
        <v>0</v>
      </c>
      <c r="R55" s="32">
        <f t="shared" ref="R55" si="103">IF(Q55=0,0,Q55/Q$70)</f>
        <v>0</v>
      </c>
      <c r="S55" s="76">
        <f>'S6'!T29</f>
        <v>0</v>
      </c>
      <c r="T55" s="32">
        <f t="shared" ref="T55" si="104">IF(S55=0,0,S55/S$70)</f>
        <v>0</v>
      </c>
      <c r="U55" s="102">
        <f>'S7'!T29</f>
        <v>0</v>
      </c>
      <c r="V55" s="32">
        <f t="shared" si="95"/>
        <v>0</v>
      </c>
      <c r="W55" s="84">
        <f>'S8'!$T29</f>
        <v>0</v>
      </c>
      <c r="X55" s="32">
        <f t="shared" si="96"/>
        <v>0</v>
      </c>
      <c r="Y55" s="93">
        <f>'S9'!$T29</f>
        <v>0</v>
      </c>
      <c r="Z55" s="32">
        <f t="shared" si="97"/>
        <v>0</v>
      </c>
      <c r="AA55" s="97">
        <f>'S10'!$T29</f>
        <v>0</v>
      </c>
      <c r="AB55" s="248">
        <f t="shared" si="98"/>
        <v>0</v>
      </c>
      <c r="AC55" s="315"/>
    </row>
    <row r="56" spans="1:29">
      <c r="A56" s="297"/>
      <c r="B56" s="305" t="str">
        <f>'BUDGET TRAVAUX'!B29:G29</f>
        <v>TRANSPORT DIV</v>
      </c>
      <c r="C56" s="227" t="str">
        <f>IF('BUDGET ETUDE'!M30=0,"",'BUDGET ETUDE'!M30)</f>
        <v/>
      </c>
      <c r="D56" s="276"/>
      <c r="E56" s="28" t="str">
        <f>IF('BUDGET TRAVAUX'!O29=0,"",'BUDGET TRAVAUX'!O29)</f>
        <v/>
      </c>
      <c r="F56" s="248"/>
      <c r="G56" s="87" t="str">
        <f t="shared" si="8"/>
        <v/>
      </c>
      <c r="H56" s="248"/>
      <c r="I56" s="31">
        <f>'S1'!T30</f>
        <v>0</v>
      </c>
      <c r="J56" s="32">
        <f t="shared" si="92"/>
        <v>0</v>
      </c>
      <c r="K56" s="33">
        <f>'S2'!T30</f>
        <v>0</v>
      </c>
      <c r="L56" s="32">
        <f>IF(K56=0,0,K56/K$70)</f>
        <v>0</v>
      </c>
      <c r="M56" s="34">
        <f>'S3'!T30</f>
        <v>0</v>
      </c>
      <c r="N56" s="32">
        <f>IF(M56=0,0,M56/M$70)</f>
        <v>0</v>
      </c>
      <c r="O56" s="68">
        <f>'S4'!T30</f>
        <v>0</v>
      </c>
      <c r="P56" s="32">
        <f t="shared" ref="P56" si="105">IF(O56=0,0,O56/O$70)</f>
        <v>0</v>
      </c>
      <c r="Q56" s="72">
        <f>'S5'!T30</f>
        <v>0</v>
      </c>
      <c r="R56" s="32">
        <f t="shared" ref="R56" si="106">IF(Q56=0,0,Q56/Q$70)</f>
        <v>0</v>
      </c>
      <c r="S56" s="76">
        <f>'S6'!T30</f>
        <v>0</v>
      </c>
      <c r="T56" s="32">
        <f t="shared" ref="T56" si="107">IF(S56=0,0,S56/S$70)</f>
        <v>0</v>
      </c>
      <c r="U56" s="102">
        <f>'S7'!T30</f>
        <v>0</v>
      </c>
      <c r="V56" s="32">
        <f t="shared" si="95"/>
        <v>0</v>
      </c>
      <c r="W56" s="84">
        <f>'S8'!$T30</f>
        <v>0</v>
      </c>
      <c r="X56" s="32">
        <f t="shared" si="96"/>
        <v>0</v>
      </c>
      <c r="Y56" s="93">
        <f>'S9'!$T30</f>
        <v>0</v>
      </c>
      <c r="Z56" s="32">
        <f t="shared" si="97"/>
        <v>0</v>
      </c>
      <c r="AA56" s="97">
        <f>'S10'!$T30</f>
        <v>0</v>
      </c>
      <c r="AB56" s="248">
        <f t="shared" si="98"/>
        <v>0</v>
      </c>
      <c r="AC56" s="315"/>
    </row>
    <row r="57" spans="1:29">
      <c r="A57" s="300"/>
      <c r="B57" s="37" t="s">
        <v>52</v>
      </c>
      <c r="C57" s="301">
        <f>+'BUDGET ETUDE'!N26</f>
        <v>0</v>
      </c>
      <c r="D57" s="302">
        <f>IF(C57=0,0,C57/$C$70)</f>
        <v>0</v>
      </c>
      <c r="E57" s="39">
        <f>'BUDGET TRAVAUX'!P25</f>
        <v>0</v>
      </c>
      <c r="F57" s="232">
        <f>IF(E57=0,0,E57/$E$70)</f>
        <v>0</v>
      </c>
      <c r="G57" s="88">
        <f>(I57+K57+M57+O57+Q57+S57+U57+W57+Y57+AA57)</f>
        <v>0</v>
      </c>
      <c r="H57" s="232">
        <f>IF(G70=0,0,G57/$G$70)</f>
        <v>0</v>
      </c>
      <c r="I57" s="40">
        <f>SUM(I53:I56)</f>
        <v>0</v>
      </c>
      <c r="J57" s="41">
        <f>IF(I57=0,0,I57/$I$70)</f>
        <v>0</v>
      </c>
      <c r="K57" s="42">
        <f>SUM(K53:K56)</f>
        <v>0</v>
      </c>
      <c r="L57" s="41">
        <f>IF(K57=0,0,K57/K$70)</f>
        <v>0</v>
      </c>
      <c r="M57" s="44">
        <f>SUM(M53:M56)</f>
        <v>0</v>
      </c>
      <c r="N57" s="41">
        <f>IF(M57=0,0,M57/M$70)</f>
        <v>0</v>
      </c>
      <c r="O57" s="69">
        <f>SUM(O53:O56)</f>
        <v>0</v>
      </c>
      <c r="P57" s="41">
        <f>IF(O57=0,0,O57/O$70)</f>
        <v>0</v>
      </c>
      <c r="Q57" s="73">
        <f>SUM(Q53:Q56)</f>
        <v>0</v>
      </c>
      <c r="R57" s="41">
        <f>IF(Q57=0,0,Q57/Q$70)</f>
        <v>0</v>
      </c>
      <c r="S57" s="77">
        <f>SUM(S53:S56)</f>
        <v>0</v>
      </c>
      <c r="T57" s="41">
        <f>IF(S57=0,0,S57/S$70)</f>
        <v>0</v>
      </c>
      <c r="U57" s="81">
        <f>SUM(U53:U56)</f>
        <v>0</v>
      </c>
      <c r="V57" s="41">
        <f>IF(U57=0,0,U57/U$70)</f>
        <v>0</v>
      </c>
      <c r="W57" s="85">
        <f>SUM(W53:W56)</f>
        <v>0</v>
      </c>
      <c r="X57" s="41">
        <f>IF(W57=0,0,W57/W$70)</f>
        <v>0</v>
      </c>
      <c r="Y57" s="94">
        <f>SUM(Y53:Y56)</f>
        <v>0</v>
      </c>
      <c r="Z57" s="41">
        <f>IF(Y57=0,0,Y57/Y$70)</f>
        <v>0</v>
      </c>
      <c r="AA57" s="98">
        <f>SUM(AA53:AA56)</f>
        <v>0</v>
      </c>
      <c r="AB57" s="43">
        <f>IF(AA57=0,0,AA57/AA$70)</f>
        <v>0</v>
      </c>
      <c r="AC57" s="45">
        <f>+E57-G57</f>
        <v>0</v>
      </c>
    </row>
    <row r="58" spans="1:29">
      <c r="A58" s="297">
        <f>'BUDGET TRAVAUX'!A57</f>
        <v>640000</v>
      </c>
      <c r="B58" s="296" t="s">
        <v>59</v>
      </c>
      <c r="C58" s="298"/>
      <c r="D58" s="299"/>
      <c r="E58" s="28"/>
      <c r="F58" s="248" t="str">
        <f t="shared" ref="F58:F66" si="108">IF(E58="","",E58/$E$70)</f>
        <v/>
      </c>
      <c r="G58" s="87"/>
      <c r="H58" s="30" t="str">
        <f t="shared" ref="H58:H66" si="109">IF(G58="","",IF(G$70=0,"",G58/$G$70))</f>
        <v/>
      </c>
      <c r="I58" s="31"/>
      <c r="J58" s="32"/>
      <c r="K58" s="33"/>
      <c r="L58" s="29"/>
      <c r="M58" s="34"/>
      <c r="N58" s="29"/>
      <c r="O58" s="68"/>
      <c r="P58" s="29"/>
      <c r="Q58" s="72"/>
      <c r="R58" s="29"/>
      <c r="S58" s="76"/>
      <c r="T58" s="29"/>
      <c r="U58" s="80"/>
      <c r="V58" s="29"/>
      <c r="W58" s="84"/>
      <c r="X58" s="29"/>
      <c r="Y58" s="93"/>
      <c r="Z58" s="29"/>
      <c r="AA58" s="97"/>
      <c r="AB58" s="29"/>
      <c r="AC58" s="35"/>
    </row>
    <row r="59" spans="1:29">
      <c r="A59" s="26">
        <f>'BUDGET TRAVAUX'!A58</f>
        <v>0</v>
      </c>
      <c r="B59" s="27" t="str">
        <f>IF('BUDGET TRAVAUX'!B58:G58="","",'BUDGET TRAVAUX'!B58:G58)</f>
        <v>CHEF DE CHANTIER</v>
      </c>
      <c r="C59" s="227" t="str">
        <f>IF('BUDGET ETUDE'!M57=0,"",'BUDGET ETUDE'!M57)</f>
        <v/>
      </c>
      <c r="D59" s="126"/>
      <c r="E59" s="28" t="str">
        <f>IF('BUDGET TRAVAUX'!O58=0,"",'BUDGET TRAVAUX'!O58)</f>
        <v/>
      </c>
      <c r="F59" s="129" t="str">
        <f t="shared" si="108"/>
        <v/>
      </c>
      <c r="G59" s="87" t="str">
        <f t="shared" si="8"/>
        <v/>
      </c>
      <c r="H59" s="30" t="str">
        <f t="shared" si="109"/>
        <v/>
      </c>
      <c r="I59" s="31">
        <f>'S1'!T60</f>
        <v>0</v>
      </c>
      <c r="J59" s="32">
        <f t="shared" ref="J59:J67" si="110">IF(I59=0,0,I59/$I$70)</f>
        <v>0</v>
      </c>
      <c r="K59" s="33">
        <f>'S2'!$T60</f>
        <v>0</v>
      </c>
      <c r="L59" s="32">
        <f t="shared" ref="L59:L67" si="111">IF(K59=0,0,K59/K$70)</f>
        <v>0</v>
      </c>
      <c r="M59" s="34">
        <f>'S3'!$T60</f>
        <v>0</v>
      </c>
      <c r="N59" s="32">
        <f t="shared" ref="N59:N67" si="112">IF(M59=0,0,M59/M$70)</f>
        <v>0</v>
      </c>
      <c r="O59" s="68">
        <f>'S4'!$T60</f>
        <v>0</v>
      </c>
      <c r="P59" s="32">
        <f t="shared" ref="P59:P67" si="113">IF(O59=0,0,O59/O$70)</f>
        <v>0</v>
      </c>
      <c r="Q59" s="72">
        <f>'S5'!$T60</f>
        <v>0</v>
      </c>
      <c r="R59" s="32">
        <f t="shared" ref="R59:R67" si="114">IF(Q59=0,0,Q59/Q$70)</f>
        <v>0</v>
      </c>
      <c r="S59" s="76">
        <f>'S6'!$T60</f>
        <v>0</v>
      </c>
      <c r="T59" s="32">
        <f t="shared" ref="T59:T67" si="115">IF(S59=0,0,S59/S$70)</f>
        <v>0</v>
      </c>
      <c r="U59" s="80">
        <f>'S7'!$T60</f>
        <v>0</v>
      </c>
      <c r="V59" s="32">
        <f t="shared" ref="V59:V67" si="116">IF(U59=0,0,U59/U$70)</f>
        <v>0</v>
      </c>
      <c r="W59" s="84">
        <f>'S8'!$T60</f>
        <v>0</v>
      </c>
      <c r="X59" s="32">
        <f t="shared" ref="X59:X67" si="117">IF(W59=0,0,W59/W$70)</f>
        <v>0</v>
      </c>
      <c r="Y59" s="93">
        <f>'S9'!$T60</f>
        <v>0</v>
      </c>
      <c r="Z59" s="32">
        <f t="shared" ref="Z59:Z67" si="118">IF(Y59=0,0,Y59/Y$70)</f>
        <v>0</v>
      </c>
      <c r="AA59" s="97">
        <f>'S10'!$T60</f>
        <v>0</v>
      </c>
      <c r="AB59" s="29">
        <f t="shared" ref="AB59:AB67" si="119">IF(AA59=0,0,AA59/AA$70)</f>
        <v>0</v>
      </c>
      <c r="AC59" s="35" t="str">
        <f>IF(G59="","",+E59-G59)</f>
        <v/>
      </c>
    </row>
    <row r="60" spans="1:29">
      <c r="A60" s="26">
        <f>'BUDGET TRAVAUX'!A59</f>
        <v>0</v>
      </c>
      <c r="B60" s="27" t="str">
        <f>IF('BUDGET TRAVAUX'!B59:G59="","",'BUDGET TRAVAUX'!B59:G59)</f>
        <v>FOREUR</v>
      </c>
      <c r="C60" s="227" t="str">
        <f>IF('BUDGET ETUDE'!M58=0,"",'BUDGET ETUDE'!M58)</f>
        <v/>
      </c>
      <c r="D60" s="126"/>
      <c r="E60" s="28" t="str">
        <f>IF('BUDGET TRAVAUX'!O59=0,"",'BUDGET TRAVAUX'!O59)</f>
        <v/>
      </c>
      <c r="F60" s="129" t="str">
        <f t="shared" si="108"/>
        <v/>
      </c>
      <c r="G60" s="87" t="str">
        <f t="shared" si="8"/>
        <v/>
      </c>
      <c r="H60" s="30" t="str">
        <f t="shared" si="109"/>
        <v/>
      </c>
      <c r="I60" s="31">
        <f>'S1'!T61</f>
        <v>0</v>
      </c>
      <c r="J60" s="32">
        <f t="shared" si="110"/>
        <v>0</v>
      </c>
      <c r="K60" s="33">
        <f>'S2'!$T61</f>
        <v>0</v>
      </c>
      <c r="L60" s="32">
        <f t="shared" si="111"/>
        <v>0</v>
      </c>
      <c r="M60" s="34">
        <f>'S3'!$T61</f>
        <v>0</v>
      </c>
      <c r="N60" s="32">
        <f t="shared" si="112"/>
        <v>0</v>
      </c>
      <c r="O60" s="68">
        <f>'S4'!$T61</f>
        <v>0</v>
      </c>
      <c r="P60" s="32">
        <f t="shared" si="113"/>
        <v>0</v>
      </c>
      <c r="Q60" s="72">
        <f>'S5'!$T61</f>
        <v>0</v>
      </c>
      <c r="R60" s="32">
        <f t="shared" si="114"/>
        <v>0</v>
      </c>
      <c r="S60" s="76">
        <f>'S6'!$T61</f>
        <v>0</v>
      </c>
      <c r="T60" s="32">
        <f t="shared" si="115"/>
        <v>0</v>
      </c>
      <c r="U60" s="80">
        <f>'S7'!$T61</f>
        <v>0</v>
      </c>
      <c r="V60" s="32">
        <f t="shared" si="116"/>
        <v>0</v>
      </c>
      <c r="W60" s="84">
        <f>'S8'!$T61</f>
        <v>0</v>
      </c>
      <c r="X60" s="32">
        <f t="shared" si="117"/>
        <v>0</v>
      </c>
      <c r="Y60" s="93">
        <f>'S9'!$T61</f>
        <v>0</v>
      </c>
      <c r="Z60" s="32">
        <f t="shared" si="118"/>
        <v>0</v>
      </c>
      <c r="AA60" s="97">
        <f>'S10'!$T61</f>
        <v>0</v>
      </c>
      <c r="AB60" s="29">
        <f t="shared" si="119"/>
        <v>0</v>
      </c>
      <c r="AC60" s="35" t="str">
        <f t="shared" ref="AC60:AC66" si="120">IF(G60="","",+E60-G60)</f>
        <v/>
      </c>
    </row>
    <row r="61" spans="1:29">
      <c r="A61" s="26">
        <f>'BUDGET TRAVAUX'!A60</f>
        <v>0</v>
      </c>
      <c r="B61" s="27" t="str">
        <f>IF('BUDGET TRAVAUX'!B60:G60="","",'BUDGET TRAVAUX'!B60:G60)</f>
        <v>POMPISTE</v>
      </c>
      <c r="C61" s="227" t="str">
        <f>IF('BUDGET ETUDE'!M59=0,"",'BUDGET ETUDE'!M59)</f>
        <v/>
      </c>
      <c r="D61" s="126"/>
      <c r="E61" s="28" t="str">
        <f>IF('BUDGET TRAVAUX'!O60=0,"",'BUDGET TRAVAUX'!O60)</f>
        <v/>
      </c>
      <c r="F61" s="129" t="str">
        <f t="shared" si="108"/>
        <v/>
      </c>
      <c r="G61" s="87" t="str">
        <f t="shared" si="8"/>
        <v/>
      </c>
      <c r="H61" s="30" t="str">
        <f t="shared" si="109"/>
        <v/>
      </c>
      <c r="I61" s="31">
        <f>'S1'!T62</f>
        <v>0</v>
      </c>
      <c r="J61" s="32">
        <f t="shared" si="110"/>
        <v>0</v>
      </c>
      <c r="K61" s="33">
        <f>'S2'!$T62</f>
        <v>0</v>
      </c>
      <c r="L61" s="32">
        <f t="shared" si="111"/>
        <v>0</v>
      </c>
      <c r="M61" s="34">
        <f>'S3'!$T62</f>
        <v>0</v>
      </c>
      <c r="N61" s="32">
        <f t="shared" si="112"/>
        <v>0</v>
      </c>
      <c r="O61" s="68">
        <f>'S4'!$T62</f>
        <v>0</v>
      </c>
      <c r="P61" s="32">
        <f t="shared" si="113"/>
        <v>0</v>
      </c>
      <c r="Q61" s="72">
        <f>'S5'!$T62</f>
        <v>0</v>
      </c>
      <c r="R61" s="32">
        <f t="shared" si="114"/>
        <v>0</v>
      </c>
      <c r="S61" s="76">
        <f>'S6'!$T62</f>
        <v>0</v>
      </c>
      <c r="T61" s="32">
        <f t="shared" si="115"/>
        <v>0</v>
      </c>
      <c r="U61" s="80">
        <f>'S7'!$T62</f>
        <v>0</v>
      </c>
      <c r="V61" s="32">
        <f t="shared" si="116"/>
        <v>0</v>
      </c>
      <c r="W61" s="84">
        <f>'S8'!$T62</f>
        <v>0</v>
      </c>
      <c r="X61" s="32">
        <f t="shared" si="117"/>
        <v>0</v>
      </c>
      <c r="Y61" s="93">
        <f>'S9'!$T62</f>
        <v>0</v>
      </c>
      <c r="Z61" s="32">
        <f t="shared" si="118"/>
        <v>0</v>
      </c>
      <c r="AA61" s="97">
        <f>'S10'!$T62</f>
        <v>0</v>
      </c>
      <c r="AB61" s="29">
        <f t="shared" si="119"/>
        <v>0</v>
      </c>
      <c r="AC61" s="35" t="str">
        <f t="shared" si="120"/>
        <v/>
      </c>
    </row>
    <row r="62" spans="1:29">
      <c r="A62" s="26">
        <f>'BUDGET TRAVAUX'!A61</f>
        <v>0</v>
      </c>
      <c r="B62" s="27" t="str">
        <f>IF('BUDGET TRAVAUX'!B61:G61="","",'BUDGET TRAVAUX'!B61:G61)</f>
        <v>CHAUFFEUR D'ENGINS</v>
      </c>
      <c r="C62" s="227" t="str">
        <f>IF('BUDGET ETUDE'!M60=0,"",'BUDGET ETUDE'!M60)</f>
        <v/>
      </c>
      <c r="D62" s="126"/>
      <c r="E62" s="28" t="str">
        <f>IF('BUDGET TRAVAUX'!O61=0,"",'BUDGET TRAVAUX'!O61)</f>
        <v/>
      </c>
      <c r="F62" s="129" t="str">
        <f t="shared" si="108"/>
        <v/>
      </c>
      <c r="G62" s="87" t="str">
        <f t="shared" si="8"/>
        <v/>
      </c>
      <c r="H62" s="30" t="str">
        <f t="shared" si="109"/>
        <v/>
      </c>
      <c r="I62" s="31">
        <f>'S1'!T63</f>
        <v>0</v>
      </c>
      <c r="J62" s="32">
        <f t="shared" si="110"/>
        <v>0</v>
      </c>
      <c r="K62" s="33">
        <f>'S2'!$T63</f>
        <v>0</v>
      </c>
      <c r="L62" s="32">
        <f t="shared" si="111"/>
        <v>0</v>
      </c>
      <c r="M62" s="34">
        <f>'S3'!$T63</f>
        <v>0</v>
      </c>
      <c r="N62" s="32">
        <f t="shared" si="112"/>
        <v>0</v>
      </c>
      <c r="O62" s="68">
        <f>'S4'!$T63</f>
        <v>0</v>
      </c>
      <c r="P62" s="32">
        <f t="shared" si="113"/>
        <v>0</v>
      </c>
      <c r="Q62" s="72">
        <f>'S5'!$T63</f>
        <v>0</v>
      </c>
      <c r="R62" s="32">
        <f t="shared" si="114"/>
        <v>0</v>
      </c>
      <c r="S62" s="76">
        <f>'S6'!$T63</f>
        <v>0</v>
      </c>
      <c r="T62" s="32">
        <f t="shared" si="115"/>
        <v>0</v>
      </c>
      <c r="U62" s="80">
        <f>'S7'!$T63</f>
        <v>0</v>
      </c>
      <c r="V62" s="32">
        <f t="shared" si="116"/>
        <v>0</v>
      </c>
      <c r="W62" s="84">
        <f>'S8'!$T63</f>
        <v>0</v>
      </c>
      <c r="X62" s="32">
        <f t="shared" si="117"/>
        <v>0</v>
      </c>
      <c r="Y62" s="93">
        <f>'S9'!$T63</f>
        <v>0</v>
      </c>
      <c r="Z62" s="32">
        <f t="shared" si="118"/>
        <v>0</v>
      </c>
      <c r="AA62" s="97">
        <f>'S10'!$T63</f>
        <v>0</v>
      </c>
      <c r="AB62" s="29">
        <f t="shared" si="119"/>
        <v>0</v>
      </c>
      <c r="AC62" s="35" t="str">
        <f>IF(G62="","",+E62-G62)</f>
        <v/>
      </c>
    </row>
    <row r="63" spans="1:29">
      <c r="A63" s="26">
        <f>'BUDGET TRAVAUX'!A62</f>
        <v>0</v>
      </c>
      <c r="B63" s="27" t="str">
        <f>IF('BUDGET TRAVAUX'!B62:G62="","",'BUDGET TRAVAUX'!B62:G62)</f>
        <v/>
      </c>
      <c r="C63" s="227" t="str">
        <f>IF('BUDGET ETUDE'!M61=0,"",'BUDGET ETUDE'!M61)</f>
        <v/>
      </c>
      <c r="D63" s="126"/>
      <c r="E63" s="28" t="str">
        <f>IF('BUDGET TRAVAUX'!O62=0,"",'BUDGET TRAVAUX'!O62)</f>
        <v/>
      </c>
      <c r="F63" s="129" t="str">
        <f t="shared" si="108"/>
        <v/>
      </c>
      <c r="G63" s="87" t="str">
        <f t="shared" si="8"/>
        <v/>
      </c>
      <c r="H63" s="30" t="str">
        <f t="shared" si="109"/>
        <v/>
      </c>
      <c r="I63" s="31">
        <f>'S1'!T64</f>
        <v>0</v>
      </c>
      <c r="J63" s="32">
        <f t="shared" si="110"/>
        <v>0</v>
      </c>
      <c r="K63" s="33">
        <f>'S2'!$T64</f>
        <v>0</v>
      </c>
      <c r="L63" s="32">
        <f t="shared" si="111"/>
        <v>0</v>
      </c>
      <c r="M63" s="34">
        <f>'S3'!$T64</f>
        <v>0</v>
      </c>
      <c r="N63" s="32">
        <f t="shared" si="112"/>
        <v>0</v>
      </c>
      <c r="O63" s="68">
        <f>'S4'!$T64</f>
        <v>0</v>
      </c>
      <c r="P63" s="32">
        <f t="shared" si="113"/>
        <v>0</v>
      </c>
      <c r="Q63" s="72">
        <f>'S5'!$T64</f>
        <v>0</v>
      </c>
      <c r="R63" s="32">
        <f t="shared" si="114"/>
        <v>0</v>
      </c>
      <c r="S63" s="76">
        <f>'S6'!$T64</f>
        <v>0</v>
      </c>
      <c r="T63" s="32">
        <f t="shared" si="115"/>
        <v>0</v>
      </c>
      <c r="U63" s="80">
        <f>'S7'!$T64</f>
        <v>0</v>
      </c>
      <c r="V63" s="32">
        <f t="shared" si="116"/>
        <v>0</v>
      </c>
      <c r="W63" s="84">
        <f>'S8'!$T64</f>
        <v>0</v>
      </c>
      <c r="X63" s="32">
        <f t="shared" si="117"/>
        <v>0</v>
      </c>
      <c r="Y63" s="93">
        <f>'S9'!$T64</f>
        <v>0</v>
      </c>
      <c r="Z63" s="32">
        <f t="shared" si="118"/>
        <v>0</v>
      </c>
      <c r="AA63" s="97">
        <f>'S10'!$T64</f>
        <v>0</v>
      </c>
      <c r="AB63" s="29">
        <f t="shared" si="119"/>
        <v>0</v>
      </c>
      <c r="AC63" s="35" t="str">
        <f t="shared" si="120"/>
        <v/>
      </c>
    </row>
    <row r="64" spans="1:29">
      <c r="A64" s="26">
        <f>'BUDGET TRAVAUX'!A63</f>
        <v>0</v>
      </c>
      <c r="B64" s="280">
        <f>+'S1'!H65</f>
        <v>0</v>
      </c>
      <c r="C64" s="227" t="str">
        <f>IF('BUDGET ETUDE'!M62=0,"",'BUDGET ETUDE'!M62)</f>
        <v/>
      </c>
      <c r="D64" s="126"/>
      <c r="E64" s="28" t="str">
        <f>IF('BUDGET TRAVAUX'!O63=0,"",'BUDGET TRAVAUX'!O63)</f>
        <v/>
      </c>
      <c r="F64" s="129" t="str">
        <f t="shared" si="108"/>
        <v/>
      </c>
      <c r="G64" s="87" t="str">
        <f t="shared" si="8"/>
        <v/>
      </c>
      <c r="H64" s="30" t="str">
        <f t="shared" si="109"/>
        <v/>
      </c>
      <c r="I64" s="31">
        <f>'S1'!T65</f>
        <v>0</v>
      </c>
      <c r="J64" s="32">
        <f t="shared" si="110"/>
        <v>0</v>
      </c>
      <c r="K64" s="33">
        <f>'S2'!$T65</f>
        <v>0</v>
      </c>
      <c r="L64" s="32">
        <f t="shared" si="111"/>
        <v>0</v>
      </c>
      <c r="M64" s="34">
        <f>'S3'!$T65</f>
        <v>0</v>
      </c>
      <c r="N64" s="32">
        <f t="shared" si="112"/>
        <v>0</v>
      </c>
      <c r="O64" s="68">
        <f>'S4'!$T65</f>
        <v>0</v>
      </c>
      <c r="P64" s="32">
        <f t="shared" si="113"/>
        <v>0</v>
      </c>
      <c r="Q64" s="72">
        <f>'S5'!$T65</f>
        <v>0</v>
      </c>
      <c r="R64" s="32">
        <f t="shared" si="114"/>
        <v>0</v>
      </c>
      <c r="S64" s="76">
        <f>'S6'!$T65</f>
        <v>0</v>
      </c>
      <c r="T64" s="32">
        <f t="shared" si="115"/>
        <v>0</v>
      </c>
      <c r="U64" s="80">
        <f>'S7'!$T65</f>
        <v>0</v>
      </c>
      <c r="V64" s="32">
        <f t="shared" si="116"/>
        <v>0</v>
      </c>
      <c r="W64" s="84">
        <f>'S8'!$T65</f>
        <v>0</v>
      </c>
      <c r="X64" s="32">
        <f t="shared" si="117"/>
        <v>0</v>
      </c>
      <c r="Y64" s="93">
        <f>'S9'!$T65</f>
        <v>0</v>
      </c>
      <c r="Z64" s="32">
        <f t="shared" si="118"/>
        <v>0</v>
      </c>
      <c r="AA64" s="97">
        <f>'S10'!$T65</f>
        <v>0</v>
      </c>
      <c r="AB64" s="29">
        <f t="shared" si="119"/>
        <v>0</v>
      </c>
      <c r="AC64" s="35" t="str">
        <f t="shared" si="120"/>
        <v/>
      </c>
    </row>
    <row r="65" spans="1:29">
      <c r="A65" s="26">
        <f>'BUDGET TRAVAUX'!A64</f>
        <v>0</v>
      </c>
      <c r="B65" s="280">
        <f>+'S1'!H66</f>
        <v>0</v>
      </c>
      <c r="C65" s="227" t="str">
        <f>IF('BUDGET ETUDE'!M63=0,"",'BUDGET ETUDE'!M63)</f>
        <v/>
      </c>
      <c r="D65" s="126"/>
      <c r="E65" s="28" t="str">
        <f>IF('BUDGET TRAVAUX'!O64=0,"",'BUDGET TRAVAUX'!O64)</f>
        <v/>
      </c>
      <c r="F65" s="129" t="str">
        <f t="shared" si="108"/>
        <v/>
      </c>
      <c r="G65" s="87" t="str">
        <f t="shared" si="8"/>
        <v/>
      </c>
      <c r="H65" s="30" t="str">
        <f t="shared" si="109"/>
        <v/>
      </c>
      <c r="I65" s="31">
        <f>'S1'!T66</f>
        <v>0</v>
      </c>
      <c r="J65" s="32">
        <f t="shared" si="110"/>
        <v>0</v>
      </c>
      <c r="K65" s="33">
        <f>'S2'!$T66</f>
        <v>0</v>
      </c>
      <c r="L65" s="32">
        <f t="shared" si="111"/>
        <v>0</v>
      </c>
      <c r="M65" s="34">
        <f>'S3'!$T66</f>
        <v>0</v>
      </c>
      <c r="N65" s="32">
        <f t="shared" si="112"/>
        <v>0</v>
      </c>
      <c r="O65" s="68">
        <f>'S4'!$T66</f>
        <v>0</v>
      </c>
      <c r="P65" s="32">
        <f t="shared" si="113"/>
        <v>0</v>
      </c>
      <c r="Q65" s="72">
        <f>'S5'!$T66</f>
        <v>0</v>
      </c>
      <c r="R65" s="32">
        <f t="shared" si="114"/>
        <v>0</v>
      </c>
      <c r="S65" s="76">
        <f>'S6'!$T66</f>
        <v>0</v>
      </c>
      <c r="T65" s="32">
        <f t="shared" si="115"/>
        <v>0</v>
      </c>
      <c r="U65" s="80">
        <f>'S7'!$T66</f>
        <v>0</v>
      </c>
      <c r="V65" s="32">
        <f t="shared" si="116"/>
        <v>0</v>
      </c>
      <c r="W65" s="84">
        <f>'S8'!$T66</f>
        <v>0</v>
      </c>
      <c r="X65" s="32">
        <f t="shared" si="117"/>
        <v>0</v>
      </c>
      <c r="Y65" s="93">
        <f>'S9'!$T66</f>
        <v>0</v>
      </c>
      <c r="Z65" s="32">
        <f t="shared" si="118"/>
        <v>0</v>
      </c>
      <c r="AA65" s="97">
        <f>'S10'!$T66</f>
        <v>0</v>
      </c>
      <c r="AB65" s="29">
        <f t="shared" si="119"/>
        <v>0</v>
      </c>
      <c r="AC65" s="35" t="str">
        <f>IF(G65="","",+E65-G65)</f>
        <v/>
      </c>
    </row>
    <row r="66" spans="1:29">
      <c r="A66" s="26">
        <f>'BUDGET TRAVAUX'!A65</f>
        <v>0</v>
      </c>
      <c r="B66" s="280">
        <f>+'S1'!H67</f>
        <v>0</v>
      </c>
      <c r="C66" s="227" t="str">
        <f>IF('BUDGET ETUDE'!M64=0,"",'BUDGET ETUDE'!M64)</f>
        <v/>
      </c>
      <c r="D66" s="126"/>
      <c r="E66" s="28" t="str">
        <f>IF('BUDGET TRAVAUX'!O65=0,"",'BUDGET TRAVAUX'!O65)</f>
        <v/>
      </c>
      <c r="F66" s="129" t="str">
        <f t="shared" si="108"/>
        <v/>
      </c>
      <c r="G66" s="87" t="str">
        <f t="shared" si="8"/>
        <v/>
      </c>
      <c r="H66" s="30" t="str">
        <f t="shared" si="109"/>
        <v/>
      </c>
      <c r="I66" s="31">
        <f>'S1'!T67</f>
        <v>0</v>
      </c>
      <c r="J66" s="32">
        <f t="shared" si="110"/>
        <v>0</v>
      </c>
      <c r="K66" s="33">
        <f>'S2'!$T67</f>
        <v>0</v>
      </c>
      <c r="L66" s="32">
        <f t="shared" si="111"/>
        <v>0</v>
      </c>
      <c r="M66" s="34">
        <f>'S3'!$T67</f>
        <v>0</v>
      </c>
      <c r="N66" s="32">
        <f t="shared" si="112"/>
        <v>0</v>
      </c>
      <c r="O66" s="68">
        <f>'S4'!$T67</f>
        <v>0</v>
      </c>
      <c r="P66" s="32">
        <f t="shared" si="113"/>
        <v>0</v>
      </c>
      <c r="Q66" s="72">
        <f>'S5'!$T67</f>
        <v>0</v>
      </c>
      <c r="R66" s="32">
        <f t="shared" si="114"/>
        <v>0</v>
      </c>
      <c r="S66" s="76">
        <f>'S6'!$T67</f>
        <v>0</v>
      </c>
      <c r="T66" s="32">
        <f t="shared" si="115"/>
        <v>0</v>
      </c>
      <c r="U66" s="80">
        <f>'S7'!$T67</f>
        <v>0</v>
      </c>
      <c r="V66" s="32">
        <f t="shared" si="116"/>
        <v>0</v>
      </c>
      <c r="W66" s="84">
        <f>'S8'!$T67</f>
        <v>0</v>
      </c>
      <c r="X66" s="32">
        <f t="shared" si="117"/>
        <v>0</v>
      </c>
      <c r="Y66" s="93">
        <f>'S9'!$T67</f>
        <v>0</v>
      </c>
      <c r="Z66" s="32">
        <f t="shared" si="118"/>
        <v>0</v>
      </c>
      <c r="AA66" s="97">
        <f>'S10'!$T67</f>
        <v>0</v>
      </c>
      <c r="AB66" s="29">
        <f t="shared" si="119"/>
        <v>0</v>
      </c>
      <c r="AC66" s="35" t="str">
        <f t="shared" si="120"/>
        <v/>
      </c>
    </row>
    <row r="67" spans="1:29">
      <c r="A67" s="26"/>
      <c r="B67" s="281" t="s">
        <v>55</v>
      </c>
      <c r="C67" s="38">
        <f>SUM(C59:C66)</f>
        <v>0</v>
      </c>
      <c r="D67" s="233">
        <f>IF(C67=0,0,C67/$C$70)</f>
        <v>0</v>
      </c>
      <c r="E67" s="39">
        <f>SUM(E59:E66)</f>
        <v>0</v>
      </c>
      <c r="F67" s="232">
        <f>IF(E67=0,0,E67/$E$70)</f>
        <v>0</v>
      </c>
      <c r="G67" s="88">
        <f>(I67+K67+M67+O67+Q67+S67+U67+W67+Y67+AA67)</f>
        <v>0</v>
      </c>
      <c r="H67" s="232">
        <f>IF(G70=0,0,G67/$G$70)</f>
        <v>0</v>
      </c>
      <c r="I67" s="40">
        <f>SUM(I59:I66)</f>
        <v>0</v>
      </c>
      <c r="J67" s="41">
        <f t="shared" si="110"/>
        <v>0</v>
      </c>
      <c r="K67" s="42">
        <f>SUM(K59:K66)</f>
        <v>0</v>
      </c>
      <c r="L67" s="41">
        <f t="shared" si="111"/>
        <v>0</v>
      </c>
      <c r="M67" s="44">
        <f>SUM(M59:M66)</f>
        <v>0</v>
      </c>
      <c r="N67" s="41">
        <f t="shared" si="112"/>
        <v>0</v>
      </c>
      <c r="O67" s="69">
        <f>SUM(O59:O66)</f>
        <v>0</v>
      </c>
      <c r="P67" s="41">
        <f t="shared" si="113"/>
        <v>0</v>
      </c>
      <c r="Q67" s="73">
        <f>SUM(Q59:Q66)</f>
        <v>0</v>
      </c>
      <c r="R67" s="41">
        <f t="shared" si="114"/>
        <v>0</v>
      </c>
      <c r="S67" s="77">
        <f>SUM(S59:S66)</f>
        <v>0</v>
      </c>
      <c r="T67" s="41">
        <f t="shared" si="115"/>
        <v>0</v>
      </c>
      <c r="U67" s="81">
        <f>SUM(U59:U66)</f>
        <v>0</v>
      </c>
      <c r="V67" s="41">
        <f t="shared" si="116"/>
        <v>0</v>
      </c>
      <c r="W67" s="85">
        <f>SUM(W59:W66)</f>
        <v>0</v>
      </c>
      <c r="X67" s="41">
        <f t="shared" si="117"/>
        <v>0</v>
      </c>
      <c r="Y67" s="94">
        <f>SUM(Y59:Y66)</f>
        <v>0</v>
      </c>
      <c r="Z67" s="41">
        <f t="shared" si="118"/>
        <v>0</v>
      </c>
      <c r="AA67" s="98">
        <f>SUM(AA59:AA66)</f>
        <v>0</v>
      </c>
      <c r="AB67" s="43">
        <f t="shared" si="119"/>
        <v>0</v>
      </c>
      <c r="AC67" s="45">
        <f>+E67-G67</f>
        <v>0</v>
      </c>
    </row>
    <row r="68" spans="1:29" s="204" customFormat="1" ht="5.25" customHeight="1" thickBot="1">
      <c r="B68" s="277"/>
      <c r="C68" s="279"/>
      <c r="D68" s="278"/>
      <c r="E68" s="279"/>
      <c r="F68" s="278"/>
      <c r="G68" s="279"/>
      <c r="H68" s="278"/>
      <c r="I68" s="279"/>
      <c r="J68" s="278"/>
      <c r="K68" s="279"/>
      <c r="L68" s="278"/>
      <c r="M68" s="279"/>
      <c r="N68" s="278"/>
      <c r="O68" s="279"/>
      <c r="P68" s="278"/>
      <c r="Q68" s="279"/>
      <c r="R68" s="278"/>
      <c r="S68" s="279"/>
      <c r="T68" s="278"/>
      <c r="U68" s="279"/>
      <c r="V68" s="278"/>
      <c r="W68" s="279"/>
      <c r="X68" s="278"/>
      <c r="Y68" s="279"/>
      <c r="Z68" s="278"/>
      <c r="AA68" s="279"/>
      <c r="AB68" s="278"/>
      <c r="AC68" s="279"/>
    </row>
    <row r="69" spans="1:29" ht="15.75" thickBot="1">
      <c r="B69" s="260" t="s">
        <v>60</v>
      </c>
      <c r="C69" s="261">
        <f>C67+C57+C48+C47+C36+C26+C19+C12</f>
        <v>0</v>
      </c>
      <c r="D69" s="310">
        <f>IF(C69=0,0,C69/$C$70)</f>
        <v>0</v>
      </c>
      <c r="E69" s="309">
        <f>+E67+E57+E48+E47+E36+E26+E19+E12</f>
        <v>0</v>
      </c>
      <c r="F69" s="262">
        <f>IF(E69=0,0,E69/$E$70)</f>
        <v>0</v>
      </c>
      <c r="G69" s="263">
        <f>(I69+K69+M69+O69+Q69+S69+U69+W69+Y69+AA69)</f>
        <v>300</v>
      </c>
      <c r="H69" s="262">
        <f>IF(G81=0,0,G69/$G$70)</f>
        <v>0</v>
      </c>
      <c r="I69" s="264">
        <f>+I67+I57+I47+I36+I26+I19+I12+I51</f>
        <v>100</v>
      </c>
      <c r="J69" s="265" t="e">
        <f>IF(I69=0,0,I69/E$70)</f>
        <v>#DIV/0!</v>
      </c>
      <c r="K69" s="266">
        <f>+K67+K57+K47+K36+K26+K19+K12+K51</f>
        <v>100</v>
      </c>
      <c r="L69" s="265" t="e">
        <f>IF(K69=0,0,K69/G$70)</f>
        <v>#DIV/0!</v>
      </c>
      <c r="M69" s="268">
        <f>+M67+M57+M47+M36+M26+M19+M12+M51</f>
        <v>100</v>
      </c>
      <c r="N69" s="265" t="e">
        <f>IF(M69=0,0,M69/I$70)</f>
        <v>#DIV/0!</v>
      </c>
      <c r="O69" s="269">
        <f>+O67+O57+O47+O36+O26+O19+O12+O51</f>
        <v>0</v>
      </c>
      <c r="P69" s="265">
        <f>IF(O69=0,0,O69/K$70)</f>
        <v>0</v>
      </c>
      <c r="Q69" s="270">
        <f>+Q67+Q57+Q47+Q36+Q26+Q19+Q12+Q51</f>
        <v>0</v>
      </c>
      <c r="R69" s="265">
        <f>IF(Q69=0,0,Q69/M$70)</f>
        <v>0</v>
      </c>
      <c r="S69" s="271">
        <f>+S67+S57+S47+S36+S26+S19+S12+S51</f>
        <v>0</v>
      </c>
      <c r="T69" s="265">
        <f>IF(S69=0,0,S69/O$70)</f>
        <v>0</v>
      </c>
      <c r="U69" s="272">
        <f>+U67+U57+U47+U36+U26+U19+U12+U51</f>
        <v>0</v>
      </c>
      <c r="V69" s="265">
        <f>IF(U69=0,0,U69/Q$70)</f>
        <v>0</v>
      </c>
      <c r="W69" s="273">
        <f>+W67+W57+W47+W36+W26+W19+W12+W51</f>
        <v>0</v>
      </c>
      <c r="X69" s="265">
        <f>IF(W69=0,0,W69/S$70)</f>
        <v>0</v>
      </c>
      <c r="Y69" s="274">
        <f>+Y67+Y57+Y47+Y36+Y26+Y19+Y12+Y51</f>
        <v>0</v>
      </c>
      <c r="Z69" s="265">
        <f>IF(Y69=0,0,Y69/U$70)</f>
        <v>0</v>
      </c>
      <c r="AA69" s="275">
        <f>+AA67+AA57+AA47+AA36+AA26+AA19+AA12+AA51</f>
        <v>0</v>
      </c>
      <c r="AB69" s="267">
        <f>IF(AA69=0,0,AA69/W$70)</f>
        <v>0</v>
      </c>
      <c r="AC69" s="282">
        <f>+E69-G69</f>
        <v>-300</v>
      </c>
    </row>
    <row r="70" spans="1:29" ht="15.75" thickBot="1">
      <c r="B70" s="255" t="s">
        <v>61</v>
      </c>
      <c r="C70" s="256">
        <f>'BUDGET TRAVAUX'!O73</f>
        <v>0</v>
      </c>
      <c r="D70" s="311">
        <f>IF(C70=0,0,C70/$C$70)</f>
        <v>0</v>
      </c>
      <c r="E70" s="257">
        <f>'BUDGET TRAVAUX'!F73</f>
        <v>0</v>
      </c>
      <c r="F70" s="283">
        <f>IF(E70=0,0,E70/$E$70)</f>
        <v>0</v>
      </c>
      <c r="G70" s="284">
        <f>I70+K70+M70+O70+Q70+S70+U70+W70+Y70+AA70</f>
        <v>0</v>
      </c>
      <c r="H70" s="285">
        <f>IF(G82=0,0,G70/G$70)</f>
        <v>0</v>
      </c>
      <c r="I70" s="257">
        <f>'S1'!T76</f>
        <v>0</v>
      </c>
      <c r="J70" s="121">
        <f>IF(I70=0,0,I70/I$70)</f>
        <v>0</v>
      </c>
      <c r="K70" s="258">
        <f>'S2'!T76</f>
        <v>0</v>
      </c>
      <c r="L70" s="121">
        <f>IF(K$70=0,0,K70/K$70)</f>
        <v>0</v>
      </c>
      <c r="M70" s="258">
        <f>'S3'!T76</f>
        <v>0</v>
      </c>
      <c r="N70" s="121">
        <f>IF(M$70=0,0,M70/M$70)</f>
        <v>0</v>
      </c>
      <c r="O70" s="258">
        <f>'S4'!T76</f>
        <v>0</v>
      </c>
      <c r="P70" s="121">
        <f>IF(O$70=0,0,O70/O$70)</f>
        <v>0</v>
      </c>
      <c r="Q70" s="258">
        <f>'S5'!T76</f>
        <v>0</v>
      </c>
      <c r="R70" s="121">
        <f>IF(Q$70=0,0,Q70/Q$70)</f>
        <v>0</v>
      </c>
      <c r="S70" s="258">
        <f>'S6'!T76</f>
        <v>0</v>
      </c>
      <c r="T70" s="121">
        <f>IF(S$70=0,0,S70/S$70)</f>
        <v>0</v>
      </c>
      <c r="U70" s="258">
        <f>'S6'!T76</f>
        <v>0</v>
      </c>
      <c r="V70" s="121">
        <f>IF(U$70=0,0,U70/U$70)</f>
        <v>0</v>
      </c>
      <c r="W70" s="258">
        <f>'S8'!T76</f>
        <v>0</v>
      </c>
      <c r="X70" s="121">
        <f>IF(W$70=0,0,W70/W$70)</f>
        <v>0</v>
      </c>
      <c r="Y70" s="258">
        <f>'S9'!T76</f>
        <v>0</v>
      </c>
      <c r="Z70" s="121">
        <f>IF(Y$70=0,0,Y70/Y$70)</f>
        <v>0</v>
      </c>
      <c r="AA70" s="258">
        <f>'S10'!T76</f>
        <v>0</v>
      </c>
      <c r="AB70" s="121">
        <f>IF(AA$70=0,0,AA70/AA$70)</f>
        <v>0</v>
      </c>
      <c r="AC70" s="259">
        <f>+E70-G70</f>
        <v>0</v>
      </c>
    </row>
    <row r="71" spans="1:29">
      <c r="B71" s="306" t="s">
        <v>62</v>
      </c>
      <c r="C71" s="46">
        <f>+C70-C69</f>
        <v>0</v>
      </c>
      <c r="D71" s="312">
        <f>IF(C70=0,0,C71/C70)</f>
        <v>0</v>
      </c>
      <c r="E71" s="49">
        <f>+E70-E69</f>
        <v>0</v>
      </c>
      <c r="F71" s="130">
        <f>IF(E70=0,0,E71/E70)</f>
        <v>0</v>
      </c>
      <c r="G71" s="88">
        <f>I71+K71+M71+O71+Q71+S71+U71+W71+Y71+AA71</f>
        <v>-300</v>
      </c>
      <c r="H71" s="48">
        <f>IF(G70=0,0,G71/G70)</f>
        <v>0</v>
      </c>
      <c r="I71" s="49">
        <f>+I70-I69</f>
        <v>-100</v>
      </c>
      <c r="J71" s="50" t="e">
        <f>IF(I71=0,0,I71/I70)</f>
        <v>#DIV/0!</v>
      </c>
      <c r="K71" s="47">
        <f>+K70-K69</f>
        <v>-100</v>
      </c>
      <c r="L71" s="50" t="e">
        <f>IF(K71=0,0,K71/K70)</f>
        <v>#DIV/0!</v>
      </c>
      <c r="M71" s="47">
        <f>+M70-M69</f>
        <v>-100</v>
      </c>
      <c r="N71" s="50" t="e">
        <f>IF(M71=0,0,M71/M70)</f>
        <v>#DIV/0!</v>
      </c>
      <c r="O71" s="47">
        <f>+O70-O69</f>
        <v>0</v>
      </c>
      <c r="P71" s="50">
        <f>IF(O71=0,0,O71/O70)</f>
        <v>0</v>
      </c>
      <c r="Q71" s="47">
        <f>+Q70-Q69</f>
        <v>0</v>
      </c>
      <c r="R71" s="50">
        <f>IF(Q71=0,0,Q71/Q70)</f>
        <v>0</v>
      </c>
      <c r="S71" s="47">
        <f>+S70-S69</f>
        <v>0</v>
      </c>
      <c r="T71" s="50">
        <f>IF(S71=0,0,S71/S70)</f>
        <v>0</v>
      </c>
      <c r="U71" s="47">
        <f>+U70-U69</f>
        <v>0</v>
      </c>
      <c r="V71" s="50">
        <f>IF(U71=0,0,U71/U70)</f>
        <v>0</v>
      </c>
      <c r="W71" s="47">
        <f>+W70-W69</f>
        <v>0</v>
      </c>
      <c r="X71" s="50">
        <f>IF(W71=0,0,W71/W70)</f>
        <v>0</v>
      </c>
      <c r="Y71" s="47">
        <f>+Y70-Y69</f>
        <v>0</v>
      </c>
      <c r="Z71" s="50">
        <f>IF(Y71=0,0,Y71/Y70)</f>
        <v>0</v>
      </c>
      <c r="AA71" s="47">
        <f>+AA70-AA69</f>
        <v>0</v>
      </c>
      <c r="AB71" s="50">
        <f>IF(AA71=0,0,AA71/AA70)</f>
        <v>0</v>
      </c>
    </row>
    <row r="72" spans="1:29">
      <c r="B72" s="307" t="s">
        <v>63</v>
      </c>
      <c r="C72" s="51">
        <f>+C70*D72</f>
        <v>0</v>
      </c>
      <c r="D72" s="313">
        <f>'BUDGET ETUDE'!L78</f>
        <v>0.21</v>
      </c>
      <c r="E72" s="54">
        <f>+E70*F72</f>
        <v>0</v>
      </c>
      <c r="F72" s="131">
        <f>'BUDGET ETUDE'!L78</f>
        <v>0.21</v>
      </c>
      <c r="G72" s="89">
        <f>I72+K72+M72+O72+Q72+S72+U72+W72+Y72+AA72</f>
        <v>0</v>
      </c>
      <c r="H72" s="53">
        <f>'BUDGET ETUDE'!L78</f>
        <v>0.21</v>
      </c>
      <c r="I72" s="54">
        <f>+I70*J72</f>
        <v>0</v>
      </c>
      <c r="J72" s="122">
        <f>'BUDGET ETUDE'!$L$78</f>
        <v>0.21</v>
      </c>
      <c r="K72" s="52">
        <f>+K70*L72</f>
        <v>0</v>
      </c>
      <c r="L72" s="122">
        <f>'BUDGET ETUDE'!$L$78</f>
        <v>0.21</v>
      </c>
      <c r="M72" s="52">
        <f>+M70*N72</f>
        <v>0</v>
      </c>
      <c r="N72" s="122">
        <f>'BUDGET ETUDE'!$L$78</f>
        <v>0.21</v>
      </c>
      <c r="O72" s="52">
        <f>+O70*P72</f>
        <v>0</v>
      </c>
      <c r="P72" s="122">
        <f>'BUDGET ETUDE'!$L$78</f>
        <v>0.21</v>
      </c>
      <c r="Q72" s="52">
        <f>+Q70*R72</f>
        <v>0</v>
      </c>
      <c r="R72" s="122">
        <f>'BUDGET ETUDE'!$L$78</f>
        <v>0.21</v>
      </c>
      <c r="S72" s="52">
        <f>+S70*T72</f>
        <v>0</v>
      </c>
      <c r="T72" s="122">
        <f>'BUDGET ETUDE'!$L$78</f>
        <v>0.21</v>
      </c>
      <c r="U72" s="52">
        <f>+U70*V72</f>
        <v>0</v>
      </c>
      <c r="V72" s="122">
        <f>'BUDGET ETUDE'!$L$78</f>
        <v>0.21</v>
      </c>
      <c r="W72" s="52">
        <f>+W70*X72</f>
        <v>0</v>
      </c>
      <c r="X72" s="122">
        <f>'BUDGET ETUDE'!$L$78</f>
        <v>0.21</v>
      </c>
      <c r="Y72" s="52">
        <f>+Y70*Z72</f>
        <v>0</v>
      </c>
      <c r="Z72" s="122">
        <f>'BUDGET ETUDE'!$L$78</f>
        <v>0.21</v>
      </c>
      <c r="AA72" s="52">
        <f>+AA70*AB72</f>
        <v>0</v>
      </c>
      <c r="AB72" s="122">
        <f>'BUDGET ETUDE'!$L$78</f>
        <v>0.21</v>
      </c>
    </row>
    <row r="73" spans="1:29" ht="15.75" thickBot="1">
      <c r="B73" s="308" t="s">
        <v>64</v>
      </c>
      <c r="C73" s="286">
        <f>+C71-C72</f>
        <v>0</v>
      </c>
      <c r="D73" s="314">
        <f>IF(C70=0,0,C73/C70)</f>
        <v>0</v>
      </c>
      <c r="E73" s="289">
        <f>+E71-E72</f>
        <v>0</v>
      </c>
      <c r="F73" s="288">
        <f>IF(E70=0,0,E73/E70)</f>
        <v>0</v>
      </c>
      <c r="G73" s="100">
        <f t="shared" ref="G73" si="121">I73+K73+M73+O73+Q73+S73+U73+W73+Y73+AA73</f>
        <v>-300</v>
      </c>
      <c r="H73" s="55">
        <f>IF(G70=0,0,G73/G70)</f>
        <v>0</v>
      </c>
      <c r="I73" s="289">
        <f>+I71-I72</f>
        <v>-100</v>
      </c>
      <c r="J73" s="290" t="e">
        <f>IF(I73=0,0,I73/I70)</f>
        <v>#DIV/0!</v>
      </c>
      <c r="K73" s="287">
        <f>+K71-K72</f>
        <v>-100</v>
      </c>
      <c r="L73" s="290" t="e">
        <f>IF(K73=0,0,K73/K70)</f>
        <v>#DIV/0!</v>
      </c>
      <c r="M73" s="287">
        <f>+M71-M72</f>
        <v>-100</v>
      </c>
      <c r="N73" s="290" t="e">
        <f>IF(M73=0,0,M73/M70)</f>
        <v>#DIV/0!</v>
      </c>
      <c r="O73" s="287">
        <f>+O71-O72</f>
        <v>0</v>
      </c>
      <c r="P73" s="290">
        <f>IF(O73=0,0,O73/O70)</f>
        <v>0</v>
      </c>
      <c r="Q73" s="287">
        <f>+Q71-Q72</f>
        <v>0</v>
      </c>
      <c r="R73" s="290">
        <f>IF(Q73=0,0,Q73/Q70)</f>
        <v>0</v>
      </c>
      <c r="S73" s="287">
        <f>+S71-S72</f>
        <v>0</v>
      </c>
      <c r="T73" s="290">
        <f>IF(S73=0,0,S73/S70)</f>
        <v>0</v>
      </c>
      <c r="U73" s="287">
        <f>+U71-U72</f>
        <v>0</v>
      </c>
      <c r="V73" s="290">
        <f>IF(U73=0,0,U73/U70)</f>
        <v>0</v>
      </c>
      <c r="W73" s="287">
        <f>+W71-W72</f>
        <v>0</v>
      </c>
      <c r="X73" s="290">
        <f>IF(W73=0,0,W73/W70)</f>
        <v>0</v>
      </c>
      <c r="Y73" s="287">
        <f>+Y71-Y72</f>
        <v>0</v>
      </c>
      <c r="Z73" s="290">
        <f>IF(Y73=0,0,Y73/Y70)</f>
        <v>0</v>
      </c>
      <c r="AA73" s="287">
        <f>+AA71-AA72</f>
        <v>0</v>
      </c>
      <c r="AB73" s="290">
        <f>IF(AA73=0,0,AA73/AA70)</f>
        <v>0</v>
      </c>
    </row>
    <row r="74" spans="1:29">
      <c r="B74" s="56"/>
      <c r="C74" s="56"/>
      <c r="D74" s="56"/>
    </row>
    <row r="75" spans="1:29">
      <c r="J75" t="s">
        <v>69</v>
      </c>
    </row>
  </sheetData>
  <customSheetViews>
    <customSheetView guid="{DCFC1F29-9722-41C0-9222-1BB633EA44DC}" scale="55" fitToPage="1">
      <pane xSplit="2" ySplit="6" topLeftCell="C7" activePane="bottomRight" state="frozen"/>
      <selection pane="bottomRight" activeCell="U4" sqref="U4"/>
      <pageMargins left="0.19685039370078741" right="0.19685039370078741" top="0.19685039370078741" bottom="0.19685039370078741" header="0.19685039370078741" footer="0.19685039370078741"/>
      <printOptions horizontalCentered="1" verticalCentered="1"/>
      <pageSetup paperSize="9" scale="41" orientation="landscape" r:id="rId1"/>
      <headerFooter>
        <oddFooter>&amp;L&amp;F&amp;C&amp;D&amp;R&amp;P&amp;N</oddFooter>
      </headerFooter>
    </customSheetView>
  </customSheetViews>
  <mergeCells count="11">
    <mergeCell ref="A1:B5"/>
    <mergeCell ref="I5:J5"/>
    <mergeCell ref="K5:L5"/>
    <mergeCell ref="AA5:AB5"/>
    <mergeCell ref="M5:N5"/>
    <mergeCell ref="O5:P5"/>
    <mergeCell ref="Q5:R5"/>
    <mergeCell ref="S5:T5"/>
    <mergeCell ref="U5:V5"/>
    <mergeCell ref="W5:X5"/>
    <mergeCell ref="Y5:Z5"/>
  </mergeCell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41" orientation="landscape" r:id="rId2"/>
  <headerFooter>
    <oddFooter>&amp;L&amp;F&amp;C&amp;D&amp;R&amp;P&amp;N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Y97"/>
  <sheetViews>
    <sheetView zoomScaleNormal="100" workbookViewId="0">
      <selection activeCell="U14" sqref="U14"/>
    </sheetView>
  </sheetViews>
  <sheetFormatPr baseColWidth="10" defaultRowHeight="15"/>
  <cols>
    <col min="1" max="1" width="7.140625" style="101" customWidth="1"/>
    <col min="2" max="4" width="6" style="59" customWidth="1"/>
    <col min="5" max="5" width="6.5703125" style="59" bestFit="1" customWidth="1"/>
    <col min="6" max="20" width="6" style="59" customWidth="1"/>
    <col min="21" max="21" width="18.28515625" style="59" bestFit="1" customWidth="1"/>
    <col min="22" max="22" width="18.85546875" style="59" bestFit="1" customWidth="1"/>
    <col min="23" max="23" width="14.85546875" style="59" bestFit="1" customWidth="1"/>
    <col min="24" max="24" width="21" style="59" bestFit="1" customWidth="1"/>
    <col min="25" max="29" width="6" style="59" customWidth="1"/>
    <col min="30" max="16384" width="11.42578125" style="59"/>
  </cols>
  <sheetData>
    <row r="1" spans="1:25">
      <c r="A1" s="350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</row>
    <row r="2" spans="1:25" ht="23.25">
      <c r="A2" s="350"/>
      <c r="B2" s="891" t="s">
        <v>44</v>
      </c>
      <c r="C2" s="892"/>
      <c r="D2" s="892"/>
      <c r="E2" s="892"/>
      <c r="F2" s="892"/>
      <c r="G2" s="892"/>
      <c r="H2" s="892"/>
      <c r="I2" s="892"/>
      <c r="J2" s="892"/>
      <c r="K2" s="892"/>
      <c r="L2" s="892"/>
      <c r="M2" s="892"/>
      <c r="N2" s="892"/>
      <c r="O2" s="892"/>
      <c r="P2" s="892"/>
      <c r="Q2" s="892"/>
      <c r="R2" s="117"/>
      <c r="S2" s="58"/>
      <c r="T2" s="58"/>
      <c r="U2" s="58"/>
      <c r="V2" s="58"/>
      <c r="W2" s="58"/>
      <c r="X2" s="58"/>
      <c r="Y2" s="58"/>
    </row>
    <row r="3" spans="1:25" ht="15.75" thickBot="1">
      <c r="A3" s="350"/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</row>
    <row r="4" spans="1:25" ht="15.75" thickBot="1">
      <c r="A4" s="350"/>
      <c r="B4" s="62" t="s">
        <v>1</v>
      </c>
      <c r="C4" s="61"/>
      <c r="D4" s="912"/>
      <c r="E4" s="913"/>
      <c r="F4" s="914"/>
      <c r="G4" s="62" t="s">
        <v>2</v>
      </c>
      <c r="H4" s="61"/>
      <c r="I4" s="110"/>
      <c r="J4" s="61"/>
      <c r="K4" s="61"/>
      <c r="L4" s="62" t="s">
        <v>3</v>
      </c>
      <c r="M4" s="61"/>
      <c r="N4" s="61"/>
      <c r="O4" s="930"/>
      <c r="P4" s="931"/>
      <c r="Q4" s="931"/>
      <c r="R4" s="116"/>
    </row>
    <row r="5" spans="1:25" ht="15.75" thickBot="1">
      <c r="A5" s="350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</row>
    <row r="6" spans="1:25" ht="15.75" thickBot="1">
      <c r="A6" s="350"/>
      <c r="B6" s="62" t="s">
        <v>5</v>
      </c>
      <c r="C6" s="61"/>
      <c r="D6" s="109"/>
      <c r="E6" s="61"/>
      <c r="F6" s="109"/>
      <c r="G6" s="61"/>
      <c r="H6" s="61" t="s">
        <v>83</v>
      </c>
      <c r="I6" s="61"/>
      <c r="J6" s="938"/>
      <c r="K6" s="939"/>
      <c r="L6" s="61" t="s">
        <v>84</v>
      </c>
      <c r="M6" s="936">
        <f>J6+7*MAX(1,F6-D6)</f>
        <v>7</v>
      </c>
      <c r="N6" s="937"/>
      <c r="O6" s="937"/>
      <c r="P6" s="61"/>
      <c r="Q6" s="61"/>
      <c r="R6" s="61"/>
    </row>
    <row r="7" spans="1:25">
      <c r="A7" s="350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</row>
    <row r="8" spans="1:25" ht="15.75" thickBot="1">
      <c r="J8" s="60"/>
      <c r="K8" s="60"/>
      <c r="L8" s="60"/>
      <c r="M8" s="60"/>
      <c r="N8" s="60"/>
    </row>
    <row r="9" spans="1:25" ht="14.1" customHeight="1" thickBot="1">
      <c r="A9" s="101">
        <v>611999</v>
      </c>
      <c r="B9" s="752" t="s">
        <v>139</v>
      </c>
      <c r="C9" s="753"/>
      <c r="D9" s="753"/>
      <c r="E9" s="753"/>
      <c r="F9" s="753"/>
      <c r="G9" s="754"/>
      <c r="H9" s="754" t="s">
        <v>4</v>
      </c>
      <c r="I9" s="755"/>
      <c r="J9" s="752" t="s">
        <v>10</v>
      </c>
      <c r="K9" s="753"/>
      <c r="L9" s="752" t="s">
        <v>11</v>
      </c>
      <c r="M9" s="753"/>
      <c r="N9" s="754"/>
      <c r="O9" s="755" t="s">
        <v>10</v>
      </c>
      <c r="P9" s="755"/>
      <c r="Q9" s="755"/>
    </row>
    <row r="10" spans="1:25" ht="14.1" customHeight="1">
      <c r="B10" s="764" t="s">
        <v>100</v>
      </c>
      <c r="C10" s="765"/>
      <c r="D10" s="765"/>
      <c r="E10" s="765"/>
      <c r="F10" s="765"/>
      <c r="G10" s="766"/>
      <c r="H10" s="767"/>
      <c r="I10" s="768"/>
      <c r="J10" s="778"/>
      <c r="K10" s="778"/>
      <c r="L10" s="772">
        <v>20</v>
      </c>
      <c r="M10" s="773"/>
      <c r="N10" s="774"/>
      <c r="O10" s="769">
        <f>L10*J10</f>
        <v>0</v>
      </c>
      <c r="P10" s="770"/>
      <c r="Q10" s="771"/>
    </row>
    <row r="11" spans="1:25" ht="14.1" customHeight="1">
      <c r="B11" s="756" t="s">
        <v>110</v>
      </c>
      <c r="C11" s="757"/>
      <c r="D11" s="757"/>
      <c r="E11" s="757"/>
      <c r="F11" s="757"/>
      <c r="G11" s="758"/>
      <c r="H11" s="759"/>
      <c r="I11" s="760"/>
      <c r="J11" s="779"/>
      <c r="K11" s="779"/>
      <c r="L11" s="775"/>
      <c r="M11" s="776"/>
      <c r="N11" s="777"/>
      <c r="O11" s="761">
        <f t="shared" ref="O11:O17" si="0">L11*J11</f>
        <v>0</v>
      </c>
      <c r="P11" s="762"/>
      <c r="Q11" s="763"/>
    </row>
    <row r="12" spans="1:25" ht="14.1" customHeight="1">
      <c r="B12" s="756" t="s">
        <v>111</v>
      </c>
      <c r="C12" s="757"/>
      <c r="D12" s="757"/>
      <c r="E12" s="757"/>
      <c r="F12" s="757"/>
      <c r="G12" s="758"/>
      <c r="H12" s="759"/>
      <c r="I12" s="760"/>
      <c r="J12" s="779"/>
      <c r="K12" s="779"/>
      <c r="L12" s="775"/>
      <c r="M12" s="776"/>
      <c r="N12" s="777"/>
      <c r="O12" s="761">
        <f t="shared" si="0"/>
        <v>0</v>
      </c>
      <c r="P12" s="762"/>
      <c r="Q12" s="763"/>
    </row>
    <row r="13" spans="1:25" ht="14.1" customHeight="1">
      <c r="B13" s="756" t="s">
        <v>112</v>
      </c>
      <c r="C13" s="757"/>
      <c r="D13" s="757"/>
      <c r="E13" s="757"/>
      <c r="F13" s="757"/>
      <c r="G13" s="758"/>
      <c r="H13" s="759"/>
      <c r="I13" s="760"/>
      <c r="J13" s="779"/>
      <c r="K13" s="779"/>
      <c r="L13" s="775"/>
      <c r="M13" s="776"/>
      <c r="N13" s="777"/>
      <c r="O13" s="761">
        <f t="shared" si="0"/>
        <v>0</v>
      </c>
      <c r="P13" s="762"/>
      <c r="Q13" s="763"/>
    </row>
    <row r="14" spans="1:25" ht="14.1" customHeight="1">
      <c r="B14" s="756" t="s">
        <v>113</v>
      </c>
      <c r="C14" s="757"/>
      <c r="D14" s="757"/>
      <c r="E14" s="757"/>
      <c r="F14" s="757"/>
      <c r="G14" s="758"/>
      <c r="H14" s="759"/>
      <c r="I14" s="760"/>
      <c r="J14" s="779"/>
      <c r="K14" s="779"/>
      <c r="L14" s="775"/>
      <c r="M14" s="776"/>
      <c r="N14" s="777"/>
      <c r="O14" s="761">
        <f t="shared" si="0"/>
        <v>0</v>
      </c>
      <c r="P14" s="762"/>
      <c r="Q14" s="763"/>
    </row>
    <row r="15" spans="1:25" ht="14.1" customHeight="1">
      <c r="A15" s="101">
        <v>615510</v>
      </c>
      <c r="B15" s="756" t="s">
        <v>114</v>
      </c>
      <c r="C15" s="757"/>
      <c r="D15" s="757"/>
      <c r="E15" s="757"/>
      <c r="F15" s="757"/>
      <c r="G15" s="758"/>
      <c r="H15" s="759"/>
      <c r="I15" s="760"/>
      <c r="J15" s="779"/>
      <c r="K15" s="779"/>
      <c r="L15" s="775"/>
      <c r="M15" s="776"/>
      <c r="N15" s="777"/>
      <c r="O15" s="761">
        <f t="shared" si="0"/>
        <v>0</v>
      </c>
      <c r="P15" s="762"/>
      <c r="Q15" s="763"/>
    </row>
    <row r="16" spans="1:25" ht="14.1" customHeight="1">
      <c r="B16" s="756"/>
      <c r="C16" s="757"/>
      <c r="D16" s="757"/>
      <c r="E16" s="757"/>
      <c r="F16" s="757"/>
      <c r="G16" s="758"/>
      <c r="H16" s="759"/>
      <c r="I16" s="760"/>
      <c r="J16" s="779"/>
      <c r="K16" s="779"/>
      <c r="L16" s="775"/>
      <c r="M16" s="776"/>
      <c r="N16" s="777"/>
      <c r="O16" s="761">
        <f>L16*J16</f>
        <v>0</v>
      </c>
      <c r="P16" s="762"/>
      <c r="Q16" s="763"/>
    </row>
    <row r="17" spans="1:22" ht="14.1" customHeight="1" thickBot="1">
      <c r="B17" s="780"/>
      <c r="C17" s="781"/>
      <c r="D17" s="781"/>
      <c r="E17" s="781"/>
      <c r="F17" s="781"/>
      <c r="G17" s="782"/>
      <c r="H17" s="780"/>
      <c r="I17" s="782"/>
      <c r="J17" s="789"/>
      <c r="K17" s="789"/>
      <c r="L17" s="786"/>
      <c r="M17" s="787"/>
      <c r="N17" s="788"/>
      <c r="O17" s="783">
        <f t="shared" si="0"/>
        <v>0</v>
      </c>
      <c r="P17" s="784"/>
      <c r="Q17" s="785"/>
    </row>
    <row r="18" spans="1:22" ht="14.1" customHeight="1" thickBot="1">
      <c r="L18" s="893" t="s">
        <v>12</v>
      </c>
      <c r="M18" s="894"/>
      <c r="N18" s="898"/>
      <c r="O18" s="794">
        <f>SUM(O10:Q17)</f>
        <v>0</v>
      </c>
      <c r="P18" s="794"/>
      <c r="Q18" s="794"/>
    </row>
    <row r="19" spans="1:22" ht="14.1" customHeight="1" thickBot="1">
      <c r="E19" s="63"/>
    </row>
    <row r="20" spans="1:22" ht="14.1" customHeight="1" thickBot="1">
      <c r="A20" s="101">
        <v>601000</v>
      </c>
      <c r="B20" s="795" t="s">
        <v>51</v>
      </c>
      <c r="C20" s="796"/>
      <c r="D20" s="796"/>
      <c r="E20" s="796"/>
      <c r="F20" s="796"/>
      <c r="G20" s="796"/>
      <c r="H20" s="797" t="s">
        <v>14</v>
      </c>
      <c r="I20" s="797"/>
      <c r="J20" s="800" t="s">
        <v>10</v>
      </c>
      <c r="K20" s="799"/>
      <c r="L20" s="800" t="s">
        <v>19</v>
      </c>
      <c r="M20" s="801"/>
      <c r="N20" s="799"/>
      <c r="O20" s="107" t="s">
        <v>10</v>
      </c>
      <c r="P20" s="798">
        <f>SUM(O21:Q24)</f>
        <v>0</v>
      </c>
      <c r="Q20" s="799"/>
    </row>
    <row r="21" spans="1:22" ht="14.1" customHeight="1">
      <c r="A21" s="101">
        <v>601100</v>
      </c>
      <c r="B21" s="790" t="s">
        <v>86</v>
      </c>
      <c r="C21" s="791"/>
      <c r="D21" s="791"/>
      <c r="E21" s="791"/>
      <c r="F21" s="791"/>
      <c r="G21" s="791"/>
      <c r="H21" s="767"/>
      <c r="I21" s="768"/>
      <c r="J21" s="802"/>
      <c r="K21" s="803"/>
      <c r="L21" s="772"/>
      <c r="M21" s="773"/>
      <c r="N21" s="774"/>
      <c r="O21" s="792">
        <f>L21*J21</f>
        <v>0</v>
      </c>
      <c r="P21" s="770"/>
      <c r="Q21" s="771"/>
    </row>
    <row r="22" spans="1:22" ht="14.1" customHeight="1">
      <c r="A22" s="101">
        <v>601200</v>
      </c>
      <c r="B22" s="790" t="s">
        <v>91</v>
      </c>
      <c r="C22" s="791"/>
      <c r="D22" s="791"/>
      <c r="E22" s="791"/>
      <c r="F22" s="791"/>
      <c r="G22" s="791"/>
      <c r="H22" s="759"/>
      <c r="I22" s="760"/>
      <c r="J22" s="804"/>
      <c r="K22" s="805"/>
      <c r="L22" s="775"/>
      <c r="M22" s="776"/>
      <c r="N22" s="777"/>
      <c r="O22" s="793">
        <f>L22*J22</f>
        <v>0</v>
      </c>
      <c r="P22" s="762"/>
      <c r="Q22" s="763"/>
    </row>
    <row r="23" spans="1:22" ht="14.1" customHeight="1">
      <c r="A23" s="101">
        <v>601300</v>
      </c>
      <c r="B23" s="790" t="s">
        <v>90</v>
      </c>
      <c r="C23" s="791"/>
      <c r="D23" s="791"/>
      <c r="E23" s="791"/>
      <c r="F23" s="791"/>
      <c r="G23" s="791"/>
      <c r="H23" s="759"/>
      <c r="I23" s="760"/>
      <c r="J23" s="804"/>
      <c r="K23" s="805"/>
      <c r="L23" s="775"/>
      <c r="M23" s="776"/>
      <c r="N23" s="777"/>
      <c r="O23" s="793">
        <f t="shared" ref="O23:O51" si="1">L23*J23</f>
        <v>0</v>
      </c>
      <c r="P23" s="762"/>
      <c r="Q23" s="763"/>
    </row>
    <row r="24" spans="1:22" ht="14.1" customHeight="1" thickBot="1">
      <c r="A24" s="101">
        <v>601400</v>
      </c>
      <c r="B24" s="790" t="s">
        <v>92</v>
      </c>
      <c r="C24" s="791"/>
      <c r="D24" s="791"/>
      <c r="E24" s="791"/>
      <c r="F24" s="791"/>
      <c r="G24" s="791"/>
      <c r="H24" s="759"/>
      <c r="I24" s="760"/>
      <c r="J24" s="815"/>
      <c r="K24" s="816"/>
      <c r="L24" s="786"/>
      <c r="M24" s="787"/>
      <c r="N24" s="788"/>
      <c r="O24" s="793">
        <f t="shared" si="1"/>
        <v>0</v>
      </c>
      <c r="P24" s="762"/>
      <c r="Q24" s="763"/>
    </row>
    <row r="25" spans="1:22" ht="14.1" customHeight="1" thickBot="1">
      <c r="A25" s="101">
        <v>624200</v>
      </c>
      <c r="B25" s="806" t="s">
        <v>87</v>
      </c>
      <c r="C25" s="806"/>
      <c r="D25" s="806"/>
      <c r="E25" s="806"/>
      <c r="F25" s="806"/>
      <c r="G25" s="807"/>
      <c r="H25" s="808" t="s">
        <v>14</v>
      </c>
      <c r="I25" s="808"/>
      <c r="J25" s="812" t="s">
        <v>10</v>
      </c>
      <c r="K25" s="810"/>
      <c r="L25" s="812" t="s">
        <v>19</v>
      </c>
      <c r="M25" s="817"/>
      <c r="N25" s="810"/>
      <c r="O25" s="106" t="s">
        <v>10</v>
      </c>
      <c r="P25" s="809">
        <f>SUM(O26:Q29)</f>
        <v>0</v>
      </c>
      <c r="Q25" s="810"/>
    </row>
    <row r="26" spans="1:22" ht="14.1" customHeight="1">
      <c r="B26" s="756" t="s">
        <v>35</v>
      </c>
      <c r="C26" s="757"/>
      <c r="D26" s="757"/>
      <c r="E26" s="757"/>
      <c r="F26" s="757"/>
      <c r="G26" s="811"/>
      <c r="H26" s="759"/>
      <c r="I26" s="760"/>
      <c r="J26" s="813"/>
      <c r="K26" s="814"/>
      <c r="L26" s="772"/>
      <c r="M26" s="773"/>
      <c r="N26" s="774"/>
      <c r="O26" s="793">
        <f>L26*J26</f>
        <v>0</v>
      </c>
      <c r="P26" s="762"/>
      <c r="Q26" s="763"/>
    </row>
    <row r="27" spans="1:22" ht="14.1" customHeight="1">
      <c r="B27" s="756" t="s">
        <v>85</v>
      </c>
      <c r="C27" s="757"/>
      <c r="D27" s="757"/>
      <c r="E27" s="757"/>
      <c r="F27" s="757"/>
      <c r="G27" s="811"/>
      <c r="H27" s="759"/>
      <c r="I27" s="760"/>
      <c r="J27" s="804"/>
      <c r="K27" s="805"/>
      <c r="L27" s="775"/>
      <c r="M27" s="776"/>
      <c r="N27" s="777"/>
      <c r="O27" s="793">
        <f>L27*J27</f>
        <v>0</v>
      </c>
      <c r="P27" s="762"/>
      <c r="Q27" s="763"/>
    </row>
    <row r="28" spans="1:22">
      <c r="B28" s="756" t="s">
        <v>36</v>
      </c>
      <c r="C28" s="757"/>
      <c r="D28" s="757"/>
      <c r="E28" s="757"/>
      <c r="F28" s="757"/>
      <c r="G28" s="811"/>
      <c r="H28" s="759"/>
      <c r="I28" s="760"/>
      <c r="J28" s="804"/>
      <c r="K28" s="805"/>
      <c r="L28" s="775"/>
      <c r="M28" s="776"/>
      <c r="N28" s="777"/>
      <c r="O28" s="793">
        <f>L28*J28</f>
        <v>0</v>
      </c>
      <c r="P28" s="762"/>
      <c r="Q28" s="763"/>
      <c r="V28" s="59" t="s">
        <v>69</v>
      </c>
    </row>
    <row r="29" spans="1:22" ht="14.1" customHeight="1" thickBot="1">
      <c r="B29" s="756" t="s">
        <v>36</v>
      </c>
      <c r="C29" s="757"/>
      <c r="D29" s="757"/>
      <c r="E29" s="757"/>
      <c r="F29" s="757"/>
      <c r="G29" s="811"/>
      <c r="H29" s="759"/>
      <c r="I29" s="760"/>
      <c r="J29" s="815"/>
      <c r="K29" s="816"/>
      <c r="L29" s="786"/>
      <c r="M29" s="787"/>
      <c r="N29" s="788"/>
      <c r="O29" s="793">
        <f>L29*J29</f>
        <v>0</v>
      </c>
      <c r="P29" s="762"/>
      <c r="Q29" s="763"/>
    </row>
    <row r="30" spans="1:22" ht="14.1" customHeight="1" thickBot="1">
      <c r="A30" s="101">
        <v>602200</v>
      </c>
      <c r="B30" s="818" t="s">
        <v>88</v>
      </c>
      <c r="C30" s="818"/>
      <c r="D30" s="818"/>
      <c r="E30" s="818"/>
      <c r="F30" s="818"/>
      <c r="G30" s="819"/>
      <c r="H30" s="820" t="s">
        <v>14</v>
      </c>
      <c r="I30" s="820"/>
      <c r="J30" s="823" t="s">
        <v>10</v>
      </c>
      <c r="K30" s="822"/>
      <c r="L30" s="823" t="s">
        <v>19</v>
      </c>
      <c r="M30" s="824"/>
      <c r="N30" s="822"/>
      <c r="O30" s="105" t="s">
        <v>10</v>
      </c>
      <c r="P30" s="821">
        <f>SUM(O31:Q35)</f>
        <v>0</v>
      </c>
      <c r="Q30" s="822"/>
    </row>
    <row r="31" spans="1:22" ht="14.1" customHeight="1">
      <c r="A31" s="101">
        <v>606210</v>
      </c>
      <c r="B31" s="756" t="s">
        <v>93</v>
      </c>
      <c r="C31" s="757"/>
      <c r="D31" s="757"/>
      <c r="E31" s="757"/>
      <c r="F31" s="757"/>
      <c r="G31" s="811"/>
      <c r="H31" s="759"/>
      <c r="I31" s="760"/>
      <c r="J31" s="813"/>
      <c r="K31" s="814"/>
      <c r="L31" s="772"/>
      <c r="M31" s="773"/>
      <c r="N31" s="774"/>
      <c r="O31" s="793">
        <f t="shared" si="1"/>
        <v>0</v>
      </c>
      <c r="P31" s="762"/>
      <c r="Q31" s="763"/>
    </row>
    <row r="32" spans="1:22" ht="14.1" customHeight="1">
      <c r="A32" s="101">
        <v>602000</v>
      </c>
      <c r="B32" s="756" t="s">
        <v>94</v>
      </c>
      <c r="C32" s="757"/>
      <c r="D32" s="757"/>
      <c r="E32" s="757"/>
      <c r="F32" s="757"/>
      <c r="G32" s="811"/>
      <c r="H32" s="759"/>
      <c r="I32" s="760"/>
      <c r="J32" s="804"/>
      <c r="K32" s="805"/>
      <c r="L32" s="775"/>
      <c r="M32" s="776"/>
      <c r="N32" s="777"/>
      <c r="O32" s="793">
        <f t="shared" si="1"/>
        <v>0</v>
      </c>
      <c r="P32" s="762"/>
      <c r="Q32" s="763"/>
    </row>
    <row r="33" spans="1:17" ht="14.1" customHeight="1">
      <c r="A33" s="101">
        <v>602000</v>
      </c>
      <c r="B33" s="756" t="s">
        <v>95</v>
      </c>
      <c r="C33" s="757"/>
      <c r="D33" s="757"/>
      <c r="E33" s="757"/>
      <c r="F33" s="757"/>
      <c r="G33" s="811"/>
      <c r="H33" s="759"/>
      <c r="I33" s="760"/>
      <c r="J33" s="804"/>
      <c r="K33" s="805"/>
      <c r="L33" s="775"/>
      <c r="M33" s="776"/>
      <c r="N33" s="777"/>
      <c r="O33" s="793">
        <f t="shared" si="1"/>
        <v>0</v>
      </c>
      <c r="P33" s="762"/>
      <c r="Q33" s="763"/>
    </row>
    <row r="34" spans="1:17" ht="14.1" customHeight="1">
      <c r="A34" s="101">
        <v>602000</v>
      </c>
      <c r="B34" s="756" t="s">
        <v>95</v>
      </c>
      <c r="C34" s="757"/>
      <c r="D34" s="757"/>
      <c r="E34" s="757"/>
      <c r="F34" s="757"/>
      <c r="G34" s="811"/>
      <c r="H34" s="759"/>
      <c r="I34" s="760"/>
      <c r="J34" s="804"/>
      <c r="K34" s="805"/>
      <c r="L34" s="775"/>
      <c r="M34" s="776"/>
      <c r="N34" s="777"/>
      <c r="O34" s="793">
        <f t="shared" si="1"/>
        <v>0</v>
      </c>
      <c r="P34" s="762"/>
      <c r="Q34" s="763"/>
    </row>
    <row r="35" spans="1:17" ht="14.1" customHeight="1" thickBot="1">
      <c r="A35" s="101">
        <v>602000</v>
      </c>
      <c r="B35" s="756" t="s">
        <v>95</v>
      </c>
      <c r="C35" s="757"/>
      <c r="D35" s="757"/>
      <c r="E35" s="757"/>
      <c r="F35" s="757"/>
      <c r="G35" s="811"/>
      <c r="H35" s="759"/>
      <c r="I35" s="760"/>
      <c r="J35" s="815"/>
      <c r="K35" s="816"/>
      <c r="L35" s="786"/>
      <c r="M35" s="787"/>
      <c r="N35" s="788"/>
      <c r="O35" s="793">
        <f t="shared" si="1"/>
        <v>0</v>
      </c>
      <c r="P35" s="762"/>
      <c r="Q35" s="763"/>
    </row>
    <row r="36" spans="1:17" ht="14.1" customHeight="1" thickBot="1">
      <c r="A36" s="101">
        <v>611000</v>
      </c>
      <c r="B36" s="825" t="s">
        <v>54</v>
      </c>
      <c r="C36" s="825"/>
      <c r="D36" s="825"/>
      <c r="E36" s="825"/>
      <c r="F36" s="825"/>
      <c r="G36" s="826"/>
      <c r="H36" s="827" t="s">
        <v>14</v>
      </c>
      <c r="I36" s="827"/>
      <c r="J36" s="830" t="s">
        <v>10</v>
      </c>
      <c r="K36" s="829"/>
      <c r="L36" s="830" t="s">
        <v>19</v>
      </c>
      <c r="M36" s="831"/>
      <c r="N36" s="829"/>
      <c r="O36" s="104" t="s">
        <v>10</v>
      </c>
      <c r="P36" s="828">
        <f>SUM(O37:Q41)</f>
        <v>0</v>
      </c>
      <c r="Q36" s="829"/>
    </row>
    <row r="37" spans="1:17" ht="14.1" customHeight="1">
      <c r="B37" s="756" t="s">
        <v>123</v>
      </c>
      <c r="C37" s="757"/>
      <c r="D37" s="757"/>
      <c r="E37" s="757"/>
      <c r="F37" s="757"/>
      <c r="G37" s="811"/>
      <c r="H37" s="759"/>
      <c r="I37" s="760"/>
      <c r="J37" s="813"/>
      <c r="K37" s="814"/>
      <c r="L37" s="772"/>
      <c r="M37" s="773"/>
      <c r="N37" s="774"/>
      <c r="O37" s="793">
        <f t="shared" si="1"/>
        <v>0</v>
      </c>
      <c r="P37" s="762"/>
      <c r="Q37" s="763"/>
    </row>
    <row r="38" spans="1:17" ht="14.1" customHeight="1">
      <c r="A38" s="101">
        <v>611100</v>
      </c>
      <c r="B38" s="756" t="s">
        <v>96</v>
      </c>
      <c r="C38" s="757"/>
      <c r="D38" s="757"/>
      <c r="E38" s="757"/>
      <c r="F38" s="757"/>
      <c r="G38" s="811"/>
      <c r="H38" s="759"/>
      <c r="I38" s="760"/>
      <c r="J38" s="804"/>
      <c r="K38" s="805"/>
      <c r="L38" s="775"/>
      <c r="M38" s="776"/>
      <c r="N38" s="777"/>
      <c r="O38" s="793">
        <f t="shared" si="1"/>
        <v>0</v>
      </c>
      <c r="P38" s="762"/>
      <c r="Q38" s="763"/>
    </row>
    <row r="39" spans="1:17" ht="14.1" customHeight="1">
      <c r="A39" s="101">
        <v>611200</v>
      </c>
      <c r="B39" s="756" t="s">
        <v>97</v>
      </c>
      <c r="C39" s="757"/>
      <c r="D39" s="757"/>
      <c r="E39" s="757"/>
      <c r="F39" s="757"/>
      <c r="G39" s="811"/>
      <c r="H39" s="759"/>
      <c r="I39" s="760"/>
      <c r="J39" s="804"/>
      <c r="K39" s="805"/>
      <c r="L39" s="775"/>
      <c r="M39" s="776"/>
      <c r="N39" s="777"/>
      <c r="O39" s="793">
        <f t="shared" si="1"/>
        <v>0</v>
      </c>
      <c r="P39" s="762"/>
      <c r="Q39" s="763"/>
    </row>
    <row r="40" spans="1:17" ht="14.1" customHeight="1">
      <c r="A40" s="101">
        <v>611300</v>
      </c>
      <c r="B40" s="756" t="s">
        <v>98</v>
      </c>
      <c r="C40" s="757"/>
      <c r="D40" s="757"/>
      <c r="E40" s="757"/>
      <c r="F40" s="757"/>
      <c r="G40" s="811"/>
      <c r="H40" s="759"/>
      <c r="I40" s="760"/>
      <c r="J40" s="804"/>
      <c r="K40" s="805"/>
      <c r="L40" s="775"/>
      <c r="M40" s="776"/>
      <c r="N40" s="777"/>
      <c r="O40" s="793">
        <f t="shared" si="1"/>
        <v>0</v>
      </c>
      <c r="P40" s="762"/>
      <c r="Q40" s="763"/>
    </row>
    <row r="41" spans="1:17" ht="14.1" customHeight="1" thickBot="1">
      <c r="A41" s="101">
        <v>611400</v>
      </c>
      <c r="B41" s="756" t="s">
        <v>99</v>
      </c>
      <c r="C41" s="757"/>
      <c r="D41" s="757"/>
      <c r="E41" s="757"/>
      <c r="F41" s="757"/>
      <c r="G41" s="811"/>
      <c r="H41" s="759"/>
      <c r="I41" s="760"/>
      <c r="J41" s="815"/>
      <c r="K41" s="816"/>
      <c r="L41" s="786"/>
      <c r="M41" s="787"/>
      <c r="N41" s="788"/>
      <c r="O41" s="793">
        <f t="shared" si="1"/>
        <v>0</v>
      </c>
      <c r="P41" s="762"/>
      <c r="Q41" s="763"/>
    </row>
    <row r="42" spans="1:17" ht="14.1" customHeight="1" thickBot="1">
      <c r="A42" s="101">
        <v>613000</v>
      </c>
      <c r="B42" s="832" t="s">
        <v>57</v>
      </c>
      <c r="C42" s="832"/>
      <c r="D42" s="832"/>
      <c r="E42" s="832"/>
      <c r="F42" s="832"/>
      <c r="G42" s="833"/>
      <c r="H42" s="834" t="s">
        <v>14</v>
      </c>
      <c r="I42" s="834"/>
      <c r="J42" s="837" t="s">
        <v>10</v>
      </c>
      <c r="K42" s="836"/>
      <c r="L42" s="837" t="s">
        <v>19</v>
      </c>
      <c r="M42" s="838"/>
      <c r="N42" s="836"/>
      <c r="O42" s="103" t="s">
        <v>10</v>
      </c>
      <c r="P42" s="835">
        <f>SUM(O43:Q51)</f>
        <v>0</v>
      </c>
      <c r="Q42" s="836"/>
    </row>
    <row r="43" spans="1:17" ht="14.1" customHeight="1">
      <c r="A43" s="101">
        <v>613100</v>
      </c>
      <c r="B43" s="756" t="s">
        <v>100</v>
      </c>
      <c r="C43" s="757"/>
      <c r="D43" s="757"/>
      <c r="E43" s="757"/>
      <c r="F43" s="757"/>
      <c r="G43" s="811"/>
      <c r="H43" s="759"/>
      <c r="I43" s="760"/>
      <c r="J43" s="813"/>
      <c r="K43" s="814"/>
      <c r="L43" s="772"/>
      <c r="M43" s="773"/>
      <c r="N43" s="774"/>
      <c r="O43" s="793">
        <f t="shared" si="1"/>
        <v>0</v>
      </c>
      <c r="P43" s="762"/>
      <c r="Q43" s="763"/>
    </row>
    <row r="44" spans="1:17" ht="14.1" customHeight="1">
      <c r="A44" s="101">
        <v>613200</v>
      </c>
      <c r="B44" s="756" t="s">
        <v>101</v>
      </c>
      <c r="C44" s="757"/>
      <c r="D44" s="757"/>
      <c r="E44" s="757"/>
      <c r="F44" s="757"/>
      <c r="G44" s="811"/>
      <c r="H44" s="759"/>
      <c r="I44" s="760"/>
      <c r="J44" s="804"/>
      <c r="K44" s="805"/>
      <c r="L44" s="775"/>
      <c r="M44" s="776"/>
      <c r="N44" s="777"/>
      <c r="O44" s="793">
        <f t="shared" si="1"/>
        <v>0</v>
      </c>
      <c r="P44" s="762"/>
      <c r="Q44" s="763"/>
    </row>
    <row r="45" spans="1:17" ht="14.1" customHeight="1">
      <c r="A45" s="101">
        <v>613200</v>
      </c>
      <c r="B45" s="756" t="s">
        <v>102</v>
      </c>
      <c r="C45" s="757"/>
      <c r="D45" s="757"/>
      <c r="E45" s="757"/>
      <c r="F45" s="757"/>
      <c r="G45" s="811"/>
      <c r="H45" s="759"/>
      <c r="I45" s="760"/>
      <c r="J45" s="804"/>
      <c r="K45" s="805"/>
      <c r="L45" s="775"/>
      <c r="M45" s="776"/>
      <c r="N45" s="777"/>
      <c r="O45" s="793">
        <f t="shared" si="1"/>
        <v>0</v>
      </c>
      <c r="P45" s="762"/>
      <c r="Q45" s="763"/>
    </row>
    <row r="46" spans="1:17" ht="14.1" customHeight="1">
      <c r="A46" s="101">
        <v>613200</v>
      </c>
      <c r="B46" s="756" t="s">
        <v>103</v>
      </c>
      <c r="C46" s="757"/>
      <c r="D46" s="757"/>
      <c r="E46" s="757"/>
      <c r="F46" s="757"/>
      <c r="G46" s="811"/>
      <c r="H46" s="759"/>
      <c r="I46" s="760"/>
      <c r="J46" s="804"/>
      <c r="K46" s="805"/>
      <c r="L46" s="775"/>
      <c r="M46" s="776"/>
      <c r="N46" s="777"/>
      <c r="O46" s="793">
        <f t="shared" si="1"/>
        <v>0</v>
      </c>
      <c r="P46" s="762"/>
      <c r="Q46" s="763"/>
    </row>
    <row r="47" spans="1:17" ht="14.1" customHeight="1">
      <c r="A47" s="101">
        <v>613200</v>
      </c>
      <c r="B47" s="756" t="s">
        <v>104</v>
      </c>
      <c r="C47" s="757"/>
      <c r="D47" s="757"/>
      <c r="E47" s="757"/>
      <c r="F47" s="757"/>
      <c r="G47" s="811"/>
      <c r="H47" s="759"/>
      <c r="I47" s="760"/>
      <c r="J47" s="804"/>
      <c r="K47" s="805"/>
      <c r="L47" s="775"/>
      <c r="M47" s="776"/>
      <c r="N47" s="777"/>
      <c r="O47" s="793">
        <f t="shared" si="1"/>
        <v>0</v>
      </c>
      <c r="P47" s="762"/>
      <c r="Q47" s="763"/>
    </row>
    <row r="48" spans="1:17" ht="14.1" customHeight="1">
      <c r="A48" s="101">
        <v>613300</v>
      </c>
      <c r="B48" s="756" t="s">
        <v>105</v>
      </c>
      <c r="C48" s="757"/>
      <c r="D48" s="757"/>
      <c r="E48" s="757"/>
      <c r="F48" s="757"/>
      <c r="G48" s="811"/>
      <c r="H48" s="759"/>
      <c r="I48" s="760"/>
      <c r="J48" s="804"/>
      <c r="K48" s="805"/>
      <c r="L48" s="775"/>
      <c r="M48" s="776"/>
      <c r="N48" s="777"/>
      <c r="O48" s="793">
        <f t="shared" si="1"/>
        <v>0</v>
      </c>
      <c r="P48" s="762"/>
      <c r="Q48" s="763"/>
    </row>
    <row r="49" spans="1:24" ht="14.1" customHeight="1">
      <c r="A49" s="101">
        <v>613300</v>
      </c>
      <c r="B49" s="756" t="s">
        <v>106</v>
      </c>
      <c r="C49" s="757"/>
      <c r="D49" s="757"/>
      <c r="E49" s="757"/>
      <c r="F49" s="757"/>
      <c r="G49" s="811"/>
      <c r="H49" s="759"/>
      <c r="I49" s="760"/>
      <c r="J49" s="804"/>
      <c r="K49" s="805"/>
      <c r="L49" s="775"/>
      <c r="M49" s="776"/>
      <c r="N49" s="777"/>
      <c r="O49" s="793">
        <f t="shared" si="1"/>
        <v>0</v>
      </c>
      <c r="P49" s="762"/>
      <c r="Q49" s="763"/>
    </row>
    <row r="50" spans="1:24" ht="14.1" customHeight="1">
      <c r="A50" s="101">
        <v>613400</v>
      </c>
      <c r="B50" s="756" t="s">
        <v>95</v>
      </c>
      <c r="C50" s="757"/>
      <c r="D50" s="757"/>
      <c r="E50" s="757"/>
      <c r="F50" s="757"/>
      <c r="G50" s="811"/>
      <c r="H50" s="759"/>
      <c r="I50" s="760"/>
      <c r="J50" s="804"/>
      <c r="K50" s="805"/>
      <c r="L50" s="775"/>
      <c r="M50" s="776"/>
      <c r="N50" s="777"/>
      <c r="O50" s="793">
        <f t="shared" si="1"/>
        <v>0</v>
      </c>
      <c r="P50" s="762"/>
      <c r="Q50" s="763"/>
    </row>
    <row r="51" spans="1:24" ht="14.1" customHeight="1" thickBot="1">
      <c r="A51" s="101">
        <v>613400</v>
      </c>
      <c r="B51" s="840" t="s">
        <v>107</v>
      </c>
      <c r="C51" s="841"/>
      <c r="D51" s="841"/>
      <c r="E51" s="841"/>
      <c r="F51" s="841"/>
      <c r="G51" s="842"/>
      <c r="H51" s="780"/>
      <c r="I51" s="782"/>
      <c r="J51" s="815"/>
      <c r="K51" s="816"/>
      <c r="L51" s="786"/>
      <c r="M51" s="787"/>
      <c r="N51" s="788"/>
      <c r="O51" s="843">
        <f t="shared" si="1"/>
        <v>0</v>
      </c>
      <c r="P51" s="784"/>
      <c r="Q51" s="785"/>
    </row>
    <row r="52" spans="1:24" customFormat="1" ht="14.1" customHeight="1" thickBot="1">
      <c r="A52" s="351">
        <v>615510</v>
      </c>
      <c r="B52" s="548" t="s">
        <v>58</v>
      </c>
      <c r="C52" s="549"/>
      <c r="D52" s="549"/>
      <c r="E52" s="549"/>
      <c r="F52" s="549"/>
      <c r="G52" s="847"/>
      <c r="H52" s="550" t="s">
        <v>14</v>
      </c>
      <c r="I52" s="550"/>
      <c r="J52" s="858" t="s">
        <v>10</v>
      </c>
      <c r="K52" s="859"/>
      <c r="L52" s="944" t="s">
        <v>19</v>
      </c>
      <c r="M52" s="944"/>
      <c r="N52" s="859"/>
      <c r="O52" s="325" t="s">
        <v>10</v>
      </c>
      <c r="P52" s="556">
        <f>SUM(O53:Q54)</f>
        <v>0</v>
      </c>
      <c r="Q52" s="953"/>
    </row>
    <row r="53" spans="1:24" customFormat="1" ht="14.1" customHeight="1">
      <c r="A53" s="351"/>
      <c r="B53" s="848" t="s">
        <v>134</v>
      </c>
      <c r="C53" s="849"/>
      <c r="D53" s="849"/>
      <c r="E53" s="849"/>
      <c r="F53" s="849"/>
      <c r="G53" s="850"/>
      <c r="H53" s="854" t="str">
        <f>IF('BUDGET TRAVAUX'!H55:I55="","",'BUDGET TRAVAUX'!H55:I55)</f>
        <v/>
      </c>
      <c r="I53" s="855"/>
      <c r="J53" s="940"/>
      <c r="K53" s="941"/>
      <c r="L53" s="940"/>
      <c r="M53" s="951"/>
      <c r="N53" s="941"/>
      <c r="O53" s="945">
        <f>L53*J53</f>
        <v>0</v>
      </c>
      <c r="P53" s="946"/>
      <c r="Q53" s="947"/>
    </row>
    <row r="54" spans="1:24" customFormat="1" ht="14.1" customHeight="1" thickBot="1">
      <c r="A54" s="351"/>
      <c r="B54" s="851" t="s">
        <v>135</v>
      </c>
      <c r="C54" s="852"/>
      <c r="D54" s="852"/>
      <c r="E54" s="852"/>
      <c r="F54" s="852"/>
      <c r="G54" s="853"/>
      <c r="H54" s="856" t="str">
        <f>IF('BUDGET TRAVAUX'!H56:I56="","",'BUDGET TRAVAUX'!H56:I56)</f>
        <v/>
      </c>
      <c r="I54" s="857"/>
      <c r="J54" s="942"/>
      <c r="K54" s="943"/>
      <c r="L54" s="942"/>
      <c r="M54" s="952"/>
      <c r="N54" s="943"/>
      <c r="O54" s="948">
        <f>L54*J54</f>
        <v>0</v>
      </c>
      <c r="P54" s="949"/>
      <c r="Q54" s="950"/>
    </row>
    <row r="55" spans="1:24" ht="14.1" customHeight="1" thickBot="1">
      <c r="L55" s="845" t="s">
        <v>12</v>
      </c>
      <c r="M55" s="846"/>
      <c r="N55" s="846"/>
      <c r="O55" s="794">
        <f>P20+P25+P30+P36+P42+P52</f>
        <v>0</v>
      </c>
      <c r="P55" s="844"/>
      <c r="Q55" s="844"/>
    </row>
    <row r="56" spans="1:24" ht="14.1" customHeight="1" thickBot="1"/>
    <row r="57" spans="1:24" ht="14.1" customHeight="1" thickBot="1">
      <c r="A57" s="101">
        <v>640000</v>
      </c>
      <c r="B57" s="755" t="s">
        <v>89</v>
      </c>
      <c r="C57" s="755"/>
      <c r="D57" s="755"/>
      <c r="E57" s="755"/>
      <c r="F57" s="755"/>
      <c r="G57" s="752"/>
      <c r="H57" s="755" t="s">
        <v>15</v>
      </c>
      <c r="I57" s="755"/>
      <c r="J57" s="752" t="s">
        <v>10</v>
      </c>
      <c r="K57" s="754"/>
      <c r="L57" s="753" t="s">
        <v>13</v>
      </c>
      <c r="M57" s="753"/>
      <c r="N57" s="753"/>
      <c r="O57" s="755" t="s">
        <v>10</v>
      </c>
      <c r="P57" s="755"/>
      <c r="Q57" s="755"/>
      <c r="U57" s="361" t="s">
        <v>136</v>
      </c>
      <c r="V57" s="361" t="s">
        <v>76</v>
      </c>
      <c r="W57" s="361" t="s">
        <v>70</v>
      </c>
      <c r="X57" s="361" t="s">
        <v>137</v>
      </c>
    </row>
    <row r="58" spans="1:24" ht="14.1" customHeight="1">
      <c r="B58" s="764" t="s">
        <v>136</v>
      </c>
      <c r="C58" s="765"/>
      <c r="D58" s="765"/>
      <c r="E58" s="765"/>
      <c r="F58" s="765"/>
      <c r="G58" s="839"/>
      <c r="H58" s="767" t="s">
        <v>16</v>
      </c>
      <c r="I58" s="768"/>
      <c r="J58" s="813"/>
      <c r="K58" s="814"/>
      <c r="L58" s="773">
        <v>300</v>
      </c>
      <c r="M58" s="773"/>
      <c r="N58" s="773"/>
      <c r="O58" s="769">
        <f>L58*J58</f>
        <v>0</v>
      </c>
      <c r="P58" s="770"/>
      <c r="Q58" s="771"/>
      <c r="U58" s="362" t="s">
        <v>140</v>
      </c>
      <c r="V58" s="3" t="s">
        <v>142</v>
      </c>
      <c r="W58" s="3" t="s">
        <v>143</v>
      </c>
      <c r="X58" s="363" t="s">
        <v>141</v>
      </c>
    </row>
    <row r="59" spans="1:24" ht="14.1" customHeight="1">
      <c r="B59" s="756" t="s">
        <v>76</v>
      </c>
      <c r="C59" s="757"/>
      <c r="D59" s="757"/>
      <c r="E59" s="757"/>
      <c r="F59" s="757"/>
      <c r="G59" s="811"/>
      <c r="H59" s="759" t="s">
        <v>76</v>
      </c>
      <c r="I59" s="760"/>
      <c r="J59" s="804"/>
      <c r="K59" s="805"/>
      <c r="L59" s="776">
        <v>250</v>
      </c>
      <c r="M59" s="776"/>
      <c r="N59" s="776"/>
      <c r="O59" s="761">
        <f>L59*J59</f>
        <v>0</v>
      </c>
      <c r="P59" s="762"/>
      <c r="Q59" s="763"/>
      <c r="U59" s="252" t="s">
        <v>140</v>
      </c>
      <c r="V59" s="4" t="s">
        <v>142</v>
      </c>
      <c r="W59" s="4" t="s">
        <v>143</v>
      </c>
      <c r="X59" s="253" t="s">
        <v>141</v>
      </c>
    </row>
    <row r="60" spans="1:24" ht="14.1" customHeight="1">
      <c r="B60" s="756" t="s">
        <v>70</v>
      </c>
      <c r="C60" s="757"/>
      <c r="D60" s="757"/>
      <c r="E60" s="757"/>
      <c r="F60" s="757"/>
      <c r="G60" s="811"/>
      <c r="H60" s="759" t="s">
        <v>70</v>
      </c>
      <c r="I60" s="760"/>
      <c r="J60" s="804"/>
      <c r="K60" s="805"/>
      <c r="L60" s="776">
        <v>150</v>
      </c>
      <c r="M60" s="776"/>
      <c r="N60" s="776"/>
      <c r="O60" s="761">
        <f t="shared" ref="O60:O65" si="2">L60*J60</f>
        <v>0</v>
      </c>
      <c r="P60" s="762"/>
      <c r="Q60" s="763"/>
      <c r="U60" s="252" t="s">
        <v>140</v>
      </c>
      <c r="V60" s="4" t="s">
        <v>142</v>
      </c>
      <c r="W60" s="4" t="s">
        <v>143</v>
      </c>
      <c r="X60" s="253" t="s">
        <v>141</v>
      </c>
    </row>
    <row r="61" spans="1:24" ht="14.1" customHeight="1">
      <c r="B61" s="756" t="s">
        <v>137</v>
      </c>
      <c r="C61" s="757"/>
      <c r="D61" s="757"/>
      <c r="E61" s="757"/>
      <c r="F61" s="757"/>
      <c r="G61" s="811"/>
      <c r="H61" s="759" t="s">
        <v>133</v>
      </c>
      <c r="I61" s="760"/>
      <c r="J61" s="804"/>
      <c r="K61" s="805"/>
      <c r="L61" s="776">
        <v>250</v>
      </c>
      <c r="M61" s="776"/>
      <c r="N61" s="776"/>
      <c r="O61" s="761">
        <f t="shared" si="2"/>
        <v>0</v>
      </c>
      <c r="P61" s="762"/>
      <c r="Q61" s="763"/>
      <c r="U61" s="252" t="s">
        <v>140</v>
      </c>
      <c r="V61" s="4" t="s">
        <v>142</v>
      </c>
      <c r="W61" s="4" t="s">
        <v>143</v>
      </c>
      <c r="X61" s="253" t="s">
        <v>141</v>
      </c>
    </row>
    <row r="62" spans="1:24" ht="14.1" customHeight="1" thickBot="1">
      <c r="B62" s="860"/>
      <c r="C62" s="861"/>
      <c r="D62" s="861"/>
      <c r="E62" s="861"/>
      <c r="F62" s="861"/>
      <c r="G62" s="862"/>
      <c r="H62" s="863"/>
      <c r="I62" s="864"/>
      <c r="J62" s="868"/>
      <c r="K62" s="869"/>
      <c r="L62" s="870"/>
      <c r="M62" s="870"/>
      <c r="N62" s="870"/>
      <c r="O62" s="865">
        <f t="shared" si="2"/>
        <v>0</v>
      </c>
      <c r="P62" s="866"/>
      <c r="Q62" s="867"/>
      <c r="U62" s="252" t="s">
        <v>140</v>
      </c>
      <c r="V62" s="4" t="s">
        <v>142</v>
      </c>
      <c r="W62" s="4" t="s">
        <v>143</v>
      </c>
      <c r="X62" s="253" t="s">
        <v>141</v>
      </c>
    </row>
    <row r="63" spans="1:24" ht="14.1" customHeight="1">
      <c r="B63" s="873" t="s">
        <v>138</v>
      </c>
      <c r="C63" s="874"/>
      <c r="D63" s="874"/>
      <c r="E63" s="874"/>
      <c r="F63" s="874"/>
      <c r="G63" s="875"/>
      <c r="H63" s="871"/>
      <c r="I63" s="872"/>
      <c r="J63" s="778"/>
      <c r="K63" s="814"/>
      <c r="L63" s="773"/>
      <c r="M63" s="773"/>
      <c r="N63" s="773"/>
      <c r="O63" s="769">
        <f t="shared" si="2"/>
        <v>0</v>
      </c>
      <c r="P63" s="770"/>
      <c r="Q63" s="771"/>
      <c r="U63" s="252" t="s">
        <v>140</v>
      </c>
      <c r="V63" s="4" t="s">
        <v>142</v>
      </c>
      <c r="W63" s="4" t="s">
        <v>143</v>
      </c>
      <c r="X63" s="253" t="s">
        <v>141</v>
      </c>
    </row>
    <row r="64" spans="1:24" ht="14.1" customHeight="1">
      <c r="B64" s="876"/>
      <c r="C64" s="877"/>
      <c r="D64" s="877"/>
      <c r="E64" s="877"/>
      <c r="F64" s="877"/>
      <c r="G64" s="878"/>
      <c r="H64" s="889"/>
      <c r="I64" s="890"/>
      <c r="J64" s="779"/>
      <c r="K64" s="805"/>
      <c r="L64" s="776"/>
      <c r="M64" s="776"/>
      <c r="N64" s="776"/>
      <c r="O64" s="761">
        <f t="shared" si="2"/>
        <v>0</v>
      </c>
      <c r="P64" s="762"/>
      <c r="Q64" s="763"/>
      <c r="U64" s="316"/>
      <c r="V64" s="321"/>
      <c r="W64" s="321"/>
      <c r="X64" s="317"/>
    </row>
    <row r="65" spans="2:24" ht="14.1" customHeight="1" thickBot="1">
      <c r="B65" s="879"/>
      <c r="C65" s="880"/>
      <c r="D65" s="880"/>
      <c r="E65" s="880"/>
      <c r="F65" s="880"/>
      <c r="G65" s="881"/>
      <c r="H65" s="887"/>
      <c r="I65" s="888"/>
      <c r="J65" s="789"/>
      <c r="K65" s="816"/>
      <c r="L65" s="787"/>
      <c r="M65" s="787"/>
      <c r="N65" s="787"/>
      <c r="O65" s="783">
        <f t="shared" si="2"/>
        <v>0</v>
      </c>
      <c r="P65" s="784"/>
      <c r="Q65" s="785"/>
      <c r="U65" s="316"/>
      <c r="V65" s="321"/>
      <c r="W65" s="321"/>
      <c r="X65" s="317"/>
    </row>
    <row r="66" spans="2:24" ht="14.1" customHeight="1" thickBot="1">
      <c r="L66" s="845" t="s">
        <v>12</v>
      </c>
      <c r="M66" s="846"/>
      <c r="N66" s="846"/>
      <c r="O66" s="794">
        <f>SUM(O58:Q65)</f>
        <v>0</v>
      </c>
      <c r="P66" s="794"/>
      <c r="Q66" s="794"/>
      <c r="U66" s="316"/>
      <c r="V66" s="321"/>
      <c r="W66" s="321"/>
      <c r="X66" s="317"/>
    </row>
    <row r="67" spans="2:24" ht="14.1" customHeight="1" thickBot="1">
      <c r="U67" s="318"/>
      <c r="V67" s="319"/>
      <c r="W67" s="319"/>
      <c r="X67" s="320"/>
    </row>
    <row r="68" spans="2:24" ht="14.1" customHeight="1" thickBot="1">
      <c r="B68" s="752" t="s">
        <v>20</v>
      </c>
      <c r="C68" s="753"/>
      <c r="D68" s="753"/>
      <c r="E68" s="754"/>
      <c r="F68" s="752" t="s">
        <v>22</v>
      </c>
      <c r="G68" s="753"/>
      <c r="H68" s="754"/>
      <c r="I68" s="752" t="s">
        <v>23</v>
      </c>
      <c r="J68" s="753"/>
      <c r="K68" s="752" t="s">
        <v>20</v>
      </c>
      <c r="L68" s="754"/>
      <c r="M68" s="905" t="s">
        <v>116</v>
      </c>
      <c r="N68" s="907"/>
      <c r="O68" s="905" t="s">
        <v>117</v>
      </c>
      <c r="P68" s="906"/>
      <c r="Q68" s="907"/>
      <c r="R68" s="112"/>
      <c r="S68" s="112"/>
      <c r="T68" s="112"/>
      <c r="U68" s="112"/>
      <c r="V68" s="112"/>
    </row>
    <row r="69" spans="2:24" ht="14.1" customHeight="1">
      <c r="B69" s="915" t="s">
        <v>21</v>
      </c>
      <c r="C69" s="916"/>
      <c r="D69" s="916"/>
      <c r="E69" s="917"/>
      <c r="F69" s="813"/>
      <c r="G69" s="778"/>
      <c r="H69" s="814"/>
      <c r="I69" s="934" t="s">
        <v>122</v>
      </c>
      <c r="J69" s="935"/>
      <c r="K69" s="813"/>
      <c r="L69" s="778"/>
      <c r="M69" s="903" t="str">
        <f>IF(F69="","",F73/F69)</f>
        <v/>
      </c>
      <c r="N69" s="904"/>
      <c r="O69" s="769" t="str">
        <f>IF(F69="","",M69*K69)</f>
        <v/>
      </c>
      <c r="P69" s="770"/>
      <c r="Q69" s="771"/>
      <c r="R69" s="113"/>
      <c r="S69" s="113"/>
      <c r="T69" s="113"/>
      <c r="U69" s="113"/>
      <c r="V69" s="113"/>
    </row>
    <row r="70" spans="2:24" ht="14.1" customHeight="1">
      <c r="B70" s="918" t="s">
        <v>119</v>
      </c>
      <c r="C70" s="919"/>
      <c r="D70" s="919"/>
      <c r="E70" s="920"/>
      <c r="F70" s="804"/>
      <c r="G70" s="779"/>
      <c r="H70" s="805"/>
      <c r="I70" s="932" t="s">
        <v>122</v>
      </c>
      <c r="J70" s="933"/>
      <c r="K70" s="804"/>
      <c r="L70" s="779"/>
      <c r="M70" s="901" t="str">
        <f>IF(F70="","",#REF!/F70)</f>
        <v/>
      </c>
      <c r="N70" s="902"/>
      <c r="O70" s="761" t="str">
        <f t="shared" ref="O70:O72" si="3">IF(F70="","",M70*K70)</f>
        <v/>
      </c>
      <c r="P70" s="762"/>
      <c r="Q70" s="763"/>
      <c r="R70" s="114"/>
      <c r="S70" s="114"/>
      <c r="T70" s="115"/>
      <c r="U70" s="115"/>
      <c r="V70" s="115"/>
    </row>
    <row r="71" spans="2:24" ht="14.1" customHeight="1">
      <c r="B71" s="918" t="s">
        <v>121</v>
      </c>
      <c r="C71" s="919"/>
      <c r="D71" s="919"/>
      <c r="E71" s="920"/>
      <c r="F71" s="804"/>
      <c r="G71" s="779"/>
      <c r="H71" s="805"/>
      <c r="I71" s="932" t="s">
        <v>120</v>
      </c>
      <c r="J71" s="933"/>
      <c r="K71" s="804"/>
      <c r="L71" s="779"/>
      <c r="M71" s="901" t="str">
        <f>IF(F71="","",F74/F71)</f>
        <v/>
      </c>
      <c r="N71" s="902"/>
      <c r="O71" s="761" t="str">
        <f t="shared" si="3"/>
        <v/>
      </c>
      <c r="P71" s="762"/>
      <c r="Q71" s="763"/>
      <c r="R71" s="114"/>
      <c r="S71" s="114"/>
      <c r="T71" s="114"/>
      <c r="U71" s="114"/>
      <c r="V71" s="114"/>
    </row>
    <row r="72" spans="2:24" ht="14.1" customHeight="1" thickBot="1">
      <c r="B72" s="924"/>
      <c r="C72" s="925"/>
      <c r="D72" s="925"/>
      <c r="E72" s="926"/>
      <c r="F72" s="882"/>
      <c r="G72" s="883"/>
      <c r="H72" s="884"/>
      <c r="I72" s="885"/>
      <c r="J72" s="886"/>
      <c r="K72" s="815"/>
      <c r="L72" s="789"/>
      <c r="M72" s="899" t="str">
        <f>IF(F72="","",#REF!/F72)</f>
        <v/>
      </c>
      <c r="N72" s="900"/>
      <c r="O72" s="783" t="str">
        <f t="shared" si="3"/>
        <v/>
      </c>
      <c r="P72" s="784"/>
      <c r="Q72" s="785"/>
      <c r="R72" s="114"/>
      <c r="S72" s="114"/>
      <c r="T72" s="114"/>
      <c r="U72" s="114"/>
      <c r="V72" s="114"/>
    </row>
    <row r="73" spans="2:24" ht="14.1" customHeight="1" thickBot="1">
      <c r="B73" s="893" t="s">
        <v>118</v>
      </c>
      <c r="C73" s="894"/>
      <c r="D73" s="894"/>
      <c r="E73" s="898"/>
      <c r="F73" s="927"/>
      <c r="G73" s="928"/>
      <c r="H73" s="928"/>
      <c r="I73" s="928"/>
      <c r="J73" s="928"/>
      <c r="K73" s="928"/>
      <c r="L73" s="929"/>
      <c r="M73" s="846" t="s">
        <v>12</v>
      </c>
      <c r="N73" s="908"/>
      <c r="O73" s="909">
        <f>F73</f>
        <v>0</v>
      </c>
      <c r="P73" s="910"/>
      <c r="Q73" s="911"/>
      <c r="R73" s="111"/>
    </row>
    <row r="74" spans="2:24" ht="14.1" customHeight="1" thickBot="1"/>
    <row r="75" spans="2:24" ht="14.1" customHeight="1" thickBot="1">
      <c r="B75" s="893" t="s">
        <v>66</v>
      </c>
      <c r="C75" s="894"/>
      <c r="D75" s="894"/>
      <c r="E75" s="894"/>
      <c r="F75" s="895">
        <f>O18+O55+O66</f>
        <v>0</v>
      </c>
      <c r="G75" s="896"/>
      <c r="H75" s="896"/>
      <c r="I75" s="897"/>
      <c r="J75" s="893" t="s">
        <v>108</v>
      </c>
      <c r="K75" s="894"/>
      <c r="L75" s="894"/>
      <c r="M75" s="898"/>
      <c r="N75" s="895">
        <f>O73</f>
        <v>0</v>
      </c>
      <c r="O75" s="894"/>
      <c r="P75" s="894"/>
      <c r="Q75" s="898"/>
      <c r="R75" s="111"/>
      <c r="S75" s="112"/>
      <c r="T75" s="112"/>
      <c r="U75" s="112"/>
      <c r="V75" s="112"/>
    </row>
    <row r="76" spans="2:24" ht="14.1" customHeight="1" thickBot="1">
      <c r="B76" s="928"/>
      <c r="C76" s="928"/>
      <c r="D76" s="928"/>
      <c r="E76" s="928"/>
      <c r="F76" s="928"/>
      <c r="G76" s="928"/>
      <c r="H76" s="928"/>
      <c r="I76" s="928"/>
      <c r="J76" s="928"/>
      <c r="K76" s="928"/>
      <c r="L76" s="928"/>
      <c r="M76" s="928"/>
      <c r="N76" s="928"/>
      <c r="O76" s="928"/>
      <c r="P76" s="928"/>
      <c r="Q76" s="928"/>
      <c r="R76" s="112"/>
      <c r="S76" s="112"/>
      <c r="T76" s="112"/>
      <c r="U76" s="112"/>
      <c r="V76" s="112"/>
    </row>
    <row r="77" spans="2:24" ht="14.1" customHeight="1" thickBot="1">
      <c r="B77" s="893" t="s">
        <v>65</v>
      </c>
      <c r="C77" s="894"/>
      <c r="D77" s="894"/>
      <c r="E77" s="894"/>
      <c r="F77" s="921">
        <f>N75-F75</f>
        <v>0</v>
      </c>
      <c r="G77" s="922"/>
      <c r="H77" s="922"/>
      <c r="I77" s="923"/>
      <c r="J77" s="893" t="s">
        <v>109</v>
      </c>
      <c r="K77" s="894"/>
      <c r="L77" s="894"/>
      <c r="M77" s="898"/>
      <c r="N77" s="954" t="str">
        <f>IF(F73="","",F77/N75)</f>
        <v/>
      </c>
      <c r="O77" s="955"/>
      <c r="P77" s="955"/>
      <c r="Q77" s="956"/>
      <c r="R77" s="118"/>
      <c r="S77" s="118"/>
      <c r="T77" s="118"/>
      <c r="U77" s="118"/>
      <c r="V77" s="118"/>
    </row>
    <row r="78" spans="2:24" ht="14.1" customHeight="1">
      <c r="R78" s="119"/>
      <c r="S78" s="119"/>
      <c r="T78" s="119"/>
      <c r="U78" s="119"/>
      <c r="V78" s="119"/>
    </row>
    <row r="79" spans="2:24" ht="12" customHeight="1">
      <c r="R79" s="119"/>
      <c r="S79" s="119"/>
      <c r="T79" s="119"/>
      <c r="U79" s="119"/>
      <c r="V79" s="119"/>
    </row>
    <row r="80" spans="2:24" ht="12" customHeight="1">
      <c r="R80" s="119"/>
      <c r="S80" s="119"/>
      <c r="T80" s="119"/>
      <c r="U80" s="119"/>
      <c r="V80" s="119"/>
    </row>
    <row r="81" spans="18:22" ht="12" customHeight="1">
      <c r="R81" s="119"/>
      <c r="S81" s="119"/>
      <c r="T81" s="119"/>
      <c r="U81" s="119"/>
      <c r="V81" s="119"/>
    </row>
    <row r="82" spans="18:22" ht="12" customHeight="1">
      <c r="R82" s="119"/>
      <c r="S82" s="119"/>
      <c r="T82" s="119"/>
      <c r="U82" s="119"/>
      <c r="V82" s="119"/>
    </row>
    <row r="83" spans="18:22" ht="12" customHeight="1"/>
    <row r="84" spans="18:22" ht="12" customHeight="1"/>
    <row r="85" spans="18:22" ht="12" customHeight="1"/>
    <row r="86" spans="18:22" ht="12" customHeight="1"/>
    <row r="87" spans="18:22" ht="12" customHeight="1"/>
    <row r="88" spans="18:22" ht="12" customHeight="1"/>
    <row r="89" spans="18:22" ht="12" customHeight="1"/>
    <row r="90" spans="18:22" ht="12" customHeight="1"/>
    <row r="91" spans="18:22" ht="12" customHeight="1"/>
    <row r="92" spans="18:22" ht="12" customHeight="1"/>
    <row r="93" spans="18:22" ht="12" customHeight="1"/>
    <row r="94" spans="18:22" ht="12" customHeight="1"/>
    <row r="95" spans="18:22" ht="12" customHeight="1"/>
    <row r="96" spans="18:22" ht="12" customHeight="1"/>
    <row r="97" ht="12" customHeight="1"/>
  </sheetData>
  <customSheetViews>
    <customSheetView guid="{DCFC1F29-9722-41C0-9222-1BB633EA44DC}" showPageBreaks="1" fitToPage="1" printArea="1">
      <selection activeCell="U10" sqref="U10"/>
      <pageMargins left="0" right="0" top="0.35433070866141736" bottom="0.35433070866141736" header="0.31496062992125984" footer="0.31496062992125984"/>
      <printOptions horizontalCentered="1"/>
      <pageSetup paperSize="9" scale="73" orientation="portrait" r:id="rId1"/>
    </customSheetView>
  </customSheetViews>
  <mergeCells count="319">
    <mergeCell ref="J53:K53"/>
    <mergeCell ref="J54:K54"/>
    <mergeCell ref="L52:N52"/>
    <mergeCell ref="O53:Q53"/>
    <mergeCell ref="O54:Q54"/>
    <mergeCell ref="L53:N53"/>
    <mergeCell ref="L54:N54"/>
    <mergeCell ref="P52:Q52"/>
    <mergeCell ref="N77:Q77"/>
    <mergeCell ref="J77:M77"/>
    <mergeCell ref="L76:Q76"/>
    <mergeCell ref="L63:N63"/>
    <mergeCell ref="F77:I77"/>
    <mergeCell ref="B77:E77"/>
    <mergeCell ref="L18:N18"/>
    <mergeCell ref="B72:E72"/>
    <mergeCell ref="B73:E73"/>
    <mergeCell ref="F73:L73"/>
    <mergeCell ref="O4:Q4"/>
    <mergeCell ref="F71:H71"/>
    <mergeCell ref="I68:J68"/>
    <mergeCell ref="I71:J71"/>
    <mergeCell ref="I70:J70"/>
    <mergeCell ref="I69:J69"/>
    <mergeCell ref="K68:L68"/>
    <mergeCell ref="M68:N68"/>
    <mergeCell ref="K69:L69"/>
    <mergeCell ref="K70:L70"/>
    <mergeCell ref="K71:L71"/>
    <mergeCell ref="M6:O6"/>
    <mergeCell ref="J6:K6"/>
    <mergeCell ref="J12:K12"/>
    <mergeCell ref="J13:K13"/>
    <mergeCell ref="J14:K14"/>
    <mergeCell ref="B76:G76"/>
    <mergeCell ref="H76:K76"/>
    <mergeCell ref="B2:Q2"/>
    <mergeCell ref="B75:E75"/>
    <mergeCell ref="F75:I75"/>
    <mergeCell ref="J75:M75"/>
    <mergeCell ref="N75:Q75"/>
    <mergeCell ref="M72:N72"/>
    <mergeCell ref="M71:N71"/>
    <mergeCell ref="M70:N70"/>
    <mergeCell ref="M69:N69"/>
    <mergeCell ref="O68:Q68"/>
    <mergeCell ref="M73:N73"/>
    <mergeCell ref="O73:Q73"/>
    <mergeCell ref="O69:Q69"/>
    <mergeCell ref="O70:Q70"/>
    <mergeCell ref="O71:Q71"/>
    <mergeCell ref="O72:Q72"/>
    <mergeCell ref="D4:F4"/>
    <mergeCell ref="B69:E69"/>
    <mergeCell ref="B70:E70"/>
    <mergeCell ref="B71:E71"/>
    <mergeCell ref="B68:E68"/>
    <mergeCell ref="F68:H68"/>
    <mergeCell ref="F69:H69"/>
    <mergeCell ref="F70:H70"/>
    <mergeCell ref="F72:H72"/>
    <mergeCell ref="I72:J72"/>
    <mergeCell ref="K72:L72"/>
    <mergeCell ref="O65:Q65"/>
    <mergeCell ref="O66:Q66"/>
    <mergeCell ref="L66:N66"/>
    <mergeCell ref="L65:N65"/>
    <mergeCell ref="J64:K64"/>
    <mergeCell ref="J65:K65"/>
    <mergeCell ref="O64:Q64"/>
    <mergeCell ref="L64:N64"/>
    <mergeCell ref="H65:I65"/>
    <mergeCell ref="H64:I64"/>
    <mergeCell ref="B62:G62"/>
    <mergeCell ref="H62:I62"/>
    <mergeCell ref="O62:Q62"/>
    <mergeCell ref="J62:K62"/>
    <mergeCell ref="L62:N62"/>
    <mergeCell ref="O63:Q63"/>
    <mergeCell ref="J63:K63"/>
    <mergeCell ref="H63:I63"/>
    <mergeCell ref="B63:G65"/>
    <mergeCell ref="B59:G59"/>
    <mergeCell ref="H59:I59"/>
    <mergeCell ref="O59:Q59"/>
    <mergeCell ref="B60:G60"/>
    <mergeCell ref="H60:I60"/>
    <mergeCell ref="O60:Q60"/>
    <mergeCell ref="J59:K59"/>
    <mergeCell ref="J60:K60"/>
    <mergeCell ref="J61:K61"/>
    <mergeCell ref="L59:N59"/>
    <mergeCell ref="L60:N60"/>
    <mergeCell ref="L61:N61"/>
    <mergeCell ref="B61:G61"/>
    <mergeCell ref="H61:I61"/>
    <mergeCell ref="O61:Q61"/>
    <mergeCell ref="B57:G57"/>
    <mergeCell ref="H57:I57"/>
    <mergeCell ref="O57:Q57"/>
    <mergeCell ref="B58:G58"/>
    <mergeCell ref="H58:I58"/>
    <mergeCell ref="O58:Q58"/>
    <mergeCell ref="B51:G51"/>
    <mergeCell ref="H51:I51"/>
    <mergeCell ref="O51:Q51"/>
    <mergeCell ref="O55:Q55"/>
    <mergeCell ref="L51:N51"/>
    <mergeCell ref="L55:N55"/>
    <mergeCell ref="J57:K57"/>
    <mergeCell ref="L57:N57"/>
    <mergeCell ref="J51:K51"/>
    <mergeCell ref="J58:K58"/>
    <mergeCell ref="L58:N58"/>
    <mergeCell ref="B52:G52"/>
    <mergeCell ref="H52:I52"/>
    <mergeCell ref="B53:G53"/>
    <mergeCell ref="B54:G54"/>
    <mergeCell ref="H53:I53"/>
    <mergeCell ref="H54:I54"/>
    <mergeCell ref="J52:K52"/>
    <mergeCell ref="B49:G49"/>
    <mergeCell ref="H49:I49"/>
    <mergeCell ref="O49:Q49"/>
    <mergeCell ref="B50:G50"/>
    <mergeCell ref="H50:I50"/>
    <mergeCell ref="O50:Q50"/>
    <mergeCell ref="B47:G47"/>
    <mergeCell ref="H47:I47"/>
    <mergeCell ref="O47:Q47"/>
    <mergeCell ref="B48:G48"/>
    <mergeCell ref="H48:I48"/>
    <mergeCell ref="O48:Q48"/>
    <mergeCell ref="L47:N47"/>
    <mergeCell ref="L48:N48"/>
    <mergeCell ref="L49:N49"/>
    <mergeCell ref="L50:N50"/>
    <mergeCell ref="J47:K47"/>
    <mergeCell ref="J48:K48"/>
    <mergeCell ref="J49:K49"/>
    <mergeCell ref="J50:K50"/>
    <mergeCell ref="B45:G45"/>
    <mergeCell ref="H45:I45"/>
    <mergeCell ref="O45:Q45"/>
    <mergeCell ref="B46:G46"/>
    <mergeCell ref="H46:I46"/>
    <mergeCell ref="O46:Q46"/>
    <mergeCell ref="B43:G43"/>
    <mergeCell ref="H43:I43"/>
    <mergeCell ref="O43:Q43"/>
    <mergeCell ref="B44:G44"/>
    <mergeCell ref="H44:I44"/>
    <mergeCell ref="O44:Q44"/>
    <mergeCell ref="L43:N43"/>
    <mergeCell ref="L44:N44"/>
    <mergeCell ref="L45:N45"/>
    <mergeCell ref="L46:N46"/>
    <mergeCell ref="J43:K43"/>
    <mergeCell ref="J44:K44"/>
    <mergeCell ref="J45:K45"/>
    <mergeCell ref="J46:K46"/>
    <mergeCell ref="B41:G41"/>
    <mergeCell ref="H41:I41"/>
    <mergeCell ref="O41:Q41"/>
    <mergeCell ref="B42:G42"/>
    <mergeCell ref="H42:I42"/>
    <mergeCell ref="P42:Q42"/>
    <mergeCell ref="B39:G39"/>
    <mergeCell ref="H39:I39"/>
    <mergeCell ref="O39:Q39"/>
    <mergeCell ref="B40:G40"/>
    <mergeCell ref="H40:I40"/>
    <mergeCell ref="O40:Q40"/>
    <mergeCell ref="J39:K39"/>
    <mergeCell ref="J40:K40"/>
    <mergeCell ref="J41:K41"/>
    <mergeCell ref="L39:N39"/>
    <mergeCell ref="L40:N40"/>
    <mergeCell ref="L41:N41"/>
    <mergeCell ref="L42:N42"/>
    <mergeCell ref="J42:K42"/>
    <mergeCell ref="B37:G37"/>
    <mergeCell ref="H37:I37"/>
    <mergeCell ref="O37:Q37"/>
    <mergeCell ref="B38:G38"/>
    <mergeCell ref="H38:I38"/>
    <mergeCell ref="O38:Q38"/>
    <mergeCell ref="B35:G35"/>
    <mergeCell ref="H35:I35"/>
    <mergeCell ref="O35:Q35"/>
    <mergeCell ref="B36:G36"/>
    <mergeCell ref="H36:I36"/>
    <mergeCell ref="P36:Q36"/>
    <mergeCell ref="J35:K35"/>
    <mergeCell ref="L35:N35"/>
    <mergeCell ref="J36:K36"/>
    <mergeCell ref="J37:K37"/>
    <mergeCell ref="J38:K38"/>
    <mergeCell ref="L36:N36"/>
    <mergeCell ref="L37:N37"/>
    <mergeCell ref="L38:N38"/>
    <mergeCell ref="B33:G33"/>
    <mergeCell ref="H33:I33"/>
    <mergeCell ref="O33:Q33"/>
    <mergeCell ref="B34:G34"/>
    <mergeCell ref="H34:I34"/>
    <mergeCell ref="O34:Q34"/>
    <mergeCell ref="B31:G31"/>
    <mergeCell ref="H31:I31"/>
    <mergeCell ref="O31:Q31"/>
    <mergeCell ref="B32:G32"/>
    <mergeCell ref="H32:I32"/>
    <mergeCell ref="O32:Q32"/>
    <mergeCell ref="J31:K31"/>
    <mergeCell ref="J32:K32"/>
    <mergeCell ref="J33:K33"/>
    <mergeCell ref="J34:K34"/>
    <mergeCell ref="L31:N31"/>
    <mergeCell ref="L32:N32"/>
    <mergeCell ref="L33:N33"/>
    <mergeCell ref="L34:N34"/>
    <mergeCell ref="B29:G29"/>
    <mergeCell ref="H29:I29"/>
    <mergeCell ref="O29:Q29"/>
    <mergeCell ref="B30:G30"/>
    <mergeCell ref="H30:I30"/>
    <mergeCell ref="P30:Q30"/>
    <mergeCell ref="B27:G27"/>
    <mergeCell ref="H27:I27"/>
    <mergeCell ref="O27:Q27"/>
    <mergeCell ref="B28:G28"/>
    <mergeCell ref="H28:I28"/>
    <mergeCell ref="O28:Q28"/>
    <mergeCell ref="J30:K30"/>
    <mergeCell ref="L30:N30"/>
    <mergeCell ref="L29:N29"/>
    <mergeCell ref="J27:K27"/>
    <mergeCell ref="J28:K28"/>
    <mergeCell ref="J29:K29"/>
    <mergeCell ref="L27:N27"/>
    <mergeCell ref="L28:N28"/>
    <mergeCell ref="B25:G25"/>
    <mergeCell ref="H25:I25"/>
    <mergeCell ref="P25:Q25"/>
    <mergeCell ref="B26:G26"/>
    <mergeCell ref="H26:I26"/>
    <mergeCell ref="O26:Q26"/>
    <mergeCell ref="B23:G23"/>
    <mergeCell ref="H23:I23"/>
    <mergeCell ref="O23:Q23"/>
    <mergeCell ref="B24:G24"/>
    <mergeCell ref="H24:I24"/>
    <mergeCell ref="O24:Q24"/>
    <mergeCell ref="L23:N23"/>
    <mergeCell ref="L24:N24"/>
    <mergeCell ref="J25:K25"/>
    <mergeCell ref="J26:K26"/>
    <mergeCell ref="J23:K23"/>
    <mergeCell ref="J24:K24"/>
    <mergeCell ref="L25:N25"/>
    <mergeCell ref="L26:N26"/>
    <mergeCell ref="B21:G21"/>
    <mergeCell ref="H21:I21"/>
    <mergeCell ref="O21:Q21"/>
    <mergeCell ref="B22:G22"/>
    <mergeCell ref="H22:I22"/>
    <mergeCell ref="O22:Q22"/>
    <mergeCell ref="O18:Q18"/>
    <mergeCell ref="B20:G20"/>
    <mergeCell ref="H20:I20"/>
    <mergeCell ref="P20:Q20"/>
    <mergeCell ref="J20:K20"/>
    <mergeCell ref="L20:N20"/>
    <mergeCell ref="L21:N21"/>
    <mergeCell ref="L22:N22"/>
    <mergeCell ref="J21:K21"/>
    <mergeCell ref="J22:K22"/>
    <mergeCell ref="B16:G16"/>
    <mergeCell ref="H16:I16"/>
    <mergeCell ref="O16:Q16"/>
    <mergeCell ref="B17:G17"/>
    <mergeCell ref="H17:I17"/>
    <mergeCell ref="O17:Q17"/>
    <mergeCell ref="B14:G14"/>
    <mergeCell ref="H14:I14"/>
    <mergeCell ref="O14:Q14"/>
    <mergeCell ref="B15:G15"/>
    <mergeCell ref="H15:I15"/>
    <mergeCell ref="O15:Q15"/>
    <mergeCell ref="L17:N17"/>
    <mergeCell ref="J17:K17"/>
    <mergeCell ref="L14:N14"/>
    <mergeCell ref="L15:N15"/>
    <mergeCell ref="L16:N16"/>
    <mergeCell ref="J15:K15"/>
    <mergeCell ref="J16:K16"/>
    <mergeCell ref="B9:G9"/>
    <mergeCell ref="H9:I9"/>
    <mergeCell ref="O9:Q9"/>
    <mergeCell ref="B12:G12"/>
    <mergeCell ref="H12:I12"/>
    <mergeCell ref="O12:Q12"/>
    <mergeCell ref="B13:G13"/>
    <mergeCell ref="H13:I13"/>
    <mergeCell ref="O13:Q13"/>
    <mergeCell ref="B10:G10"/>
    <mergeCell ref="H10:I10"/>
    <mergeCell ref="O10:Q10"/>
    <mergeCell ref="B11:G11"/>
    <mergeCell ref="H11:I11"/>
    <mergeCell ref="O11:Q11"/>
    <mergeCell ref="L9:N9"/>
    <mergeCell ref="L10:N10"/>
    <mergeCell ref="L11:N11"/>
    <mergeCell ref="L12:N12"/>
    <mergeCell ref="L13:N13"/>
    <mergeCell ref="J9:K9"/>
    <mergeCell ref="J10:K10"/>
    <mergeCell ref="J11:K11"/>
  </mergeCells>
  <dataValidations count="4">
    <dataValidation type="list" allowBlank="1" showInputMessage="1" showErrorMessage="1" sqref="B58:G58">
      <formula1>$U$57:$U$67</formula1>
    </dataValidation>
    <dataValidation type="list" allowBlank="1" showInputMessage="1" showErrorMessage="1" sqref="B59:G59">
      <formula1>$V$57:$V$67</formula1>
    </dataValidation>
    <dataValidation type="list" allowBlank="1" showInputMessage="1" showErrorMessage="1" sqref="B60:G60">
      <formula1>$W$57:$W$67</formula1>
    </dataValidation>
    <dataValidation type="list" allowBlank="1" showInputMessage="1" showErrorMessage="1" sqref="B61:G61">
      <formula1>$X$57:$X$67</formula1>
    </dataValidation>
  </dataValidations>
  <printOptions horizontalCentered="1"/>
  <pageMargins left="0" right="0" top="0.35433070866141736" bottom="0.35433070866141736" header="0.31496062992125984" footer="0.31496062992125984"/>
  <pageSetup paperSize="9" scale="73" orientation="portrait"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autoPageBreaks="0" fitToPage="1"/>
  </sheetPr>
  <dimension ref="B1:Y99"/>
  <sheetViews>
    <sheetView workbookViewId="0">
      <selection activeCell="T13" sqref="T13"/>
    </sheetView>
  </sheetViews>
  <sheetFormatPr baseColWidth="10" defaultRowHeight="15"/>
  <cols>
    <col min="1" max="1" width="7" customWidth="1"/>
    <col min="2" max="6" width="6" customWidth="1"/>
    <col min="7" max="7" width="6.5703125" customWidth="1"/>
    <col min="8" max="8" width="6" customWidth="1"/>
    <col min="9" max="9" width="7.140625" customWidth="1"/>
    <col min="10" max="23" width="6" customWidth="1"/>
    <col min="24" max="24" width="4" customWidth="1"/>
    <col min="25" max="28" width="6" customWidth="1"/>
    <col min="29" max="29" width="4" bestFit="1" customWidth="1"/>
    <col min="30" max="30" width="3.7109375" bestFit="1" customWidth="1"/>
    <col min="31" max="31" width="7.5703125" bestFit="1" customWidth="1"/>
  </cols>
  <sheetData>
    <row r="1" spans="2:25"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228"/>
    </row>
    <row r="2" spans="2:25" ht="23.25">
      <c r="B2" s="957" t="s">
        <v>115</v>
      </c>
      <c r="C2" s="958"/>
      <c r="D2" s="958"/>
      <c r="E2" s="958"/>
      <c r="F2" s="958"/>
      <c r="G2" s="958"/>
      <c r="H2" s="958"/>
      <c r="I2" s="958"/>
      <c r="J2" s="958"/>
      <c r="K2" s="958"/>
      <c r="L2" s="958"/>
      <c r="M2" s="958"/>
      <c r="N2" s="958"/>
      <c r="O2" s="958"/>
      <c r="P2" s="959"/>
      <c r="Q2" s="225"/>
      <c r="R2" s="225"/>
      <c r="S2" s="2"/>
      <c r="T2" s="2"/>
      <c r="U2" s="2"/>
      <c r="V2" s="2"/>
      <c r="W2" s="2"/>
      <c r="X2" s="2"/>
      <c r="Y2" s="2"/>
    </row>
    <row r="3" spans="2:25">
      <c r="B3" s="228"/>
      <c r="C3" s="228"/>
      <c r="D3" s="228"/>
      <c r="E3" s="228"/>
      <c r="F3" s="228"/>
      <c r="G3" s="228"/>
      <c r="H3" s="228"/>
      <c r="I3" s="228"/>
      <c r="J3" s="228"/>
      <c r="K3" s="228"/>
      <c r="L3" s="228"/>
      <c r="M3" s="228"/>
      <c r="N3" s="228"/>
      <c r="O3" s="229"/>
      <c r="P3" s="229"/>
      <c r="Q3" s="27"/>
    </row>
    <row r="4" spans="2:25">
      <c r="B4" s="202" t="s">
        <v>1</v>
      </c>
      <c r="C4" s="201"/>
      <c r="D4" s="201">
        <f>'BUDGET TRAVAUX'!D4</f>
        <v>0</v>
      </c>
      <c r="E4" s="201"/>
      <c r="F4" s="201"/>
      <c r="G4" s="202" t="s">
        <v>2</v>
      </c>
      <c r="H4" s="201"/>
      <c r="I4" s="201">
        <f>'BUDGET TRAVAUX'!I4</f>
        <v>0</v>
      </c>
      <c r="J4" s="201"/>
      <c r="K4" s="223"/>
      <c r="L4" s="223"/>
      <c r="M4" s="224"/>
      <c r="N4" s="224"/>
      <c r="O4" s="224"/>
      <c r="P4" s="224"/>
      <c r="Q4" s="224"/>
      <c r="R4" s="204"/>
    </row>
    <row r="5" spans="2:25" ht="15.75" thickBot="1">
      <c r="B5" s="228"/>
      <c r="C5" s="228"/>
      <c r="D5" s="228"/>
      <c r="E5" s="228"/>
      <c r="F5" s="228"/>
      <c r="G5" s="228"/>
      <c r="H5" s="228"/>
      <c r="I5" s="228"/>
      <c r="J5" s="228"/>
      <c r="K5" s="228"/>
      <c r="L5" s="228"/>
      <c r="M5" s="228"/>
      <c r="N5" s="228"/>
      <c r="O5" s="228"/>
      <c r="P5" s="228"/>
    </row>
    <row r="6" spans="2:25" ht="15.75" thickBot="1">
      <c r="B6" s="983" t="s">
        <v>129</v>
      </c>
      <c r="C6" s="983"/>
      <c r="D6" s="983"/>
      <c r="E6" s="983"/>
      <c r="F6" s="984"/>
      <c r="G6" s="985"/>
      <c r="H6" s="985"/>
      <c r="I6" s="985"/>
      <c r="J6" s="986"/>
      <c r="K6" s="226"/>
      <c r="L6" s="226"/>
      <c r="M6" s="226"/>
      <c r="N6" s="226"/>
      <c r="O6" s="226"/>
      <c r="P6" s="228"/>
    </row>
    <row r="7" spans="2:25">
      <c r="B7" s="228"/>
      <c r="C7" s="228"/>
      <c r="D7" s="228"/>
      <c r="E7" s="228"/>
      <c r="F7" s="228"/>
      <c r="G7" s="228"/>
      <c r="H7" s="228"/>
      <c r="I7" s="228"/>
      <c r="J7" s="228"/>
      <c r="K7" s="228"/>
      <c r="L7" s="228"/>
      <c r="M7" s="228"/>
      <c r="N7" s="228"/>
      <c r="O7" s="228"/>
      <c r="P7" s="228"/>
    </row>
    <row r="8" spans="2:25" ht="15.75" thickBot="1">
      <c r="B8" s="228"/>
      <c r="C8" s="228"/>
      <c r="D8" s="228"/>
      <c r="E8" s="228"/>
      <c r="F8" s="228"/>
      <c r="G8" s="228"/>
      <c r="H8" s="228"/>
      <c r="I8" s="228"/>
      <c r="J8" s="228"/>
      <c r="K8" s="228"/>
      <c r="L8" s="228"/>
      <c r="M8" s="228"/>
      <c r="N8" s="228"/>
      <c r="O8" s="228"/>
      <c r="P8" s="228"/>
    </row>
    <row r="9" spans="2:25" ht="14.1" customHeight="1" thickBot="1">
      <c r="B9" s="438" t="str">
        <f>+'BUDGET TRAVAUX'!B9:G9</f>
        <v>Materiel</v>
      </c>
      <c r="C9" s="438"/>
      <c r="D9" s="438"/>
      <c r="E9" s="438"/>
      <c r="F9" s="438"/>
      <c r="G9" s="982"/>
      <c r="H9" s="439" t="s">
        <v>10</v>
      </c>
      <c r="I9" s="439"/>
      <c r="J9" s="441" t="s">
        <v>11</v>
      </c>
      <c r="K9" s="439"/>
      <c r="L9" s="439"/>
      <c r="M9" s="439" t="s">
        <v>10</v>
      </c>
      <c r="N9" s="439"/>
      <c r="O9" s="439"/>
      <c r="P9" s="228"/>
    </row>
    <row r="10" spans="2:25" ht="14.1" customHeight="1">
      <c r="B10" s="971" t="str">
        <f>+'BUDGET TRAVAUX'!B10:G10</f>
        <v>FOREUSE</v>
      </c>
      <c r="C10" s="972"/>
      <c r="D10" s="972"/>
      <c r="E10" s="972"/>
      <c r="F10" s="972"/>
      <c r="G10" s="973"/>
      <c r="H10" s="974">
        <f>H18</f>
        <v>0</v>
      </c>
      <c r="I10" s="975"/>
      <c r="J10" s="976"/>
      <c r="K10" s="977"/>
      <c r="L10" s="978"/>
      <c r="M10" s="979">
        <f>J10*H10</f>
        <v>0</v>
      </c>
      <c r="N10" s="980"/>
      <c r="O10" s="981"/>
      <c r="P10" s="228"/>
    </row>
    <row r="11" spans="2:25" ht="14.1" customHeight="1">
      <c r="B11" s="960" t="str">
        <f>+'BUDGET TRAVAUX'!B11:G11</f>
        <v>POMPE A BETON</v>
      </c>
      <c r="C11" s="961"/>
      <c r="D11" s="961"/>
      <c r="E11" s="961"/>
      <c r="F11" s="961"/>
      <c r="G11" s="962"/>
      <c r="H11" s="963">
        <f>H18</f>
        <v>0</v>
      </c>
      <c r="I11" s="964"/>
      <c r="J11" s="965"/>
      <c r="K11" s="966"/>
      <c r="L11" s="967"/>
      <c r="M11" s="968">
        <f t="shared" ref="M11:M17" si="0">J11*H11</f>
        <v>0</v>
      </c>
      <c r="N11" s="969"/>
      <c r="O11" s="970"/>
      <c r="P11" s="228"/>
    </row>
    <row r="12" spans="2:25" ht="14.1" customHeight="1">
      <c r="B12" s="960" t="str">
        <f>+'BUDGET TRAVAUX'!B12:G12</f>
        <v>OUTILS FORAGE</v>
      </c>
      <c r="C12" s="961"/>
      <c r="D12" s="961"/>
      <c r="E12" s="961"/>
      <c r="F12" s="961"/>
      <c r="G12" s="962"/>
      <c r="H12" s="963">
        <f>H18</f>
        <v>0</v>
      </c>
      <c r="I12" s="964"/>
      <c r="J12" s="965"/>
      <c r="K12" s="966"/>
      <c r="L12" s="967"/>
      <c r="M12" s="968">
        <f t="shared" si="0"/>
        <v>0</v>
      </c>
      <c r="N12" s="969"/>
      <c r="O12" s="970"/>
      <c r="P12" s="228"/>
    </row>
    <row r="13" spans="2:25" ht="14.1" customHeight="1">
      <c r="B13" s="960" t="str">
        <f>+'BUDGET TRAVAUX'!B13:G13</f>
        <v>LUTZ</v>
      </c>
      <c r="C13" s="961"/>
      <c r="D13" s="961"/>
      <c r="E13" s="961"/>
      <c r="F13" s="961"/>
      <c r="G13" s="962"/>
      <c r="H13" s="963">
        <f>H18</f>
        <v>0</v>
      </c>
      <c r="I13" s="964"/>
      <c r="J13" s="965"/>
      <c r="K13" s="966"/>
      <c r="L13" s="967"/>
      <c r="M13" s="968">
        <f t="shared" si="0"/>
        <v>0</v>
      </c>
      <c r="N13" s="969"/>
      <c r="O13" s="970"/>
      <c r="P13" s="228"/>
    </row>
    <row r="14" spans="2:25" ht="14.1" customHeight="1">
      <c r="B14" s="960" t="str">
        <f>+'BUDGET TRAVAUX'!B14:G14</f>
        <v>CONTENER</v>
      </c>
      <c r="C14" s="961"/>
      <c r="D14" s="961"/>
      <c r="E14" s="961"/>
      <c r="F14" s="961"/>
      <c r="G14" s="962"/>
      <c r="H14" s="963">
        <f>H18</f>
        <v>0</v>
      </c>
      <c r="I14" s="964"/>
      <c r="J14" s="965"/>
      <c r="K14" s="966"/>
      <c r="L14" s="967"/>
      <c r="M14" s="968">
        <f t="shared" si="0"/>
        <v>0</v>
      </c>
      <c r="N14" s="969"/>
      <c r="O14" s="970"/>
      <c r="P14" s="228"/>
    </row>
    <row r="15" spans="2:25" ht="14.1" customHeight="1">
      <c r="B15" s="960" t="str">
        <f>+'BUDGET TRAVAUX'!B15:G15</f>
        <v>ENTRETIEN</v>
      </c>
      <c r="C15" s="961"/>
      <c r="D15" s="961"/>
      <c r="E15" s="961"/>
      <c r="F15" s="961"/>
      <c r="G15" s="962"/>
      <c r="H15" s="963">
        <f>H18</f>
        <v>0</v>
      </c>
      <c r="I15" s="964"/>
      <c r="J15" s="965"/>
      <c r="K15" s="966"/>
      <c r="L15" s="967"/>
      <c r="M15" s="968">
        <f t="shared" si="0"/>
        <v>0</v>
      </c>
      <c r="N15" s="969"/>
      <c r="O15" s="970"/>
      <c r="P15" s="228"/>
    </row>
    <row r="16" spans="2:25" ht="14.1" customHeight="1">
      <c r="B16" s="960">
        <f>+'BUDGET TRAVAUX'!B16:G16</f>
        <v>0</v>
      </c>
      <c r="C16" s="961"/>
      <c r="D16" s="961"/>
      <c r="E16" s="961"/>
      <c r="F16" s="961"/>
      <c r="G16" s="962"/>
      <c r="H16" s="963">
        <f>H18</f>
        <v>0</v>
      </c>
      <c r="I16" s="964"/>
      <c r="J16" s="987"/>
      <c r="K16" s="988"/>
      <c r="L16" s="989"/>
      <c r="M16" s="968">
        <f t="shared" si="0"/>
        <v>0</v>
      </c>
      <c r="N16" s="969"/>
      <c r="O16" s="970"/>
      <c r="P16" s="228"/>
    </row>
    <row r="17" spans="2:16" ht="14.1" customHeight="1" thickBot="1">
      <c r="B17" s="998">
        <f>+'BUDGET TRAVAUX'!B17:G17</f>
        <v>0</v>
      </c>
      <c r="C17" s="999"/>
      <c r="D17" s="999"/>
      <c r="E17" s="999"/>
      <c r="F17" s="999"/>
      <c r="G17" s="1000"/>
      <c r="H17" s="1001">
        <f>H18</f>
        <v>0</v>
      </c>
      <c r="I17" s="1002"/>
      <c r="J17" s="1003"/>
      <c r="K17" s="1004"/>
      <c r="L17" s="1005"/>
      <c r="M17" s="1006">
        <f t="shared" si="0"/>
        <v>0</v>
      </c>
      <c r="N17" s="1007"/>
      <c r="O17" s="1008"/>
      <c r="P17" s="228"/>
    </row>
    <row r="18" spans="2:16" ht="14.1" customHeight="1" thickBot="1">
      <c r="B18" s="228"/>
      <c r="C18" s="228"/>
      <c r="D18" s="228"/>
      <c r="E18" s="228"/>
      <c r="F18" s="1080" t="s">
        <v>130</v>
      </c>
      <c r="G18" s="1082"/>
      <c r="H18" s="1110"/>
      <c r="I18" s="1111"/>
      <c r="J18" s="1009" t="s">
        <v>12</v>
      </c>
      <c r="K18" s="1010"/>
      <c r="L18" s="1010"/>
      <c r="M18" s="1011">
        <f>SUM(M10:O17)</f>
        <v>0</v>
      </c>
      <c r="N18" s="1011"/>
      <c r="O18" s="1011"/>
      <c r="P18" s="228"/>
    </row>
    <row r="19" spans="2:16" ht="14.1" customHeight="1">
      <c r="B19" s="228"/>
      <c r="C19" s="228"/>
      <c r="D19" s="228"/>
      <c r="E19" s="228"/>
      <c r="F19" s="228"/>
      <c r="G19" s="228"/>
      <c r="H19" s="228"/>
      <c r="I19" s="228"/>
      <c r="J19" s="224"/>
      <c r="K19" s="224"/>
      <c r="L19" s="224"/>
      <c r="M19" s="224"/>
      <c r="N19" s="224"/>
      <c r="O19" s="228"/>
      <c r="P19" s="228"/>
    </row>
    <row r="20" spans="2:16" ht="14.1" customHeight="1" thickBot="1">
      <c r="B20" s="228"/>
      <c r="C20" s="228"/>
      <c r="D20" s="228"/>
      <c r="E20" s="228"/>
      <c r="F20" s="228"/>
      <c r="G20" s="228"/>
      <c r="H20" s="228"/>
      <c r="I20" s="228"/>
      <c r="J20" s="224"/>
      <c r="K20" s="224"/>
      <c r="L20" s="224"/>
      <c r="M20" s="224"/>
      <c r="N20" s="224"/>
      <c r="O20" s="228"/>
      <c r="P20" s="228"/>
    </row>
    <row r="21" spans="2:16" ht="14.1" customHeight="1" thickBot="1">
      <c r="B21" s="456" t="str">
        <f>+'BUDGET TRAVAUX'!B20:G20</f>
        <v>MATERIAUX</v>
      </c>
      <c r="C21" s="456"/>
      <c r="D21" s="456"/>
      <c r="E21" s="456"/>
      <c r="F21" s="456"/>
      <c r="G21" s="457"/>
      <c r="H21" s="458" t="s">
        <v>10</v>
      </c>
      <c r="I21" s="458"/>
      <c r="J21" s="990" t="s">
        <v>19</v>
      </c>
      <c r="K21" s="458"/>
      <c r="L21" s="458"/>
      <c r="M21" s="141" t="s">
        <v>10</v>
      </c>
      <c r="N21" s="473">
        <f>SUM(M22:O25)</f>
        <v>0</v>
      </c>
      <c r="O21" s="460"/>
      <c r="P21" s="228"/>
    </row>
    <row r="22" spans="2:16" ht="14.1" customHeight="1">
      <c r="B22" s="991" t="str">
        <f>'BUDGET TRAVAUX'!B21:G21</f>
        <v>BETON</v>
      </c>
      <c r="C22" s="992"/>
      <c r="D22" s="992"/>
      <c r="E22" s="992"/>
      <c r="F22" s="992"/>
      <c r="G22" s="992"/>
      <c r="H22" s="993"/>
      <c r="I22" s="994"/>
      <c r="J22" s="995"/>
      <c r="K22" s="996"/>
      <c r="L22" s="997"/>
      <c r="M22" s="979">
        <f>J22*H22</f>
        <v>0</v>
      </c>
      <c r="N22" s="980"/>
      <c r="O22" s="981"/>
      <c r="P22" s="228"/>
    </row>
    <row r="23" spans="2:16" ht="14.1" customHeight="1">
      <c r="B23" s="991" t="str">
        <f>'BUDGET TRAVAUX'!B22:G22</f>
        <v>CAILLOU</v>
      </c>
      <c r="C23" s="992"/>
      <c r="D23" s="992"/>
      <c r="E23" s="992"/>
      <c r="F23" s="992"/>
      <c r="G23" s="992"/>
      <c r="H23" s="1022"/>
      <c r="I23" s="1023"/>
      <c r="J23" s="1024"/>
      <c r="K23" s="1025"/>
      <c r="L23" s="1026"/>
      <c r="M23" s="968">
        <f>J23*H23</f>
        <v>0</v>
      </c>
      <c r="N23" s="969"/>
      <c r="O23" s="970"/>
      <c r="P23" s="228"/>
    </row>
    <row r="24" spans="2:16" ht="14.1" customHeight="1">
      <c r="B24" s="991" t="str">
        <f>'BUDGET TRAVAUX'!B23:G23</f>
        <v>ACIER</v>
      </c>
      <c r="C24" s="992"/>
      <c r="D24" s="992"/>
      <c r="E24" s="992"/>
      <c r="F24" s="992"/>
      <c r="G24" s="992"/>
      <c r="H24" s="1022"/>
      <c r="I24" s="1023"/>
      <c r="J24" s="1024"/>
      <c r="K24" s="1025"/>
      <c r="L24" s="1026"/>
      <c r="M24" s="968">
        <f t="shared" ref="M24:M52" si="1">J24*H24</f>
        <v>0</v>
      </c>
      <c r="N24" s="969"/>
      <c r="O24" s="970"/>
      <c r="P24" s="228"/>
    </row>
    <row r="25" spans="2:16" ht="14.1" customHeight="1" thickBot="1">
      <c r="B25" s="1012" t="str">
        <f>'BUDGET TRAVAUX'!B24:G24</f>
        <v>CIMENT</v>
      </c>
      <c r="C25" s="1013"/>
      <c r="D25" s="1013"/>
      <c r="E25" s="1013"/>
      <c r="F25" s="1013"/>
      <c r="G25" s="1013"/>
      <c r="H25" s="1014"/>
      <c r="I25" s="1015"/>
      <c r="J25" s="1016"/>
      <c r="K25" s="1017"/>
      <c r="L25" s="1018"/>
      <c r="M25" s="968">
        <f t="shared" si="1"/>
        <v>0</v>
      </c>
      <c r="N25" s="969"/>
      <c r="O25" s="970"/>
      <c r="P25" s="228"/>
    </row>
    <row r="26" spans="2:16" ht="14.1" customHeight="1" thickBot="1">
      <c r="B26" s="565" t="str">
        <f>'BUDGET TRAVAUX'!B25:G25</f>
        <v>TRANSPORT/LEVAGE</v>
      </c>
      <c r="C26" s="566"/>
      <c r="D26" s="566"/>
      <c r="E26" s="566"/>
      <c r="F26" s="566"/>
      <c r="G26" s="566"/>
      <c r="H26" s="399" t="s">
        <v>10</v>
      </c>
      <c r="I26" s="399"/>
      <c r="J26" s="1019" t="str">
        <f>'BUDGET TRAVAUX'!L25</f>
        <v>Prix HT/J</v>
      </c>
      <c r="K26" s="1020"/>
      <c r="L26" s="1021"/>
      <c r="M26" s="142" t="s">
        <v>10</v>
      </c>
      <c r="N26" s="477">
        <f>SUM(M27:O30)</f>
        <v>0</v>
      </c>
      <c r="O26" s="401"/>
      <c r="P26" s="228"/>
    </row>
    <row r="27" spans="2:16">
      <c r="B27" s="1027" t="str">
        <f>'BUDGET TRAVAUX'!B26:G26</f>
        <v>TRANSPORT ATELIER FORAGE</v>
      </c>
      <c r="C27" s="1028"/>
      <c r="D27" s="1028"/>
      <c r="E27" s="1028"/>
      <c r="F27" s="1028"/>
      <c r="G27" s="1028"/>
      <c r="H27" s="1029"/>
      <c r="I27" s="1030"/>
      <c r="J27" s="995"/>
      <c r="K27" s="996"/>
      <c r="L27" s="997"/>
      <c r="M27" s="1031">
        <f>J27*H27</f>
        <v>0</v>
      </c>
      <c r="N27" s="1032"/>
      <c r="O27" s="1033"/>
      <c r="P27" s="228"/>
    </row>
    <row r="28" spans="2:16">
      <c r="B28" s="991" t="str">
        <f>'BUDGET TRAVAUX'!B27:G27</f>
        <v>AMENER/REPLI SUPP.</v>
      </c>
      <c r="C28" s="992"/>
      <c r="D28" s="992"/>
      <c r="E28" s="992"/>
      <c r="F28" s="992"/>
      <c r="G28" s="992"/>
      <c r="H28" s="1022"/>
      <c r="I28" s="1023"/>
      <c r="J28" s="1024"/>
      <c r="K28" s="1025"/>
      <c r="L28" s="1026"/>
      <c r="M28" s="968">
        <f>J28*H28</f>
        <v>0</v>
      </c>
      <c r="N28" s="969"/>
      <c r="O28" s="970"/>
      <c r="P28" s="228"/>
    </row>
    <row r="29" spans="2:16" ht="14.1" customHeight="1">
      <c r="B29" s="991" t="str">
        <f>'BUDGET TRAVAUX'!B28:G28</f>
        <v>TRANSPORT DIV</v>
      </c>
      <c r="C29" s="992"/>
      <c r="D29" s="992"/>
      <c r="E29" s="992"/>
      <c r="F29" s="992"/>
      <c r="G29" s="992"/>
      <c r="H29" s="1022"/>
      <c r="I29" s="1023"/>
      <c r="J29" s="1024"/>
      <c r="K29" s="1025"/>
      <c r="L29" s="1026"/>
      <c r="M29" s="968">
        <f>J29*H29</f>
        <v>0</v>
      </c>
      <c r="N29" s="969"/>
      <c r="O29" s="970"/>
      <c r="P29" s="228"/>
    </row>
    <row r="30" spans="2:16" ht="14.1" customHeight="1" thickBot="1">
      <c r="B30" s="991" t="str">
        <f>'BUDGET TRAVAUX'!B29:G29</f>
        <v>TRANSPORT DIV</v>
      </c>
      <c r="C30" s="992"/>
      <c r="D30" s="992"/>
      <c r="E30" s="992"/>
      <c r="F30" s="992"/>
      <c r="G30" s="992"/>
      <c r="H30" s="1014"/>
      <c r="I30" s="1015"/>
      <c r="J30" s="1016"/>
      <c r="K30" s="1017"/>
      <c r="L30" s="1018"/>
      <c r="M30" s="968">
        <f>J30*H30</f>
        <v>0</v>
      </c>
      <c r="N30" s="969"/>
      <c r="O30" s="970"/>
      <c r="P30" s="228"/>
    </row>
    <row r="31" spans="2:16" ht="14.1" customHeight="1" thickBot="1">
      <c r="B31" s="567" t="str">
        <f>'BUDGET TRAVAUX'!B30:G30</f>
        <v>FOURNITURES/CONSOMMABLES</v>
      </c>
      <c r="C31" s="568"/>
      <c r="D31" s="568"/>
      <c r="E31" s="568"/>
      <c r="F31" s="568"/>
      <c r="G31" s="568"/>
      <c r="H31" s="1034" t="s">
        <v>10</v>
      </c>
      <c r="I31" s="1034"/>
      <c r="J31" s="1035" t="str">
        <f>'BUDGET TRAVAUX'!L30</f>
        <v>Prix HT/J</v>
      </c>
      <c r="K31" s="1036"/>
      <c r="L31" s="1037"/>
      <c r="M31" s="143" t="s">
        <v>10</v>
      </c>
      <c r="N31" s="426">
        <f>SUM(M32:O36)</f>
        <v>0</v>
      </c>
      <c r="O31" s="421"/>
      <c r="P31" s="228"/>
    </row>
    <row r="32" spans="2:16" ht="14.1" customHeight="1">
      <c r="B32" s="991" t="str">
        <f>'BUDGET TRAVAUX'!B31:G31</f>
        <v>FUEL</v>
      </c>
      <c r="C32" s="992"/>
      <c r="D32" s="992"/>
      <c r="E32" s="992"/>
      <c r="F32" s="992"/>
      <c r="G32" s="992"/>
      <c r="H32" s="1038"/>
      <c r="I32" s="1039"/>
      <c r="J32" s="995"/>
      <c r="K32" s="996"/>
      <c r="L32" s="997"/>
      <c r="M32" s="968">
        <f t="shared" ref="M32" si="2">J32*H32</f>
        <v>0</v>
      </c>
      <c r="N32" s="969"/>
      <c r="O32" s="970"/>
      <c r="P32" s="228"/>
    </row>
    <row r="33" spans="2:16" ht="14.1" customHeight="1">
      <c r="B33" s="1027" t="str">
        <f>'BUDGET TRAVAUX'!B32:G32</f>
        <v>RECEPIEUX</v>
      </c>
      <c r="C33" s="1028"/>
      <c r="D33" s="1028"/>
      <c r="E33" s="1028"/>
      <c r="F33" s="1028"/>
      <c r="G33" s="1028"/>
      <c r="H33" s="1022"/>
      <c r="I33" s="1023"/>
      <c r="J33" s="1024"/>
      <c r="K33" s="1025"/>
      <c r="L33" s="1026"/>
      <c r="M33" s="968">
        <f t="shared" si="1"/>
        <v>0</v>
      </c>
      <c r="N33" s="969"/>
      <c r="O33" s="970"/>
      <c r="P33" s="228"/>
    </row>
    <row r="34" spans="2:16" ht="14.1" customHeight="1">
      <c r="B34" s="991" t="str">
        <f>'BUDGET TRAVAUX'!B33:G33</f>
        <v>DIV MATERIEL</v>
      </c>
      <c r="C34" s="992"/>
      <c r="D34" s="992"/>
      <c r="E34" s="992"/>
      <c r="F34" s="992"/>
      <c r="G34" s="992"/>
      <c r="H34" s="1022"/>
      <c r="I34" s="1023"/>
      <c r="J34" s="1024"/>
      <c r="K34" s="1025"/>
      <c r="L34" s="1026"/>
      <c r="M34" s="968">
        <f t="shared" si="1"/>
        <v>0</v>
      </c>
      <c r="N34" s="969"/>
      <c r="O34" s="970"/>
      <c r="P34" s="228"/>
    </row>
    <row r="35" spans="2:16" ht="14.1" customHeight="1">
      <c r="B35" s="991" t="str">
        <f>'BUDGET TRAVAUX'!B34:G34</f>
        <v>DIV MATERIEL</v>
      </c>
      <c r="C35" s="992"/>
      <c r="D35" s="992"/>
      <c r="E35" s="992"/>
      <c r="F35" s="992"/>
      <c r="G35" s="992"/>
      <c r="H35" s="1022"/>
      <c r="I35" s="1023"/>
      <c r="J35" s="1024"/>
      <c r="K35" s="1025"/>
      <c r="L35" s="1026"/>
      <c r="M35" s="968">
        <f t="shared" si="1"/>
        <v>0</v>
      </c>
      <c r="N35" s="969"/>
      <c r="O35" s="970"/>
      <c r="P35" s="228"/>
    </row>
    <row r="36" spans="2:16" ht="14.1" customHeight="1" thickBot="1">
      <c r="B36" s="991" t="str">
        <f>'BUDGET TRAVAUX'!B35:G35</f>
        <v>DIV MATERIEL</v>
      </c>
      <c r="C36" s="992"/>
      <c r="D36" s="992"/>
      <c r="E36" s="992"/>
      <c r="F36" s="992"/>
      <c r="G36" s="992"/>
      <c r="H36" s="1014"/>
      <c r="I36" s="1015"/>
      <c r="J36" s="1016"/>
      <c r="K36" s="1017"/>
      <c r="L36" s="1018"/>
      <c r="M36" s="968">
        <f t="shared" si="1"/>
        <v>0</v>
      </c>
      <c r="N36" s="969"/>
      <c r="O36" s="970"/>
      <c r="P36" s="228"/>
    </row>
    <row r="37" spans="2:16" ht="14.1" customHeight="1" thickBot="1">
      <c r="B37" s="571" t="str">
        <f>'BUDGET TRAVAUX'!B36:G36</f>
        <v>SOUS TRAITANCE</v>
      </c>
      <c r="C37" s="572"/>
      <c r="D37" s="572"/>
      <c r="E37" s="572"/>
      <c r="F37" s="572"/>
      <c r="G37" s="572"/>
      <c r="H37" s="1040" t="s">
        <v>10</v>
      </c>
      <c r="I37" s="1040"/>
      <c r="J37" s="1041" t="str">
        <f>'BUDGET TRAVAUX'!L36</f>
        <v>Prix HT/J</v>
      </c>
      <c r="K37" s="1042"/>
      <c r="L37" s="1043"/>
      <c r="M37" s="144" t="s">
        <v>10</v>
      </c>
      <c r="N37" s="364">
        <f>SUM(M38:O42)</f>
        <v>0</v>
      </c>
      <c r="O37" s="365"/>
      <c r="P37" s="228"/>
    </row>
    <row r="38" spans="2:16" ht="14.1" customHeight="1">
      <c r="B38" s="991" t="str">
        <f>'BUDGET TRAVAUX'!B37:G37</f>
        <v>ATELIER DE FORAGE</v>
      </c>
      <c r="C38" s="992"/>
      <c r="D38" s="992"/>
      <c r="E38" s="992"/>
      <c r="F38" s="992"/>
      <c r="G38" s="992"/>
      <c r="H38" s="1038"/>
      <c r="I38" s="1039"/>
      <c r="J38" s="995"/>
      <c r="K38" s="996"/>
      <c r="L38" s="997"/>
      <c r="M38" s="968">
        <f t="shared" ref="M38" si="3">J38*H38</f>
        <v>0</v>
      </c>
      <c r="N38" s="969"/>
      <c r="O38" s="970"/>
      <c r="P38" s="228"/>
    </row>
    <row r="39" spans="2:16" ht="14.1" customHeight="1">
      <c r="B39" s="1027" t="str">
        <f>'BUDGET TRAVAUX'!B38:G38</f>
        <v>GEOTECHNIQUE</v>
      </c>
      <c r="C39" s="1028"/>
      <c r="D39" s="1028"/>
      <c r="E39" s="1028"/>
      <c r="F39" s="1028"/>
      <c r="G39" s="1028"/>
      <c r="H39" s="1022"/>
      <c r="I39" s="1023"/>
      <c r="J39" s="1024"/>
      <c r="K39" s="1025"/>
      <c r="L39" s="1026"/>
      <c r="M39" s="968">
        <f t="shared" si="1"/>
        <v>0</v>
      </c>
      <c r="N39" s="969"/>
      <c r="O39" s="970"/>
      <c r="P39" s="228"/>
    </row>
    <row r="40" spans="2:16" ht="14.1" customHeight="1">
      <c r="B40" s="991" t="str">
        <f>'BUDGET TRAVAUX'!B39:G39</f>
        <v>DECHARGE TERRE</v>
      </c>
      <c r="C40" s="992"/>
      <c r="D40" s="992"/>
      <c r="E40" s="992"/>
      <c r="F40" s="992"/>
      <c r="G40" s="992"/>
      <c r="H40" s="1022"/>
      <c r="I40" s="1023"/>
      <c r="J40" s="1024"/>
      <c r="K40" s="1025"/>
      <c r="L40" s="1026"/>
      <c r="M40" s="968">
        <f>J40*H40</f>
        <v>0</v>
      </c>
      <c r="N40" s="969"/>
      <c r="O40" s="970"/>
      <c r="P40" s="228"/>
    </row>
    <row r="41" spans="2:16" ht="14.1" customHeight="1">
      <c r="B41" s="991" t="str">
        <f>'BUDGET TRAVAUX'!B40:G40</f>
        <v>GEOMETRE</v>
      </c>
      <c r="C41" s="992"/>
      <c r="D41" s="992"/>
      <c r="E41" s="992"/>
      <c r="F41" s="992"/>
      <c r="G41" s="992"/>
      <c r="H41" s="1022"/>
      <c r="I41" s="1023"/>
      <c r="J41" s="1024"/>
      <c r="K41" s="1025"/>
      <c r="L41" s="1026"/>
      <c r="M41" s="968">
        <f t="shared" si="1"/>
        <v>0</v>
      </c>
      <c r="N41" s="969"/>
      <c r="O41" s="970"/>
      <c r="P41" s="228"/>
    </row>
    <row r="42" spans="2:16" ht="14.1" customHeight="1" thickBot="1">
      <c r="B42" s="991" t="str">
        <f>'BUDGET TRAVAUX'!B41:G41</f>
        <v>ESSAIS - EPROUVETTE</v>
      </c>
      <c r="C42" s="992"/>
      <c r="D42" s="992"/>
      <c r="E42" s="992"/>
      <c r="F42" s="992"/>
      <c r="G42" s="992"/>
      <c r="H42" s="1014"/>
      <c r="I42" s="1015"/>
      <c r="J42" s="1016"/>
      <c r="K42" s="1017"/>
      <c r="L42" s="1018"/>
      <c r="M42" s="968">
        <f t="shared" si="1"/>
        <v>0</v>
      </c>
      <c r="N42" s="969"/>
      <c r="O42" s="970"/>
      <c r="P42" s="228"/>
    </row>
    <row r="43" spans="2:16" ht="14.1" customHeight="1" thickBot="1">
      <c r="B43" s="575" t="str">
        <f>'BUDGET TRAVAUX'!B42:G42</f>
        <v>LOCATION EXTERNE</v>
      </c>
      <c r="C43" s="576"/>
      <c r="D43" s="576"/>
      <c r="E43" s="576"/>
      <c r="F43" s="576"/>
      <c r="G43" s="576"/>
      <c r="H43" s="1044" t="s">
        <v>10</v>
      </c>
      <c r="I43" s="1044"/>
      <c r="J43" s="1045" t="str">
        <f>'BUDGET TRAVAUX'!L42</f>
        <v>Prix HT/J</v>
      </c>
      <c r="K43" s="1046"/>
      <c r="L43" s="1047"/>
      <c r="M43" s="145" t="s">
        <v>10</v>
      </c>
      <c r="N43" s="366">
        <f>SUM(M44:O52)</f>
        <v>0</v>
      </c>
      <c r="O43" s="367"/>
      <c r="P43" s="228"/>
    </row>
    <row r="44" spans="2:16" ht="14.1" customHeight="1">
      <c r="B44" s="991" t="str">
        <f>'BUDGET TRAVAUX'!B43:G43</f>
        <v>FOREUSE</v>
      </c>
      <c r="C44" s="992"/>
      <c r="D44" s="992"/>
      <c r="E44" s="992"/>
      <c r="F44" s="992"/>
      <c r="G44" s="992"/>
      <c r="H44" s="1038"/>
      <c r="I44" s="1039"/>
      <c r="J44" s="995"/>
      <c r="K44" s="996"/>
      <c r="L44" s="997"/>
      <c r="M44" s="968">
        <f t="shared" ref="M44" si="4">J44*H44</f>
        <v>0</v>
      </c>
      <c r="N44" s="969"/>
      <c r="O44" s="970"/>
      <c r="P44" s="228"/>
    </row>
    <row r="45" spans="2:16" ht="14.1" customHeight="1">
      <c r="B45" s="1027" t="str">
        <f>'BUDGET TRAVAUX'!B44:G44</f>
        <v>POMPE BETON</v>
      </c>
      <c r="C45" s="1028"/>
      <c r="D45" s="1028"/>
      <c r="E45" s="1028"/>
      <c r="F45" s="1028"/>
      <c r="G45" s="1028"/>
      <c r="H45" s="1022"/>
      <c r="I45" s="1023"/>
      <c r="J45" s="1024"/>
      <c r="K45" s="1025"/>
      <c r="L45" s="1026"/>
      <c r="M45" s="968">
        <f t="shared" si="1"/>
        <v>0</v>
      </c>
      <c r="N45" s="969"/>
      <c r="O45" s="970"/>
      <c r="P45" s="228"/>
    </row>
    <row r="46" spans="2:16" ht="14.1" customHeight="1">
      <c r="B46" s="991" t="str">
        <f>'BUDGET TRAVAUX'!B45:G45</f>
        <v>MINI PELLE</v>
      </c>
      <c r="C46" s="992"/>
      <c r="D46" s="992"/>
      <c r="E46" s="992"/>
      <c r="F46" s="992"/>
      <c r="G46" s="992"/>
      <c r="H46" s="1022"/>
      <c r="I46" s="1023"/>
      <c r="J46" s="1024"/>
      <c r="K46" s="1025"/>
      <c r="L46" s="1026"/>
      <c r="M46" s="968">
        <f t="shared" si="1"/>
        <v>0</v>
      </c>
      <c r="N46" s="969"/>
      <c r="O46" s="970"/>
      <c r="P46" s="228"/>
    </row>
    <row r="47" spans="2:16" ht="14.1" customHeight="1">
      <c r="B47" s="991" t="str">
        <f>'BUDGET TRAVAUX'!B46:G46</f>
        <v>CHARGEUR</v>
      </c>
      <c r="C47" s="992"/>
      <c r="D47" s="992"/>
      <c r="E47" s="992"/>
      <c r="F47" s="992"/>
      <c r="G47" s="992"/>
      <c r="H47" s="1022"/>
      <c r="I47" s="1023"/>
      <c r="J47" s="1024"/>
      <c r="K47" s="1025"/>
      <c r="L47" s="1026"/>
      <c r="M47" s="968">
        <f t="shared" si="1"/>
        <v>0</v>
      </c>
      <c r="N47" s="969"/>
      <c r="O47" s="970"/>
      <c r="P47" s="228"/>
    </row>
    <row r="48" spans="2:16" ht="14.1" customHeight="1">
      <c r="B48" s="991" t="str">
        <f>'BUDGET TRAVAUX'!B47:G47</f>
        <v>BUNGALOW</v>
      </c>
      <c r="C48" s="992"/>
      <c r="D48" s="992"/>
      <c r="E48" s="992"/>
      <c r="F48" s="992"/>
      <c r="G48" s="992"/>
      <c r="H48" s="1022"/>
      <c r="I48" s="1023"/>
      <c r="J48" s="1024"/>
      <c r="K48" s="1025"/>
      <c r="L48" s="1026"/>
      <c r="M48" s="968">
        <f t="shared" si="1"/>
        <v>0</v>
      </c>
      <c r="N48" s="969"/>
      <c r="O48" s="970"/>
      <c r="P48" s="228"/>
    </row>
    <row r="49" spans="2:22" ht="14.1" customHeight="1">
      <c r="B49" s="991" t="str">
        <f>'BUDGET TRAVAUX'!B48:G48</f>
        <v>NACELLE</v>
      </c>
      <c r="C49" s="992"/>
      <c r="D49" s="992"/>
      <c r="E49" s="992"/>
      <c r="F49" s="992"/>
      <c r="G49" s="992"/>
      <c r="H49" s="1022"/>
      <c r="I49" s="1023"/>
      <c r="J49" s="1024"/>
      <c r="K49" s="1025"/>
      <c r="L49" s="1026"/>
      <c r="M49" s="968">
        <f t="shared" si="1"/>
        <v>0</v>
      </c>
      <c r="N49" s="969"/>
      <c r="O49" s="970"/>
      <c r="P49" s="228"/>
    </row>
    <row r="50" spans="2:22" ht="14.1" customHeight="1">
      <c r="B50" s="991" t="str">
        <f>'BUDGET TRAVAUX'!B49:G49</f>
        <v>PETIT MATERIEL</v>
      </c>
      <c r="C50" s="992"/>
      <c r="D50" s="992"/>
      <c r="E50" s="992"/>
      <c r="F50" s="992"/>
      <c r="G50" s="992"/>
      <c r="H50" s="1022"/>
      <c r="I50" s="1023"/>
      <c r="J50" s="1024"/>
      <c r="K50" s="1025"/>
      <c r="L50" s="1026"/>
      <c r="M50" s="968">
        <f t="shared" si="1"/>
        <v>0</v>
      </c>
      <c r="N50" s="969"/>
      <c r="O50" s="970"/>
      <c r="P50" s="228"/>
    </row>
    <row r="51" spans="2:22" ht="14.1" customHeight="1">
      <c r="B51" s="991" t="str">
        <f>'BUDGET TRAVAUX'!B50:G50</f>
        <v>DIV MATERIEL</v>
      </c>
      <c r="C51" s="992"/>
      <c r="D51" s="992"/>
      <c r="E51" s="992"/>
      <c r="F51" s="992"/>
      <c r="G51" s="992"/>
      <c r="H51" s="1022"/>
      <c r="I51" s="1023"/>
      <c r="J51" s="1024"/>
      <c r="K51" s="1025"/>
      <c r="L51" s="1026"/>
      <c r="M51" s="968">
        <f t="shared" si="1"/>
        <v>0</v>
      </c>
      <c r="N51" s="969"/>
      <c r="O51" s="970"/>
      <c r="P51" s="228"/>
    </row>
    <row r="52" spans="2:22" ht="14.1" customHeight="1" thickBot="1">
      <c r="B52" s="1048" t="str">
        <f>'BUDGET TRAVAUX'!B51:G51</f>
        <v>GROUPE ELECTROGENE</v>
      </c>
      <c r="C52" s="1049"/>
      <c r="D52" s="1049"/>
      <c r="E52" s="1049"/>
      <c r="F52" s="1049"/>
      <c r="G52" s="1049"/>
      <c r="H52" s="1014"/>
      <c r="I52" s="1015"/>
      <c r="J52" s="1016"/>
      <c r="K52" s="1017"/>
      <c r="L52" s="1018"/>
      <c r="M52" s="1006">
        <f t="shared" si="1"/>
        <v>0</v>
      </c>
      <c r="N52" s="1007"/>
      <c r="O52" s="1008"/>
      <c r="P52" s="228"/>
    </row>
    <row r="53" spans="2:22" ht="14.1" customHeight="1" thickBot="1">
      <c r="B53" s="228"/>
      <c r="C53" s="228"/>
      <c r="D53" s="228"/>
      <c r="E53" s="228"/>
      <c r="F53" s="228"/>
      <c r="G53" s="228"/>
      <c r="H53" s="228"/>
      <c r="I53" s="228"/>
      <c r="J53" s="1010" t="s">
        <v>12</v>
      </c>
      <c r="K53" s="1010"/>
      <c r="L53" s="1010"/>
      <c r="M53" s="1011">
        <f>N43+N37+N31+N26+N21</f>
        <v>0</v>
      </c>
      <c r="N53" s="1010"/>
      <c r="O53" s="1010"/>
      <c r="P53" s="228"/>
    </row>
    <row r="54" spans="2:22" ht="14.1" customHeight="1">
      <c r="B54" s="228"/>
      <c r="C54" s="228"/>
      <c r="D54" s="228"/>
      <c r="E54" s="228"/>
      <c r="F54" s="228"/>
      <c r="G54" s="228"/>
      <c r="H54" s="228"/>
      <c r="I54" s="228"/>
      <c r="J54" s="224"/>
      <c r="K54" s="224"/>
      <c r="L54" s="224"/>
      <c r="M54" s="224"/>
      <c r="N54" s="224"/>
      <c r="O54" s="228"/>
      <c r="P54" s="228"/>
    </row>
    <row r="55" spans="2:22" ht="14.1" customHeight="1" thickBot="1">
      <c r="B55" s="228"/>
      <c r="C55" s="228"/>
      <c r="D55" s="228"/>
      <c r="E55" s="228"/>
      <c r="F55" s="228"/>
      <c r="G55" s="228"/>
      <c r="H55" s="228"/>
      <c r="I55" s="228"/>
      <c r="J55" s="224"/>
      <c r="K55" s="224"/>
      <c r="L55" s="224"/>
      <c r="M55" s="224"/>
      <c r="N55" s="224"/>
      <c r="O55" s="228"/>
      <c r="P55" s="228"/>
    </row>
    <row r="56" spans="2:22" ht="14.1" customHeight="1" thickBot="1">
      <c r="B56" s="509" t="str">
        <f>+'BUDGET TRAVAUX'!B57:G57</f>
        <v>Personnel</v>
      </c>
      <c r="C56" s="510"/>
      <c r="D56" s="510"/>
      <c r="E56" s="511"/>
      <c r="F56" s="439" t="s">
        <v>15</v>
      </c>
      <c r="G56" s="440"/>
      <c r="H56" s="439" t="s">
        <v>10</v>
      </c>
      <c r="I56" s="439"/>
      <c r="J56" s="510" t="s">
        <v>13</v>
      </c>
      <c r="K56" s="510"/>
      <c r="L56" s="511"/>
      <c r="M56" s="509" t="s">
        <v>10</v>
      </c>
      <c r="N56" s="510"/>
      <c r="O56" s="511"/>
      <c r="P56" s="228"/>
    </row>
    <row r="57" spans="2:22" ht="14.1" customHeight="1">
      <c r="B57" s="1118" t="str">
        <f>IF('BUDGET TRAVAUX'!B58:G58="","",'BUDGET TRAVAUX'!B58:G58)</f>
        <v>CHEF DE CHANTIER</v>
      </c>
      <c r="C57" s="1119"/>
      <c r="D57" s="1119"/>
      <c r="E57" s="1120"/>
      <c r="F57" s="1097" t="s">
        <v>16</v>
      </c>
      <c r="G57" s="1099"/>
      <c r="H57" s="1029">
        <f>H65</f>
        <v>0</v>
      </c>
      <c r="I57" s="1030"/>
      <c r="J57" s="1105">
        <v>390</v>
      </c>
      <c r="K57" s="1105"/>
      <c r="L57" s="1106"/>
      <c r="M57" s="1107">
        <f>J57*H57</f>
        <v>0</v>
      </c>
      <c r="N57" s="1105"/>
      <c r="O57" s="1106"/>
      <c r="P57" s="228"/>
    </row>
    <row r="58" spans="2:22" ht="14.1" customHeight="1">
      <c r="B58" s="1067" t="str">
        <f>IF('BUDGET TRAVAUX'!B59:G59="","",'BUDGET TRAVAUX'!B59:G59)</f>
        <v>FOREUR</v>
      </c>
      <c r="C58" s="1068"/>
      <c r="D58" s="1068"/>
      <c r="E58" s="1069"/>
      <c r="F58" s="1062" t="s">
        <v>76</v>
      </c>
      <c r="G58" s="1063"/>
      <c r="H58" s="1112">
        <f>H65</f>
        <v>0</v>
      </c>
      <c r="I58" s="1113"/>
      <c r="J58" s="1065">
        <v>350</v>
      </c>
      <c r="K58" s="1065"/>
      <c r="L58" s="1066"/>
      <c r="M58" s="1064">
        <f>J58*H58</f>
        <v>0</v>
      </c>
      <c r="N58" s="1065"/>
      <c r="O58" s="1066"/>
      <c r="P58" s="228"/>
    </row>
    <row r="59" spans="2:22" ht="14.1" customHeight="1">
      <c r="B59" s="1067" t="str">
        <f>IF('BUDGET TRAVAUX'!B60:G60="","",'BUDGET TRAVAUX'!B60:G60)</f>
        <v>POMPISTE</v>
      </c>
      <c r="C59" s="1068"/>
      <c r="D59" s="1068"/>
      <c r="E59" s="1069"/>
      <c r="F59" s="1062" t="s">
        <v>70</v>
      </c>
      <c r="G59" s="1063"/>
      <c r="H59" s="1112">
        <f>H65</f>
        <v>0</v>
      </c>
      <c r="I59" s="1113"/>
      <c r="J59" s="1065">
        <v>280</v>
      </c>
      <c r="K59" s="1065"/>
      <c r="L59" s="1066"/>
      <c r="M59" s="1064">
        <f>J59*H59</f>
        <v>0</v>
      </c>
      <c r="N59" s="1065"/>
      <c r="O59" s="1066"/>
      <c r="P59" s="228"/>
    </row>
    <row r="60" spans="2:22" ht="14.1" customHeight="1">
      <c r="B60" s="1067" t="str">
        <f>IF('BUDGET TRAVAUX'!B61:G61="","",'BUDGET TRAVAUX'!B61:G61)</f>
        <v>CHAUFFEUR D'ENGINS</v>
      </c>
      <c r="C60" s="1068"/>
      <c r="D60" s="1068"/>
      <c r="E60" s="1069"/>
      <c r="F60" s="1062" t="s">
        <v>125</v>
      </c>
      <c r="G60" s="1063"/>
      <c r="H60" s="1112">
        <f>H65</f>
        <v>0</v>
      </c>
      <c r="I60" s="1113"/>
      <c r="J60" s="1065">
        <v>150</v>
      </c>
      <c r="K60" s="1065"/>
      <c r="L60" s="1066"/>
      <c r="M60" s="1064">
        <f>J60*H60</f>
        <v>0</v>
      </c>
      <c r="N60" s="1065"/>
      <c r="O60" s="1066"/>
      <c r="P60" s="228"/>
    </row>
    <row r="61" spans="2:22" ht="14.1" customHeight="1" thickBot="1">
      <c r="B61" s="1070" t="str">
        <f>IF('BUDGET TRAVAUX'!B62:G62="","",'BUDGET TRAVAUX'!B62:G62)</f>
        <v/>
      </c>
      <c r="C61" s="1071"/>
      <c r="D61" s="1071"/>
      <c r="E61" s="1072"/>
      <c r="F61" s="1052"/>
      <c r="G61" s="1053"/>
      <c r="H61" s="1077">
        <f>H65</f>
        <v>0</v>
      </c>
      <c r="I61" s="1078"/>
      <c r="J61" s="1075">
        <v>0</v>
      </c>
      <c r="K61" s="1075"/>
      <c r="L61" s="1076"/>
      <c r="M61" s="1074">
        <f>J61*H61</f>
        <v>0</v>
      </c>
      <c r="N61" s="1075"/>
      <c r="O61" s="1076"/>
      <c r="P61" s="228"/>
    </row>
    <row r="62" spans="2:22" ht="14.1" hidden="1" customHeight="1">
      <c r="B62" s="1054"/>
      <c r="C62" s="1055"/>
      <c r="D62" s="1055"/>
      <c r="E62" s="1055"/>
      <c r="F62" s="1055"/>
      <c r="G62" s="1055"/>
      <c r="H62" s="1060" t="s">
        <v>67</v>
      </c>
      <c r="I62" s="1061"/>
      <c r="J62" s="224"/>
      <c r="K62" s="224"/>
      <c r="L62" s="224"/>
      <c r="M62" s="205">
        <f>+SUM(J62:L62)</f>
        <v>0</v>
      </c>
      <c r="N62" s="206"/>
      <c r="O62" s="211">
        <f>250*0.2</f>
        <v>50</v>
      </c>
      <c r="P62" s="212"/>
      <c r="Q62" s="213"/>
      <c r="T62" s="979"/>
      <c r="U62" s="980"/>
      <c r="V62" s="981"/>
    </row>
    <row r="63" spans="2:22" ht="14.1" hidden="1" customHeight="1">
      <c r="B63" s="1056"/>
      <c r="C63" s="1057"/>
      <c r="D63" s="1057"/>
      <c r="E63" s="1057"/>
      <c r="F63" s="1057"/>
      <c r="G63" s="1057"/>
      <c r="H63" s="1062" t="s">
        <v>17</v>
      </c>
      <c r="I63" s="1073"/>
      <c r="J63" s="224"/>
      <c r="K63" s="224"/>
      <c r="L63" s="224"/>
      <c r="M63" s="207">
        <f>+SUM(J63:L63)</f>
        <v>0</v>
      </c>
      <c r="N63" s="208"/>
      <c r="O63" s="214">
        <v>55</v>
      </c>
      <c r="P63" s="215"/>
      <c r="Q63" s="216"/>
      <c r="T63" s="968"/>
      <c r="U63" s="969"/>
      <c r="V63" s="970"/>
    </row>
    <row r="64" spans="2:22" ht="14.1" hidden="1" customHeight="1" thickBot="1">
      <c r="B64" s="1058"/>
      <c r="C64" s="1059"/>
      <c r="D64" s="1059"/>
      <c r="E64" s="1059"/>
      <c r="F64" s="1059"/>
      <c r="G64" s="1059"/>
      <c r="H64" s="1050" t="s">
        <v>18</v>
      </c>
      <c r="I64" s="1051"/>
      <c r="J64" s="224"/>
      <c r="K64" s="224"/>
      <c r="L64" s="224"/>
      <c r="M64" s="209">
        <f>+SUM(J64:L64)</f>
        <v>0</v>
      </c>
      <c r="N64" s="210"/>
      <c r="O64" s="217">
        <v>75</v>
      </c>
      <c r="P64" s="218"/>
      <c r="Q64" s="219"/>
      <c r="T64" s="1006"/>
      <c r="U64" s="1007"/>
      <c r="V64" s="1008"/>
    </row>
    <row r="65" spans="2:25" ht="14.1" customHeight="1" thickBot="1">
      <c r="B65" s="228"/>
      <c r="C65" s="228"/>
      <c r="D65" s="228"/>
      <c r="E65" s="228"/>
      <c r="F65" s="1080" t="s">
        <v>130</v>
      </c>
      <c r="G65" s="1081"/>
      <c r="H65" s="1108">
        <f>H18</f>
        <v>0</v>
      </c>
      <c r="I65" s="1109"/>
      <c r="J65" s="1081" t="s">
        <v>12</v>
      </c>
      <c r="K65" s="1081"/>
      <c r="L65" s="1082"/>
      <c r="M65" s="1093">
        <f>SUM(M57:O61)</f>
        <v>0</v>
      </c>
      <c r="N65" s="1094"/>
      <c r="O65" s="1095"/>
      <c r="P65" s="228"/>
    </row>
    <row r="66" spans="2:25" ht="14.1" customHeight="1">
      <c r="B66" s="228"/>
      <c r="C66" s="228"/>
      <c r="D66" s="228"/>
      <c r="E66" s="228"/>
      <c r="F66" s="228"/>
      <c r="G66" s="228"/>
      <c r="H66" s="228"/>
      <c r="I66" s="228"/>
      <c r="J66" s="228"/>
      <c r="K66" s="228"/>
      <c r="L66" s="228"/>
      <c r="M66" s="228"/>
      <c r="N66" s="228"/>
      <c r="O66" s="228"/>
      <c r="P66" s="228"/>
    </row>
    <row r="67" spans="2:25" ht="14.1" customHeight="1" thickBot="1">
      <c r="B67" s="228"/>
      <c r="C67" s="228"/>
      <c r="D67" s="228"/>
      <c r="E67" s="228"/>
      <c r="F67" s="228"/>
      <c r="G67" s="228"/>
      <c r="H67" s="228"/>
      <c r="I67" s="228"/>
      <c r="J67" s="228"/>
      <c r="K67" s="228"/>
      <c r="L67" s="228"/>
      <c r="M67" s="228"/>
      <c r="N67" s="228"/>
      <c r="O67" s="228"/>
      <c r="P67" s="228"/>
    </row>
    <row r="68" spans="2:25" ht="14.1" customHeight="1" thickBot="1">
      <c r="B68" s="442" t="s">
        <v>20</v>
      </c>
      <c r="C68" s="442"/>
      <c r="D68" s="442"/>
      <c r="E68" s="442"/>
      <c r="F68" s="442"/>
      <c r="G68" s="442"/>
      <c r="H68" s="440" t="s">
        <v>22</v>
      </c>
      <c r="I68" s="579"/>
      <c r="J68" s="579"/>
      <c r="K68" s="439" t="s">
        <v>72</v>
      </c>
      <c r="L68" s="439"/>
      <c r="M68" s="439"/>
      <c r="N68" s="441" t="s">
        <v>25</v>
      </c>
      <c r="O68" s="439"/>
      <c r="P68" s="439"/>
      <c r="R68" s="27"/>
    </row>
    <row r="69" spans="2:25" ht="14.1" customHeight="1">
      <c r="B69" s="1097" t="str">
        <f>'BUDGET TRAVAUX'!B69:E69</f>
        <v>Inclusions</v>
      </c>
      <c r="C69" s="1098"/>
      <c r="D69" s="1098"/>
      <c r="E69" s="1098"/>
      <c r="F69" s="1098"/>
      <c r="G69" s="1099"/>
      <c r="H69" s="1100"/>
      <c r="I69" s="1101"/>
      <c r="J69" s="1102"/>
      <c r="K69" s="979" t="str">
        <f>IF(H69="","",H72/H69)</f>
        <v/>
      </c>
      <c r="L69" s="980"/>
      <c r="M69" s="1103"/>
      <c r="N69" s="1104" t="str">
        <f>IF(H69="","",H69*K69)</f>
        <v/>
      </c>
      <c r="O69" s="980"/>
      <c r="P69" s="981"/>
    </row>
    <row r="70" spans="2:25" ht="14.1" customHeight="1">
      <c r="B70" s="1062" t="str">
        <f>'BUDGET TRAVAUX'!B70:E70</f>
        <v>Colonnes ballastées</v>
      </c>
      <c r="C70" s="1114"/>
      <c r="D70" s="1114"/>
      <c r="E70" s="1114"/>
      <c r="F70" s="1114"/>
      <c r="G70" s="1063"/>
      <c r="H70" s="1115" t="str">
        <f>IF('BUDGET TRAVAUX'!F70:J70="","",'BUDGET TRAVAUX'!F70:J70)</f>
        <v/>
      </c>
      <c r="I70" s="1116"/>
      <c r="J70" s="1117"/>
      <c r="K70" s="968" t="str">
        <f t="shared" ref="K70:K71" si="5">IF(H70="","",E73/H70)</f>
        <v/>
      </c>
      <c r="L70" s="969"/>
      <c r="M70" s="1121"/>
      <c r="N70" s="1096" t="str">
        <f>IF(H70="","",H70*K70)</f>
        <v/>
      </c>
      <c r="O70" s="969"/>
      <c r="P70" s="970"/>
    </row>
    <row r="71" spans="2:25" ht="14.1" customHeight="1" thickBot="1">
      <c r="B71" s="1050" t="str">
        <f>'BUDGET TRAVAUX'!B71:E71</f>
        <v>Mircopieux</v>
      </c>
      <c r="C71" s="1086"/>
      <c r="D71" s="1086"/>
      <c r="E71" s="1086"/>
      <c r="F71" s="1086"/>
      <c r="G71" s="1087"/>
      <c r="H71" s="1088" t="str">
        <f>IF('BUDGET TRAVAUX'!F71:J71="","",'BUDGET TRAVAUX'!F71:J71)</f>
        <v/>
      </c>
      <c r="I71" s="1089"/>
      <c r="J71" s="1090"/>
      <c r="K71" s="1006" t="str">
        <f t="shared" si="5"/>
        <v/>
      </c>
      <c r="L71" s="1007"/>
      <c r="M71" s="1091"/>
      <c r="N71" s="1092" t="str">
        <f>IF(H71="","",H71*K71)</f>
        <v/>
      </c>
      <c r="O71" s="1007"/>
      <c r="P71" s="1008"/>
    </row>
    <row r="72" spans="2:25" ht="14.1" customHeight="1" thickBot="1">
      <c r="B72" s="1093" t="s">
        <v>34</v>
      </c>
      <c r="C72" s="1094"/>
      <c r="D72" s="1094"/>
      <c r="E72" s="1094"/>
      <c r="F72" s="1094"/>
      <c r="G72" s="1094"/>
      <c r="H72" s="1083"/>
      <c r="I72" s="1084"/>
      <c r="J72" s="1085"/>
      <c r="K72" s="1081" t="s">
        <v>12</v>
      </c>
      <c r="L72" s="1081"/>
      <c r="M72" s="1082"/>
      <c r="N72" s="1011">
        <f>SUM(N69:P71)</f>
        <v>0</v>
      </c>
      <c r="O72" s="1010"/>
      <c r="P72" s="1010"/>
    </row>
    <row r="73" spans="2:25" ht="14.1" customHeight="1">
      <c r="B73" s="228"/>
      <c r="C73" s="228"/>
      <c r="D73" s="228"/>
      <c r="E73" s="228"/>
      <c r="F73" s="228"/>
      <c r="G73" s="228"/>
      <c r="H73" s="228"/>
      <c r="I73" s="228"/>
      <c r="J73" s="228"/>
      <c r="K73" s="228"/>
      <c r="L73" s="228"/>
      <c r="M73" s="228"/>
      <c r="N73" s="228"/>
      <c r="O73" s="228"/>
      <c r="P73" s="228"/>
      <c r="T73" s="204"/>
      <c r="U73" s="204"/>
      <c r="V73" s="204"/>
      <c r="Y73" s="120"/>
    </row>
    <row r="74" spans="2:25" ht="14.1" customHeight="1" thickBot="1">
      <c r="B74" s="228"/>
      <c r="C74" s="228"/>
      <c r="D74" s="228"/>
      <c r="E74" s="228"/>
      <c r="F74" s="228"/>
      <c r="G74" s="228"/>
      <c r="H74" s="228"/>
      <c r="I74" s="228"/>
      <c r="J74" s="228"/>
      <c r="K74" s="228"/>
      <c r="L74" s="228"/>
      <c r="M74" s="228"/>
      <c r="N74" s="228"/>
      <c r="O74" s="228"/>
      <c r="P74" s="228"/>
      <c r="Q74" s="99"/>
      <c r="R74" s="99"/>
      <c r="S74" s="99"/>
      <c r="T74" s="204"/>
      <c r="U74" s="204"/>
      <c r="V74" s="204"/>
    </row>
    <row r="75" spans="2:25" ht="14.1" customHeight="1" thickBot="1">
      <c r="B75" s="1080" t="s">
        <v>126</v>
      </c>
      <c r="C75" s="1081"/>
      <c r="D75" s="1082"/>
      <c r="E75" s="1093">
        <f>M65+M53+M18</f>
        <v>0</v>
      </c>
      <c r="F75" s="1094"/>
      <c r="G75" s="1095"/>
      <c r="H75" s="1080" t="s">
        <v>127</v>
      </c>
      <c r="I75" s="1081"/>
      <c r="J75" s="1081"/>
      <c r="K75" s="1081"/>
      <c r="L75" s="1093">
        <f>N72</f>
        <v>0</v>
      </c>
      <c r="M75" s="1094"/>
      <c r="N75" s="1094"/>
      <c r="O75" s="1094"/>
      <c r="P75" s="1095"/>
      <c r="Q75" s="222"/>
      <c r="R75" s="204"/>
      <c r="S75" s="204"/>
      <c r="T75" s="203"/>
      <c r="U75" s="204"/>
      <c r="V75" s="204"/>
    </row>
    <row r="76" spans="2:25" ht="14.1" customHeight="1" thickBot="1">
      <c r="B76" s="1079"/>
      <c r="C76" s="1079"/>
      <c r="D76" s="1079"/>
      <c r="E76" s="1079"/>
      <c r="F76" s="1079"/>
      <c r="G76" s="1079"/>
      <c r="H76" s="1079"/>
      <c r="I76" s="1079"/>
      <c r="J76" s="1079"/>
      <c r="K76" s="1079"/>
      <c r="L76" s="230"/>
      <c r="M76" s="230"/>
      <c r="N76" s="230"/>
      <c r="O76" s="230"/>
      <c r="P76" s="230"/>
      <c r="Q76" s="220"/>
      <c r="R76" s="220"/>
      <c r="S76" s="220"/>
      <c r="T76" s="220"/>
      <c r="U76" s="220"/>
      <c r="V76" s="220"/>
    </row>
    <row r="77" spans="2:25" ht="14.1" customHeight="1" thickBot="1">
      <c r="B77" s="1133" t="s">
        <v>62</v>
      </c>
      <c r="C77" s="1134"/>
      <c r="D77" s="1135"/>
      <c r="E77" s="1139">
        <f>L75-E75</f>
        <v>0</v>
      </c>
      <c r="F77" s="1140"/>
      <c r="G77" s="1141"/>
      <c r="H77" s="1081" t="s">
        <v>128</v>
      </c>
      <c r="I77" s="1081"/>
      <c r="J77" s="1081"/>
      <c r="K77" s="1081"/>
      <c r="L77" s="1136" t="str">
        <f>IF(L75=0,"",E77/L75)</f>
        <v/>
      </c>
      <c r="M77" s="1137"/>
      <c r="N77" s="1137"/>
      <c r="O77" s="1137"/>
      <c r="P77" s="1138"/>
      <c r="Q77" s="221"/>
      <c r="R77" s="221"/>
      <c r="S77" s="204"/>
      <c r="T77" s="221"/>
      <c r="U77" s="204"/>
      <c r="V77" s="204"/>
    </row>
    <row r="78" spans="2:25" ht="14.1" customHeight="1" thickBot="1">
      <c r="B78" s="1133" t="s">
        <v>63</v>
      </c>
      <c r="C78" s="1134"/>
      <c r="D78" s="1134"/>
      <c r="E78" s="1122">
        <v>21</v>
      </c>
      <c r="F78" s="1123"/>
      <c r="G78" s="1124"/>
      <c r="H78" s="1081" t="s">
        <v>132</v>
      </c>
      <c r="I78" s="1081"/>
      <c r="J78" s="1081"/>
      <c r="K78" s="1081"/>
      <c r="L78" s="1125">
        <v>0.21</v>
      </c>
      <c r="M78" s="1126"/>
      <c r="N78" s="1126"/>
      <c r="O78" s="1126"/>
      <c r="P78" s="1127"/>
      <c r="Q78" s="221"/>
      <c r="R78" s="221"/>
      <c r="S78" s="204"/>
      <c r="T78" s="221"/>
      <c r="U78" s="204"/>
      <c r="V78" s="204"/>
    </row>
    <row r="79" spans="2:25" ht="14.1" customHeight="1" thickBot="1">
      <c r="B79" s="1133" t="s">
        <v>64</v>
      </c>
      <c r="C79" s="1134"/>
      <c r="D79" s="1135"/>
      <c r="E79" s="1128">
        <f>E77-E78</f>
        <v>-21</v>
      </c>
      <c r="F79" s="1129"/>
      <c r="G79" s="1129"/>
      <c r="H79" s="1080" t="s">
        <v>131</v>
      </c>
      <c r="I79" s="1081"/>
      <c r="J79" s="1081"/>
      <c r="K79" s="1082"/>
      <c r="L79" s="1130" t="str">
        <f>IF(L77="","",L77-L78)</f>
        <v/>
      </c>
      <c r="M79" s="1131"/>
      <c r="N79" s="1131"/>
      <c r="O79" s="1131"/>
      <c r="P79" s="1132"/>
      <c r="Q79" s="221"/>
      <c r="R79" s="221"/>
      <c r="S79" s="204"/>
      <c r="T79" s="221"/>
      <c r="U79" s="204"/>
      <c r="V79" s="204"/>
    </row>
    <row r="80" spans="2:25" ht="14.1" customHeight="1" thickBot="1">
      <c r="Q80" s="27"/>
      <c r="R80" s="27"/>
      <c r="S80" s="27"/>
      <c r="T80" s="27"/>
    </row>
    <row r="81" spans="2:22" ht="12" customHeight="1">
      <c r="B81" s="192" t="s">
        <v>124</v>
      </c>
      <c r="C81" s="193"/>
      <c r="D81" s="193"/>
      <c r="E81" s="193"/>
      <c r="F81" s="193"/>
      <c r="G81" s="193"/>
      <c r="H81" s="193"/>
      <c r="I81" s="193"/>
      <c r="J81" s="193"/>
      <c r="K81" s="193"/>
      <c r="L81" s="193"/>
      <c r="M81" s="193"/>
      <c r="N81" s="193"/>
      <c r="O81" s="193"/>
      <c r="P81" s="194"/>
      <c r="Q81" s="196"/>
      <c r="R81" s="196"/>
      <c r="S81" s="196"/>
      <c r="T81" s="196"/>
      <c r="U81" s="196"/>
      <c r="V81" s="196"/>
    </row>
    <row r="82" spans="2:22" ht="12" customHeight="1">
      <c r="B82" s="195"/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7"/>
      <c r="Q82" s="196"/>
      <c r="R82" s="196"/>
      <c r="S82" s="196"/>
      <c r="T82" s="196"/>
      <c r="U82" s="196"/>
      <c r="V82" s="196"/>
    </row>
    <row r="83" spans="2:22" ht="12" customHeight="1" thickBot="1">
      <c r="B83" s="198"/>
      <c r="C83" s="199"/>
      <c r="D83" s="199"/>
      <c r="E83" s="199"/>
      <c r="F83" s="199"/>
      <c r="G83" s="199"/>
      <c r="H83" s="199"/>
      <c r="I83" s="199"/>
      <c r="J83" s="199"/>
      <c r="K83" s="199"/>
      <c r="L83" s="199"/>
      <c r="M83" s="199"/>
      <c r="N83" s="199"/>
      <c r="O83" s="199"/>
      <c r="P83" s="200"/>
      <c r="Q83" s="196"/>
      <c r="R83" s="196"/>
      <c r="S83" s="196"/>
      <c r="T83" s="196"/>
      <c r="U83" s="196"/>
      <c r="V83" s="196"/>
    </row>
    <row r="84" spans="2:22" ht="12" customHeight="1">
      <c r="Q84" s="27"/>
      <c r="R84" s="27"/>
      <c r="S84" s="27"/>
      <c r="T84" s="27"/>
    </row>
    <row r="85" spans="2:22" ht="12" customHeight="1">
      <c r="Q85" s="27"/>
      <c r="R85" s="27"/>
      <c r="S85" s="27"/>
      <c r="T85" s="27"/>
    </row>
    <row r="86" spans="2:22" ht="12" customHeight="1"/>
    <row r="87" spans="2:22" ht="12" customHeight="1"/>
    <row r="88" spans="2:22" ht="12" customHeight="1"/>
    <row r="89" spans="2:22" ht="12" customHeight="1"/>
    <row r="90" spans="2:22" ht="12" customHeight="1"/>
    <row r="91" spans="2:22" ht="12" customHeight="1"/>
    <row r="92" spans="2:22" ht="12" customHeight="1"/>
    <row r="93" spans="2:22" ht="12" customHeight="1"/>
    <row r="94" spans="2:22" ht="12" customHeight="1"/>
    <row r="95" spans="2:22" ht="12" customHeight="1"/>
    <row r="96" spans="2:22" ht="12" customHeight="1"/>
    <row r="97" ht="12" customHeight="1"/>
    <row r="98" ht="12" customHeight="1"/>
    <row r="99" ht="12" customHeight="1"/>
  </sheetData>
  <customSheetViews>
    <customSheetView guid="{DCFC1F29-9722-41C0-9222-1BB633EA44DC}" fitToPage="1" hiddenRows="1" topLeftCell="A10">
      <selection activeCell="N26" sqref="N26:O26"/>
      <pageMargins left="0" right="0" top="0.35433070866141736" bottom="0.35433070866141736" header="0.31496062992125984" footer="0.31496062992125984"/>
      <printOptions horizontalCentered="1" verticalCentered="1"/>
      <pageSetup paperSize="9" scale="72" orientation="portrait" r:id="rId1"/>
    </customSheetView>
  </customSheetViews>
  <mergeCells count="252">
    <mergeCell ref="E78:G78"/>
    <mergeCell ref="H78:K78"/>
    <mergeCell ref="L78:P78"/>
    <mergeCell ref="E79:G79"/>
    <mergeCell ref="H79:K79"/>
    <mergeCell ref="L79:P79"/>
    <mergeCell ref="B77:D77"/>
    <mergeCell ref="B79:D79"/>
    <mergeCell ref="B78:D78"/>
    <mergeCell ref="H77:K77"/>
    <mergeCell ref="L77:P77"/>
    <mergeCell ref="E77:G77"/>
    <mergeCell ref="H65:I65"/>
    <mergeCell ref="F65:G65"/>
    <mergeCell ref="E75:G75"/>
    <mergeCell ref="H18:I18"/>
    <mergeCell ref="F18:G18"/>
    <mergeCell ref="H57:I57"/>
    <mergeCell ref="H58:I58"/>
    <mergeCell ref="H59:I59"/>
    <mergeCell ref="H60:I60"/>
    <mergeCell ref="B70:G70"/>
    <mergeCell ref="H70:J70"/>
    <mergeCell ref="F57:G57"/>
    <mergeCell ref="F58:G58"/>
    <mergeCell ref="J53:L53"/>
    <mergeCell ref="B57:E57"/>
    <mergeCell ref="B58:E58"/>
    <mergeCell ref="B49:G49"/>
    <mergeCell ref="H49:I49"/>
    <mergeCell ref="J49:L49"/>
    <mergeCell ref="B45:G45"/>
    <mergeCell ref="H45:I45"/>
    <mergeCell ref="K70:M70"/>
    <mergeCell ref="M53:O53"/>
    <mergeCell ref="F56:G56"/>
    <mergeCell ref="M65:O65"/>
    <mergeCell ref="J65:L65"/>
    <mergeCell ref="J61:L61"/>
    <mergeCell ref="J56:L56"/>
    <mergeCell ref="M56:O56"/>
    <mergeCell ref="J58:L58"/>
    <mergeCell ref="J57:L57"/>
    <mergeCell ref="J60:L60"/>
    <mergeCell ref="M57:O57"/>
    <mergeCell ref="M58:O58"/>
    <mergeCell ref="N70:P70"/>
    <mergeCell ref="B69:G69"/>
    <mergeCell ref="H69:J69"/>
    <mergeCell ref="K69:M69"/>
    <mergeCell ref="N69:P69"/>
    <mergeCell ref="B68:G68"/>
    <mergeCell ref="H68:J68"/>
    <mergeCell ref="K68:M68"/>
    <mergeCell ref="N68:P68"/>
    <mergeCell ref="B76:G76"/>
    <mergeCell ref="H76:K76"/>
    <mergeCell ref="N72:P72"/>
    <mergeCell ref="H75:K75"/>
    <mergeCell ref="B75:D75"/>
    <mergeCell ref="H72:J72"/>
    <mergeCell ref="K72:M72"/>
    <mergeCell ref="B71:G71"/>
    <mergeCell ref="H71:J71"/>
    <mergeCell ref="K71:M71"/>
    <mergeCell ref="N71:P71"/>
    <mergeCell ref="B72:G72"/>
    <mergeCell ref="L75:P75"/>
    <mergeCell ref="T63:V63"/>
    <mergeCell ref="H64:I64"/>
    <mergeCell ref="T64:V64"/>
    <mergeCell ref="F61:G61"/>
    <mergeCell ref="B62:G64"/>
    <mergeCell ref="H62:I62"/>
    <mergeCell ref="T62:V62"/>
    <mergeCell ref="F59:G59"/>
    <mergeCell ref="F60:G60"/>
    <mergeCell ref="M59:O59"/>
    <mergeCell ref="M60:O60"/>
    <mergeCell ref="B59:E59"/>
    <mergeCell ref="B60:E60"/>
    <mergeCell ref="B61:E61"/>
    <mergeCell ref="J59:L59"/>
    <mergeCell ref="H63:I63"/>
    <mergeCell ref="M61:O61"/>
    <mergeCell ref="H61:I61"/>
    <mergeCell ref="H56:I56"/>
    <mergeCell ref="B56:E56"/>
    <mergeCell ref="B51:G51"/>
    <mergeCell ref="H51:I51"/>
    <mergeCell ref="J51:L51"/>
    <mergeCell ref="M51:O51"/>
    <mergeCell ref="B52:G52"/>
    <mergeCell ref="H52:I52"/>
    <mergeCell ref="J52:L52"/>
    <mergeCell ref="M52:O52"/>
    <mergeCell ref="M49:O49"/>
    <mergeCell ref="B50:G50"/>
    <mergeCell ref="H50:I50"/>
    <mergeCell ref="J50:L50"/>
    <mergeCell ref="M50:O50"/>
    <mergeCell ref="B47:G47"/>
    <mergeCell ref="H47:I47"/>
    <mergeCell ref="J47:L47"/>
    <mergeCell ref="M47:O47"/>
    <mergeCell ref="B48:G48"/>
    <mergeCell ref="H48:I48"/>
    <mergeCell ref="J48:L48"/>
    <mergeCell ref="M48:O48"/>
    <mergeCell ref="J45:L45"/>
    <mergeCell ref="M45:O45"/>
    <mergeCell ref="B46:G46"/>
    <mergeCell ref="H46:I46"/>
    <mergeCell ref="J46:L46"/>
    <mergeCell ref="M46:O46"/>
    <mergeCell ref="B43:G43"/>
    <mergeCell ref="H43:I43"/>
    <mergeCell ref="J43:L43"/>
    <mergeCell ref="N43:O43"/>
    <mergeCell ref="B44:G44"/>
    <mergeCell ref="H44:I44"/>
    <mergeCell ref="J44:L44"/>
    <mergeCell ref="M44:O44"/>
    <mergeCell ref="B41:G41"/>
    <mergeCell ref="H41:I41"/>
    <mergeCell ref="J41:L41"/>
    <mergeCell ref="M41:O41"/>
    <mergeCell ref="B42:G42"/>
    <mergeCell ref="H42:I42"/>
    <mergeCell ref="J42:L42"/>
    <mergeCell ref="M42:O42"/>
    <mergeCell ref="B39:G39"/>
    <mergeCell ref="H39:I39"/>
    <mergeCell ref="J39:L39"/>
    <mergeCell ref="M39:O39"/>
    <mergeCell ref="B40:G40"/>
    <mergeCell ref="H40:I40"/>
    <mergeCell ref="J40:L40"/>
    <mergeCell ref="M40:O40"/>
    <mergeCell ref="B37:G37"/>
    <mergeCell ref="H37:I37"/>
    <mergeCell ref="J37:L37"/>
    <mergeCell ref="N37:O37"/>
    <mergeCell ref="B38:G38"/>
    <mergeCell ref="H38:I38"/>
    <mergeCell ref="J38:L38"/>
    <mergeCell ref="M38:O38"/>
    <mergeCell ref="B35:G35"/>
    <mergeCell ref="H35:I35"/>
    <mergeCell ref="J35:L35"/>
    <mergeCell ref="M35:O35"/>
    <mergeCell ref="B36:G36"/>
    <mergeCell ref="H36:I36"/>
    <mergeCell ref="J36:L36"/>
    <mergeCell ref="M36:O36"/>
    <mergeCell ref="B33:G33"/>
    <mergeCell ref="H33:I33"/>
    <mergeCell ref="J33:L33"/>
    <mergeCell ref="M33:O33"/>
    <mergeCell ref="B34:G34"/>
    <mergeCell ref="H34:I34"/>
    <mergeCell ref="J34:L34"/>
    <mergeCell ref="M34:O34"/>
    <mergeCell ref="B31:G31"/>
    <mergeCell ref="H31:I31"/>
    <mergeCell ref="J31:L31"/>
    <mergeCell ref="N31:O31"/>
    <mergeCell ref="B32:G32"/>
    <mergeCell ref="H32:I32"/>
    <mergeCell ref="J32:L32"/>
    <mergeCell ref="M32:O32"/>
    <mergeCell ref="B29:G29"/>
    <mergeCell ref="H29:I29"/>
    <mergeCell ref="J29:L29"/>
    <mergeCell ref="M29:O29"/>
    <mergeCell ref="B30:G30"/>
    <mergeCell ref="H30:I30"/>
    <mergeCell ref="J30:L30"/>
    <mergeCell ref="M30:O30"/>
    <mergeCell ref="B27:G27"/>
    <mergeCell ref="H27:I27"/>
    <mergeCell ref="J27:L27"/>
    <mergeCell ref="M27:O27"/>
    <mergeCell ref="B28:G28"/>
    <mergeCell ref="H28:I28"/>
    <mergeCell ref="J28:L28"/>
    <mergeCell ref="M28:O28"/>
    <mergeCell ref="B25:G25"/>
    <mergeCell ref="H25:I25"/>
    <mergeCell ref="J25:L25"/>
    <mergeCell ref="M25:O25"/>
    <mergeCell ref="B26:G26"/>
    <mergeCell ref="H26:I26"/>
    <mergeCell ref="J26:L26"/>
    <mergeCell ref="N26:O26"/>
    <mergeCell ref="B23:G23"/>
    <mergeCell ref="H23:I23"/>
    <mergeCell ref="J23:L23"/>
    <mergeCell ref="M23:O23"/>
    <mergeCell ref="B24:G24"/>
    <mergeCell ref="H24:I24"/>
    <mergeCell ref="J24:L24"/>
    <mergeCell ref="M24:O24"/>
    <mergeCell ref="B21:G21"/>
    <mergeCell ref="H21:I21"/>
    <mergeCell ref="J21:L21"/>
    <mergeCell ref="N21:O21"/>
    <mergeCell ref="B22:G22"/>
    <mergeCell ref="H22:I22"/>
    <mergeCell ref="J22:L22"/>
    <mergeCell ref="M22:O22"/>
    <mergeCell ref="B17:G17"/>
    <mergeCell ref="H17:I17"/>
    <mergeCell ref="J17:L17"/>
    <mergeCell ref="M17:O17"/>
    <mergeCell ref="J18:L18"/>
    <mergeCell ref="M18:O18"/>
    <mergeCell ref="B15:G15"/>
    <mergeCell ref="H15:I15"/>
    <mergeCell ref="J15:L15"/>
    <mergeCell ref="M15:O15"/>
    <mergeCell ref="B16:G16"/>
    <mergeCell ref="H16:I16"/>
    <mergeCell ref="J16:L16"/>
    <mergeCell ref="M16:O16"/>
    <mergeCell ref="B13:G13"/>
    <mergeCell ref="H13:I13"/>
    <mergeCell ref="J13:L13"/>
    <mergeCell ref="M13:O13"/>
    <mergeCell ref="B14:G14"/>
    <mergeCell ref="H14:I14"/>
    <mergeCell ref="J14:L14"/>
    <mergeCell ref="M14:O14"/>
    <mergeCell ref="B2:P2"/>
    <mergeCell ref="B11:G11"/>
    <mergeCell ref="H11:I11"/>
    <mergeCell ref="J11:L11"/>
    <mergeCell ref="M11:O11"/>
    <mergeCell ref="B12:G12"/>
    <mergeCell ref="H12:I12"/>
    <mergeCell ref="J12:L12"/>
    <mergeCell ref="M12:O12"/>
    <mergeCell ref="M9:O9"/>
    <mergeCell ref="B10:G10"/>
    <mergeCell ref="H10:I10"/>
    <mergeCell ref="J10:L10"/>
    <mergeCell ref="M10:O10"/>
    <mergeCell ref="B9:G9"/>
    <mergeCell ref="H9:I9"/>
    <mergeCell ref="J9:L9"/>
    <mergeCell ref="B6:E6"/>
    <mergeCell ref="F6:J6"/>
  </mergeCells>
  <printOptions horizontalCentered="1" verticalCentered="1"/>
  <pageMargins left="0" right="0" top="0.35433070866141736" bottom="0.35433070866141736" header="0.31496062992125984" footer="0.31496062992125984"/>
  <pageSetup paperSize="9" scale="72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SEMAINE</vt:lpstr>
      <vt:lpstr>BUDGET TRAVAUX</vt:lpstr>
      <vt:lpstr>BUDGET ETUDE</vt:lpstr>
      <vt:lpstr>'BUDGET ETUDE'!Zone_d_impression</vt:lpstr>
      <vt:lpstr>'BUDGET TRAVAUX'!Zone_d_impression</vt:lpstr>
      <vt:lpstr>'S1'!Zone_d_impression</vt:lpstr>
      <vt:lpstr>'S10'!Zone_d_impression</vt:lpstr>
      <vt:lpstr>'S2'!Zone_d_impression</vt:lpstr>
      <vt:lpstr>'S3'!Zone_d_impression</vt:lpstr>
      <vt:lpstr>'S4'!Zone_d_impression</vt:lpstr>
      <vt:lpstr>'S5'!Zone_d_impression</vt:lpstr>
      <vt:lpstr>'S6'!Zone_d_impression</vt:lpstr>
      <vt:lpstr>'S7'!Zone_d_impression</vt:lpstr>
      <vt:lpstr>'S8'!Zone_d_impression</vt:lpstr>
      <vt:lpstr>'S9'!Zone_d_impression</vt:lpstr>
      <vt:lpstr>SEMAINE!Zone_d_impression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2012-03-03T09:54:23Z</dcterms:modified>
</cp:coreProperties>
</file>