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4915" windowHeight="11565"/>
  </bookViews>
  <sheets>
    <sheet name="sem19 previsionnel ok " sheetId="1" r:id="rId1"/>
  </sheets>
  <definedNames>
    <definedName name="_xlnm.Print_Titles" localSheetId="0">'sem19 previsionnel ok '!$1:$2</definedName>
    <definedName name="_xlnm.Print_Area" localSheetId="0">'sem19 previsionnel ok '!$A$1:$G$77</definedName>
  </definedNames>
  <calcPr calcId="125725"/>
</workbook>
</file>

<file path=xl/calcChain.xml><?xml version="1.0" encoding="utf-8"?>
<calcChain xmlns="http://schemas.openxmlformats.org/spreadsheetml/2006/main">
  <c r="D60" i="1"/>
  <c r="E56"/>
  <c r="D64" s="1"/>
  <c r="E54"/>
  <c r="E53"/>
  <c r="E51"/>
  <c r="F45"/>
  <c r="E45"/>
  <c r="K44"/>
  <c r="E44"/>
  <c r="F44" s="1"/>
  <c r="K43"/>
  <c r="E43"/>
  <c r="F43" s="1"/>
  <c r="F42"/>
  <c r="E42"/>
  <c r="K41"/>
  <c r="E41"/>
  <c r="F41" s="1"/>
  <c r="K40"/>
  <c r="E40"/>
  <c r="F40" s="1"/>
  <c r="F39"/>
  <c r="E39"/>
  <c r="K38"/>
  <c r="L38" s="1"/>
  <c r="F38"/>
  <c r="E38"/>
  <c r="K37"/>
  <c r="L37" s="1"/>
  <c r="F37"/>
  <c r="E37"/>
  <c r="K36"/>
  <c r="L36" s="1"/>
  <c r="F36"/>
  <c r="E36"/>
  <c r="K35"/>
  <c r="L35" s="1"/>
  <c r="F35"/>
  <c r="E35"/>
  <c r="K34"/>
  <c r="L34" s="1"/>
  <c r="F34"/>
  <c r="E34"/>
  <c r="K33"/>
  <c r="L33" s="1"/>
  <c r="F33"/>
  <c r="E33"/>
  <c r="F32"/>
  <c r="E32"/>
  <c r="L31"/>
  <c r="K31"/>
  <c r="F31"/>
  <c r="E31"/>
  <c r="L30"/>
  <c r="K30"/>
  <c r="F30"/>
  <c r="E30"/>
  <c r="L29"/>
  <c r="K29"/>
  <c r="L28"/>
  <c r="K28"/>
  <c r="F28"/>
  <c r="E28"/>
  <c r="L27"/>
  <c r="K27"/>
  <c r="F27"/>
  <c r="E27"/>
  <c r="L26"/>
  <c r="K26"/>
  <c r="F26"/>
  <c r="E26"/>
  <c r="F25"/>
  <c r="E25"/>
  <c r="L24"/>
  <c r="K24"/>
  <c r="F24"/>
  <c r="E24"/>
  <c r="K23"/>
  <c r="L23" s="1"/>
  <c r="F23"/>
  <c r="E23"/>
  <c r="K22"/>
  <c r="L22" s="1"/>
  <c r="F22"/>
  <c r="E22"/>
  <c r="K21"/>
  <c r="L21" s="1"/>
  <c r="F21"/>
  <c r="E21"/>
  <c r="K20"/>
  <c r="L20" s="1"/>
  <c r="F20"/>
  <c r="E20"/>
  <c r="K19"/>
  <c r="L19" s="1"/>
  <c r="F19"/>
  <c r="E19"/>
  <c r="E18"/>
  <c r="F18" s="1"/>
  <c r="L17"/>
  <c r="K17"/>
  <c r="E17"/>
  <c r="F17" s="1"/>
  <c r="L16"/>
  <c r="K16"/>
  <c r="E16"/>
  <c r="F16" s="1"/>
  <c r="L15"/>
  <c r="K15"/>
  <c r="F15"/>
  <c r="E15"/>
  <c r="L14"/>
  <c r="K14"/>
  <c r="F14"/>
  <c r="E14"/>
  <c r="L13"/>
  <c r="K13"/>
  <c r="F13"/>
  <c r="E13"/>
  <c r="L12"/>
  <c r="K12"/>
  <c r="F12"/>
  <c r="E12"/>
  <c r="F11"/>
  <c r="E11"/>
  <c r="L10"/>
  <c r="K10"/>
  <c r="F10"/>
  <c r="E10"/>
  <c r="C65" s="1"/>
  <c r="L9"/>
  <c r="K9"/>
  <c r="F9"/>
  <c r="E9"/>
  <c r="L8"/>
  <c r="K8"/>
  <c r="F8"/>
  <c r="E8"/>
  <c r="A8"/>
  <c r="A16" s="1"/>
  <c r="A24" s="1"/>
  <c r="A33" s="1"/>
  <c r="A41" s="1"/>
  <c r="A52" s="1"/>
  <c r="L7"/>
  <c r="K7"/>
  <c r="E7"/>
  <c r="F7" s="1"/>
  <c r="L6"/>
  <c r="K6"/>
  <c r="E6"/>
  <c r="C61" s="1"/>
  <c r="L5"/>
  <c r="K5"/>
  <c r="E5"/>
  <c r="F5" s="1"/>
  <c r="G2"/>
  <c r="D47" s="1"/>
  <c r="D2"/>
  <c r="C48" l="1"/>
  <c r="E48" s="1"/>
  <c r="A55"/>
  <c r="C60"/>
  <c r="B59"/>
  <c r="C62"/>
  <c r="C64"/>
  <c r="C63"/>
  <c r="F6"/>
</calcChain>
</file>

<file path=xl/comments1.xml><?xml version="1.0" encoding="utf-8"?>
<comments xmlns="http://schemas.openxmlformats.org/spreadsheetml/2006/main">
  <authors>
    <author>ndabudyk</author>
  </authors>
  <commentList>
    <comment ref="B2" authorId="0">
      <text>
        <r>
          <rPr>
            <b/>
            <sz val="9"/>
            <color indexed="10"/>
            <rFont val="Tahoma"/>
            <family val="2"/>
          </rPr>
          <t>NE CHANGER QUE CETTE DATE LA sous le format jj/mm/aa - LE RESTE SE CHANGE AUTOMATIQUEMENT</t>
        </r>
      </text>
    </comment>
  </commentList>
</comments>
</file>

<file path=xl/sharedStrings.xml><?xml version="1.0" encoding="utf-8"?>
<sst xmlns="http://schemas.openxmlformats.org/spreadsheetml/2006/main" count="101" uniqueCount="32">
  <si>
    <r>
      <rPr>
        <b/>
        <u/>
        <sz val="12"/>
        <color theme="1"/>
        <rFont val="Calibri"/>
        <family val="2"/>
        <scheme val="minor"/>
      </rPr>
      <t>HORAIRES</t>
    </r>
    <r>
      <rPr>
        <b/>
        <sz val="12"/>
        <color theme="1"/>
        <rFont val="Calibri"/>
        <family val="2"/>
        <scheme val="minor"/>
      </rPr>
      <t xml:space="preserve"> </t>
    </r>
    <r>
      <rPr>
        <b/>
        <u/>
        <sz val="12"/>
        <color indexed="8"/>
        <rFont val="Calibri"/>
        <family val="2"/>
        <scheme val="minor"/>
      </rPr>
      <t>PREVISIONNELS</t>
    </r>
    <r>
      <rPr>
        <b/>
        <sz val="12"/>
        <color indexed="8"/>
        <rFont val="Calibri"/>
        <family val="2"/>
        <scheme val="minor"/>
      </rPr>
      <t xml:space="preserve"> - Personnel Educatif - Service Appartements de Soutien </t>
    </r>
  </si>
  <si>
    <t>Du lundi</t>
  </si>
  <si>
    <t>au dimanche</t>
  </si>
  <si>
    <t>Semaine n°</t>
  </si>
  <si>
    <t>Date</t>
  </si>
  <si>
    <t>Educateurs</t>
  </si>
  <si>
    <t xml:space="preserve">Heure
d'arrivée </t>
  </si>
  <si>
    <t>Heure de départ</t>
  </si>
  <si>
    <t>Nombre d'heures</t>
  </si>
  <si>
    <t>Pauses ou coupures</t>
  </si>
  <si>
    <t>Surveillances 
de nuit</t>
  </si>
  <si>
    <t>Repos hebdomadaire</t>
  </si>
  <si>
    <t>Lundi</t>
  </si>
  <si>
    <t>Congés</t>
  </si>
  <si>
    <t>Non travail</t>
  </si>
  <si>
    <t>Mardi</t>
  </si>
  <si>
    <t>Mercredi</t>
  </si>
  <si>
    <t>Jeudi</t>
  </si>
  <si>
    <t>Vendredi</t>
  </si>
  <si>
    <t>Week-end du samedi</t>
  </si>
  <si>
    <t>et dimanche</t>
  </si>
  <si>
    <t xml:space="preserve">Samedi </t>
  </si>
  <si>
    <t>dont 20 mm 
de pause</t>
  </si>
  <si>
    <t>Dimanche</t>
  </si>
  <si>
    <t>Nombre d'heures / semaine</t>
  </si>
  <si>
    <t>Dont 
heures 
dimanche</t>
  </si>
  <si>
    <t>Absences / Congés</t>
  </si>
  <si>
    <t>--</t>
  </si>
  <si>
    <t>KB</t>
  </si>
  <si>
    <t>ID</t>
  </si>
  <si>
    <t>VL</t>
  </si>
  <si>
    <t>CP</t>
  </si>
</sst>
</file>

<file path=xl/styles.xml><?xml version="1.0" encoding="utf-8"?>
<styleSheet xmlns="http://schemas.openxmlformats.org/spreadsheetml/2006/main">
  <numFmts count="4">
    <numFmt numFmtId="164" formatCode="dd\ mmmm\ yyyy"/>
    <numFmt numFmtId="165" formatCode="hh\ &quot;h&quot;\ mm"/>
    <numFmt numFmtId="166" formatCode="dd/mm"/>
    <numFmt numFmtId="167" formatCode="[h]\ &quot;h&quot;\ mm;@"/>
  </numFmts>
  <fonts count="2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i/>
      <sz val="10"/>
      <color indexed="8"/>
      <name val="Calibri"/>
      <family val="2"/>
      <scheme val="minor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9"/>
      <color indexed="10"/>
      <name val="Tahoma"/>
      <family val="2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i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5" fillId="0" borderId="0" xfId="0" applyFont="1"/>
    <xf numFmtId="0" fontId="1" fillId="0" borderId="4" xfId="0" applyFont="1" applyBorder="1" applyAlignment="1">
      <alignment horizontal="right"/>
    </xf>
    <xf numFmtId="164" fontId="1" fillId="0" borderId="5" xfId="0" applyNumberFormat="1" applyFont="1" applyBorder="1" applyAlignment="1">
      <alignment horizontal="left"/>
    </xf>
    <xf numFmtId="0" fontId="1" fillId="0" borderId="5" xfId="0" applyFont="1" applyBorder="1" applyAlignment="1"/>
    <xf numFmtId="0" fontId="6" fillId="0" borderId="6" xfId="0" applyFont="1" applyBorder="1" applyAlignment="1">
      <alignment horizontal="center"/>
    </xf>
    <xf numFmtId="165" fontId="5" fillId="0" borderId="0" xfId="0" applyNumberFormat="1" applyFont="1"/>
    <xf numFmtId="0" fontId="1" fillId="0" borderId="0" xfId="0" applyFo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20" fontId="8" fillId="2" borderId="0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centerContinuous" vertical="center"/>
    </xf>
    <xf numFmtId="165" fontId="10" fillId="0" borderId="12" xfId="0" applyNumberFormat="1" applyFont="1" applyFill="1" applyBorder="1" applyAlignment="1">
      <alignment horizontal="center" vertical="center"/>
    </xf>
    <xf numFmtId="165" fontId="11" fillId="0" borderId="12" xfId="0" applyNumberFormat="1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 wrapText="1"/>
    </xf>
    <xf numFmtId="165" fontId="10" fillId="2" borderId="13" xfId="0" applyNumberFormat="1" applyFont="1" applyFill="1" applyBorder="1" applyAlignment="1">
      <alignment horizontal="center" vertical="center" wrapText="1"/>
    </xf>
    <xf numFmtId="165" fontId="13" fillId="4" borderId="14" xfId="0" applyNumberFormat="1" applyFont="1" applyFill="1" applyBorder="1" applyAlignment="1">
      <alignment horizontal="center" vertical="center"/>
    </xf>
    <xf numFmtId="165" fontId="13" fillId="4" borderId="15" xfId="0" applyNumberFormat="1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165" fontId="13" fillId="4" borderId="17" xfId="0" quotePrefix="1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" fillId="0" borderId="18" xfId="0" applyFont="1" applyBorder="1" applyAlignment="1">
      <alignment vertical="center" wrapText="1"/>
    </xf>
    <xf numFmtId="0" fontId="5" fillId="0" borderId="19" xfId="0" applyFont="1" applyBorder="1" applyAlignment="1">
      <alignment horizontal="centerContinuous" vertical="center"/>
    </xf>
    <xf numFmtId="165" fontId="10" fillId="0" borderId="20" xfId="0" applyNumberFormat="1" applyFont="1" applyFill="1" applyBorder="1" applyAlignment="1">
      <alignment horizontal="center" vertical="center"/>
    </xf>
    <xf numFmtId="165" fontId="11" fillId="0" borderId="20" xfId="0" applyNumberFormat="1" applyFont="1" applyFill="1" applyBorder="1" applyAlignment="1">
      <alignment horizontal="center" vertical="center"/>
    </xf>
    <xf numFmtId="0" fontId="12" fillId="0" borderId="20" xfId="0" applyFont="1" applyFill="1" applyBorder="1" applyAlignment="1">
      <alignment horizontal="center" vertical="center" wrapText="1"/>
    </xf>
    <xf numFmtId="165" fontId="10" fillId="2" borderId="21" xfId="0" applyNumberFormat="1" applyFont="1" applyFill="1" applyBorder="1" applyAlignment="1">
      <alignment horizontal="center" vertical="center" wrapText="1"/>
    </xf>
    <xf numFmtId="165" fontId="13" fillId="5" borderId="14" xfId="0" applyNumberFormat="1" applyFont="1" applyFill="1" applyBorder="1" applyAlignment="1">
      <alignment horizontal="center" vertical="center"/>
    </xf>
    <xf numFmtId="165" fontId="13" fillId="5" borderId="15" xfId="0" applyNumberFormat="1" applyFont="1" applyFill="1" applyBorder="1" applyAlignment="1">
      <alignment horizontal="center" vertical="center"/>
    </xf>
    <xf numFmtId="165" fontId="6" fillId="5" borderId="16" xfId="0" applyNumberFormat="1" applyFont="1" applyFill="1" applyBorder="1" applyAlignment="1">
      <alignment horizontal="center" vertical="center"/>
    </xf>
    <xf numFmtId="165" fontId="13" fillId="5" borderId="17" xfId="0" quotePrefix="1" applyNumberFormat="1" applyFont="1" applyFill="1" applyBorder="1" applyAlignment="1">
      <alignment horizontal="center" vertical="center"/>
    </xf>
    <xf numFmtId="165" fontId="15" fillId="0" borderId="20" xfId="0" applyNumberFormat="1" applyFont="1" applyFill="1" applyBorder="1" applyAlignment="1">
      <alignment horizontal="left" vertical="center"/>
    </xf>
    <xf numFmtId="0" fontId="1" fillId="0" borderId="18" xfId="0" applyFont="1" applyBorder="1" applyAlignment="1">
      <alignment horizontal="center" vertical="center" wrapText="1"/>
    </xf>
    <xf numFmtId="165" fontId="13" fillId="6" borderId="14" xfId="0" applyNumberFormat="1" applyFont="1" applyFill="1" applyBorder="1" applyAlignment="1">
      <alignment horizontal="center" vertical="center"/>
    </xf>
    <xf numFmtId="165" fontId="13" fillId="6" borderId="15" xfId="0" applyNumberFormat="1" applyFont="1" applyFill="1" applyBorder="1" applyAlignment="1">
      <alignment horizontal="center" vertical="center"/>
    </xf>
    <xf numFmtId="165" fontId="6" fillId="6" borderId="16" xfId="0" applyNumberFormat="1" applyFont="1" applyFill="1" applyBorder="1" applyAlignment="1">
      <alignment horizontal="center" vertical="center"/>
    </xf>
    <xf numFmtId="165" fontId="13" fillId="6" borderId="17" xfId="0" quotePrefix="1" applyNumberFormat="1" applyFont="1" applyFill="1" applyBorder="1" applyAlignment="1">
      <alignment horizontal="center" vertical="center"/>
    </xf>
    <xf numFmtId="165" fontId="15" fillId="0" borderId="20" xfId="0" applyNumberFormat="1" applyFont="1" applyFill="1" applyBorder="1" applyAlignment="1">
      <alignment horizontal="center" vertical="center"/>
    </xf>
    <xf numFmtId="166" fontId="1" fillId="0" borderId="18" xfId="0" applyNumberFormat="1" applyFont="1" applyBorder="1" applyAlignment="1">
      <alignment horizontal="center" vertical="center" wrapText="1"/>
    </xf>
    <xf numFmtId="165" fontId="13" fillId="7" borderId="14" xfId="0" applyNumberFormat="1" applyFont="1" applyFill="1" applyBorder="1" applyAlignment="1">
      <alignment horizontal="center" vertical="center"/>
    </xf>
    <xf numFmtId="165" fontId="13" fillId="7" borderId="15" xfId="0" applyNumberFormat="1" applyFont="1" applyFill="1" applyBorder="1" applyAlignment="1">
      <alignment horizontal="center" vertical="center"/>
    </xf>
    <xf numFmtId="165" fontId="6" fillId="7" borderId="16" xfId="0" applyNumberFormat="1" applyFont="1" applyFill="1" applyBorder="1" applyAlignment="1">
      <alignment horizontal="center" vertical="center"/>
    </xf>
    <xf numFmtId="165" fontId="13" fillId="7" borderId="17" xfId="0" quotePrefix="1" applyNumberFormat="1" applyFont="1" applyFill="1" applyBorder="1" applyAlignment="1">
      <alignment horizontal="center" vertical="center"/>
    </xf>
    <xf numFmtId="165" fontId="16" fillId="0" borderId="22" xfId="0" applyNumberFormat="1" applyFont="1" applyBorder="1" applyAlignment="1">
      <alignment horizontal="center" vertical="center"/>
    </xf>
    <xf numFmtId="165" fontId="13" fillId="8" borderId="14" xfId="0" applyNumberFormat="1" applyFont="1" applyFill="1" applyBorder="1" applyAlignment="1">
      <alignment horizontal="center" vertical="center"/>
    </xf>
    <xf numFmtId="165" fontId="13" fillId="8" borderId="15" xfId="0" applyNumberFormat="1" applyFont="1" applyFill="1" applyBorder="1" applyAlignment="1">
      <alignment horizontal="center" vertical="center"/>
    </xf>
    <xf numFmtId="165" fontId="6" fillId="8" borderId="16" xfId="0" applyNumberFormat="1" applyFont="1" applyFill="1" applyBorder="1" applyAlignment="1">
      <alignment horizontal="center" vertical="center"/>
    </xf>
    <xf numFmtId="165" fontId="13" fillId="8" borderId="17" xfId="0" quotePrefix="1" applyNumberFormat="1" applyFont="1" applyFill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165" fontId="13" fillId="9" borderId="14" xfId="0" applyNumberFormat="1" applyFont="1" applyFill="1" applyBorder="1" applyAlignment="1">
      <alignment horizontal="center" vertical="center"/>
    </xf>
    <xf numFmtId="165" fontId="13" fillId="9" borderId="15" xfId="0" applyNumberFormat="1" applyFont="1" applyFill="1" applyBorder="1" applyAlignment="1">
      <alignment horizontal="center" vertical="center"/>
    </xf>
    <xf numFmtId="165" fontId="6" fillId="9" borderId="16" xfId="0" applyNumberFormat="1" applyFont="1" applyFill="1" applyBorder="1" applyAlignment="1">
      <alignment horizontal="center" vertical="center"/>
    </xf>
    <xf numFmtId="165" fontId="13" fillId="9" borderId="17" xfId="0" quotePrefix="1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left" vertical="center"/>
    </xf>
    <xf numFmtId="165" fontId="10" fillId="0" borderId="24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5" fillId="0" borderId="26" xfId="0" applyFont="1" applyFill="1" applyBorder="1" applyAlignment="1">
      <alignment horizontal="left" vertical="center"/>
    </xf>
    <xf numFmtId="165" fontId="15" fillId="0" borderId="27" xfId="0" applyNumberFormat="1" applyFont="1" applyFill="1" applyBorder="1" applyAlignment="1">
      <alignment vertical="center"/>
    </xf>
    <xf numFmtId="165" fontId="10" fillId="0" borderId="27" xfId="0" applyNumberFormat="1" applyFont="1" applyFill="1" applyBorder="1" applyAlignment="1">
      <alignment horizontal="center" vertical="center"/>
    </xf>
    <xf numFmtId="165" fontId="11" fillId="0" borderId="27" xfId="0" applyNumberFormat="1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 wrapText="1"/>
    </xf>
    <xf numFmtId="165" fontId="10" fillId="2" borderId="28" xfId="0" applyNumberFormat="1" applyFont="1" applyFill="1" applyBorder="1" applyAlignment="1">
      <alignment horizontal="center" vertical="center" wrapText="1"/>
    </xf>
    <xf numFmtId="165" fontId="10" fillId="0" borderId="13" xfId="0" applyNumberFormat="1" applyFont="1" applyFill="1" applyBorder="1" applyAlignment="1">
      <alignment horizontal="center" vertical="center" wrapText="1"/>
    </xf>
    <xf numFmtId="165" fontId="10" fillId="0" borderId="21" xfId="0" applyNumberFormat="1" applyFont="1" applyFill="1" applyBorder="1" applyAlignment="1">
      <alignment horizontal="center" vertical="center" wrapText="1"/>
    </xf>
    <xf numFmtId="165" fontId="11" fillId="0" borderId="24" xfId="0" applyNumberFormat="1" applyFont="1" applyFill="1" applyBorder="1" applyAlignment="1">
      <alignment horizontal="center" vertical="center"/>
    </xf>
    <xf numFmtId="165" fontId="10" fillId="0" borderId="28" xfId="0" applyNumberFormat="1" applyFont="1" applyFill="1" applyBorder="1" applyAlignment="1">
      <alignment horizontal="center" vertical="center" wrapText="1"/>
    </xf>
    <xf numFmtId="165" fontId="13" fillId="4" borderId="29" xfId="0" quotePrefix="1" applyNumberFormat="1" applyFont="1" applyFill="1" applyBorder="1" applyAlignment="1">
      <alignment horizontal="center" vertical="center"/>
    </xf>
    <xf numFmtId="0" fontId="5" fillId="0" borderId="23" xfId="0" applyFont="1" applyBorder="1" applyAlignment="1">
      <alignment horizontal="left" vertical="center"/>
    </xf>
    <xf numFmtId="165" fontId="13" fillId="5" borderId="29" xfId="0" quotePrefix="1" applyNumberFormat="1" applyFont="1" applyFill="1" applyBorder="1" applyAlignment="1">
      <alignment horizontal="center" vertical="center"/>
    </xf>
    <xf numFmtId="0" fontId="5" fillId="0" borderId="26" xfId="0" applyFont="1" applyBorder="1" applyAlignment="1">
      <alignment horizontal="left" vertical="center"/>
    </xf>
    <xf numFmtId="165" fontId="13" fillId="6" borderId="30" xfId="0" applyNumberFormat="1" applyFont="1" applyFill="1" applyBorder="1" applyAlignment="1">
      <alignment horizontal="center" vertical="center"/>
    </xf>
    <xf numFmtId="165" fontId="13" fillId="6" borderId="31" xfId="0" applyNumberFormat="1" applyFont="1" applyFill="1" applyBorder="1" applyAlignment="1">
      <alignment horizontal="center" vertical="center"/>
    </xf>
    <xf numFmtId="165" fontId="6" fillId="6" borderId="32" xfId="0" applyNumberFormat="1" applyFont="1" applyFill="1" applyBorder="1" applyAlignment="1">
      <alignment horizontal="center" vertical="center"/>
    </xf>
    <xf numFmtId="165" fontId="13" fillId="6" borderId="33" xfId="0" quotePrefix="1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5" fillId="0" borderId="0" xfId="0" applyFont="1" applyBorder="1"/>
    <xf numFmtId="165" fontId="13" fillId="7" borderId="29" xfId="0" quotePrefix="1" applyNumberFormat="1" applyFont="1" applyFill="1" applyBorder="1" applyAlignment="1">
      <alignment horizontal="center" vertical="center"/>
    </xf>
    <xf numFmtId="165" fontId="15" fillId="0" borderId="12" xfId="0" applyNumberFormat="1" applyFont="1" applyFill="1" applyBorder="1" applyAlignment="1">
      <alignment horizontal="left" vertical="center"/>
    </xf>
    <xf numFmtId="165" fontId="13" fillId="8" borderId="34" xfId="0" applyNumberFormat="1" applyFont="1" applyFill="1" applyBorder="1" applyAlignment="1">
      <alignment horizontal="center" vertical="center"/>
    </xf>
    <xf numFmtId="165" fontId="13" fillId="8" borderId="35" xfId="0" applyNumberFormat="1" applyFont="1" applyFill="1" applyBorder="1" applyAlignment="1">
      <alignment horizontal="center" vertical="center"/>
    </xf>
    <xf numFmtId="165" fontId="6" fillId="8" borderId="36" xfId="0" applyNumberFormat="1" applyFont="1" applyFill="1" applyBorder="1" applyAlignment="1">
      <alignment horizontal="center" vertical="center"/>
    </xf>
    <xf numFmtId="165" fontId="13" fillId="8" borderId="37" xfId="0" quotePrefix="1" applyNumberFormat="1" applyFont="1" applyFill="1" applyBorder="1" applyAlignment="1">
      <alignment horizontal="center" vertical="center"/>
    </xf>
    <xf numFmtId="165" fontId="13" fillId="9" borderId="29" xfId="0" quotePrefix="1" applyNumberFormat="1" applyFont="1" applyFill="1" applyBorder="1" applyAlignment="1">
      <alignment horizontal="center" vertical="center"/>
    </xf>
    <xf numFmtId="0" fontId="5" fillId="0" borderId="22" xfId="0" applyFont="1" applyBorder="1" applyAlignment="1">
      <alignment horizontal="left" vertical="center"/>
    </xf>
    <xf numFmtId="0" fontId="12" fillId="0" borderId="38" xfId="0" applyFont="1" applyFill="1" applyBorder="1" applyAlignment="1">
      <alignment horizontal="center" vertical="center" wrapText="1"/>
    </xf>
    <xf numFmtId="165" fontId="10" fillId="0" borderId="3" xfId="0" applyNumberFormat="1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165" fontId="10" fillId="0" borderId="39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Border="1" applyAlignment="1">
      <alignment horizontal="center" vertical="center"/>
    </xf>
    <xf numFmtId="165" fontId="13" fillId="7" borderId="17" xfId="0" applyNumberFormat="1" applyFont="1" applyFill="1" applyBorder="1" applyAlignment="1">
      <alignment horizontal="center" vertical="center"/>
    </xf>
    <xf numFmtId="165" fontId="13" fillId="4" borderId="17" xfId="0" applyNumberFormat="1" applyFont="1" applyFill="1" applyBorder="1" applyAlignment="1">
      <alignment horizontal="center" vertical="center"/>
    </xf>
    <xf numFmtId="0" fontId="17" fillId="0" borderId="22" xfId="0" applyFont="1" applyBorder="1" applyAlignment="1">
      <alignment horizontal="left" vertical="center"/>
    </xf>
    <xf numFmtId="165" fontId="5" fillId="0" borderId="20" xfId="0" applyNumberFormat="1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 wrapText="1"/>
    </xf>
    <xf numFmtId="165" fontId="10" fillId="0" borderId="6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165" fontId="10" fillId="0" borderId="5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2" xfId="0" applyFont="1" applyBorder="1" applyAlignment="1">
      <alignment horizontal="right"/>
    </xf>
    <xf numFmtId="0" fontId="1" fillId="0" borderId="2" xfId="0" applyFont="1" applyBorder="1" applyAlignment="1">
      <alignment horizontal="center"/>
    </xf>
    <xf numFmtId="0" fontId="1" fillId="0" borderId="2" xfId="0" quotePrefix="1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>
      <alignment horizontal="right"/>
    </xf>
    <xf numFmtId="164" fontId="1" fillId="0" borderId="5" xfId="0" applyNumberFormat="1" applyFont="1" applyBorder="1" applyAlignment="1"/>
    <xf numFmtId="0" fontId="1" fillId="0" borderId="6" xfId="0" applyFont="1" applyBorder="1" applyAlignment="1"/>
    <xf numFmtId="167" fontId="5" fillId="0" borderId="40" xfId="0" applyNumberFormat="1" applyFont="1" applyBorder="1" applyAlignment="1">
      <alignment horizontal="center" vertical="center"/>
    </xf>
    <xf numFmtId="167" fontId="18" fillId="0" borderId="40" xfId="0" applyNumberFormat="1" applyFont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165" fontId="5" fillId="0" borderId="20" xfId="0" applyNumberFormat="1" applyFont="1" applyBorder="1" applyAlignment="1">
      <alignment horizontal="center" vertical="center"/>
    </xf>
    <xf numFmtId="165" fontId="11" fillId="0" borderId="12" xfId="0" applyNumberFormat="1" applyFont="1" applyBorder="1" applyAlignment="1">
      <alignment horizontal="center" vertical="center"/>
    </xf>
    <xf numFmtId="0" fontId="12" fillId="0" borderId="42" xfId="0" applyFont="1" applyFill="1" applyBorder="1" applyAlignment="1">
      <alignment horizontal="center" vertical="center" wrapText="1"/>
    </xf>
    <xf numFmtId="165" fontId="5" fillId="0" borderId="13" xfId="0" applyNumberFormat="1" applyFont="1" applyBorder="1" applyAlignment="1">
      <alignment horizontal="center" vertical="center" wrapText="1"/>
    </xf>
    <xf numFmtId="166" fontId="1" fillId="0" borderId="43" xfId="0" applyNumberFormat="1" applyFont="1" applyBorder="1" applyAlignment="1">
      <alignment horizontal="center" vertical="center" wrapText="1"/>
    </xf>
    <xf numFmtId="165" fontId="5" fillId="0" borderId="42" xfId="0" applyNumberFormat="1" applyFont="1" applyBorder="1" applyAlignment="1">
      <alignment horizontal="center" vertical="center"/>
    </xf>
    <xf numFmtId="165" fontId="11" fillId="0" borderId="20" xfId="0" applyNumberFormat="1" applyFont="1" applyBorder="1" applyAlignment="1">
      <alignment horizontal="center" vertical="center"/>
    </xf>
    <xf numFmtId="165" fontId="5" fillId="0" borderId="21" xfId="0" applyNumberFormat="1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/>
    </xf>
    <xf numFmtId="165" fontId="5" fillId="0" borderId="27" xfId="0" applyNumberFormat="1" applyFont="1" applyBorder="1" applyAlignment="1">
      <alignment horizontal="center" vertical="center"/>
    </xf>
    <xf numFmtId="165" fontId="11" fillId="0" borderId="27" xfId="0" applyNumberFormat="1" applyFont="1" applyBorder="1" applyAlignment="1">
      <alignment horizontal="center" vertical="center"/>
    </xf>
    <xf numFmtId="165" fontId="5" fillId="0" borderId="28" xfId="0" applyNumberFormat="1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/>
    </xf>
    <xf numFmtId="165" fontId="5" fillId="0" borderId="12" xfId="0" applyNumberFormat="1" applyFont="1" applyBorder="1" applyAlignment="1">
      <alignment horizontal="center" vertical="center"/>
    </xf>
    <xf numFmtId="165" fontId="5" fillId="0" borderId="45" xfId="0" applyNumberFormat="1" applyFont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/>
    </xf>
    <xf numFmtId="165" fontId="5" fillId="0" borderId="46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1" fillId="3" borderId="47" xfId="0" applyFont="1" applyFill="1" applyBorder="1" applyAlignment="1">
      <alignment vertical="center"/>
    </xf>
    <xf numFmtId="0" fontId="1" fillId="3" borderId="48" xfId="0" applyFont="1" applyFill="1" applyBorder="1" applyAlignment="1">
      <alignment horizontal="left" vertical="center" wrapText="1"/>
    </xf>
    <xf numFmtId="0" fontId="1" fillId="3" borderId="48" xfId="0" applyFont="1" applyFill="1" applyBorder="1" applyAlignment="1">
      <alignment horizontal="center" vertical="center" wrapText="1"/>
    </xf>
    <xf numFmtId="0" fontId="20" fillId="3" borderId="48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/>
    </xf>
    <xf numFmtId="0" fontId="1" fillId="3" borderId="50" xfId="0" applyFont="1" applyFill="1" applyBorder="1" applyAlignment="1">
      <alignment horizontal="center" vertical="center"/>
    </xf>
    <xf numFmtId="0" fontId="1" fillId="3" borderId="51" xfId="0" applyFont="1" applyFill="1" applyBorder="1" applyAlignment="1">
      <alignment horizontal="center" vertical="center"/>
    </xf>
    <xf numFmtId="167" fontId="5" fillId="0" borderId="52" xfId="0" applyNumberFormat="1" applyFont="1" applyBorder="1" applyAlignment="1">
      <alignment horizontal="center" vertical="center"/>
    </xf>
    <xf numFmtId="167" fontId="17" fillId="0" borderId="19" xfId="0" applyNumberFormat="1" applyFont="1" applyBorder="1" applyAlignment="1">
      <alignment horizontal="center" vertical="center"/>
    </xf>
    <xf numFmtId="0" fontId="17" fillId="0" borderId="52" xfId="0" applyFont="1" applyBorder="1" applyAlignment="1">
      <alignment horizontal="center" vertical="center"/>
    </xf>
    <xf numFmtId="0" fontId="17" fillId="0" borderId="53" xfId="0" applyFont="1" applyBorder="1" applyAlignment="1">
      <alignment horizontal="center" vertical="center"/>
    </xf>
    <xf numFmtId="0" fontId="17" fillId="0" borderId="54" xfId="0" applyFont="1" applyBorder="1" applyAlignment="1">
      <alignment horizontal="center" vertical="center"/>
    </xf>
    <xf numFmtId="0" fontId="5" fillId="0" borderId="55" xfId="0" applyFont="1" applyBorder="1" applyAlignment="1">
      <alignment horizontal="centerContinuous" vertical="center"/>
    </xf>
    <xf numFmtId="0" fontId="5" fillId="0" borderId="40" xfId="0" applyFont="1" applyBorder="1" applyAlignment="1">
      <alignment horizontal="centerContinuous" vertical="center"/>
    </xf>
    <xf numFmtId="0" fontId="17" fillId="0" borderId="56" xfId="0" applyFont="1" applyBorder="1" applyAlignment="1">
      <alignment horizontal="center" vertical="center" wrapText="1"/>
    </xf>
    <xf numFmtId="0" fontId="17" fillId="0" borderId="57" xfId="0" applyFont="1" applyBorder="1" applyAlignment="1">
      <alignment horizontal="center" vertical="center" wrapText="1"/>
    </xf>
    <xf numFmtId="0" fontId="17" fillId="0" borderId="40" xfId="0" applyFont="1" applyBorder="1" applyAlignment="1">
      <alignment horizontal="center" vertical="center"/>
    </xf>
    <xf numFmtId="0" fontId="17" fillId="0" borderId="58" xfId="0" applyFont="1" applyBorder="1" applyAlignment="1">
      <alignment horizontal="center" vertical="center"/>
    </xf>
    <xf numFmtId="0" fontId="17" fillId="0" borderId="59" xfId="0" applyFont="1" applyBorder="1" applyAlignment="1">
      <alignment horizontal="center" vertical="center"/>
    </xf>
    <xf numFmtId="0" fontId="5" fillId="0" borderId="60" xfId="0" applyFont="1" applyBorder="1" applyAlignment="1">
      <alignment horizontal="centerContinuous" vertical="center"/>
    </xf>
    <xf numFmtId="0" fontId="5" fillId="0" borderId="61" xfId="0" applyFont="1" applyBorder="1" applyAlignment="1">
      <alignment horizontal="centerContinuous" vertical="center"/>
    </xf>
    <xf numFmtId="167" fontId="5" fillId="0" borderId="61" xfId="0" applyNumberFormat="1" applyFont="1" applyBorder="1" applyAlignment="1">
      <alignment horizontal="center" vertical="center"/>
    </xf>
    <xf numFmtId="167" fontId="17" fillId="0" borderId="62" xfId="0" applyNumberFormat="1" applyFont="1" applyBorder="1" applyAlignment="1">
      <alignment horizontal="center" vertical="center"/>
    </xf>
    <xf numFmtId="0" fontId="17" fillId="0" borderId="61" xfId="0" applyFont="1" applyBorder="1" applyAlignment="1">
      <alignment horizontal="center" vertical="center"/>
    </xf>
    <xf numFmtId="0" fontId="17" fillId="0" borderId="63" xfId="0" applyFont="1" applyBorder="1" applyAlignment="1">
      <alignment horizontal="center" vertical="center"/>
    </xf>
    <xf numFmtId="0" fontId="17" fillId="0" borderId="64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1" fillId="3" borderId="65" xfId="0" applyFont="1" applyFill="1" applyBorder="1" applyAlignment="1">
      <alignment horizontal="center" vertical="center"/>
    </xf>
    <xf numFmtId="0" fontId="1" fillId="3" borderId="66" xfId="0" applyFont="1" applyFill="1" applyBorder="1" applyAlignment="1">
      <alignment horizontal="center" vertical="center"/>
    </xf>
    <xf numFmtId="0" fontId="1" fillId="3" borderId="67" xfId="0" applyFont="1" applyFill="1" applyBorder="1" applyAlignment="1">
      <alignment horizontal="center" vertical="center"/>
    </xf>
    <xf numFmtId="0" fontId="5" fillId="0" borderId="40" xfId="0" applyFont="1" applyFill="1" applyBorder="1" applyAlignment="1">
      <alignment horizontal="centerContinuous" vertical="center"/>
    </xf>
    <xf numFmtId="0" fontId="5" fillId="0" borderId="40" xfId="0" quotePrefix="1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60" xfId="0" applyFont="1" applyBorder="1" applyAlignment="1">
      <alignment vertical="center"/>
    </xf>
    <xf numFmtId="0" fontId="5" fillId="0" borderId="61" xfId="0" applyFont="1" applyBorder="1" applyAlignment="1">
      <alignment vertical="center"/>
    </xf>
    <xf numFmtId="0" fontId="5" fillId="0" borderId="61" xfId="0" quotePrefix="1" applyFont="1" applyBorder="1" applyAlignment="1">
      <alignment horizontal="center" vertical="center"/>
    </xf>
    <xf numFmtId="0" fontId="5" fillId="0" borderId="61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18" fillId="0" borderId="0" xfId="0" applyFont="1"/>
    <xf numFmtId="0" fontId="22" fillId="10" borderId="19" xfId="0" applyFont="1" applyFill="1" applyBorder="1" applyAlignment="1">
      <alignment horizontal="centerContinuous" vertical="center"/>
    </xf>
    <xf numFmtId="165" fontId="23" fillId="10" borderId="20" xfId="0" applyNumberFormat="1" applyFont="1" applyFill="1" applyBorder="1" applyAlignment="1">
      <alignment horizontal="left" vertical="center"/>
    </xf>
    <xf numFmtId="165" fontId="22" fillId="10" borderId="20" xfId="0" applyNumberFormat="1" applyFont="1" applyFill="1" applyBorder="1" applyAlignment="1">
      <alignment horizontal="center" vertical="center"/>
    </xf>
    <xf numFmtId="165" fontId="11" fillId="10" borderId="20" xfId="0" applyNumberFormat="1" applyFont="1" applyFill="1" applyBorder="1" applyAlignment="1">
      <alignment horizontal="center" vertical="center"/>
    </xf>
    <xf numFmtId="0" fontId="24" fillId="10" borderId="20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</sheetPr>
  <dimension ref="A1:O79"/>
  <sheetViews>
    <sheetView tabSelected="1" view="pageBreakPreview" zoomScaleNormal="85" zoomScaleSheetLayoutView="100" workbookViewId="0">
      <selection activeCell="B57" sqref="B57"/>
    </sheetView>
  </sheetViews>
  <sheetFormatPr baseColWidth="10" defaultRowHeight="15.75"/>
  <cols>
    <col min="1" max="1" width="11.42578125" style="4"/>
    <col min="2" max="2" width="21.7109375" style="4" customWidth="1"/>
    <col min="3" max="4" width="13.7109375" style="4" customWidth="1"/>
    <col min="5" max="5" width="13.7109375" style="4" bestFit="1" customWidth="1"/>
    <col min="6" max="6" width="11.42578125" style="190"/>
    <col min="7" max="7" width="18.42578125" style="4" customWidth="1"/>
    <col min="8" max="16384" width="11.42578125" style="4"/>
  </cols>
  <sheetData>
    <row r="1" spans="1:15">
      <c r="A1" s="1" t="s">
        <v>0</v>
      </c>
      <c r="B1" s="2"/>
      <c r="C1" s="2"/>
      <c r="D1" s="2"/>
      <c r="E1" s="2"/>
      <c r="F1" s="2"/>
      <c r="G1" s="3"/>
    </row>
    <row r="2" spans="1:15" ht="19.5" thickBot="1">
      <c r="A2" s="5" t="s">
        <v>1</v>
      </c>
      <c r="B2" s="6">
        <v>41036</v>
      </c>
      <c r="C2" s="7" t="s">
        <v>2</v>
      </c>
      <c r="D2" s="6">
        <f>$B$2+6</f>
        <v>41042</v>
      </c>
      <c r="E2" s="7"/>
      <c r="F2" s="7" t="s">
        <v>3</v>
      </c>
      <c r="G2" s="8">
        <f>INT(MOD(INT(($B$2-2)/7)+0.6,52+5/28))+1</f>
        <v>19</v>
      </c>
      <c r="I2" s="9">
        <v>0.25</v>
      </c>
    </row>
    <row r="3" spans="1:15" ht="16.5" thickBot="1">
      <c r="A3" s="10"/>
      <c r="C3" s="11"/>
      <c r="E3" s="10"/>
      <c r="F3" s="12"/>
      <c r="G3" s="13">
        <v>1.3888888888888888E-2</v>
      </c>
    </row>
    <row r="4" spans="1:15" ht="32.25" thickBot="1">
      <c r="A4" s="14" t="s">
        <v>4</v>
      </c>
      <c r="B4" s="15" t="s">
        <v>5</v>
      </c>
      <c r="C4" s="16" t="s">
        <v>6</v>
      </c>
      <c r="D4" s="16" t="s">
        <v>7</v>
      </c>
      <c r="E4" s="16" t="s">
        <v>8</v>
      </c>
      <c r="F4" s="17" t="s">
        <v>9</v>
      </c>
      <c r="G4" s="18" t="s">
        <v>10</v>
      </c>
    </row>
    <row r="5" spans="1:15" ht="30.75" customHeight="1">
      <c r="A5" s="19"/>
      <c r="B5" s="20" t="s">
        <v>28</v>
      </c>
      <c r="C5" s="21">
        <v>0.29166666666666669</v>
      </c>
      <c r="D5" s="21">
        <v>0.58333333333333337</v>
      </c>
      <c r="E5" s="22">
        <f t="shared" ref="E5:E13" si="0">IF(ISERROR(IF(D5-C5&lt;=TIME(6,0,0),D5-C5,D5-C5-$G$3)),0,IF(D5-C5&lt;=TIME(6,0,0),D5-C5,D5-C5-$G$3))</f>
        <v>0.27777777777777779</v>
      </c>
      <c r="F5" s="23" t="str">
        <f>IF($E$5&gt;$I$2,"+ 20 mn de pause","")</f>
        <v>+ 20 mn de pause</v>
      </c>
      <c r="G5" s="24"/>
      <c r="I5" s="25">
        <v>0.60416666666666663</v>
      </c>
      <c r="J5" s="26">
        <v>0.92708333333333337</v>
      </c>
      <c r="K5" s="27">
        <f t="shared" ref="K5:K10" si="1">IF(J5-I5&gt;$G$1,(J5-I5)-$G$5,J5-I5)</f>
        <v>0.32291666666666674</v>
      </c>
      <c r="L5" s="28" t="str">
        <f t="shared" ref="L5:L10" si="2">IF(K5&gt;$H$1,"+ 20 mn","")</f>
        <v>+ 20 mn</v>
      </c>
      <c r="M5" s="29"/>
      <c r="N5" s="27">
        <v>0.25</v>
      </c>
      <c r="O5" s="29"/>
    </row>
    <row r="6" spans="1:15" ht="30.75" customHeight="1">
      <c r="A6" s="30"/>
      <c r="B6" s="31" t="s">
        <v>29</v>
      </c>
      <c r="C6" s="32">
        <v>0.5625</v>
      </c>
      <c r="D6" s="32">
        <v>0.85416666666666663</v>
      </c>
      <c r="E6" s="33">
        <f t="shared" si="0"/>
        <v>0.27777777777777773</v>
      </c>
      <c r="F6" s="34" t="str">
        <f>IF($E$6&gt;$I$2,"+ 20 mn de pause","")</f>
        <v>+ 20 mn de pause</v>
      </c>
      <c r="G6" s="35"/>
      <c r="I6" s="36">
        <v>0.5625</v>
      </c>
      <c r="J6" s="37">
        <v>0.85416666666666663</v>
      </c>
      <c r="K6" s="38">
        <f t="shared" si="1"/>
        <v>0.29166666666666663</v>
      </c>
      <c r="L6" s="39" t="str">
        <f t="shared" si="2"/>
        <v>+ 20 mn</v>
      </c>
      <c r="M6" s="29"/>
      <c r="N6" s="29"/>
      <c r="O6" s="40" t="s">
        <v>11</v>
      </c>
    </row>
    <row r="7" spans="1:15" ht="30.75" customHeight="1">
      <c r="A7" s="41" t="s">
        <v>12</v>
      </c>
      <c r="B7" s="191" t="s">
        <v>30</v>
      </c>
      <c r="C7" s="192" t="s">
        <v>13</v>
      </c>
      <c r="D7" s="193"/>
      <c r="E7" s="194" t="str">
        <f>IF(C7="Congé","7:00","0:00")</f>
        <v>0:00</v>
      </c>
      <c r="F7" s="195" t="str">
        <f>IF($E$7&gt;$I$2,"+ 20 mn de pause","")</f>
        <v>+ 20 mn de pause</v>
      </c>
      <c r="G7" s="35"/>
      <c r="I7" s="42">
        <v>0.5625</v>
      </c>
      <c r="J7" s="43">
        <v>0.875</v>
      </c>
      <c r="K7" s="44">
        <f t="shared" si="1"/>
        <v>0.3125</v>
      </c>
      <c r="L7" s="45" t="str">
        <f t="shared" si="2"/>
        <v>+ 20 mn</v>
      </c>
      <c r="M7" s="29"/>
      <c r="N7" s="29"/>
      <c r="O7" s="46" t="s">
        <v>14</v>
      </c>
    </row>
    <row r="8" spans="1:15" ht="30.75" customHeight="1">
      <c r="A8" s="47">
        <f>$B$2</f>
        <v>41036</v>
      </c>
      <c r="B8" s="31" t="s">
        <v>31</v>
      </c>
      <c r="C8" s="40" t="s">
        <v>11</v>
      </c>
      <c r="D8" s="32"/>
      <c r="E8" s="33">
        <f t="shared" si="0"/>
        <v>0</v>
      </c>
      <c r="F8" s="34" t="str">
        <f>IF($E$8&gt;$I$2,"+ 20 mn de pause","")</f>
        <v/>
      </c>
      <c r="G8" s="35"/>
      <c r="I8" s="48">
        <v>0.29166666666666669</v>
      </c>
      <c r="J8" s="49">
        <v>0.58333333333333337</v>
      </c>
      <c r="K8" s="50">
        <f t="shared" si="1"/>
        <v>0.29166666666666669</v>
      </c>
      <c r="L8" s="51" t="str">
        <f t="shared" si="2"/>
        <v>+ 20 mn</v>
      </c>
      <c r="M8" s="29"/>
      <c r="N8" s="29"/>
      <c r="O8" s="29"/>
    </row>
    <row r="9" spans="1:15" ht="30.75" customHeight="1">
      <c r="A9" s="30"/>
      <c r="B9" s="31" t="s">
        <v>31</v>
      </c>
      <c r="C9" s="46">
        <v>0.60416666666666663</v>
      </c>
      <c r="D9" s="52">
        <v>0.92708333333333337</v>
      </c>
      <c r="E9" s="33">
        <f t="shared" si="0"/>
        <v>0.30902777777777785</v>
      </c>
      <c r="F9" s="34" t="str">
        <f>IF($E$9&gt;$I$2,"+ 20 mn de pause","")</f>
        <v>+ 20 mn de pause</v>
      </c>
      <c r="G9" s="35"/>
      <c r="I9" s="53"/>
      <c r="J9" s="54"/>
      <c r="K9" s="55">
        <f t="shared" si="1"/>
        <v>0</v>
      </c>
      <c r="L9" s="56" t="str">
        <f t="shared" si="2"/>
        <v/>
      </c>
      <c r="M9" s="29"/>
      <c r="N9" s="57">
        <v>1.3888888888888888E-2</v>
      </c>
      <c r="O9" s="29"/>
    </row>
    <row r="10" spans="1:15" ht="30.75" customHeight="1">
      <c r="A10" s="30"/>
      <c r="B10" s="31" t="s">
        <v>28</v>
      </c>
      <c r="C10" s="40" t="s">
        <v>11</v>
      </c>
      <c r="D10" s="52"/>
      <c r="E10" s="33">
        <f t="shared" si="0"/>
        <v>0</v>
      </c>
      <c r="F10" s="34" t="str">
        <f>IF($E$10&gt;$I$2,"+ 20 mn de pause","")</f>
        <v/>
      </c>
      <c r="G10" s="35"/>
      <c r="I10" s="58"/>
      <c r="J10" s="59"/>
      <c r="K10" s="60">
        <f t="shared" si="1"/>
        <v>0</v>
      </c>
      <c r="L10" s="61" t="str">
        <f t="shared" si="2"/>
        <v/>
      </c>
      <c r="M10" s="29"/>
      <c r="N10" s="29"/>
      <c r="O10" s="29"/>
    </row>
    <row r="11" spans="1:15" ht="30.75" customHeight="1">
      <c r="A11" s="30"/>
      <c r="B11" s="62"/>
      <c r="C11" s="63"/>
      <c r="D11" s="63"/>
      <c r="E11" s="33">
        <f t="shared" si="0"/>
        <v>0</v>
      </c>
      <c r="F11" s="34" t="str">
        <f>IF($E$11&gt;$I$2,"+ 20 mn de pause","")</f>
        <v/>
      </c>
      <c r="G11" s="35"/>
      <c r="I11" s="29"/>
      <c r="J11" s="29"/>
      <c r="K11" s="64"/>
      <c r="L11" s="29"/>
      <c r="M11" s="29"/>
      <c r="N11" s="57"/>
      <c r="O11" s="29"/>
    </row>
    <row r="12" spans="1:15" ht="30.75" customHeight="1" thickBot="1">
      <c r="A12" s="65"/>
      <c r="B12" s="66"/>
      <c r="C12" s="67"/>
      <c r="D12" s="68"/>
      <c r="E12" s="69">
        <f t="shared" si="0"/>
        <v>0</v>
      </c>
      <c r="F12" s="70" t="str">
        <f>IF($E$12&gt;$I$2,"+ 20 mn de pause","")</f>
        <v/>
      </c>
      <c r="G12" s="71"/>
      <c r="I12" s="25">
        <v>0.5625</v>
      </c>
      <c r="J12" s="26">
        <v>0.72916666666666663</v>
      </c>
      <c r="K12" s="27">
        <f t="shared" ref="K12:K17" si="3">IF(J12-I12&gt;$G$1,(J12-I12)-$G$5,J12-I12)</f>
        <v>0.16666666666666663</v>
      </c>
      <c r="L12" s="28" t="str">
        <f t="shared" ref="L12:L17" si="4">IF(K12&gt;$H$1,"+ 20 mn","")</f>
        <v>+ 20 mn</v>
      </c>
      <c r="M12" s="29"/>
      <c r="N12" s="29"/>
      <c r="O12" s="29"/>
    </row>
    <row r="13" spans="1:15" ht="30.75" customHeight="1">
      <c r="A13" s="19"/>
      <c r="B13" s="20" t="s">
        <v>28</v>
      </c>
      <c r="C13" s="21">
        <v>0.5625</v>
      </c>
      <c r="D13" s="21">
        <v>0.77083333333333337</v>
      </c>
      <c r="E13" s="22">
        <f t="shared" si="0"/>
        <v>0.20833333333333337</v>
      </c>
      <c r="F13" s="23" t="str">
        <f>IF($E$13&gt;$I$2,"+ 20 mn de pause","")</f>
        <v/>
      </c>
      <c r="G13" s="72"/>
      <c r="I13" s="36">
        <v>0.29166666666666669</v>
      </c>
      <c r="J13" s="37">
        <v>0.70833333333333337</v>
      </c>
      <c r="K13" s="38">
        <f>IF(J13-I13&gt;$G$1,(J13-I13)-$G$5,J13-I13)</f>
        <v>0.41666666666666669</v>
      </c>
      <c r="L13" s="39" t="str">
        <f t="shared" si="4"/>
        <v>+ 20 mn</v>
      </c>
      <c r="M13" s="29"/>
      <c r="N13" s="29"/>
      <c r="O13" s="29"/>
    </row>
    <row r="14" spans="1:15" ht="30.75" customHeight="1">
      <c r="A14" s="30"/>
      <c r="B14" s="31" t="s">
        <v>29</v>
      </c>
      <c r="C14" s="32">
        <v>0.29166666666666669</v>
      </c>
      <c r="D14" s="32">
        <v>0.70833333333333337</v>
      </c>
      <c r="E14" s="33">
        <f>IF(ISERROR(IF(D14-C14&lt;=TIME(6,0,0),D14-C14,D14-C14-$G$3)),0,IF(D14-C14&lt;=TIME(6,0,0),D14-C14,D14-C14-$G$3))</f>
        <v>0.40277777777777779</v>
      </c>
      <c r="F14" s="34" t="str">
        <f>IF($E$14&gt;$I$2,"+ 20 mn de pause","")</f>
        <v>+ 20 mn de pause</v>
      </c>
      <c r="G14" s="73"/>
      <c r="I14" s="42">
        <v>0.5625</v>
      </c>
      <c r="J14" s="43">
        <v>0.875</v>
      </c>
      <c r="K14" s="44">
        <f t="shared" si="3"/>
        <v>0.3125</v>
      </c>
      <c r="L14" s="45" t="str">
        <f t="shared" si="4"/>
        <v>+ 20 mn</v>
      </c>
      <c r="M14" s="29"/>
      <c r="N14" s="29"/>
      <c r="O14" s="29"/>
    </row>
    <row r="15" spans="1:15" ht="30.75" customHeight="1">
      <c r="A15" s="41" t="s">
        <v>15</v>
      </c>
      <c r="B15" s="196" t="s">
        <v>30</v>
      </c>
      <c r="C15" s="32">
        <v>0.5625</v>
      </c>
      <c r="D15" s="32">
        <v>0.875</v>
      </c>
      <c r="E15" s="33">
        <f>IF(ISERROR(IF(D15-C15&lt;=TIME(6,0,0),D15-C15,D15-C15-$G$3)),0,IF(D15-C15&lt;=TIME(6,0,0),D15-C15,D15-C15-$G$3))</f>
        <v>0.2986111111111111</v>
      </c>
      <c r="F15" s="34" t="str">
        <f>IF($E$15&gt;$I$2,"+ 20 mn de pause","")</f>
        <v>+ 20 mn de pause</v>
      </c>
      <c r="G15" s="73"/>
      <c r="I15" s="48">
        <v>0.5625</v>
      </c>
      <c r="J15" s="49">
        <v>0.77083333333333337</v>
      </c>
      <c r="K15" s="50">
        <f t="shared" si="3"/>
        <v>0.20833333333333337</v>
      </c>
      <c r="L15" s="51" t="str">
        <f t="shared" si="4"/>
        <v>+ 20 mn</v>
      </c>
      <c r="M15" s="29"/>
      <c r="N15" s="29"/>
      <c r="O15" s="29"/>
    </row>
    <row r="16" spans="1:15" ht="30.75" customHeight="1">
      <c r="A16" s="47">
        <f>$A$8+1</f>
        <v>41037</v>
      </c>
      <c r="B16" s="31" t="s">
        <v>31</v>
      </c>
      <c r="C16" s="63">
        <v>0.5625</v>
      </c>
      <c r="D16" s="32">
        <v>0.92708333333333337</v>
      </c>
      <c r="E16" s="33">
        <f t="shared" ref="E16:E28" si="5">IF(ISERROR(IF(D16-C16&lt;=TIME(6,0,0),D16-C16,D16-C16-$G$3)),0,IF(D16-C16&lt;=TIME(6,0,0),D16-C16,D16-C16-$G$3))</f>
        <v>0.35069444444444448</v>
      </c>
      <c r="F16" s="34" t="str">
        <f>IF($E$16&gt;$I$2,"+ 20 mn de pause","")</f>
        <v>+ 20 mn de pause</v>
      </c>
      <c r="G16" s="73"/>
      <c r="I16" s="53">
        <v>0.5625</v>
      </c>
      <c r="J16" s="54">
        <v>0.85416666666666663</v>
      </c>
      <c r="K16" s="55">
        <f t="shared" si="3"/>
        <v>0.29166666666666663</v>
      </c>
      <c r="L16" s="56" t="str">
        <f t="shared" si="4"/>
        <v>+ 20 mn</v>
      </c>
      <c r="M16" s="29"/>
      <c r="N16" s="29"/>
      <c r="O16" s="29"/>
    </row>
    <row r="17" spans="1:15" ht="30.75" customHeight="1">
      <c r="A17" s="30"/>
      <c r="B17" s="31" t="s">
        <v>31</v>
      </c>
      <c r="C17" s="32">
        <v>0.5625</v>
      </c>
      <c r="D17" s="32">
        <v>0.72916666666666663</v>
      </c>
      <c r="E17" s="33">
        <f t="shared" si="5"/>
        <v>0.16666666666666663</v>
      </c>
      <c r="F17" s="34" t="str">
        <f>IF($E$17&gt;$I$2,"+ 20 mn de pause","")</f>
        <v/>
      </c>
      <c r="G17" s="73"/>
      <c r="I17" s="58">
        <v>0.5625</v>
      </c>
      <c r="J17" s="59">
        <v>0.92708333333333337</v>
      </c>
      <c r="K17" s="60">
        <f t="shared" si="3"/>
        <v>0.36458333333333337</v>
      </c>
      <c r="L17" s="61" t="str">
        <f t="shared" si="4"/>
        <v>+ 20 mn</v>
      </c>
      <c r="M17" s="29"/>
      <c r="N17" s="29"/>
      <c r="O17" s="29"/>
    </row>
    <row r="18" spans="1:15" ht="30.75" customHeight="1">
      <c r="A18" s="30"/>
      <c r="B18" s="31" t="s">
        <v>28</v>
      </c>
      <c r="C18" s="63">
        <v>0.5625</v>
      </c>
      <c r="D18" s="32">
        <v>0.85416666666666663</v>
      </c>
      <c r="E18" s="33">
        <f t="shared" si="5"/>
        <v>0.27777777777777773</v>
      </c>
      <c r="F18" s="34" t="str">
        <f>IF($E$18&gt;$I$2,"+ 20 mn de pause","")</f>
        <v>+ 20 mn de pause</v>
      </c>
      <c r="G18" s="73"/>
      <c r="I18" s="29"/>
      <c r="J18" s="29"/>
      <c r="K18" s="64"/>
      <c r="L18" s="29"/>
      <c r="M18" s="29"/>
      <c r="N18" s="29"/>
      <c r="O18" s="29"/>
    </row>
    <row r="19" spans="1:15" ht="30.75" customHeight="1">
      <c r="A19" s="30"/>
      <c r="B19" s="62"/>
      <c r="C19" s="32"/>
      <c r="D19" s="32"/>
      <c r="E19" s="74">
        <f t="shared" si="5"/>
        <v>0</v>
      </c>
      <c r="F19" s="34" t="str">
        <f>IF($E$19&gt;$I$2,"+ 20 mn de pause","")</f>
        <v/>
      </c>
      <c r="G19" s="73"/>
      <c r="I19" s="25"/>
      <c r="J19" s="26"/>
      <c r="K19" s="27">
        <f t="shared" ref="K19:K24" si="6">IF(J19-I19&gt;$G$1,(J19-I19)-$G$5,J19-I19)</f>
        <v>0</v>
      </c>
      <c r="L19" s="28" t="str">
        <f t="shared" ref="L19:L24" si="7">IF(K19&gt;$H$1,"+ 20 mn","")</f>
        <v/>
      </c>
      <c r="M19" s="29"/>
      <c r="N19" s="29"/>
      <c r="O19" s="29"/>
    </row>
    <row r="20" spans="1:15" ht="30.75" customHeight="1" thickBot="1">
      <c r="A20" s="65"/>
      <c r="B20" s="66"/>
      <c r="C20" s="68"/>
      <c r="D20" s="68"/>
      <c r="E20" s="69">
        <f t="shared" si="5"/>
        <v>0</v>
      </c>
      <c r="F20" s="70" t="str">
        <f>IF($E$20&gt;$I$2,"+ 20 mn de pause","")</f>
        <v/>
      </c>
      <c r="G20" s="75"/>
      <c r="I20" s="36">
        <v>0.5625</v>
      </c>
      <c r="J20" s="37">
        <v>0.875</v>
      </c>
      <c r="K20" s="38">
        <f t="shared" si="6"/>
        <v>0.3125</v>
      </c>
      <c r="L20" s="39" t="str">
        <f t="shared" si="7"/>
        <v>+ 20 mn</v>
      </c>
      <c r="M20" s="29"/>
      <c r="N20" s="29"/>
      <c r="O20" s="29"/>
    </row>
    <row r="21" spans="1:15" ht="30.75" customHeight="1">
      <c r="A21" s="19"/>
      <c r="B21" s="20" t="s">
        <v>28</v>
      </c>
      <c r="C21" s="46" t="s">
        <v>14</v>
      </c>
      <c r="D21" s="21"/>
      <c r="E21" s="22">
        <f t="shared" si="5"/>
        <v>0</v>
      </c>
      <c r="F21" s="23" t="str">
        <f>IF($E$21&gt;$I$2,"+ 20 mn de pause","")</f>
        <v/>
      </c>
      <c r="G21" s="72"/>
      <c r="I21" s="42">
        <v>0.60416666666666663</v>
      </c>
      <c r="J21" s="43">
        <v>0.92708333333333337</v>
      </c>
      <c r="K21" s="44">
        <f t="shared" si="6"/>
        <v>0.32291666666666674</v>
      </c>
      <c r="L21" s="45" t="str">
        <f t="shared" si="7"/>
        <v>+ 20 mn</v>
      </c>
      <c r="M21" s="29"/>
      <c r="N21" s="29"/>
      <c r="O21" s="29"/>
    </row>
    <row r="22" spans="1:15" ht="30.75" customHeight="1">
      <c r="A22" s="30"/>
      <c r="B22" s="31" t="s">
        <v>29</v>
      </c>
      <c r="C22" s="32">
        <v>0.5625</v>
      </c>
      <c r="D22" s="32">
        <v>0.875</v>
      </c>
      <c r="E22" s="33">
        <f t="shared" si="5"/>
        <v>0.2986111111111111</v>
      </c>
      <c r="F22" s="34" t="str">
        <f>IF($E$22&gt;$I$2,"+ 20 mn de pause","")</f>
        <v>+ 20 mn de pause</v>
      </c>
      <c r="G22" s="73"/>
      <c r="I22" s="48"/>
      <c r="J22" s="49"/>
      <c r="K22" s="50">
        <f t="shared" si="6"/>
        <v>0</v>
      </c>
      <c r="L22" s="51" t="str">
        <f t="shared" si="7"/>
        <v/>
      </c>
      <c r="M22" s="29"/>
      <c r="N22" s="29"/>
      <c r="O22" s="29"/>
    </row>
    <row r="23" spans="1:15" ht="30.75" customHeight="1">
      <c r="A23" s="41" t="s">
        <v>16</v>
      </c>
      <c r="B23" s="196" t="s">
        <v>30</v>
      </c>
      <c r="C23" s="32">
        <v>0.60416666666666663</v>
      </c>
      <c r="D23" s="32">
        <v>0.92708333333333337</v>
      </c>
      <c r="E23" s="33">
        <f t="shared" si="5"/>
        <v>0.30902777777777785</v>
      </c>
      <c r="F23" s="34" t="str">
        <f>IF($E$23&gt;$I$2,"+ 20 mn de pause","")</f>
        <v>+ 20 mn de pause</v>
      </c>
      <c r="G23" s="73"/>
      <c r="I23" s="53">
        <v>0.29166666666666669</v>
      </c>
      <c r="J23" s="54">
        <v>0.58333333333333337</v>
      </c>
      <c r="K23" s="55">
        <f t="shared" si="6"/>
        <v>0.29166666666666669</v>
      </c>
      <c r="L23" s="56" t="str">
        <f t="shared" si="7"/>
        <v>+ 20 mn</v>
      </c>
      <c r="M23" s="29"/>
      <c r="N23" s="29"/>
      <c r="O23" s="29"/>
    </row>
    <row r="24" spans="1:15" ht="30.75" customHeight="1">
      <c r="A24" s="47">
        <f>$A$16+1</f>
        <v>41038</v>
      </c>
      <c r="B24" s="31" t="s">
        <v>31</v>
      </c>
      <c r="C24" s="32">
        <v>0.5625</v>
      </c>
      <c r="D24" s="32">
        <v>0.85416666666666663</v>
      </c>
      <c r="E24" s="33">
        <f t="shared" si="5"/>
        <v>0.27777777777777773</v>
      </c>
      <c r="F24" s="34" t="str">
        <f>IF($E$24&gt;$I$2,"+ 20 mn de pause","")</f>
        <v>+ 20 mn de pause</v>
      </c>
      <c r="G24" s="73"/>
      <c r="I24" s="58">
        <v>0.5625</v>
      </c>
      <c r="J24" s="59">
        <v>0.85416666666666663</v>
      </c>
      <c r="K24" s="60">
        <f t="shared" si="6"/>
        <v>0.29166666666666663</v>
      </c>
      <c r="L24" s="61" t="str">
        <f t="shared" si="7"/>
        <v>+ 20 mn</v>
      </c>
      <c r="M24" s="29"/>
      <c r="N24" s="29"/>
      <c r="O24" s="29"/>
    </row>
    <row r="25" spans="1:15" ht="30.75" customHeight="1">
      <c r="A25" s="30"/>
      <c r="B25" s="31" t="s">
        <v>31</v>
      </c>
      <c r="C25" s="46" t="s">
        <v>14</v>
      </c>
      <c r="D25" s="32"/>
      <c r="E25" s="33">
        <f t="shared" si="5"/>
        <v>0</v>
      </c>
      <c r="F25" s="34" t="str">
        <f>IF($E$25&gt;$I$2,"+ 20 mn de pause","")</f>
        <v/>
      </c>
      <c r="G25" s="73"/>
      <c r="I25" s="29"/>
      <c r="J25" s="29"/>
      <c r="K25" s="64"/>
      <c r="L25" s="29"/>
      <c r="M25" s="29"/>
      <c r="N25" s="29"/>
      <c r="O25" s="29"/>
    </row>
    <row r="26" spans="1:15" ht="30.75" customHeight="1">
      <c r="A26" s="30"/>
      <c r="B26" s="31" t="s">
        <v>28</v>
      </c>
      <c r="C26" s="32">
        <v>0.29166666666666669</v>
      </c>
      <c r="D26" s="32">
        <v>0.58333333333333337</v>
      </c>
      <c r="E26" s="33">
        <f t="shared" si="5"/>
        <v>0.27777777777777779</v>
      </c>
      <c r="F26" s="34" t="str">
        <f>IF($E$26&gt;$I$2,"+ 20 mn de pause","")</f>
        <v>+ 20 mn de pause</v>
      </c>
      <c r="G26" s="73"/>
      <c r="I26" s="25"/>
      <c r="J26" s="26"/>
      <c r="K26" s="27">
        <f>IF(J26-I26&gt;$G$1,(J26-I26)-$G$5,J26-I26)</f>
        <v>0</v>
      </c>
      <c r="L26" s="76" t="str">
        <f t="shared" ref="L26:L31" si="8">IF(K26&gt;$H$1,"+ 20 mn","")</f>
        <v/>
      </c>
      <c r="M26" s="29"/>
      <c r="N26" s="29"/>
      <c r="O26" s="29"/>
    </row>
    <row r="27" spans="1:15" ht="30.75" customHeight="1">
      <c r="A27" s="30"/>
      <c r="B27" s="77"/>
      <c r="C27" s="32"/>
      <c r="D27" s="32"/>
      <c r="E27" s="33">
        <f t="shared" si="5"/>
        <v>0</v>
      </c>
      <c r="F27" s="34" t="str">
        <f>IF($E$27&gt;$I$2,"+ 20 mn de pause","")</f>
        <v/>
      </c>
      <c r="G27" s="73"/>
      <c r="I27" s="36">
        <v>0.54166666666666663</v>
      </c>
      <c r="J27" s="37">
        <v>0.92708333333333337</v>
      </c>
      <c r="K27" s="38">
        <f>IF(J27-I27&gt;$G$1,(J27-I27)-$G$5,J27-I27)</f>
        <v>0.38541666666666674</v>
      </c>
      <c r="L27" s="78" t="str">
        <f t="shared" si="8"/>
        <v>+ 20 mn</v>
      </c>
      <c r="M27" s="29"/>
      <c r="N27" s="29"/>
      <c r="O27" s="29"/>
    </row>
    <row r="28" spans="1:15" ht="30.75" customHeight="1" thickBot="1">
      <c r="A28" s="65"/>
      <c r="B28" s="79"/>
      <c r="C28" s="68"/>
      <c r="D28" s="68"/>
      <c r="E28" s="69">
        <f t="shared" si="5"/>
        <v>0</v>
      </c>
      <c r="F28" s="70" t="str">
        <f>IF($E$28&gt;$I$2,"+ 20 mn de pause","")</f>
        <v/>
      </c>
      <c r="G28" s="75"/>
      <c r="I28" s="80">
        <v>0.54166666666666663</v>
      </c>
      <c r="J28" s="81">
        <v>0.85416666666666663</v>
      </c>
      <c r="K28" s="82">
        <f t="shared" ref="K28:K30" si="9">IF(J28-I28&gt;$G$1,(J28-I28)-$G$5,J28-I28)</f>
        <v>0.3125</v>
      </c>
      <c r="L28" s="83" t="str">
        <f t="shared" si="8"/>
        <v>+ 20 mn</v>
      </c>
      <c r="M28" s="29"/>
      <c r="N28" s="29"/>
      <c r="O28" s="29"/>
    </row>
    <row r="29" spans="1:15" s="85" customFormat="1" ht="30.75" customHeight="1" thickBot="1">
      <c r="A29" s="84"/>
      <c r="B29" s="84"/>
      <c r="C29" s="84"/>
      <c r="D29" s="84"/>
      <c r="E29" s="84"/>
      <c r="F29" s="84"/>
      <c r="G29" s="84"/>
      <c r="I29" s="48"/>
      <c r="J29" s="49"/>
      <c r="K29" s="50">
        <f t="shared" si="9"/>
        <v>0</v>
      </c>
      <c r="L29" s="86" t="str">
        <f t="shared" si="8"/>
        <v/>
      </c>
      <c r="M29" s="29"/>
      <c r="N29" s="29"/>
      <c r="O29" s="29"/>
    </row>
    <row r="30" spans="1:15" ht="30.75" customHeight="1">
      <c r="A30" s="19"/>
      <c r="B30" s="20" t="s">
        <v>28</v>
      </c>
      <c r="C30" s="87" t="s">
        <v>11</v>
      </c>
      <c r="D30" s="21"/>
      <c r="E30" s="22">
        <f t="shared" ref="E30:E45" si="10">IF(ISERROR(IF(D30-C30&lt;=TIME(6,0,0),D30-C30,D30-C30-$G$3)),0,IF(D30-C30&lt;=TIME(6,0,0),D30-C30,D30-C30-$G$3))</f>
        <v>0</v>
      </c>
      <c r="F30" s="23" t="str">
        <f>IF($E$30&gt;$I$2,"+ 20 mn de pause","")</f>
        <v/>
      </c>
      <c r="G30" s="72"/>
      <c r="I30" s="88">
        <v>0.54166666666666663</v>
      </c>
      <c r="J30" s="89">
        <v>0.875</v>
      </c>
      <c r="K30" s="90">
        <f t="shared" si="9"/>
        <v>0.33333333333333337</v>
      </c>
      <c r="L30" s="91" t="str">
        <f t="shared" si="8"/>
        <v>+ 20 mn</v>
      </c>
      <c r="M30" s="29"/>
      <c r="N30" s="29"/>
      <c r="O30" s="29"/>
    </row>
    <row r="31" spans="1:15" ht="30.75" customHeight="1">
      <c r="A31" s="30"/>
      <c r="B31" s="31" t="s">
        <v>29</v>
      </c>
      <c r="C31" s="32">
        <v>0.54166666666666663</v>
      </c>
      <c r="D31" s="32">
        <v>0.92708333333333337</v>
      </c>
      <c r="E31" s="33">
        <f t="shared" si="10"/>
        <v>0.37152777777777785</v>
      </c>
      <c r="F31" s="34" t="str">
        <f>IF($E$31&gt;$I$2,"+ 20 mn de pause","")</f>
        <v>+ 20 mn de pause</v>
      </c>
      <c r="G31" s="73"/>
      <c r="I31" s="58">
        <v>0.29166666666666669</v>
      </c>
      <c r="J31" s="59">
        <v>0.625</v>
      </c>
      <c r="K31" s="60">
        <f>IF(J31-I31&gt;$G$1,(J31-I31)-$G$5,J31-I31)</f>
        <v>0.33333333333333331</v>
      </c>
      <c r="L31" s="92" t="str">
        <f t="shared" si="8"/>
        <v>+ 20 mn</v>
      </c>
      <c r="M31" s="29"/>
      <c r="N31" s="29"/>
      <c r="O31" s="29"/>
    </row>
    <row r="32" spans="1:15" ht="30.75" customHeight="1">
      <c r="A32" s="41" t="s">
        <v>17</v>
      </c>
      <c r="B32" s="196" t="s">
        <v>30</v>
      </c>
      <c r="C32" s="63">
        <v>0.54166666666666663</v>
      </c>
      <c r="D32" s="32">
        <v>0.85416666666666663</v>
      </c>
      <c r="E32" s="33">
        <f t="shared" si="10"/>
        <v>0.2986111111111111</v>
      </c>
      <c r="F32" s="34" t="str">
        <f>IF($E$32&gt;$I$2,"+ 20 mn de pause","")</f>
        <v>+ 20 mn de pause</v>
      </c>
      <c r="G32" s="73"/>
      <c r="I32" s="29"/>
      <c r="J32" s="29"/>
      <c r="K32" s="64"/>
      <c r="L32" s="29"/>
      <c r="M32" s="29"/>
      <c r="N32" s="29"/>
      <c r="O32" s="29"/>
    </row>
    <row r="33" spans="1:15" ht="30.75" customHeight="1">
      <c r="A33" s="47">
        <f>$A$24+1</f>
        <v>41039</v>
      </c>
      <c r="B33" s="31" t="s">
        <v>31</v>
      </c>
      <c r="C33" s="63">
        <v>0.29166666666666669</v>
      </c>
      <c r="D33" s="32">
        <v>0.625</v>
      </c>
      <c r="E33" s="33">
        <f t="shared" si="10"/>
        <v>0.31944444444444442</v>
      </c>
      <c r="F33" s="34" t="str">
        <f>IF($E$33&gt;$I$2,"+ 20 mn de pause","")</f>
        <v>+ 20 mn de pause</v>
      </c>
      <c r="G33" s="73"/>
      <c r="I33" s="25"/>
      <c r="J33" s="26"/>
      <c r="K33" s="27">
        <f t="shared" ref="K33:K37" si="11">IF(J33-I33&gt;$G$1,(J33-I33)-$G$5,J33-I33)</f>
        <v>0</v>
      </c>
      <c r="L33" s="28" t="str">
        <f t="shared" ref="L33:L38" si="12">IF(K33&gt;$H$1,"+ 20 mn","")</f>
        <v/>
      </c>
      <c r="M33" s="29"/>
      <c r="N33" s="29"/>
      <c r="O33" s="29"/>
    </row>
    <row r="34" spans="1:15" ht="30.75" customHeight="1">
      <c r="A34" s="30"/>
      <c r="B34" s="31" t="s">
        <v>31</v>
      </c>
      <c r="C34" s="40" t="s">
        <v>11</v>
      </c>
      <c r="D34" s="32"/>
      <c r="E34" s="33">
        <f t="shared" si="10"/>
        <v>0</v>
      </c>
      <c r="F34" s="34" t="str">
        <f>IF($E$34&gt;$I$2,"+ 20 mn de pause","")</f>
        <v/>
      </c>
      <c r="G34" s="73"/>
      <c r="I34" s="36">
        <v>0.5625</v>
      </c>
      <c r="J34" s="37">
        <v>0.85416666666666663</v>
      </c>
      <c r="K34" s="38">
        <f t="shared" si="11"/>
        <v>0.29166666666666663</v>
      </c>
      <c r="L34" s="39" t="str">
        <f t="shared" si="12"/>
        <v>+ 20 mn</v>
      </c>
      <c r="M34" s="29"/>
      <c r="N34" s="29"/>
      <c r="O34" s="29"/>
    </row>
    <row r="35" spans="1:15" ht="30.75" customHeight="1">
      <c r="A35" s="30"/>
      <c r="B35" s="31" t="s">
        <v>28</v>
      </c>
      <c r="C35" s="32">
        <v>0.54166666666666663</v>
      </c>
      <c r="D35" s="32">
        <v>0.875</v>
      </c>
      <c r="E35" s="33">
        <f t="shared" si="10"/>
        <v>0.31944444444444448</v>
      </c>
      <c r="F35" s="34" t="str">
        <f>IF($E$35&gt;$I$2,"+ 20 mn de pause","")</f>
        <v>+ 20 mn de pause</v>
      </c>
      <c r="G35" s="73"/>
      <c r="I35" s="42">
        <v>0.29166666666666669</v>
      </c>
      <c r="J35" s="43">
        <v>0.58333333333333337</v>
      </c>
      <c r="K35" s="44">
        <f t="shared" si="11"/>
        <v>0.29166666666666669</v>
      </c>
      <c r="L35" s="45" t="str">
        <f t="shared" si="12"/>
        <v>+ 20 mn</v>
      </c>
      <c r="M35" s="29"/>
      <c r="N35" s="29"/>
      <c r="O35" s="29"/>
    </row>
    <row r="36" spans="1:15" ht="30.75" customHeight="1">
      <c r="A36" s="30"/>
      <c r="B36" s="93"/>
      <c r="C36" s="32"/>
      <c r="D36" s="32"/>
      <c r="E36" s="33">
        <f t="shared" si="10"/>
        <v>0</v>
      </c>
      <c r="F36" s="34" t="str">
        <f>IF($E$36&gt;$I$2,"+ 20 mn de pause","")</f>
        <v/>
      </c>
      <c r="G36" s="73"/>
      <c r="I36" s="48"/>
      <c r="J36" s="49"/>
      <c r="K36" s="50">
        <f t="shared" si="11"/>
        <v>0</v>
      </c>
      <c r="L36" s="51" t="str">
        <f t="shared" si="12"/>
        <v/>
      </c>
      <c r="M36" s="29"/>
      <c r="N36" s="29"/>
      <c r="O36" s="29"/>
    </row>
    <row r="37" spans="1:15" ht="30.75" customHeight="1" thickBot="1">
      <c r="A37" s="65"/>
      <c r="B37" s="79"/>
      <c r="C37" s="68"/>
      <c r="D37" s="68"/>
      <c r="E37" s="69">
        <f t="shared" si="10"/>
        <v>0</v>
      </c>
      <c r="F37" s="70" t="str">
        <f>IF($E$37&gt;$I$2,"+ 20 mn de pause","")</f>
        <v/>
      </c>
      <c r="G37" s="75"/>
      <c r="I37" s="53">
        <v>0.60416666666666663</v>
      </c>
      <c r="J37" s="54">
        <v>0.92708333333333337</v>
      </c>
      <c r="K37" s="55">
        <f t="shared" si="11"/>
        <v>0.32291666666666674</v>
      </c>
      <c r="L37" s="56" t="str">
        <f t="shared" si="12"/>
        <v>+ 20 mn</v>
      </c>
      <c r="M37" s="29"/>
      <c r="N37" s="29"/>
      <c r="O37" s="29"/>
    </row>
    <row r="38" spans="1:15" ht="30.75" customHeight="1">
      <c r="A38" s="19"/>
      <c r="B38" s="20" t="s">
        <v>28</v>
      </c>
      <c r="C38" s="40" t="s">
        <v>11</v>
      </c>
      <c r="D38" s="21"/>
      <c r="E38" s="22">
        <f t="shared" si="10"/>
        <v>0</v>
      </c>
      <c r="F38" s="94" t="str">
        <f>IF($E$38&gt;$I$2,"+ 20 mn de pause","")</f>
        <v/>
      </c>
      <c r="G38" s="95"/>
      <c r="I38" s="58">
        <v>0.5625</v>
      </c>
      <c r="J38" s="59">
        <v>0.875</v>
      </c>
      <c r="K38" s="60">
        <f>IF(J38-I38&gt;$G$1,(J38-I38)-$G$5,J38-I38)</f>
        <v>0.3125</v>
      </c>
      <c r="L38" s="61" t="str">
        <f t="shared" si="12"/>
        <v>+ 20 mn</v>
      </c>
      <c r="M38" s="29"/>
      <c r="N38" s="29"/>
      <c r="O38" s="29"/>
    </row>
    <row r="39" spans="1:15" ht="30.75" customHeight="1">
      <c r="A39" s="30"/>
      <c r="B39" s="31" t="s">
        <v>29</v>
      </c>
      <c r="C39" s="32">
        <v>0.5625</v>
      </c>
      <c r="D39" s="32">
        <v>0.85416666666666663</v>
      </c>
      <c r="E39" s="33">
        <f t="shared" si="10"/>
        <v>0.27777777777777773</v>
      </c>
      <c r="F39" s="96" t="str">
        <f>IF($E$39&gt;$I$2,"+ 20 mn de pause","")</f>
        <v>+ 20 mn de pause</v>
      </c>
      <c r="G39" s="97"/>
      <c r="I39" s="29"/>
      <c r="J39" s="29"/>
      <c r="K39" s="98"/>
      <c r="L39" s="29"/>
      <c r="M39" s="29"/>
      <c r="N39" s="29"/>
      <c r="O39" s="29"/>
    </row>
    <row r="40" spans="1:15" ht="30.75" customHeight="1">
      <c r="A40" s="41" t="s">
        <v>18</v>
      </c>
      <c r="B40" s="196" t="s">
        <v>30</v>
      </c>
      <c r="C40" s="32">
        <v>0.29166666666666669</v>
      </c>
      <c r="D40" s="32">
        <v>0.58333333333333337</v>
      </c>
      <c r="E40" s="33">
        <f t="shared" si="10"/>
        <v>0.27777777777777779</v>
      </c>
      <c r="F40" s="96" t="str">
        <f>IF($E$40&gt;$I$2,"+ 20 mn de pause","")</f>
        <v>+ 20 mn de pause</v>
      </c>
      <c r="G40" s="97"/>
      <c r="I40" s="25">
        <v>0.45833333333333331</v>
      </c>
      <c r="J40" s="26">
        <v>0.92708333333333337</v>
      </c>
      <c r="K40" s="27">
        <f>J40-I40</f>
        <v>0.46875000000000006</v>
      </c>
      <c r="L40" s="28"/>
      <c r="M40" s="29"/>
      <c r="N40" s="29"/>
      <c r="O40" s="29"/>
    </row>
    <row r="41" spans="1:15" ht="30.75" customHeight="1">
      <c r="A41" s="47">
        <f>$A$33+1</f>
        <v>41040</v>
      </c>
      <c r="B41" s="31" t="s">
        <v>31</v>
      </c>
      <c r="C41" s="32">
        <v>0.5625</v>
      </c>
      <c r="D41" s="32">
        <v>0.875</v>
      </c>
      <c r="E41" s="33">
        <f t="shared" si="10"/>
        <v>0.2986111111111111</v>
      </c>
      <c r="F41" s="96" t="str">
        <f>IF($E$41&gt;$I$2,"+ 20 mn de pause","")</f>
        <v>+ 20 mn de pause</v>
      </c>
      <c r="G41" s="97"/>
      <c r="I41" s="48">
        <v>0.33333333333333331</v>
      </c>
      <c r="J41" s="49">
        <v>0.85416666666666663</v>
      </c>
      <c r="K41" s="50">
        <f>J41-I41</f>
        <v>0.52083333333333326</v>
      </c>
      <c r="L41" s="99"/>
      <c r="M41" s="29"/>
      <c r="N41" s="29"/>
      <c r="O41" s="29"/>
    </row>
    <row r="42" spans="1:15" ht="30.75" customHeight="1">
      <c r="A42" s="30"/>
      <c r="B42" s="31" t="s">
        <v>31</v>
      </c>
      <c r="C42" s="40" t="s">
        <v>11</v>
      </c>
      <c r="D42" s="32"/>
      <c r="E42" s="33">
        <f t="shared" si="10"/>
        <v>0</v>
      </c>
      <c r="F42" s="96" t="str">
        <f>IF($E$42&gt;$I$2,"+ 20 mn de pause","")</f>
        <v/>
      </c>
      <c r="G42" s="97"/>
      <c r="I42" s="29"/>
      <c r="J42" s="29"/>
      <c r="K42" s="64"/>
      <c r="L42" s="29"/>
      <c r="M42" s="29"/>
      <c r="N42" s="29"/>
      <c r="O42" s="29"/>
    </row>
    <row r="43" spans="1:15" ht="30.75" customHeight="1">
      <c r="A43" s="30"/>
      <c r="B43" s="31" t="s">
        <v>28</v>
      </c>
      <c r="C43" s="32">
        <v>0.60416666666666663</v>
      </c>
      <c r="D43" s="32">
        <v>0.92708333333333337</v>
      </c>
      <c r="E43" s="33">
        <f t="shared" si="10"/>
        <v>0.30902777777777785</v>
      </c>
      <c r="F43" s="96" t="str">
        <f>IF($E$43&gt;$I$2,"+ 20 mn de pause","")</f>
        <v>+ 20 mn de pause</v>
      </c>
      <c r="G43" s="97"/>
      <c r="I43" s="25">
        <v>0.33333333333333331</v>
      </c>
      <c r="J43" s="26">
        <v>0.85416666666666663</v>
      </c>
      <c r="K43" s="27">
        <f>J43-I43</f>
        <v>0.52083333333333326</v>
      </c>
      <c r="L43" s="100"/>
      <c r="M43" s="29"/>
      <c r="N43" s="29"/>
      <c r="O43" s="29"/>
    </row>
    <row r="44" spans="1:15" ht="30.75" customHeight="1">
      <c r="A44" s="30"/>
      <c r="B44" s="101"/>
      <c r="C44" s="32"/>
      <c r="D44" s="102"/>
      <c r="E44" s="33">
        <f t="shared" si="10"/>
        <v>0</v>
      </c>
      <c r="F44" s="96" t="str">
        <f>IF($E$44&gt;$I$2,"+ 20 mn de pause","")</f>
        <v/>
      </c>
      <c r="G44" s="97"/>
      <c r="I44" s="48">
        <v>0.45833333333333331</v>
      </c>
      <c r="J44" s="49">
        <v>0.92708333333333337</v>
      </c>
      <c r="K44" s="50">
        <f>J44-I44</f>
        <v>0.46875000000000006</v>
      </c>
      <c r="L44" s="99"/>
      <c r="M44" s="29"/>
      <c r="N44" s="29"/>
      <c r="O44" s="29"/>
    </row>
    <row r="45" spans="1:15" ht="30.75" customHeight="1" thickBot="1">
      <c r="A45" s="65"/>
      <c r="B45" s="79"/>
      <c r="C45" s="68"/>
      <c r="D45" s="68"/>
      <c r="E45" s="69">
        <f t="shared" si="10"/>
        <v>0</v>
      </c>
      <c r="F45" s="103" t="str">
        <f>IF($E$45&gt;$I$2,"+ 20 mn de pause","")</f>
        <v/>
      </c>
      <c r="G45" s="104"/>
    </row>
    <row r="46" spans="1:15" ht="16.5" thickBot="1">
      <c r="A46" s="84"/>
      <c r="B46" s="105"/>
      <c r="C46" s="106"/>
      <c r="D46" s="106"/>
      <c r="E46" s="107"/>
      <c r="F46" s="108"/>
      <c r="G46" s="109"/>
    </row>
    <row r="47" spans="1:15">
      <c r="A47" s="110"/>
      <c r="B47" s="111"/>
      <c r="C47" s="112" t="s">
        <v>3</v>
      </c>
      <c r="D47" s="113">
        <f>$G$2</f>
        <v>19</v>
      </c>
      <c r="E47" s="114"/>
      <c r="F47" s="111"/>
      <c r="G47" s="115"/>
    </row>
    <row r="48" spans="1:15" ht="16.5" thickBot="1">
      <c r="A48" s="116"/>
      <c r="B48" s="117" t="s">
        <v>19</v>
      </c>
      <c r="C48" s="118">
        <f>A52</f>
        <v>41041</v>
      </c>
      <c r="D48" s="7" t="s">
        <v>20</v>
      </c>
      <c r="E48" s="118">
        <f>C48+1</f>
        <v>41042</v>
      </c>
      <c r="F48" s="7"/>
      <c r="G48" s="119"/>
    </row>
    <row r="49" spans="1:7" ht="16.5" thickBot="1">
      <c r="A49" s="10"/>
      <c r="C49" s="11"/>
      <c r="E49" s="120"/>
      <c r="F49" s="121"/>
      <c r="G49" s="13">
        <v>1.3888888888888888E-2</v>
      </c>
    </row>
    <row r="50" spans="1:7" ht="32.25" thickBot="1">
      <c r="A50" s="14" t="s">
        <v>4</v>
      </c>
      <c r="B50" s="15" t="s">
        <v>5</v>
      </c>
      <c r="C50" s="15" t="s">
        <v>6</v>
      </c>
      <c r="D50" s="15" t="s">
        <v>7</v>
      </c>
      <c r="E50" s="15" t="s">
        <v>8</v>
      </c>
      <c r="F50" s="122" t="s">
        <v>9</v>
      </c>
      <c r="G50" s="123" t="s">
        <v>10</v>
      </c>
    </row>
    <row r="51" spans="1:7" ht="31.5" customHeight="1">
      <c r="A51" s="124" t="s">
        <v>21</v>
      </c>
      <c r="B51" s="125" t="s">
        <v>28</v>
      </c>
      <c r="C51" s="126">
        <v>0.33333333333333331</v>
      </c>
      <c r="D51" s="126">
        <v>0.85416666666666663</v>
      </c>
      <c r="E51" s="127">
        <f>D51-C51</f>
        <v>0.52083333333333326</v>
      </c>
      <c r="F51" s="128" t="s">
        <v>22</v>
      </c>
      <c r="G51" s="129"/>
    </row>
    <row r="52" spans="1:7" ht="31.5" customHeight="1">
      <c r="A52" s="130">
        <f>$A$41+1</f>
        <v>41041</v>
      </c>
      <c r="B52" s="125"/>
      <c r="C52" s="131"/>
      <c r="D52" s="131"/>
      <c r="E52" s="132"/>
      <c r="F52" s="128"/>
      <c r="G52" s="133"/>
    </row>
    <row r="53" spans="1:7" ht="31.5" customHeight="1" thickBot="1">
      <c r="A53" s="134"/>
      <c r="B53" s="135" t="s">
        <v>31</v>
      </c>
      <c r="C53" s="136">
        <v>0.45833333333333331</v>
      </c>
      <c r="D53" s="136">
        <v>0.92708333333333337</v>
      </c>
      <c r="E53" s="137">
        <f>D53-C53</f>
        <v>0.46875000000000006</v>
      </c>
      <c r="F53" s="70" t="s">
        <v>22</v>
      </c>
      <c r="G53" s="138"/>
    </row>
    <row r="54" spans="1:7" ht="31.5" customHeight="1">
      <c r="A54" s="124" t="s">
        <v>23</v>
      </c>
      <c r="B54" s="139" t="s">
        <v>28</v>
      </c>
      <c r="C54" s="140">
        <v>0.45833333333333331</v>
      </c>
      <c r="D54" s="140">
        <v>0.92708333333333337</v>
      </c>
      <c r="E54" s="127">
        <f>D54-C54</f>
        <v>0.46875000000000006</v>
      </c>
      <c r="F54" s="23" t="s">
        <v>22</v>
      </c>
      <c r="G54" s="141"/>
    </row>
    <row r="55" spans="1:7" ht="31.5" customHeight="1">
      <c r="A55" s="130">
        <f>$A$52+1</f>
        <v>41042</v>
      </c>
      <c r="B55" s="125"/>
      <c r="C55" s="126"/>
      <c r="D55" s="131"/>
      <c r="E55" s="132"/>
      <c r="F55" s="142"/>
      <c r="G55" s="133"/>
    </row>
    <row r="56" spans="1:7" ht="31.5" customHeight="1" thickBot="1">
      <c r="A56" s="134"/>
      <c r="B56" s="135" t="s">
        <v>31</v>
      </c>
      <c r="C56" s="136">
        <v>0.33333333333333331</v>
      </c>
      <c r="D56" s="136">
        <v>0.85416666666666663</v>
      </c>
      <c r="E56" s="137">
        <f>D56-C56</f>
        <v>0.52083333333333326</v>
      </c>
      <c r="F56" s="70" t="s">
        <v>22</v>
      </c>
      <c r="G56" s="143"/>
    </row>
    <row r="57" spans="1:7">
      <c r="A57" s="10"/>
      <c r="C57" s="144"/>
      <c r="E57" s="10"/>
      <c r="F57" s="12"/>
    </row>
    <row r="58" spans="1:7" ht="16.5" thickBot="1">
      <c r="A58" s="10"/>
      <c r="C58" s="11"/>
      <c r="E58" s="10"/>
      <c r="F58" s="12"/>
    </row>
    <row r="59" spans="1:7" ht="48" thickBot="1">
      <c r="A59" s="145" t="s">
        <v>3</v>
      </c>
      <c r="B59" s="146">
        <f>G2</f>
        <v>19</v>
      </c>
      <c r="C59" s="147" t="s">
        <v>24</v>
      </c>
      <c r="D59" s="148" t="s">
        <v>25</v>
      </c>
      <c r="E59" s="149"/>
      <c r="F59" s="150"/>
      <c r="G59" s="151"/>
    </row>
    <row r="60" spans="1:7" ht="29.25" customHeight="1">
      <c r="A60" s="20" t="s">
        <v>28</v>
      </c>
      <c r="B60" s="20"/>
      <c r="C60" s="152">
        <f>$E$5+$E$13+$E$21+$E$30+$E$38+E51+E54</f>
        <v>1.4756944444444444</v>
      </c>
      <c r="D60" s="153">
        <f>E54</f>
        <v>0.46875000000000006</v>
      </c>
      <c r="E60" s="154"/>
      <c r="F60" s="155"/>
      <c r="G60" s="156"/>
    </row>
    <row r="61" spans="1:7" ht="29.25" customHeight="1">
      <c r="A61" s="31" t="s">
        <v>29</v>
      </c>
      <c r="B61" s="31"/>
      <c r="C61" s="120">
        <f>$E$6+$E$14+$E$22+$E$31+$E$39</f>
        <v>1.6284722222222223</v>
      </c>
      <c r="D61" s="153"/>
      <c r="E61" s="159"/>
      <c r="F61" s="159"/>
      <c r="G61" s="160"/>
    </row>
    <row r="62" spans="1:7" ht="29.25" customHeight="1">
      <c r="A62" s="196" t="s">
        <v>30</v>
      </c>
      <c r="B62" s="196"/>
      <c r="C62" s="120">
        <f>$E$7+$E$15+$E$23+$E$32+$E$40</f>
        <v>1.1840277777777777</v>
      </c>
      <c r="D62" s="85"/>
      <c r="E62" s="161"/>
      <c r="F62" s="162"/>
      <c r="G62" s="163"/>
    </row>
    <row r="63" spans="1:7" ht="29.25" customHeight="1">
      <c r="A63" s="31" t="s">
        <v>31</v>
      </c>
      <c r="B63" s="31"/>
      <c r="C63" s="120">
        <f>$E$8+$E$16+$E$24+$E$33+$E$41</f>
        <v>1.2465277777777777</v>
      </c>
      <c r="D63" s="85"/>
      <c r="E63" s="161"/>
      <c r="F63" s="162"/>
      <c r="G63" s="163"/>
    </row>
    <row r="64" spans="1:7" ht="29.25" customHeight="1">
      <c r="A64" s="31" t="s">
        <v>31</v>
      </c>
      <c r="B64" s="31"/>
      <c r="C64" s="120">
        <f>$E$9+$E$17+$E$25+$E$34+$E$42+E53+E56</f>
        <v>1.4652777777777777</v>
      </c>
      <c r="D64" s="153">
        <f>E56</f>
        <v>0.52083333333333326</v>
      </c>
      <c r="E64" s="161"/>
      <c r="F64" s="162"/>
      <c r="G64" s="163"/>
    </row>
    <row r="65" spans="1:7" ht="29.25" customHeight="1">
      <c r="A65" s="31" t="s">
        <v>28</v>
      </c>
      <c r="B65" s="31"/>
      <c r="C65" s="120">
        <f>$E$10+$E$18+$E$26+$E$35+$E$43</f>
        <v>1.1840277777777779</v>
      </c>
      <c r="D65" s="85"/>
      <c r="E65" s="161"/>
      <c r="F65" s="162"/>
      <c r="G65" s="163"/>
    </row>
    <row r="66" spans="1:7" ht="29.25" customHeight="1">
      <c r="A66" s="157"/>
      <c r="B66" s="158"/>
      <c r="C66" s="120"/>
      <c r="D66" s="153"/>
      <c r="E66" s="161"/>
      <c r="F66" s="162"/>
      <c r="G66" s="163"/>
    </row>
    <row r="67" spans="1:7" ht="29.25" customHeight="1" thickBot="1">
      <c r="A67" s="164"/>
      <c r="B67" s="165"/>
      <c r="C67" s="166"/>
      <c r="D67" s="167"/>
      <c r="E67" s="168"/>
      <c r="F67" s="169"/>
      <c r="G67" s="170"/>
    </row>
    <row r="68" spans="1:7" ht="16.5" thickBot="1">
      <c r="A68" s="171"/>
      <c r="B68" s="171"/>
      <c r="C68" s="172"/>
      <c r="D68" s="172"/>
      <c r="E68" s="173"/>
      <c r="F68" s="12"/>
      <c r="G68" s="173"/>
    </row>
    <row r="69" spans="1:7" ht="25.5" customHeight="1" thickBot="1">
      <c r="A69" s="174"/>
      <c r="B69" s="175"/>
      <c r="C69" s="176" t="s">
        <v>26</v>
      </c>
      <c r="D69" s="176"/>
      <c r="E69" s="176"/>
      <c r="F69" s="177"/>
      <c r="G69" s="178"/>
    </row>
    <row r="70" spans="1:7" ht="26.25" customHeight="1">
      <c r="A70" s="20" t="s">
        <v>28</v>
      </c>
      <c r="B70" s="179"/>
      <c r="C70" s="180" t="s">
        <v>27</v>
      </c>
      <c r="D70" s="181"/>
      <c r="E70" s="181"/>
      <c r="F70" s="182"/>
      <c r="G70" s="183"/>
    </row>
    <row r="71" spans="1:7" ht="26.25" customHeight="1">
      <c r="A71" s="31" t="s">
        <v>29</v>
      </c>
      <c r="B71" s="158"/>
      <c r="C71" s="180" t="s">
        <v>27</v>
      </c>
      <c r="D71" s="181"/>
      <c r="E71" s="181"/>
      <c r="F71" s="182"/>
      <c r="G71" s="183"/>
    </row>
    <row r="72" spans="1:7" ht="26.25" customHeight="1">
      <c r="A72" s="196" t="s">
        <v>30</v>
      </c>
      <c r="B72" s="158"/>
      <c r="C72" s="180" t="s">
        <v>27</v>
      </c>
      <c r="D72" s="181"/>
      <c r="E72" s="181"/>
      <c r="F72" s="182"/>
      <c r="G72" s="183"/>
    </row>
    <row r="73" spans="1:7" ht="26.25" customHeight="1">
      <c r="A73" s="31" t="s">
        <v>31</v>
      </c>
      <c r="B73" s="158"/>
      <c r="C73" s="180" t="s">
        <v>27</v>
      </c>
      <c r="D73" s="181"/>
      <c r="E73" s="181"/>
      <c r="F73" s="182"/>
      <c r="G73" s="183"/>
    </row>
    <row r="74" spans="1:7" ht="26.25" customHeight="1">
      <c r="A74" s="31" t="s">
        <v>31</v>
      </c>
      <c r="B74" s="158"/>
      <c r="C74" s="180" t="s">
        <v>27</v>
      </c>
      <c r="D74" s="181"/>
      <c r="E74" s="181"/>
      <c r="F74" s="182"/>
      <c r="G74" s="183"/>
    </row>
    <row r="75" spans="1:7" ht="26.25" customHeight="1">
      <c r="A75" s="31" t="s">
        <v>28</v>
      </c>
      <c r="B75" s="158"/>
      <c r="C75" s="180" t="s">
        <v>27</v>
      </c>
      <c r="D75" s="181"/>
      <c r="E75" s="181"/>
      <c r="F75" s="182"/>
      <c r="G75" s="183"/>
    </row>
    <row r="76" spans="1:7" ht="26.25" customHeight="1">
      <c r="A76" s="157"/>
      <c r="B76" s="158"/>
      <c r="C76" s="180" t="s">
        <v>27</v>
      </c>
      <c r="D76" s="181"/>
      <c r="E76" s="181"/>
      <c r="F76" s="182"/>
      <c r="G76" s="183"/>
    </row>
    <row r="77" spans="1:7" ht="26.25" customHeight="1" thickBot="1">
      <c r="A77" s="184"/>
      <c r="B77" s="185"/>
      <c r="C77" s="186" t="s">
        <v>27</v>
      </c>
      <c r="D77" s="187"/>
      <c r="E77" s="187"/>
      <c r="F77" s="188"/>
      <c r="G77" s="189"/>
    </row>
    <row r="78" spans="1:7" ht="26.25" customHeight="1"/>
    <row r="79" spans="1:7" ht="26.25" customHeight="1"/>
  </sheetData>
  <mergeCells count="26">
    <mergeCell ref="C76:G76"/>
    <mergeCell ref="C77:G77"/>
    <mergeCell ref="C70:G70"/>
    <mergeCell ref="C71:G71"/>
    <mergeCell ref="C72:G72"/>
    <mergeCell ref="C73:G73"/>
    <mergeCell ref="C74:G74"/>
    <mergeCell ref="C75:G75"/>
    <mergeCell ref="E63:G63"/>
    <mergeCell ref="E64:G64"/>
    <mergeCell ref="E65:G65"/>
    <mergeCell ref="E66:G66"/>
    <mergeCell ref="E67:G67"/>
    <mergeCell ref="C69:G69"/>
    <mergeCell ref="G51:G53"/>
    <mergeCell ref="G54:G56"/>
    <mergeCell ref="E59:G59"/>
    <mergeCell ref="E60:G60"/>
    <mergeCell ref="E61:G61"/>
    <mergeCell ref="E62:G62"/>
    <mergeCell ref="A1:G1"/>
    <mergeCell ref="G5:G12"/>
    <mergeCell ref="G13:G20"/>
    <mergeCell ref="G21:G28"/>
    <mergeCell ref="G30:G37"/>
    <mergeCell ref="G38:G45"/>
  </mergeCells>
  <pageMargins left="0.70866141732283472" right="0.70866141732283472" top="0.74803149606299213" bottom="0.74803149606299213" header="0.31496062992125984" footer="0.31496062992125984"/>
  <pageSetup paperSize="9" scale="83" orientation="portrait" r:id="rId1"/>
  <rowBreaks count="2" manualBreakCount="2">
    <brk id="28" max="16383" man="1"/>
    <brk id="57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sem19 previsionnel ok </vt:lpstr>
      <vt:lpstr>'sem19 previsionnel ok '!Impression_des_titres</vt:lpstr>
      <vt:lpstr>'sem19 previsionnel ok 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ndabudyk</dc:creator>
  <cp:lastModifiedBy>ndabudyk</cp:lastModifiedBy>
  <dcterms:created xsi:type="dcterms:W3CDTF">2012-03-01T13:47:01Z</dcterms:created>
  <dcterms:modified xsi:type="dcterms:W3CDTF">2012-03-01T13:48:41Z</dcterms:modified>
</cp:coreProperties>
</file>