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25" yWindow="6765" windowWidth="25650" windowHeight="5670"/>
  </bookViews>
  <sheets>
    <sheet name="Calculette" sheetId="5" r:id="rId1"/>
  </sheets>
  <calcPr calcId="145621"/>
</workbook>
</file>

<file path=xl/calcChain.xml><?xml version="1.0" encoding="utf-8"?>
<calcChain xmlns="http://schemas.openxmlformats.org/spreadsheetml/2006/main">
  <c r="D38" i="5" l="1"/>
  <c r="H38" i="5"/>
  <c r="B24" i="5"/>
  <c r="L36" i="5" l="1"/>
  <c r="P36" i="5" s="1"/>
  <c r="O46" i="5"/>
  <c r="S46" i="5" s="1"/>
  <c r="O45" i="5"/>
  <c r="S45" i="5" s="1"/>
  <c r="N43" i="5"/>
  <c r="N42" i="5"/>
  <c r="R42" i="5" s="1"/>
  <c r="M40" i="5"/>
  <c r="Q40" i="5" s="1"/>
  <c r="M39" i="5"/>
  <c r="Q39" i="5" s="1"/>
  <c r="L37" i="5"/>
  <c r="N44" i="5" l="1"/>
  <c r="M41" i="5"/>
  <c r="Q41" i="5" s="1"/>
  <c r="O47" i="5"/>
  <c r="S47" i="5" s="1"/>
  <c r="T36" i="5"/>
  <c r="P37" i="5"/>
  <c r="T37" i="5" s="1"/>
  <c r="L38" i="5"/>
  <c r="R43" i="5"/>
  <c r="P38" i="5" l="1"/>
  <c r="R44" i="5"/>
  <c r="G47" i="5" l="1"/>
  <c r="K47" i="5" s="1"/>
  <c r="F44" i="5"/>
  <c r="J44" i="5" s="1"/>
  <c r="E41" i="5"/>
  <c r="I41" i="5" s="1"/>
  <c r="V44" i="5" l="1"/>
  <c r="W45" i="5" s="1"/>
  <c r="W46" i="5" s="1"/>
  <c r="W47" i="5"/>
  <c r="T38" i="5"/>
  <c r="U39" i="5" s="1"/>
  <c r="U40" i="5" s="1"/>
  <c r="U41" i="5"/>
  <c r="V42" i="5" s="1"/>
  <c r="V43" i="5" s="1"/>
  <c r="C41" i="5"/>
  <c r="B48" i="5"/>
  <c r="C47" i="5"/>
  <c r="C46" i="5"/>
  <c r="C45" i="5"/>
  <c r="C44" i="5"/>
  <c r="C43" i="5"/>
  <c r="C42" i="5"/>
  <c r="C40" i="5"/>
  <c r="C39" i="5"/>
  <c r="C38" i="5"/>
  <c r="C37" i="5"/>
  <c r="C36" i="5"/>
  <c r="B10" i="5"/>
  <c r="C48" i="5" l="1"/>
</calcChain>
</file>

<file path=xl/sharedStrings.xml><?xml version="1.0" encoding="utf-8"?>
<sst xmlns="http://schemas.openxmlformats.org/spreadsheetml/2006/main" count="35" uniqueCount="19">
  <si>
    <t>Taux de commission</t>
  </si>
  <si>
    <t>Volume d'affaire de référence</t>
  </si>
  <si>
    <t>Versement en cash</t>
  </si>
  <si>
    <t>Charge à date</t>
  </si>
  <si>
    <t>Dette à date</t>
  </si>
  <si>
    <t>Ecriture de Provision mensuelle</t>
  </si>
  <si>
    <t>Date de signature</t>
  </si>
  <si>
    <t>Volume D'affaire</t>
  </si>
  <si>
    <t>CA</t>
  </si>
  <si>
    <t xml:space="preserve">Premier trimestre </t>
  </si>
  <si>
    <t>Deuxieme Trimestre</t>
  </si>
  <si>
    <t>Troisieme Trimestre</t>
  </si>
  <si>
    <t>Quatrieme Trimestre</t>
  </si>
  <si>
    <t>Prime à la signature théorique</t>
  </si>
  <si>
    <t>Je souhaiterai avoir une formule qui me donnerai le mois au 1er du mois suivant en fonction du mois precedent mais automatiquement</t>
  </si>
  <si>
    <t>Je souhaiterai avoir une formule qui me donnerai au prorata la moyenne du 1er trimestre de référence, en fonction de la date mise A36</t>
  </si>
  <si>
    <t>sur la cellule D38</t>
  </si>
  <si>
    <t>sur la cellule A37</t>
  </si>
  <si>
    <t>merci !!!!!!!!!!!!!!!!!!!!!!!!!!!!!!!!!!!!!!!!!!!!!!!!!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</si>
</sst>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Font="1"/>
    <xf numFmtId="164" fontId="2" fillId="0" borderId="0" xfId="1" applyNumberFormat="1" applyFont="1"/>
    <xf numFmtId="164" fontId="2" fillId="0" borderId="4" xfId="1" applyNumberFormat="1" applyFont="1" applyBorder="1"/>
    <xf numFmtId="164" fontId="2" fillId="0" borderId="6" xfId="1" applyNumberFormat="1" applyFont="1" applyBorder="1"/>
    <xf numFmtId="164" fontId="2" fillId="0" borderId="3" xfId="1" applyNumberFormat="1" applyFont="1" applyBorder="1"/>
    <xf numFmtId="164" fontId="2" fillId="0" borderId="0" xfId="1" applyNumberFormat="1" applyFont="1" applyBorder="1"/>
    <xf numFmtId="164" fontId="2" fillId="0" borderId="5" xfId="1" applyNumberFormat="1" applyFont="1" applyBorder="1"/>
    <xf numFmtId="164" fontId="2" fillId="0" borderId="8" xfId="1" applyNumberFormat="1" applyFont="1" applyBorder="1"/>
    <xf numFmtId="0" fontId="2" fillId="0" borderId="0" xfId="0" applyFont="1" applyBorder="1"/>
    <xf numFmtId="164" fontId="2" fillId="0" borderId="9" xfId="1" applyNumberFormat="1" applyFont="1" applyBorder="1"/>
    <xf numFmtId="164" fontId="2" fillId="0" borderId="14" xfId="1" applyNumberFormat="1" applyFont="1" applyBorder="1"/>
    <xf numFmtId="0" fontId="2" fillId="0" borderId="12" xfId="0" applyFont="1" applyBorder="1"/>
    <xf numFmtId="0" fontId="2" fillId="0" borderId="5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4" fontId="2" fillId="0" borderId="7" xfId="0" applyNumberFormat="1" applyFont="1" applyBorder="1"/>
    <xf numFmtId="0" fontId="2" fillId="0" borderId="1" xfId="0" applyFont="1" applyBorder="1" applyAlignment="1">
      <alignment wrapText="1"/>
    </xf>
    <xf numFmtId="164" fontId="2" fillId="0" borderId="2" xfId="1" applyNumberFormat="1" applyFont="1" applyBorder="1"/>
    <xf numFmtId="10" fontId="2" fillId="0" borderId="0" xfId="2" applyNumberFormat="1" applyFont="1" applyBorder="1"/>
    <xf numFmtId="43" fontId="2" fillId="0" borderId="7" xfId="0" applyNumberFormat="1" applyFont="1" applyBorder="1"/>
    <xf numFmtId="164" fontId="2" fillId="0" borderId="7" xfId="0" applyNumberFormat="1" applyFont="1" applyBorder="1"/>
    <xf numFmtId="0" fontId="2" fillId="0" borderId="10" xfId="0" applyFont="1" applyBorder="1" applyAlignment="1">
      <alignment horizontal="center"/>
    </xf>
    <xf numFmtId="164" fontId="2" fillId="0" borderId="10" xfId="1" applyNumberFormat="1" applyFont="1" applyBorder="1"/>
    <xf numFmtId="43" fontId="2" fillId="0" borderId="10" xfId="1" applyFont="1" applyBorder="1"/>
    <xf numFmtId="43" fontId="2" fillId="0" borderId="9" xfId="1" applyFont="1" applyBorder="1"/>
    <xf numFmtId="43" fontId="2" fillId="0" borderId="14" xfId="1" applyFont="1" applyBorder="1"/>
    <xf numFmtId="10" fontId="2" fillId="3" borderId="7" xfId="2" applyNumberFormat="1" applyFont="1" applyFill="1" applyBorder="1"/>
    <xf numFmtId="164" fontId="2" fillId="0" borderId="1" xfId="1" applyNumberFormat="1" applyFont="1" applyBorder="1"/>
    <xf numFmtId="0" fontId="3" fillId="2" borderId="10" xfId="0" applyFont="1" applyFill="1" applyBorder="1" applyAlignment="1">
      <alignment horizontal="center" vertical="center"/>
    </xf>
    <xf numFmtId="164" fontId="2" fillId="0" borderId="11" xfId="1" applyNumberFormat="1" applyFont="1" applyBorder="1"/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0" fontId="2" fillId="4" borderId="7" xfId="2" applyNumberFormat="1" applyFont="1" applyFill="1" applyBorder="1"/>
    <xf numFmtId="0" fontId="2" fillId="4" borderId="7" xfId="1" applyNumberFormat="1" applyFont="1" applyFill="1" applyBorder="1"/>
    <xf numFmtId="164" fontId="2" fillId="3" borderId="3" xfId="1" applyNumberFormat="1" applyFont="1" applyFill="1" applyBorder="1"/>
    <xf numFmtId="164" fontId="2" fillId="3" borderId="0" xfId="1" applyNumberFormat="1" applyFont="1" applyFill="1" applyBorder="1"/>
    <xf numFmtId="164" fontId="2" fillId="3" borderId="6" xfId="1" applyNumberFormat="1" applyFont="1" applyFill="1" applyBorder="1"/>
    <xf numFmtId="14" fontId="2" fillId="3" borderId="0" xfId="0" applyNumberFormat="1" applyFont="1" applyFill="1"/>
    <xf numFmtId="0" fontId="4" fillId="0" borderId="0" xfId="0" applyFont="1"/>
    <xf numFmtId="14" fontId="2" fillId="3" borderId="3" xfId="0" applyNumberFormat="1" applyFont="1" applyFill="1" applyBorder="1"/>
  </cellXfs>
  <cellStyles count="5">
    <cellStyle name="Milliers" xfId="1" builtinId="3"/>
    <cellStyle name="Normal" xfId="0" builtinId="0"/>
    <cellStyle name="Normal 13" xfId="4"/>
    <cellStyle name="Normal 2" xfId="3"/>
    <cellStyle name="Pourcentage" xfId="2" builtinId="5"/>
  </cellStyles>
  <dxfs count="0"/>
  <tableStyles count="0" defaultTableStyle="TableStyleMedium2" defaultPivotStyle="PivotStyleLight16"/>
  <colors>
    <mruColors>
      <color rgb="FF002B5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6" fmlaLink="$B$3" horiz="1" max="3" min="1" page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55</xdr:row>
          <xdr:rowOff>0</xdr:rowOff>
        </xdr:from>
        <xdr:to>
          <xdr:col>4</xdr:col>
          <xdr:colOff>447675</xdr:colOff>
          <xdr:row>55</xdr:row>
          <xdr:rowOff>142875</xdr:rowOff>
        </xdr:to>
        <xdr:sp macro="" textlink="">
          <xdr:nvSpPr>
            <xdr:cNvPr id="4098" name="Scroll Ba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W72"/>
  <sheetViews>
    <sheetView showGridLines="0" tabSelected="1" topLeftCell="A30" workbookViewId="0">
      <selection activeCell="B60" sqref="B60"/>
    </sheetView>
  </sheetViews>
  <sheetFormatPr baseColWidth="10" defaultRowHeight="12.75" outlineLevelRow="1" x14ac:dyDescent="0.2"/>
  <cols>
    <col min="1" max="1" width="26.42578125" style="1" customWidth="1"/>
    <col min="2" max="2" width="27.28515625" style="1" customWidth="1"/>
    <col min="3" max="3" width="15" style="1" customWidth="1"/>
    <col min="4" max="4" width="12.7109375" style="1" bestFit="1" customWidth="1"/>
    <col min="5" max="5" width="14.5703125" style="1" bestFit="1" customWidth="1"/>
    <col min="6" max="6" width="14.28515625" style="1" bestFit="1" customWidth="1"/>
    <col min="7" max="7" width="14.5703125" style="1" bestFit="1" customWidth="1"/>
    <col min="8" max="8" width="20.85546875" style="1" hidden="1" customWidth="1"/>
    <col min="9" max="9" width="16.140625" style="1" hidden="1" customWidth="1"/>
    <col min="10" max="11" width="15.5703125" style="1" hidden="1" customWidth="1"/>
    <col min="12" max="23" width="11.42578125" style="1" hidden="1" customWidth="1"/>
    <col min="24" max="27" width="0" style="1" hidden="1" customWidth="1"/>
    <col min="28" max="16384" width="11.42578125" style="1"/>
  </cols>
  <sheetData>
    <row r="2" spans="1:2" hidden="1" x14ac:dyDescent="0.2"/>
    <row r="3" spans="1:2" hidden="1" x14ac:dyDescent="0.2"/>
    <row r="4" spans="1:2" hidden="1" x14ac:dyDescent="0.2"/>
    <row r="5" spans="1:2" hidden="1" x14ac:dyDescent="0.2"/>
    <row r="6" spans="1:2" hidden="1" x14ac:dyDescent="0.2"/>
    <row r="7" spans="1:2" hidden="1" x14ac:dyDescent="0.2">
      <c r="A7" s="12"/>
    </row>
    <row r="9" spans="1:2" x14ac:dyDescent="0.2">
      <c r="A9" s="16"/>
      <c r="B9" s="17">
        <v>1200000</v>
      </c>
    </row>
    <row r="10" spans="1:2" x14ac:dyDescent="0.2">
      <c r="A10" s="13"/>
      <c r="B10" s="4">
        <f>B9*12</f>
        <v>14400000</v>
      </c>
    </row>
    <row r="11" spans="1:2" x14ac:dyDescent="0.2">
      <c r="A11" s="14"/>
      <c r="B11" s="6"/>
    </row>
    <row r="12" spans="1:2" x14ac:dyDescent="0.2">
      <c r="A12" s="14"/>
      <c r="B12" s="6"/>
    </row>
    <row r="13" spans="1:2" x14ac:dyDescent="0.2">
      <c r="A13" s="14"/>
      <c r="B13" s="9"/>
    </row>
    <row r="14" spans="1:2" x14ac:dyDescent="0.2">
      <c r="A14" s="12" t="s">
        <v>6</v>
      </c>
      <c r="B14" s="15">
        <v>41003</v>
      </c>
    </row>
    <row r="16" spans="1:2" x14ac:dyDescent="0.2">
      <c r="A16" s="12" t="s">
        <v>0</v>
      </c>
      <c r="B16" s="33">
        <v>2E-3</v>
      </c>
    </row>
    <row r="17" spans="1:2" x14ac:dyDescent="0.2">
      <c r="A17" s="9"/>
      <c r="B17" s="18"/>
    </row>
    <row r="18" spans="1:2" x14ac:dyDescent="0.2">
      <c r="A18" s="12"/>
      <c r="B18" s="26"/>
    </row>
    <row r="19" spans="1:2" x14ac:dyDescent="0.2">
      <c r="A19" s="9"/>
      <c r="B19" s="18"/>
    </row>
    <row r="20" spans="1:2" x14ac:dyDescent="0.2">
      <c r="A20" s="12"/>
      <c r="B20" s="33"/>
    </row>
    <row r="22" spans="1:2" x14ac:dyDescent="0.2">
      <c r="A22" s="12"/>
      <c r="B22" s="26"/>
    </row>
    <row r="24" spans="1:2" x14ac:dyDescent="0.2">
      <c r="A24" s="12" t="s">
        <v>13</v>
      </c>
      <c r="B24" s="34">
        <f>B16*B9</f>
        <v>2400</v>
      </c>
    </row>
    <row r="26" spans="1:2" x14ac:dyDescent="0.2">
      <c r="A26" s="12"/>
      <c r="B26" s="19"/>
    </row>
    <row r="28" spans="1:2" x14ac:dyDescent="0.2">
      <c r="A28" s="12"/>
      <c r="B28" s="19"/>
    </row>
    <row r="30" spans="1:2" x14ac:dyDescent="0.2">
      <c r="A30" s="12"/>
      <c r="B30" s="20"/>
    </row>
    <row r="34" spans="1:23" x14ac:dyDescent="0.2">
      <c r="D34" s="30" t="s">
        <v>1</v>
      </c>
      <c r="E34" s="31"/>
      <c r="F34" s="31"/>
      <c r="G34" s="32"/>
      <c r="H34" s="30" t="s">
        <v>2</v>
      </c>
      <c r="I34" s="31"/>
      <c r="J34" s="31"/>
      <c r="K34" s="32"/>
      <c r="L34" s="30" t="s">
        <v>5</v>
      </c>
      <c r="M34" s="31"/>
      <c r="N34" s="31"/>
      <c r="O34" s="32"/>
      <c r="P34" s="30" t="s">
        <v>4</v>
      </c>
      <c r="Q34" s="31"/>
      <c r="R34" s="31"/>
      <c r="S34" s="32"/>
      <c r="T34" s="30" t="s">
        <v>3</v>
      </c>
      <c r="U34" s="31"/>
      <c r="V34" s="31"/>
      <c r="W34" s="32"/>
    </row>
    <row r="35" spans="1:23" x14ac:dyDescent="0.2">
      <c r="B35" s="21" t="s">
        <v>7</v>
      </c>
      <c r="C35" s="21" t="s">
        <v>8</v>
      </c>
      <c r="D35" s="28" t="s">
        <v>9</v>
      </c>
      <c r="E35" s="28" t="s">
        <v>10</v>
      </c>
      <c r="F35" s="28" t="s">
        <v>11</v>
      </c>
      <c r="G35" s="28" t="s">
        <v>12</v>
      </c>
      <c r="H35" s="28" t="s">
        <v>9</v>
      </c>
      <c r="I35" s="28" t="s">
        <v>10</v>
      </c>
      <c r="J35" s="28" t="s">
        <v>11</v>
      </c>
      <c r="K35" s="28" t="s">
        <v>12</v>
      </c>
      <c r="L35" s="28" t="s">
        <v>9</v>
      </c>
      <c r="M35" s="28" t="s">
        <v>10</v>
      </c>
      <c r="N35" s="28" t="s">
        <v>11</v>
      </c>
      <c r="O35" s="28" t="s">
        <v>12</v>
      </c>
      <c r="P35" s="28" t="s">
        <v>9</v>
      </c>
      <c r="Q35" s="28" t="s">
        <v>10</v>
      </c>
      <c r="R35" s="28" t="s">
        <v>11</v>
      </c>
      <c r="S35" s="28" t="s">
        <v>12</v>
      </c>
      <c r="T35" s="28" t="s">
        <v>9</v>
      </c>
      <c r="U35" s="28" t="s">
        <v>10</v>
      </c>
      <c r="V35" s="28" t="s">
        <v>11</v>
      </c>
      <c r="W35" s="28" t="s">
        <v>12</v>
      </c>
    </row>
    <row r="36" spans="1:23" outlineLevel="1" x14ac:dyDescent="0.2">
      <c r="A36" s="38">
        <v>40927</v>
      </c>
      <c r="B36" s="22">
        <v>1300000</v>
      </c>
      <c r="C36" s="23">
        <f>B36*$B$18</f>
        <v>0</v>
      </c>
      <c r="D36" s="27"/>
      <c r="E36" s="29"/>
      <c r="F36" s="29"/>
      <c r="G36" s="17"/>
      <c r="H36" s="27"/>
      <c r="I36" s="29"/>
      <c r="J36" s="29"/>
      <c r="K36" s="29"/>
      <c r="L36" s="27">
        <f>B36*$B$16/12</f>
        <v>216.66666666666666</v>
      </c>
      <c r="M36" s="29"/>
      <c r="N36" s="29"/>
      <c r="O36" s="17"/>
      <c r="P36" s="27">
        <f>+L36</f>
        <v>216.66666666666666</v>
      </c>
      <c r="Q36" s="29"/>
      <c r="R36" s="29"/>
      <c r="S36" s="17"/>
      <c r="T36" s="29">
        <f>+P36</f>
        <v>216.66666666666666</v>
      </c>
      <c r="U36" s="29"/>
      <c r="V36" s="29"/>
      <c r="W36" s="17"/>
    </row>
    <row r="37" spans="1:23" outlineLevel="1" x14ac:dyDescent="0.2">
      <c r="A37" s="40">
        <v>40940</v>
      </c>
      <c r="B37" s="10">
        <v>1200000</v>
      </c>
      <c r="C37" s="24">
        <f t="shared" ref="C37:C47" si="0">B37*$B$18</f>
        <v>0</v>
      </c>
      <c r="D37" s="5"/>
      <c r="E37" s="6"/>
      <c r="F37" s="6"/>
      <c r="G37" s="3"/>
      <c r="H37" s="5"/>
      <c r="I37" s="6"/>
      <c r="J37" s="6"/>
      <c r="K37" s="6"/>
      <c r="L37" s="5">
        <f>B37*$B$16/12</f>
        <v>200</v>
      </c>
      <c r="M37" s="6"/>
      <c r="N37" s="6"/>
      <c r="O37" s="3"/>
      <c r="P37" s="5">
        <f>P36+L37</f>
        <v>416.66666666666663</v>
      </c>
      <c r="Q37" s="6"/>
      <c r="R37" s="6"/>
      <c r="S37" s="3"/>
      <c r="T37" s="6">
        <f>+P37</f>
        <v>416.66666666666663</v>
      </c>
      <c r="U37" s="6"/>
      <c r="V37" s="6"/>
      <c r="W37" s="3"/>
    </row>
    <row r="38" spans="1:23" x14ac:dyDescent="0.2">
      <c r="A38" s="40">
        <v>40969</v>
      </c>
      <c r="B38" s="10">
        <v>1500000</v>
      </c>
      <c r="C38" s="24">
        <f t="shared" si="0"/>
        <v>0</v>
      </c>
      <c r="D38" s="35">
        <f>AVERAGE(B36:B38)</f>
        <v>1333333.3333333333</v>
      </c>
      <c r="E38" s="6"/>
      <c r="F38" s="6"/>
      <c r="G38" s="3"/>
      <c r="H38" s="5">
        <f>D38*$B$16/4</f>
        <v>666.66666666666663</v>
      </c>
      <c r="I38" s="6"/>
      <c r="J38" s="6"/>
      <c r="K38" s="6"/>
      <c r="L38" s="5">
        <f>-L36-L37</f>
        <v>-416.66666666666663</v>
      </c>
      <c r="M38" s="6"/>
      <c r="N38" s="6"/>
      <c r="O38" s="3"/>
      <c r="P38" s="5">
        <f>L38+P37</f>
        <v>0</v>
      </c>
      <c r="Q38" s="6"/>
      <c r="R38" s="6"/>
      <c r="S38" s="3"/>
      <c r="T38" s="6">
        <f>+H38</f>
        <v>666.66666666666663</v>
      </c>
      <c r="U38" s="6"/>
      <c r="V38" s="6"/>
      <c r="W38" s="3"/>
    </row>
    <row r="39" spans="1:23" outlineLevel="1" x14ac:dyDescent="0.2">
      <c r="A39" s="40">
        <v>41000</v>
      </c>
      <c r="B39" s="10">
        <v>1500000</v>
      </c>
      <c r="C39" s="24">
        <f t="shared" si="0"/>
        <v>0</v>
      </c>
      <c r="D39" s="5"/>
      <c r="E39" s="6"/>
      <c r="F39" s="6"/>
      <c r="G39" s="3"/>
      <c r="H39" s="5"/>
      <c r="I39" s="6"/>
      <c r="J39" s="6"/>
      <c r="K39" s="6"/>
      <c r="L39" s="5"/>
      <c r="M39" s="6">
        <f>B39*$B$16/12</f>
        <v>250</v>
      </c>
      <c r="N39" s="6"/>
      <c r="O39" s="3"/>
      <c r="P39" s="5"/>
      <c r="Q39" s="6">
        <f>+M39</f>
        <v>250</v>
      </c>
      <c r="R39" s="6"/>
      <c r="S39" s="3"/>
      <c r="T39" s="6"/>
      <c r="U39" s="6">
        <f>+Q39+T38</f>
        <v>916.66666666666663</v>
      </c>
      <c r="V39" s="6"/>
      <c r="W39" s="3"/>
    </row>
    <row r="40" spans="1:23" outlineLevel="1" x14ac:dyDescent="0.2">
      <c r="A40" s="40">
        <v>41030</v>
      </c>
      <c r="B40" s="10">
        <v>1500000</v>
      </c>
      <c r="C40" s="24">
        <f t="shared" si="0"/>
        <v>0</v>
      </c>
      <c r="D40" s="5"/>
      <c r="E40" s="6"/>
      <c r="F40" s="6"/>
      <c r="G40" s="3"/>
      <c r="H40" s="5"/>
      <c r="I40" s="6"/>
      <c r="J40" s="6"/>
      <c r="K40" s="6"/>
      <c r="L40" s="5"/>
      <c r="M40" s="6">
        <f>B40*$B$16/12</f>
        <v>250</v>
      </c>
      <c r="N40" s="6"/>
      <c r="O40" s="3"/>
      <c r="P40" s="5"/>
      <c r="Q40" s="6">
        <f>M40</f>
        <v>250</v>
      </c>
      <c r="R40" s="6"/>
      <c r="S40" s="3"/>
      <c r="T40" s="6"/>
      <c r="U40" s="6">
        <f>+U39+Q40</f>
        <v>1166.6666666666665</v>
      </c>
      <c r="V40" s="6"/>
      <c r="W40" s="3"/>
    </row>
    <row r="41" spans="1:23" x14ac:dyDescent="0.2">
      <c r="A41" s="40">
        <v>41061</v>
      </c>
      <c r="B41" s="10">
        <v>1500000</v>
      </c>
      <c r="C41" s="24">
        <f>B41*$B$18</f>
        <v>0</v>
      </c>
      <c r="D41" s="5"/>
      <c r="E41" s="36">
        <f>AVERAGE(B39:B41)</f>
        <v>1500000</v>
      </c>
      <c r="F41" s="6"/>
      <c r="G41" s="3"/>
      <c r="H41" s="5"/>
      <c r="I41" s="6">
        <f>E41*B16/4</f>
        <v>750</v>
      </c>
      <c r="J41" s="6"/>
      <c r="K41" s="6"/>
      <c r="L41" s="5"/>
      <c r="M41" s="6">
        <f>-M40-M39</f>
        <v>-500</v>
      </c>
      <c r="N41" s="6"/>
      <c r="O41" s="3"/>
      <c r="P41" s="5"/>
      <c r="Q41" s="6">
        <f>(Q39+Q40)+M41</f>
        <v>0</v>
      </c>
      <c r="R41" s="6"/>
      <c r="S41" s="3"/>
      <c r="T41" s="6"/>
      <c r="U41" s="6">
        <f>+H38+I41</f>
        <v>1416.6666666666665</v>
      </c>
      <c r="V41" s="6"/>
      <c r="W41" s="3"/>
    </row>
    <row r="42" spans="1:23" outlineLevel="1" x14ac:dyDescent="0.2">
      <c r="A42" s="40">
        <v>41091</v>
      </c>
      <c r="B42" s="10">
        <v>800000</v>
      </c>
      <c r="C42" s="24">
        <f t="shared" si="0"/>
        <v>0</v>
      </c>
      <c r="D42" s="5"/>
      <c r="E42" s="6"/>
      <c r="F42" s="6"/>
      <c r="G42" s="3"/>
      <c r="H42" s="5"/>
      <c r="I42" s="6"/>
      <c r="J42" s="6"/>
      <c r="K42" s="6"/>
      <c r="L42" s="5"/>
      <c r="M42" s="6"/>
      <c r="N42" s="6">
        <f>B42*$B$16/12</f>
        <v>133.33333333333334</v>
      </c>
      <c r="O42" s="3"/>
      <c r="P42" s="5"/>
      <c r="Q42" s="6"/>
      <c r="R42" s="6">
        <f>N42</f>
        <v>133.33333333333334</v>
      </c>
      <c r="S42" s="3"/>
      <c r="T42" s="6"/>
      <c r="U42" s="6"/>
      <c r="V42" s="6">
        <f>+R42+U41</f>
        <v>1549.9999999999998</v>
      </c>
      <c r="W42" s="3"/>
    </row>
    <row r="43" spans="1:23" outlineLevel="1" x14ac:dyDescent="0.2">
      <c r="A43" s="40">
        <v>41122</v>
      </c>
      <c r="B43" s="10">
        <v>800000</v>
      </c>
      <c r="C43" s="24">
        <f t="shared" si="0"/>
        <v>0</v>
      </c>
      <c r="D43" s="5"/>
      <c r="E43" s="6"/>
      <c r="F43" s="6"/>
      <c r="G43" s="3"/>
      <c r="H43" s="5"/>
      <c r="I43" s="6"/>
      <c r="J43" s="6"/>
      <c r="K43" s="6"/>
      <c r="L43" s="5"/>
      <c r="M43" s="6"/>
      <c r="N43" s="6">
        <f>B43*$B$16/12</f>
        <v>133.33333333333334</v>
      </c>
      <c r="O43" s="3"/>
      <c r="P43" s="5"/>
      <c r="Q43" s="6"/>
      <c r="R43" s="6">
        <f>N43</f>
        <v>133.33333333333334</v>
      </c>
      <c r="S43" s="3"/>
      <c r="T43" s="6"/>
      <c r="U43" s="6"/>
      <c r="V43" s="6">
        <f>+R43+V42</f>
        <v>1683.333333333333</v>
      </c>
      <c r="W43" s="3"/>
    </row>
    <row r="44" spans="1:23" x14ac:dyDescent="0.2">
      <c r="A44" s="40">
        <v>41153</v>
      </c>
      <c r="B44" s="10">
        <v>800000</v>
      </c>
      <c r="C44" s="24">
        <f t="shared" si="0"/>
        <v>0</v>
      </c>
      <c r="D44" s="5"/>
      <c r="E44" s="6"/>
      <c r="F44" s="36">
        <f>AVERAGE(B42:B44)</f>
        <v>800000</v>
      </c>
      <c r="G44" s="3"/>
      <c r="H44" s="5"/>
      <c r="I44" s="6"/>
      <c r="J44" s="6">
        <f>F44*B16/4</f>
        <v>400</v>
      </c>
      <c r="K44" s="6"/>
      <c r="L44" s="5"/>
      <c r="M44" s="6"/>
      <c r="N44" s="6">
        <f>-N43-N42</f>
        <v>-266.66666666666669</v>
      </c>
      <c r="O44" s="3"/>
      <c r="P44" s="5"/>
      <c r="Q44" s="6"/>
      <c r="R44" s="6">
        <f>N44+R42+R43</f>
        <v>0</v>
      </c>
      <c r="S44" s="3"/>
      <c r="T44" s="6"/>
      <c r="U44" s="6"/>
      <c r="V44" s="6">
        <f>H38+I41+J44</f>
        <v>1816.6666666666665</v>
      </c>
      <c r="W44" s="3"/>
    </row>
    <row r="45" spans="1:23" outlineLevel="1" x14ac:dyDescent="0.2">
      <c r="A45" s="40">
        <v>41183</v>
      </c>
      <c r="B45" s="10">
        <v>400000</v>
      </c>
      <c r="C45" s="24">
        <f t="shared" si="0"/>
        <v>0</v>
      </c>
      <c r="D45" s="5"/>
      <c r="E45" s="6"/>
      <c r="F45" s="6"/>
      <c r="G45" s="3"/>
      <c r="H45" s="5"/>
      <c r="I45" s="6"/>
      <c r="J45" s="6"/>
      <c r="K45" s="6"/>
      <c r="L45" s="5"/>
      <c r="M45" s="6"/>
      <c r="N45" s="6"/>
      <c r="O45" s="3">
        <f>B45*$B$16/12</f>
        <v>66.666666666666671</v>
      </c>
      <c r="P45" s="5"/>
      <c r="Q45" s="6"/>
      <c r="R45" s="6"/>
      <c r="S45" s="3">
        <f>+O45</f>
        <v>66.666666666666671</v>
      </c>
      <c r="T45" s="6"/>
      <c r="U45" s="6"/>
      <c r="V45" s="6"/>
      <c r="W45" s="3">
        <f>+V44+S45</f>
        <v>1883.3333333333333</v>
      </c>
    </row>
    <row r="46" spans="1:23" outlineLevel="1" x14ac:dyDescent="0.2">
      <c r="A46" s="40">
        <v>41214</v>
      </c>
      <c r="B46" s="10">
        <v>200000</v>
      </c>
      <c r="C46" s="24">
        <f t="shared" si="0"/>
        <v>0</v>
      </c>
      <c r="D46" s="5"/>
      <c r="E46" s="6"/>
      <c r="F46" s="6"/>
      <c r="G46" s="3"/>
      <c r="H46" s="5"/>
      <c r="I46" s="6"/>
      <c r="J46" s="6"/>
      <c r="K46" s="6"/>
      <c r="L46" s="5"/>
      <c r="M46" s="6"/>
      <c r="N46" s="6"/>
      <c r="O46" s="3">
        <f>B46*$B$16/12</f>
        <v>33.333333333333336</v>
      </c>
      <c r="P46" s="5"/>
      <c r="Q46" s="6"/>
      <c r="R46" s="6"/>
      <c r="S46" s="3">
        <f>+O46</f>
        <v>33.333333333333336</v>
      </c>
      <c r="T46" s="6"/>
      <c r="U46" s="6"/>
      <c r="V46" s="6"/>
      <c r="W46" s="3">
        <f>+W45+S46</f>
        <v>1916.6666666666665</v>
      </c>
    </row>
    <row r="47" spans="1:23" x14ac:dyDescent="0.2">
      <c r="A47" s="40">
        <v>41244</v>
      </c>
      <c r="B47" s="11">
        <v>100000</v>
      </c>
      <c r="C47" s="25">
        <f t="shared" si="0"/>
        <v>0</v>
      </c>
      <c r="D47" s="7"/>
      <c r="E47" s="8"/>
      <c r="F47" s="8"/>
      <c r="G47" s="37">
        <f>AVERAGE(B45:B47)</f>
        <v>233333.33333333334</v>
      </c>
      <c r="H47" s="7"/>
      <c r="I47" s="8"/>
      <c r="J47" s="8"/>
      <c r="K47" s="8">
        <f>G47*B16/4</f>
        <v>116.66666666666667</v>
      </c>
      <c r="L47" s="7"/>
      <c r="M47" s="8"/>
      <c r="N47" s="8"/>
      <c r="O47" s="4">
        <f>-O46-O45</f>
        <v>-100</v>
      </c>
      <c r="P47" s="7"/>
      <c r="Q47" s="8"/>
      <c r="R47" s="8"/>
      <c r="S47" s="4">
        <f>+O47+S46+S45</f>
        <v>0</v>
      </c>
      <c r="T47" s="8"/>
      <c r="U47" s="8"/>
      <c r="V47" s="8"/>
      <c r="W47" s="4">
        <f>H38+I41+J44+K47</f>
        <v>1933.3333333333333</v>
      </c>
    </row>
    <row r="48" spans="1:23" x14ac:dyDescent="0.2">
      <c r="B48" s="2">
        <f>SUM(B36:B47)</f>
        <v>11600000</v>
      </c>
      <c r="C48" s="2">
        <f>SUM(C36:C47)</f>
        <v>0</v>
      </c>
    </row>
    <row r="52" spans="2:4" x14ac:dyDescent="0.2">
      <c r="C52" s="1" t="s">
        <v>16</v>
      </c>
      <c r="D52" s="39" t="s">
        <v>15</v>
      </c>
    </row>
    <row r="53" spans="2:4" x14ac:dyDescent="0.2">
      <c r="C53" s="1" t="s">
        <v>17</v>
      </c>
      <c r="D53" s="39" t="s">
        <v>14</v>
      </c>
    </row>
    <row r="55" spans="2:4" x14ac:dyDescent="0.2">
      <c r="D55" s="39" t="s">
        <v>18</v>
      </c>
    </row>
    <row r="60" spans="2:4" ht="15" x14ac:dyDescent="0.25">
      <c r="B60"/>
    </row>
    <row r="61" spans="2:4" ht="15" x14ac:dyDescent="0.25">
      <c r="B61"/>
    </row>
    <row r="62" spans="2:4" ht="15" x14ac:dyDescent="0.25">
      <c r="B62"/>
    </row>
    <row r="63" spans="2:4" ht="15" x14ac:dyDescent="0.25">
      <c r="B63"/>
    </row>
    <row r="64" spans="2:4" ht="15" x14ac:dyDescent="0.25">
      <c r="B64"/>
    </row>
    <row r="65" spans="2:2" ht="15" x14ac:dyDescent="0.25">
      <c r="B65"/>
    </row>
    <row r="66" spans="2:2" ht="15" x14ac:dyDescent="0.25">
      <c r="B66"/>
    </row>
    <row r="67" spans="2:2" ht="15" x14ac:dyDescent="0.25">
      <c r="B67"/>
    </row>
    <row r="68" spans="2:2" ht="15" x14ac:dyDescent="0.25">
      <c r="B68"/>
    </row>
    <row r="69" spans="2:2" ht="15" x14ac:dyDescent="0.25">
      <c r="B69"/>
    </row>
    <row r="70" spans="2:2" ht="15" x14ac:dyDescent="0.25">
      <c r="B70"/>
    </row>
    <row r="71" spans="2:2" ht="15" x14ac:dyDescent="0.25">
      <c r="B71"/>
    </row>
    <row r="72" spans="2:2" ht="15" x14ac:dyDescent="0.25">
      <c r="B72"/>
    </row>
  </sheetData>
  <mergeCells count="5">
    <mergeCell ref="D34:G34"/>
    <mergeCell ref="H34:K34"/>
    <mergeCell ref="L34:O34"/>
    <mergeCell ref="P34:S34"/>
    <mergeCell ref="T34:W34"/>
  </mergeCells>
  <dataValidations disablePrompts="1" count="2">
    <dataValidation type="list" allowBlank="1" showInputMessage="1" showErrorMessage="1" sqref="B17">
      <formula1>#REF!</formula1>
    </dataValidation>
    <dataValidation type="list" allowBlank="1" showInputMessage="1" showErrorMessage="1" sqref="B18">
      <formula1>#REF!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croll Bar 2">
              <controlPr defaultSize="0" autoPict="0">
                <anchor moveWithCells="1">
                  <from>
                    <xdr:col>3</xdr:col>
                    <xdr:colOff>0</xdr:colOff>
                    <xdr:row>55</xdr:row>
                    <xdr:rowOff>0</xdr:rowOff>
                  </from>
                  <to>
                    <xdr:col>4</xdr:col>
                    <xdr:colOff>447675</xdr:colOff>
                    <xdr:row>55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#REF!</xm:f>
          </x14:formula1>
          <xm:sqref>B8</xm:sqref>
        </x14:dataValidation>
        <x14:dataValidation type="list" allowBlank="1" showInputMessage="1" showErrorMessage="1">
          <x14:formula1>
            <xm:f>#REF!</xm:f>
          </x14:formula1>
          <xm:sqref>B19</xm:sqref>
        </x14:dataValidation>
        <x14:dataValidation type="list" allowBlank="1" showInputMessage="1" showErrorMessage="1">
          <x14:formula1>
            <xm:f>#REF!</xm:f>
          </x14:formula1>
          <xm:sqref>B22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Nicolo</dc:creator>
  <cp:lastModifiedBy>temp</cp:lastModifiedBy>
  <dcterms:created xsi:type="dcterms:W3CDTF">2012-02-13T17:11:18Z</dcterms:created>
  <dcterms:modified xsi:type="dcterms:W3CDTF">2012-02-17T20:09:19Z</dcterms:modified>
</cp:coreProperties>
</file>