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Data" sheetId="2" r:id="rId1"/>
    <sheet name="Search" sheetId="3" r:id="rId2"/>
    <sheet name="Analysis" sheetId="4" r:id="rId3"/>
    <sheet name="Graph" sheetId="5" r:id="rId4"/>
  </sheets>
  <calcPr calcId="125725"/>
</workbook>
</file>

<file path=xl/calcChain.xml><?xml version="1.0" encoding="utf-8"?>
<calcChain xmlns="http://schemas.openxmlformats.org/spreadsheetml/2006/main">
  <c r="L24" i="2"/>
  <c r="L23"/>
  <c r="K24"/>
  <c r="K23"/>
  <c r="L22"/>
  <c r="L21"/>
  <c r="K22"/>
  <c r="K21"/>
  <c r="L20"/>
  <c r="K20"/>
  <c r="K7"/>
  <c r="L19"/>
  <c r="K19"/>
  <c r="L18"/>
  <c r="K18"/>
  <c r="L17"/>
  <c r="L16"/>
  <c r="K16"/>
  <c r="L15"/>
  <c r="K15"/>
  <c r="L14"/>
  <c r="K14"/>
  <c r="L13"/>
  <c r="K13"/>
</calcChain>
</file>

<file path=xl/sharedStrings.xml><?xml version="1.0" encoding="utf-8"?>
<sst xmlns="http://schemas.openxmlformats.org/spreadsheetml/2006/main" count="105" uniqueCount="39">
  <si>
    <t>Redglobe</t>
  </si>
  <si>
    <t>échantillon</t>
  </si>
  <si>
    <t>secteur</t>
  </si>
  <si>
    <t>variété/parcelle</t>
  </si>
  <si>
    <t>la teja</t>
  </si>
  <si>
    <t>Brix</t>
  </si>
  <si>
    <t>Acides</t>
  </si>
  <si>
    <t>Densidad</t>
  </si>
  <si>
    <t>p.H.</t>
  </si>
  <si>
    <t>?</t>
  </si>
  <si>
    <t>Cabernet</t>
  </si>
  <si>
    <t>la teja (entrada)</t>
  </si>
  <si>
    <t>Crimson</t>
  </si>
  <si>
    <t>cabernet</t>
  </si>
  <si>
    <t>ta teja (fondo)</t>
  </si>
  <si>
    <t>Superio</t>
  </si>
  <si>
    <t>Chardonnay</t>
  </si>
  <si>
    <t>Thopmson</t>
  </si>
  <si>
    <t>Pedro Campos</t>
  </si>
  <si>
    <t>el Alto</t>
  </si>
  <si>
    <t>Pumaiten</t>
  </si>
  <si>
    <t>-</t>
  </si>
  <si>
    <t>Date</t>
  </si>
  <si>
    <t>El Guerra</t>
  </si>
  <si>
    <t>Surface (ha)</t>
  </si>
  <si>
    <t>Los vasquez</t>
  </si>
  <si>
    <t>Racimos/mata</t>
  </si>
  <si>
    <t>peso medio/ racimo (g)</t>
  </si>
  <si>
    <t>Syrah</t>
  </si>
  <si>
    <t>mata/ha</t>
  </si>
  <si>
    <t>Ruby</t>
  </si>
  <si>
    <t>Peral</t>
  </si>
  <si>
    <t>Merlot</t>
  </si>
  <si>
    <t>San Yvan</t>
  </si>
  <si>
    <t>Tintorera</t>
  </si>
  <si>
    <t>type de conduite</t>
  </si>
  <si>
    <t>parron</t>
  </si>
  <si>
    <t>espaldera</t>
  </si>
  <si>
    <t>el salvador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</si>
</sst>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72" formatCode="_-* #,##0\ _€_-;\-* #,##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172" fontId="0" fillId="0" borderId="0" xfId="1" applyNumberFormat="1" applyFont="1" applyAlignment="1">
      <alignment horizontal="center"/>
    </xf>
    <xf numFmtId="172" fontId="0" fillId="0" borderId="12" xfId="1" applyNumberFormat="1" applyFont="1" applyFill="1" applyBorder="1" applyAlignment="1">
      <alignment horizontal="center"/>
    </xf>
    <xf numFmtId="172" fontId="0" fillId="0" borderId="2" xfId="1" applyNumberFormat="1" applyFont="1" applyBorder="1" applyAlignment="1">
      <alignment horizontal="center"/>
    </xf>
    <xf numFmtId="172" fontId="0" fillId="0" borderId="1" xfId="1" applyNumberFormat="1" applyFont="1" applyBorder="1" applyAlignment="1">
      <alignment horizontal="center"/>
    </xf>
    <xf numFmtId="172" fontId="0" fillId="0" borderId="13" xfId="1" applyNumberFormat="1" applyFont="1" applyFill="1" applyBorder="1" applyAlignment="1">
      <alignment horizontal="center"/>
    </xf>
    <xf numFmtId="0" fontId="0" fillId="0" borderId="10" xfId="0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activeCell="L25" sqref="L25"/>
    </sheetView>
  </sheetViews>
  <sheetFormatPr baseColWidth="10" defaultRowHeight="15"/>
  <cols>
    <col min="1" max="1" width="10.7109375" style="1" bestFit="1" customWidth="1"/>
    <col min="2" max="2" width="11" style="1" bestFit="1" customWidth="1"/>
    <col min="3" max="3" width="15.28515625" style="1" bestFit="1" customWidth="1"/>
    <col min="4" max="4" width="15.140625" style="1" bestFit="1" customWidth="1"/>
    <col min="5" max="5" width="16.140625" style="1" bestFit="1" customWidth="1"/>
    <col min="6" max="6" width="11.5703125" style="1" bestFit="1" customWidth="1"/>
    <col min="7" max="7" width="5" style="1" bestFit="1" customWidth="1"/>
    <col min="8" max="8" width="7" style="2" bestFit="1" customWidth="1"/>
    <col min="9" max="9" width="9.28515625" style="3" bestFit="1" customWidth="1"/>
    <col min="10" max="10" width="4.5703125" style="1" bestFit="1" customWidth="1"/>
    <col min="11" max="11" width="15" style="24" bestFit="1" customWidth="1"/>
    <col min="12" max="12" width="23.28515625" style="24" bestFit="1" customWidth="1"/>
    <col min="13" max="13" width="8.42578125" bestFit="1" customWidth="1"/>
  </cols>
  <sheetData>
    <row r="1" spans="1:13" ht="15.75" thickBot="1">
      <c r="A1" s="19" t="s">
        <v>22</v>
      </c>
      <c r="B1" s="21" t="s">
        <v>1</v>
      </c>
      <c r="C1" s="14" t="s">
        <v>3</v>
      </c>
      <c r="D1" s="10" t="s">
        <v>2</v>
      </c>
      <c r="E1" s="10" t="s">
        <v>35</v>
      </c>
      <c r="F1" s="10" t="s">
        <v>24</v>
      </c>
      <c r="G1" s="10" t="s">
        <v>5</v>
      </c>
      <c r="H1" s="11" t="s">
        <v>6</v>
      </c>
      <c r="I1" s="12" t="s">
        <v>7</v>
      </c>
      <c r="J1" s="13" t="s">
        <v>8</v>
      </c>
      <c r="K1" s="25" t="s">
        <v>26</v>
      </c>
      <c r="L1" s="28" t="s">
        <v>27</v>
      </c>
      <c r="M1" s="29" t="s">
        <v>29</v>
      </c>
    </row>
    <row r="2" spans="1:13">
      <c r="A2" s="20">
        <v>40952</v>
      </c>
      <c r="B2" s="18">
        <v>1</v>
      </c>
      <c r="C2" s="15" t="s">
        <v>0</v>
      </c>
      <c r="D2" s="7" t="s">
        <v>4</v>
      </c>
      <c r="E2" s="7" t="s">
        <v>36</v>
      </c>
      <c r="F2" s="7"/>
      <c r="G2" s="7">
        <v>15</v>
      </c>
      <c r="H2" s="8">
        <v>6.0759999999999996</v>
      </c>
      <c r="I2" s="9">
        <v>1.0649999999999999</v>
      </c>
      <c r="J2" s="7" t="s">
        <v>9</v>
      </c>
      <c r="K2" s="26"/>
      <c r="L2" s="27"/>
      <c r="M2" s="23"/>
    </row>
    <row r="3" spans="1:13">
      <c r="B3" s="17">
        <v>2</v>
      </c>
      <c r="C3" s="16" t="s">
        <v>10</v>
      </c>
      <c r="D3" s="4" t="s">
        <v>11</v>
      </c>
      <c r="E3" s="4" t="s">
        <v>37</v>
      </c>
      <c r="F3" s="4"/>
      <c r="G3" s="4">
        <v>19</v>
      </c>
      <c r="H3" s="5">
        <v>12.151999999999999</v>
      </c>
      <c r="I3" s="6">
        <v>1.079</v>
      </c>
      <c r="J3" s="4" t="s">
        <v>9</v>
      </c>
      <c r="K3" s="27"/>
      <c r="L3" s="27"/>
      <c r="M3" s="23"/>
    </row>
    <row r="4" spans="1:13">
      <c r="B4" s="17">
        <v>3</v>
      </c>
      <c r="C4" s="16" t="s">
        <v>12</v>
      </c>
      <c r="D4" s="4" t="s">
        <v>4</v>
      </c>
      <c r="E4" s="4" t="s">
        <v>36</v>
      </c>
      <c r="F4" s="4"/>
      <c r="G4" s="4">
        <v>16</v>
      </c>
      <c r="H4" s="5">
        <v>9.31</v>
      </c>
      <c r="I4" s="6">
        <v>1.0669999999999999</v>
      </c>
      <c r="J4" s="4" t="s">
        <v>9</v>
      </c>
      <c r="K4" s="27"/>
      <c r="L4" s="27"/>
      <c r="M4" s="23"/>
    </row>
    <row r="5" spans="1:13">
      <c r="B5" s="17">
        <v>4</v>
      </c>
      <c r="C5" s="16" t="s">
        <v>13</v>
      </c>
      <c r="D5" s="4" t="s">
        <v>14</v>
      </c>
      <c r="E5" s="4" t="s">
        <v>37</v>
      </c>
      <c r="F5" s="4"/>
      <c r="G5" s="4">
        <v>19</v>
      </c>
      <c r="H5" s="5">
        <v>12.74</v>
      </c>
      <c r="I5" s="6">
        <v>1.08</v>
      </c>
      <c r="J5" s="4" t="s">
        <v>9</v>
      </c>
      <c r="K5" s="27"/>
      <c r="L5" s="27"/>
      <c r="M5" s="23"/>
    </row>
    <row r="6" spans="1:13">
      <c r="B6" s="17">
        <v>5</v>
      </c>
      <c r="C6" s="16" t="s">
        <v>15</v>
      </c>
      <c r="D6" s="4">
        <v>1900</v>
      </c>
      <c r="E6" s="4" t="s">
        <v>36</v>
      </c>
      <c r="F6" s="4"/>
      <c r="G6" s="4">
        <v>18</v>
      </c>
      <c r="H6" s="5">
        <v>7.35</v>
      </c>
      <c r="I6" s="6">
        <v>1.0900000000000001</v>
      </c>
      <c r="J6" s="4" t="s">
        <v>9</v>
      </c>
      <c r="K6" s="27"/>
      <c r="L6" s="27"/>
      <c r="M6" s="23"/>
    </row>
    <row r="7" spans="1:13">
      <c r="B7" s="17">
        <v>6</v>
      </c>
      <c r="C7" s="16" t="s">
        <v>16</v>
      </c>
      <c r="D7" s="4" t="s">
        <v>20</v>
      </c>
      <c r="E7" s="4" t="s">
        <v>37</v>
      </c>
      <c r="F7" s="4"/>
      <c r="G7" s="4">
        <v>17</v>
      </c>
      <c r="H7" s="5" t="s">
        <v>21</v>
      </c>
      <c r="I7" s="6">
        <v>1.075</v>
      </c>
      <c r="J7" s="4" t="s">
        <v>9</v>
      </c>
      <c r="K7" s="27">
        <f>(43+37+30+28)/4</f>
        <v>34.5</v>
      </c>
      <c r="L7" s="27"/>
      <c r="M7" s="23"/>
    </row>
    <row r="8" spans="1:13">
      <c r="B8" s="17">
        <v>7</v>
      </c>
      <c r="C8" s="16" t="s">
        <v>17</v>
      </c>
      <c r="D8" s="4">
        <v>1900</v>
      </c>
      <c r="E8" s="4" t="s">
        <v>36</v>
      </c>
      <c r="F8" s="4"/>
      <c r="G8" s="4">
        <v>19.5</v>
      </c>
      <c r="H8" s="5">
        <v>11.074</v>
      </c>
      <c r="I8" s="6">
        <v>1.0840000000000001</v>
      </c>
      <c r="J8" s="4" t="s">
        <v>9</v>
      </c>
      <c r="K8" s="27"/>
      <c r="L8" s="27"/>
      <c r="M8" s="23"/>
    </row>
    <row r="9" spans="1:13">
      <c r="B9" s="17">
        <v>8</v>
      </c>
      <c r="C9" s="16" t="s">
        <v>12</v>
      </c>
      <c r="D9" s="4">
        <v>1900</v>
      </c>
      <c r="E9" s="4" t="s">
        <v>36</v>
      </c>
      <c r="F9" s="4"/>
      <c r="G9" s="4">
        <v>12</v>
      </c>
      <c r="H9" s="5">
        <v>13.523999999999999</v>
      </c>
      <c r="I9" s="6">
        <v>1.0720000000000001</v>
      </c>
      <c r="J9" s="4" t="s">
        <v>9</v>
      </c>
      <c r="K9" s="27"/>
      <c r="L9" s="27"/>
      <c r="M9" s="23"/>
    </row>
    <row r="10" spans="1:13">
      <c r="B10" s="17">
        <v>9</v>
      </c>
      <c r="C10" s="16" t="s">
        <v>0</v>
      </c>
      <c r="D10" s="4" t="s">
        <v>18</v>
      </c>
      <c r="E10" s="4" t="s">
        <v>36</v>
      </c>
      <c r="F10" s="4"/>
      <c r="G10" s="4">
        <v>12.5</v>
      </c>
      <c r="H10" s="5">
        <v>7.84</v>
      </c>
      <c r="I10" s="6">
        <v>1.0509999999999999</v>
      </c>
      <c r="J10" s="4" t="s">
        <v>9</v>
      </c>
      <c r="K10" s="27"/>
      <c r="L10" s="27"/>
      <c r="M10" s="23"/>
    </row>
    <row r="11" spans="1:13">
      <c r="B11" s="17">
        <v>10</v>
      </c>
      <c r="C11" s="16" t="s">
        <v>10</v>
      </c>
      <c r="D11" s="4" t="s">
        <v>18</v>
      </c>
      <c r="E11" s="4" t="s">
        <v>37</v>
      </c>
      <c r="F11" s="4"/>
      <c r="G11" s="4">
        <v>17.5</v>
      </c>
      <c r="H11" s="5">
        <v>13.23</v>
      </c>
      <c r="I11" s="6">
        <v>1.07</v>
      </c>
      <c r="J11" s="4" t="s">
        <v>9</v>
      </c>
      <c r="K11" s="27"/>
      <c r="L11" s="27"/>
      <c r="M11" s="23"/>
    </row>
    <row r="12" spans="1:13">
      <c r="B12" s="17">
        <v>11</v>
      </c>
      <c r="C12" s="16" t="s">
        <v>10</v>
      </c>
      <c r="D12" s="4" t="s">
        <v>19</v>
      </c>
      <c r="E12" s="4" t="s">
        <v>37</v>
      </c>
      <c r="F12" s="4"/>
      <c r="G12" s="4">
        <v>15.5</v>
      </c>
      <c r="H12" s="5">
        <v>17.440000000000001</v>
      </c>
      <c r="I12" s="6">
        <v>1.0649999999999999</v>
      </c>
      <c r="J12" s="4" t="s">
        <v>9</v>
      </c>
      <c r="K12" s="27"/>
      <c r="L12" s="27"/>
      <c r="M12" s="23"/>
    </row>
    <row r="13" spans="1:13">
      <c r="A13" s="22">
        <v>40953</v>
      </c>
      <c r="B13" s="17">
        <v>12</v>
      </c>
      <c r="C13" s="16" t="s">
        <v>12</v>
      </c>
      <c r="D13" s="4" t="s">
        <v>23</v>
      </c>
      <c r="E13" s="4" t="s">
        <v>36</v>
      </c>
      <c r="F13" s="4">
        <v>3.89</v>
      </c>
      <c r="G13" s="4">
        <v>15</v>
      </c>
      <c r="H13" s="5">
        <v>10.29</v>
      </c>
      <c r="I13" s="6">
        <v>1.071</v>
      </c>
      <c r="J13" s="4" t="s">
        <v>9</v>
      </c>
      <c r="K13" s="27">
        <f>(43+58+72+44)/4</f>
        <v>54.25</v>
      </c>
      <c r="L13" s="27">
        <f>(672+471+562)/3</f>
        <v>568.33333333333337</v>
      </c>
      <c r="M13" s="23"/>
    </row>
    <row r="14" spans="1:13">
      <c r="B14" s="17">
        <v>13</v>
      </c>
      <c r="C14" s="16" t="s">
        <v>12</v>
      </c>
      <c r="D14" s="4" t="s">
        <v>25</v>
      </c>
      <c r="E14" s="4" t="s">
        <v>36</v>
      </c>
      <c r="F14" s="4">
        <v>2</v>
      </c>
      <c r="G14" s="4">
        <v>11</v>
      </c>
      <c r="H14" s="5">
        <v>11.074</v>
      </c>
      <c r="I14" s="6">
        <v>1.07</v>
      </c>
      <c r="J14" s="4" t="s">
        <v>9</v>
      </c>
      <c r="K14" s="27">
        <f>(62+76+61+80)/4</f>
        <v>69.75</v>
      </c>
      <c r="L14" s="27">
        <f>(667+640)/2</f>
        <v>653.5</v>
      </c>
      <c r="M14" s="23"/>
    </row>
    <row r="15" spans="1:13">
      <c r="B15" s="17">
        <v>14</v>
      </c>
      <c r="C15" s="16" t="s">
        <v>28</v>
      </c>
      <c r="D15" s="4" t="s">
        <v>25</v>
      </c>
      <c r="E15" s="4" t="s">
        <v>36</v>
      </c>
      <c r="F15" s="4">
        <v>2.9</v>
      </c>
      <c r="G15" s="4">
        <v>16.5</v>
      </c>
      <c r="H15" s="5">
        <v>15.484</v>
      </c>
      <c r="I15" s="6">
        <v>1.0549999999999999</v>
      </c>
      <c r="J15" s="4" t="s">
        <v>9</v>
      </c>
      <c r="K15" s="27">
        <f>(62+93+150+89)/4</f>
        <v>98.5</v>
      </c>
      <c r="L15" s="27">
        <f>(518+433+480+325)/4</f>
        <v>439</v>
      </c>
      <c r="M15" s="23"/>
    </row>
    <row r="16" spans="1:13">
      <c r="B16" s="17">
        <v>15</v>
      </c>
      <c r="C16" s="16" t="s">
        <v>0</v>
      </c>
      <c r="D16" s="4" t="s">
        <v>25</v>
      </c>
      <c r="E16" s="4" t="s">
        <v>36</v>
      </c>
      <c r="F16" s="4">
        <v>2.8</v>
      </c>
      <c r="G16" s="4">
        <v>12.5</v>
      </c>
      <c r="H16" s="5">
        <v>7.35</v>
      </c>
      <c r="I16" s="6">
        <v>1.0589999999999999</v>
      </c>
      <c r="J16" s="4" t="s">
        <v>9</v>
      </c>
      <c r="K16" s="27">
        <f>(35+40+30+43+49+36)/6</f>
        <v>38.833333333333336</v>
      </c>
      <c r="L16" s="27">
        <f>(1224+840)/2</f>
        <v>1032</v>
      </c>
      <c r="M16" s="23"/>
    </row>
    <row r="17" spans="2:13">
      <c r="B17" s="17">
        <v>16</v>
      </c>
      <c r="C17" s="16" t="s">
        <v>30</v>
      </c>
      <c r="D17" s="4" t="s">
        <v>31</v>
      </c>
      <c r="E17" s="4" t="s">
        <v>36</v>
      </c>
      <c r="F17" s="4">
        <v>1.8</v>
      </c>
      <c r="G17" s="4"/>
      <c r="H17" s="5">
        <v>11.271000000000001</v>
      </c>
      <c r="I17" s="6">
        <v>1.0489999999999999</v>
      </c>
      <c r="J17" s="4" t="s">
        <v>9</v>
      </c>
      <c r="K17" s="27">
        <v>250</v>
      </c>
      <c r="L17" s="27">
        <f>(378+379+411)/3</f>
        <v>389.33333333333331</v>
      </c>
      <c r="M17" s="23"/>
    </row>
    <row r="18" spans="2:13">
      <c r="B18" s="17">
        <v>17</v>
      </c>
      <c r="C18" s="16" t="s">
        <v>32</v>
      </c>
      <c r="D18" s="4" t="s">
        <v>33</v>
      </c>
      <c r="E18" s="4" t="s">
        <v>36</v>
      </c>
      <c r="F18" s="4">
        <v>3.5</v>
      </c>
      <c r="G18" s="4">
        <v>15</v>
      </c>
      <c r="H18" s="5">
        <v>11.465999999999999</v>
      </c>
      <c r="I18" s="6">
        <v>1.054</v>
      </c>
      <c r="J18" s="4" t="s">
        <v>9</v>
      </c>
      <c r="K18" s="27">
        <f>(200+213+132)/3</f>
        <v>181.66666666666666</v>
      </c>
      <c r="L18" s="27">
        <f>(90+152+144+144)/4</f>
        <v>132.5</v>
      </c>
      <c r="M18" s="23"/>
    </row>
    <row r="19" spans="2:13">
      <c r="B19" s="17">
        <v>18</v>
      </c>
      <c r="C19" s="16" t="s">
        <v>34</v>
      </c>
      <c r="D19" s="4" t="s">
        <v>33</v>
      </c>
      <c r="E19" s="4" t="s">
        <v>36</v>
      </c>
      <c r="F19" s="4">
        <v>3.4</v>
      </c>
      <c r="G19" s="4">
        <v>16</v>
      </c>
      <c r="H19" s="5">
        <v>12.25</v>
      </c>
      <c r="I19" s="6">
        <v>1.07</v>
      </c>
      <c r="J19" s="4" t="s">
        <v>9</v>
      </c>
      <c r="K19" s="27">
        <f>(111+98+74+106)/4</f>
        <v>97.25</v>
      </c>
      <c r="L19" s="27">
        <f>(143+190+155+93)/4</f>
        <v>145.25</v>
      </c>
      <c r="M19" s="23"/>
    </row>
    <row r="20" spans="2:13">
      <c r="B20" s="17">
        <v>19</v>
      </c>
      <c r="C20" s="16" t="s">
        <v>34</v>
      </c>
      <c r="D20" s="4" t="s">
        <v>20</v>
      </c>
      <c r="E20" s="4" t="s">
        <v>37</v>
      </c>
      <c r="F20" s="4">
        <v>1</v>
      </c>
      <c r="G20" s="4">
        <v>15</v>
      </c>
      <c r="H20" s="5">
        <v>10.78</v>
      </c>
      <c r="I20" s="6">
        <v>1.05</v>
      </c>
      <c r="J20" s="4" t="s">
        <v>9</v>
      </c>
      <c r="K20" s="27">
        <f>(29+32+81+35+36)/5</f>
        <v>42.6</v>
      </c>
      <c r="L20" s="27">
        <f>(120+70+116+137+185+195)/6</f>
        <v>137.16666666666666</v>
      </c>
      <c r="M20" s="23"/>
    </row>
    <row r="21" spans="2:13">
      <c r="B21" s="17">
        <v>20</v>
      </c>
      <c r="C21" s="16" t="s">
        <v>10</v>
      </c>
      <c r="D21" s="4" t="s">
        <v>20</v>
      </c>
      <c r="E21" s="4" t="s">
        <v>37</v>
      </c>
      <c r="F21" s="4">
        <v>1</v>
      </c>
      <c r="G21" s="4">
        <v>15</v>
      </c>
      <c r="H21" s="5">
        <v>15.19</v>
      </c>
      <c r="I21" s="6">
        <v>1.075</v>
      </c>
      <c r="J21" s="4" t="s">
        <v>9</v>
      </c>
      <c r="K21" s="27">
        <f>(38+55+36+33)/4</f>
        <v>40.5</v>
      </c>
      <c r="L21" s="27">
        <f>(83+261+112+135)/4</f>
        <v>147.75</v>
      </c>
      <c r="M21" s="23"/>
    </row>
    <row r="22" spans="2:13">
      <c r="B22" s="17">
        <v>21</v>
      </c>
      <c r="C22" s="16" t="s">
        <v>10</v>
      </c>
      <c r="D22" s="4" t="s">
        <v>20</v>
      </c>
      <c r="E22" s="4" t="s">
        <v>36</v>
      </c>
      <c r="F22" s="4">
        <v>2.5</v>
      </c>
      <c r="G22" s="4">
        <v>17</v>
      </c>
      <c r="H22" s="5">
        <v>16.66</v>
      </c>
      <c r="I22" s="6">
        <v>1.0620000000000001</v>
      </c>
      <c r="J22" s="4" t="s">
        <v>9</v>
      </c>
      <c r="K22" s="27">
        <f>(198+103+112+93)/4</f>
        <v>126.5</v>
      </c>
      <c r="L22" s="27">
        <f>(139+172+181+210)/4</f>
        <v>175.5</v>
      </c>
      <c r="M22" s="23"/>
    </row>
    <row r="23" spans="2:13">
      <c r="B23" s="17">
        <v>22</v>
      </c>
      <c r="C23" s="16" t="s">
        <v>12</v>
      </c>
      <c r="D23" s="4" t="s">
        <v>38</v>
      </c>
      <c r="E23" s="4" t="s">
        <v>36</v>
      </c>
      <c r="F23" s="4"/>
      <c r="G23" s="4">
        <v>10</v>
      </c>
      <c r="H23" s="5">
        <v>9.31</v>
      </c>
      <c r="I23" s="6">
        <v>1.08</v>
      </c>
      <c r="J23" s="4" t="s">
        <v>9</v>
      </c>
      <c r="K23" s="27">
        <f>(67+74+50+43+60+41)/6</f>
        <v>55.833333333333336</v>
      </c>
      <c r="L23" s="27">
        <f>(459+897)/2</f>
        <v>678</v>
      </c>
      <c r="M23" s="23"/>
    </row>
    <row r="24" spans="2:13">
      <c r="B24" s="17">
        <v>23</v>
      </c>
      <c r="C24" s="16" t="s">
        <v>0</v>
      </c>
      <c r="D24" s="4" t="s">
        <v>38</v>
      </c>
      <c r="E24" s="4" t="s">
        <v>36</v>
      </c>
      <c r="F24" s="4"/>
      <c r="G24" s="4">
        <v>16</v>
      </c>
      <c r="H24" s="5">
        <v>7.84</v>
      </c>
      <c r="I24" s="6">
        <v>1.0569999999999999</v>
      </c>
      <c r="J24" s="4" t="s">
        <v>9</v>
      </c>
      <c r="K24" s="27">
        <f>(24+32+28+18+21+25)/6</f>
        <v>24.666666666666668</v>
      </c>
      <c r="L24" s="27">
        <f>(913+905+1092)/3</f>
        <v>970</v>
      </c>
      <c r="M24" s="23"/>
    </row>
    <row r="25" spans="2:13">
      <c r="B25" s="17">
        <v>24</v>
      </c>
      <c r="C25" s="16"/>
      <c r="D25" s="4"/>
      <c r="E25" s="4"/>
      <c r="F25" s="4"/>
      <c r="G25" s="4"/>
      <c r="H25" s="5"/>
      <c r="I25" s="6"/>
      <c r="J25" s="4" t="s">
        <v>9</v>
      </c>
      <c r="K25" s="27"/>
      <c r="L25" s="27"/>
      <c r="M25" s="23"/>
    </row>
    <row r="26" spans="2:13">
      <c r="B26" s="17">
        <v>25</v>
      </c>
      <c r="C26" s="16"/>
      <c r="D26" s="4"/>
      <c r="E26" s="4"/>
      <c r="F26" s="4"/>
      <c r="G26" s="4"/>
      <c r="H26" s="5"/>
      <c r="I26" s="6"/>
      <c r="J26" s="4" t="s">
        <v>9</v>
      </c>
      <c r="K26" s="27"/>
      <c r="L26" s="27"/>
      <c r="M26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Search</vt:lpstr>
      <vt:lpstr>Analysis</vt:lpstr>
      <vt:lpstr>Graph</vt:lpstr>
    </vt:vector>
  </TitlesOfParts>
  <Company>E.I Purpan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ETCHEBERRY</dc:creator>
  <cp:lastModifiedBy>ETCHEBERRY</cp:lastModifiedBy>
  <dcterms:created xsi:type="dcterms:W3CDTF">2012-02-13T11:42:24Z</dcterms:created>
  <dcterms:modified xsi:type="dcterms:W3CDTF">2012-02-14T19:52:24Z</dcterms:modified>
</cp:coreProperties>
</file>