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1315" windowHeight="9270" activeTab="1"/>
  </bookViews>
  <sheets>
    <sheet name="Explication_Amortiss..._Général" sheetId="1" r:id="rId1"/>
    <sheet name="Amortissement Linéaire" sheetId="2" r:id="rId2"/>
  </sheets>
  <calcPr calcId="145621"/>
</workbook>
</file>

<file path=xl/calcChain.xml><?xml version="1.0" encoding="utf-8"?>
<calcChain xmlns="http://schemas.openxmlformats.org/spreadsheetml/2006/main">
  <c r="I24" i="2" l="1"/>
  <c r="I23" i="2"/>
  <c r="I19" i="2"/>
  <c r="I25" i="2" s="1"/>
  <c r="B13" i="2"/>
  <c r="C12" i="2"/>
  <c r="B12" i="2"/>
  <c r="C11" i="2"/>
  <c r="B11" i="2"/>
  <c r="C10" i="2"/>
  <c r="B10" i="2"/>
  <c r="C9" i="2"/>
  <c r="B9" i="2"/>
  <c r="B8" i="2"/>
  <c r="A8" i="2"/>
  <c r="A9" i="2" s="1"/>
  <c r="A10" i="2" s="1"/>
  <c r="A11" i="2" s="1"/>
  <c r="A12" i="2" s="1"/>
  <c r="A13" i="2" s="1"/>
  <c r="H7" i="2"/>
  <c r="H6" i="2"/>
  <c r="E5" i="2"/>
  <c r="I4" i="2"/>
  <c r="I6" i="2" s="1"/>
  <c r="E3" i="2" s="1"/>
  <c r="C8" i="2" s="1"/>
  <c r="D8" i="2" s="1"/>
  <c r="E2" i="2"/>
  <c r="E1" i="2"/>
  <c r="D9" i="2" l="1"/>
  <c r="E8" i="2"/>
  <c r="E9" i="2"/>
  <c r="D10" i="2"/>
  <c r="I5" i="2"/>
  <c r="I7" i="2" s="1"/>
  <c r="E4" i="2" s="1"/>
  <c r="C13" i="2" s="1"/>
  <c r="D11" i="2" l="1"/>
  <c r="E10" i="2"/>
  <c r="D12" i="2" l="1"/>
  <c r="E11" i="2"/>
  <c r="E12" i="2" l="1"/>
  <c r="D13" i="2"/>
  <c r="E13" i="2" s="1"/>
</calcChain>
</file>

<file path=xl/sharedStrings.xml><?xml version="1.0" encoding="utf-8"?>
<sst xmlns="http://schemas.openxmlformats.org/spreadsheetml/2006/main" count="92" uniqueCount="87">
  <si>
    <t>La notion d'amortissement</t>
  </si>
  <si>
    <t>Les immobilisations sont des biens durables et leurs valeurs évoluent au fil du temps.  Cette valeur sera conditionner par l'amortissement.</t>
  </si>
  <si>
    <t>Définition de l'amortissement</t>
  </si>
  <si>
    <t>L'amortissement est une technique qui permet la répartition de la valeur initiale d'un bien durable en fonction de son utilisation probable, donc sa durée de vie.</t>
  </si>
  <si>
    <t>Pourquoi amortir?</t>
  </si>
  <si>
    <t>Les actifs perdent de la valeur au fur et a mesure de leur utilisation (l'usure)</t>
  </si>
  <si>
    <t>Le progré technique rend l'immobilisation obsolète (l'obsolécence)</t>
  </si>
  <si>
    <t>Obligation légale (meme en cas d'insuffisance de bénéfice, il doit etre procédé aux amortissements - PCG)</t>
  </si>
  <si>
    <t>N.B</t>
  </si>
  <si>
    <t>A noter qu'il existe des actifs non-amortissable, car ils ne se déprecient pas avec le temps et il n'existe pas de limite à leurs durées de vie.</t>
  </si>
  <si>
    <t>Exemple: Terrins, Fond de commerce, Marques, Brevets</t>
  </si>
  <si>
    <t>Principes généraux de l'amortissement</t>
  </si>
  <si>
    <t>La base amortissable</t>
  </si>
  <si>
    <t>C'est la valeur pour laquelle l'immobilisation apparait dans les comptes</t>
  </si>
  <si>
    <t>(Valeur brut de l'actif - Valeur résiduelle)</t>
  </si>
  <si>
    <t>Durée d'utilisation de l'actif</t>
  </si>
  <si>
    <t>Elle doit normalement correspondre à la durée réelle d'utilisation du bien, mais cette durée n'est pas si simple à déterminer.</t>
  </si>
  <si>
    <t>Voici les critèrs nous permettant de la déterminé :</t>
  </si>
  <si>
    <t>L'intensité de l'utilisation</t>
  </si>
  <si>
    <t>L'obsoléscence</t>
  </si>
  <si>
    <t>Politique de renouvellement de l'actif</t>
  </si>
  <si>
    <t>Mais le PCG nous donne certaines durées pour certains biens.</t>
  </si>
  <si>
    <t>Micro ordinateur</t>
  </si>
  <si>
    <t>3 ans</t>
  </si>
  <si>
    <t>Véhicules</t>
  </si>
  <si>
    <t>4-5 ans</t>
  </si>
  <si>
    <t>Outillages Industriel</t>
  </si>
  <si>
    <t>5-10 ans</t>
  </si>
  <si>
    <t>Materiel de bureau</t>
  </si>
  <si>
    <t>Batiement (pour les PME)</t>
  </si>
  <si>
    <t>20-100 ans</t>
  </si>
  <si>
    <t>Mode de calcul d'amortissement</t>
  </si>
  <si>
    <t>Différentes méthodes de calcul nous donne donc différents résultats.</t>
  </si>
  <si>
    <t>Voici les 3 méthodes :</t>
  </si>
  <si>
    <t>Linéaire</t>
  </si>
  <si>
    <t>Variable</t>
  </si>
  <si>
    <t>Dégressif</t>
  </si>
  <si>
    <t>Restriction judicaire sur le mode dégressif:</t>
  </si>
  <si>
    <t>Réserver qu'au bien neuf</t>
  </si>
  <si>
    <t>La durée doit etre d'au moins de 2 ans</t>
  </si>
  <si>
    <t>Plan d'mortissement du :</t>
  </si>
  <si>
    <t>Prorata Temporis</t>
  </si>
  <si>
    <t>Valeur d'acquisition HT</t>
  </si>
  <si>
    <t>Dernière année</t>
  </si>
  <si>
    <t>Nombre de jours dans une année comptable</t>
  </si>
  <si>
    <t>Date d'acquisition</t>
  </si>
  <si>
    <t>Prorata première année</t>
  </si>
  <si>
    <t>FIN DE PERIODE COMPTABLE</t>
  </si>
  <si>
    <t>Date de Mise en service</t>
  </si>
  <si>
    <t>Prorata dernière année</t>
  </si>
  <si>
    <t>Nombre de jours utilisés pour la fin de la periode</t>
  </si>
  <si>
    <t>Valeur résiduelle</t>
  </si>
  <si>
    <t>Taux d'Amortissement</t>
  </si>
  <si>
    <t>Nombre de jours restants</t>
  </si>
  <si>
    <t>Durée de vie en année entières</t>
  </si>
  <si>
    <t>Mode d'amortissement</t>
  </si>
  <si>
    <t>Année</t>
  </si>
  <si>
    <t>Base
d'amortissement</t>
  </si>
  <si>
    <t>Dotations
Annuelles</t>
  </si>
  <si>
    <t>Dotation
Cumulées</t>
  </si>
  <si>
    <t>Valeur
Net
Comptable</t>
  </si>
  <si>
    <t>Etablissement du Plan d'Amortissement en Mode Linéaire</t>
  </si>
  <si>
    <t>Cette métode consiste à répartir la valeur du bien proportionnellement à la durée d'utilisation.</t>
  </si>
  <si>
    <t>NOTRE EXEMPLE</t>
  </si>
  <si>
    <t>Valeur d'acquisition</t>
  </si>
  <si>
    <t>Amortissment Annuel = Base amortissable / Taux d'amortissement</t>
  </si>
  <si>
    <t>Date de Fin de la periode comptable</t>
  </si>
  <si>
    <t>Taux d'amortissement = 1 / Durée * 100</t>
  </si>
  <si>
    <t>Date de mise en service</t>
  </si>
  <si>
    <t>Mais sous Excel on a deja cette fonction</t>
  </si>
  <si>
    <t>=AMORLIN(cout_du_bien;valeur_résiduelle;durée_de_vie)</t>
  </si>
  <si>
    <t>Durée de vie du bien</t>
  </si>
  <si>
    <t>Dans la version anglaise d'Excel la formulle est =SLN(cout_du_bien;valeur_résiduelle;durée_de_vie)</t>
  </si>
  <si>
    <t>Amortissement linéaire</t>
  </si>
  <si>
    <t>Le point de départ de la perte de valeur de l'actif correspond à la DATE DE LA MISE EN SERVICE et non à la date d'acquisition</t>
  </si>
  <si>
    <t>Cependant, pour les LOGICIELS, la dépréciation commence dès la date d'acquisition.</t>
  </si>
  <si>
    <t>Dans la pratique, un bien est rarement acquis le 1er jour de l'année ou du mois.</t>
  </si>
  <si>
    <t>Donc la première Dotation doit etre calculée au PRORATA TEMPORIS</t>
  </si>
  <si>
    <t>Le principe du PRORATA TEMPORIS est qu'une année = 12 mois de 30 jours (donc 360 jours/an)</t>
  </si>
  <si>
    <t>Notre Exemple</t>
  </si>
  <si>
    <t>VOUS etes AG dans ma PME, et je vous demande d'établir le Plan d'Amortissement pour :</t>
  </si>
  <si>
    <t xml:space="preserve">Un véchicule que l'entreprise a acheté le 01/03/2000 (et a mis en service la meme date) pour un prix HT de 14500 </t>
  </si>
  <si>
    <t>La durée de vie du bien est de 5 ans</t>
  </si>
  <si>
    <t>Valeur résiduelle; nulle.</t>
  </si>
  <si>
    <t xml:space="preserve">Pour que le TABLEAU marche correctement il faut introduire les données dans les cellules en </t>
  </si>
  <si>
    <t>J'ai fait le tableau sur 5 ans, mais si vos durées sont différentes il va falloir insérer des lignes avant la dernière année (c-a-d avant ligne 13)</t>
  </si>
  <si>
    <t>Ensuite il reste juste à incrémenter les formulles dans les lignes insérées.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</si>
</sst>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8" formatCode="#,##0.00\ &quot;€&quot;;[Red]\-#,##0.00\ &quot;€&quot;"/>
    <numFmt numFmtId="164" formatCode="[$-F800]dddd\,\ mmmm\ dd\,\ yyyy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rgb="FF7F7F7F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8" tint="0.79998168889431442"/>
        <bgColor indexed="65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3" tint="-0.499984740745262"/>
      </left>
      <right style="medium">
        <color theme="3" tint="-0.24994659260841701"/>
      </right>
      <top style="thick">
        <color theme="4" tint="0.499984740745262"/>
      </top>
      <bottom style="medium">
        <color theme="3" tint="-0.24994659260841701"/>
      </bottom>
      <diagonal/>
    </border>
    <border>
      <left style="medium">
        <color theme="3" tint="-0.24994659260841701"/>
      </left>
      <right style="medium">
        <color theme="3" tint="-0.24994659260841701"/>
      </right>
      <top style="thick">
        <color theme="4" tint="0.499984740745262"/>
      </top>
      <bottom style="medium">
        <color theme="3" tint="-0.24994659260841701"/>
      </bottom>
      <diagonal/>
    </border>
    <border>
      <left style="medium">
        <color theme="3" tint="-0.24994659260841701"/>
      </left>
      <right style="thick">
        <color theme="3" tint="-0.499984740745262"/>
      </right>
      <top style="thick">
        <color theme="4" tint="0.499984740745262"/>
      </top>
      <bottom style="medium">
        <color theme="3" tint="-0.24994659260841701"/>
      </bottom>
      <diagonal/>
    </border>
    <border>
      <left style="thick">
        <color theme="3" tint="-0.499984740745262"/>
      </left>
      <right style="medium">
        <color theme="3" tint="-0.24994659260841701"/>
      </right>
      <top style="medium">
        <color theme="3" tint="-0.24994659260841701"/>
      </top>
      <bottom style="medium">
        <color theme="3" tint="-0.24994659260841701"/>
      </bottom>
      <diagonal/>
    </border>
    <border>
      <left style="medium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medium">
        <color theme="3" tint="-0.24994659260841701"/>
      </bottom>
      <diagonal/>
    </border>
    <border>
      <left style="medium">
        <color theme="3" tint="-0.24994659260841701"/>
      </left>
      <right style="thick">
        <color theme="3" tint="-0.499984740745262"/>
      </right>
      <top style="medium">
        <color theme="3" tint="-0.24994659260841701"/>
      </top>
      <bottom style="medium">
        <color theme="3" tint="-0.24994659260841701"/>
      </bottom>
      <diagonal/>
    </border>
    <border>
      <left style="thick">
        <color theme="3" tint="-0.499984740745262"/>
      </left>
      <right style="medium">
        <color theme="3" tint="-0.24994659260841701"/>
      </right>
      <top style="medium">
        <color theme="3" tint="-0.24994659260841701"/>
      </top>
      <bottom style="thick">
        <color theme="3" tint="-0.499984740745262"/>
      </bottom>
      <diagonal/>
    </border>
    <border>
      <left style="medium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thick">
        <color theme="3" tint="-0.499984740745262"/>
      </bottom>
      <diagonal/>
    </border>
    <border>
      <left style="medium">
        <color theme="3" tint="-0.24994659260841701"/>
      </left>
      <right style="thick">
        <color theme="3" tint="-0.499984740745262"/>
      </right>
      <top style="medium">
        <color theme="3" tint="-0.24994659260841701"/>
      </top>
      <bottom style="thick">
        <color theme="3" tint="-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</borders>
  <cellStyleXfs count="11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2" borderId="4" applyNumberFormat="0" applyAlignment="0" applyProtection="0"/>
    <xf numFmtId="0" fontId="7" fillId="0" borderId="0" applyNumberFormat="0" applyFill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</cellStyleXfs>
  <cellXfs count="57">
    <xf numFmtId="0" fontId="0" fillId="0" borderId="0" xfId="0"/>
    <xf numFmtId="0" fontId="2" fillId="0" borderId="0" xfId="2"/>
    <xf numFmtId="0" fontId="7" fillId="0" borderId="0" xfId="7"/>
    <xf numFmtId="0" fontId="3" fillId="0" borderId="1" xfId="3"/>
    <xf numFmtId="0" fontId="7" fillId="0" borderId="0" xfId="7" applyAlignment="1">
      <alignment horizontal="center"/>
    </xf>
    <xf numFmtId="0" fontId="8" fillId="3" borderId="0" xfId="8" applyFont="1"/>
    <xf numFmtId="0" fontId="1" fillId="3" borderId="0" xfId="8"/>
    <xf numFmtId="0" fontId="5" fillId="0" borderId="3" xfId="5"/>
    <xf numFmtId="0" fontId="7" fillId="0" borderId="5" xfId="7" applyBorder="1" applyAlignment="1"/>
    <xf numFmtId="0" fontId="7" fillId="0" borderId="6" xfId="7" applyBorder="1" applyAlignment="1"/>
    <xf numFmtId="0" fontId="7" fillId="0" borderId="7" xfId="7" applyBorder="1" applyAlignment="1"/>
    <xf numFmtId="0" fontId="7" fillId="0" borderId="8" xfId="7" applyBorder="1"/>
    <xf numFmtId="0" fontId="7" fillId="0" borderId="8" xfId="7" applyBorder="1" applyAlignment="1">
      <alignment horizontal="left"/>
    </xf>
    <xf numFmtId="0" fontId="9" fillId="0" borderId="0" xfId="7" applyFont="1"/>
    <xf numFmtId="0" fontId="1" fillId="3" borderId="0" xfId="8" applyFont="1"/>
    <xf numFmtId="0" fontId="2" fillId="0" borderId="1" xfId="2" applyBorder="1" applyAlignment="1">
      <alignment horizontal="center"/>
    </xf>
    <xf numFmtId="14" fontId="2" fillId="0" borderId="1" xfId="2" applyNumberFormat="1" applyBorder="1" applyAlignment="1"/>
    <xf numFmtId="0" fontId="3" fillId="0" borderId="1" xfId="3" applyAlignment="1">
      <alignment horizontal="center"/>
    </xf>
    <xf numFmtId="14" fontId="4" fillId="0" borderId="2" xfId="4" applyNumberFormat="1"/>
    <xf numFmtId="6" fontId="6" fillId="2" borderId="4" xfId="6" applyNumberFormat="1" applyAlignment="1">
      <alignment horizontal="right"/>
    </xf>
    <xf numFmtId="14" fontId="4" fillId="0" borderId="2" xfId="4" applyNumberFormat="1" applyAlignment="1">
      <alignment horizontal="left"/>
    </xf>
    <xf numFmtId="0" fontId="0" fillId="0" borderId="8" xfId="0" applyNumberFormat="1" applyFont="1" applyBorder="1"/>
    <xf numFmtId="0" fontId="8" fillId="0" borderId="8" xfId="0" applyFont="1" applyBorder="1"/>
    <xf numFmtId="164" fontId="6" fillId="2" borderId="4" xfId="6" applyNumberFormat="1" applyAlignment="1">
      <alignment horizontal="right"/>
    </xf>
    <xf numFmtId="14" fontId="0" fillId="0" borderId="0" xfId="0" applyNumberFormat="1"/>
    <xf numFmtId="0" fontId="8" fillId="0" borderId="8" xfId="0" applyFont="1" applyBorder="1" applyAlignment="1"/>
    <xf numFmtId="0" fontId="0" fillId="0" borderId="8" xfId="0" applyBorder="1"/>
    <xf numFmtId="10" fontId="1" fillId="0" borderId="8" xfId="1" applyNumberFormat="1" applyFont="1" applyBorder="1"/>
    <xf numFmtId="0" fontId="6" fillId="2" borderId="4" xfId="6" applyNumberFormat="1" applyAlignment="1">
      <alignment horizontal="right"/>
    </xf>
    <xf numFmtId="0" fontId="0" fillId="0" borderId="8" xfId="0" applyNumberFormat="1" applyBorder="1" applyAlignment="1">
      <alignment horizontal="right"/>
    </xf>
    <xf numFmtId="14" fontId="0" fillId="0" borderId="8" xfId="0" applyNumberFormat="1" applyBorder="1"/>
    <xf numFmtId="0" fontId="4" fillId="0" borderId="2" xfId="4" applyAlignment="1">
      <alignment horizontal="center" vertical="center"/>
    </xf>
    <xf numFmtId="0" fontId="4" fillId="0" borderId="2" xfId="4" applyAlignment="1">
      <alignment horizontal="center" vertical="center" wrapText="1"/>
    </xf>
    <xf numFmtId="0" fontId="0" fillId="0" borderId="9" xfId="0" applyNumberFormat="1" applyBorder="1" applyAlignment="1">
      <alignment horizontal="center"/>
    </xf>
    <xf numFmtId="6" fontId="0" fillId="0" borderId="10" xfId="0" applyNumberFormat="1" applyBorder="1" applyAlignment="1">
      <alignment horizontal="center"/>
    </xf>
    <xf numFmtId="6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6" fontId="0" fillId="0" borderId="13" xfId="0" applyNumberFormat="1" applyBorder="1" applyAlignment="1">
      <alignment horizontal="center"/>
    </xf>
    <xf numFmtId="6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6" fontId="0" fillId="0" borderId="16" xfId="0" applyNumberFormat="1" applyBorder="1" applyAlignment="1">
      <alignment horizontal="center"/>
    </xf>
    <xf numFmtId="6" fontId="0" fillId="0" borderId="17" xfId="0" applyNumberFormat="1" applyBorder="1" applyAlignment="1">
      <alignment horizontal="center"/>
    </xf>
    <xf numFmtId="0" fontId="10" fillId="0" borderId="0" xfId="0" applyFont="1"/>
    <xf numFmtId="8" fontId="10" fillId="0" borderId="0" xfId="0" applyNumberFormat="1" applyFont="1"/>
    <xf numFmtId="0" fontId="11" fillId="0" borderId="0" xfId="7" applyFont="1"/>
    <xf numFmtId="0" fontId="12" fillId="5" borderId="8" xfId="10" applyFont="1" applyBorder="1"/>
    <xf numFmtId="8" fontId="12" fillId="5" borderId="8" xfId="10" applyNumberFormat="1" applyFont="1" applyBorder="1"/>
    <xf numFmtId="14" fontId="12" fillId="5" borderId="8" xfId="10" applyNumberFormat="1" applyFont="1" applyBorder="1"/>
    <xf numFmtId="0" fontId="12" fillId="4" borderId="0" xfId="9" applyFont="1"/>
    <xf numFmtId="0" fontId="1" fillId="4" borderId="0" xfId="9"/>
    <xf numFmtId="8" fontId="12" fillId="5" borderId="8" xfId="10" applyNumberFormat="1" applyFont="1" applyBorder="1" applyAlignment="1">
      <alignment horizontal="right"/>
    </xf>
    <xf numFmtId="0" fontId="1" fillId="4" borderId="0" xfId="9" quotePrefix="1"/>
    <xf numFmtId="0" fontId="12" fillId="5" borderId="8" xfId="10" applyNumberFormat="1" applyFont="1" applyBorder="1" applyAlignment="1">
      <alignment horizontal="right"/>
    </xf>
    <xf numFmtId="0" fontId="1" fillId="5" borderId="0" xfId="10"/>
    <xf numFmtId="0" fontId="6" fillId="2" borderId="18" xfId="6" applyBorder="1" applyAlignment="1">
      <alignment horizontal="center"/>
    </xf>
    <xf numFmtId="0" fontId="13" fillId="0" borderId="0" xfId="0" applyFont="1"/>
    <xf numFmtId="0" fontId="6" fillId="2" borderId="19" xfId="6" applyBorder="1" applyAlignment="1">
      <alignment horizontal="center"/>
    </xf>
  </cellXfs>
  <cellStyles count="11">
    <cellStyle name="20 % - Accent2" xfId="8" builtinId="34"/>
    <cellStyle name="20 % - Accent5" xfId="10" builtinId="46"/>
    <cellStyle name="40 % - Accent2" xfId="9" builtinId="35"/>
    <cellStyle name="Entrée" xfId="6" builtinId="20"/>
    <cellStyle name="Normal" xfId="0" builtinId="0"/>
    <cellStyle name="Pourcentage" xfId="1" builtinId="5"/>
    <cellStyle name="Texte explicatif" xfId="7" builtinId="53"/>
    <cellStyle name="Titre" xfId="2" builtinId="15"/>
    <cellStyle name="Titre 1" xfId="3" builtinId="16"/>
    <cellStyle name="Titre 2" xfId="4" builtinId="17"/>
    <cellStyle name="Titre 3" xfId="5" builtin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1279072</xdr:colOff>
      <xdr:row>43</xdr:row>
      <xdr:rowOff>149678</xdr:rowOff>
    </xdr:from>
    <xdr:to>
      <xdr:col>3</xdr:col>
      <xdr:colOff>204107</xdr:colOff>
      <xdr:row>44</xdr:row>
      <xdr:rowOff>95250</xdr:rowOff>
    </xdr:to>
    <xdr:cxnSp macro="">
      <xdr:nvCxnSpPr>
        <xdr:cNvPr id="2" name="Curved Connector 5"/>
        <xdr:cNvCxnSpPr/>
      </xdr:nvCxnSpPr>
      <xdr:spPr>
        <a:xfrm flipV="1">
          <a:off x="7308397" y="9588953"/>
          <a:ext cx="1049110" cy="136072"/>
        </a:xfrm>
        <a:prstGeom prst="curvedConnector3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2"/>
  <sheetViews>
    <sheetView showGridLines="0" zoomScale="85" zoomScaleNormal="85" workbookViewId="0">
      <selection sqref="A1:D1"/>
    </sheetView>
  </sheetViews>
  <sheetFormatPr baseColWidth="10" defaultRowHeight="15" x14ac:dyDescent="0.25"/>
  <cols>
    <col min="1" max="4" width="12.5703125" customWidth="1"/>
    <col min="5" max="5" width="14.42578125" customWidth="1"/>
    <col min="6" max="13" width="12.5703125" customWidth="1"/>
    <col min="14" max="14" width="18.140625" customWidth="1"/>
    <col min="15" max="256" width="12.5703125" customWidth="1"/>
  </cols>
  <sheetData>
    <row r="1" spans="1:17" ht="22.5" x14ac:dyDescent="0.3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1:17" x14ac:dyDescent="0.25">
      <c r="A2" s="2" t="s">
        <v>1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</row>
    <row r="3" spans="1:17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</row>
    <row r="4" spans="1:17" ht="20.25" thickBot="1" x14ac:dyDescent="0.35">
      <c r="A4" s="3" t="s">
        <v>2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</row>
    <row r="5" spans="1:17" ht="15.75" thickTop="1" x14ac:dyDescent="0.25">
      <c r="A5" s="2" t="s">
        <v>3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</row>
    <row r="6" spans="1:17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1:17" ht="20.25" thickBot="1" x14ac:dyDescent="0.35">
      <c r="A7" s="3" t="s">
        <v>4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</row>
    <row r="8" spans="1:17" ht="15.75" thickTop="1" x14ac:dyDescent="0.25">
      <c r="A8" s="4">
        <v>1</v>
      </c>
      <c r="B8" s="2" t="s">
        <v>5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</row>
    <row r="9" spans="1:17" x14ac:dyDescent="0.25">
      <c r="A9" s="4">
        <v>2</v>
      </c>
      <c r="B9" s="2" t="s">
        <v>6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</row>
    <row r="10" spans="1:17" x14ac:dyDescent="0.25">
      <c r="A10" s="4">
        <v>3</v>
      </c>
      <c r="B10" s="2" t="s">
        <v>7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7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</row>
    <row r="12" spans="1:17" x14ac:dyDescent="0.25">
      <c r="A12" s="5" t="s">
        <v>8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2"/>
      <c r="N12" s="2"/>
      <c r="O12" s="2"/>
      <c r="P12" s="2"/>
      <c r="Q12" s="2"/>
    </row>
    <row r="13" spans="1:17" x14ac:dyDescent="0.25">
      <c r="A13" s="6" t="s">
        <v>9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2"/>
      <c r="N13" s="2"/>
      <c r="O13" s="2"/>
      <c r="P13" s="2"/>
      <c r="Q13" s="2"/>
    </row>
    <row r="14" spans="1:17" x14ac:dyDescent="0.25">
      <c r="A14" s="6" t="s">
        <v>10</v>
      </c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2"/>
      <c r="N14" s="2"/>
      <c r="O14" s="2"/>
      <c r="P14" s="2"/>
      <c r="Q14" s="2"/>
    </row>
    <row r="15" spans="1:17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</row>
    <row r="16" spans="1:17" ht="20.25" thickBot="1" x14ac:dyDescent="0.35">
      <c r="A16" s="3" t="s">
        <v>11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17" ht="16.5" thickTop="1" thickBot="1" x14ac:dyDescent="0.3">
      <c r="A17" s="7" t="s">
        <v>12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</row>
    <row r="18" spans="1:17" x14ac:dyDescent="0.25">
      <c r="A18" s="2" t="s">
        <v>13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</row>
    <row r="19" spans="1:17" x14ac:dyDescent="0.25">
      <c r="A19" s="2" t="s">
        <v>14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</row>
    <row r="20" spans="1:17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</row>
    <row r="21" spans="1:17" ht="15.75" thickBot="1" x14ac:dyDescent="0.3">
      <c r="A21" s="7" t="s">
        <v>15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</row>
    <row r="22" spans="1:17" x14ac:dyDescent="0.25">
      <c r="A22" s="2" t="s">
        <v>16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</row>
    <row r="23" spans="1:17" x14ac:dyDescent="0.25">
      <c r="A23" s="2" t="s">
        <v>17</v>
      </c>
      <c r="B23" s="2"/>
      <c r="C23" s="2"/>
      <c r="D23" s="2"/>
      <c r="E23" s="2"/>
      <c r="F23" s="2" t="s">
        <v>18</v>
      </c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</row>
    <row r="24" spans="1:17" x14ac:dyDescent="0.25">
      <c r="A24" s="2"/>
      <c r="B24" s="2"/>
      <c r="C24" s="2"/>
      <c r="D24" s="2"/>
      <c r="E24" s="2"/>
      <c r="F24" s="2" t="s">
        <v>19</v>
      </c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</row>
    <row r="25" spans="1:17" x14ac:dyDescent="0.25">
      <c r="A25" s="2"/>
      <c r="B25" s="2"/>
      <c r="C25" s="2"/>
      <c r="D25" s="2"/>
      <c r="E25" s="2"/>
      <c r="F25" s="2" t="s">
        <v>20</v>
      </c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</row>
    <row r="26" spans="1:17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</row>
    <row r="27" spans="1:17" x14ac:dyDescent="0.25">
      <c r="A27" s="2" t="s">
        <v>21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</row>
    <row r="28" spans="1:17" x14ac:dyDescent="0.25">
      <c r="A28" s="2"/>
      <c r="B28" s="8" t="s">
        <v>22</v>
      </c>
      <c r="C28" s="9"/>
      <c r="D28" s="10"/>
      <c r="E28" s="11" t="s">
        <v>23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</row>
    <row r="29" spans="1:17" x14ac:dyDescent="0.25">
      <c r="A29" s="2"/>
      <c r="B29" s="8" t="s">
        <v>24</v>
      </c>
      <c r="C29" s="9"/>
      <c r="D29" s="10"/>
      <c r="E29" s="11" t="s">
        <v>25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</row>
    <row r="30" spans="1:17" x14ac:dyDescent="0.25">
      <c r="A30" s="2"/>
      <c r="B30" s="12" t="s">
        <v>26</v>
      </c>
      <c r="C30" s="8"/>
      <c r="D30" s="10"/>
      <c r="E30" s="11" t="s">
        <v>27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</row>
    <row r="31" spans="1:17" x14ac:dyDescent="0.25">
      <c r="A31" s="2"/>
      <c r="B31" s="12" t="s">
        <v>28</v>
      </c>
      <c r="C31" s="8"/>
      <c r="D31" s="10"/>
      <c r="E31" s="11" t="s">
        <v>27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</row>
    <row r="32" spans="1:17" x14ac:dyDescent="0.25">
      <c r="A32" s="2"/>
      <c r="B32" s="8" t="s">
        <v>29</v>
      </c>
      <c r="C32" s="9"/>
      <c r="D32" s="10"/>
      <c r="E32" s="11" t="s">
        <v>30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</row>
    <row r="33" spans="1:17" x14ac:dyDescent="0.25"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</row>
    <row r="34" spans="1:17" ht="15.75" thickBot="1" x14ac:dyDescent="0.3">
      <c r="A34" s="7" t="s">
        <v>31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</row>
    <row r="35" spans="1:17" x14ac:dyDescent="0.25">
      <c r="A35" s="2" t="s">
        <v>32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</row>
    <row r="36" spans="1:17" x14ac:dyDescent="0.25">
      <c r="A36" s="2" t="s">
        <v>33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</row>
    <row r="37" spans="1:17" ht="15.75" x14ac:dyDescent="0.25">
      <c r="A37" s="2"/>
      <c r="B37" s="13" t="s">
        <v>34</v>
      </c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</row>
    <row r="38" spans="1:17" ht="15.75" x14ac:dyDescent="0.25">
      <c r="A38" s="2"/>
      <c r="B38" s="13" t="s">
        <v>35</v>
      </c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</row>
    <row r="39" spans="1:17" ht="15.75" x14ac:dyDescent="0.25">
      <c r="A39" s="2"/>
      <c r="B39" s="13" t="s">
        <v>36</v>
      </c>
      <c r="C39" s="2"/>
      <c r="D39" s="5" t="s">
        <v>37</v>
      </c>
      <c r="E39" s="6"/>
      <c r="F39" s="6"/>
      <c r="G39" s="6"/>
      <c r="H39" s="6"/>
      <c r="I39" s="2"/>
      <c r="J39" s="2"/>
      <c r="K39" s="2"/>
      <c r="L39" s="2"/>
      <c r="M39" s="2"/>
      <c r="N39" s="2"/>
      <c r="O39" s="2"/>
      <c r="P39" s="2"/>
      <c r="Q39" s="2"/>
    </row>
    <row r="40" spans="1:17" x14ac:dyDescent="0.25">
      <c r="A40" s="2"/>
      <c r="B40" s="2"/>
      <c r="C40" s="2"/>
      <c r="D40" s="6"/>
      <c r="E40" s="14" t="s">
        <v>38</v>
      </c>
      <c r="F40" s="6"/>
      <c r="G40" s="6"/>
      <c r="H40" s="6"/>
      <c r="I40" s="2"/>
      <c r="J40" s="2"/>
      <c r="K40" s="2"/>
      <c r="L40" s="2"/>
      <c r="M40" s="2"/>
      <c r="N40" s="2"/>
      <c r="O40" s="2"/>
      <c r="P40" s="2"/>
      <c r="Q40" s="2"/>
    </row>
    <row r="41" spans="1:17" x14ac:dyDescent="0.25">
      <c r="A41" s="2"/>
      <c r="B41" s="2"/>
      <c r="C41" s="2"/>
      <c r="D41" s="6"/>
      <c r="E41" s="6" t="s">
        <v>39</v>
      </c>
      <c r="F41" s="6"/>
      <c r="G41" s="6"/>
      <c r="H41" s="6"/>
      <c r="I41" s="2"/>
      <c r="J41" s="2"/>
      <c r="K41" s="2"/>
      <c r="L41" s="2"/>
      <c r="M41" s="2"/>
      <c r="N41" s="2"/>
      <c r="O41" s="2"/>
      <c r="P41" s="2"/>
      <c r="Q41" s="2"/>
    </row>
    <row r="42" spans="1:17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</row>
  </sheetData>
  <pageMargins left="0.25" right="0.25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I48"/>
  <sheetViews>
    <sheetView showGridLines="0" tabSelected="1" zoomScale="70" zoomScaleNormal="70" workbookViewId="0">
      <selection sqref="A1:D1"/>
    </sheetView>
  </sheetViews>
  <sheetFormatPr baseColWidth="10" defaultColWidth="11.42578125" defaultRowHeight="15" x14ac:dyDescent="0.25"/>
  <cols>
    <col min="1" max="1" width="50" customWidth="1"/>
    <col min="2" max="2" width="40.42578125" customWidth="1"/>
    <col min="3" max="3" width="31.85546875" customWidth="1"/>
    <col min="4" max="5" width="30.85546875" customWidth="1"/>
    <col min="6" max="6" width="15.28515625" customWidth="1"/>
    <col min="7" max="7" width="16.5703125" customWidth="1"/>
    <col min="8" max="8" width="62.42578125" customWidth="1"/>
    <col min="9" max="9" width="33.5703125" bestFit="1" customWidth="1"/>
    <col min="10" max="10" width="25.140625" customWidth="1"/>
    <col min="11" max="11" width="12" bestFit="1" customWidth="1"/>
  </cols>
  <sheetData>
    <row r="1" spans="1:9" ht="23.25" thickBot="1" x14ac:dyDescent="0.35">
      <c r="A1" s="15" t="s">
        <v>40</v>
      </c>
      <c r="B1" s="15"/>
      <c r="C1" s="15"/>
      <c r="D1" s="15"/>
      <c r="E1" s="16">
        <f ca="1">TODAY()</f>
        <v>40947</v>
      </c>
      <c r="H1" s="17" t="s">
        <v>41</v>
      </c>
      <c r="I1" s="17"/>
    </row>
    <row r="2" spans="1:9" ht="18" customHeight="1" thickTop="1" thickBot="1" x14ac:dyDescent="0.35">
      <c r="A2" s="18" t="s">
        <v>42</v>
      </c>
      <c r="B2" s="19">
        <v>14500</v>
      </c>
      <c r="C2" s="20" t="s">
        <v>43</v>
      </c>
      <c r="D2" s="20"/>
      <c r="E2" s="21">
        <f>YEAR(B3)+B6</f>
        <v>2005</v>
      </c>
      <c r="H2" s="22" t="s">
        <v>44</v>
      </c>
      <c r="I2">
        <v>360</v>
      </c>
    </row>
    <row r="3" spans="1:9" ht="18" customHeight="1" thickTop="1" thickBot="1" x14ac:dyDescent="0.35">
      <c r="A3" s="18" t="s">
        <v>45</v>
      </c>
      <c r="B3" s="23">
        <v>36586</v>
      </c>
      <c r="C3" s="20" t="s">
        <v>46</v>
      </c>
      <c r="D3" s="20"/>
      <c r="E3" s="21">
        <f>I6</f>
        <v>0.84444444444444444</v>
      </c>
      <c r="F3" s="24"/>
      <c r="H3" s="25" t="s">
        <v>47</v>
      </c>
      <c r="I3" s="23">
        <v>36891</v>
      </c>
    </row>
    <row r="4" spans="1:9" ht="18" customHeight="1" thickTop="1" thickBot="1" x14ac:dyDescent="0.35">
      <c r="A4" s="18" t="s">
        <v>48</v>
      </c>
      <c r="B4" s="23">
        <v>36587</v>
      </c>
      <c r="C4" s="20" t="s">
        <v>49</v>
      </c>
      <c r="D4" s="20"/>
      <c r="E4" s="21">
        <f>I7</f>
        <v>0.15555555555555556</v>
      </c>
      <c r="H4" s="22" t="s">
        <v>50</v>
      </c>
      <c r="I4" s="26">
        <f>I3-B4</f>
        <v>304</v>
      </c>
    </row>
    <row r="5" spans="1:9" ht="18" customHeight="1" thickTop="1" thickBot="1" x14ac:dyDescent="0.35">
      <c r="A5" s="18" t="s">
        <v>51</v>
      </c>
      <c r="B5" s="19">
        <v>0</v>
      </c>
      <c r="C5" s="20" t="s">
        <v>52</v>
      </c>
      <c r="D5" s="20"/>
      <c r="E5" s="27">
        <f>1/$B$6</f>
        <v>0.2</v>
      </c>
      <c r="H5" s="22" t="s">
        <v>53</v>
      </c>
      <c r="I5" s="26">
        <f>I2-I4</f>
        <v>56</v>
      </c>
    </row>
    <row r="6" spans="1:9" ht="18" customHeight="1" thickTop="1" thickBot="1" x14ac:dyDescent="0.35">
      <c r="A6" s="18" t="s">
        <v>54</v>
      </c>
      <c r="B6" s="28">
        <v>5</v>
      </c>
      <c r="C6" s="20" t="s">
        <v>55</v>
      </c>
      <c r="D6" s="20"/>
      <c r="E6" s="29" t="s">
        <v>34</v>
      </c>
      <c r="H6" s="30" t="str">
        <f>C3</f>
        <v>Prorata première année</v>
      </c>
      <c r="I6" s="26">
        <f>I4/$I$2</f>
        <v>0.84444444444444444</v>
      </c>
    </row>
    <row r="7" spans="1:9" ht="53.25" thickTop="1" thickBot="1" x14ac:dyDescent="0.3">
      <c r="A7" s="31" t="s">
        <v>56</v>
      </c>
      <c r="B7" s="32" t="s">
        <v>57</v>
      </c>
      <c r="C7" s="32" t="s">
        <v>58</v>
      </c>
      <c r="D7" s="32" t="s">
        <v>59</v>
      </c>
      <c r="E7" s="32" t="s">
        <v>60</v>
      </c>
      <c r="H7" s="30" t="str">
        <f>C4</f>
        <v>Prorata dernière année</v>
      </c>
      <c r="I7" s="26">
        <f>I5/$I$2</f>
        <v>0.15555555555555556</v>
      </c>
    </row>
    <row r="8" spans="1:9" ht="18" customHeight="1" thickTop="1" thickBot="1" x14ac:dyDescent="0.3">
      <c r="A8" s="33">
        <f>YEAR($B$3)</f>
        <v>2000</v>
      </c>
      <c r="B8" s="34">
        <f t="shared" ref="B8:B13" si="0">$B$2</f>
        <v>14500</v>
      </c>
      <c r="C8" s="34">
        <f>SLN($B$2,$B$5,$B$6)*E3</f>
        <v>2448.8888888888887</v>
      </c>
      <c r="D8" s="34">
        <f>C8</f>
        <v>2448.8888888888887</v>
      </c>
      <c r="E8" s="35">
        <f>B8-D8</f>
        <v>12051.111111111111</v>
      </c>
    </row>
    <row r="9" spans="1:9" ht="18" customHeight="1" thickBot="1" x14ac:dyDescent="0.3">
      <c r="A9" s="36">
        <f>IF(YEAR($B$3)=A8,YEAR($B$3)+1,A8+1)</f>
        <v>2001</v>
      </c>
      <c r="B9" s="37">
        <f t="shared" si="0"/>
        <v>14500</v>
      </c>
      <c r="C9" s="37">
        <f>SLN($B$2,$B$5,$B$6)</f>
        <v>2900</v>
      </c>
      <c r="D9" s="37">
        <f>C9+D8</f>
        <v>5348.8888888888887</v>
      </c>
      <c r="E9" s="38">
        <f t="shared" ref="E9:E13" si="1">B9-D9</f>
        <v>9151.1111111111113</v>
      </c>
    </row>
    <row r="10" spans="1:9" ht="18" customHeight="1" thickBot="1" x14ac:dyDescent="0.3">
      <c r="A10" s="36">
        <f>IF(YEAR($B$3)=A9,YEAR($B$3)+1,A9+1)</f>
        <v>2002</v>
      </c>
      <c r="B10" s="37">
        <f t="shared" si="0"/>
        <v>14500</v>
      </c>
      <c r="C10" s="37">
        <f>SLN($B$2,$B$5,$B$6)</f>
        <v>2900</v>
      </c>
      <c r="D10" s="37">
        <f>C10+D9</f>
        <v>8248.8888888888887</v>
      </c>
      <c r="E10" s="38">
        <f t="shared" si="1"/>
        <v>6251.1111111111113</v>
      </c>
    </row>
    <row r="11" spans="1:9" ht="18" customHeight="1" thickBot="1" x14ac:dyDescent="0.3">
      <c r="A11" s="36">
        <f>IF(YEAR($B$3)=A10,YEAR($B$3)+1,A10+1)</f>
        <v>2003</v>
      </c>
      <c r="B11" s="37">
        <f t="shared" si="0"/>
        <v>14500</v>
      </c>
      <c r="C11" s="37">
        <f>SLN($B$2,$B$5,$B$6)</f>
        <v>2900</v>
      </c>
      <c r="D11" s="37">
        <f>C11+D10</f>
        <v>11148.888888888889</v>
      </c>
      <c r="E11" s="38">
        <f t="shared" si="1"/>
        <v>3351.1111111111113</v>
      </c>
    </row>
    <row r="12" spans="1:9" ht="18" customHeight="1" thickBot="1" x14ac:dyDescent="0.3">
      <c r="A12" s="36">
        <f>IF(YEAR($B$3)=A11,YEAR($B$3)+1,A11+1)</f>
        <v>2004</v>
      </c>
      <c r="B12" s="37">
        <f t="shared" si="0"/>
        <v>14500</v>
      </c>
      <c r="C12" s="37">
        <f>SLN($B$2,$B$5,$B$6)</f>
        <v>2900</v>
      </c>
      <c r="D12" s="37">
        <f>C12+D11</f>
        <v>14048.888888888889</v>
      </c>
      <c r="E12" s="38">
        <f t="shared" si="1"/>
        <v>451.11111111111131</v>
      </c>
    </row>
    <row r="13" spans="1:9" ht="18" customHeight="1" thickBot="1" x14ac:dyDescent="0.3">
      <c r="A13" s="39">
        <f>IF(YEAR($B$3)=A12,YEAR($B$3)+1,A12+1)</f>
        <v>2005</v>
      </c>
      <c r="B13" s="40">
        <f t="shared" si="0"/>
        <v>14500</v>
      </c>
      <c r="C13" s="40">
        <f>SLN($B$2,$B$5,$B$6)*E4</f>
        <v>451.11111111111114</v>
      </c>
      <c r="D13" s="40">
        <f>C13+D12</f>
        <v>14500</v>
      </c>
      <c r="E13" s="41">
        <f t="shared" si="1"/>
        <v>0</v>
      </c>
    </row>
    <row r="14" spans="1:9" ht="18" customHeight="1" thickTop="1" x14ac:dyDescent="0.25"/>
    <row r="16" spans="1:9" ht="15.75" x14ac:dyDescent="0.25">
      <c r="A16" s="42"/>
      <c r="B16" s="42"/>
      <c r="C16" s="43"/>
      <c r="D16" s="42"/>
      <c r="E16" s="42"/>
    </row>
    <row r="17" spans="1:9" ht="22.5" x14ac:dyDescent="0.3">
      <c r="A17" s="1" t="s">
        <v>61</v>
      </c>
      <c r="B17" s="44"/>
      <c r="C17" s="44"/>
      <c r="D17" s="44"/>
      <c r="E17" s="44"/>
    </row>
    <row r="18" spans="1:9" ht="20.25" thickBot="1" x14ac:dyDescent="0.35">
      <c r="A18" s="44" t="s">
        <v>62</v>
      </c>
      <c r="B18" s="44"/>
      <c r="C18" s="44"/>
      <c r="D18" s="44"/>
      <c r="E18" s="44"/>
      <c r="H18" s="3" t="s">
        <v>63</v>
      </c>
      <c r="I18" s="3"/>
    </row>
    <row r="19" spans="1:9" ht="16.5" thickTop="1" x14ac:dyDescent="0.25">
      <c r="A19" s="44"/>
      <c r="B19" s="44"/>
      <c r="C19" s="44"/>
      <c r="D19" s="44"/>
      <c r="E19" s="44"/>
      <c r="H19" s="45" t="s">
        <v>64</v>
      </c>
      <c r="I19" s="46">
        <f>B2</f>
        <v>14500</v>
      </c>
    </row>
    <row r="20" spans="1:9" ht="15.75" x14ac:dyDescent="0.25">
      <c r="A20" s="44" t="s">
        <v>65</v>
      </c>
      <c r="B20" s="44"/>
      <c r="C20" s="44"/>
      <c r="D20" s="44"/>
      <c r="E20" s="44"/>
      <c r="H20" s="45" t="s">
        <v>66</v>
      </c>
      <c r="I20" s="47">
        <v>36891</v>
      </c>
    </row>
    <row r="21" spans="1:9" ht="15.75" x14ac:dyDescent="0.25">
      <c r="A21" s="44" t="s">
        <v>67</v>
      </c>
      <c r="B21" s="44"/>
      <c r="C21" s="44"/>
      <c r="D21" s="44"/>
      <c r="E21" s="44"/>
      <c r="H21" s="45" t="s">
        <v>45</v>
      </c>
      <c r="I21" s="47">
        <v>36586</v>
      </c>
    </row>
    <row r="22" spans="1:9" ht="15.75" x14ac:dyDescent="0.25">
      <c r="A22" s="44"/>
      <c r="B22" s="44"/>
      <c r="C22" s="44"/>
      <c r="D22" s="44"/>
      <c r="E22" s="44"/>
      <c r="H22" s="45" t="s">
        <v>68</v>
      </c>
      <c r="I22" s="47">
        <v>36586</v>
      </c>
    </row>
    <row r="23" spans="1:9" ht="15.75" x14ac:dyDescent="0.25">
      <c r="A23" s="48" t="s">
        <v>69</v>
      </c>
      <c r="B23" s="49"/>
      <c r="C23" s="49"/>
      <c r="D23" s="44"/>
      <c r="E23" s="44"/>
      <c r="H23" s="45" t="s">
        <v>51</v>
      </c>
      <c r="I23" s="50">
        <f>B5</f>
        <v>0</v>
      </c>
    </row>
    <row r="24" spans="1:9" ht="15.75" x14ac:dyDescent="0.25">
      <c r="A24" s="51" t="s">
        <v>70</v>
      </c>
      <c r="B24" s="49"/>
      <c r="C24" s="49"/>
      <c r="D24" s="44"/>
      <c r="E24" s="44"/>
      <c r="H24" s="45" t="s">
        <v>71</v>
      </c>
      <c r="I24" s="52">
        <f>B6</f>
        <v>5</v>
      </c>
    </row>
    <row r="25" spans="1:9" ht="15.75" x14ac:dyDescent="0.25">
      <c r="A25" s="49" t="s">
        <v>72</v>
      </c>
      <c r="B25" s="49"/>
      <c r="C25" s="49"/>
      <c r="D25" s="44"/>
      <c r="E25" s="44"/>
      <c r="H25" s="45" t="s">
        <v>73</v>
      </c>
      <c r="I25" s="50">
        <f>SLN(I19,I23,I24)</f>
        <v>2900</v>
      </c>
    </row>
    <row r="26" spans="1:9" ht="15.75" x14ac:dyDescent="0.25">
      <c r="A26" s="44"/>
      <c r="B26" s="44"/>
      <c r="C26" s="44"/>
      <c r="D26" s="44"/>
      <c r="E26" s="44"/>
    </row>
    <row r="27" spans="1:9" ht="15.75" x14ac:dyDescent="0.25">
      <c r="A27" s="5" t="s">
        <v>8</v>
      </c>
      <c r="B27" s="6"/>
      <c r="C27" s="6"/>
      <c r="D27" s="44"/>
      <c r="E27" s="44"/>
    </row>
    <row r="28" spans="1:9" ht="15.75" x14ac:dyDescent="0.25">
      <c r="A28" s="6" t="s">
        <v>74</v>
      </c>
      <c r="B28" s="6"/>
      <c r="C28" s="6"/>
      <c r="D28" s="44"/>
      <c r="E28" s="44"/>
    </row>
    <row r="29" spans="1:9" ht="15.75" x14ac:dyDescent="0.25">
      <c r="A29" s="6" t="s">
        <v>75</v>
      </c>
      <c r="B29" s="6"/>
      <c r="C29" s="6"/>
      <c r="D29" s="44"/>
      <c r="E29" s="44"/>
    </row>
    <row r="30" spans="1:9" ht="15.75" x14ac:dyDescent="0.25">
      <c r="A30" s="6"/>
      <c r="B30" s="6"/>
      <c r="C30" s="6"/>
      <c r="D30" s="44"/>
      <c r="E30" s="44"/>
    </row>
    <row r="31" spans="1:9" ht="15.75" x14ac:dyDescent="0.25">
      <c r="A31" s="6" t="s">
        <v>76</v>
      </c>
      <c r="B31" s="6"/>
      <c r="C31" s="6"/>
      <c r="D31" s="44"/>
      <c r="E31" s="44"/>
    </row>
    <row r="32" spans="1:9" ht="15.75" x14ac:dyDescent="0.25">
      <c r="A32" s="6" t="s">
        <v>77</v>
      </c>
      <c r="B32" s="6"/>
      <c r="C32" s="6"/>
      <c r="D32" s="44"/>
      <c r="E32" s="44"/>
    </row>
    <row r="33" spans="1:5" ht="15.75" x14ac:dyDescent="0.25">
      <c r="A33" s="6" t="s">
        <v>78</v>
      </c>
      <c r="B33" s="6"/>
      <c r="C33" s="6"/>
      <c r="D33" s="44"/>
      <c r="E33" s="44"/>
    </row>
    <row r="34" spans="1:5" ht="15.75" x14ac:dyDescent="0.25">
      <c r="A34" s="44"/>
      <c r="B34" s="44"/>
      <c r="C34" s="44"/>
      <c r="D34" s="44"/>
      <c r="E34" s="44"/>
    </row>
    <row r="35" spans="1:5" ht="15.75" x14ac:dyDescent="0.25">
      <c r="A35" s="44"/>
      <c r="B35" s="44"/>
      <c r="C35" s="44"/>
      <c r="D35" s="44"/>
      <c r="E35" s="44"/>
    </row>
    <row r="36" spans="1:5" ht="20.25" thickBot="1" x14ac:dyDescent="0.35">
      <c r="A36" s="3" t="s">
        <v>79</v>
      </c>
      <c r="B36" s="44"/>
      <c r="C36" s="44"/>
      <c r="D36" s="44"/>
      <c r="E36" s="44"/>
    </row>
    <row r="37" spans="1:5" ht="16.5" thickTop="1" x14ac:dyDescent="0.25">
      <c r="A37" s="53" t="s">
        <v>80</v>
      </c>
      <c r="B37" s="53"/>
      <c r="C37" s="53"/>
      <c r="D37" s="44"/>
      <c r="E37" s="44"/>
    </row>
    <row r="38" spans="1:5" ht="15.75" x14ac:dyDescent="0.25">
      <c r="A38" s="53" t="s">
        <v>81</v>
      </c>
      <c r="B38" s="53"/>
      <c r="C38" s="53"/>
      <c r="D38" s="44"/>
      <c r="E38" s="44"/>
    </row>
    <row r="39" spans="1:5" ht="15.75" x14ac:dyDescent="0.25">
      <c r="A39" s="53" t="s">
        <v>82</v>
      </c>
      <c r="B39" s="53"/>
      <c r="C39" s="53"/>
      <c r="D39" s="44"/>
      <c r="E39" s="44"/>
    </row>
    <row r="40" spans="1:5" ht="15.75" x14ac:dyDescent="0.25">
      <c r="A40" s="53" t="s">
        <v>83</v>
      </c>
      <c r="B40" s="53"/>
      <c r="C40" s="53"/>
      <c r="D40" s="44"/>
      <c r="E40" s="44"/>
    </row>
    <row r="41" spans="1:5" ht="15.75" x14ac:dyDescent="0.25">
      <c r="A41" s="44"/>
      <c r="B41" s="44"/>
      <c r="C41" s="44"/>
      <c r="D41" s="44"/>
      <c r="E41" s="44"/>
    </row>
    <row r="42" spans="1:5" ht="15.75" x14ac:dyDescent="0.25">
      <c r="A42" s="44"/>
      <c r="B42" s="44"/>
      <c r="C42" s="44"/>
      <c r="D42" s="44"/>
      <c r="E42" s="44"/>
    </row>
    <row r="43" spans="1:5" ht="15.75" x14ac:dyDescent="0.25">
      <c r="A43" s="44"/>
      <c r="B43" s="44"/>
      <c r="C43" s="44"/>
      <c r="D43" s="44"/>
      <c r="E43" s="44"/>
    </row>
    <row r="44" spans="1:5" ht="15.75" x14ac:dyDescent="0.25">
      <c r="D44" s="54"/>
      <c r="E44" s="44"/>
    </row>
    <row r="45" spans="1:5" ht="15.75" x14ac:dyDescent="0.25">
      <c r="A45" s="55" t="s">
        <v>84</v>
      </c>
      <c r="B45" s="55"/>
      <c r="D45" s="56"/>
    </row>
    <row r="46" spans="1:5" ht="15.75" x14ac:dyDescent="0.25">
      <c r="A46" s="55"/>
      <c r="B46" s="55"/>
    </row>
    <row r="47" spans="1:5" ht="15.75" x14ac:dyDescent="0.25">
      <c r="A47" s="55" t="s">
        <v>85</v>
      </c>
      <c r="B47" s="55"/>
      <c r="C47" s="55"/>
    </row>
    <row r="48" spans="1:5" ht="15.75" x14ac:dyDescent="0.25">
      <c r="A48" s="55" t="s">
        <v>86</v>
      </c>
      <c r="B48" s="55"/>
      <c r="C48" s="55"/>
    </row>
  </sheetData>
  <mergeCells count="8">
    <mergeCell ref="C6:D6"/>
    <mergeCell ref="D44:D45"/>
    <mergeCell ref="A1:D1"/>
    <mergeCell ref="H1:I1"/>
    <mergeCell ref="C2:D2"/>
    <mergeCell ref="C3:D3"/>
    <mergeCell ref="C4:D4"/>
    <mergeCell ref="C5:D5"/>
  </mergeCells>
  <pageMargins left="0.7" right="0.7" top="0.75" bottom="0.75" header="0.3" footer="0.3"/>
  <pageSetup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Explication_Amortiss..._Général</vt:lpstr>
      <vt:lpstr>Amortissement Linéaire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Lodoïska</dc:creator>
  <cp:lastModifiedBy>Christopher Lodoïska</cp:lastModifiedBy>
  <dcterms:created xsi:type="dcterms:W3CDTF">2012-02-08T09:00:03Z</dcterms:created>
  <dcterms:modified xsi:type="dcterms:W3CDTF">2012-02-08T09:00:34Z</dcterms:modified>
</cp:coreProperties>
</file>