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3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</sheets>
  <externalReferences>
    <externalReference r:id="rId5"/>
    <externalReference r:id="rId6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<sst xmlns="http://schemas.openxmlformats.org/spreadsheetml/2006/main" count="3763" uniqueCount="2360">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</sst>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[$-40C]d\-mmm\-yy;@"/>
    <numFmt numFmtId="166" formatCode="d/m;@"/>
    <numFmt numFmtId="167" formatCode="#&quot; &quot;00&quot; &quot;00&quot; &quot;00"/>
    <numFmt numFmtId="168" formatCode="0#&quot; &quot;##&quot; &quot;##&quot; &quot;##&quot; &quot;##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60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6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5" fontId="11" fillId="16" borderId="35" xfId="0" applyNumberFormat="1" applyFont="1" applyFill="1" applyBorder="1" applyAlignment="1" applyProtection="1">
      <alignment horizontal="center" vertical="center"/>
      <protection hidden="1"/>
    </xf>
    <xf numFmtId="165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7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7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7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7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8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8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5" fillId="12" borderId="134" xfId="0" applyFont="1" applyFill="1" applyBorder="1" applyAlignment="1">
      <alignment horizontal="right" vertical="center"/>
    </xf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16" fontId="0" fillId="0" borderId="4" xfId="0" applyNumberFormat="1" applyBorder="1"/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420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46" t="s">
        <v>2270</v>
      </c>
      <c r="L1" s="546"/>
      <c r="M1" s="546"/>
      <c r="AA1" s="219" t="str">
        <f t="shared" ref="AA1:AA45" si="0">IF(ISERROR(INDEX(F$5:F$76,SMALL(Z:Z,ROW(F1)))),"",INDEX(F$5:F$76,SMALL(Z:Z,ROW(F5))))</f>
        <v>BF0045</v>
      </c>
      <c r="AJ1" s="545" t="s">
        <v>2289</v>
      </c>
      <c r="AK1" s="545"/>
      <c r="AL1" s="545"/>
      <c r="AM1" s="545"/>
      <c r="AN1" s="497" t="e">
        <f>VLOOKUP(#REF!,PARAMETRE!$AJ$3:$AK$50,2,FALSE)</f>
        <v>#REF!</v>
      </c>
    </row>
    <row r="2" spans="1:40" ht="17.25">
      <c r="C2" s="278" t="s">
        <v>421</v>
      </c>
      <c r="F2" s="62" t="s">
        <v>190</v>
      </c>
      <c r="G2" s="63" t="s">
        <v>113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23"/>
      <c r="AE2" s="523"/>
      <c r="AF2" s="523"/>
      <c r="AG2" s="523"/>
    </row>
    <row r="3" spans="1:40" ht="15.75" thickBot="1">
      <c r="AA3" s="219" t="str">
        <f t="shared" si="0"/>
        <v>BF0013</v>
      </c>
      <c r="AJ3" s="498" t="s">
        <v>2282</v>
      </c>
      <c r="AK3" s="499" t="s">
        <v>2281</v>
      </c>
      <c r="AL3" s="499"/>
      <c r="AM3" s="330"/>
    </row>
    <row r="4" spans="1:40" ht="18.75" thickTop="1" thickBot="1">
      <c r="A4" s="46" t="s">
        <v>156</v>
      </c>
      <c r="C4" s="29" t="s">
        <v>53</v>
      </c>
      <c r="D4" s="33" t="s">
        <v>12</v>
      </c>
      <c r="F4" s="194"/>
      <c r="G4" s="195"/>
      <c r="I4" s="70" t="s">
        <v>169</v>
      </c>
      <c r="J4" s="125" t="s">
        <v>193</v>
      </c>
      <c r="K4" s="120" t="s">
        <v>171</v>
      </c>
      <c r="L4" s="121" t="s">
        <v>172</v>
      </c>
      <c r="M4" s="121" t="s">
        <v>196</v>
      </c>
      <c r="O4" s="109" t="s">
        <v>1</v>
      </c>
      <c r="P4" s="137" t="s">
        <v>150</v>
      </c>
      <c r="Q4" s="137" t="s">
        <v>431</v>
      </c>
      <c r="R4" s="137" t="s">
        <v>153</v>
      </c>
      <c r="S4" s="110" t="s">
        <v>155</v>
      </c>
      <c r="U4" s="33" t="s">
        <v>151</v>
      </c>
      <c r="V4" s="34" t="s">
        <v>152</v>
      </c>
      <c r="W4" s="34" t="s">
        <v>154</v>
      </c>
      <c r="X4" s="33" t="s">
        <v>155</v>
      </c>
      <c r="Z4" s="220">
        <f>IF(COUNTIF(F5:F$106,F5)=1,ROW(F1),"")</f>
        <v>1</v>
      </c>
      <c r="AA4" s="219" t="str">
        <f t="shared" si="0"/>
        <v>INT12</v>
      </c>
      <c r="AE4" s="522" t="s">
        <v>2244</v>
      </c>
      <c r="AF4" s="522"/>
      <c r="AG4" s="522"/>
      <c r="AH4" s="522"/>
      <c r="AJ4" s="500" t="s">
        <v>2283</v>
      </c>
      <c r="AK4" s="501" t="s">
        <v>2284</v>
      </c>
      <c r="AL4" s="501"/>
      <c r="AM4" s="327"/>
    </row>
    <row r="5" spans="1:40" ht="18" thickBot="1">
      <c r="A5" s="47" t="s">
        <v>165</v>
      </c>
      <c r="C5" s="30" t="s">
        <v>28</v>
      </c>
      <c r="D5" s="35" t="s">
        <v>25</v>
      </c>
      <c r="F5" s="182" t="s">
        <v>274</v>
      </c>
      <c r="G5" s="184" t="s">
        <v>290</v>
      </c>
      <c r="H5" s="215">
        <v>1</v>
      </c>
      <c r="I5" s="64" t="s">
        <v>114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83</v>
      </c>
      <c r="O5" s="201" t="s">
        <v>290</v>
      </c>
      <c r="P5" s="221" t="s">
        <v>291</v>
      </c>
      <c r="Q5" s="222">
        <v>70217152</v>
      </c>
      <c r="R5" s="223" t="s">
        <v>292</v>
      </c>
      <c r="S5" s="224" t="s">
        <v>243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2285</v>
      </c>
      <c r="AK5" s="501" t="s">
        <v>2287</v>
      </c>
      <c r="AL5" s="501"/>
      <c r="AM5" s="327"/>
    </row>
    <row r="6" spans="1:40" ht="17.25">
      <c r="A6" s="48" t="s">
        <v>166</v>
      </c>
      <c r="C6" s="31" t="s">
        <v>29</v>
      </c>
      <c r="D6" s="37" t="s">
        <v>64</v>
      </c>
      <c r="F6" s="82" t="s">
        <v>275</v>
      </c>
      <c r="G6" s="83" t="s">
        <v>289</v>
      </c>
      <c r="H6" s="215">
        <v>1</v>
      </c>
      <c r="I6" s="65" t="s">
        <v>132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197</v>
      </c>
      <c r="O6" s="201" t="s">
        <v>293</v>
      </c>
      <c r="P6" s="202" t="s">
        <v>294</v>
      </c>
      <c r="Q6" s="204">
        <v>70217352</v>
      </c>
      <c r="R6" s="138" t="s">
        <v>295</v>
      </c>
      <c r="S6" s="139" t="s">
        <v>296</v>
      </c>
      <c r="U6" s="525" t="str">
        <f>IF(X5="M","le","la")</f>
        <v>la</v>
      </c>
      <c r="V6" s="526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2246</v>
      </c>
      <c r="AE6" s="480">
        <f ca="1">TODAY()</f>
        <v>41162</v>
      </c>
      <c r="AF6" s="495" t="e">
        <f>IF(OR(COUNTIF(#REF!,"*pack salaria p*")=1,COUNTIF(#REF!,"*pack mon*")=1,#REF!="pack fonxionaria",COUNTIF(#REF!,"*SESAME*")=1),1,"")</f>
        <v>#REF!</v>
      </c>
      <c r="AG6" s="484" t="s">
        <v>220</v>
      </c>
      <c r="AJ6" s="500" t="s">
        <v>2286</v>
      </c>
      <c r="AK6" s="501" t="s">
        <v>2288</v>
      </c>
      <c r="AL6" s="501"/>
      <c r="AM6" s="327"/>
    </row>
    <row r="7" spans="1:40" ht="17.25">
      <c r="A7" s="49" t="s">
        <v>167</v>
      </c>
      <c r="C7" s="32" t="s">
        <v>54</v>
      </c>
      <c r="D7" s="37" t="s">
        <v>65</v>
      </c>
      <c r="F7" s="82" t="s">
        <v>276</v>
      </c>
      <c r="G7" s="83" t="s">
        <v>293</v>
      </c>
      <c r="H7" s="215">
        <v>1</v>
      </c>
      <c r="I7" s="65" t="s">
        <v>112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198</v>
      </c>
      <c r="O7" s="201" t="s">
        <v>289</v>
      </c>
      <c r="P7" s="202" t="s">
        <v>297</v>
      </c>
      <c r="Q7" s="204">
        <v>70217353</v>
      </c>
      <c r="R7" s="138" t="s">
        <v>2276</v>
      </c>
      <c r="S7" s="139" t="s">
        <v>296</v>
      </c>
      <c r="Z7" s="220">
        <f>IF(COUNTIF(F8:F$106,F8)=1,ROW(F4),"")</f>
        <v>4</v>
      </c>
      <c r="AA7" s="219" t="str">
        <f t="shared" si="0"/>
        <v>BF0162</v>
      </c>
      <c r="AD7" s="481" t="s">
        <v>2250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219</v>
      </c>
      <c r="AJ7" s="213" t="s">
        <v>2290</v>
      </c>
      <c r="AK7" s="212" t="s">
        <v>2292</v>
      </c>
      <c r="AL7" s="212"/>
      <c r="AM7" s="327"/>
    </row>
    <row r="8" spans="1:40" ht="17.25">
      <c r="A8" s="47" t="s">
        <v>173</v>
      </c>
      <c r="C8" s="32" t="s">
        <v>34</v>
      </c>
      <c r="D8" s="37" t="s">
        <v>66</v>
      </c>
      <c r="F8" s="82" t="s">
        <v>286</v>
      </c>
      <c r="G8" s="83" t="s">
        <v>290</v>
      </c>
      <c r="H8" s="215">
        <v>1</v>
      </c>
      <c r="I8" s="65" t="s">
        <v>133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199</v>
      </c>
      <c r="O8" s="201" t="s">
        <v>306</v>
      </c>
      <c r="P8" s="221" t="s">
        <v>313</v>
      </c>
      <c r="Q8" s="222">
        <v>70217117</v>
      </c>
      <c r="R8" s="223" t="s">
        <v>314</v>
      </c>
      <c r="S8" s="224" t="s">
        <v>296</v>
      </c>
      <c r="Z8" s="220" t="str">
        <f>IF(COUNTIF(F9:F$106,F9)=1,ROW(F5),"")</f>
        <v/>
      </c>
      <c r="AA8" s="219" t="str">
        <f t="shared" si="0"/>
        <v>BF0142</v>
      </c>
      <c r="AD8" s="481" t="s">
        <v>2245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2269</v>
      </c>
      <c r="AJ8" s="213" t="s">
        <v>2291</v>
      </c>
      <c r="AK8" s="212" t="s">
        <v>2293</v>
      </c>
      <c r="AL8" s="212"/>
      <c r="AM8" s="327"/>
    </row>
    <row r="9" spans="1:40" ht="17.25">
      <c r="A9" s="47" t="s">
        <v>174</v>
      </c>
      <c r="C9" s="32" t="s">
        <v>55</v>
      </c>
      <c r="D9" s="37" t="s">
        <v>67</v>
      </c>
      <c r="I9" s="65" t="s">
        <v>134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200</v>
      </c>
      <c r="O9" s="201" t="s">
        <v>307</v>
      </c>
      <c r="P9" s="202" t="s">
        <v>315</v>
      </c>
      <c r="Q9" s="204">
        <v>70217397</v>
      </c>
      <c r="R9" s="138" t="s">
        <v>316</v>
      </c>
      <c r="S9" s="139" t="s">
        <v>243</v>
      </c>
      <c r="Z9" s="220">
        <f>IF(COUNTIF(F10:F$106,F10)=1,ROW(F6),"")</f>
        <v>6</v>
      </c>
      <c r="AA9" s="219" t="str">
        <f t="shared" si="0"/>
        <v>BF0075</v>
      </c>
      <c r="AD9" s="481" t="s">
        <v>2247</v>
      </c>
      <c r="AE9" s="482" t="e">
        <f>#REF!</f>
        <v>#REF!</v>
      </c>
      <c r="AF9" s="483"/>
      <c r="AJ9" s="213" t="s">
        <v>2294</v>
      </c>
      <c r="AK9" s="212" t="s">
        <v>2296</v>
      </c>
      <c r="AL9" s="212"/>
      <c r="AM9" s="327"/>
    </row>
    <row r="10" spans="1:40" ht="17.25">
      <c r="A10" s="47" t="s">
        <v>28</v>
      </c>
      <c r="C10" s="32" t="s">
        <v>56</v>
      </c>
      <c r="D10" s="37" t="s">
        <v>68</v>
      </c>
      <c r="F10" s="311" t="s">
        <v>249</v>
      </c>
      <c r="G10" s="307" t="s">
        <v>306</v>
      </c>
      <c r="H10" s="215">
        <v>2</v>
      </c>
      <c r="I10" s="65" t="s">
        <v>121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201</v>
      </c>
      <c r="O10" s="201" t="s">
        <v>317</v>
      </c>
      <c r="P10" s="221" t="s">
        <v>318</v>
      </c>
      <c r="Q10" s="222">
        <v>70217538</v>
      </c>
      <c r="R10" s="223" t="s">
        <v>319</v>
      </c>
      <c r="S10" s="225" t="s">
        <v>296</v>
      </c>
      <c r="Z10" s="220">
        <f>IF(COUNTIF(F11:F$106,F11)=1,ROW(F7),"")</f>
        <v>7</v>
      </c>
      <c r="AA10" s="219" t="str">
        <f t="shared" si="0"/>
        <v>BF0271</v>
      </c>
      <c r="AD10" s="481" t="s">
        <v>2248</v>
      </c>
      <c r="AE10" s="482" t="e">
        <f>IF(#REF!&lt;&gt;"",#REF!,"Néant")</f>
        <v>#REF!</v>
      </c>
      <c r="AF10" s="483"/>
      <c r="AJ10" s="213" t="s">
        <v>2295</v>
      </c>
      <c r="AK10" s="212" t="s">
        <v>2297</v>
      </c>
      <c r="AL10" s="212"/>
      <c r="AM10" s="327"/>
    </row>
    <row r="11" spans="1:40" ht="17.25">
      <c r="A11" s="112"/>
      <c r="C11" s="32" t="s">
        <v>57</v>
      </c>
      <c r="D11" s="37" t="s">
        <v>36</v>
      </c>
      <c r="F11" s="312" t="s">
        <v>250</v>
      </c>
      <c r="G11" s="313" t="s">
        <v>307</v>
      </c>
      <c r="H11" s="215">
        <v>2</v>
      </c>
      <c r="I11" s="65" t="s">
        <v>122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202</v>
      </c>
      <c r="O11" s="201" t="s">
        <v>298</v>
      </c>
      <c r="P11" s="221" t="s">
        <v>320</v>
      </c>
      <c r="Q11" s="222">
        <v>70217354</v>
      </c>
      <c r="R11" s="223" t="s">
        <v>321</v>
      </c>
      <c r="S11" s="224" t="s">
        <v>243</v>
      </c>
      <c r="U11" s="321" t="s">
        <v>86</v>
      </c>
      <c r="V11" s="322" t="s">
        <v>494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2249</v>
      </c>
      <c r="AE11" s="482" t="e">
        <f>CONCATENATE(#REF!," du ",#REF!," à ",#REF!)</f>
        <v>#REF!</v>
      </c>
      <c r="AF11" s="483"/>
      <c r="AJ11" s="213" t="s">
        <v>2298</v>
      </c>
      <c r="AK11" s="212"/>
      <c r="AL11" s="212"/>
      <c r="AM11" s="327"/>
    </row>
    <row r="12" spans="1:40" ht="17.25">
      <c r="A12" s="112"/>
      <c r="C12" s="32" t="s">
        <v>58</v>
      </c>
      <c r="D12" s="37" t="s">
        <v>69</v>
      </c>
      <c r="F12" s="314" t="s">
        <v>251</v>
      </c>
      <c r="G12" s="309"/>
      <c r="H12" s="215">
        <v>2</v>
      </c>
      <c r="I12" s="65" t="s">
        <v>128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203</v>
      </c>
      <c r="O12" s="201" t="s">
        <v>322</v>
      </c>
      <c r="P12" s="202" t="s">
        <v>323</v>
      </c>
      <c r="Q12" s="204">
        <v>70217118</v>
      </c>
      <c r="R12" s="138" t="s">
        <v>324</v>
      </c>
      <c r="S12" s="139" t="s">
        <v>296</v>
      </c>
      <c r="U12" s="323" t="s">
        <v>157</v>
      </c>
      <c r="V12" s="329" t="e">
        <f>+C127</f>
        <v>#REF!</v>
      </c>
      <c r="W12" s="330" t="s">
        <v>495</v>
      </c>
      <c r="X12" s="1" t="s">
        <v>509</v>
      </c>
      <c r="Z12" s="220" t="str">
        <f>IF(COUNTIF(F13:F$106,F13)=1,ROW(F9),"")</f>
        <v/>
      </c>
      <c r="AA12" s="219" t="str">
        <f t="shared" si="0"/>
        <v>BF0240</v>
      </c>
      <c r="AD12" s="481" t="s">
        <v>2251</v>
      </c>
      <c r="AE12" s="482" t="str">
        <f>IF(ISERROR(VLOOKUP(#REF!,PARAMETRE!V314:X324,3,0)),"CH",VLOOKUP(#REF!,PARAMETRE!V314:X324,3,0))</f>
        <v>CH</v>
      </c>
      <c r="AF12" s="483"/>
      <c r="AJ12" s="213" t="s">
        <v>2306</v>
      </c>
      <c r="AK12" s="212"/>
      <c r="AL12" s="212"/>
      <c r="AM12" s="327"/>
    </row>
    <row r="13" spans="1:40" ht="17.25">
      <c r="A13" s="107"/>
      <c r="C13" s="32" t="s">
        <v>59</v>
      </c>
      <c r="D13" s="37" t="s">
        <v>2275</v>
      </c>
      <c r="I13" s="65" t="s">
        <v>120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204</v>
      </c>
      <c r="O13" s="201" t="s">
        <v>267</v>
      </c>
      <c r="P13" s="221" t="s">
        <v>325</v>
      </c>
      <c r="Q13" s="222">
        <v>70200338</v>
      </c>
      <c r="R13" s="223" t="s">
        <v>326</v>
      </c>
      <c r="S13" s="224" t="s">
        <v>296</v>
      </c>
      <c r="U13" s="319" t="s">
        <v>158</v>
      </c>
      <c r="V13" s="331" t="e">
        <f>+V12</f>
        <v>#REF!</v>
      </c>
      <c r="W13" s="327" t="s">
        <v>495</v>
      </c>
      <c r="X13" s="1" t="s">
        <v>509</v>
      </c>
      <c r="Z13" s="220">
        <f>IF(COUNTIF(F14:F$106,F14)=1,ROW(F10),"")</f>
        <v>10</v>
      </c>
      <c r="AA13" s="219" t="str">
        <f t="shared" si="0"/>
        <v>BF0242</v>
      </c>
      <c r="AD13" s="481" t="s">
        <v>311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107</v>
      </c>
      <c r="C14" s="32" t="s">
        <v>60</v>
      </c>
      <c r="D14" s="303" t="s">
        <v>224</v>
      </c>
      <c r="F14" s="311" t="s">
        <v>252</v>
      </c>
      <c r="G14" s="307" t="s">
        <v>304</v>
      </c>
      <c r="H14" s="215">
        <v>3</v>
      </c>
      <c r="I14" s="65" t="s">
        <v>123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136</v>
      </c>
      <c r="O14" s="201" t="s">
        <v>268</v>
      </c>
      <c r="P14" s="202" t="s">
        <v>418</v>
      </c>
      <c r="Q14" s="204">
        <v>70202618</v>
      </c>
      <c r="R14" s="138" t="s">
        <v>327</v>
      </c>
      <c r="S14" s="139" t="s">
        <v>296</v>
      </c>
      <c r="U14" s="319" t="s">
        <v>161</v>
      </c>
      <c r="V14" s="331" t="e">
        <f>+V12</f>
        <v>#REF!</v>
      </c>
      <c r="W14" s="327" t="s">
        <v>495</v>
      </c>
      <c r="X14" s="1" t="s">
        <v>509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96</v>
      </c>
      <c r="C15" s="32" t="s">
        <v>61</v>
      </c>
      <c r="D15" s="304" t="s">
        <v>491</v>
      </c>
      <c r="F15" s="314" t="s">
        <v>253</v>
      </c>
      <c r="G15" s="309" t="s">
        <v>305</v>
      </c>
      <c r="H15" s="215">
        <v>3</v>
      </c>
      <c r="I15" s="65" t="s">
        <v>124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205</v>
      </c>
      <c r="O15" s="201" t="s">
        <v>328</v>
      </c>
      <c r="P15" s="221" t="s">
        <v>410</v>
      </c>
      <c r="Q15" s="222">
        <v>70217475</v>
      </c>
      <c r="R15" s="223" t="s">
        <v>329</v>
      </c>
      <c r="S15" s="224" t="s">
        <v>243</v>
      </c>
      <c r="U15" s="319" t="s">
        <v>422</v>
      </c>
      <c r="V15" s="332" t="e">
        <f>+#REF!</f>
        <v>#REF!</v>
      </c>
      <c r="W15" s="327" t="s">
        <v>496</v>
      </c>
      <c r="X15" s="1" t="s">
        <v>513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108</v>
      </c>
      <c r="C16" s="32" t="s">
        <v>222</v>
      </c>
      <c r="D16" s="37" t="s">
        <v>533</v>
      </c>
      <c r="I16" s="65" t="s">
        <v>125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206</v>
      </c>
      <c r="O16" s="201" t="s">
        <v>330</v>
      </c>
      <c r="P16" s="202" t="s">
        <v>331</v>
      </c>
      <c r="Q16" s="204">
        <v>70217478</v>
      </c>
      <c r="R16" s="138" t="s">
        <v>332</v>
      </c>
      <c r="S16" s="139" t="s">
        <v>296</v>
      </c>
      <c r="U16" s="319" t="s">
        <v>177</v>
      </c>
      <c r="V16" s="332" t="e">
        <f>+#REF!</f>
        <v>#REF!</v>
      </c>
      <c r="W16" s="327" t="s">
        <v>495</v>
      </c>
      <c r="X16" s="1" t="s">
        <v>510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28</v>
      </c>
      <c r="C17" s="32" t="s">
        <v>63</v>
      </c>
      <c r="D17" s="37" t="s">
        <v>2268</v>
      </c>
      <c r="F17" s="311" t="s">
        <v>254</v>
      </c>
      <c r="G17" s="307" t="s">
        <v>328</v>
      </c>
      <c r="H17" s="215">
        <v>4</v>
      </c>
      <c r="I17" s="65" t="s">
        <v>129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207</v>
      </c>
      <c r="O17" s="201" t="s">
        <v>333</v>
      </c>
      <c r="P17" s="202" t="s">
        <v>334</v>
      </c>
      <c r="Q17" s="204">
        <v>70217477</v>
      </c>
      <c r="R17" s="138" t="s">
        <v>335</v>
      </c>
      <c r="S17" s="139" t="s">
        <v>296</v>
      </c>
      <c r="U17" s="320" t="s">
        <v>163</v>
      </c>
      <c r="V17" s="332" t="e">
        <f>+V16</f>
        <v>#REF!</v>
      </c>
      <c r="W17" s="327" t="s">
        <v>495</v>
      </c>
      <c r="X17" s="1" t="s">
        <v>511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62</v>
      </c>
      <c r="D18" s="37" t="s">
        <v>2274</v>
      </c>
      <c r="F18" s="312" t="s">
        <v>1417</v>
      </c>
      <c r="G18" s="313" t="s">
        <v>330</v>
      </c>
      <c r="H18" s="215">
        <v>4</v>
      </c>
      <c r="I18" s="65" t="s">
        <v>130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208</v>
      </c>
      <c r="O18" s="201" t="s">
        <v>336</v>
      </c>
      <c r="P18" s="221" t="s">
        <v>337</v>
      </c>
      <c r="Q18" s="222">
        <v>70217107</v>
      </c>
      <c r="R18" s="223" t="s">
        <v>338</v>
      </c>
      <c r="S18" s="224" t="s">
        <v>243</v>
      </c>
      <c r="U18" s="319" t="s">
        <v>164</v>
      </c>
      <c r="V18" s="332" t="e">
        <f>+V16</f>
        <v>#REF!</v>
      </c>
      <c r="W18" s="327" t="s">
        <v>495</v>
      </c>
      <c r="X18" s="1" t="s">
        <v>511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1416</v>
      </c>
      <c r="D19" s="37" t="s">
        <v>70</v>
      </c>
      <c r="F19" s="314" t="s">
        <v>255</v>
      </c>
      <c r="G19" s="309" t="s">
        <v>303</v>
      </c>
      <c r="H19" s="215">
        <v>4</v>
      </c>
      <c r="I19" s="65" t="s">
        <v>131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209</v>
      </c>
      <c r="O19" s="201" t="s">
        <v>283</v>
      </c>
      <c r="P19" s="221" t="s">
        <v>339</v>
      </c>
      <c r="Q19" s="222">
        <v>70200329</v>
      </c>
      <c r="R19" s="223" t="s">
        <v>340</v>
      </c>
      <c r="S19" s="224" t="s">
        <v>296</v>
      </c>
      <c r="U19" s="326" t="s">
        <v>484</v>
      </c>
      <c r="V19" s="332" t="e">
        <f>+V16</f>
        <v>#REF!</v>
      </c>
      <c r="W19" s="327" t="s">
        <v>495</v>
      </c>
      <c r="X19" s="1" t="s">
        <v>509</v>
      </c>
      <c r="Z19" s="220" t="str">
        <f>IF(COUNTIF(F20:F$106,F20)=1,ROW(F16),"")</f>
        <v/>
      </c>
      <c r="AA19" s="219" t="str">
        <f t="shared" si="0"/>
        <v>BF0020</v>
      </c>
      <c r="AE19" s="1" t="s">
        <v>2252</v>
      </c>
      <c r="AJ19" s="213"/>
      <c r="AK19" s="212"/>
      <c r="AL19" s="212"/>
      <c r="AM19" s="327"/>
    </row>
    <row r="20" spans="1:39" ht="15.75">
      <c r="I20" s="65" t="s">
        <v>1411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210</v>
      </c>
      <c r="O20" s="201" t="s">
        <v>285</v>
      </c>
      <c r="P20" s="202" t="s">
        <v>341</v>
      </c>
      <c r="Q20" s="204">
        <v>70202622</v>
      </c>
      <c r="R20" s="138" t="s">
        <v>342</v>
      </c>
      <c r="S20" s="139" t="s">
        <v>243</v>
      </c>
      <c r="U20" s="319" t="s">
        <v>482</v>
      </c>
      <c r="V20" s="212"/>
      <c r="W20" s="327" t="e">
        <f>+CONCATENATE("N°"," ",#REF!)</f>
        <v>#REF!</v>
      </c>
      <c r="X20" s="1" t="s">
        <v>512</v>
      </c>
      <c r="Z20" s="220">
        <f>IF(COUNTIF(F21:F$106,F21)=1,ROW(F17),"")</f>
        <v>17</v>
      </c>
      <c r="AA20" s="219" t="str">
        <f t="shared" si="0"/>
        <v>BF0273</v>
      </c>
      <c r="AE20" s="1" t="s">
        <v>2253</v>
      </c>
      <c r="AJ20" s="213"/>
      <c r="AK20" s="212"/>
      <c r="AL20" s="212"/>
      <c r="AM20" s="327"/>
    </row>
    <row r="21" spans="1:39" ht="15.75">
      <c r="A21" s="226" t="s">
        <v>195</v>
      </c>
      <c r="F21" s="311" t="s">
        <v>256</v>
      </c>
      <c r="G21" s="307" t="s">
        <v>267</v>
      </c>
      <c r="H21" s="215">
        <v>5</v>
      </c>
      <c r="I21" s="65" t="s">
        <v>116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211</v>
      </c>
      <c r="O21" s="205" t="s">
        <v>351</v>
      </c>
      <c r="P21" s="206" t="s">
        <v>352</v>
      </c>
      <c r="Q21" s="207">
        <v>70217463</v>
      </c>
      <c r="R21" s="227" t="s">
        <v>353</v>
      </c>
      <c r="S21" s="208" t="s">
        <v>243</v>
      </c>
      <c r="U21" s="319" t="s">
        <v>483</v>
      </c>
      <c r="V21" s="212"/>
      <c r="W21" s="327" t="e">
        <f>+W20</f>
        <v>#REF!</v>
      </c>
      <c r="X21" s="1" t="s">
        <v>510</v>
      </c>
      <c r="Z21" s="220">
        <f>IF(COUNTIF(F22:F$106,F22)=1,ROW(F18),"")</f>
        <v>18</v>
      </c>
      <c r="AA21" s="219" t="str">
        <f t="shared" si="0"/>
        <v>BF0168</v>
      </c>
      <c r="AE21" s="1" t="s">
        <v>2254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257</v>
      </c>
      <c r="G22" s="313" t="s">
        <v>268</v>
      </c>
      <c r="H22" s="215">
        <v>5</v>
      </c>
      <c r="I22" s="65" t="s">
        <v>117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212</v>
      </c>
      <c r="O22" s="205" t="s">
        <v>350</v>
      </c>
      <c r="P22" s="206" t="s">
        <v>411</v>
      </c>
      <c r="Q22" s="207">
        <v>70219595</v>
      </c>
      <c r="R22" s="227" t="s">
        <v>354</v>
      </c>
      <c r="S22" s="208" t="s">
        <v>243</v>
      </c>
      <c r="U22" s="319" t="s">
        <v>160</v>
      </c>
      <c r="V22" s="212"/>
      <c r="W22" s="327" t="s">
        <v>495</v>
      </c>
      <c r="X22" s="1" t="s">
        <v>512</v>
      </c>
      <c r="Z22" s="220">
        <f>IF(COUNTIF(F23:F$106,F23)=1,ROW(F19),"")</f>
        <v>19</v>
      </c>
      <c r="AA22" s="219" t="str">
        <f t="shared" si="0"/>
        <v>BF0010</v>
      </c>
      <c r="AE22" s="1" t="s">
        <v>2255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258</v>
      </c>
      <c r="G23" s="309" t="s">
        <v>268</v>
      </c>
      <c r="H23" s="215">
        <v>5</v>
      </c>
      <c r="I23" s="66" t="s">
        <v>126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213</v>
      </c>
      <c r="O23" s="229" t="s">
        <v>355</v>
      </c>
      <c r="P23" s="230" t="s">
        <v>412</v>
      </c>
      <c r="Q23" s="231">
        <v>70217596</v>
      </c>
      <c r="R23" s="227" t="s">
        <v>358</v>
      </c>
      <c r="S23" s="225" t="s">
        <v>243</v>
      </c>
      <c r="U23" s="319" t="s">
        <v>159</v>
      </c>
      <c r="V23" s="212"/>
      <c r="W23" s="327" t="s">
        <v>495</v>
      </c>
      <c r="X23" s="1" t="s">
        <v>512</v>
      </c>
      <c r="Z23" s="220" t="str">
        <f>IF(COUNTIF(F24:F$106,F24)=1,ROW(F20),"")</f>
        <v/>
      </c>
      <c r="AA23" s="219" t="str">
        <f t="shared" si="0"/>
        <v>BF0079</v>
      </c>
      <c r="AE23" s="1" t="s">
        <v>2104</v>
      </c>
      <c r="AJ23" s="213"/>
      <c r="AK23" s="212"/>
      <c r="AL23" s="212"/>
      <c r="AM23" s="327"/>
    </row>
    <row r="24" spans="1:39" ht="17.25">
      <c r="A24" s="232"/>
      <c r="C24" s="130" t="s">
        <v>50</v>
      </c>
      <c r="D24" s="131" t="s">
        <v>189</v>
      </c>
      <c r="I24" s="65" t="s">
        <v>127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214</v>
      </c>
      <c r="O24" s="229" t="s">
        <v>356</v>
      </c>
      <c r="P24" s="230" t="s">
        <v>413</v>
      </c>
      <c r="Q24" s="231">
        <v>70202621</v>
      </c>
      <c r="R24" s="227" t="s">
        <v>359</v>
      </c>
      <c r="S24" s="225" t="s">
        <v>243</v>
      </c>
      <c r="U24" s="319" t="s">
        <v>176</v>
      </c>
      <c r="V24" s="212"/>
      <c r="W24" s="327" t="s">
        <v>495</v>
      </c>
      <c r="X24" s="1" t="s">
        <v>512</v>
      </c>
      <c r="Z24" s="220">
        <f>IF(COUNTIF(F25:F$106,F25)=1,ROW(F21),"")</f>
        <v>21</v>
      </c>
      <c r="AA24" s="219" t="str">
        <f t="shared" si="0"/>
        <v>BF0107</v>
      </c>
      <c r="AE24" s="1" t="s">
        <v>2277</v>
      </c>
      <c r="AJ24" s="213"/>
      <c r="AK24" s="212"/>
      <c r="AL24" s="212"/>
      <c r="AM24" s="327"/>
    </row>
    <row r="25" spans="1:39" ht="15.75">
      <c r="C25" s="26" t="s">
        <v>26</v>
      </c>
      <c r="D25" s="27" t="s">
        <v>140</v>
      </c>
      <c r="F25" s="311" t="s">
        <v>260</v>
      </c>
      <c r="G25" s="307" t="s">
        <v>298</v>
      </c>
      <c r="H25" s="215">
        <v>6</v>
      </c>
      <c r="I25" s="71" t="s">
        <v>118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215</v>
      </c>
      <c r="O25" s="205" t="s">
        <v>365</v>
      </c>
      <c r="P25" s="230" t="s">
        <v>414</v>
      </c>
      <c r="Q25" s="207">
        <v>70217052</v>
      </c>
      <c r="R25" s="227" t="s">
        <v>366</v>
      </c>
      <c r="S25" s="225" t="s">
        <v>243</v>
      </c>
      <c r="U25" s="319" t="s">
        <v>98</v>
      </c>
      <c r="V25" s="212"/>
      <c r="W25" s="327" t="s">
        <v>514</v>
      </c>
      <c r="X25" s="1" t="s">
        <v>512</v>
      </c>
      <c r="Z25" s="220">
        <f>IF(COUNTIF(F26:F$106,F26)=1,ROW(F22),"")</f>
        <v>22</v>
      </c>
      <c r="AA25" s="219" t="str">
        <f t="shared" si="0"/>
        <v>BF0154</v>
      </c>
      <c r="AE25" s="1" t="s">
        <v>2299</v>
      </c>
      <c r="AJ25" s="213"/>
      <c r="AK25" s="212"/>
      <c r="AL25" s="212"/>
      <c r="AM25" s="327"/>
    </row>
    <row r="26" spans="1:39" ht="15.75">
      <c r="C26" s="26" t="s">
        <v>37</v>
      </c>
      <c r="D26" s="27" t="s">
        <v>217</v>
      </c>
      <c r="F26" s="312" t="s">
        <v>261</v>
      </c>
      <c r="G26" s="313" t="s">
        <v>299</v>
      </c>
      <c r="H26" s="215">
        <v>6</v>
      </c>
      <c r="I26" s="71" t="s">
        <v>119</v>
      </c>
      <c r="J26" s="67" t="s">
        <v>135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216</v>
      </c>
      <c r="O26" s="229" t="s">
        <v>419</v>
      </c>
      <c r="P26" s="230" t="s">
        <v>415</v>
      </c>
      <c r="Q26" s="231">
        <v>70217539</v>
      </c>
      <c r="R26" s="227" t="s">
        <v>374</v>
      </c>
      <c r="S26" s="225" t="s">
        <v>243</v>
      </c>
      <c r="U26" s="319" t="s">
        <v>162</v>
      </c>
      <c r="V26" s="212"/>
      <c r="W26" s="327" t="s">
        <v>515</v>
      </c>
      <c r="X26" s="1" t="s">
        <v>509</v>
      </c>
      <c r="Z26" s="220">
        <f>IF(COUNTIF(F27:F$106,F27)=1,ROW(F23),"")</f>
        <v>23</v>
      </c>
      <c r="AA26" s="219" t="str">
        <f t="shared" si="0"/>
        <v>BF0251</v>
      </c>
      <c r="AE26" s="1" t="s">
        <v>2307</v>
      </c>
      <c r="AJ26" s="213"/>
      <c r="AK26" s="212"/>
      <c r="AL26" s="212"/>
      <c r="AM26" s="327"/>
    </row>
    <row r="27" spans="1:39" ht="16.5" thickBot="1">
      <c r="C27" s="26" t="s">
        <v>51</v>
      </c>
      <c r="D27" s="27" t="s">
        <v>218</v>
      </c>
      <c r="F27" s="314" t="s">
        <v>262</v>
      </c>
      <c r="G27" s="309" t="s">
        <v>300</v>
      </c>
      <c r="H27" s="215">
        <v>6</v>
      </c>
      <c r="I27" s="71"/>
      <c r="J27" s="67"/>
      <c r="K27" s="71"/>
      <c r="L27" s="117"/>
      <c r="M27" s="147"/>
      <c r="O27" s="229" t="s">
        <v>370</v>
      </c>
      <c r="P27" s="230" t="s">
        <v>416</v>
      </c>
      <c r="Q27" s="231">
        <v>70217667</v>
      </c>
      <c r="R27" s="227" t="s">
        <v>371</v>
      </c>
      <c r="S27" s="225" t="s">
        <v>243</v>
      </c>
      <c r="U27" s="325" t="s">
        <v>138</v>
      </c>
      <c r="V27" s="212"/>
      <c r="W27" s="327" t="s">
        <v>495</v>
      </c>
      <c r="X27" s="1" t="s">
        <v>512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1299</v>
      </c>
      <c r="C28" s="28" t="s">
        <v>52</v>
      </c>
      <c r="D28" s="74" t="s">
        <v>28</v>
      </c>
      <c r="F28" s="244"/>
      <c r="G28" s="244"/>
      <c r="I28" s="71"/>
      <c r="J28" s="67"/>
      <c r="K28" s="71"/>
      <c r="L28" s="117"/>
      <c r="M28" s="147"/>
      <c r="O28" s="229" t="s">
        <v>380</v>
      </c>
      <c r="P28" s="230" t="s">
        <v>417</v>
      </c>
      <c r="Q28" s="231">
        <v>70202623</v>
      </c>
      <c r="R28" s="227" t="s">
        <v>383</v>
      </c>
      <c r="S28" s="225" t="s">
        <v>296</v>
      </c>
      <c r="U28" s="319" t="s">
        <v>23</v>
      </c>
      <c r="V28" s="212"/>
      <c r="W28" s="327" t="s">
        <v>516</v>
      </c>
      <c r="X28" s="1" t="s">
        <v>513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263</v>
      </c>
      <c r="G29" s="307" t="s">
        <v>270</v>
      </c>
      <c r="H29" s="215">
        <v>7</v>
      </c>
      <c r="I29" s="71"/>
      <c r="J29" s="67"/>
      <c r="K29" s="71"/>
      <c r="L29" s="117"/>
      <c r="M29" s="147"/>
      <c r="O29" s="229" t="s">
        <v>384</v>
      </c>
      <c r="P29" s="230" t="s">
        <v>385</v>
      </c>
      <c r="Q29" s="231">
        <v>70217290</v>
      </c>
      <c r="R29" s="227" t="s">
        <v>386</v>
      </c>
      <c r="S29" s="225" t="s">
        <v>296</v>
      </c>
      <c r="U29" s="324" t="s">
        <v>242</v>
      </c>
      <c r="V29" s="212"/>
      <c r="W29" s="327" t="s">
        <v>516</v>
      </c>
      <c r="X29" s="1" t="s">
        <v>513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140</v>
      </c>
      <c r="F30" s="312" t="s">
        <v>264</v>
      </c>
      <c r="G30" s="313" t="s">
        <v>271</v>
      </c>
      <c r="H30" s="215">
        <v>7</v>
      </c>
      <c r="I30" s="72"/>
      <c r="J30" s="73"/>
      <c r="K30" s="72"/>
      <c r="L30" s="117"/>
      <c r="M30" s="147"/>
      <c r="O30" s="229" t="s">
        <v>389</v>
      </c>
      <c r="P30" s="230" t="s">
        <v>390</v>
      </c>
      <c r="Q30" s="231">
        <v>70212270</v>
      </c>
      <c r="R30" s="227" t="s">
        <v>391</v>
      </c>
      <c r="S30" s="225" t="s">
        <v>243</v>
      </c>
      <c r="U30" s="319" t="s">
        <v>2182</v>
      </c>
      <c r="V30" s="212"/>
      <c r="W30" s="327" t="s">
        <v>495</v>
      </c>
      <c r="X30" s="1" t="s">
        <v>512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28</v>
      </c>
      <c r="F31" s="312" t="s">
        <v>265</v>
      </c>
      <c r="G31" s="313" t="s">
        <v>272</v>
      </c>
      <c r="H31" s="215">
        <v>7</v>
      </c>
      <c r="O31" s="229" t="s">
        <v>395</v>
      </c>
      <c r="P31" s="230" t="s">
        <v>397</v>
      </c>
      <c r="Q31" s="231">
        <v>70202680</v>
      </c>
      <c r="R31" s="227" t="s">
        <v>396</v>
      </c>
      <c r="S31" s="225" t="s">
        <v>243</v>
      </c>
      <c r="U31" s="319" t="s">
        <v>2199</v>
      </c>
      <c r="V31" s="212"/>
      <c r="W31" s="327" t="s">
        <v>495</v>
      </c>
      <c r="X31" s="1" t="s">
        <v>512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266</v>
      </c>
      <c r="G32" s="309" t="s">
        <v>273</v>
      </c>
      <c r="H32" s="215">
        <v>7</v>
      </c>
      <c r="O32" s="229" t="s">
        <v>399</v>
      </c>
      <c r="P32" s="230" t="s">
        <v>400</v>
      </c>
      <c r="Q32" s="231">
        <v>70217535</v>
      </c>
      <c r="R32" s="227" t="s">
        <v>401</v>
      </c>
      <c r="S32" s="225" t="s">
        <v>243</v>
      </c>
      <c r="U32" s="324" t="s">
        <v>148</v>
      </c>
      <c r="V32" s="333"/>
      <c r="W32" s="327" t="s">
        <v>516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1300</v>
      </c>
      <c r="F33" s="244"/>
      <c r="G33" s="244"/>
      <c r="O33" s="229" t="s">
        <v>402</v>
      </c>
      <c r="P33" s="230" t="s">
        <v>403</v>
      </c>
      <c r="Q33" s="231">
        <v>70200346</v>
      </c>
      <c r="R33" s="227" t="s">
        <v>404</v>
      </c>
      <c r="S33" s="225" t="s">
        <v>243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73</v>
      </c>
      <c r="D34" s="95" t="s">
        <v>191</v>
      </c>
      <c r="F34" s="311"/>
      <c r="G34" s="307"/>
      <c r="O34" s="229" t="s">
        <v>425</v>
      </c>
      <c r="P34" s="230" t="s">
        <v>429</v>
      </c>
      <c r="Q34" s="231">
        <v>70217373</v>
      </c>
      <c r="R34" s="227" t="s">
        <v>430</v>
      </c>
      <c r="S34" s="233" t="s">
        <v>243</v>
      </c>
      <c r="U34" s="554" t="s">
        <v>531</v>
      </c>
      <c r="V34" s="554"/>
      <c r="W34" s="554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76</v>
      </c>
      <c r="D35" s="93" t="s">
        <v>76</v>
      </c>
      <c r="F35" s="314"/>
      <c r="G35" s="309"/>
      <c r="O35" s="229" t="s">
        <v>517</v>
      </c>
      <c r="P35" s="230" t="s">
        <v>518</v>
      </c>
      <c r="Q35" s="231">
        <v>70217231</v>
      </c>
      <c r="R35" s="227" t="s">
        <v>519</v>
      </c>
      <c r="S35" s="233" t="s">
        <v>243</v>
      </c>
      <c r="U35" s="334" t="s">
        <v>309</v>
      </c>
      <c r="V35" s="334" t="s">
        <v>502</v>
      </c>
      <c r="W35" s="334" t="s">
        <v>497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75</v>
      </c>
      <c r="D36" s="85" t="s">
        <v>75</v>
      </c>
      <c r="O36" s="229"/>
      <c r="P36" s="230"/>
      <c r="Q36" s="231"/>
      <c r="R36" s="212"/>
      <c r="S36" s="234"/>
      <c r="U36" s="335" t="s">
        <v>114</v>
      </c>
      <c r="V36" s="336" t="s">
        <v>498</v>
      </c>
      <c r="W36" s="338" t="s">
        <v>507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79</v>
      </c>
      <c r="D37" s="85" t="s">
        <v>79</v>
      </c>
      <c r="F37" s="311" t="s">
        <v>280</v>
      </c>
      <c r="G37" s="307" t="s">
        <v>283</v>
      </c>
      <c r="H37" s="215">
        <v>9</v>
      </c>
      <c r="O37" s="229"/>
      <c r="P37" s="230"/>
      <c r="Q37" s="231"/>
      <c r="R37" s="212"/>
      <c r="S37" s="234"/>
      <c r="U37" s="337" t="s">
        <v>132</v>
      </c>
      <c r="V37" s="338" t="s">
        <v>499</v>
      </c>
      <c r="W37" s="338" t="s">
        <v>505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88</v>
      </c>
      <c r="D38" s="87" t="s">
        <v>142</v>
      </c>
      <c r="F38" s="312" t="s">
        <v>282</v>
      </c>
      <c r="G38" s="313" t="s">
        <v>285</v>
      </c>
      <c r="H38" s="215">
        <v>9</v>
      </c>
      <c r="O38" s="229"/>
      <c r="P38" s="230"/>
      <c r="Q38" s="231"/>
      <c r="R38" s="212"/>
      <c r="S38" s="234"/>
      <c r="U38" s="337" t="s">
        <v>112</v>
      </c>
      <c r="V38" s="338" t="s">
        <v>498</v>
      </c>
      <c r="W38" s="338" t="s">
        <v>507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90</v>
      </c>
      <c r="D39" s="85" t="s">
        <v>142</v>
      </c>
      <c r="F39" s="312" t="s">
        <v>284</v>
      </c>
      <c r="G39" s="313"/>
      <c r="H39" s="215">
        <v>9</v>
      </c>
      <c r="O39" s="229"/>
      <c r="P39" s="230"/>
      <c r="Q39" s="231"/>
      <c r="R39" s="212"/>
      <c r="S39" s="234"/>
      <c r="U39" s="337" t="s">
        <v>133</v>
      </c>
      <c r="V39" s="338" t="s">
        <v>503</v>
      </c>
      <c r="W39" s="338" t="s">
        <v>504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104</v>
      </c>
      <c r="D40" s="85" t="s">
        <v>142</v>
      </c>
      <c r="F40" s="314" t="s">
        <v>344</v>
      </c>
      <c r="G40" s="309"/>
      <c r="H40" s="215">
        <v>9</v>
      </c>
      <c r="O40" s="229"/>
      <c r="P40" s="230"/>
      <c r="Q40" s="231"/>
      <c r="R40" s="212"/>
      <c r="S40" s="234"/>
      <c r="U40" s="337" t="s">
        <v>134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11</v>
      </c>
      <c r="C41" s="84" t="s">
        <v>77</v>
      </c>
      <c r="D41" s="85" t="s">
        <v>77</v>
      </c>
      <c r="O41" s="229"/>
      <c r="P41" s="230"/>
      <c r="Q41" s="231"/>
      <c r="R41" s="212"/>
      <c r="S41" s="234"/>
      <c r="U41" s="337" t="s">
        <v>121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48</v>
      </c>
      <c r="C42" s="84" t="s">
        <v>78</v>
      </c>
      <c r="D42" s="85" t="s">
        <v>78</v>
      </c>
      <c r="F42" s="189" t="s">
        <v>346</v>
      </c>
      <c r="G42" s="177" t="s">
        <v>312</v>
      </c>
      <c r="H42" s="215">
        <v>10</v>
      </c>
      <c r="O42" s="229"/>
      <c r="P42" s="235"/>
      <c r="Q42" s="231"/>
      <c r="R42" s="212"/>
      <c r="S42" s="234"/>
      <c r="U42" s="337" t="s">
        <v>122</v>
      </c>
      <c r="V42" s="338" t="s">
        <v>498</v>
      </c>
      <c r="W42" s="338" t="s">
        <v>507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35</v>
      </c>
      <c r="C43" s="84" t="s">
        <v>74</v>
      </c>
      <c r="D43" s="85" t="s">
        <v>74</v>
      </c>
      <c r="O43" s="236"/>
      <c r="P43" s="237"/>
      <c r="Q43" s="238"/>
      <c r="R43" s="239"/>
      <c r="S43" s="240"/>
      <c r="U43" s="337" t="s">
        <v>128</v>
      </c>
      <c r="V43" s="338" t="s">
        <v>498</v>
      </c>
      <c r="W43" s="338" t="s">
        <v>507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31</v>
      </c>
      <c r="C44" s="84" t="s">
        <v>91</v>
      </c>
      <c r="D44" s="85" t="s">
        <v>143</v>
      </c>
      <c r="F44" s="82" t="s">
        <v>263</v>
      </c>
      <c r="G44" s="83" t="s">
        <v>270</v>
      </c>
      <c r="H44" s="215">
        <v>11</v>
      </c>
      <c r="O44" s="241"/>
      <c r="P44" s="242"/>
      <c r="Q44" s="241"/>
      <c r="U44" s="337" t="s">
        <v>120</v>
      </c>
      <c r="V44" s="338" t="s">
        <v>498</v>
      </c>
      <c r="W44" s="338" t="s">
        <v>507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49</v>
      </c>
      <c r="C45" s="84" t="s">
        <v>103</v>
      </c>
      <c r="D45" s="85" t="s">
        <v>143</v>
      </c>
      <c r="O45" s="241"/>
      <c r="P45" s="241"/>
      <c r="Q45" s="241"/>
      <c r="U45" s="337" t="s">
        <v>123</v>
      </c>
      <c r="V45" s="338" t="s">
        <v>498</v>
      </c>
      <c r="W45" s="338" t="s">
        <v>507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71</v>
      </c>
      <c r="C46" s="84" t="s">
        <v>89</v>
      </c>
      <c r="D46" s="85" t="s">
        <v>143</v>
      </c>
      <c r="F46" s="182" t="s">
        <v>348</v>
      </c>
      <c r="G46" s="184" t="s">
        <v>351</v>
      </c>
      <c r="H46" s="215">
        <v>12</v>
      </c>
      <c r="O46" s="241"/>
      <c r="P46" s="241"/>
      <c r="Q46" s="241"/>
      <c r="U46" s="337" t="s">
        <v>124</v>
      </c>
      <c r="V46" s="338" t="s">
        <v>498</v>
      </c>
      <c r="W46" s="338" t="s">
        <v>507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137</v>
      </c>
      <c r="D47" s="89" t="s">
        <v>144</v>
      </c>
      <c r="F47" s="82" t="s">
        <v>362</v>
      </c>
      <c r="G47" s="83" t="s">
        <v>350</v>
      </c>
      <c r="H47" s="215">
        <v>12</v>
      </c>
      <c r="M47" s="1"/>
      <c r="O47" s="241"/>
      <c r="P47" s="243"/>
      <c r="Q47" s="241"/>
      <c r="U47" s="337" t="s">
        <v>125</v>
      </c>
      <c r="V47" s="338" t="s">
        <v>498</v>
      </c>
      <c r="W47" s="338" t="s">
        <v>507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492</v>
      </c>
      <c r="G48" s="83" t="s">
        <v>350</v>
      </c>
      <c r="H48" s="215">
        <v>12</v>
      </c>
      <c r="O48" s="241"/>
      <c r="P48" s="241"/>
      <c r="Q48" s="241"/>
      <c r="U48" s="337" t="s">
        <v>129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493</v>
      </c>
      <c r="G49" s="318" t="s">
        <v>350</v>
      </c>
      <c r="H49" s="215">
        <v>12</v>
      </c>
      <c r="O49" s="241"/>
      <c r="P49" s="241"/>
      <c r="Q49" s="241"/>
      <c r="U49" s="337" t="s">
        <v>130</v>
      </c>
      <c r="V49" s="343" t="s">
        <v>508</v>
      </c>
      <c r="W49" s="338" t="s">
        <v>532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27</v>
      </c>
      <c r="O50" s="241"/>
      <c r="P50" s="241"/>
      <c r="Q50" s="241"/>
      <c r="U50" s="337" t="s">
        <v>131</v>
      </c>
      <c r="V50" s="343" t="s">
        <v>501</v>
      </c>
      <c r="W50" s="338" t="s">
        <v>500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486</v>
      </c>
      <c r="G51" s="184" t="s">
        <v>355</v>
      </c>
      <c r="H51" s="215">
        <v>13</v>
      </c>
      <c r="O51" s="241"/>
      <c r="P51" s="241"/>
      <c r="Q51" s="241"/>
      <c r="U51" s="337" t="s">
        <v>115</v>
      </c>
      <c r="V51" s="338" t="s">
        <v>498</v>
      </c>
      <c r="W51" s="338" t="s">
        <v>507</v>
      </c>
      <c r="Z51" s="220"/>
      <c r="AA51" s="219"/>
    </row>
    <row r="52" spans="1:39" ht="15.75">
      <c r="A52" s="305"/>
      <c r="F52" s="82" t="s">
        <v>357</v>
      </c>
      <c r="G52" s="83" t="s">
        <v>356</v>
      </c>
      <c r="H52" s="215">
        <v>13</v>
      </c>
      <c r="O52" s="241"/>
      <c r="P52" s="241"/>
      <c r="Q52" s="241"/>
      <c r="U52" s="337" t="s">
        <v>116</v>
      </c>
      <c r="V52" s="343" t="s">
        <v>506</v>
      </c>
      <c r="W52" s="338" t="s">
        <v>505</v>
      </c>
      <c r="Z52" s="220"/>
      <c r="AA52" s="219"/>
    </row>
    <row r="53" spans="1:39" ht="15.75">
      <c r="A53" s="305"/>
      <c r="F53" s="82" t="s">
        <v>360</v>
      </c>
      <c r="G53" s="83" t="s">
        <v>356</v>
      </c>
      <c r="H53" s="215">
        <v>13</v>
      </c>
      <c r="O53" s="241"/>
      <c r="P53" s="241"/>
      <c r="Q53" s="241"/>
      <c r="R53" s="341"/>
      <c r="U53" s="337" t="s">
        <v>117</v>
      </c>
      <c r="V53" s="343" t="s">
        <v>506</v>
      </c>
      <c r="W53" s="338" t="s">
        <v>505</v>
      </c>
      <c r="Z53" s="220"/>
      <c r="AA53" s="219"/>
    </row>
    <row r="54" spans="1:39" ht="15.75">
      <c r="A54" s="305"/>
      <c r="F54" s="178" t="s">
        <v>487</v>
      </c>
      <c r="G54" s="179" t="s">
        <v>356</v>
      </c>
      <c r="H54" s="215">
        <v>13</v>
      </c>
      <c r="O54" s="241"/>
      <c r="P54" s="241"/>
      <c r="Q54" s="241"/>
      <c r="U54" s="337" t="s">
        <v>126</v>
      </c>
      <c r="V54" s="338" t="s">
        <v>498</v>
      </c>
      <c r="W54" s="338" t="s">
        <v>507</v>
      </c>
      <c r="Z54" s="220"/>
      <c r="AA54" s="219"/>
    </row>
    <row r="55" spans="1:39" ht="18" thickBot="1">
      <c r="A55" s="451" t="s">
        <v>2174</v>
      </c>
      <c r="F55" s="132"/>
      <c r="G55" s="315"/>
      <c r="O55" s="241"/>
      <c r="P55" s="241"/>
      <c r="Q55" s="241"/>
      <c r="U55" s="337" t="s">
        <v>127</v>
      </c>
      <c r="V55" s="338" t="s">
        <v>498</v>
      </c>
      <c r="W55" s="338" t="s">
        <v>507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367</v>
      </c>
      <c r="G56" s="184" t="s">
        <v>365</v>
      </c>
      <c r="H56" s="215">
        <v>14</v>
      </c>
      <c r="O56" s="241"/>
      <c r="P56" s="241"/>
      <c r="Q56" s="241"/>
      <c r="U56" s="339" t="s">
        <v>118</v>
      </c>
      <c r="V56" s="338" t="s">
        <v>498</v>
      </c>
      <c r="W56" s="338" t="s">
        <v>507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364</v>
      </c>
      <c r="G57" s="83" t="s">
        <v>365</v>
      </c>
      <c r="H57" s="215">
        <v>14</v>
      </c>
      <c r="O57" s="241"/>
      <c r="P57" s="241"/>
      <c r="Q57" s="241"/>
      <c r="U57" s="340" t="s">
        <v>119</v>
      </c>
      <c r="V57" s="342" t="s">
        <v>498</v>
      </c>
      <c r="W57" s="338" t="s">
        <v>507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372</v>
      </c>
      <c r="G59" s="307" t="s">
        <v>373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41</v>
      </c>
      <c r="C60" s="25" t="s">
        <v>86</v>
      </c>
      <c r="D60" s="25" t="s">
        <v>191</v>
      </c>
      <c r="F60" s="314" t="s">
        <v>375</v>
      </c>
      <c r="G60" s="309" t="s">
        <v>376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4</v>
      </c>
      <c r="C61" s="112" t="s">
        <v>157</v>
      </c>
      <c r="D61" s="133" t="s">
        <v>178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43</v>
      </c>
      <c r="C62" s="112" t="s">
        <v>158</v>
      </c>
      <c r="D62" s="133" t="s">
        <v>178</v>
      </c>
      <c r="F62" s="306" t="s">
        <v>369</v>
      </c>
      <c r="G62" s="307" t="s">
        <v>370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38</v>
      </c>
      <c r="C63" s="112" t="s">
        <v>160</v>
      </c>
      <c r="D63" s="133" t="s">
        <v>179</v>
      </c>
      <c r="F63" s="308" t="s">
        <v>378</v>
      </c>
      <c r="G63" s="309" t="s">
        <v>370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45</v>
      </c>
      <c r="C64" s="112" t="s">
        <v>159</v>
      </c>
      <c r="D64" s="133" t="s">
        <v>179</v>
      </c>
      <c r="F64" s="310"/>
      <c r="G64" s="132"/>
      <c r="I64" s="180" t="s">
        <v>248</v>
      </c>
      <c r="J64" s="181" t="s">
        <v>309</v>
      </c>
      <c r="K64" s="246" t="s">
        <v>310</v>
      </c>
      <c r="L64" s="246" t="s">
        <v>311</v>
      </c>
      <c r="M64" s="246" t="s">
        <v>481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46</v>
      </c>
      <c r="C65" s="112" t="s">
        <v>176</v>
      </c>
      <c r="D65" s="133" t="s">
        <v>180</v>
      </c>
      <c r="F65" s="82" t="s">
        <v>388</v>
      </c>
      <c r="G65" s="177" t="s">
        <v>389</v>
      </c>
      <c r="H65" s="215">
        <v>17</v>
      </c>
      <c r="I65" s="182" t="s">
        <v>244</v>
      </c>
      <c r="J65" s="183" t="s">
        <v>202</v>
      </c>
      <c r="K65" s="251" t="s">
        <v>22</v>
      </c>
      <c r="L65" s="184" t="s">
        <v>245</v>
      </c>
      <c r="M65" s="252" t="s">
        <v>432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47</v>
      </c>
      <c r="C66" s="112" t="s">
        <v>98</v>
      </c>
      <c r="D66" s="133" t="s">
        <v>181</v>
      </c>
      <c r="F66" s="82" t="s">
        <v>393</v>
      </c>
      <c r="G66" s="177" t="s">
        <v>389</v>
      </c>
      <c r="H66" s="215">
        <v>17</v>
      </c>
      <c r="I66" s="82" t="s">
        <v>246</v>
      </c>
      <c r="J66" s="188" t="s">
        <v>202</v>
      </c>
      <c r="K66" s="253" t="s">
        <v>22</v>
      </c>
      <c r="L66" s="83" t="s">
        <v>247</v>
      </c>
      <c r="M66" s="254" t="s">
        <v>433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17</v>
      </c>
      <c r="C67" s="112" t="s">
        <v>161</v>
      </c>
      <c r="D67" s="133" t="s">
        <v>182</v>
      </c>
      <c r="F67" s="56"/>
      <c r="G67" s="56"/>
      <c r="I67" s="82" t="s">
        <v>249</v>
      </c>
      <c r="J67" s="188" t="s">
        <v>136</v>
      </c>
      <c r="K67" s="253" t="s">
        <v>22</v>
      </c>
      <c r="L67" s="83" t="s">
        <v>306</v>
      </c>
      <c r="M67" s="254" t="s">
        <v>434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2182</v>
      </c>
      <c r="D68" s="133" t="s">
        <v>2183</v>
      </c>
      <c r="F68" s="82" t="s">
        <v>394</v>
      </c>
      <c r="G68" s="177" t="s">
        <v>395</v>
      </c>
      <c r="H68" s="215">
        <v>18</v>
      </c>
      <c r="I68" s="82" t="s">
        <v>250</v>
      </c>
      <c r="J68" s="185" t="s">
        <v>136</v>
      </c>
      <c r="K68" s="253" t="s">
        <v>22</v>
      </c>
      <c r="L68" s="83" t="s">
        <v>307</v>
      </c>
      <c r="M68" s="254" t="s">
        <v>435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2199</v>
      </c>
      <c r="D69" s="133" t="s">
        <v>2184</v>
      </c>
      <c r="F69" s="56"/>
      <c r="G69" s="56"/>
      <c r="I69" s="82" t="s">
        <v>251</v>
      </c>
      <c r="J69" s="186" t="s">
        <v>136</v>
      </c>
      <c r="K69" s="253" t="s">
        <v>22</v>
      </c>
      <c r="L69" s="83" t="s">
        <v>308</v>
      </c>
      <c r="M69" s="254" t="s">
        <v>436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162</v>
      </c>
      <c r="D70" s="133" t="s">
        <v>183</v>
      </c>
      <c r="F70" s="311" t="s">
        <v>423</v>
      </c>
      <c r="G70" s="307" t="s">
        <v>425</v>
      </c>
      <c r="H70" s="215">
        <v>19</v>
      </c>
      <c r="I70" s="82" t="s">
        <v>252</v>
      </c>
      <c r="J70" s="186" t="s">
        <v>198</v>
      </c>
      <c r="K70" s="253" t="s">
        <v>22</v>
      </c>
      <c r="L70" s="83" t="s">
        <v>304</v>
      </c>
      <c r="M70" s="254" t="s">
        <v>437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40</v>
      </c>
      <c r="C71" s="112" t="s">
        <v>422</v>
      </c>
      <c r="D71" s="133" t="s">
        <v>184</v>
      </c>
      <c r="F71" s="312" t="s">
        <v>424</v>
      </c>
      <c r="G71" s="313" t="s">
        <v>425</v>
      </c>
      <c r="H71" s="215">
        <v>19</v>
      </c>
      <c r="I71" s="82" t="s">
        <v>253</v>
      </c>
      <c r="J71" s="186" t="s">
        <v>198</v>
      </c>
      <c r="K71" s="253" t="s">
        <v>22</v>
      </c>
      <c r="L71" s="83" t="s">
        <v>305</v>
      </c>
      <c r="M71" s="254" t="s">
        <v>438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39</v>
      </c>
      <c r="C72" s="107" t="s">
        <v>138</v>
      </c>
      <c r="D72" s="133" t="s">
        <v>185</v>
      </c>
      <c r="F72" s="314" t="s">
        <v>428</v>
      </c>
      <c r="G72" s="309" t="s">
        <v>425</v>
      </c>
      <c r="H72" s="215">
        <v>19</v>
      </c>
      <c r="I72" s="82" t="s">
        <v>254</v>
      </c>
      <c r="J72" s="187" t="s">
        <v>214</v>
      </c>
      <c r="K72" s="253" t="s">
        <v>22</v>
      </c>
      <c r="L72" s="83" t="s">
        <v>301</v>
      </c>
      <c r="M72" s="254" t="s">
        <v>439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42</v>
      </c>
      <c r="C73" s="112" t="s">
        <v>177</v>
      </c>
      <c r="D73" s="133" t="s">
        <v>186</v>
      </c>
      <c r="F73" s="132"/>
      <c r="G73" s="132"/>
      <c r="I73" s="82" t="s">
        <v>1417</v>
      </c>
      <c r="J73" s="187" t="s">
        <v>214</v>
      </c>
      <c r="K73" s="253" t="s">
        <v>22</v>
      </c>
      <c r="L73" s="83" t="s">
        <v>1418</v>
      </c>
      <c r="M73" s="254" t="s">
        <v>1419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44</v>
      </c>
      <c r="C74" s="113" t="s">
        <v>163</v>
      </c>
      <c r="D74" s="133" t="s">
        <v>187</v>
      </c>
      <c r="F74" s="314" t="s">
        <v>405</v>
      </c>
      <c r="G74" s="309" t="s">
        <v>402</v>
      </c>
      <c r="H74" s="215">
        <v>20</v>
      </c>
      <c r="I74" s="82" t="s">
        <v>255</v>
      </c>
      <c r="J74" s="187" t="s">
        <v>214</v>
      </c>
      <c r="K74" s="253" t="s">
        <v>22</v>
      </c>
      <c r="L74" s="83" t="s">
        <v>303</v>
      </c>
      <c r="M74" s="254" t="s">
        <v>440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164</v>
      </c>
      <c r="D75" s="133" t="s">
        <v>188</v>
      </c>
      <c r="F75" s="314" t="s">
        <v>406</v>
      </c>
      <c r="G75" s="309" t="s">
        <v>399</v>
      </c>
      <c r="H75" s="215">
        <v>20</v>
      </c>
      <c r="I75" s="82" t="s">
        <v>256</v>
      </c>
      <c r="J75" s="188" t="s">
        <v>259</v>
      </c>
      <c r="K75" s="253" t="s">
        <v>22</v>
      </c>
      <c r="L75" s="83" t="s">
        <v>267</v>
      </c>
      <c r="M75" s="254" t="s">
        <v>441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148</v>
      </c>
      <c r="D76" s="133"/>
      <c r="F76" s="314" t="s">
        <v>398</v>
      </c>
      <c r="G76" s="309" t="s">
        <v>399</v>
      </c>
      <c r="H76" s="215">
        <v>20</v>
      </c>
      <c r="I76" s="82" t="s">
        <v>257</v>
      </c>
      <c r="J76" s="188" t="s">
        <v>259</v>
      </c>
      <c r="K76" s="253" t="s">
        <v>22</v>
      </c>
      <c r="L76" s="83" t="s">
        <v>268</v>
      </c>
      <c r="M76" s="254" t="s">
        <v>442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23</v>
      </c>
      <c r="D77" s="133"/>
      <c r="F77" s="314" t="s">
        <v>409</v>
      </c>
      <c r="G77" s="309" t="s">
        <v>399</v>
      </c>
      <c r="H77" s="215">
        <v>20</v>
      </c>
      <c r="I77" s="82" t="s">
        <v>258</v>
      </c>
      <c r="J77" s="188" t="s">
        <v>259</v>
      </c>
      <c r="K77" s="253" t="s">
        <v>22</v>
      </c>
      <c r="L77" s="83" t="s">
        <v>269</v>
      </c>
      <c r="M77" s="254" t="s">
        <v>443</v>
      </c>
      <c r="O77" s="3"/>
      <c r="P77" s="190"/>
      <c r="Q77" s="191"/>
      <c r="R77" s="192"/>
      <c r="S77" s="193"/>
      <c r="T77" s="190"/>
    </row>
    <row r="78" spans="1:27" ht="15.75">
      <c r="C78" s="145" t="s">
        <v>1304</v>
      </c>
      <c r="D78" s="133" t="s">
        <v>194</v>
      </c>
      <c r="F78" s="56"/>
      <c r="G78" s="56"/>
      <c r="I78" s="82" t="s">
        <v>260</v>
      </c>
      <c r="J78" s="188" t="s">
        <v>210</v>
      </c>
      <c r="K78" s="253" t="s">
        <v>22</v>
      </c>
      <c r="L78" s="83" t="s">
        <v>298</v>
      </c>
      <c r="M78" s="254" t="s">
        <v>444</v>
      </c>
      <c r="O78" s="3"/>
      <c r="P78" s="3"/>
      <c r="Q78" s="3"/>
      <c r="R78" s="3"/>
      <c r="S78" s="3"/>
      <c r="T78" s="3"/>
    </row>
    <row r="79" spans="1:27" ht="15.75">
      <c r="A79" s="453" t="s">
        <v>2177</v>
      </c>
      <c r="C79" s="145" t="s">
        <v>242</v>
      </c>
      <c r="D79" s="6"/>
      <c r="F79" s="314" t="s">
        <v>520</v>
      </c>
      <c r="G79" s="309" t="s">
        <v>336</v>
      </c>
      <c r="H79" s="215">
        <v>8</v>
      </c>
      <c r="I79" s="82" t="s">
        <v>261</v>
      </c>
      <c r="J79" s="188" t="s">
        <v>210</v>
      </c>
      <c r="K79" s="253" t="s">
        <v>22</v>
      </c>
      <c r="L79" s="83" t="s">
        <v>299</v>
      </c>
      <c r="M79" s="254" t="s">
        <v>445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87</v>
      </c>
      <c r="D80" s="6"/>
      <c r="F80" s="314" t="s">
        <v>521</v>
      </c>
      <c r="G80" s="309" t="s">
        <v>517</v>
      </c>
      <c r="H80" s="215">
        <v>8</v>
      </c>
      <c r="I80" s="82" t="s">
        <v>262</v>
      </c>
      <c r="J80" s="188" t="s">
        <v>210</v>
      </c>
      <c r="K80" s="253" t="s">
        <v>22</v>
      </c>
      <c r="L80" s="83" t="s">
        <v>300</v>
      </c>
      <c r="M80" s="254" t="s">
        <v>446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482</v>
      </c>
      <c r="D81" s="6" t="e">
        <f>CONCATENATE("CHECK LIST OUVERTURE DE"," ",#REF!," ","AVEC PROCURATION")</f>
        <v>#REF!</v>
      </c>
      <c r="F81" s="314" t="s">
        <v>244</v>
      </c>
      <c r="G81" s="309"/>
      <c r="H81" s="215">
        <v>8</v>
      </c>
      <c r="I81" s="82" t="s">
        <v>263</v>
      </c>
      <c r="J81" s="188" t="s">
        <v>204</v>
      </c>
      <c r="K81" s="253" t="s">
        <v>22</v>
      </c>
      <c r="L81" s="83" t="s">
        <v>270</v>
      </c>
      <c r="M81" s="254" t="s">
        <v>447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483</v>
      </c>
      <c r="D82" s="6"/>
      <c r="F82" s="314" t="s">
        <v>246</v>
      </c>
      <c r="G82" s="309"/>
      <c r="H82" s="215">
        <v>8</v>
      </c>
      <c r="I82" s="82" t="s">
        <v>264</v>
      </c>
      <c r="J82" s="188" t="s">
        <v>204</v>
      </c>
      <c r="K82" s="253" t="s">
        <v>22</v>
      </c>
      <c r="L82" s="83" t="s">
        <v>271</v>
      </c>
      <c r="M82" s="254" t="s">
        <v>448</v>
      </c>
      <c r="O82" s="3"/>
      <c r="P82" s="190"/>
      <c r="Q82" s="255"/>
      <c r="R82" s="248"/>
      <c r="S82" s="249"/>
      <c r="T82" s="250"/>
    </row>
    <row r="83" spans="1:22" ht="15.75">
      <c r="A83" s="453" t="s">
        <v>2179</v>
      </c>
      <c r="C83" s="60"/>
      <c r="D83" s="6"/>
      <c r="I83" s="82" t="s">
        <v>265</v>
      </c>
      <c r="J83" s="188" t="s">
        <v>204</v>
      </c>
      <c r="K83" s="253" t="s">
        <v>22</v>
      </c>
      <c r="L83" s="83" t="s">
        <v>272</v>
      </c>
      <c r="M83" s="254" t="s">
        <v>449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379</v>
      </c>
      <c r="G84" s="309" t="s">
        <v>380</v>
      </c>
      <c r="H84" s="215">
        <v>21</v>
      </c>
      <c r="I84" s="82" t="s">
        <v>266</v>
      </c>
      <c r="J84" s="188" t="s">
        <v>204</v>
      </c>
      <c r="K84" s="253" t="s">
        <v>22</v>
      </c>
      <c r="L84" s="83" t="s">
        <v>273</v>
      </c>
      <c r="M84" s="254" t="s">
        <v>450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387</v>
      </c>
      <c r="G85" s="309" t="s">
        <v>380</v>
      </c>
      <c r="H85" s="215">
        <v>21</v>
      </c>
      <c r="I85" s="82" t="s">
        <v>274</v>
      </c>
      <c r="J85" s="188" t="s">
        <v>83</v>
      </c>
      <c r="K85" s="253" t="s">
        <v>22</v>
      </c>
      <c r="L85" s="83" t="s">
        <v>277</v>
      </c>
      <c r="M85" s="254" t="s">
        <v>451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1420</v>
      </c>
      <c r="G86" s="309" t="s">
        <v>380</v>
      </c>
      <c r="H86" s="215">
        <v>21</v>
      </c>
      <c r="I86" s="82" t="s">
        <v>275</v>
      </c>
      <c r="J86" s="188" t="s">
        <v>83</v>
      </c>
      <c r="K86" s="253" t="s">
        <v>22</v>
      </c>
      <c r="L86" s="83" t="s">
        <v>278</v>
      </c>
      <c r="M86" s="254" t="s">
        <v>452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381</v>
      </c>
      <c r="G87" s="309" t="s">
        <v>380</v>
      </c>
      <c r="H87" s="215">
        <v>21</v>
      </c>
      <c r="I87" s="82" t="s">
        <v>276</v>
      </c>
      <c r="J87" s="188" t="s">
        <v>83</v>
      </c>
      <c r="K87" s="253" t="s">
        <v>22</v>
      </c>
      <c r="L87" s="83" t="s">
        <v>279</v>
      </c>
      <c r="M87" s="254" t="s">
        <v>453</v>
      </c>
      <c r="O87" s="3"/>
      <c r="P87" s="3"/>
      <c r="Q87" s="3"/>
      <c r="R87" s="3"/>
      <c r="S87" s="3"/>
      <c r="T87" s="3"/>
    </row>
    <row r="88" spans="1:22" ht="15.75">
      <c r="A88" s="455" t="s">
        <v>2180</v>
      </c>
      <c r="C88" s="60"/>
      <c r="D88" s="6"/>
      <c r="F88" s="314" t="s">
        <v>1423</v>
      </c>
      <c r="G88" s="309" t="s">
        <v>380</v>
      </c>
      <c r="H88" s="215">
        <v>21</v>
      </c>
      <c r="I88" s="82" t="s">
        <v>280</v>
      </c>
      <c r="J88" s="188" t="s">
        <v>205</v>
      </c>
      <c r="K88" s="253" t="s">
        <v>22</v>
      </c>
      <c r="L88" s="83" t="s">
        <v>281</v>
      </c>
      <c r="M88" s="254" t="s">
        <v>454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1426</v>
      </c>
      <c r="G89" s="309" t="s">
        <v>384</v>
      </c>
      <c r="H89" s="215">
        <v>21</v>
      </c>
      <c r="I89" s="82" t="s">
        <v>282</v>
      </c>
      <c r="J89" s="188" t="s">
        <v>205</v>
      </c>
      <c r="K89" s="253" t="s">
        <v>22</v>
      </c>
      <c r="L89" s="83" t="s">
        <v>283</v>
      </c>
      <c r="M89" s="254" t="s">
        <v>455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284</v>
      </c>
      <c r="J90" s="188" t="s">
        <v>205</v>
      </c>
      <c r="K90" s="253" t="s">
        <v>22</v>
      </c>
      <c r="L90" s="83" t="s">
        <v>285</v>
      </c>
      <c r="M90" s="254" t="s">
        <v>456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286</v>
      </c>
      <c r="J91" s="188" t="s">
        <v>287</v>
      </c>
      <c r="K91" s="253" t="s">
        <v>22</v>
      </c>
      <c r="L91" s="83" t="s">
        <v>288</v>
      </c>
      <c r="M91" s="254" t="s">
        <v>523</v>
      </c>
      <c r="O91" s="3"/>
      <c r="P91" s="3"/>
      <c r="Q91" s="3"/>
      <c r="R91" s="3"/>
      <c r="S91" s="3"/>
      <c r="T91" s="3"/>
    </row>
    <row r="92" spans="1:22" ht="15.75">
      <c r="A92" s="226" t="s">
        <v>177</v>
      </c>
      <c r="C92" s="226" t="s">
        <v>28</v>
      </c>
      <c r="D92" s="226" t="s">
        <v>223</v>
      </c>
      <c r="I92" s="82" t="s">
        <v>344</v>
      </c>
      <c r="J92" s="188" t="s">
        <v>205</v>
      </c>
      <c r="K92" s="253" t="s">
        <v>22</v>
      </c>
      <c r="L92" s="83" t="s">
        <v>345</v>
      </c>
      <c r="M92" s="254" t="s">
        <v>457</v>
      </c>
      <c r="O92" s="3"/>
      <c r="P92" s="3"/>
      <c r="Q92" s="3"/>
      <c r="R92" s="3"/>
      <c r="S92" s="3"/>
      <c r="T92" s="3"/>
    </row>
    <row r="93" spans="1:22" ht="15.75">
      <c r="A93" s="256" t="s">
        <v>167</v>
      </c>
      <c r="C93" s="491" t="s">
        <v>219</v>
      </c>
      <c r="D93" s="345" t="s">
        <v>167</v>
      </c>
      <c r="I93" s="82" t="s">
        <v>348</v>
      </c>
      <c r="J93" s="188" t="s">
        <v>197</v>
      </c>
      <c r="K93" s="253" t="s">
        <v>197</v>
      </c>
      <c r="L93" s="83" t="s">
        <v>349</v>
      </c>
      <c r="M93" s="254" t="s">
        <v>458</v>
      </c>
      <c r="O93" s="3"/>
      <c r="P93" s="3"/>
      <c r="Q93" s="3"/>
      <c r="R93" s="3"/>
      <c r="S93" s="3"/>
      <c r="T93" s="3"/>
    </row>
    <row r="94" spans="1:22" ht="15.75">
      <c r="A94" s="257" t="s">
        <v>165</v>
      </c>
      <c r="C94" s="257" t="s">
        <v>220</v>
      </c>
      <c r="D94" s="259" t="s">
        <v>98</v>
      </c>
      <c r="I94" s="82" t="s">
        <v>357</v>
      </c>
      <c r="J94" s="188" t="s">
        <v>211</v>
      </c>
      <c r="K94" s="253" t="s">
        <v>197</v>
      </c>
      <c r="L94" s="83" t="s">
        <v>356</v>
      </c>
      <c r="M94" s="254" t="s">
        <v>459</v>
      </c>
      <c r="O94" s="3"/>
      <c r="P94" s="3"/>
      <c r="Q94" s="3"/>
      <c r="R94" s="3"/>
      <c r="S94" s="3"/>
      <c r="T94" s="3"/>
    </row>
    <row r="95" spans="1:22" ht="15.75">
      <c r="A95" s="257" t="s">
        <v>166</v>
      </c>
      <c r="C95" s="257" t="s">
        <v>221</v>
      </c>
      <c r="D95" s="358"/>
      <c r="I95" s="82" t="s">
        <v>360</v>
      </c>
      <c r="J95" s="188" t="s">
        <v>211</v>
      </c>
      <c r="K95" s="253" t="s">
        <v>197</v>
      </c>
      <c r="L95" s="83" t="s">
        <v>361</v>
      </c>
      <c r="M95" s="254" t="s">
        <v>460</v>
      </c>
      <c r="O95" s="3"/>
      <c r="P95" s="3"/>
      <c r="Q95" s="3"/>
      <c r="R95" s="3"/>
      <c r="S95" s="3"/>
      <c r="T95" s="3"/>
      <c r="U95" s="489" t="s">
        <v>2271</v>
      </c>
    </row>
    <row r="96" spans="1:22" ht="15.75">
      <c r="A96" s="257" t="s">
        <v>220</v>
      </c>
      <c r="C96" s="492" t="s">
        <v>343</v>
      </c>
      <c r="D96" s="358"/>
      <c r="I96" s="82" t="s">
        <v>367</v>
      </c>
      <c r="J96" s="188" t="s">
        <v>212</v>
      </c>
      <c r="K96" s="253" t="s">
        <v>197</v>
      </c>
      <c r="L96" s="83" t="s">
        <v>368</v>
      </c>
      <c r="M96" s="254" t="s">
        <v>461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219</v>
      </c>
      <c r="C97" s="493" t="s">
        <v>2272</v>
      </c>
      <c r="D97" s="357" t="s">
        <v>17</v>
      </c>
      <c r="I97" s="82" t="s">
        <v>362</v>
      </c>
      <c r="J97" s="188" t="s">
        <v>197</v>
      </c>
      <c r="K97" s="253" t="s">
        <v>197</v>
      </c>
      <c r="L97" s="83" t="s">
        <v>363</v>
      </c>
      <c r="M97" s="254" t="s">
        <v>462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364</v>
      </c>
      <c r="J98" s="188" t="s">
        <v>212</v>
      </c>
      <c r="K98" s="253" t="s">
        <v>197</v>
      </c>
      <c r="L98" s="83" t="s">
        <v>365</v>
      </c>
      <c r="M98" s="254" t="s">
        <v>463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2178</v>
      </c>
      <c r="C99" s="453" t="s">
        <v>1430</v>
      </c>
      <c r="I99" s="82" t="s">
        <v>372</v>
      </c>
      <c r="J99" s="188" t="s">
        <v>209</v>
      </c>
      <c r="K99" s="253" t="s">
        <v>209</v>
      </c>
      <c r="L99" s="83" t="s">
        <v>373</v>
      </c>
      <c r="M99" s="254" t="s">
        <v>464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369</v>
      </c>
      <c r="J100" s="188" t="s">
        <v>201</v>
      </c>
      <c r="K100" s="253" t="s">
        <v>201</v>
      </c>
      <c r="L100" s="83" t="s">
        <v>370</v>
      </c>
      <c r="M100" s="254" t="s">
        <v>465</v>
      </c>
      <c r="O100" s="3"/>
      <c r="P100" s="3"/>
      <c r="Q100" s="3"/>
      <c r="R100" s="3"/>
      <c r="S100" s="371" t="s">
        <v>243</v>
      </c>
      <c r="T100" s="371" t="s">
        <v>296</v>
      </c>
      <c r="U100" s="371" t="s">
        <v>18</v>
      </c>
      <c r="V100" s="371" t="s">
        <v>19</v>
      </c>
      <c r="W100" s="371" t="s">
        <v>1302</v>
      </c>
      <c r="X100" s="371" t="s">
        <v>1301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17</v>
      </c>
      <c r="G101" s="132"/>
      <c r="H101" s="132"/>
      <c r="I101" s="82" t="s">
        <v>378</v>
      </c>
      <c r="J101" s="188" t="s">
        <v>201</v>
      </c>
      <c r="K101" s="253" t="s">
        <v>201</v>
      </c>
      <c r="L101" s="83" t="s">
        <v>377</v>
      </c>
      <c r="M101" s="254" t="s">
        <v>466</v>
      </c>
      <c r="O101" s="3"/>
      <c r="P101" s="3"/>
      <c r="Q101" s="3"/>
      <c r="R101" s="3"/>
      <c r="S101" s="372" t="s">
        <v>1380</v>
      </c>
      <c r="T101" s="373" t="s">
        <v>1379</v>
      </c>
      <c r="U101" s="373" t="s">
        <v>1379</v>
      </c>
      <c r="V101" s="374" t="s">
        <v>689</v>
      </c>
      <c r="W101" s="375" t="s">
        <v>886</v>
      </c>
      <c r="X101" s="376" t="s">
        <v>992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372</v>
      </c>
      <c r="J102" s="188" t="s">
        <v>209</v>
      </c>
      <c r="K102" s="253" t="s">
        <v>209</v>
      </c>
      <c r="L102" s="83" t="s">
        <v>373</v>
      </c>
      <c r="M102" s="254" t="s">
        <v>464</v>
      </c>
      <c r="O102" s="3"/>
      <c r="P102" s="3"/>
      <c r="Q102" s="3"/>
      <c r="R102" s="3"/>
      <c r="S102" s="377" t="s">
        <v>1092</v>
      </c>
      <c r="T102" s="378" t="s">
        <v>1319</v>
      </c>
      <c r="U102" s="378" t="s">
        <v>1319</v>
      </c>
      <c r="V102" s="379" t="s">
        <v>567</v>
      </c>
      <c r="W102" s="380" t="s">
        <v>763</v>
      </c>
      <c r="X102" s="381" t="s">
        <v>993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375</v>
      </c>
      <c r="J103" s="188" t="s">
        <v>209</v>
      </c>
      <c r="K103" s="253" t="s">
        <v>209</v>
      </c>
      <c r="L103" s="83" t="s">
        <v>376</v>
      </c>
      <c r="M103" s="254" t="s">
        <v>467</v>
      </c>
      <c r="O103" s="3"/>
      <c r="P103" s="3"/>
      <c r="Q103" s="3"/>
      <c r="R103" s="3"/>
      <c r="S103" s="377" t="s">
        <v>1097</v>
      </c>
      <c r="T103" s="378" t="s">
        <v>1324</v>
      </c>
      <c r="U103" s="378" t="s">
        <v>1324</v>
      </c>
      <c r="V103" s="379" t="s">
        <v>580</v>
      </c>
      <c r="W103" s="380" t="s">
        <v>776</v>
      </c>
      <c r="X103" s="381" t="s">
        <v>1029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379</v>
      </c>
      <c r="J104" s="188" t="s">
        <v>199</v>
      </c>
      <c r="K104" s="253" t="s">
        <v>199</v>
      </c>
      <c r="L104" s="83" t="s">
        <v>380</v>
      </c>
      <c r="M104" s="254" t="s">
        <v>468</v>
      </c>
      <c r="O104" s="3"/>
      <c r="P104" s="3"/>
      <c r="Q104" s="3"/>
      <c r="R104" s="3"/>
      <c r="S104" s="377" t="s">
        <v>1076</v>
      </c>
      <c r="T104" s="378" t="s">
        <v>1306</v>
      </c>
      <c r="U104" s="378" t="s">
        <v>1306</v>
      </c>
      <c r="V104" s="379" t="s">
        <v>537</v>
      </c>
      <c r="W104" s="380" t="s">
        <v>733</v>
      </c>
      <c r="X104" s="381" t="s">
        <v>267</v>
      </c>
      <c r="Y104" s="430" t="str">
        <f t="shared" si="2"/>
        <v/>
      </c>
    </row>
    <row r="105" spans="1:25" ht="15.75">
      <c r="C105" s="6"/>
      <c r="D105" s="478"/>
      <c r="I105" s="82" t="s">
        <v>381</v>
      </c>
      <c r="J105" s="188" t="s">
        <v>199</v>
      </c>
      <c r="K105" s="253" t="s">
        <v>199</v>
      </c>
      <c r="L105" s="83" t="s">
        <v>382</v>
      </c>
      <c r="M105" s="254" t="s">
        <v>469</v>
      </c>
      <c r="O105" s="3"/>
      <c r="P105" s="3"/>
      <c r="Q105" s="3"/>
      <c r="R105" s="3"/>
      <c r="S105" s="475" t="s">
        <v>1136</v>
      </c>
      <c r="T105" s="476" t="s">
        <v>1359</v>
      </c>
      <c r="U105" s="476" t="s">
        <v>1359</v>
      </c>
      <c r="V105" s="477" t="s">
        <v>632</v>
      </c>
      <c r="W105" s="380" t="s">
        <v>828</v>
      </c>
      <c r="X105" s="381" t="s">
        <v>1066</v>
      </c>
      <c r="Y105" s="430" t="str">
        <f t="shared" si="2"/>
        <v>DOUBLONS</v>
      </c>
    </row>
    <row r="106" spans="1:25" ht="16.5" thickBot="1">
      <c r="A106" s="260" t="s">
        <v>347</v>
      </c>
      <c r="I106" s="82" t="s">
        <v>387</v>
      </c>
      <c r="J106" s="188" t="s">
        <v>199</v>
      </c>
      <c r="K106" s="253" t="s">
        <v>199</v>
      </c>
      <c r="L106" s="83" t="s">
        <v>384</v>
      </c>
      <c r="M106" s="254" t="s">
        <v>470</v>
      </c>
      <c r="O106" s="3"/>
      <c r="P106" s="3"/>
      <c r="Q106" s="3"/>
      <c r="R106" s="3"/>
      <c r="S106" s="377" t="s">
        <v>1315</v>
      </c>
      <c r="T106" s="378" t="s">
        <v>1315</v>
      </c>
      <c r="U106" s="378" t="s">
        <v>1315</v>
      </c>
      <c r="V106" s="379" t="s">
        <v>554</v>
      </c>
      <c r="W106" s="380" t="s">
        <v>750</v>
      </c>
      <c r="X106" s="381" t="s">
        <v>990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388</v>
      </c>
      <c r="J107" s="188" t="s">
        <v>216</v>
      </c>
      <c r="K107" s="253" t="s">
        <v>216</v>
      </c>
      <c r="L107" s="83" t="s">
        <v>389</v>
      </c>
      <c r="M107" s="254" t="s">
        <v>471</v>
      </c>
      <c r="O107" s="3"/>
      <c r="P107" s="3"/>
      <c r="Q107" s="3"/>
      <c r="R107" s="3"/>
      <c r="S107" s="377" t="s">
        <v>1123</v>
      </c>
      <c r="T107" s="378" t="s">
        <v>1348</v>
      </c>
      <c r="U107" s="378" t="s">
        <v>1348</v>
      </c>
      <c r="V107" s="379" t="s">
        <v>610</v>
      </c>
      <c r="W107" s="380" t="s">
        <v>807</v>
      </c>
      <c r="X107" s="381" t="s">
        <v>995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393</v>
      </c>
      <c r="J108" s="188" t="s">
        <v>216</v>
      </c>
      <c r="K108" s="253" t="s">
        <v>216</v>
      </c>
      <c r="L108" s="83" t="s">
        <v>392</v>
      </c>
      <c r="M108" s="254" t="s">
        <v>472</v>
      </c>
      <c r="O108" s="3"/>
      <c r="P108" s="3"/>
      <c r="Q108" s="3"/>
      <c r="R108" s="3"/>
      <c r="S108" s="377" t="s">
        <v>1147</v>
      </c>
      <c r="T108" s="378" t="s">
        <v>1147</v>
      </c>
      <c r="U108" s="378" t="s">
        <v>1147</v>
      </c>
      <c r="V108" s="379" t="s">
        <v>672</v>
      </c>
      <c r="W108" s="380" t="s">
        <v>869</v>
      </c>
      <c r="X108" s="381" t="s">
        <v>997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35" t="s">
        <v>141</v>
      </c>
      <c r="D109" s="536"/>
      <c r="E109" s="10"/>
      <c r="I109" s="82" t="s">
        <v>394</v>
      </c>
      <c r="J109" s="188" t="s">
        <v>208</v>
      </c>
      <c r="K109" s="253" t="s">
        <v>208</v>
      </c>
      <c r="L109" s="83" t="s">
        <v>395</v>
      </c>
      <c r="M109" s="254" t="s">
        <v>473</v>
      </c>
      <c r="O109" s="3"/>
      <c r="P109" s="3"/>
      <c r="Q109" s="3"/>
      <c r="R109" s="3"/>
      <c r="S109" s="377" t="s">
        <v>1169</v>
      </c>
      <c r="T109" s="378" t="s">
        <v>1321</v>
      </c>
      <c r="U109" s="378" t="s">
        <v>1321</v>
      </c>
      <c r="V109" s="379" t="s">
        <v>572</v>
      </c>
      <c r="W109" s="380" t="s">
        <v>768</v>
      </c>
      <c r="X109" s="381" t="s">
        <v>994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398</v>
      </c>
      <c r="J110" s="188" t="s">
        <v>200</v>
      </c>
      <c r="K110" s="253" t="s">
        <v>200</v>
      </c>
      <c r="L110" s="83" t="s">
        <v>399</v>
      </c>
      <c r="M110" s="254" t="s">
        <v>474</v>
      </c>
      <c r="O110" s="3"/>
      <c r="P110" s="3"/>
      <c r="Q110" s="3"/>
      <c r="R110" s="3"/>
      <c r="S110" s="377" t="s">
        <v>1166</v>
      </c>
      <c r="T110" s="378" t="s">
        <v>1391</v>
      </c>
      <c r="U110" s="378" t="s">
        <v>1391</v>
      </c>
      <c r="V110" s="379" t="s">
        <v>714</v>
      </c>
      <c r="W110" s="380" t="s">
        <v>912</v>
      </c>
      <c r="X110" s="381" t="s">
        <v>999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405</v>
      </c>
      <c r="J111" s="188" t="s">
        <v>200</v>
      </c>
      <c r="K111" s="253" t="s">
        <v>200</v>
      </c>
      <c r="L111" s="83" t="s">
        <v>402</v>
      </c>
      <c r="M111" s="254" t="s">
        <v>475</v>
      </c>
      <c r="O111" s="3"/>
      <c r="P111" s="3"/>
      <c r="Q111" s="3"/>
      <c r="R111" s="3"/>
      <c r="S111" s="377" t="s">
        <v>1086</v>
      </c>
      <c r="T111" s="378" t="s">
        <v>1314</v>
      </c>
      <c r="U111" s="378" t="s">
        <v>1314</v>
      </c>
      <c r="V111" s="379" t="s">
        <v>552</v>
      </c>
      <c r="W111" s="380" t="s">
        <v>748</v>
      </c>
      <c r="X111" s="381" t="s">
        <v>998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406</v>
      </c>
      <c r="J112" s="188" t="s">
        <v>200</v>
      </c>
      <c r="K112" s="253" t="s">
        <v>200</v>
      </c>
      <c r="L112" s="83" t="s">
        <v>407</v>
      </c>
      <c r="M112" s="254" t="s">
        <v>476</v>
      </c>
      <c r="O112" s="3"/>
      <c r="P112" s="3"/>
      <c r="Q112" s="3"/>
      <c r="R112" s="3"/>
      <c r="S112" s="382" t="s">
        <v>1287</v>
      </c>
      <c r="T112" s="379" t="s">
        <v>1288</v>
      </c>
      <c r="U112" s="379" t="s">
        <v>1288</v>
      </c>
      <c r="V112" s="379" t="s">
        <v>573</v>
      </c>
      <c r="W112" s="380" t="s">
        <v>769</v>
      </c>
      <c r="X112" s="381" t="s">
        <v>1000</v>
      </c>
      <c r="Y112" s="430" t="str">
        <f t="shared" si="2"/>
        <v/>
      </c>
    </row>
    <row r="113" spans="1:25" ht="16.5" thickTop="1">
      <c r="A113" s="184" t="s">
        <v>290</v>
      </c>
      <c r="C113" s="142"/>
      <c r="D113" s="143"/>
      <c r="I113" s="82" t="s">
        <v>409</v>
      </c>
      <c r="J113" s="188" t="s">
        <v>200</v>
      </c>
      <c r="K113" s="253" t="s">
        <v>200</v>
      </c>
      <c r="L113" s="83" t="s">
        <v>408</v>
      </c>
      <c r="M113" s="254" t="s">
        <v>477</v>
      </c>
      <c r="O113" s="3"/>
      <c r="P113" s="3"/>
      <c r="Q113" s="3"/>
      <c r="R113" s="3"/>
      <c r="S113" s="377" t="s">
        <v>1167</v>
      </c>
      <c r="T113" s="378" t="s">
        <v>1364</v>
      </c>
      <c r="U113" s="378" t="s">
        <v>1364</v>
      </c>
      <c r="V113" s="379" t="s">
        <v>648</v>
      </c>
      <c r="W113" s="380" t="s">
        <v>843</v>
      </c>
      <c r="X113" s="381" t="s">
        <v>305</v>
      </c>
      <c r="Y113" s="430" t="str">
        <f t="shared" si="2"/>
        <v/>
      </c>
    </row>
    <row r="114" spans="1:25" ht="16.5" thickBot="1">
      <c r="A114" s="83" t="s">
        <v>304</v>
      </c>
      <c r="C114" s="142"/>
      <c r="D114" s="143"/>
      <c r="I114" s="82" t="s">
        <v>423</v>
      </c>
      <c r="J114" s="188" t="s">
        <v>207</v>
      </c>
      <c r="K114" s="253" t="s">
        <v>207</v>
      </c>
      <c r="L114" s="83" t="s">
        <v>425</v>
      </c>
      <c r="M114" s="254" t="s">
        <v>478</v>
      </c>
      <c r="O114" s="3"/>
      <c r="P114" s="3"/>
      <c r="Q114" s="3"/>
      <c r="R114" s="3"/>
      <c r="S114" s="377" t="s">
        <v>1240</v>
      </c>
      <c r="T114" s="378" t="s">
        <v>1241</v>
      </c>
      <c r="U114" s="378" t="s">
        <v>1241</v>
      </c>
      <c r="V114" s="379" t="s">
        <v>683</v>
      </c>
      <c r="W114" s="380" t="s">
        <v>880</v>
      </c>
      <c r="X114" s="381" t="s">
        <v>330</v>
      </c>
      <c r="Y114" s="430" t="str">
        <f t="shared" si="2"/>
        <v/>
      </c>
    </row>
    <row r="115" spans="1:25" ht="16.5" thickTop="1">
      <c r="A115" s="83" t="s">
        <v>312</v>
      </c>
      <c r="C115" s="135" t="s">
        <v>192</v>
      </c>
      <c r="D115" s="136"/>
      <c r="I115" s="82" t="s">
        <v>424</v>
      </c>
      <c r="J115" s="188" t="s">
        <v>207</v>
      </c>
      <c r="K115" s="253" t="s">
        <v>207</v>
      </c>
      <c r="L115" s="83" t="s">
        <v>426</v>
      </c>
      <c r="M115" s="254" t="s">
        <v>479</v>
      </c>
      <c r="O115" s="3"/>
      <c r="P115" s="3"/>
      <c r="Q115" s="3"/>
      <c r="R115" s="3"/>
      <c r="S115" s="377" t="s">
        <v>1168</v>
      </c>
      <c r="T115" s="378" t="s">
        <v>1378</v>
      </c>
      <c r="U115" s="378" t="s">
        <v>1378</v>
      </c>
      <c r="V115" s="379" t="s">
        <v>691</v>
      </c>
      <c r="W115" s="380" t="s">
        <v>889</v>
      </c>
      <c r="X115" s="381" t="s">
        <v>1002</v>
      </c>
      <c r="Y115" s="430" t="str">
        <f t="shared" si="2"/>
        <v/>
      </c>
    </row>
    <row r="116" spans="1:25" ht="15.75">
      <c r="A116" s="83" t="s">
        <v>247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428</v>
      </c>
      <c r="J116" s="188" t="s">
        <v>207</v>
      </c>
      <c r="K116" s="253" t="s">
        <v>207</v>
      </c>
      <c r="L116" s="83" t="s">
        <v>427</v>
      </c>
      <c r="M116" s="254" t="s">
        <v>480</v>
      </c>
      <c r="O116" s="3"/>
      <c r="P116" s="3"/>
      <c r="Q116" s="3"/>
      <c r="R116" s="3"/>
      <c r="S116" s="377" t="s">
        <v>1170</v>
      </c>
      <c r="T116" s="378" t="s">
        <v>1367</v>
      </c>
      <c r="U116" s="378" t="s">
        <v>1367</v>
      </c>
      <c r="V116" s="379" t="s">
        <v>657</v>
      </c>
      <c r="W116" s="380" t="s">
        <v>852</v>
      </c>
      <c r="X116" s="381"/>
      <c r="Y116" s="430" t="str">
        <f t="shared" si="2"/>
        <v/>
      </c>
    </row>
    <row r="117" spans="1:25" ht="15.75">
      <c r="A117" s="177" t="s">
        <v>301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487</v>
      </c>
      <c r="J117" s="188" t="s">
        <v>197</v>
      </c>
      <c r="K117" s="253" t="s">
        <v>197</v>
      </c>
      <c r="L117" s="83" t="s">
        <v>488</v>
      </c>
      <c r="M117" s="254" t="s">
        <v>490</v>
      </c>
      <c r="S117" s="377" t="s">
        <v>1082</v>
      </c>
      <c r="T117" s="378" t="s">
        <v>1082</v>
      </c>
      <c r="U117" s="378" t="s">
        <v>1082</v>
      </c>
      <c r="V117" s="379" t="s">
        <v>545</v>
      </c>
      <c r="W117" s="380" t="s">
        <v>741</v>
      </c>
      <c r="X117" s="381" t="s">
        <v>349</v>
      </c>
      <c r="Y117" s="430" t="str">
        <f t="shared" si="2"/>
        <v/>
      </c>
    </row>
    <row r="118" spans="1:25" ht="15.75">
      <c r="A118" s="83" t="s">
        <v>368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1410</v>
      </c>
      <c r="I118" s="82" t="s">
        <v>486</v>
      </c>
      <c r="J118" s="188" t="s">
        <v>197</v>
      </c>
      <c r="K118" s="253" t="s">
        <v>197</v>
      </c>
      <c r="L118" s="83" t="s">
        <v>355</v>
      </c>
      <c r="M118" s="302" t="s">
        <v>489</v>
      </c>
      <c r="S118" s="377" t="s">
        <v>1257</v>
      </c>
      <c r="T118" s="378" t="s">
        <v>1257</v>
      </c>
      <c r="U118" s="378" t="s">
        <v>1257</v>
      </c>
      <c r="V118" s="379" t="s">
        <v>639</v>
      </c>
      <c r="W118" s="380" t="s">
        <v>835</v>
      </c>
      <c r="X118" s="381" t="s">
        <v>1013</v>
      </c>
      <c r="Y118" s="430" t="str">
        <f t="shared" si="2"/>
        <v/>
      </c>
    </row>
    <row r="119" spans="1:25" ht="16.5" thickBot="1">
      <c r="A119" s="83" t="s">
        <v>349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1409</v>
      </c>
      <c r="I119" s="82" t="s">
        <v>520</v>
      </c>
      <c r="J119" s="188" t="s">
        <v>202</v>
      </c>
      <c r="K119" s="253" t="s">
        <v>202</v>
      </c>
      <c r="L119" s="83" t="s">
        <v>336</v>
      </c>
      <c r="M119" s="302" t="s">
        <v>522</v>
      </c>
      <c r="S119" s="377" t="s">
        <v>1115</v>
      </c>
      <c r="T119" s="378" t="s">
        <v>1340</v>
      </c>
      <c r="U119" s="378" t="s">
        <v>1340</v>
      </c>
      <c r="V119" s="379" t="s">
        <v>599</v>
      </c>
      <c r="W119" s="380" t="s">
        <v>795</v>
      </c>
      <c r="X119" s="381" t="s">
        <v>300</v>
      </c>
      <c r="Y119" s="430" t="str">
        <f t="shared" si="2"/>
        <v/>
      </c>
    </row>
    <row r="120" spans="1:25" ht="15.75">
      <c r="A120" s="83" t="s">
        <v>300</v>
      </c>
      <c r="C120" s="537" t="s">
        <v>175</v>
      </c>
      <c r="D120" s="538"/>
      <c r="I120" s="82" t="s">
        <v>521</v>
      </c>
      <c r="J120" s="188" t="s">
        <v>202</v>
      </c>
      <c r="K120" s="253" t="s">
        <v>202</v>
      </c>
      <c r="L120" s="83" t="s">
        <v>517</v>
      </c>
      <c r="M120" s="302" t="s">
        <v>524</v>
      </c>
      <c r="S120" s="377" t="s">
        <v>1171</v>
      </c>
      <c r="T120" s="378" t="s">
        <v>1171</v>
      </c>
      <c r="U120" s="378" t="s">
        <v>1171</v>
      </c>
      <c r="V120" s="379" t="s">
        <v>569</v>
      </c>
      <c r="W120" s="380" t="s">
        <v>765</v>
      </c>
      <c r="X120" s="381" t="s">
        <v>1012</v>
      </c>
      <c r="Y120" s="430" t="str">
        <f t="shared" si="2"/>
        <v/>
      </c>
    </row>
    <row r="121" spans="1:25" ht="15.75">
      <c r="A121" s="83" t="s">
        <v>382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1420</v>
      </c>
      <c r="J121" s="188" t="s">
        <v>199</v>
      </c>
      <c r="K121" s="253" t="s">
        <v>199</v>
      </c>
      <c r="L121" s="83" t="s">
        <v>1421</v>
      </c>
      <c r="M121" s="302" t="s">
        <v>1422</v>
      </c>
      <c r="S121" s="377" t="s">
        <v>1266</v>
      </c>
      <c r="T121" s="377" t="s">
        <v>1267</v>
      </c>
      <c r="U121" s="377" t="s">
        <v>1267</v>
      </c>
      <c r="V121" s="379" t="s">
        <v>696</v>
      </c>
      <c r="W121" s="380" t="s">
        <v>894</v>
      </c>
      <c r="X121" s="381" t="s">
        <v>1010</v>
      </c>
      <c r="Y121" s="430" t="str">
        <f t="shared" si="2"/>
        <v/>
      </c>
    </row>
    <row r="122" spans="1:25" ht="15.75">
      <c r="A122" s="83" t="s">
        <v>303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17</v>
      </c>
      <c r="I122" s="82" t="s">
        <v>1423</v>
      </c>
      <c r="J122" s="188" t="s">
        <v>199</v>
      </c>
      <c r="K122" s="253" t="s">
        <v>199</v>
      </c>
      <c r="L122" s="83" t="s">
        <v>1424</v>
      </c>
      <c r="M122" s="302" t="s">
        <v>1425</v>
      </c>
      <c r="S122" s="475" t="s">
        <v>1191</v>
      </c>
      <c r="T122" s="476" t="s">
        <v>1192</v>
      </c>
      <c r="U122" s="476" t="s">
        <v>1192</v>
      </c>
      <c r="V122" s="477" t="s">
        <v>592</v>
      </c>
      <c r="W122" s="380" t="s">
        <v>788</v>
      </c>
      <c r="X122" s="381" t="s">
        <v>1048</v>
      </c>
      <c r="Y122" s="430" t="str">
        <f t="shared" si="2"/>
        <v/>
      </c>
    </row>
    <row r="123" spans="1:25" ht="15.75">
      <c r="A123" s="83" t="s">
        <v>305</v>
      </c>
      <c r="C123" s="148" t="s">
        <v>17</v>
      </c>
      <c r="D123" s="148"/>
      <c r="F123" s="6"/>
      <c r="I123" s="82" t="s">
        <v>1426</v>
      </c>
      <c r="J123" s="188" t="s">
        <v>199</v>
      </c>
      <c r="K123" s="253" t="s">
        <v>199</v>
      </c>
      <c r="L123" s="83" t="s">
        <v>1061</v>
      </c>
      <c r="M123" s="302" t="s">
        <v>1427</v>
      </c>
      <c r="S123" s="377" t="s">
        <v>1146</v>
      </c>
      <c r="T123" s="378" t="s">
        <v>1258</v>
      </c>
      <c r="U123" s="378" t="s">
        <v>1258</v>
      </c>
      <c r="V123" s="379" t="s">
        <v>669</v>
      </c>
      <c r="W123" s="380" t="s">
        <v>866</v>
      </c>
      <c r="X123" s="381" t="s">
        <v>1007</v>
      </c>
      <c r="Y123" s="430" t="str">
        <f t="shared" si="2"/>
        <v/>
      </c>
    </row>
    <row r="124" spans="1:25" ht="17.25">
      <c r="A124" s="83" t="s">
        <v>377</v>
      </c>
      <c r="C124" s="140" t="s">
        <v>17</v>
      </c>
      <c r="D124" s="141" t="s">
        <v>17</v>
      </c>
      <c r="F124" s="6"/>
      <c r="S124" s="377" t="s">
        <v>1297</v>
      </c>
      <c r="T124" s="378" t="s">
        <v>1298</v>
      </c>
      <c r="U124" s="378" t="s">
        <v>1298</v>
      </c>
      <c r="V124" s="379" t="s">
        <v>576</v>
      </c>
      <c r="W124" s="380" t="s">
        <v>772</v>
      </c>
      <c r="X124" s="381" t="s">
        <v>1001</v>
      </c>
      <c r="Y124" s="430" t="str">
        <f t="shared" si="2"/>
        <v/>
      </c>
    </row>
    <row r="125" spans="1:25" ht="18" thickBot="1">
      <c r="A125" s="83" t="s">
        <v>267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1397</v>
      </c>
      <c r="T125" s="379" t="s">
        <v>1398</v>
      </c>
      <c r="U125" s="379" t="s">
        <v>1398</v>
      </c>
      <c r="V125" s="379" t="s">
        <v>629</v>
      </c>
      <c r="W125" s="380" t="s">
        <v>825</v>
      </c>
      <c r="X125" s="381" t="s">
        <v>1011</v>
      </c>
      <c r="Y125" s="430" t="str">
        <f t="shared" si="2"/>
        <v/>
      </c>
    </row>
    <row r="126" spans="1:25" ht="18" thickBot="1">
      <c r="A126" s="83" t="s">
        <v>307</v>
      </c>
      <c r="C126" s="529" t="s">
        <v>98</v>
      </c>
      <c r="D126" s="530"/>
      <c r="S126" s="377" t="s">
        <v>1144</v>
      </c>
      <c r="T126" s="378" t="s">
        <v>1369</v>
      </c>
      <c r="U126" s="378" t="s">
        <v>1369</v>
      </c>
      <c r="V126" s="379" t="s">
        <v>667</v>
      </c>
      <c r="W126" s="380" t="s">
        <v>864</v>
      </c>
      <c r="X126" s="381" t="s">
        <v>1008</v>
      </c>
      <c r="Y126" s="430" t="str">
        <f t="shared" si="2"/>
        <v/>
      </c>
    </row>
    <row r="127" spans="1:25" ht="18.75">
      <c r="A127" s="83" t="s">
        <v>289</v>
      </c>
      <c r="C127" s="531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32"/>
      <c r="S127" s="475" t="s">
        <v>1078</v>
      </c>
      <c r="T127" s="476" t="s">
        <v>1078</v>
      </c>
      <c r="U127" s="476" t="s">
        <v>1078</v>
      </c>
      <c r="V127" s="477" t="s">
        <v>539</v>
      </c>
      <c r="W127" s="380" t="s">
        <v>735</v>
      </c>
      <c r="X127" s="381" t="s">
        <v>1037</v>
      </c>
      <c r="Y127" s="430" t="str">
        <f t="shared" si="2"/>
        <v/>
      </c>
    </row>
    <row r="128" spans="1:25" ht="15.75">
      <c r="A128" s="83" t="s">
        <v>299</v>
      </c>
      <c r="C128" s="54" t="s">
        <v>17</v>
      </c>
      <c r="D128" s="6" t="s">
        <v>17</v>
      </c>
      <c r="F128" s="1" t="s">
        <v>17</v>
      </c>
      <c r="S128" s="377" t="s">
        <v>1280</v>
      </c>
      <c r="T128" s="378" t="s">
        <v>1281</v>
      </c>
      <c r="U128" s="378" t="s">
        <v>1281</v>
      </c>
      <c r="V128" s="379" t="s">
        <v>703</v>
      </c>
      <c r="W128" s="380" t="s">
        <v>901</v>
      </c>
      <c r="X128" s="381" t="s">
        <v>1006</v>
      </c>
      <c r="Y128" s="430" t="str">
        <f t="shared" si="2"/>
        <v/>
      </c>
    </row>
    <row r="129" spans="1:25" ht="15.75">
      <c r="A129" s="83" t="s">
        <v>402</v>
      </c>
      <c r="C129" s="533" t="s">
        <v>99</v>
      </c>
      <c r="D129" s="534"/>
      <c r="S129" s="377" t="s">
        <v>1296</v>
      </c>
      <c r="T129" s="378" t="s">
        <v>1296</v>
      </c>
      <c r="U129" s="378" t="s">
        <v>1296</v>
      </c>
      <c r="V129" s="379" t="s">
        <v>566</v>
      </c>
      <c r="W129" s="380" t="s">
        <v>762</v>
      </c>
      <c r="X129" s="381" t="s">
        <v>1004</v>
      </c>
      <c r="Y129" s="430" t="str">
        <f t="shared" si="2"/>
        <v/>
      </c>
    </row>
    <row r="130" spans="1:25" ht="17.25">
      <c r="A130" s="83" t="s">
        <v>407</v>
      </c>
      <c r="C130" s="539" t="e">
        <f t="array" ref="C130">INDEX($K$5:$K$30,MAX(($K$5:$K$30&lt;&gt;"")*ROW($1:$26)))</f>
        <v>#REF!</v>
      </c>
      <c r="D130" s="540"/>
      <c r="S130" s="475" t="s">
        <v>1104</v>
      </c>
      <c r="T130" s="476" t="s">
        <v>1003</v>
      </c>
      <c r="U130" s="476" t="s">
        <v>1104</v>
      </c>
      <c r="V130" s="477" t="s">
        <v>20</v>
      </c>
      <c r="W130" s="380" t="s">
        <v>783</v>
      </c>
      <c r="X130" s="381" t="s">
        <v>1003</v>
      </c>
      <c r="Y130" s="430" t="str">
        <f t="shared" si="2"/>
        <v/>
      </c>
    </row>
    <row r="131" spans="1:25" ht="17.25">
      <c r="A131" s="83" t="s">
        <v>268</v>
      </c>
      <c r="C131" s="264"/>
      <c r="D131" s="264"/>
      <c r="S131" s="377" t="s">
        <v>1122</v>
      </c>
      <c r="T131" s="378" t="s">
        <v>1347</v>
      </c>
      <c r="U131" s="378" t="s">
        <v>1347</v>
      </c>
      <c r="V131" s="379" t="s">
        <v>608</v>
      </c>
      <c r="W131" s="380" t="s">
        <v>805</v>
      </c>
      <c r="X131" s="381" t="s">
        <v>1005</v>
      </c>
      <c r="Y131" s="430" t="str">
        <f t="shared" si="2"/>
        <v/>
      </c>
    </row>
    <row r="132" spans="1:25" ht="15.75">
      <c r="A132" s="83" t="s">
        <v>268</v>
      </c>
      <c r="C132" s="54" t="s">
        <v>17</v>
      </c>
      <c r="D132" s="6"/>
      <c r="S132" s="377" t="s">
        <v>1407</v>
      </c>
      <c r="T132" s="378" t="s">
        <v>1407</v>
      </c>
      <c r="U132" s="378" t="s">
        <v>1407</v>
      </c>
      <c r="V132" s="379" t="s">
        <v>719</v>
      </c>
      <c r="W132" s="380" t="s">
        <v>917</v>
      </c>
      <c r="X132" s="381"/>
      <c r="Y132" s="430" t="str">
        <f t="shared" si="2"/>
        <v/>
      </c>
    </row>
    <row r="133" spans="1:25" ht="17.25">
      <c r="A133" s="83" t="s">
        <v>356</v>
      </c>
      <c r="C133" s="7" t="s">
        <v>24</v>
      </c>
      <c r="D133" s="8">
        <v>26084</v>
      </c>
      <c r="S133" s="377" t="s">
        <v>1172</v>
      </c>
      <c r="T133" s="378" t="s">
        <v>1383</v>
      </c>
      <c r="U133" s="378" t="s">
        <v>1383</v>
      </c>
      <c r="V133" s="379" t="s">
        <v>700</v>
      </c>
      <c r="W133" s="380" t="s">
        <v>898</v>
      </c>
      <c r="X133" s="381" t="s">
        <v>931</v>
      </c>
      <c r="Y133" s="430" t="str">
        <f t="shared" si="2"/>
        <v/>
      </c>
    </row>
    <row r="134" spans="1:25" ht="17.25">
      <c r="A134" s="83" t="s">
        <v>293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1117</v>
      </c>
      <c r="T134" s="378" t="s">
        <v>1342</v>
      </c>
      <c r="U134" s="378" t="s">
        <v>1342</v>
      </c>
      <c r="V134" s="379" t="s">
        <v>601</v>
      </c>
      <c r="W134" s="380" t="s">
        <v>797</v>
      </c>
      <c r="X134" s="381" t="s">
        <v>1020</v>
      </c>
      <c r="Y134" s="430" t="str">
        <f t="shared" si="2"/>
        <v/>
      </c>
    </row>
    <row r="135" spans="1:25" ht="17.25">
      <c r="A135" s="179" t="s">
        <v>283</v>
      </c>
      <c r="C135" s="9" t="s">
        <v>17</v>
      </c>
      <c r="D135" s="10"/>
      <c r="F135" s="1" t="s">
        <v>17</v>
      </c>
      <c r="S135" s="377" t="s">
        <v>1137</v>
      </c>
      <c r="T135" s="378" t="s">
        <v>1360</v>
      </c>
      <c r="U135" s="378" t="s">
        <v>1360</v>
      </c>
      <c r="V135" s="379" t="s">
        <v>633</v>
      </c>
      <c r="W135" s="380" t="s">
        <v>829</v>
      </c>
      <c r="X135" s="381" t="s">
        <v>1014</v>
      </c>
      <c r="Y135" s="430" t="str">
        <f t="shared" si="2"/>
        <v/>
      </c>
    </row>
    <row r="136" spans="1:25" ht="17.25">
      <c r="A136" s="83" t="s">
        <v>290</v>
      </c>
      <c r="C136" s="11"/>
      <c r="D136" s="12"/>
      <c r="S136" s="377" t="s">
        <v>1251</v>
      </c>
      <c r="T136" s="378" t="s">
        <v>1252</v>
      </c>
      <c r="U136" s="378" t="s">
        <v>1252</v>
      </c>
      <c r="V136" s="379" t="s">
        <v>577</v>
      </c>
      <c r="W136" s="380" t="s">
        <v>773</v>
      </c>
      <c r="X136" s="381"/>
      <c r="Y136" s="430" t="str">
        <f t="shared" si="2"/>
        <v/>
      </c>
    </row>
    <row r="137" spans="1:25" ht="17.25">
      <c r="A137" s="83" t="s">
        <v>389</v>
      </c>
      <c r="C137" s="11" t="s">
        <v>170</v>
      </c>
      <c r="D137" s="119" t="e">
        <f>+((97-((D133*89)+(D134*15)+(3*#REF!)))-97*INT((97-((D133*89)+(D134*15)+(3*#REF!)))/97))</f>
        <v>#VALUE!</v>
      </c>
      <c r="F137" s="1" t="s">
        <v>17</v>
      </c>
      <c r="S137" s="475" t="s">
        <v>1395</v>
      </c>
      <c r="T137" s="476" t="s">
        <v>1396</v>
      </c>
      <c r="U137" s="476" t="s">
        <v>1396</v>
      </c>
      <c r="V137" s="477" t="s">
        <v>589</v>
      </c>
      <c r="W137" s="380" t="s">
        <v>786</v>
      </c>
      <c r="X137" s="381" t="s">
        <v>1025</v>
      </c>
      <c r="Y137" s="430" t="str">
        <f t="shared" si="2"/>
        <v/>
      </c>
    </row>
    <row r="138" spans="1:25" ht="18.75">
      <c r="A138" s="83" t="s">
        <v>271</v>
      </c>
      <c r="C138" s="13" t="s">
        <v>82</v>
      </c>
      <c r="D138" s="118" t="e">
        <f t="array" ref="D138">INDEX($L5:$L$26,MAX(($L$5:$L$30&lt;&gt;"")*ROW($1:$26)))</f>
        <v>#VALUE!</v>
      </c>
      <c r="S138" s="377" t="s">
        <v>1118</v>
      </c>
      <c r="T138" s="378" t="s">
        <v>1343</v>
      </c>
      <c r="U138" s="378" t="s">
        <v>1343</v>
      </c>
      <c r="V138" s="379" t="s">
        <v>602</v>
      </c>
      <c r="W138" s="380" t="s">
        <v>798</v>
      </c>
      <c r="X138" s="381" t="s">
        <v>1016</v>
      </c>
      <c r="Y138" s="430" t="str">
        <f t="shared" si="2"/>
        <v/>
      </c>
    </row>
    <row r="139" spans="1:25" ht="18.75">
      <c r="A139" s="83" t="s">
        <v>373</v>
      </c>
      <c r="C139" s="211" t="s">
        <v>17</v>
      </c>
      <c r="D139" s="14" t="s">
        <v>17</v>
      </c>
      <c r="S139" s="377" t="s">
        <v>1253</v>
      </c>
      <c r="T139" s="378" t="s">
        <v>1323</v>
      </c>
      <c r="U139" s="378" t="s">
        <v>1323</v>
      </c>
      <c r="V139" s="379" t="s">
        <v>579</v>
      </c>
      <c r="W139" s="380" t="s">
        <v>775</v>
      </c>
      <c r="X139" s="381"/>
      <c r="Y139" s="430" t="str">
        <f t="shared" si="2"/>
        <v/>
      </c>
    </row>
    <row r="140" spans="1:25" ht="16.5" thickBot="1">
      <c r="A140" s="177" t="s">
        <v>373</v>
      </c>
      <c r="C140" s="5"/>
      <c r="D140" s="15" t="s">
        <v>17</v>
      </c>
      <c r="S140" s="377" t="s">
        <v>1145</v>
      </c>
      <c r="T140" s="378" t="s">
        <v>1370</v>
      </c>
      <c r="U140" s="378" t="s">
        <v>1370</v>
      </c>
      <c r="V140" s="379" t="s">
        <v>668</v>
      </c>
      <c r="W140" s="380" t="s">
        <v>865</v>
      </c>
      <c r="X140" s="381" t="s">
        <v>377</v>
      </c>
      <c r="Y140" s="430" t="str">
        <f t="shared" si="2"/>
        <v/>
      </c>
    </row>
    <row r="141" spans="1:25" ht="16.5" thickBot="1">
      <c r="A141" s="177" t="s">
        <v>395</v>
      </c>
      <c r="C141" s="16" t="s">
        <v>0</v>
      </c>
      <c r="D141" s="16" t="s">
        <v>84</v>
      </c>
      <c r="S141" s="377" t="s">
        <v>1162</v>
      </c>
      <c r="T141" s="378" t="s">
        <v>1386</v>
      </c>
      <c r="U141" s="378" t="s">
        <v>1386</v>
      </c>
      <c r="V141" s="379" t="s">
        <v>707</v>
      </c>
      <c r="W141" s="380" t="s">
        <v>905</v>
      </c>
      <c r="X141" s="381" t="s">
        <v>1021</v>
      </c>
      <c r="Y141" s="430" t="str">
        <f t="shared" si="2"/>
        <v/>
      </c>
    </row>
    <row r="142" spans="1:25" ht="18" thickBot="1">
      <c r="A142" s="83" t="s">
        <v>272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1173</v>
      </c>
      <c r="T142" s="378" t="s">
        <v>1173</v>
      </c>
      <c r="U142" s="378" t="s">
        <v>1173</v>
      </c>
      <c r="V142" s="379" t="s">
        <v>674</v>
      </c>
      <c r="W142" s="380" t="s">
        <v>871</v>
      </c>
      <c r="X142" s="381" t="s">
        <v>1026</v>
      </c>
      <c r="Y142" s="430" t="str">
        <f t="shared" si="2"/>
        <v/>
      </c>
    </row>
    <row r="143" spans="1:25" ht="15.75">
      <c r="A143" s="83" t="s">
        <v>376</v>
      </c>
      <c r="C143" s="6"/>
      <c r="S143" s="377" t="s">
        <v>1143</v>
      </c>
      <c r="T143" s="378" t="s">
        <v>1368</v>
      </c>
      <c r="U143" s="378" t="s">
        <v>1368</v>
      </c>
      <c r="V143" s="379" t="s">
        <v>661</v>
      </c>
      <c r="W143" s="380" t="s">
        <v>857</v>
      </c>
      <c r="X143" s="381" t="s">
        <v>1022</v>
      </c>
      <c r="Y143" s="430" t="str">
        <f t="shared" si="2"/>
        <v/>
      </c>
    </row>
    <row r="144" spans="1:25" ht="15.75">
      <c r="A144" s="83" t="s">
        <v>361</v>
      </c>
      <c r="C144" s="6" t="s">
        <v>17</v>
      </c>
      <c r="S144" s="377" t="s">
        <v>1174</v>
      </c>
      <c r="T144" s="378" t="s">
        <v>1175</v>
      </c>
      <c r="U144" s="378" t="s">
        <v>1175</v>
      </c>
      <c r="V144" s="379" t="s">
        <v>624</v>
      </c>
      <c r="W144" s="380" t="s">
        <v>821</v>
      </c>
      <c r="X144" s="381" t="s">
        <v>932</v>
      </c>
      <c r="Y144" s="430" t="str">
        <f t="shared" si="2"/>
        <v/>
      </c>
    </row>
    <row r="145" spans="1:25" s="6" customFormat="1" ht="19.5">
      <c r="A145" s="83" t="s">
        <v>408</v>
      </c>
      <c r="C145" s="541" t="s">
        <v>168</v>
      </c>
      <c r="D145" s="541"/>
      <c r="H145" s="69"/>
      <c r="M145" s="218"/>
      <c r="S145" s="475" t="s">
        <v>1120</v>
      </c>
      <c r="T145" s="476" t="s">
        <v>1415</v>
      </c>
      <c r="U145" s="476" t="s">
        <v>1415</v>
      </c>
      <c r="V145" s="477" t="s">
        <v>1177</v>
      </c>
      <c r="W145" s="380" t="s">
        <v>802</v>
      </c>
      <c r="X145" s="381" t="s">
        <v>1017</v>
      </c>
      <c r="Y145" s="430" t="str">
        <f t="shared" si="2"/>
        <v/>
      </c>
    </row>
    <row r="146" spans="1:25" s="6" customFormat="1" ht="15.75">
      <c r="A146" s="83" t="s">
        <v>399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1120</v>
      </c>
      <c r="T146" s="476" t="s">
        <v>2258</v>
      </c>
      <c r="U146" s="476" t="s">
        <v>1176</v>
      </c>
      <c r="V146" s="477" t="s">
        <v>606</v>
      </c>
      <c r="W146" s="380" t="s">
        <v>803</v>
      </c>
      <c r="X146" s="381" t="s">
        <v>1015</v>
      </c>
      <c r="Y146" s="430" t="str">
        <f t="shared" si="2"/>
        <v/>
      </c>
    </row>
    <row r="147" spans="1:25" ht="15.75">
      <c r="A147" s="83" t="s">
        <v>365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1163</v>
      </c>
      <c r="T147" s="392" t="s">
        <v>1387</v>
      </c>
      <c r="U147" s="392" t="s">
        <v>1387</v>
      </c>
      <c r="V147" s="393" t="s">
        <v>708</v>
      </c>
      <c r="W147" s="394" t="s">
        <v>906</v>
      </c>
      <c r="X147" s="395" t="s">
        <v>933</v>
      </c>
      <c r="Y147" s="430" t="str">
        <f t="shared" si="2"/>
        <v>DOUBLONS</v>
      </c>
    </row>
    <row r="148" spans="1:25" ht="15.75">
      <c r="A148" s="83" t="s">
        <v>285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1163</v>
      </c>
      <c r="T148" s="392" t="s">
        <v>1387</v>
      </c>
      <c r="U148" s="392" t="s">
        <v>1387</v>
      </c>
      <c r="V148" s="393" t="s">
        <v>709</v>
      </c>
      <c r="W148" s="394" t="s">
        <v>907</v>
      </c>
      <c r="X148" s="395" t="s">
        <v>934</v>
      </c>
      <c r="Y148" s="430" t="str">
        <f t="shared" si="2"/>
        <v/>
      </c>
    </row>
    <row r="149" spans="1:25" ht="15.75">
      <c r="A149" s="83" t="s">
        <v>380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1178</v>
      </c>
      <c r="T149" s="378" t="s">
        <v>1179</v>
      </c>
      <c r="U149" s="378" t="s">
        <v>1179</v>
      </c>
      <c r="V149" s="379" t="s">
        <v>643</v>
      </c>
      <c r="W149" s="380" t="s">
        <v>839</v>
      </c>
      <c r="X149" s="381" t="s">
        <v>1023</v>
      </c>
      <c r="Y149" s="430" t="str">
        <f t="shared" si="2"/>
        <v/>
      </c>
    </row>
    <row r="150" spans="1:25" ht="15.75">
      <c r="A150" s="83" t="s">
        <v>392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1095</v>
      </c>
      <c r="T150" s="378" t="s">
        <v>1095</v>
      </c>
      <c r="U150" s="378" t="s">
        <v>1095</v>
      </c>
      <c r="V150" s="379" t="s">
        <v>575</v>
      </c>
      <c r="W150" s="380" t="s">
        <v>771</v>
      </c>
      <c r="X150" s="381" t="s">
        <v>1052</v>
      </c>
      <c r="Y150" s="430" t="str">
        <f t="shared" si="2"/>
        <v/>
      </c>
    </row>
    <row r="151" spans="1:25" ht="15.75">
      <c r="A151" s="83" t="s">
        <v>273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1139</v>
      </c>
      <c r="T151" s="378" t="s">
        <v>1363</v>
      </c>
      <c r="U151" s="378" t="s">
        <v>1363</v>
      </c>
      <c r="V151" s="379" t="s">
        <v>646</v>
      </c>
      <c r="W151" s="383">
        <v>448</v>
      </c>
      <c r="X151" s="381" t="s">
        <v>1024</v>
      </c>
      <c r="Y151" s="430" t="str">
        <f t="shared" si="2"/>
        <v/>
      </c>
    </row>
    <row r="152" spans="1:25" ht="15.75">
      <c r="A152" s="83" t="s">
        <v>384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1080</v>
      </c>
      <c r="T152" s="378" t="s">
        <v>1309</v>
      </c>
      <c r="U152" s="378" t="s">
        <v>1309</v>
      </c>
      <c r="V152" s="379" t="s">
        <v>541</v>
      </c>
      <c r="W152" s="380" t="s">
        <v>737</v>
      </c>
      <c r="X152" s="381" t="s">
        <v>1028</v>
      </c>
      <c r="Y152" s="430" t="str">
        <f t="shared" si="2"/>
        <v/>
      </c>
    </row>
    <row r="153" spans="1:25" ht="15.75">
      <c r="A153" s="83" t="s">
        <v>370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1126</v>
      </c>
      <c r="T153" s="378" t="s">
        <v>1250</v>
      </c>
      <c r="U153" s="378" t="s">
        <v>1250</v>
      </c>
      <c r="V153" s="379" t="s">
        <v>613</v>
      </c>
      <c r="W153" s="380" t="s">
        <v>810</v>
      </c>
      <c r="X153" s="381" t="s">
        <v>1027</v>
      </c>
      <c r="Y153" s="430" t="str">
        <f t="shared" si="2"/>
        <v/>
      </c>
    </row>
    <row r="154" spans="1:25" ht="15.75">
      <c r="A154" s="83" t="s">
        <v>270</v>
      </c>
      <c r="S154" s="377" t="s">
        <v>1259</v>
      </c>
      <c r="T154" s="378" t="s">
        <v>1260</v>
      </c>
      <c r="U154" s="378" t="s">
        <v>1260</v>
      </c>
      <c r="V154" s="379" t="s">
        <v>650</v>
      </c>
      <c r="W154" s="380" t="s">
        <v>845</v>
      </c>
      <c r="X154" s="381" t="s">
        <v>1268</v>
      </c>
      <c r="Y154" s="430" t="str">
        <f t="shared" si="2"/>
        <v/>
      </c>
    </row>
    <row r="155" spans="1:25" ht="15.75">
      <c r="A155" s="83" t="s">
        <v>270</v>
      </c>
      <c r="S155" s="377" t="s">
        <v>1100</v>
      </c>
      <c r="T155" s="378" t="s">
        <v>1327</v>
      </c>
      <c r="U155" s="378" t="s">
        <v>1327</v>
      </c>
      <c r="V155" s="379" t="s">
        <v>583</v>
      </c>
      <c r="W155" s="380" t="s">
        <v>779</v>
      </c>
      <c r="X155" s="381" t="s">
        <v>1030</v>
      </c>
      <c r="Y155" s="430" t="str">
        <f t="shared" si="2"/>
        <v/>
      </c>
    </row>
    <row r="156" spans="1:25" ht="15.75">
      <c r="A156" s="83" t="s">
        <v>306</v>
      </c>
      <c r="S156" s="377" t="s">
        <v>1181</v>
      </c>
      <c r="T156" s="378" t="s">
        <v>1181</v>
      </c>
      <c r="U156" s="378" t="s">
        <v>1181</v>
      </c>
      <c r="V156" s="379" t="s">
        <v>685</v>
      </c>
      <c r="W156" s="380" t="s">
        <v>882</v>
      </c>
      <c r="X156" s="381" t="s">
        <v>991</v>
      </c>
      <c r="Y156" s="430" t="str">
        <f t="shared" si="2"/>
        <v/>
      </c>
    </row>
    <row r="157" spans="1:25" ht="17.25">
      <c r="A157" s="83" t="s">
        <v>298</v>
      </c>
      <c r="C157" s="527" t="s">
        <v>93</v>
      </c>
      <c r="D157" s="528"/>
      <c r="S157" s="377" t="s">
        <v>1180</v>
      </c>
      <c r="T157" s="378" t="s">
        <v>1344</v>
      </c>
      <c r="U157" s="378" t="s">
        <v>1344</v>
      </c>
      <c r="V157" s="379" t="s">
        <v>603</v>
      </c>
      <c r="W157" s="380" t="s">
        <v>799</v>
      </c>
      <c r="X157" s="381" t="s">
        <v>1046</v>
      </c>
      <c r="Y157" s="430" t="str">
        <f t="shared" si="2"/>
        <v/>
      </c>
    </row>
    <row r="158" spans="1:25" ht="15.75">
      <c r="A158" s="83" t="s">
        <v>302</v>
      </c>
      <c r="C158" s="40" t="s">
        <v>4</v>
      </c>
      <c r="D158" s="41">
        <v>21914</v>
      </c>
      <c r="S158" s="377" t="s">
        <v>1182</v>
      </c>
      <c r="T158" s="378" t="s">
        <v>1183</v>
      </c>
      <c r="U158" s="378" t="s">
        <v>1183</v>
      </c>
      <c r="V158" s="379" t="s">
        <v>665</v>
      </c>
      <c r="W158" s="380" t="s">
        <v>862</v>
      </c>
      <c r="X158" s="381" t="s">
        <v>1046</v>
      </c>
      <c r="Y158" s="430" t="str">
        <f t="shared" si="2"/>
        <v/>
      </c>
    </row>
    <row r="159" spans="1:25" ht="15.75">
      <c r="A159" s="83" t="s">
        <v>245</v>
      </c>
      <c r="C159" s="42" t="s">
        <v>94</v>
      </c>
      <c r="D159" s="43">
        <v>21184</v>
      </c>
      <c r="S159" s="377" t="s">
        <v>1125</v>
      </c>
      <c r="T159" s="378" t="s">
        <v>1350</v>
      </c>
      <c r="U159" s="378" t="s">
        <v>1350</v>
      </c>
      <c r="V159" s="379" t="s">
        <v>612</v>
      </c>
      <c r="W159" s="380" t="s">
        <v>809</v>
      </c>
      <c r="X159" s="381" t="s">
        <v>1031</v>
      </c>
      <c r="Y159" s="430" t="str">
        <f t="shared" si="2"/>
        <v/>
      </c>
    </row>
    <row r="160" spans="1:25" ht="15.75">
      <c r="A160" s="83" t="s">
        <v>363</v>
      </c>
      <c r="C160" s="42" t="s">
        <v>95</v>
      </c>
      <c r="D160" s="43">
        <v>20088</v>
      </c>
      <c r="S160" s="377" t="s">
        <v>1081</v>
      </c>
      <c r="T160" s="378" t="s">
        <v>1310</v>
      </c>
      <c r="U160" s="378" t="s">
        <v>1310</v>
      </c>
      <c r="V160" s="379" t="s">
        <v>544</v>
      </c>
      <c r="W160" s="380" t="s">
        <v>740</v>
      </c>
      <c r="X160" s="381" t="s">
        <v>1032</v>
      </c>
      <c r="Y160" s="430" t="str">
        <f t="shared" si="2"/>
        <v/>
      </c>
    </row>
    <row r="161" spans="1:25" ht="15.75">
      <c r="A161" s="83" t="s">
        <v>425</v>
      </c>
      <c r="C161" s="44" t="s">
        <v>47</v>
      </c>
      <c r="D161" s="45">
        <v>23741</v>
      </c>
      <c r="S161" s="377" t="s">
        <v>1124</v>
      </c>
      <c r="T161" s="378" t="s">
        <v>1349</v>
      </c>
      <c r="U161" s="378" t="s">
        <v>1349</v>
      </c>
      <c r="V161" s="379" t="s">
        <v>611</v>
      </c>
      <c r="W161" s="380" t="s">
        <v>808</v>
      </c>
      <c r="X161" s="381" t="s">
        <v>1033</v>
      </c>
      <c r="Y161" s="430" t="str">
        <f t="shared" si="2"/>
        <v/>
      </c>
    </row>
    <row r="162" spans="1:25" ht="15.75">
      <c r="A162" s="83"/>
      <c r="S162" s="377"/>
      <c r="T162" s="378" t="s">
        <v>2257</v>
      </c>
      <c r="U162" s="378" t="s">
        <v>1359</v>
      </c>
      <c r="V162" s="379" t="s">
        <v>632</v>
      </c>
      <c r="W162" s="380" t="s">
        <v>828</v>
      </c>
      <c r="X162" s="381" t="s">
        <v>1066</v>
      </c>
      <c r="Y162" s="430" t="str">
        <f t="shared" si="2"/>
        <v/>
      </c>
    </row>
    <row r="163" spans="1:25" ht="15.75">
      <c r="A163" s="83"/>
      <c r="S163" s="377" t="s">
        <v>1085</v>
      </c>
      <c r="T163" s="378" t="s">
        <v>1313</v>
      </c>
      <c r="U163" s="378" t="s">
        <v>1313</v>
      </c>
      <c r="V163" s="379" t="s">
        <v>550</v>
      </c>
      <c r="W163" s="380" t="s">
        <v>746</v>
      </c>
      <c r="X163" s="381" t="s">
        <v>1034</v>
      </c>
      <c r="Y163" s="430" t="str">
        <f t="shared" si="2"/>
        <v/>
      </c>
    </row>
    <row r="164" spans="1:25">
      <c r="S164" s="377" t="s">
        <v>1408</v>
      </c>
      <c r="T164" s="378" t="s">
        <v>1305</v>
      </c>
      <c r="U164" s="378" t="s">
        <v>1305</v>
      </c>
      <c r="V164" s="379" t="s">
        <v>535</v>
      </c>
      <c r="W164" s="380" t="s">
        <v>731</v>
      </c>
      <c r="X164" s="381" t="s">
        <v>929</v>
      </c>
      <c r="Y164" s="430" t="str">
        <f t="shared" si="2"/>
        <v/>
      </c>
    </row>
    <row r="165" spans="1:25">
      <c r="D165" s="5" t="s">
        <v>17</v>
      </c>
      <c r="S165" s="377" t="s">
        <v>1119</v>
      </c>
      <c r="T165" s="378" t="s">
        <v>1345</v>
      </c>
      <c r="U165" s="378" t="s">
        <v>1345</v>
      </c>
      <c r="V165" s="379" t="s">
        <v>605</v>
      </c>
      <c r="W165" s="380" t="s">
        <v>801</v>
      </c>
      <c r="X165" s="381" t="s">
        <v>1036</v>
      </c>
      <c r="Y165" s="430" t="str">
        <f t="shared" si="2"/>
        <v/>
      </c>
    </row>
    <row r="166" spans="1:25" ht="15.75" thickBot="1">
      <c r="S166" s="377" t="s">
        <v>1108</v>
      </c>
      <c r="T166" s="378" t="s">
        <v>1334</v>
      </c>
      <c r="U166" s="378" t="s">
        <v>1334</v>
      </c>
      <c r="V166" s="379" t="s">
        <v>591</v>
      </c>
      <c r="W166" s="383">
        <v>252</v>
      </c>
      <c r="X166" s="381" t="s">
        <v>1043</v>
      </c>
      <c r="Y166" s="430" t="str">
        <f t="shared" ref="Y166:Y229" si="3">IF(COUNTIF(U166:U344,U166)&gt;1,"DOUBLONS","")</f>
        <v/>
      </c>
    </row>
    <row r="167" spans="1:25" ht="17.25" thickTop="1" thickBot="1">
      <c r="C167" s="543" t="s">
        <v>97</v>
      </c>
      <c r="D167" s="544"/>
      <c r="S167" s="377" t="s">
        <v>1094</v>
      </c>
      <c r="T167" s="378" t="s">
        <v>1320</v>
      </c>
      <c r="U167" s="378" t="s">
        <v>1320</v>
      </c>
      <c r="V167" s="379" t="s">
        <v>571</v>
      </c>
      <c r="W167" s="380" t="s">
        <v>767</v>
      </c>
      <c r="X167" s="381" t="s">
        <v>1039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1113</v>
      </c>
      <c r="T168" s="378" t="s">
        <v>1185</v>
      </c>
      <c r="U168" s="378" t="s">
        <v>1185</v>
      </c>
      <c r="V168" s="379" t="s">
        <v>597</v>
      </c>
      <c r="W168" s="380" t="s">
        <v>793</v>
      </c>
      <c r="X168" s="381" t="s">
        <v>1040</v>
      </c>
      <c r="Y168" s="430" t="str">
        <f t="shared" si="3"/>
        <v/>
      </c>
    </row>
    <row r="169" spans="1:25">
      <c r="S169" s="377" t="s">
        <v>1403</v>
      </c>
      <c r="T169" s="378" t="s">
        <v>1404</v>
      </c>
      <c r="U169" s="378" t="s">
        <v>1404</v>
      </c>
      <c r="V169" s="379" t="s">
        <v>555</v>
      </c>
      <c r="W169" s="380" t="s">
        <v>751</v>
      </c>
      <c r="X169" s="381" t="s">
        <v>1041</v>
      </c>
      <c r="Y169" s="430" t="str">
        <f t="shared" si="3"/>
        <v/>
      </c>
    </row>
    <row r="170" spans="1:25">
      <c r="S170" s="377" t="s">
        <v>1188</v>
      </c>
      <c r="T170" s="378" t="s">
        <v>1189</v>
      </c>
      <c r="U170" s="378" t="s">
        <v>1189</v>
      </c>
      <c r="V170" s="379" t="s">
        <v>659</v>
      </c>
      <c r="W170" s="380" t="s">
        <v>855</v>
      </c>
      <c r="X170" s="381" t="s">
        <v>1038</v>
      </c>
      <c r="Y170" s="430" t="str">
        <f t="shared" si="3"/>
        <v/>
      </c>
    </row>
    <row r="171" spans="1:25" ht="15.75" thickBot="1">
      <c r="S171" s="377" t="s">
        <v>1186</v>
      </c>
      <c r="T171" s="378" t="s">
        <v>1187</v>
      </c>
      <c r="U171" s="378" t="s">
        <v>1187</v>
      </c>
      <c r="V171" s="379" t="s">
        <v>542</v>
      </c>
      <c r="W171" s="380" t="s">
        <v>738</v>
      </c>
      <c r="X171" s="381" t="s">
        <v>1047</v>
      </c>
      <c r="Y171" s="430" t="str">
        <f t="shared" si="3"/>
        <v/>
      </c>
    </row>
    <row r="172" spans="1:25" ht="17.25" thickTop="1" thickBot="1">
      <c r="C172" s="552" t="s">
        <v>1303</v>
      </c>
      <c r="D172" s="553"/>
      <c r="S172" s="382" t="s">
        <v>1291</v>
      </c>
      <c r="T172" s="379" t="s">
        <v>1361</v>
      </c>
      <c r="U172" s="379" t="s">
        <v>1361</v>
      </c>
      <c r="V172" s="379" t="s">
        <v>634</v>
      </c>
      <c r="W172" s="380" t="s">
        <v>830</v>
      </c>
      <c r="X172" s="381" t="s">
        <v>1042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1264</v>
      </c>
      <c r="T173" s="379" t="s">
        <v>1265</v>
      </c>
      <c r="U173" s="379" t="s">
        <v>1265</v>
      </c>
      <c r="V173" s="379" t="s">
        <v>652</v>
      </c>
      <c r="W173" s="380" t="s">
        <v>847</v>
      </c>
      <c r="X173" s="381" t="s">
        <v>1045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1190</v>
      </c>
      <c r="T174" s="378" t="s">
        <v>1190</v>
      </c>
      <c r="U174" s="378" t="s">
        <v>1190</v>
      </c>
      <c r="V174" s="379" t="s">
        <v>638</v>
      </c>
      <c r="W174" s="380" t="s">
        <v>834</v>
      </c>
      <c r="X174" s="381" t="s">
        <v>299</v>
      </c>
      <c r="Y174" s="430" t="str">
        <f t="shared" si="3"/>
        <v/>
      </c>
    </row>
    <row r="175" spans="1:25" ht="15.75" thickTop="1">
      <c r="S175" s="377" t="s">
        <v>1109</v>
      </c>
      <c r="T175" s="378" t="s">
        <v>1335</v>
      </c>
      <c r="U175" s="378" t="s">
        <v>1335</v>
      </c>
      <c r="V175" s="379" t="s">
        <v>593</v>
      </c>
      <c r="W175" s="380" t="s">
        <v>789</v>
      </c>
      <c r="X175" s="381" t="s">
        <v>1044</v>
      </c>
      <c r="Y175" s="430" t="str">
        <f t="shared" si="3"/>
        <v/>
      </c>
    </row>
    <row r="176" spans="1:25" ht="15.75">
      <c r="C176" s="521"/>
      <c r="D176" s="521"/>
      <c r="S176" s="377" t="s">
        <v>1405</v>
      </c>
      <c r="T176" s="378" t="s">
        <v>1406</v>
      </c>
      <c r="U176" s="378" t="s">
        <v>1406</v>
      </c>
      <c r="V176" s="379" t="s">
        <v>664</v>
      </c>
      <c r="W176" s="380" t="s">
        <v>861</v>
      </c>
      <c r="X176" s="381"/>
      <c r="Y176" s="430" t="str">
        <f t="shared" si="3"/>
        <v/>
      </c>
    </row>
    <row r="177" spans="3:25">
      <c r="C177" s="361"/>
      <c r="D177" s="142"/>
      <c r="S177" s="377" t="s">
        <v>1193</v>
      </c>
      <c r="T177" s="378" t="s">
        <v>1194</v>
      </c>
      <c r="U177" s="378" t="s">
        <v>1194</v>
      </c>
      <c r="V177" s="379" t="s">
        <v>663</v>
      </c>
      <c r="W177" s="380" t="s">
        <v>859</v>
      </c>
      <c r="X177" s="381" t="s">
        <v>1049</v>
      </c>
      <c r="Y177" s="430" t="str">
        <f t="shared" si="3"/>
        <v/>
      </c>
    </row>
    <row r="178" spans="3:25">
      <c r="C178" s="56"/>
      <c r="D178" s="56"/>
      <c r="S178" s="377" t="s">
        <v>1140</v>
      </c>
      <c r="T178" s="378" t="s">
        <v>1195</v>
      </c>
      <c r="U178" s="378" t="s">
        <v>1195</v>
      </c>
      <c r="V178" s="379" t="s">
        <v>647</v>
      </c>
      <c r="W178" s="380" t="s">
        <v>842</v>
      </c>
      <c r="X178" s="381" t="s">
        <v>1053</v>
      </c>
      <c r="Y178" s="430" t="str">
        <f t="shared" si="3"/>
        <v/>
      </c>
    </row>
    <row r="179" spans="3:25">
      <c r="C179" s="56"/>
      <c r="D179" s="56"/>
      <c r="S179" s="377" t="s">
        <v>1196</v>
      </c>
      <c r="T179" s="378" t="s">
        <v>1197</v>
      </c>
      <c r="U179" s="378" t="s">
        <v>1197</v>
      </c>
      <c r="V179" s="379" t="s">
        <v>640</v>
      </c>
      <c r="W179" s="380" t="s">
        <v>836</v>
      </c>
      <c r="X179" s="381" t="s">
        <v>1051</v>
      </c>
      <c r="Y179" s="430" t="str">
        <f t="shared" si="3"/>
        <v/>
      </c>
    </row>
    <row r="180" spans="3:25" ht="15.75">
      <c r="C180" s="521"/>
      <c r="D180" s="521"/>
      <c r="S180" s="377" t="s">
        <v>1278</v>
      </c>
      <c r="T180" s="378" t="s">
        <v>1390</v>
      </c>
      <c r="U180" s="378" t="s">
        <v>1390</v>
      </c>
      <c r="V180" s="379" t="s">
        <v>712</v>
      </c>
      <c r="W180" s="380" t="s">
        <v>910</v>
      </c>
      <c r="X180" s="381" t="s">
        <v>1050</v>
      </c>
      <c r="Y180" s="430" t="str">
        <f t="shared" si="3"/>
        <v/>
      </c>
    </row>
    <row r="181" spans="3:25">
      <c r="C181" s="361"/>
      <c r="D181" s="142"/>
      <c r="S181" s="377" t="s">
        <v>1090</v>
      </c>
      <c r="T181" s="378" t="s">
        <v>1317</v>
      </c>
      <c r="U181" s="378" t="s">
        <v>1317</v>
      </c>
      <c r="V181" s="379" t="s">
        <v>564</v>
      </c>
      <c r="W181" s="380" t="s">
        <v>760</v>
      </c>
      <c r="X181" s="381" t="s">
        <v>1054</v>
      </c>
      <c r="Y181" s="430" t="str">
        <f t="shared" si="3"/>
        <v/>
      </c>
    </row>
    <row r="182" spans="3:25">
      <c r="C182" s="56"/>
      <c r="D182" s="56"/>
      <c r="S182" s="377" t="s">
        <v>1157</v>
      </c>
      <c r="T182" s="378" t="s">
        <v>1198</v>
      </c>
      <c r="U182" s="378" t="s">
        <v>1198</v>
      </c>
      <c r="V182" s="379" t="s">
        <v>1414</v>
      </c>
      <c r="W182" s="380" t="s">
        <v>888</v>
      </c>
      <c r="X182" s="381" t="s">
        <v>1057</v>
      </c>
      <c r="Y182" s="430" t="str">
        <f t="shared" si="3"/>
        <v>DOUBLONS</v>
      </c>
    </row>
    <row r="183" spans="3:25" ht="15.75">
      <c r="C183" s="356"/>
      <c r="D183" s="356"/>
      <c r="S183" s="377" t="s">
        <v>1157</v>
      </c>
      <c r="T183" s="378" t="s">
        <v>1198</v>
      </c>
      <c r="U183" s="378" t="s">
        <v>1198</v>
      </c>
      <c r="V183" s="379" t="s">
        <v>1412</v>
      </c>
      <c r="W183" s="380" t="s">
        <v>853</v>
      </c>
      <c r="X183" s="381" t="s">
        <v>1413</v>
      </c>
      <c r="Y183" s="430" t="str">
        <f t="shared" si="3"/>
        <v/>
      </c>
    </row>
    <row r="184" spans="3:25">
      <c r="C184" s="129"/>
      <c r="D184" s="129"/>
      <c r="S184" s="377" t="s">
        <v>1160</v>
      </c>
      <c r="T184" s="378" t="s">
        <v>1384</v>
      </c>
      <c r="U184" s="378" t="s">
        <v>1384</v>
      </c>
      <c r="V184" s="379" t="s">
        <v>701</v>
      </c>
      <c r="W184" s="380" t="s">
        <v>899</v>
      </c>
      <c r="X184" s="381" t="s">
        <v>1055</v>
      </c>
      <c r="Y184" s="430" t="str">
        <f t="shared" si="3"/>
        <v/>
      </c>
    </row>
    <row r="185" spans="3:25">
      <c r="C185" s="129"/>
      <c r="D185" s="129"/>
      <c r="S185" s="377" t="s">
        <v>1150</v>
      </c>
      <c r="T185" s="378" t="s">
        <v>1373</v>
      </c>
      <c r="U185" s="378" t="s">
        <v>1373</v>
      </c>
      <c r="V185" s="379" t="s">
        <v>677</v>
      </c>
      <c r="W185" s="380" t="s">
        <v>874</v>
      </c>
      <c r="X185" s="381" t="s">
        <v>1058</v>
      </c>
      <c r="Y185" s="430" t="str">
        <f t="shared" si="3"/>
        <v/>
      </c>
    </row>
    <row r="186" spans="3:25">
      <c r="C186" s="56"/>
      <c r="D186" s="56"/>
      <c r="S186" s="377" t="s">
        <v>1151</v>
      </c>
      <c r="T186" s="378" t="s">
        <v>1374</v>
      </c>
      <c r="U186" s="378" t="s">
        <v>1374</v>
      </c>
      <c r="V186" s="379" t="s">
        <v>678</v>
      </c>
      <c r="W186" s="380" t="s">
        <v>875</v>
      </c>
      <c r="X186" s="381" t="s">
        <v>356</v>
      </c>
      <c r="Y186" s="430" t="str">
        <f t="shared" si="3"/>
        <v/>
      </c>
    </row>
    <row r="187" spans="3:25" ht="19.5">
      <c r="C187" s="295"/>
      <c r="D187" s="295"/>
      <c r="S187" s="377" t="s">
        <v>1079</v>
      </c>
      <c r="T187" s="378" t="s">
        <v>1308</v>
      </c>
      <c r="U187" s="378" t="s">
        <v>1308</v>
      </c>
      <c r="V187" s="379" t="s">
        <v>540</v>
      </c>
      <c r="W187" s="380" t="s">
        <v>736</v>
      </c>
      <c r="X187" s="381" t="s">
        <v>1056</v>
      </c>
      <c r="Y187" s="430" t="str">
        <f t="shared" si="3"/>
        <v/>
      </c>
    </row>
    <row r="188" spans="3:25">
      <c r="C188" s="550" t="s">
        <v>485</v>
      </c>
      <c r="D188" s="551"/>
      <c r="K188" s="6"/>
      <c r="S188" s="377" t="s">
        <v>1083</v>
      </c>
      <c r="T188" s="378" t="s">
        <v>1311</v>
      </c>
      <c r="U188" s="378" t="s">
        <v>1311</v>
      </c>
      <c r="V188" s="379" t="s">
        <v>546</v>
      </c>
      <c r="W188" s="380" t="s">
        <v>742</v>
      </c>
      <c r="X188" s="381" t="s">
        <v>1394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1152</v>
      </c>
      <c r="T189" s="378" t="s">
        <v>1375</v>
      </c>
      <c r="U189" s="378" t="s">
        <v>1375</v>
      </c>
      <c r="V189" s="379" t="s">
        <v>679</v>
      </c>
      <c r="W189" s="380" t="s">
        <v>876</v>
      </c>
      <c r="X189" s="381" t="s">
        <v>268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1077</v>
      </c>
      <c r="T190" s="378" t="s">
        <v>1307</v>
      </c>
      <c r="U190" s="378" t="s">
        <v>1307</v>
      </c>
      <c r="V190" s="379" t="s">
        <v>538</v>
      </c>
      <c r="W190" s="380" t="s">
        <v>734</v>
      </c>
      <c r="X190" s="381" t="s">
        <v>1059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1112</v>
      </c>
      <c r="T191" s="476" t="s">
        <v>2256</v>
      </c>
      <c r="U191" s="476" t="s">
        <v>1338</v>
      </c>
      <c r="V191" s="477" t="s">
        <v>596</v>
      </c>
      <c r="W191" s="380" t="s">
        <v>792</v>
      </c>
      <c r="X191" s="381" t="s">
        <v>1019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1142</v>
      </c>
      <c r="T192" s="378" t="s">
        <v>1366</v>
      </c>
      <c r="U192" s="378" t="s">
        <v>1366</v>
      </c>
      <c r="V192" s="379" t="s">
        <v>655</v>
      </c>
      <c r="W192" s="380" t="s">
        <v>850</v>
      </c>
      <c r="X192" s="381" t="s">
        <v>1060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1164</v>
      </c>
      <c r="T193" s="378" t="s">
        <v>1388</v>
      </c>
      <c r="U193" s="378" t="s">
        <v>1388</v>
      </c>
      <c r="V193" s="379" t="s">
        <v>710</v>
      </c>
      <c r="W193" s="380" t="s">
        <v>908</v>
      </c>
      <c r="X193" s="381" t="s">
        <v>373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1238</v>
      </c>
      <c r="T194" s="378" t="s">
        <v>1239</v>
      </c>
      <c r="U194" s="378" t="s">
        <v>1239</v>
      </c>
      <c r="V194" s="379" t="s">
        <v>680</v>
      </c>
      <c r="W194" s="380" t="s">
        <v>877</v>
      </c>
      <c r="X194" s="381" t="s">
        <v>930</v>
      </c>
      <c r="Y194" s="430" t="str">
        <f t="shared" si="3"/>
        <v/>
      </c>
    </row>
    <row r="195" spans="3:25" ht="17.25">
      <c r="C195" s="280"/>
      <c r="D195" s="279"/>
      <c r="S195" s="377" t="s">
        <v>1128</v>
      </c>
      <c r="T195" s="378" t="s">
        <v>1352</v>
      </c>
      <c r="U195" s="378" t="s">
        <v>1352</v>
      </c>
      <c r="V195" s="379" t="s">
        <v>615</v>
      </c>
      <c r="W195" s="380" t="s">
        <v>812</v>
      </c>
      <c r="X195" s="381" t="s">
        <v>272</v>
      </c>
      <c r="Y195" s="430" t="str">
        <f t="shared" si="3"/>
        <v/>
      </c>
    </row>
    <row r="196" spans="3:25" ht="15.75">
      <c r="C196" s="281"/>
      <c r="D196" s="279"/>
      <c r="S196" s="377" t="s">
        <v>1199</v>
      </c>
      <c r="T196" s="378" t="s">
        <v>1200</v>
      </c>
      <c r="U196" s="378" t="s">
        <v>1200</v>
      </c>
      <c r="V196" s="379" t="s">
        <v>682</v>
      </c>
      <c r="W196" s="380" t="s">
        <v>879</v>
      </c>
      <c r="X196" s="381" t="s">
        <v>935</v>
      </c>
      <c r="Y196" s="430" t="str">
        <f t="shared" si="3"/>
        <v/>
      </c>
    </row>
    <row r="197" spans="3:25" ht="17.25">
      <c r="C197" s="280"/>
      <c r="D197" s="282"/>
      <c r="S197" s="377" t="s">
        <v>1292</v>
      </c>
      <c r="T197" s="378" t="s">
        <v>1293</v>
      </c>
      <c r="U197" s="378" t="s">
        <v>1293</v>
      </c>
      <c r="V197" s="379" t="s">
        <v>692</v>
      </c>
      <c r="W197" s="380" t="s">
        <v>890</v>
      </c>
      <c r="X197" s="381" t="s">
        <v>949</v>
      </c>
      <c r="Y197" s="430" t="str">
        <f t="shared" si="3"/>
        <v/>
      </c>
    </row>
    <row r="198" spans="3:25" ht="18" thickBot="1">
      <c r="C198" s="280"/>
      <c r="D198" s="283"/>
      <c r="S198" s="377" t="s">
        <v>1279</v>
      </c>
      <c r="T198" s="378" t="s">
        <v>1279</v>
      </c>
      <c r="U198" s="378" t="s">
        <v>1279</v>
      </c>
      <c r="V198" s="379" t="s">
        <v>698</v>
      </c>
      <c r="W198" s="380" t="s">
        <v>896</v>
      </c>
      <c r="X198" s="381" t="s">
        <v>936</v>
      </c>
      <c r="Y198" s="430" t="str">
        <f t="shared" si="3"/>
        <v/>
      </c>
    </row>
    <row r="199" spans="3:25" ht="18.75" thickTop="1" thickBot="1">
      <c r="C199" s="280"/>
      <c r="D199" s="283"/>
      <c r="O199" s="547" t="s">
        <v>530</v>
      </c>
      <c r="P199" s="548"/>
      <c r="Q199" s="549"/>
      <c r="S199" s="377" t="s">
        <v>1203</v>
      </c>
      <c r="T199" s="378" t="s">
        <v>1204</v>
      </c>
      <c r="U199" s="378" t="s">
        <v>1204</v>
      </c>
      <c r="V199" s="379" t="s">
        <v>631</v>
      </c>
      <c r="W199" s="380" t="s">
        <v>827</v>
      </c>
      <c r="X199" s="381" t="s">
        <v>938</v>
      </c>
      <c r="Y199" s="430" t="str">
        <f t="shared" si="3"/>
        <v/>
      </c>
    </row>
    <row r="200" spans="3:25" ht="18" thickTop="1">
      <c r="C200" s="280"/>
      <c r="D200" s="284"/>
      <c r="O200" s="353" t="s">
        <v>525</v>
      </c>
      <c r="P200" s="354" t="s">
        <v>526</v>
      </c>
      <c r="Q200" s="355" t="s">
        <v>15</v>
      </c>
      <c r="R200" s="56"/>
      <c r="S200" s="377" t="s">
        <v>1201</v>
      </c>
      <c r="T200" s="378" t="s">
        <v>1202</v>
      </c>
      <c r="U200" s="378" t="s">
        <v>1202</v>
      </c>
      <c r="V200" s="379" t="s">
        <v>560</v>
      </c>
      <c r="W200" s="380" t="s">
        <v>756</v>
      </c>
      <c r="X200" s="381" t="s">
        <v>939</v>
      </c>
      <c r="Y200" s="430" t="str">
        <f t="shared" si="3"/>
        <v/>
      </c>
    </row>
    <row r="201" spans="3:25" ht="17.25">
      <c r="C201" s="280"/>
      <c r="D201" s="284"/>
      <c r="O201" s="346" t="s">
        <v>529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1148</v>
      </c>
      <c r="T201" s="378" t="s">
        <v>1371</v>
      </c>
      <c r="U201" s="378" t="s">
        <v>1371</v>
      </c>
      <c r="V201" s="379" t="s">
        <v>675</v>
      </c>
      <c r="W201" s="380" t="s">
        <v>872</v>
      </c>
      <c r="X201" s="381" t="s">
        <v>345</v>
      </c>
      <c r="Y201" s="430" t="str">
        <f t="shared" si="3"/>
        <v/>
      </c>
    </row>
    <row r="202" spans="3:25" ht="17.25">
      <c r="C202" s="280"/>
      <c r="D202" s="284"/>
      <c r="O202" s="346" t="s">
        <v>527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1111</v>
      </c>
      <c r="T202" s="378" t="s">
        <v>1337</v>
      </c>
      <c r="U202" s="378" t="s">
        <v>1337</v>
      </c>
      <c r="V202" s="379" t="s">
        <v>595</v>
      </c>
      <c r="W202" s="380" t="s">
        <v>791</v>
      </c>
      <c r="X202" s="381" t="s">
        <v>408</v>
      </c>
      <c r="Y202" s="430" t="str">
        <f t="shared" si="3"/>
        <v/>
      </c>
    </row>
    <row r="203" spans="3:25" ht="17.25">
      <c r="C203" s="280"/>
      <c r="D203" s="284"/>
      <c r="O203" s="348" t="s">
        <v>528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1099</v>
      </c>
      <c r="T203" s="378" t="s">
        <v>1326</v>
      </c>
      <c r="U203" s="378" t="s">
        <v>1326</v>
      </c>
      <c r="V203" s="379" t="s">
        <v>582</v>
      </c>
      <c r="W203" s="380" t="s">
        <v>778</v>
      </c>
      <c r="X203" s="381" t="s">
        <v>940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1205</v>
      </c>
      <c r="T204" s="378" t="s">
        <v>1205</v>
      </c>
      <c r="U204" s="378" t="s">
        <v>1205</v>
      </c>
      <c r="V204" s="379" t="s">
        <v>551</v>
      </c>
      <c r="W204" s="380" t="s">
        <v>747</v>
      </c>
      <c r="X204" s="381" t="s">
        <v>937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1256</v>
      </c>
      <c r="T205" s="378" t="s">
        <v>1256</v>
      </c>
      <c r="U205" s="378" t="s">
        <v>1256</v>
      </c>
      <c r="V205" s="379" t="s">
        <v>625</v>
      </c>
      <c r="W205" s="380" t="s">
        <v>822</v>
      </c>
      <c r="X205" s="381" t="s">
        <v>1074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17</v>
      </c>
      <c r="S206" s="377" t="s">
        <v>1206</v>
      </c>
      <c r="T206" s="378" t="s">
        <v>1207</v>
      </c>
      <c r="U206" s="378" t="s">
        <v>1207</v>
      </c>
      <c r="V206" s="379" t="s">
        <v>702</v>
      </c>
      <c r="W206" s="380" t="s">
        <v>900</v>
      </c>
      <c r="X206" s="381" t="s">
        <v>952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1208</v>
      </c>
      <c r="T207" s="378" t="s">
        <v>1208</v>
      </c>
      <c r="U207" s="378" t="s">
        <v>1208</v>
      </c>
      <c r="V207" s="379" t="s">
        <v>627</v>
      </c>
      <c r="W207" s="383">
        <v>386</v>
      </c>
      <c r="X207" s="381" t="s">
        <v>950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1133</v>
      </c>
      <c r="T208" s="378" t="s">
        <v>1133</v>
      </c>
      <c r="U208" s="378" t="s">
        <v>1133</v>
      </c>
      <c r="V208" s="379" t="s">
        <v>621</v>
      </c>
      <c r="W208" s="380" t="s">
        <v>818</v>
      </c>
      <c r="X208" s="381" t="s">
        <v>942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1103</v>
      </c>
      <c r="T209" s="378" t="s">
        <v>1330</v>
      </c>
      <c r="U209" s="378" t="s">
        <v>1330</v>
      </c>
      <c r="V209" s="379" t="s">
        <v>586</v>
      </c>
      <c r="W209" s="380" t="s">
        <v>782</v>
      </c>
      <c r="X209" s="381" t="s">
        <v>943</v>
      </c>
      <c r="Y209" s="430" t="str">
        <f t="shared" si="3"/>
        <v/>
      </c>
    </row>
    <row r="210" spans="3:25" ht="17.25">
      <c r="C210" s="280"/>
      <c r="D210" s="282"/>
      <c r="M210" s="218" t="s">
        <v>2273</v>
      </c>
      <c r="O210" s="3"/>
      <c r="P210" s="3"/>
      <c r="Q210" s="3"/>
      <c r="R210" s="3"/>
      <c r="S210" s="377" t="s">
        <v>1209</v>
      </c>
      <c r="T210" s="378" t="s">
        <v>1210</v>
      </c>
      <c r="U210" s="378" t="s">
        <v>1210</v>
      </c>
      <c r="V210" s="379" t="s">
        <v>557</v>
      </c>
      <c r="W210" s="380" t="s">
        <v>753</v>
      </c>
      <c r="X210" s="381" t="s">
        <v>947</v>
      </c>
      <c r="Y210" s="430" t="str">
        <f t="shared" si="3"/>
        <v/>
      </c>
    </row>
    <row r="211" spans="3:25" ht="17.25">
      <c r="C211" s="280"/>
      <c r="D211" s="279"/>
      <c r="S211" s="377" t="s">
        <v>1096</v>
      </c>
      <c r="T211" s="378" t="s">
        <v>1322</v>
      </c>
      <c r="U211" s="378" t="s">
        <v>1322</v>
      </c>
      <c r="V211" s="379" t="s">
        <v>578</v>
      </c>
      <c r="W211" s="380" t="s">
        <v>774</v>
      </c>
      <c r="X211" s="381" t="s">
        <v>941</v>
      </c>
      <c r="Y211" s="430" t="str">
        <f t="shared" si="3"/>
        <v/>
      </c>
    </row>
    <row r="212" spans="3:25" ht="17.25">
      <c r="C212" s="280"/>
      <c r="D212" s="279"/>
      <c r="S212" s="377" t="s">
        <v>1141</v>
      </c>
      <c r="T212" s="378" t="s">
        <v>1365</v>
      </c>
      <c r="U212" s="378" t="s">
        <v>1365</v>
      </c>
      <c r="V212" s="379" t="s">
        <v>653</v>
      </c>
      <c r="W212" s="380" t="s">
        <v>848</v>
      </c>
      <c r="X212" s="381" t="s">
        <v>946</v>
      </c>
      <c r="Y212" s="430" t="str">
        <f t="shared" si="3"/>
        <v/>
      </c>
    </row>
    <row r="213" spans="3:25" ht="17.25">
      <c r="C213" s="280"/>
      <c r="D213" s="279"/>
      <c r="S213" s="377" t="s">
        <v>1211</v>
      </c>
      <c r="T213" s="378" t="s">
        <v>1212</v>
      </c>
      <c r="U213" s="378" t="s">
        <v>1212</v>
      </c>
      <c r="V213" s="379" t="s">
        <v>623</v>
      </c>
      <c r="W213" s="380" t="s">
        <v>820</v>
      </c>
      <c r="X213" s="381" t="s">
        <v>948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1102</v>
      </c>
      <c r="T214" s="378" t="s">
        <v>1329</v>
      </c>
      <c r="U214" s="378" t="s">
        <v>1329</v>
      </c>
      <c r="V214" s="379" t="s">
        <v>585</v>
      </c>
      <c r="W214" s="380" t="s">
        <v>781</v>
      </c>
      <c r="X214" s="381" t="s">
        <v>534</v>
      </c>
      <c r="Y214" s="430" t="str">
        <f t="shared" si="3"/>
        <v/>
      </c>
    </row>
    <row r="215" spans="3:25" ht="17.25">
      <c r="C215" s="280"/>
      <c r="D215" s="287"/>
      <c r="S215" s="377" t="s">
        <v>1138</v>
      </c>
      <c r="T215" s="378" t="s">
        <v>1362</v>
      </c>
      <c r="U215" s="378" t="s">
        <v>1362</v>
      </c>
      <c r="V215" s="379" t="s">
        <v>636</v>
      </c>
      <c r="W215" s="380" t="s">
        <v>832</v>
      </c>
      <c r="X215" s="381" t="s">
        <v>951</v>
      </c>
      <c r="Y215" s="430" t="str">
        <f t="shared" si="3"/>
        <v/>
      </c>
    </row>
    <row r="216" spans="3:25" ht="17.25">
      <c r="C216" s="280"/>
      <c r="D216" s="279"/>
      <c r="S216" s="377" t="s">
        <v>1161</v>
      </c>
      <c r="T216" s="378" t="s">
        <v>1385</v>
      </c>
      <c r="U216" s="378" t="s">
        <v>1385</v>
      </c>
      <c r="V216" s="379" t="s">
        <v>706</v>
      </c>
      <c r="W216" s="380" t="s">
        <v>904</v>
      </c>
      <c r="X216" s="381" t="s">
        <v>944</v>
      </c>
      <c r="Y216" s="430" t="str">
        <f t="shared" si="3"/>
        <v/>
      </c>
    </row>
    <row r="217" spans="3:25" ht="17.25">
      <c r="C217" s="280"/>
      <c r="D217" s="279"/>
      <c r="S217" s="377" t="s">
        <v>1132</v>
      </c>
      <c r="T217" s="378" t="s">
        <v>1356</v>
      </c>
      <c r="U217" s="378" t="s">
        <v>1356</v>
      </c>
      <c r="V217" s="379" t="s">
        <v>620</v>
      </c>
      <c r="W217" s="380" t="s">
        <v>817</v>
      </c>
      <c r="X217" s="381" t="s">
        <v>953</v>
      </c>
      <c r="Y217" s="430" t="str">
        <f t="shared" si="3"/>
        <v/>
      </c>
    </row>
    <row r="218" spans="3:25" ht="17.25">
      <c r="C218" s="280"/>
      <c r="D218" s="288"/>
      <c r="S218" s="377" t="s">
        <v>1213</v>
      </c>
      <c r="T218" s="378" t="s">
        <v>1213</v>
      </c>
      <c r="U218" s="378" t="s">
        <v>1213</v>
      </c>
      <c r="V218" s="379" t="s">
        <v>717</v>
      </c>
      <c r="W218" s="380" t="s">
        <v>915</v>
      </c>
      <c r="X218" s="381" t="s">
        <v>958</v>
      </c>
      <c r="Y218" s="430" t="str">
        <f t="shared" si="3"/>
        <v/>
      </c>
    </row>
    <row r="219" spans="3:25" ht="17.25">
      <c r="C219" s="280"/>
      <c r="D219" s="288"/>
      <c r="S219" s="377" t="s">
        <v>1228</v>
      </c>
      <c r="T219" s="378" t="s">
        <v>1229</v>
      </c>
      <c r="U219" s="378" t="s">
        <v>1229</v>
      </c>
      <c r="V219" s="379" t="s">
        <v>536</v>
      </c>
      <c r="W219" s="380" t="s">
        <v>732</v>
      </c>
      <c r="X219" s="381" t="s">
        <v>960</v>
      </c>
      <c r="Y219" s="430" t="str">
        <f t="shared" si="3"/>
        <v/>
      </c>
    </row>
    <row r="220" spans="3:25" ht="17.25">
      <c r="C220" s="280"/>
      <c r="D220" s="279"/>
      <c r="S220" s="475" t="s">
        <v>1220</v>
      </c>
      <c r="T220" s="476" t="s">
        <v>1221</v>
      </c>
      <c r="U220" s="476" t="s">
        <v>1221</v>
      </c>
      <c r="V220" s="477" t="s">
        <v>718</v>
      </c>
      <c r="W220" s="380" t="s">
        <v>916</v>
      </c>
      <c r="X220" s="381" t="s">
        <v>959</v>
      </c>
      <c r="Y220" s="430" t="str">
        <f t="shared" si="3"/>
        <v/>
      </c>
    </row>
    <row r="221" spans="3:25" ht="17.25">
      <c r="C221" s="280"/>
      <c r="D221" s="289"/>
      <c r="S221" s="377" t="s">
        <v>1214</v>
      </c>
      <c r="T221" s="378" t="s">
        <v>1215</v>
      </c>
      <c r="U221" s="378" t="s">
        <v>1215</v>
      </c>
      <c r="V221" s="379" t="s">
        <v>694</v>
      </c>
      <c r="W221" s="380" t="s">
        <v>892</v>
      </c>
      <c r="X221" s="381" t="s">
        <v>957</v>
      </c>
      <c r="Y221" s="430" t="str">
        <f t="shared" si="3"/>
        <v/>
      </c>
    </row>
    <row r="222" spans="3:25" ht="17.25">
      <c r="C222" s="280"/>
      <c r="D222" s="279"/>
      <c r="S222" s="377" t="s">
        <v>1216</v>
      </c>
      <c r="T222" s="378" t="s">
        <v>1217</v>
      </c>
      <c r="U222" s="378" t="s">
        <v>1217</v>
      </c>
      <c r="V222" s="379" t="s">
        <v>642</v>
      </c>
      <c r="W222" s="380" t="s">
        <v>838</v>
      </c>
      <c r="X222" s="381" t="s">
        <v>955</v>
      </c>
      <c r="Y222" s="430" t="str">
        <f t="shared" si="3"/>
        <v/>
      </c>
    </row>
    <row r="223" spans="3:25" ht="17.25">
      <c r="C223" s="280"/>
      <c r="D223" s="279"/>
      <c r="S223" s="377" t="s">
        <v>1116</v>
      </c>
      <c r="T223" s="378" t="s">
        <v>1341</v>
      </c>
      <c r="U223" s="378" t="s">
        <v>1341</v>
      </c>
      <c r="V223" s="379" t="s">
        <v>600</v>
      </c>
      <c r="W223" s="380" t="s">
        <v>796</v>
      </c>
      <c r="X223" s="381" t="s">
        <v>285</v>
      </c>
      <c r="Y223" s="430" t="str">
        <f t="shared" si="3"/>
        <v/>
      </c>
    </row>
    <row r="224" spans="3:25" ht="17.25">
      <c r="C224" s="280"/>
      <c r="D224" s="285"/>
      <c r="S224" s="377" t="s">
        <v>1105</v>
      </c>
      <c r="T224" s="378" t="s">
        <v>1331</v>
      </c>
      <c r="U224" s="378" t="s">
        <v>1331</v>
      </c>
      <c r="V224" s="379" t="s">
        <v>587</v>
      </c>
      <c r="W224" s="380" t="s">
        <v>784</v>
      </c>
      <c r="X224" s="381" t="s">
        <v>954</v>
      </c>
      <c r="Y224" s="430" t="str">
        <f t="shared" si="3"/>
        <v/>
      </c>
    </row>
    <row r="225" spans="3:25" ht="17.25">
      <c r="C225" s="280"/>
      <c r="D225" s="279"/>
      <c r="S225" s="377" t="s">
        <v>1218</v>
      </c>
      <c r="T225" s="378" t="s">
        <v>1219</v>
      </c>
      <c r="U225" s="378" t="s">
        <v>1219</v>
      </c>
      <c r="V225" s="379" t="s">
        <v>548</v>
      </c>
      <c r="W225" s="380" t="s">
        <v>744</v>
      </c>
      <c r="X225" s="381" t="s">
        <v>956</v>
      </c>
      <c r="Y225" s="430" t="str">
        <f t="shared" si="3"/>
        <v/>
      </c>
    </row>
    <row r="226" spans="3:25" ht="17.25">
      <c r="C226" s="280"/>
      <c r="D226" s="279"/>
      <c r="S226" s="377" t="s">
        <v>1222</v>
      </c>
      <c r="T226" s="378" t="s">
        <v>1223</v>
      </c>
      <c r="U226" s="378" t="s">
        <v>1223</v>
      </c>
      <c r="V226" s="379" t="s">
        <v>686</v>
      </c>
      <c r="W226" s="380" t="s">
        <v>883</v>
      </c>
      <c r="X226" s="381" t="s">
        <v>392</v>
      </c>
      <c r="Y226" s="430" t="str">
        <f t="shared" si="3"/>
        <v/>
      </c>
    </row>
    <row r="227" spans="3:25" ht="17.25">
      <c r="C227" s="280"/>
      <c r="D227" s="290"/>
      <c r="S227" s="377" t="s">
        <v>1129</v>
      </c>
      <c r="T227" s="378" t="s">
        <v>1353</v>
      </c>
      <c r="U227" s="378" t="s">
        <v>1353</v>
      </c>
      <c r="V227" s="379" t="s">
        <v>616</v>
      </c>
      <c r="W227" s="380" t="s">
        <v>813</v>
      </c>
      <c r="X227" s="381" t="s">
        <v>1065</v>
      </c>
      <c r="Y227" s="430" t="str">
        <f t="shared" si="3"/>
        <v/>
      </c>
    </row>
    <row r="228" spans="3:25" ht="17.25">
      <c r="C228" s="280"/>
      <c r="D228" s="290"/>
      <c r="S228" s="377" t="s">
        <v>1156</v>
      </c>
      <c r="T228" s="378" t="s">
        <v>1377</v>
      </c>
      <c r="U228" s="378" t="s">
        <v>1377</v>
      </c>
      <c r="V228" s="379" t="s">
        <v>690</v>
      </c>
      <c r="W228" s="380" t="s">
        <v>887</v>
      </c>
      <c r="X228" s="381" t="s">
        <v>963</v>
      </c>
      <c r="Y228" s="430" t="str">
        <f t="shared" si="3"/>
        <v/>
      </c>
    </row>
    <row r="229" spans="3:25" ht="17.25">
      <c r="C229" s="280"/>
      <c r="D229" s="290"/>
      <c r="S229" s="377" t="s">
        <v>1224</v>
      </c>
      <c r="T229" s="378" t="s">
        <v>1225</v>
      </c>
      <c r="U229" s="378" t="s">
        <v>1225</v>
      </c>
      <c r="V229" s="379" t="s">
        <v>644</v>
      </c>
      <c r="W229" s="380" t="s">
        <v>840</v>
      </c>
      <c r="X229" s="381" t="s">
        <v>273</v>
      </c>
      <c r="Y229" s="430" t="str">
        <f t="shared" si="3"/>
        <v/>
      </c>
    </row>
    <row r="230" spans="3:25" ht="17.25">
      <c r="C230" s="280"/>
      <c r="D230" s="285"/>
      <c r="S230" s="475" t="s">
        <v>1284</v>
      </c>
      <c r="T230" s="476" t="s">
        <v>1285</v>
      </c>
      <c r="U230" s="476" t="s">
        <v>1285</v>
      </c>
      <c r="V230" s="477" t="s">
        <v>715</v>
      </c>
      <c r="W230" s="380" t="s">
        <v>913</v>
      </c>
      <c r="X230" s="381" t="s">
        <v>1286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1226</v>
      </c>
      <c r="T231" s="378" t="s">
        <v>1227</v>
      </c>
      <c r="U231" s="378" t="s">
        <v>1227</v>
      </c>
      <c r="V231" s="379" t="s">
        <v>670</v>
      </c>
      <c r="W231" s="380" t="s">
        <v>867</v>
      </c>
      <c r="X231" s="381" t="s">
        <v>966</v>
      </c>
      <c r="Y231" s="430" t="str">
        <f t="shared" si="4"/>
        <v/>
      </c>
    </row>
    <row r="232" spans="3:25" ht="17.25">
      <c r="C232" s="292"/>
      <c r="D232" s="288"/>
      <c r="S232" s="377" t="s">
        <v>1230</v>
      </c>
      <c r="T232" s="378" t="s">
        <v>1230</v>
      </c>
      <c r="U232" s="378" t="s">
        <v>1230</v>
      </c>
      <c r="V232" s="379" t="s">
        <v>666</v>
      </c>
      <c r="W232" s="380" t="s">
        <v>863</v>
      </c>
      <c r="X232" s="381" t="s">
        <v>961</v>
      </c>
      <c r="Y232" s="430" t="str">
        <f t="shared" si="4"/>
        <v/>
      </c>
    </row>
    <row r="233" spans="3:25" ht="17.25">
      <c r="C233" s="280"/>
      <c r="D233" s="293"/>
      <c r="S233" s="377" t="s">
        <v>1233</v>
      </c>
      <c r="T233" s="378" t="s">
        <v>1233</v>
      </c>
      <c r="U233" s="378" t="s">
        <v>1233</v>
      </c>
      <c r="V233" s="379" t="s">
        <v>705</v>
      </c>
      <c r="W233" s="380" t="s">
        <v>903</v>
      </c>
      <c r="X233" s="381" t="s">
        <v>962</v>
      </c>
      <c r="Y233" s="430" t="str">
        <f t="shared" si="4"/>
        <v/>
      </c>
    </row>
    <row r="234" spans="3:25" ht="17.25">
      <c r="C234" s="280"/>
      <c r="D234" s="294"/>
      <c r="S234" s="377" t="s">
        <v>1088</v>
      </c>
      <c r="T234" s="378" t="s">
        <v>1316</v>
      </c>
      <c r="U234" s="378" t="s">
        <v>1316</v>
      </c>
      <c r="V234" s="379" t="s">
        <v>562</v>
      </c>
      <c r="W234" s="380" t="s">
        <v>758</v>
      </c>
      <c r="X234" s="381" t="s">
        <v>336</v>
      </c>
      <c r="Y234" s="430" t="str">
        <f t="shared" si="4"/>
        <v/>
      </c>
    </row>
    <row r="235" spans="3:25" ht="17.25">
      <c r="C235" s="280"/>
      <c r="D235" s="294"/>
      <c r="S235" s="377" t="s">
        <v>1392</v>
      </c>
      <c r="T235" s="378" t="s">
        <v>1393</v>
      </c>
      <c r="U235" s="378" t="s">
        <v>1393</v>
      </c>
      <c r="V235" s="379" t="s">
        <v>543</v>
      </c>
      <c r="W235" s="380" t="s">
        <v>739</v>
      </c>
      <c r="X235" s="381" t="s">
        <v>965</v>
      </c>
      <c r="Y235" s="430" t="str">
        <f t="shared" si="4"/>
        <v/>
      </c>
    </row>
    <row r="236" spans="3:25">
      <c r="C236" s="56"/>
      <c r="D236" s="56"/>
      <c r="S236" s="377" t="s">
        <v>1154</v>
      </c>
      <c r="T236" s="378" t="s">
        <v>1154</v>
      </c>
      <c r="U236" s="378" t="s">
        <v>1154</v>
      </c>
      <c r="V236" s="379" t="s">
        <v>684</v>
      </c>
      <c r="W236" s="380" t="s">
        <v>881</v>
      </c>
      <c r="X236" s="381" t="s">
        <v>967</v>
      </c>
      <c r="Y236" s="430" t="str">
        <f t="shared" si="4"/>
        <v/>
      </c>
    </row>
    <row r="237" spans="3:25">
      <c r="C237" s="56"/>
      <c r="D237" s="56"/>
      <c r="S237" s="377" t="s">
        <v>1254</v>
      </c>
      <c r="T237" s="378" t="s">
        <v>1255</v>
      </c>
      <c r="U237" s="378" t="s">
        <v>1255</v>
      </c>
      <c r="V237" s="379" t="s">
        <v>622</v>
      </c>
      <c r="W237" s="380" t="s">
        <v>819</v>
      </c>
      <c r="X237" s="381" t="s">
        <v>968</v>
      </c>
      <c r="Y237" s="430" t="str">
        <f t="shared" si="4"/>
        <v/>
      </c>
    </row>
    <row r="238" spans="3:25">
      <c r="C238" s="405"/>
      <c r="D238" s="405"/>
      <c r="S238" s="377" t="s">
        <v>1091</v>
      </c>
      <c r="T238" s="378" t="s">
        <v>1318</v>
      </c>
      <c r="U238" s="378" t="s">
        <v>1318</v>
      </c>
      <c r="V238" s="379" t="s">
        <v>565</v>
      </c>
      <c r="W238" s="380" t="s">
        <v>761</v>
      </c>
      <c r="X238" s="381" t="s">
        <v>969</v>
      </c>
      <c r="Y238" s="430" t="str">
        <f t="shared" si="4"/>
        <v/>
      </c>
    </row>
    <row r="239" spans="3:25">
      <c r="C239" s="406"/>
      <c r="D239" s="406"/>
      <c r="S239" s="377" t="s">
        <v>1093</v>
      </c>
      <c r="T239" s="378" t="s">
        <v>1093</v>
      </c>
      <c r="U239" s="378" t="s">
        <v>1093</v>
      </c>
      <c r="V239" s="379" t="s">
        <v>570</v>
      </c>
      <c r="W239" s="380" t="s">
        <v>766</v>
      </c>
      <c r="X239" s="381" t="s">
        <v>970</v>
      </c>
      <c r="Y239" s="430" t="str">
        <f t="shared" si="4"/>
        <v/>
      </c>
    </row>
    <row r="240" spans="3:25">
      <c r="C240" s="406"/>
      <c r="D240" s="406"/>
      <c r="S240" s="377" t="s">
        <v>1121</v>
      </c>
      <c r="T240" s="378" t="s">
        <v>1346</v>
      </c>
      <c r="U240" s="378" t="s">
        <v>1346</v>
      </c>
      <c r="V240" s="379" t="s">
        <v>607</v>
      </c>
      <c r="W240" s="380" t="s">
        <v>804</v>
      </c>
      <c r="X240" s="381" t="s">
        <v>971</v>
      </c>
      <c r="Y240" s="430" t="str">
        <f t="shared" si="4"/>
        <v/>
      </c>
    </row>
    <row r="241" spans="3:25">
      <c r="C241" s="406"/>
      <c r="D241" s="406"/>
      <c r="S241" s="377" t="s">
        <v>1273</v>
      </c>
      <c r="T241" s="378" t="s">
        <v>1274</v>
      </c>
      <c r="U241" s="378" t="s">
        <v>1274</v>
      </c>
      <c r="V241" s="379" t="s">
        <v>656</v>
      </c>
      <c r="W241" s="380" t="s">
        <v>851</v>
      </c>
      <c r="X241" s="381" t="s">
        <v>1275</v>
      </c>
      <c r="Y241" s="430" t="str">
        <f t="shared" si="4"/>
        <v/>
      </c>
    </row>
    <row r="242" spans="3:25">
      <c r="C242" s="406"/>
      <c r="D242" s="406"/>
      <c r="S242" s="377" t="s">
        <v>1289</v>
      </c>
      <c r="T242" s="378" t="s">
        <v>1290</v>
      </c>
      <c r="U242" s="378" t="s">
        <v>1290</v>
      </c>
      <c r="V242" s="379" t="s">
        <v>641</v>
      </c>
      <c r="W242" s="380" t="s">
        <v>837</v>
      </c>
      <c r="X242" s="381" t="s">
        <v>982</v>
      </c>
      <c r="Y242" s="430" t="str">
        <f t="shared" si="4"/>
        <v/>
      </c>
    </row>
    <row r="243" spans="3:25">
      <c r="C243" s="406"/>
      <c r="D243" s="406"/>
      <c r="S243" s="377" t="s">
        <v>1399</v>
      </c>
      <c r="T243" s="378" t="s">
        <v>1399</v>
      </c>
      <c r="U243" s="378" t="s">
        <v>1399</v>
      </c>
      <c r="V243" s="379" t="s">
        <v>726</v>
      </c>
      <c r="W243" s="380" t="s">
        <v>924</v>
      </c>
      <c r="X243" s="381" t="s">
        <v>1071</v>
      </c>
      <c r="Y243" s="430" t="str">
        <f t="shared" si="4"/>
        <v/>
      </c>
    </row>
    <row r="244" spans="3:25">
      <c r="C244" s="406"/>
      <c r="D244" s="406"/>
      <c r="S244" s="377" t="s">
        <v>1246</v>
      </c>
      <c r="T244" s="378" t="s">
        <v>1247</v>
      </c>
      <c r="U244" s="378" t="s">
        <v>1247</v>
      </c>
      <c r="V244" s="379" t="s">
        <v>604</v>
      </c>
      <c r="W244" s="380" t="s">
        <v>800</v>
      </c>
      <c r="X244" s="381" t="s">
        <v>981</v>
      </c>
      <c r="Y244" s="430" t="str">
        <f t="shared" si="4"/>
        <v/>
      </c>
    </row>
    <row r="245" spans="3:25">
      <c r="C245" s="406"/>
      <c r="D245" s="406"/>
      <c r="S245" s="377" t="s">
        <v>1153</v>
      </c>
      <c r="T245" s="378" t="s">
        <v>1376</v>
      </c>
      <c r="U245" s="378" t="s">
        <v>1376</v>
      </c>
      <c r="V245" s="379" t="s">
        <v>681</v>
      </c>
      <c r="W245" s="380" t="s">
        <v>878</v>
      </c>
      <c r="X245" s="381" t="s">
        <v>972</v>
      </c>
      <c r="Y245" s="430" t="str">
        <f t="shared" si="4"/>
        <v/>
      </c>
    </row>
    <row r="246" spans="3:25">
      <c r="C246" s="406"/>
      <c r="D246" s="406"/>
      <c r="S246" s="377" t="s">
        <v>1107</v>
      </c>
      <c r="T246" s="378" t="s">
        <v>1333</v>
      </c>
      <c r="U246" s="378" t="s">
        <v>1333</v>
      </c>
      <c r="V246" s="379" t="s">
        <v>590</v>
      </c>
      <c r="W246" s="380" t="s">
        <v>787</v>
      </c>
      <c r="X246" s="381" t="s">
        <v>979</v>
      </c>
      <c r="Y246" s="430" t="str">
        <f t="shared" si="4"/>
        <v/>
      </c>
    </row>
    <row r="247" spans="3:25">
      <c r="C247" s="406"/>
      <c r="D247" s="406"/>
      <c r="S247" s="377" t="s">
        <v>1131</v>
      </c>
      <c r="T247" s="378" t="s">
        <v>1355</v>
      </c>
      <c r="U247" s="378" t="s">
        <v>1355</v>
      </c>
      <c r="V247" s="379" t="s">
        <v>618</v>
      </c>
      <c r="W247" s="380" t="s">
        <v>815</v>
      </c>
      <c r="X247" s="381" t="s">
        <v>973</v>
      </c>
      <c r="Y247" s="430" t="str">
        <f t="shared" si="4"/>
        <v/>
      </c>
    </row>
    <row r="248" spans="3:25">
      <c r="C248" s="406"/>
      <c r="D248" s="406"/>
      <c r="S248" s="377" t="s">
        <v>1110</v>
      </c>
      <c r="T248" s="378" t="s">
        <v>1336</v>
      </c>
      <c r="U248" s="378" t="s">
        <v>1336</v>
      </c>
      <c r="V248" s="379" t="s">
        <v>594</v>
      </c>
      <c r="W248" s="380" t="s">
        <v>790</v>
      </c>
      <c r="X248" s="381" t="s">
        <v>978</v>
      </c>
      <c r="Y248" s="430" t="str">
        <f t="shared" si="4"/>
        <v/>
      </c>
    </row>
    <row r="249" spans="3:25">
      <c r="C249" s="406"/>
      <c r="D249" s="406"/>
      <c r="S249" s="377" t="s">
        <v>1242</v>
      </c>
      <c r="T249" s="378" t="s">
        <v>1243</v>
      </c>
      <c r="U249" s="378" t="s">
        <v>1243</v>
      </c>
      <c r="V249" s="379" t="s">
        <v>704</v>
      </c>
      <c r="W249" s="380" t="s">
        <v>902</v>
      </c>
      <c r="X249" s="381" t="s">
        <v>976</v>
      </c>
      <c r="Y249" s="430" t="str">
        <f t="shared" si="4"/>
        <v/>
      </c>
    </row>
    <row r="250" spans="3:25">
      <c r="C250" s="406"/>
      <c r="D250" s="406"/>
      <c r="S250" s="377" t="s">
        <v>1294</v>
      </c>
      <c r="T250" s="378" t="s">
        <v>1294</v>
      </c>
      <c r="U250" s="378" t="s">
        <v>1294</v>
      </c>
      <c r="V250" s="379" t="s">
        <v>574</v>
      </c>
      <c r="W250" s="380" t="s">
        <v>770</v>
      </c>
      <c r="X250" s="381" t="s">
        <v>977</v>
      </c>
      <c r="Y250" s="430" t="str">
        <f t="shared" si="4"/>
        <v/>
      </c>
    </row>
    <row r="251" spans="3:25">
      <c r="C251" s="406"/>
      <c r="D251" s="406"/>
      <c r="S251" s="377" t="s">
        <v>1127</v>
      </c>
      <c r="T251" s="378" t="s">
        <v>1351</v>
      </c>
      <c r="U251" s="378" t="s">
        <v>1351</v>
      </c>
      <c r="V251" s="379" t="s">
        <v>614</v>
      </c>
      <c r="W251" s="380" t="s">
        <v>811</v>
      </c>
      <c r="X251" s="381" t="s">
        <v>278</v>
      </c>
      <c r="Y251" s="430" t="str">
        <f t="shared" si="4"/>
        <v/>
      </c>
    </row>
    <row r="252" spans="3:25">
      <c r="C252" s="406"/>
      <c r="D252" s="406"/>
      <c r="S252" s="377" t="s">
        <v>1101</v>
      </c>
      <c r="T252" s="378" t="s">
        <v>1328</v>
      </c>
      <c r="U252" s="378" t="s">
        <v>1328</v>
      </c>
      <c r="V252" s="379" t="s">
        <v>584</v>
      </c>
      <c r="W252" s="380" t="s">
        <v>780</v>
      </c>
      <c r="X252" s="381" t="s">
        <v>974</v>
      </c>
      <c r="Y252" s="430" t="str">
        <f t="shared" si="4"/>
        <v/>
      </c>
    </row>
    <row r="253" spans="3:25">
      <c r="C253" s="406"/>
      <c r="D253" s="406"/>
      <c r="S253" s="377" t="s">
        <v>1295</v>
      </c>
      <c r="T253" s="378" t="s">
        <v>1295</v>
      </c>
      <c r="U253" s="378" t="s">
        <v>1295</v>
      </c>
      <c r="V253" s="379" t="s">
        <v>561</v>
      </c>
      <c r="W253" s="380" t="s">
        <v>757</v>
      </c>
      <c r="X253" s="381"/>
      <c r="Y253" s="430" t="str">
        <f t="shared" si="4"/>
        <v/>
      </c>
    </row>
    <row r="254" spans="3:25">
      <c r="C254" s="406"/>
      <c r="D254" s="406"/>
      <c r="S254" s="377" t="s">
        <v>1244</v>
      </c>
      <c r="T254" s="378" t="s">
        <v>1245</v>
      </c>
      <c r="U254" s="378" t="s">
        <v>1245</v>
      </c>
      <c r="V254" s="379" t="s">
        <v>693</v>
      </c>
      <c r="W254" s="380" t="s">
        <v>891</v>
      </c>
      <c r="X254" s="381" t="s">
        <v>408</v>
      </c>
      <c r="Y254" s="430" t="str">
        <f t="shared" si="4"/>
        <v/>
      </c>
    </row>
    <row r="255" spans="3:25">
      <c r="C255" s="406"/>
      <c r="D255" s="406"/>
      <c r="S255" s="377" t="s">
        <v>1135</v>
      </c>
      <c r="T255" s="378" t="s">
        <v>1358</v>
      </c>
      <c r="U255" s="378" t="s">
        <v>1358</v>
      </c>
      <c r="V255" s="379" t="s">
        <v>628</v>
      </c>
      <c r="W255" s="380" t="s">
        <v>824</v>
      </c>
      <c r="X255" s="381" t="s">
        <v>1073</v>
      </c>
      <c r="Y255" s="430" t="str">
        <f t="shared" si="4"/>
        <v/>
      </c>
    </row>
    <row r="256" spans="3:25">
      <c r="C256" s="406"/>
      <c r="D256" s="406"/>
      <c r="S256" s="377" t="s">
        <v>1084</v>
      </c>
      <c r="T256" s="378" t="s">
        <v>1312</v>
      </c>
      <c r="U256" s="378" t="s">
        <v>1312</v>
      </c>
      <c r="V256" s="379" t="s">
        <v>549</v>
      </c>
      <c r="W256" s="380" t="s">
        <v>745</v>
      </c>
      <c r="X256" s="381" t="s">
        <v>975</v>
      </c>
      <c r="Y256" s="430" t="str">
        <f t="shared" si="4"/>
        <v/>
      </c>
    </row>
    <row r="257" spans="3:25">
      <c r="C257" s="406"/>
      <c r="D257" s="406"/>
      <c r="S257" s="377" t="s">
        <v>553</v>
      </c>
      <c r="T257" s="378" t="s">
        <v>553</v>
      </c>
      <c r="U257" s="378" t="s">
        <v>553</v>
      </c>
      <c r="V257" s="379" t="s">
        <v>553</v>
      </c>
      <c r="W257" s="380" t="s">
        <v>749</v>
      </c>
      <c r="X257" s="381" t="s">
        <v>1018</v>
      </c>
      <c r="Y257" s="430" t="str">
        <f t="shared" si="4"/>
        <v/>
      </c>
    </row>
    <row r="258" spans="3:25">
      <c r="C258" s="406"/>
      <c r="D258" s="406"/>
      <c r="S258" s="377" t="s">
        <v>1262</v>
      </c>
      <c r="T258" s="378" t="s">
        <v>1263</v>
      </c>
      <c r="U258" s="378" t="s">
        <v>1263</v>
      </c>
      <c r="V258" s="379" t="s">
        <v>1261</v>
      </c>
      <c r="W258" s="380" t="s">
        <v>860</v>
      </c>
      <c r="X258" s="381" t="s">
        <v>980</v>
      </c>
      <c r="Y258" s="430" t="str">
        <f t="shared" si="4"/>
        <v/>
      </c>
    </row>
    <row r="259" spans="3:25">
      <c r="C259" s="406"/>
      <c r="D259" s="406"/>
      <c r="S259" s="377" t="s">
        <v>1248</v>
      </c>
      <c r="T259" s="378" t="s">
        <v>1249</v>
      </c>
      <c r="U259" s="378" t="s">
        <v>1249</v>
      </c>
      <c r="V259" s="379" t="s">
        <v>630</v>
      </c>
      <c r="W259" s="380" t="s">
        <v>826</v>
      </c>
      <c r="X259" s="381" t="s">
        <v>984</v>
      </c>
      <c r="Y259" s="430" t="str">
        <f t="shared" si="4"/>
        <v/>
      </c>
    </row>
    <row r="260" spans="3:25">
      <c r="C260" s="406"/>
      <c r="D260" s="406"/>
      <c r="S260" s="377" t="s">
        <v>1149</v>
      </c>
      <c r="T260" s="378" t="s">
        <v>1372</v>
      </c>
      <c r="U260" s="378" t="s">
        <v>1372</v>
      </c>
      <c r="V260" s="379" t="s">
        <v>676</v>
      </c>
      <c r="W260" s="380" t="s">
        <v>873</v>
      </c>
      <c r="X260" s="381" t="s">
        <v>983</v>
      </c>
      <c r="Y260" s="430" t="str">
        <f t="shared" si="4"/>
        <v/>
      </c>
    </row>
    <row r="261" spans="3:25">
      <c r="C261" s="406"/>
      <c r="D261" s="406"/>
      <c r="S261" s="377" t="s">
        <v>1165</v>
      </c>
      <c r="T261" s="378" t="s">
        <v>1389</v>
      </c>
      <c r="U261" s="378" t="s">
        <v>1389</v>
      </c>
      <c r="V261" s="379" t="s">
        <v>711</v>
      </c>
      <c r="W261" s="380" t="s">
        <v>909</v>
      </c>
      <c r="X261" s="381" t="s">
        <v>1062</v>
      </c>
      <c r="Y261" s="430" t="str">
        <f t="shared" si="4"/>
        <v/>
      </c>
    </row>
    <row r="262" spans="3:25">
      <c r="C262" s="406"/>
      <c r="D262" s="406"/>
      <c r="S262" s="377" t="s">
        <v>1130</v>
      </c>
      <c r="T262" s="378" t="s">
        <v>1354</v>
      </c>
      <c r="U262" s="378" t="s">
        <v>1354</v>
      </c>
      <c r="V262" s="379" t="s">
        <v>617</v>
      </c>
      <c r="W262" s="380" t="s">
        <v>814</v>
      </c>
      <c r="X262" s="381" t="s">
        <v>1063</v>
      </c>
      <c r="Y262" s="430" t="str">
        <f t="shared" si="4"/>
        <v/>
      </c>
    </row>
    <row r="263" spans="3:25">
      <c r="C263" s="406"/>
      <c r="D263" s="406"/>
      <c r="S263" s="377" t="s">
        <v>1106</v>
      </c>
      <c r="T263" s="378" t="s">
        <v>1332</v>
      </c>
      <c r="U263" s="378" t="s">
        <v>1332</v>
      </c>
      <c r="V263" s="379" t="s">
        <v>588</v>
      </c>
      <c r="W263" s="380" t="s">
        <v>785</v>
      </c>
      <c r="X263" s="381" t="s">
        <v>985</v>
      </c>
      <c r="Y263" s="430" t="str">
        <f t="shared" si="4"/>
        <v/>
      </c>
    </row>
    <row r="264" spans="3:25">
      <c r="C264" s="406"/>
      <c r="D264" s="406"/>
      <c r="S264" s="475" t="s">
        <v>1089</v>
      </c>
      <c r="T264" s="476" t="s">
        <v>1089</v>
      </c>
      <c r="U264" s="476" t="s">
        <v>1089</v>
      </c>
      <c r="V264" s="477" t="s">
        <v>563</v>
      </c>
      <c r="W264" s="380" t="s">
        <v>759</v>
      </c>
      <c r="X264" s="381" t="s">
        <v>1402</v>
      </c>
      <c r="Y264" s="430" t="str">
        <f t="shared" si="4"/>
        <v/>
      </c>
    </row>
    <row r="265" spans="3:25">
      <c r="C265" s="406"/>
      <c r="D265" s="406"/>
      <c r="S265" s="377" t="s">
        <v>1158</v>
      </c>
      <c r="T265" s="378" t="s">
        <v>1381</v>
      </c>
      <c r="U265" s="378" t="s">
        <v>1381</v>
      </c>
      <c r="V265" s="379" t="s">
        <v>697</v>
      </c>
      <c r="W265" s="380" t="s">
        <v>895</v>
      </c>
      <c r="X265" s="381" t="s">
        <v>298</v>
      </c>
      <c r="Y265" s="430" t="str">
        <f t="shared" si="4"/>
        <v/>
      </c>
    </row>
    <row r="266" spans="3:25">
      <c r="C266" s="406"/>
      <c r="D266" s="406"/>
      <c r="S266" s="377" t="s">
        <v>1114</v>
      </c>
      <c r="T266" s="378" t="s">
        <v>1339</v>
      </c>
      <c r="U266" s="378" t="s">
        <v>1339</v>
      </c>
      <c r="V266" s="379" t="s">
        <v>598</v>
      </c>
      <c r="W266" s="380" t="s">
        <v>794</v>
      </c>
      <c r="X266" s="381" t="s">
        <v>986</v>
      </c>
      <c r="Y266" s="430" t="str">
        <f t="shared" si="4"/>
        <v/>
      </c>
    </row>
    <row r="267" spans="3:25">
      <c r="C267" s="406"/>
      <c r="D267" s="406"/>
      <c r="S267" s="377" t="s">
        <v>1276</v>
      </c>
      <c r="T267" s="378" t="s">
        <v>1277</v>
      </c>
      <c r="U267" s="378" t="s">
        <v>1277</v>
      </c>
      <c r="V267" s="379" t="s">
        <v>725</v>
      </c>
      <c r="W267" s="380" t="s">
        <v>923</v>
      </c>
      <c r="X267" s="381" t="s">
        <v>988</v>
      </c>
      <c r="Y267" s="430" t="str">
        <f t="shared" si="4"/>
        <v/>
      </c>
    </row>
    <row r="268" spans="3:25">
      <c r="C268" s="406"/>
      <c r="D268" s="406"/>
      <c r="S268" s="377" t="s">
        <v>1098</v>
      </c>
      <c r="T268" s="378" t="s">
        <v>1325</v>
      </c>
      <c r="U268" s="378" t="s">
        <v>1325</v>
      </c>
      <c r="V268" s="379" t="s">
        <v>581</v>
      </c>
      <c r="W268" s="380" t="s">
        <v>777</v>
      </c>
      <c r="X268" s="381" t="s">
        <v>987</v>
      </c>
      <c r="Y268" s="430" t="str">
        <f t="shared" si="4"/>
        <v/>
      </c>
    </row>
    <row r="269" spans="3:25">
      <c r="C269" s="406"/>
      <c r="D269" s="406"/>
      <c r="S269" s="377" t="s">
        <v>1269</v>
      </c>
      <c r="T269" s="378" t="s">
        <v>1269</v>
      </c>
      <c r="U269" s="378" t="s">
        <v>1269</v>
      </c>
      <c r="V269" s="379" t="s">
        <v>649</v>
      </c>
      <c r="W269" s="380" t="s">
        <v>844</v>
      </c>
      <c r="X269" s="381" t="s">
        <v>1270</v>
      </c>
      <c r="Y269" s="430" t="str">
        <f t="shared" si="4"/>
        <v/>
      </c>
    </row>
    <row r="270" spans="3:25">
      <c r="C270" s="406"/>
      <c r="D270" s="406"/>
      <c r="S270" s="377" t="s">
        <v>1236</v>
      </c>
      <c r="T270" s="378" t="s">
        <v>1237</v>
      </c>
      <c r="U270" s="378" t="s">
        <v>1237</v>
      </c>
      <c r="V270" s="379" t="s">
        <v>559</v>
      </c>
      <c r="W270" s="380" t="s">
        <v>755</v>
      </c>
      <c r="X270" s="381" t="s">
        <v>989</v>
      </c>
      <c r="Y270" s="430" t="str">
        <f t="shared" si="4"/>
        <v/>
      </c>
    </row>
    <row r="271" spans="3:25">
      <c r="C271" s="406"/>
      <c r="D271" s="406"/>
      <c r="S271" s="377" t="s">
        <v>1234</v>
      </c>
      <c r="T271" s="378" t="s">
        <v>1235</v>
      </c>
      <c r="U271" s="378" t="s">
        <v>1235</v>
      </c>
      <c r="V271" s="379" t="s">
        <v>568</v>
      </c>
      <c r="W271" s="380" t="s">
        <v>764</v>
      </c>
      <c r="X271" s="381" t="s">
        <v>1064</v>
      </c>
      <c r="Y271" s="430" t="str">
        <f t="shared" si="4"/>
        <v/>
      </c>
    </row>
    <row r="272" spans="3:25">
      <c r="C272" s="406"/>
      <c r="D272" s="406"/>
      <c r="S272" s="377" t="s">
        <v>1231</v>
      </c>
      <c r="T272" s="378" t="s">
        <v>1232</v>
      </c>
      <c r="U272" s="378" t="s">
        <v>1232</v>
      </c>
      <c r="V272" s="379" t="s">
        <v>671</v>
      </c>
      <c r="W272" s="380" t="s">
        <v>868</v>
      </c>
      <c r="X272" s="381" t="s">
        <v>1067</v>
      </c>
      <c r="Y272" s="430" t="str">
        <f t="shared" si="4"/>
        <v/>
      </c>
    </row>
    <row r="273" spans="3:25">
      <c r="C273" s="406"/>
      <c r="D273" s="406"/>
      <c r="S273" s="377" t="s">
        <v>1282</v>
      </c>
      <c r="T273" s="378" t="s">
        <v>1283</v>
      </c>
      <c r="U273" s="378" t="s">
        <v>1283</v>
      </c>
      <c r="V273" s="379" t="s">
        <v>556</v>
      </c>
      <c r="W273" s="380" t="s">
        <v>752</v>
      </c>
      <c r="X273" s="381" t="s">
        <v>1068</v>
      </c>
      <c r="Y273" s="430" t="str">
        <f t="shared" si="4"/>
        <v/>
      </c>
    </row>
    <row r="274" spans="3:25">
      <c r="C274" s="406"/>
      <c r="D274" s="406"/>
      <c r="S274" s="377" t="s">
        <v>1400</v>
      </c>
      <c r="T274" s="378" t="s">
        <v>1401</v>
      </c>
      <c r="U274" s="378" t="s">
        <v>1401</v>
      </c>
      <c r="V274" s="379" t="s">
        <v>662</v>
      </c>
      <c r="W274" s="380" t="s">
        <v>858</v>
      </c>
      <c r="X274" s="381" t="s">
        <v>1069</v>
      </c>
      <c r="Y274" s="430" t="str">
        <f t="shared" si="4"/>
        <v/>
      </c>
    </row>
    <row r="275" spans="3:25">
      <c r="C275" s="406"/>
      <c r="D275" s="406"/>
      <c r="S275" s="377" t="s">
        <v>1159</v>
      </c>
      <c r="T275" s="378" t="s">
        <v>1382</v>
      </c>
      <c r="U275" s="378" t="s">
        <v>1382</v>
      </c>
      <c r="V275" s="379" t="s">
        <v>699</v>
      </c>
      <c r="W275" s="380" t="s">
        <v>897</v>
      </c>
      <c r="X275" s="381" t="s">
        <v>1070</v>
      </c>
      <c r="Y275" s="430" t="str">
        <f t="shared" si="4"/>
        <v/>
      </c>
    </row>
    <row r="276" spans="3:25">
      <c r="C276" s="406"/>
      <c r="D276" s="406"/>
      <c r="S276" s="475" t="s">
        <v>1155</v>
      </c>
      <c r="T276" s="476" t="s">
        <v>1155</v>
      </c>
      <c r="U276" s="476" t="s">
        <v>1155</v>
      </c>
      <c r="V276" s="477" t="s">
        <v>687</v>
      </c>
      <c r="W276" s="394" t="s">
        <v>884</v>
      </c>
      <c r="X276" s="395" t="s">
        <v>1072</v>
      </c>
      <c r="Y276" s="430" t="str">
        <f t="shared" si="4"/>
        <v>DOUBLONS</v>
      </c>
    </row>
    <row r="277" spans="3:25">
      <c r="C277" s="406"/>
      <c r="D277" s="406"/>
      <c r="S277" s="475" t="s">
        <v>1155</v>
      </c>
      <c r="T277" s="476" t="s">
        <v>1155</v>
      </c>
      <c r="U277" s="476" t="s">
        <v>1155</v>
      </c>
      <c r="V277" s="477" t="s">
        <v>688</v>
      </c>
      <c r="W277" s="394" t="s">
        <v>885</v>
      </c>
      <c r="X277" s="395" t="s">
        <v>1073</v>
      </c>
      <c r="Y277" s="430" t="str">
        <f t="shared" si="4"/>
        <v/>
      </c>
    </row>
    <row r="278" spans="3:25">
      <c r="C278" s="406"/>
      <c r="D278" s="406"/>
      <c r="S278" s="377" t="s">
        <v>1087</v>
      </c>
      <c r="T278" s="378" t="s">
        <v>1087</v>
      </c>
      <c r="U278" s="378" t="s">
        <v>1087</v>
      </c>
      <c r="V278" s="379" t="s">
        <v>558</v>
      </c>
      <c r="W278" s="380" t="s">
        <v>754</v>
      </c>
      <c r="X278" s="381" t="s">
        <v>1075</v>
      </c>
      <c r="Y278" s="430" t="str">
        <f t="shared" si="4"/>
        <v/>
      </c>
    </row>
    <row r="279" spans="3:25">
      <c r="C279" s="406"/>
      <c r="D279" s="406"/>
      <c r="S279" s="377" t="s">
        <v>1134</v>
      </c>
      <c r="T279" s="378" t="s">
        <v>1357</v>
      </c>
      <c r="U279" s="378" t="s">
        <v>1357</v>
      </c>
      <c r="V279" s="379" t="s">
        <v>626</v>
      </c>
      <c r="W279" s="380" t="s">
        <v>823</v>
      </c>
      <c r="X279" s="381" t="s">
        <v>363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547</v>
      </c>
      <c r="W280" s="380" t="s">
        <v>743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609</v>
      </c>
      <c r="W281" s="380" t="s">
        <v>806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619</v>
      </c>
      <c r="W282" s="380" t="s">
        <v>816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635</v>
      </c>
      <c r="W283" s="380" t="s">
        <v>831</v>
      </c>
      <c r="X283" s="381" t="s">
        <v>964</v>
      </c>
      <c r="Y283" s="430" t="str">
        <f t="shared" si="4"/>
        <v/>
      </c>
    </row>
    <row r="284" spans="3:25">
      <c r="S284" s="377"/>
      <c r="T284" s="378"/>
      <c r="U284" s="378"/>
      <c r="V284" s="379" t="s">
        <v>637</v>
      </c>
      <c r="W284" s="380" t="s">
        <v>833</v>
      </c>
      <c r="X284" s="381" t="s">
        <v>303</v>
      </c>
      <c r="Y284" s="430" t="str">
        <f t="shared" si="4"/>
        <v/>
      </c>
    </row>
    <row r="285" spans="3:25">
      <c r="S285" s="377"/>
      <c r="T285" s="378"/>
      <c r="U285" s="378"/>
      <c r="V285" s="379" t="s">
        <v>645</v>
      </c>
      <c r="W285" s="380" t="s">
        <v>841</v>
      </c>
      <c r="X285" s="381" t="s">
        <v>273</v>
      </c>
      <c r="Y285" s="430" t="str">
        <f t="shared" si="4"/>
        <v/>
      </c>
    </row>
    <row r="286" spans="3:25">
      <c r="S286" s="377" t="s">
        <v>28</v>
      </c>
      <c r="T286" s="378"/>
      <c r="U286" s="378"/>
      <c r="V286" s="379" t="s">
        <v>651</v>
      </c>
      <c r="W286" s="380" t="s">
        <v>846</v>
      </c>
      <c r="X286" s="381" t="s">
        <v>1271</v>
      </c>
      <c r="Y286" s="430" t="str">
        <f t="shared" si="4"/>
        <v/>
      </c>
    </row>
    <row r="287" spans="3:25">
      <c r="S287" s="377" t="s">
        <v>28</v>
      </c>
      <c r="T287" s="378"/>
      <c r="U287" s="378"/>
      <c r="V287" s="379" t="s">
        <v>654</v>
      </c>
      <c r="W287" s="380" t="s">
        <v>849</v>
      </c>
      <c r="X287" s="381" t="s">
        <v>1272</v>
      </c>
      <c r="Y287" s="430" t="str">
        <f t="shared" si="4"/>
        <v/>
      </c>
    </row>
    <row r="288" spans="3:25">
      <c r="S288" s="377"/>
      <c r="T288" s="378"/>
      <c r="U288" s="378"/>
      <c r="V288" s="379" t="s">
        <v>658</v>
      </c>
      <c r="W288" s="380" t="s">
        <v>854</v>
      </c>
      <c r="X288" s="381" t="s">
        <v>1061</v>
      </c>
      <c r="Y288" s="430" t="str">
        <f t="shared" si="4"/>
        <v/>
      </c>
    </row>
    <row r="289" spans="19:25">
      <c r="S289" s="377"/>
      <c r="T289" s="378"/>
      <c r="U289" s="378"/>
      <c r="V289" s="379" t="s">
        <v>660</v>
      </c>
      <c r="W289" s="380" t="s">
        <v>856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673</v>
      </c>
      <c r="W290" s="380" t="s">
        <v>870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695</v>
      </c>
      <c r="W291" s="380" t="s">
        <v>893</v>
      </c>
      <c r="X291" s="381" t="s">
        <v>1009</v>
      </c>
      <c r="Y291" s="430" t="str">
        <f t="shared" si="4"/>
        <v/>
      </c>
    </row>
    <row r="292" spans="19:25">
      <c r="S292" s="377"/>
      <c r="T292" s="378"/>
      <c r="U292" s="378"/>
      <c r="V292" s="379" t="s">
        <v>713</v>
      </c>
      <c r="W292" s="380" t="s">
        <v>911</v>
      </c>
      <c r="X292" s="381" t="s">
        <v>945</v>
      </c>
      <c r="Y292" s="430" t="str">
        <f t="shared" si="4"/>
        <v/>
      </c>
    </row>
    <row r="293" spans="19:25">
      <c r="S293" s="377"/>
      <c r="T293" s="378"/>
      <c r="U293" s="378"/>
      <c r="V293" s="379" t="s">
        <v>716</v>
      </c>
      <c r="W293" s="380" t="s">
        <v>914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720</v>
      </c>
      <c r="W294" s="380" t="s">
        <v>918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721</v>
      </c>
      <c r="W295" s="380" t="s">
        <v>919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722</v>
      </c>
      <c r="W296" s="380" t="s">
        <v>920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723</v>
      </c>
      <c r="W297" s="380" t="s">
        <v>921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724</v>
      </c>
      <c r="W298" s="380" t="s">
        <v>922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727</v>
      </c>
      <c r="W299" s="380" t="s">
        <v>925</v>
      </c>
      <c r="X299" s="381" t="s">
        <v>384</v>
      </c>
      <c r="Y299" s="430" t="str">
        <f t="shared" si="5"/>
        <v/>
      </c>
    </row>
    <row r="300" spans="19:25">
      <c r="S300" s="377"/>
      <c r="T300" s="378"/>
      <c r="U300" s="378"/>
      <c r="V300" s="379" t="s">
        <v>728</v>
      </c>
      <c r="W300" s="380" t="s">
        <v>926</v>
      </c>
      <c r="X300" s="381" t="s">
        <v>996</v>
      </c>
      <c r="Y300" s="430" t="str">
        <f t="shared" si="5"/>
        <v/>
      </c>
    </row>
    <row r="301" spans="19:25">
      <c r="S301" s="377"/>
      <c r="T301" s="378"/>
      <c r="U301" s="378"/>
      <c r="V301" s="379" t="s">
        <v>729</v>
      </c>
      <c r="W301" s="380" t="s">
        <v>927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730</v>
      </c>
      <c r="W302" s="387" t="s">
        <v>928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19" t="s">
        <v>1521</v>
      </c>
      <c r="W313" s="520"/>
      <c r="X313" s="473" t="s">
        <v>2217</v>
      </c>
    </row>
    <row r="314" spans="19:24" ht="15.75" thickTop="1">
      <c r="V314" s="427" t="s">
        <v>160</v>
      </c>
      <c r="W314" s="425">
        <v>251120</v>
      </c>
      <c r="X314" s="473" t="s">
        <v>1018</v>
      </c>
    </row>
    <row r="315" spans="19:24">
      <c r="V315" s="428" t="s">
        <v>159</v>
      </c>
      <c r="W315" s="426">
        <v>251130</v>
      </c>
      <c r="X315" s="473" t="s">
        <v>1018</v>
      </c>
    </row>
    <row r="316" spans="19:24" ht="17.25">
      <c r="S316" s="542" t="s">
        <v>1518</v>
      </c>
      <c r="T316" s="542"/>
      <c r="V316" s="428" t="s">
        <v>176</v>
      </c>
      <c r="W316" s="426">
        <v>251120</v>
      </c>
      <c r="X316" s="473" t="s">
        <v>1018</v>
      </c>
    </row>
    <row r="317" spans="19:24" ht="17.25">
      <c r="S317" s="412" t="s">
        <v>96</v>
      </c>
      <c r="T317" s="413" t="s">
        <v>1431</v>
      </c>
      <c r="V317" s="428" t="s">
        <v>98</v>
      </c>
      <c r="W317" s="426">
        <v>253110</v>
      </c>
      <c r="X317" s="473" t="s">
        <v>377</v>
      </c>
    </row>
    <row r="318" spans="19:24" ht="17.25">
      <c r="S318" s="414" t="s">
        <v>108</v>
      </c>
      <c r="T318" s="415" t="s">
        <v>1431</v>
      </c>
      <c r="V318" s="428" t="s">
        <v>422</v>
      </c>
      <c r="W318" s="426">
        <v>253110</v>
      </c>
      <c r="X318" s="473" t="s">
        <v>377</v>
      </c>
    </row>
    <row r="319" spans="19:24" ht="17.25">
      <c r="S319" s="414" t="s">
        <v>28</v>
      </c>
      <c r="T319" s="415" t="s">
        <v>1429</v>
      </c>
      <c r="V319" s="428" t="s">
        <v>1520</v>
      </c>
      <c r="W319" s="426" t="e">
        <f>IF(#REF!&gt;=300000,251122,251121)</f>
        <v>#REF!</v>
      </c>
      <c r="X319" s="473" t="s">
        <v>1018</v>
      </c>
    </row>
    <row r="320" spans="19:24" ht="17.25">
      <c r="S320" s="410" t="s">
        <v>26</v>
      </c>
      <c r="T320" s="411">
        <v>2</v>
      </c>
      <c r="V320" s="429" t="s">
        <v>1519</v>
      </c>
      <c r="W320" s="426">
        <v>251123</v>
      </c>
      <c r="X320" s="473" t="s">
        <v>1018</v>
      </c>
    </row>
    <row r="321" spans="19:24" ht="17.25">
      <c r="S321" s="410" t="s">
        <v>37</v>
      </c>
      <c r="T321" s="411">
        <v>1</v>
      </c>
      <c r="V321" s="466" t="s">
        <v>2181</v>
      </c>
      <c r="W321" s="467" t="e">
        <f>IF(AND(#REF!="COMPTE AVEC PROCURATION",#REF!="COMPTE CHEQUE"),251120,253110)</f>
        <v>#REF!</v>
      </c>
      <c r="X321" s="473" t="s">
        <v>377</v>
      </c>
    </row>
    <row r="322" spans="19:24" ht="17.25">
      <c r="S322" s="410" t="s">
        <v>51</v>
      </c>
      <c r="T322" s="411">
        <v>3</v>
      </c>
      <c r="V322" s="429" t="s">
        <v>2182</v>
      </c>
      <c r="W322" s="426">
        <v>251131</v>
      </c>
      <c r="X322" s="473" t="s">
        <v>1018</v>
      </c>
    </row>
    <row r="323" spans="19:24" ht="17.25">
      <c r="S323" s="410" t="s">
        <v>52</v>
      </c>
      <c r="T323" s="411">
        <v>3</v>
      </c>
      <c r="V323" s="466" t="s">
        <v>2199</v>
      </c>
      <c r="W323" s="472" t="s">
        <v>2198</v>
      </c>
      <c r="X323" s="473" t="s">
        <v>1018</v>
      </c>
    </row>
    <row r="324" spans="19:24" ht="17.25">
      <c r="S324" s="408" t="s">
        <v>48</v>
      </c>
      <c r="T324" s="409" t="s">
        <v>38</v>
      </c>
    </row>
    <row r="325" spans="19:24" ht="17.25">
      <c r="S325" s="408" t="s">
        <v>35</v>
      </c>
      <c r="T325" s="409" t="s">
        <v>243</v>
      </c>
    </row>
    <row r="326" spans="19:24" ht="17.25">
      <c r="S326" s="408" t="s">
        <v>31</v>
      </c>
      <c r="T326" s="409" t="s">
        <v>1429</v>
      </c>
    </row>
    <row r="327" spans="19:24" ht="17.25">
      <c r="S327" s="408" t="s">
        <v>49</v>
      </c>
      <c r="T327" s="409" t="s">
        <v>45</v>
      </c>
    </row>
    <row r="328" spans="19:24" ht="17.25">
      <c r="S328" s="408" t="s">
        <v>71</v>
      </c>
      <c r="T328" s="409" t="s">
        <v>1432</v>
      </c>
    </row>
    <row r="329" spans="19:24" ht="17.25">
      <c r="S329" s="416" t="s">
        <v>76</v>
      </c>
      <c r="T329" s="407" t="s">
        <v>4</v>
      </c>
    </row>
    <row r="330" spans="19:24" ht="17.25">
      <c r="S330" s="416" t="s">
        <v>75</v>
      </c>
      <c r="T330" s="407" t="s">
        <v>4</v>
      </c>
    </row>
    <row r="331" spans="19:24" ht="17.25">
      <c r="S331" s="416" t="s">
        <v>79</v>
      </c>
      <c r="T331" s="407" t="s">
        <v>38</v>
      </c>
    </row>
    <row r="332" spans="19:24" ht="17.25">
      <c r="S332" s="417" t="s">
        <v>88</v>
      </c>
      <c r="T332" s="407" t="s">
        <v>38</v>
      </c>
    </row>
    <row r="333" spans="19:24" ht="17.25">
      <c r="S333" s="416" t="s">
        <v>90</v>
      </c>
      <c r="T333" s="407" t="s">
        <v>38</v>
      </c>
    </row>
    <row r="334" spans="19:24" ht="17.25">
      <c r="S334" s="416" t="s">
        <v>104</v>
      </c>
      <c r="T334" s="407" t="s">
        <v>38</v>
      </c>
      <c r="V334" s="524" t="s">
        <v>2241</v>
      </c>
      <c r="W334" s="524"/>
      <c r="X334" s="524"/>
    </row>
    <row r="335" spans="19:24" ht="17.25">
      <c r="S335" s="416" t="s">
        <v>77</v>
      </c>
      <c r="T335" s="407" t="s">
        <v>1516</v>
      </c>
    </row>
    <row r="336" spans="19:24" ht="17.25">
      <c r="S336" s="416" t="s">
        <v>78</v>
      </c>
      <c r="T336" s="407" t="s">
        <v>1517</v>
      </c>
      <c r="V336" s="452" t="s">
        <v>2242</v>
      </c>
      <c r="W336" s="452" t="s">
        <v>2235</v>
      </c>
    </row>
    <row r="337" spans="19:23" ht="17.25">
      <c r="S337" s="416" t="s">
        <v>74</v>
      </c>
      <c r="T337" s="407" t="s">
        <v>47</v>
      </c>
      <c r="V337" s="452" t="s">
        <v>2243</v>
      </c>
      <c r="W337" s="452" t="s">
        <v>2236</v>
      </c>
    </row>
    <row r="338" spans="19:23" ht="17.25">
      <c r="S338" s="416" t="s">
        <v>91</v>
      </c>
      <c r="T338" s="407" t="s">
        <v>47</v>
      </c>
      <c r="V338" s="452" t="s">
        <v>2231</v>
      </c>
      <c r="W338" s="452" t="s">
        <v>2237</v>
      </c>
    </row>
    <row r="339" spans="19:23" ht="17.25">
      <c r="S339" s="416" t="s">
        <v>103</v>
      </c>
      <c r="T339" s="407" t="s">
        <v>47</v>
      </c>
      <c r="V339" s="452" t="s">
        <v>2232</v>
      </c>
      <c r="W339" s="452" t="s">
        <v>2238</v>
      </c>
    </row>
    <row r="340" spans="19:23" ht="17.25">
      <c r="S340" s="416" t="s">
        <v>89</v>
      </c>
      <c r="T340" s="407" t="s">
        <v>47</v>
      </c>
      <c r="V340" s="452" t="s">
        <v>2233</v>
      </c>
      <c r="W340" s="452" t="s">
        <v>2239</v>
      </c>
    </row>
    <row r="341" spans="19:23" ht="17.25">
      <c r="S341" s="418" t="s">
        <v>137</v>
      </c>
      <c r="T341" s="407" t="s">
        <v>1516</v>
      </c>
      <c r="V341" s="452" t="s">
        <v>2220</v>
      </c>
      <c r="W341" s="452" t="s">
        <v>2228</v>
      </c>
    </row>
    <row r="342" spans="19:23" ht="15.75">
      <c r="S342" s="419" t="s">
        <v>39</v>
      </c>
      <c r="T342" s="420">
        <v>2</v>
      </c>
      <c r="V342" s="452" t="s">
        <v>2223</v>
      </c>
      <c r="W342" s="452" t="s">
        <v>2234</v>
      </c>
    </row>
    <row r="343" spans="19:23" ht="15.75">
      <c r="S343" s="419" t="s">
        <v>42</v>
      </c>
      <c r="T343" s="420">
        <v>4</v>
      </c>
      <c r="V343" s="452" t="s">
        <v>2222</v>
      </c>
      <c r="W343" s="452" t="s">
        <v>2229</v>
      </c>
    </row>
    <row r="344" spans="19:23" ht="15.75">
      <c r="S344" s="421" t="s">
        <v>44</v>
      </c>
      <c r="T344" s="422">
        <v>3</v>
      </c>
      <c r="V344" s="452" t="s">
        <v>2226</v>
      </c>
      <c r="W344" s="452" t="s">
        <v>2230</v>
      </c>
    </row>
    <row r="345" spans="19:23">
      <c r="V345" s="452" t="s">
        <v>2227</v>
      </c>
      <c r="W345" s="452" t="s">
        <v>2240</v>
      </c>
    </row>
    <row r="346" spans="19:23">
      <c r="V346" s="452" t="s">
        <v>140</v>
      </c>
      <c r="W346" s="452" t="s">
        <v>140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1433</v>
      </c>
      <c r="W393" s="398" t="s">
        <v>1434</v>
      </c>
      <c r="X393" s="398" t="s">
        <v>1435</v>
      </c>
    </row>
    <row r="394" spans="22:24" ht="15.75">
      <c r="V394" s="400" t="s">
        <v>1439</v>
      </c>
      <c r="W394" s="401" t="s">
        <v>1480</v>
      </c>
      <c r="X394" s="403">
        <v>71</v>
      </c>
    </row>
    <row r="395" spans="22:24" ht="15.75">
      <c r="V395" s="402" t="s">
        <v>1440</v>
      </c>
      <c r="W395" s="212" t="s">
        <v>1481</v>
      </c>
      <c r="X395" s="404">
        <v>50</v>
      </c>
    </row>
    <row r="396" spans="22:24" ht="15.75">
      <c r="V396" s="402" t="s">
        <v>1441</v>
      </c>
      <c r="W396" s="212" t="s">
        <v>1482</v>
      </c>
      <c r="X396" s="404">
        <v>51</v>
      </c>
    </row>
    <row r="397" spans="22:24" ht="15.75">
      <c r="V397" s="402" t="s">
        <v>1442</v>
      </c>
      <c r="W397" s="212" t="s">
        <v>1483</v>
      </c>
      <c r="X397" s="404">
        <v>52</v>
      </c>
    </row>
    <row r="398" spans="22:24" ht="15.75">
      <c r="V398" s="402" t="s">
        <v>1443</v>
      </c>
      <c r="W398" s="212" t="s">
        <v>1484</v>
      </c>
      <c r="X398" s="404">
        <v>53</v>
      </c>
    </row>
    <row r="399" spans="22:24" ht="15.75">
      <c r="V399" s="402" t="s">
        <v>1438</v>
      </c>
      <c r="W399" s="212" t="s">
        <v>1485</v>
      </c>
      <c r="X399" s="404">
        <v>54</v>
      </c>
    </row>
    <row r="400" spans="22:24" ht="15.75">
      <c r="V400" s="402" t="s">
        <v>1444</v>
      </c>
      <c r="W400" s="212" t="s">
        <v>199</v>
      </c>
      <c r="X400" s="404">
        <v>55</v>
      </c>
    </row>
    <row r="401" spans="22:24" ht="15.75">
      <c r="V401" s="402" t="s">
        <v>1445</v>
      </c>
      <c r="W401" s="212" t="s">
        <v>1486</v>
      </c>
      <c r="X401" s="404">
        <v>56</v>
      </c>
    </row>
    <row r="402" spans="22:24" ht="15.75">
      <c r="V402" s="402" t="s">
        <v>1446</v>
      </c>
      <c r="W402" s="212" t="s">
        <v>1487</v>
      </c>
      <c r="X402" s="404">
        <v>57</v>
      </c>
    </row>
    <row r="403" spans="22:24" ht="15.75">
      <c r="V403" s="402" t="s">
        <v>1447</v>
      </c>
      <c r="W403" s="212" t="s">
        <v>1488</v>
      </c>
      <c r="X403" s="404">
        <v>58</v>
      </c>
    </row>
    <row r="404" spans="22:24" ht="15.75">
      <c r="V404" s="402" t="s">
        <v>1448</v>
      </c>
      <c r="W404" s="212" t="s">
        <v>207</v>
      </c>
      <c r="X404" s="404">
        <v>59</v>
      </c>
    </row>
    <row r="405" spans="22:24" ht="15.75">
      <c r="V405" s="402" t="s">
        <v>1449</v>
      </c>
      <c r="W405" s="212" t="s">
        <v>197</v>
      </c>
      <c r="X405" s="404">
        <v>60</v>
      </c>
    </row>
    <row r="406" spans="22:24" ht="15.75">
      <c r="V406" s="402" t="s">
        <v>1449</v>
      </c>
      <c r="W406" s="212" t="s">
        <v>2218</v>
      </c>
      <c r="X406" s="404">
        <v>60</v>
      </c>
    </row>
    <row r="407" spans="22:24" ht="15.75">
      <c r="V407" s="402" t="s">
        <v>1450</v>
      </c>
      <c r="W407" s="212" t="s">
        <v>1489</v>
      </c>
      <c r="X407" s="404">
        <v>61</v>
      </c>
    </row>
    <row r="408" spans="22:24" ht="15.75">
      <c r="V408" s="402" t="s">
        <v>2200</v>
      </c>
      <c r="W408" s="212" t="s">
        <v>22</v>
      </c>
      <c r="X408" s="404">
        <v>62</v>
      </c>
    </row>
    <row r="409" spans="22:24" ht="15.75">
      <c r="V409" s="402" t="s">
        <v>1451</v>
      </c>
      <c r="W409" s="212" t="s">
        <v>1490</v>
      </c>
      <c r="X409" s="404">
        <v>63</v>
      </c>
    </row>
    <row r="410" spans="22:24" ht="15.75">
      <c r="V410" s="402" t="s">
        <v>1452</v>
      </c>
      <c r="W410" s="212" t="s">
        <v>1491</v>
      </c>
      <c r="X410" s="404">
        <v>64</v>
      </c>
    </row>
    <row r="411" spans="22:24" ht="15.75">
      <c r="V411" s="402" t="s">
        <v>1453</v>
      </c>
      <c r="W411" s="212" t="s">
        <v>1492</v>
      </c>
      <c r="X411" s="404">
        <v>65</v>
      </c>
    </row>
    <row r="412" spans="22:24" ht="15.75">
      <c r="V412" s="402" t="s">
        <v>1454</v>
      </c>
      <c r="W412" s="212" t="s">
        <v>1493</v>
      </c>
      <c r="X412" s="404">
        <v>66</v>
      </c>
    </row>
    <row r="413" spans="22:24" ht="15.75">
      <c r="V413" s="402" t="s">
        <v>1455</v>
      </c>
      <c r="W413" s="212" t="s">
        <v>1494</v>
      </c>
      <c r="X413" s="404">
        <v>67</v>
      </c>
    </row>
    <row r="414" spans="22:24" ht="15.75">
      <c r="V414" s="402" t="s">
        <v>1456</v>
      </c>
      <c r="W414" s="212" t="s">
        <v>200</v>
      </c>
      <c r="X414" s="404">
        <v>68</v>
      </c>
    </row>
    <row r="415" spans="22:24" ht="15.75">
      <c r="V415" s="402" t="s">
        <v>1457</v>
      </c>
      <c r="W415" s="212" t="s">
        <v>1495</v>
      </c>
      <c r="X415" s="404">
        <v>69</v>
      </c>
    </row>
    <row r="416" spans="22:24" ht="15.75">
      <c r="V416" s="402" t="s">
        <v>1458</v>
      </c>
      <c r="W416" s="212" t="s">
        <v>1496</v>
      </c>
      <c r="X416" s="404">
        <v>70</v>
      </c>
    </row>
    <row r="417" spans="1:24" ht="15.75">
      <c r="V417" s="402" t="s">
        <v>1459</v>
      </c>
      <c r="W417" s="212" t="s">
        <v>1497</v>
      </c>
      <c r="X417" s="404">
        <v>72</v>
      </c>
    </row>
    <row r="418" spans="1:24" ht="15.75">
      <c r="V418" s="402" t="s">
        <v>1460</v>
      </c>
      <c r="W418" s="212" t="s">
        <v>208</v>
      </c>
      <c r="X418" s="404">
        <v>73</v>
      </c>
    </row>
    <row r="419" spans="1:24" ht="15.75">
      <c r="V419" s="402" t="s">
        <v>1461</v>
      </c>
      <c r="W419" s="212" t="s">
        <v>1498</v>
      </c>
      <c r="X419" s="404">
        <v>74</v>
      </c>
    </row>
    <row r="420" spans="1:24" ht="15.75">
      <c r="V420" s="402" t="s">
        <v>1462</v>
      </c>
      <c r="W420" s="212" t="s">
        <v>1499</v>
      </c>
      <c r="X420" s="404">
        <v>75</v>
      </c>
    </row>
    <row r="421" spans="1:24" ht="15.75">
      <c r="V421" s="402" t="s">
        <v>1463</v>
      </c>
      <c r="W421" s="212" t="s">
        <v>1500</v>
      </c>
      <c r="X421" s="404">
        <v>76</v>
      </c>
    </row>
    <row r="422" spans="1:24" ht="15.75">
      <c r="V422" s="402" t="s">
        <v>1464</v>
      </c>
      <c r="W422" s="212" t="s">
        <v>1501</v>
      </c>
      <c r="X422" s="404">
        <v>77</v>
      </c>
    </row>
    <row r="423" spans="1:24" ht="15.75">
      <c r="V423" s="402" t="s">
        <v>1465</v>
      </c>
      <c r="W423" s="212" t="s">
        <v>1502</v>
      </c>
      <c r="X423" s="404">
        <v>78</v>
      </c>
    </row>
    <row r="424" spans="1:24" ht="15.75">
      <c r="V424" s="402" t="s">
        <v>1466</v>
      </c>
      <c r="W424" s="212" t="s">
        <v>1503</v>
      </c>
      <c r="X424" s="404">
        <v>79</v>
      </c>
    </row>
    <row r="425" spans="1:24" ht="15.75">
      <c r="V425" s="402" t="s">
        <v>1466</v>
      </c>
      <c r="W425" s="212" t="s">
        <v>2259</v>
      </c>
      <c r="X425" s="404">
        <v>79</v>
      </c>
    </row>
    <row r="426" spans="1:24" ht="15.75">
      <c r="V426" s="402" t="s">
        <v>1436</v>
      </c>
      <c r="W426" s="212" t="s">
        <v>1437</v>
      </c>
      <c r="X426" s="404">
        <v>80</v>
      </c>
    </row>
    <row r="427" spans="1:24" ht="15.75">
      <c r="V427" s="402" t="s">
        <v>1467</v>
      </c>
      <c r="W427" s="212" t="s">
        <v>209</v>
      </c>
      <c r="X427" s="404">
        <v>81</v>
      </c>
    </row>
    <row r="428" spans="1:24" ht="15.75">
      <c r="V428" s="402" t="s">
        <v>1468</v>
      </c>
      <c r="W428" s="212" t="s">
        <v>1504</v>
      </c>
      <c r="X428" s="404">
        <v>82</v>
      </c>
    </row>
    <row r="429" spans="1:24" ht="15.75">
      <c r="V429" s="402" t="s">
        <v>1469</v>
      </c>
      <c r="W429" s="212" t="s">
        <v>1428</v>
      </c>
      <c r="X429" s="404">
        <v>83</v>
      </c>
    </row>
    <row r="430" spans="1:24" ht="15.75">
      <c r="V430" s="402" t="s">
        <v>1470</v>
      </c>
      <c r="W430" s="212" t="s">
        <v>1505</v>
      </c>
      <c r="X430" s="404">
        <v>84</v>
      </c>
    </row>
    <row r="431" spans="1:24" ht="15.75">
      <c r="V431" s="402" t="s">
        <v>1471</v>
      </c>
      <c r="W431" s="212" t="s">
        <v>1506</v>
      </c>
      <c r="X431" s="404">
        <v>85</v>
      </c>
    </row>
    <row r="432" spans="1:24" ht="15.75">
      <c r="A432" s="261" t="s">
        <v>232</v>
      </c>
      <c r="V432" s="402" t="s">
        <v>1472</v>
      </c>
      <c r="W432" s="212" t="s">
        <v>1507</v>
      </c>
      <c r="X432" s="404">
        <v>86</v>
      </c>
    </row>
    <row r="433" spans="1:24" ht="15.75">
      <c r="A433" s="1" t="s">
        <v>233</v>
      </c>
      <c r="V433" s="402" t="s">
        <v>1473</v>
      </c>
      <c r="W433" s="212" t="s">
        <v>1508</v>
      </c>
      <c r="X433" s="404">
        <v>87</v>
      </c>
    </row>
    <row r="434" spans="1:24" ht="15.75">
      <c r="A434" s="1" t="s">
        <v>234</v>
      </c>
      <c r="V434" s="402" t="s">
        <v>1474</v>
      </c>
      <c r="W434" s="212" t="s">
        <v>1509</v>
      </c>
      <c r="X434" s="404">
        <v>88</v>
      </c>
    </row>
    <row r="435" spans="1:24" ht="15.75">
      <c r="A435" s="1" t="s">
        <v>235</v>
      </c>
      <c r="V435" s="402" t="s">
        <v>1475</v>
      </c>
      <c r="W435" s="212" t="s">
        <v>1510</v>
      </c>
      <c r="X435" s="404">
        <v>89</v>
      </c>
    </row>
    <row r="436" spans="1:24" ht="15.75">
      <c r="A436" s="1" t="s">
        <v>236</v>
      </c>
      <c r="V436" s="402" t="s">
        <v>1476</v>
      </c>
      <c r="W436" s="212" t="s">
        <v>1511</v>
      </c>
      <c r="X436" s="404">
        <v>90</v>
      </c>
    </row>
    <row r="437" spans="1:24" ht="15.75">
      <c r="A437" s="1" t="s">
        <v>237</v>
      </c>
      <c r="V437" s="402" t="s">
        <v>1477</v>
      </c>
      <c r="W437" s="212" t="s">
        <v>1512</v>
      </c>
      <c r="X437" s="404">
        <v>91</v>
      </c>
    </row>
    <row r="438" spans="1:24" ht="15.75">
      <c r="A438" s="1" t="s">
        <v>238</v>
      </c>
      <c r="V438" s="402" t="s">
        <v>1478</v>
      </c>
      <c r="W438" s="212" t="s">
        <v>1513</v>
      </c>
      <c r="X438" s="404">
        <v>92</v>
      </c>
    </row>
    <row r="439" spans="1:24" ht="15.75">
      <c r="A439" s="1" t="s">
        <v>239</v>
      </c>
      <c r="V439" s="402" t="s">
        <v>2219</v>
      </c>
      <c r="W439" s="212" t="s">
        <v>1514</v>
      </c>
      <c r="X439" s="404">
        <v>93</v>
      </c>
    </row>
    <row r="440" spans="1:24" ht="16.5" thickBot="1">
      <c r="A440" s="1" t="s">
        <v>240</v>
      </c>
      <c r="V440" s="438" t="s">
        <v>1479</v>
      </c>
      <c r="W440" s="439" t="s">
        <v>1515</v>
      </c>
      <c r="X440" s="440">
        <v>94</v>
      </c>
    </row>
    <row r="441" spans="1:24" ht="15.75" thickTop="1">
      <c r="A441" s="4" t="s">
        <v>241</v>
      </c>
      <c r="V441" s="402" t="s">
        <v>1379</v>
      </c>
      <c r="W441" s="374" t="s">
        <v>689</v>
      </c>
      <c r="X441" s="437" t="s">
        <v>992</v>
      </c>
    </row>
    <row r="442" spans="1:24">
      <c r="V442" s="402" t="s">
        <v>1319</v>
      </c>
      <c r="W442" s="379" t="s">
        <v>567</v>
      </c>
      <c r="X442" s="435" t="s">
        <v>993</v>
      </c>
    </row>
    <row r="443" spans="1:24">
      <c r="V443" s="402" t="s">
        <v>1324</v>
      </c>
      <c r="W443" s="379" t="s">
        <v>580</v>
      </c>
      <c r="X443" s="435" t="s">
        <v>1029</v>
      </c>
    </row>
    <row r="444" spans="1:24">
      <c r="V444" s="402" t="s">
        <v>1306</v>
      </c>
      <c r="W444" s="379" t="s">
        <v>537</v>
      </c>
      <c r="X444" s="435" t="s">
        <v>267</v>
      </c>
    </row>
    <row r="445" spans="1:24">
      <c r="V445" s="402" t="s">
        <v>2257</v>
      </c>
      <c r="W445" s="477" t="s">
        <v>632</v>
      </c>
      <c r="X445" s="435" t="s">
        <v>1066</v>
      </c>
    </row>
    <row r="446" spans="1:24">
      <c r="V446" s="402" t="s">
        <v>1315</v>
      </c>
      <c r="W446" s="379" t="s">
        <v>554</v>
      </c>
      <c r="X446" s="435" t="s">
        <v>990</v>
      </c>
    </row>
    <row r="447" spans="1:24">
      <c r="U447" s="1" t="s">
        <v>17</v>
      </c>
      <c r="V447" s="402" t="s">
        <v>1348</v>
      </c>
      <c r="W447" s="379" t="s">
        <v>610</v>
      </c>
      <c r="X447" s="435" t="s">
        <v>995</v>
      </c>
    </row>
    <row r="448" spans="1:24">
      <c r="V448" s="402" t="s">
        <v>1147</v>
      </c>
      <c r="W448" s="379" t="s">
        <v>672</v>
      </c>
      <c r="X448" s="435" t="s">
        <v>997</v>
      </c>
    </row>
    <row r="449" spans="18:24">
      <c r="V449" s="402" t="s">
        <v>1321</v>
      </c>
      <c r="W449" s="379" t="s">
        <v>572</v>
      </c>
      <c r="X449" s="435" t="s">
        <v>994</v>
      </c>
    </row>
    <row r="450" spans="18:24" ht="15.75" thickBot="1">
      <c r="V450" s="402" t="s">
        <v>1391</v>
      </c>
      <c r="W450" s="379" t="s">
        <v>714</v>
      </c>
      <c r="X450" s="435" t="s">
        <v>999</v>
      </c>
    </row>
    <row r="451" spans="18:24" ht="17.25" thickTop="1" thickBot="1">
      <c r="R451" s="470" t="s">
        <v>2195</v>
      </c>
      <c r="S451" s="471" t="s">
        <v>2196</v>
      </c>
      <c r="T451" s="446" t="s">
        <v>2188</v>
      </c>
      <c r="V451" s="402" t="s">
        <v>1314</v>
      </c>
      <c r="W451" s="379" t="s">
        <v>552</v>
      </c>
      <c r="X451" s="435" t="s">
        <v>998</v>
      </c>
    </row>
    <row r="452" spans="18:24" ht="15.75" thickTop="1">
      <c r="R452" s="468" t="s">
        <v>2156</v>
      </c>
      <c r="S452" s="469" t="s">
        <v>1881</v>
      </c>
      <c r="T452" s="446" t="s">
        <v>2189</v>
      </c>
      <c r="V452" s="402" t="s">
        <v>1288</v>
      </c>
      <c r="W452" s="379" t="s">
        <v>573</v>
      </c>
      <c r="X452" s="435" t="s">
        <v>1000</v>
      </c>
    </row>
    <row r="453" spans="18:24">
      <c r="R453" s="431" t="s">
        <v>1525</v>
      </c>
      <c r="S453" s="443">
        <v>1404</v>
      </c>
      <c r="T453" s="446" t="s">
        <v>2190</v>
      </c>
      <c r="V453" s="402" t="s">
        <v>1364</v>
      </c>
      <c r="W453" s="379" t="s">
        <v>648</v>
      </c>
      <c r="X453" s="435" t="s">
        <v>305</v>
      </c>
    </row>
    <row r="454" spans="18:24">
      <c r="R454" s="431" t="s">
        <v>1526</v>
      </c>
      <c r="S454" s="443" t="s">
        <v>1527</v>
      </c>
      <c r="T454" s="446" t="s">
        <v>2191</v>
      </c>
      <c r="V454" s="402" t="s">
        <v>1241</v>
      </c>
      <c r="W454" s="379" t="s">
        <v>683</v>
      </c>
      <c r="X454" s="435" t="s">
        <v>330</v>
      </c>
    </row>
    <row r="455" spans="18:24">
      <c r="R455" s="431" t="s">
        <v>1528</v>
      </c>
      <c r="S455" s="443" t="s">
        <v>1529</v>
      </c>
      <c r="T455" s="446" t="s">
        <v>2192</v>
      </c>
      <c r="V455" s="402" t="s">
        <v>1378</v>
      </c>
      <c r="W455" s="379" t="s">
        <v>691</v>
      </c>
      <c r="X455" s="435" t="s">
        <v>1002</v>
      </c>
    </row>
    <row r="456" spans="18:24">
      <c r="R456" s="431" t="s">
        <v>1530</v>
      </c>
      <c r="S456" s="443" t="s">
        <v>1531</v>
      </c>
      <c r="T456" s="446" t="s">
        <v>2193</v>
      </c>
      <c r="V456" s="402" t="s">
        <v>1367</v>
      </c>
      <c r="W456" s="379" t="s">
        <v>657</v>
      </c>
      <c r="X456" s="435"/>
    </row>
    <row r="457" spans="18:24">
      <c r="R457" s="431" t="s">
        <v>1532</v>
      </c>
      <c r="S457" s="443" t="s">
        <v>1533</v>
      </c>
      <c r="T457" s="446" t="s">
        <v>2194</v>
      </c>
      <c r="V457" s="402" t="s">
        <v>1082</v>
      </c>
      <c r="W457" s="379" t="s">
        <v>545</v>
      </c>
      <c r="X457" s="435" t="s">
        <v>349</v>
      </c>
    </row>
    <row r="458" spans="18:24">
      <c r="R458" s="431" t="s">
        <v>1534</v>
      </c>
      <c r="S458" s="443" t="s">
        <v>1535</v>
      </c>
      <c r="T458" s="446" t="s">
        <v>2201</v>
      </c>
      <c r="V458" s="402" t="s">
        <v>1257</v>
      </c>
      <c r="W458" s="379" t="s">
        <v>639</v>
      </c>
      <c r="X458" s="435" t="s">
        <v>1013</v>
      </c>
    </row>
    <row r="459" spans="18:24">
      <c r="R459" s="431" t="s">
        <v>2072</v>
      </c>
      <c r="S459" s="443" t="s">
        <v>1536</v>
      </c>
      <c r="T459" s="447" t="s">
        <v>2202</v>
      </c>
      <c r="V459" s="402" t="s">
        <v>1340</v>
      </c>
      <c r="W459" s="379" t="s">
        <v>599</v>
      </c>
      <c r="X459" s="435" t="s">
        <v>300</v>
      </c>
    </row>
    <row r="460" spans="18:24">
      <c r="R460" s="432" t="s">
        <v>2073</v>
      </c>
      <c r="S460" s="444">
        <v>1408</v>
      </c>
      <c r="T460" s="447"/>
      <c r="V460" s="402" t="s">
        <v>1171</v>
      </c>
      <c r="W460" s="379" t="s">
        <v>569</v>
      </c>
      <c r="X460" s="435" t="s">
        <v>1012</v>
      </c>
    </row>
    <row r="461" spans="18:24">
      <c r="R461" s="432" t="s">
        <v>2135</v>
      </c>
      <c r="S461" s="444" t="s">
        <v>1794</v>
      </c>
      <c r="T461" s="447" t="s">
        <v>2221</v>
      </c>
      <c r="V461" s="402" t="s">
        <v>1267</v>
      </c>
      <c r="W461" s="379" t="s">
        <v>696</v>
      </c>
      <c r="X461" s="435" t="s">
        <v>1010</v>
      </c>
    </row>
    <row r="462" spans="18:24">
      <c r="R462" s="431" t="s">
        <v>1537</v>
      </c>
      <c r="S462" s="443" t="s">
        <v>1538</v>
      </c>
      <c r="T462" s="447" t="s">
        <v>2224</v>
      </c>
      <c r="V462" s="402" t="s">
        <v>1192</v>
      </c>
      <c r="W462" s="477" t="s">
        <v>592</v>
      </c>
      <c r="X462" s="435" t="s">
        <v>1048</v>
      </c>
    </row>
    <row r="463" spans="18:24">
      <c r="R463" s="432" t="s">
        <v>2076</v>
      </c>
      <c r="S463" s="444" t="s">
        <v>1539</v>
      </c>
      <c r="T463" s="447" t="s">
        <v>2225</v>
      </c>
      <c r="V463" s="402" t="s">
        <v>1192</v>
      </c>
      <c r="W463" s="477" t="s">
        <v>2267</v>
      </c>
      <c r="X463" s="435" t="s">
        <v>1048</v>
      </c>
    </row>
    <row r="464" spans="18:24">
      <c r="R464" s="432" t="s">
        <v>2078</v>
      </c>
      <c r="S464" s="443" t="s">
        <v>1540</v>
      </c>
      <c r="T464" s="447" t="s">
        <v>2300</v>
      </c>
      <c r="V464" s="402" t="s">
        <v>1258</v>
      </c>
      <c r="W464" s="379" t="s">
        <v>669</v>
      </c>
      <c r="X464" s="435" t="s">
        <v>1007</v>
      </c>
    </row>
    <row r="465" spans="18:24">
      <c r="R465" s="432" t="s">
        <v>2080</v>
      </c>
      <c r="S465" s="443" t="s">
        <v>1541</v>
      </c>
      <c r="T465" s="447" t="s">
        <v>2301</v>
      </c>
      <c r="V465" s="402" t="s">
        <v>1298</v>
      </c>
      <c r="W465" s="379" t="s">
        <v>576</v>
      </c>
      <c r="X465" s="435" t="s">
        <v>1001</v>
      </c>
    </row>
    <row r="466" spans="18:24">
      <c r="R466" s="432" t="s">
        <v>2143</v>
      </c>
      <c r="S466" s="444" t="s">
        <v>1821</v>
      </c>
      <c r="T466" s="446" t="s">
        <v>2302</v>
      </c>
      <c r="V466" s="402" t="s">
        <v>1398</v>
      </c>
      <c r="W466" s="379" t="s">
        <v>629</v>
      </c>
      <c r="X466" s="435" t="s">
        <v>1011</v>
      </c>
    </row>
    <row r="467" spans="18:24">
      <c r="R467" s="431" t="s">
        <v>1542</v>
      </c>
      <c r="S467" s="443" t="s">
        <v>1543</v>
      </c>
      <c r="T467" s="447" t="s">
        <v>2303</v>
      </c>
      <c r="V467" s="402" t="s">
        <v>1369</v>
      </c>
      <c r="W467" s="379" t="s">
        <v>667</v>
      </c>
      <c r="X467" s="435" t="s">
        <v>1008</v>
      </c>
    </row>
    <row r="468" spans="18:24">
      <c r="R468" s="431" t="s">
        <v>1544</v>
      </c>
      <c r="S468" s="443" t="s">
        <v>1545</v>
      </c>
      <c r="T468" s="447" t="s">
        <v>2304</v>
      </c>
      <c r="V468" s="402" t="s">
        <v>1078</v>
      </c>
      <c r="W468" s="477" t="s">
        <v>539</v>
      </c>
      <c r="X468" s="435" t="s">
        <v>1037</v>
      </c>
    </row>
    <row r="469" spans="18:24">
      <c r="R469" s="432" t="s">
        <v>2139</v>
      </c>
      <c r="S469" s="444" t="s">
        <v>1800</v>
      </c>
      <c r="T469" s="446" t="s">
        <v>2305</v>
      </c>
      <c r="V469" s="402" t="s">
        <v>1078</v>
      </c>
      <c r="W469" s="477" t="s">
        <v>2266</v>
      </c>
      <c r="X469" s="435" t="s">
        <v>1037</v>
      </c>
    </row>
    <row r="470" spans="18:24">
      <c r="R470" s="431" t="s">
        <v>1546</v>
      </c>
      <c r="S470" s="443" t="s">
        <v>1547</v>
      </c>
      <c r="T470" s="447"/>
      <c r="V470" s="402" t="s">
        <v>1281</v>
      </c>
      <c r="W470" s="379" t="s">
        <v>703</v>
      </c>
      <c r="X470" s="435" t="s">
        <v>1006</v>
      </c>
    </row>
    <row r="471" spans="18:24">
      <c r="R471" s="431" t="s">
        <v>1548</v>
      </c>
      <c r="S471" s="443" t="s">
        <v>1549</v>
      </c>
      <c r="T471" s="446"/>
      <c r="V471" s="402" t="s">
        <v>1296</v>
      </c>
      <c r="W471" s="379" t="s">
        <v>566</v>
      </c>
      <c r="X471" s="435" t="s">
        <v>1004</v>
      </c>
    </row>
    <row r="472" spans="18:24">
      <c r="R472" s="431" t="s">
        <v>2081</v>
      </c>
      <c r="S472" s="443" t="s">
        <v>1550</v>
      </c>
      <c r="T472" s="446"/>
      <c r="V472" s="402" t="s">
        <v>1003</v>
      </c>
      <c r="W472" s="477" t="s">
        <v>20</v>
      </c>
      <c r="X472" s="435" t="s">
        <v>1003</v>
      </c>
    </row>
    <row r="473" spans="18:24">
      <c r="R473" s="431" t="s">
        <v>1551</v>
      </c>
      <c r="S473" s="443" t="s">
        <v>1552</v>
      </c>
      <c r="T473" s="446"/>
      <c r="V473" s="402" t="s">
        <v>1347</v>
      </c>
      <c r="W473" s="379" t="s">
        <v>608</v>
      </c>
      <c r="X473" s="435" t="s">
        <v>1005</v>
      </c>
    </row>
    <row r="474" spans="18:24">
      <c r="R474" s="431" t="s">
        <v>1553</v>
      </c>
      <c r="S474" s="443" t="s">
        <v>1554</v>
      </c>
      <c r="T474" s="446"/>
      <c r="V474" s="402" t="s">
        <v>1407</v>
      </c>
      <c r="W474" s="379" t="s">
        <v>719</v>
      </c>
      <c r="X474" s="435"/>
    </row>
    <row r="475" spans="18:24">
      <c r="R475" s="431" t="s">
        <v>1555</v>
      </c>
      <c r="S475" s="443" t="s">
        <v>1556</v>
      </c>
      <c r="T475" s="446"/>
      <c r="V475" s="402" t="s">
        <v>1383</v>
      </c>
      <c r="W475" s="379" t="s">
        <v>700</v>
      </c>
      <c r="X475" s="435" t="s">
        <v>931</v>
      </c>
    </row>
    <row r="476" spans="18:24">
      <c r="R476" s="431" t="s">
        <v>2084</v>
      </c>
      <c r="S476" s="443" t="s">
        <v>1557</v>
      </c>
      <c r="T476" s="446"/>
      <c r="V476" s="402" t="s">
        <v>1342</v>
      </c>
      <c r="W476" s="379" t="s">
        <v>601</v>
      </c>
      <c r="X476" s="435" t="s">
        <v>1020</v>
      </c>
    </row>
    <row r="477" spans="18:24">
      <c r="R477" s="432" t="s">
        <v>2083</v>
      </c>
      <c r="S477" s="443" t="s">
        <v>1797</v>
      </c>
      <c r="T477" s="446"/>
      <c r="V477" s="402" t="s">
        <v>1360</v>
      </c>
      <c r="W477" s="379" t="s">
        <v>633</v>
      </c>
      <c r="X477" s="435" t="s">
        <v>1014</v>
      </c>
    </row>
    <row r="478" spans="18:24">
      <c r="R478" s="432" t="s">
        <v>2082</v>
      </c>
      <c r="S478" s="443" t="s">
        <v>1795</v>
      </c>
      <c r="T478" s="446"/>
      <c r="V478" s="402" t="s">
        <v>1252</v>
      </c>
      <c r="W478" s="379" t="s">
        <v>577</v>
      </c>
      <c r="X478" s="435"/>
    </row>
    <row r="479" spans="18:24">
      <c r="R479" s="431" t="s">
        <v>1558</v>
      </c>
      <c r="S479" s="443" t="s">
        <v>1559</v>
      </c>
      <c r="T479" s="446"/>
      <c r="V479" s="402" t="s">
        <v>1396</v>
      </c>
      <c r="W479" s="477" t="s">
        <v>589</v>
      </c>
      <c r="X479" s="435" t="s">
        <v>1025</v>
      </c>
    </row>
    <row r="480" spans="18:24">
      <c r="R480" s="431" t="s">
        <v>1560</v>
      </c>
      <c r="S480" s="443" t="s">
        <v>1561</v>
      </c>
      <c r="T480" s="446"/>
      <c r="V480" s="402" t="s">
        <v>1343</v>
      </c>
      <c r="W480" s="379" t="s">
        <v>602</v>
      </c>
      <c r="X480" s="435" t="s">
        <v>1016</v>
      </c>
    </row>
    <row r="481" spans="18:24">
      <c r="R481" s="431" t="s">
        <v>1562</v>
      </c>
      <c r="S481" s="443" t="s">
        <v>1563</v>
      </c>
      <c r="T481" s="446"/>
      <c r="V481" s="402" t="s">
        <v>1323</v>
      </c>
      <c r="W481" s="379" t="s">
        <v>579</v>
      </c>
      <c r="X481" s="435"/>
    </row>
    <row r="482" spans="18:24">
      <c r="R482" s="431" t="s">
        <v>1564</v>
      </c>
      <c r="S482" s="443" t="s">
        <v>1565</v>
      </c>
      <c r="T482" s="446"/>
      <c r="V482" s="402" t="s">
        <v>1370</v>
      </c>
      <c r="W482" s="379" t="s">
        <v>668</v>
      </c>
      <c r="X482" s="435" t="s">
        <v>377</v>
      </c>
    </row>
    <row r="483" spans="18:24">
      <c r="R483" s="431" t="s">
        <v>2085</v>
      </c>
      <c r="S483" s="443" t="s">
        <v>1566</v>
      </c>
      <c r="T483" s="446"/>
      <c r="V483" s="402" t="s">
        <v>1386</v>
      </c>
      <c r="W483" s="379" t="s">
        <v>707</v>
      </c>
      <c r="X483" s="435" t="s">
        <v>1021</v>
      </c>
    </row>
    <row r="484" spans="18:24">
      <c r="R484" s="434" t="s">
        <v>1567</v>
      </c>
      <c r="S484" s="445" t="s">
        <v>1568</v>
      </c>
      <c r="T484" s="446"/>
      <c r="V484" s="402" t="s">
        <v>1173</v>
      </c>
      <c r="W484" s="379" t="s">
        <v>674</v>
      </c>
      <c r="X484" s="435" t="s">
        <v>1026</v>
      </c>
    </row>
    <row r="485" spans="18:24">
      <c r="R485" s="431" t="s">
        <v>1569</v>
      </c>
      <c r="S485" s="443" t="s">
        <v>1570</v>
      </c>
      <c r="T485" s="446"/>
      <c r="V485" s="402" t="s">
        <v>1368</v>
      </c>
      <c r="W485" s="379" t="s">
        <v>661</v>
      </c>
      <c r="X485" s="435" t="s">
        <v>1022</v>
      </c>
    </row>
    <row r="486" spans="18:24">
      <c r="R486" s="431" t="s">
        <v>2187</v>
      </c>
      <c r="S486" s="443">
        <v>1612</v>
      </c>
      <c r="T486" s="446"/>
      <c r="V486" s="402" t="s">
        <v>1175</v>
      </c>
      <c r="W486" s="379" t="s">
        <v>624</v>
      </c>
      <c r="X486" s="435" t="s">
        <v>932</v>
      </c>
    </row>
    <row r="487" spans="18:24">
      <c r="R487" s="431" t="s">
        <v>1571</v>
      </c>
      <c r="S487" s="443" t="s">
        <v>1572</v>
      </c>
      <c r="T487" s="446"/>
      <c r="V487" s="402" t="s">
        <v>1415</v>
      </c>
      <c r="W487" s="477" t="s">
        <v>1177</v>
      </c>
      <c r="X487" s="435" t="s">
        <v>1017</v>
      </c>
    </row>
    <row r="488" spans="18:24">
      <c r="R488" s="432" t="s">
        <v>2164</v>
      </c>
      <c r="S488" s="444" t="s">
        <v>2000</v>
      </c>
      <c r="T488" s="446"/>
      <c r="V488" s="402" t="s">
        <v>1415</v>
      </c>
      <c r="W488" s="477" t="s">
        <v>2265</v>
      </c>
      <c r="X488" s="435" t="s">
        <v>1017</v>
      </c>
    </row>
    <row r="489" spans="18:24">
      <c r="R489" s="431" t="s">
        <v>1573</v>
      </c>
      <c r="S489" s="443" t="s">
        <v>1574</v>
      </c>
      <c r="T489" s="446"/>
      <c r="V489" s="402" t="s">
        <v>2258</v>
      </c>
      <c r="W489" s="477" t="s">
        <v>606</v>
      </c>
      <c r="X489" s="435" t="s">
        <v>1015</v>
      </c>
    </row>
    <row r="490" spans="18:24">
      <c r="R490" s="432" t="s">
        <v>2094</v>
      </c>
      <c r="S490" s="444" t="s">
        <v>1596</v>
      </c>
      <c r="T490" s="446"/>
      <c r="V490" s="402" t="s">
        <v>1387</v>
      </c>
      <c r="W490" s="379" t="s">
        <v>708</v>
      </c>
      <c r="X490" s="435" t="s">
        <v>933</v>
      </c>
    </row>
    <row r="491" spans="18:24">
      <c r="R491" s="431" t="s">
        <v>2087</v>
      </c>
      <c r="S491" s="443" t="s">
        <v>1575</v>
      </c>
      <c r="T491" s="446"/>
      <c r="V491" s="402" t="s">
        <v>1387</v>
      </c>
      <c r="W491" s="379" t="s">
        <v>709</v>
      </c>
      <c r="X491" s="435" t="s">
        <v>934</v>
      </c>
    </row>
    <row r="492" spans="18:24">
      <c r="R492" s="431" t="s">
        <v>1576</v>
      </c>
      <c r="S492" s="443" t="s">
        <v>1577</v>
      </c>
      <c r="T492" s="446"/>
      <c r="V492" s="402" t="s">
        <v>1179</v>
      </c>
      <c r="W492" s="379" t="s">
        <v>643</v>
      </c>
      <c r="X492" s="435" t="s">
        <v>1023</v>
      </c>
    </row>
    <row r="493" spans="18:24">
      <c r="R493" s="431" t="s">
        <v>2185</v>
      </c>
      <c r="S493" s="443">
        <v>1612</v>
      </c>
      <c r="T493" s="446"/>
      <c r="V493" s="402" t="s">
        <v>1095</v>
      </c>
      <c r="W493" s="379" t="s">
        <v>575</v>
      </c>
      <c r="X493" s="435" t="s">
        <v>1052</v>
      </c>
    </row>
    <row r="494" spans="18:24">
      <c r="R494" s="431" t="s">
        <v>2057</v>
      </c>
      <c r="S494" s="443" t="s">
        <v>1578</v>
      </c>
      <c r="T494" s="447"/>
      <c r="V494" s="402" t="s">
        <v>1363</v>
      </c>
      <c r="W494" s="379" t="s">
        <v>646</v>
      </c>
      <c r="X494" s="435" t="s">
        <v>1024</v>
      </c>
    </row>
    <row r="495" spans="18:24">
      <c r="R495" s="431" t="s">
        <v>2066</v>
      </c>
      <c r="S495" s="443" t="s">
        <v>1579</v>
      </c>
      <c r="T495" s="446"/>
      <c r="V495" s="402" t="s">
        <v>1309</v>
      </c>
      <c r="W495" s="379" t="s">
        <v>541</v>
      </c>
      <c r="X495" s="435" t="s">
        <v>1028</v>
      </c>
    </row>
    <row r="496" spans="18:24">
      <c r="R496" s="431" t="s">
        <v>2056</v>
      </c>
      <c r="S496" s="443" t="s">
        <v>1580</v>
      </c>
      <c r="T496" s="446"/>
      <c r="V496" s="402" t="s">
        <v>1250</v>
      </c>
      <c r="W496" s="379" t="s">
        <v>613</v>
      </c>
      <c r="X496" s="435" t="s">
        <v>1027</v>
      </c>
    </row>
    <row r="497" spans="18:24">
      <c r="R497" s="431" t="s">
        <v>2067</v>
      </c>
      <c r="S497" s="443" t="s">
        <v>1581</v>
      </c>
      <c r="T497" s="446"/>
      <c r="V497" s="402" t="s">
        <v>1260</v>
      </c>
      <c r="W497" s="379" t="s">
        <v>650</v>
      </c>
      <c r="X497" s="435" t="s">
        <v>1268</v>
      </c>
    </row>
    <row r="498" spans="18:24">
      <c r="R498" s="431" t="s">
        <v>1582</v>
      </c>
      <c r="S498" s="443" t="s">
        <v>1583</v>
      </c>
      <c r="T498" s="446"/>
      <c r="V498" s="402" t="s">
        <v>1327</v>
      </c>
      <c r="W498" s="379" t="s">
        <v>583</v>
      </c>
      <c r="X498" s="435" t="s">
        <v>1030</v>
      </c>
    </row>
    <row r="499" spans="18:24">
      <c r="R499" s="431" t="s">
        <v>1584</v>
      </c>
      <c r="S499" s="443" t="s">
        <v>1585</v>
      </c>
      <c r="T499" s="446"/>
      <c r="V499" s="402" t="s">
        <v>1181</v>
      </c>
      <c r="W499" s="379" t="s">
        <v>685</v>
      </c>
      <c r="X499" s="435" t="s">
        <v>991</v>
      </c>
    </row>
    <row r="500" spans="18:24">
      <c r="R500" s="431" t="s">
        <v>1586</v>
      </c>
      <c r="S500" s="443" t="s">
        <v>1587</v>
      </c>
      <c r="T500" s="446"/>
      <c r="V500" s="402" t="s">
        <v>1344</v>
      </c>
      <c r="W500" s="379" t="s">
        <v>603</v>
      </c>
      <c r="X500" s="435" t="s">
        <v>1046</v>
      </c>
    </row>
    <row r="501" spans="18:24">
      <c r="R501" s="431" t="s">
        <v>2090</v>
      </c>
      <c r="S501" s="443" t="s">
        <v>1588</v>
      </c>
      <c r="T501" s="446"/>
      <c r="V501" s="402" t="s">
        <v>1183</v>
      </c>
      <c r="W501" s="379" t="s">
        <v>665</v>
      </c>
      <c r="X501" s="435" t="s">
        <v>1046</v>
      </c>
    </row>
    <row r="502" spans="18:24">
      <c r="R502" s="431" t="s">
        <v>2091</v>
      </c>
      <c r="S502" s="443" t="s">
        <v>1589</v>
      </c>
      <c r="T502" s="446"/>
      <c r="V502" s="402" t="s">
        <v>1350</v>
      </c>
      <c r="W502" s="379" t="s">
        <v>612</v>
      </c>
      <c r="X502" s="435" t="s">
        <v>1031</v>
      </c>
    </row>
    <row r="503" spans="18:24">
      <c r="R503" s="431" t="s">
        <v>2092</v>
      </c>
      <c r="S503" s="443" t="s">
        <v>1590</v>
      </c>
      <c r="T503" s="446"/>
      <c r="V503" s="402" t="s">
        <v>1310</v>
      </c>
      <c r="W503" s="379" t="s">
        <v>544</v>
      </c>
      <c r="X503" s="435" t="s">
        <v>1032</v>
      </c>
    </row>
    <row r="504" spans="18:24">
      <c r="R504" s="431" t="s">
        <v>2093</v>
      </c>
      <c r="S504" s="443" t="s">
        <v>1591</v>
      </c>
      <c r="T504" s="447"/>
      <c r="V504" s="402" t="s">
        <v>1349</v>
      </c>
      <c r="W504" s="379" t="s">
        <v>611</v>
      </c>
      <c r="X504" s="435" t="s">
        <v>1033</v>
      </c>
    </row>
    <row r="505" spans="18:24">
      <c r="R505" s="431" t="s">
        <v>1592</v>
      </c>
      <c r="S505" s="443" t="s">
        <v>1593</v>
      </c>
      <c r="T505" s="447"/>
      <c r="V505" s="402" t="s">
        <v>1184</v>
      </c>
      <c r="W505" s="379" t="s">
        <v>1184</v>
      </c>
      <c r="X505" s="435" t="s">
        <v>1035</v>
      </c>
    </row>
    <row r="506" spans="18:24">
      <c r="R506" s="431" t="s">
        <v>1594</v>
      </c>
      <c r="S506" s="443" t="s">
        <v>1595</v>
      </c>
      <c r="T506" s="446"/>
      <c r="V506" s="402" t="s">
        <v>1313</v>
      </c>
      <c r="W506" s="379" t="s">
        <v>550</v>
      </c>
      <c r="X506" s="435" t="s">
        <v>1034</v>
      </c>
    </row>
    <row r="507" spans="18:24">
      <c r="R507" s="431" t="s">
        <v>2095</v>
      </c>
      <c r="S507" s="443" t="s">
        <v>1596</v>
      </c>
      <c r="T507" s="446"/>
      <c r="V507" s="402" t="s">
        <v>1305</v>
      </c>
      <c r="W507" s="379" t="s">
        <v>535</v>
      </c>
      <c r="X507" s="435" t="s">
        <v>929</v>
      </c>
    </row>
    <row r="508" spans="18:24">
      <c r="R508" s="431" t="s">
        <v>2058</v>
      </c>
      <c r="S508" s="443" t="s">
        <v>1597</v>
      </c>
      <c r="T508" s="446"/>
      <c r="V508" s="402" t="s">
        <v>1345</v>
      </c>
      <c r="W508" s="379" t="s">
        <v>605</v>
      </c>
      <c r="X508" s="435" t="s">
        <v>1036</v>
      </c>
    </row>
    <row r="509" spans="18:24">
      <c r="R509" s="431" t="s">
        <v>1598</v>
      </c>
      <c r="S509" s="443" t="s">
        <v>1599</v>
      </c>
      <c r="T509" s="446"/>
      <c r="V509" s="402" t="s">
        <v>1334</v>
      </c>
      <c r="W509" s="379" t="s">
        <v>591</v>
      </c>
      <c r="X509" s="435" t="s">
        <v>1043</v>
      </c>
    </row>
    <row r="510" spans="18:24">
      <c r="R510" s="432" t="s">
        <v>2075</v>
      </c>
      <c r="S510" s="444">
        <v>1408</v>
      </c>
      <c r="T510" s="446"/>
      <c r="V510" s="402" t="s">
        <v>1320</v>
      </c>
      <c r="W510" s="379" t="s">
        <v>571</v>
      </c>
      <c r="X510" s="435" t="s">
        <v>1039</v>
      </c>
    </row>
    <row r="511" spans="18:24">
      <c r="R511" s="431" t="s">
        <v>1600</v>
      </c>
      <c r="S511" s="443" t="s">
        <v>1601</v>
      </c>
      <c r="T511" s="446"/>
      <c r="V511" s="402" t="s">
        <v>1185</v>
      </c>
      <c r="W511" s="379" t="s">
        <v>597</v>
      </c>
      <c r="X511" s="435" t="s">
        <v>1040</v>
      </c>
    </row>
    <row r="512" spans="18:24">
      <c r="R512" s="431" t="s">
        <v>1602</v>
      </c>
      <c r="S512" s="443" t="s">
        <v>1603</v>
      </c>
      <c r="T512" s="446"/>
      <c r="V512" s="402" t="s">
        <v>1404</v>
      </c>
      <c r="W512" s="379" t="s">
        <v>555</v>
      </c>
      <c r="X512" s="435" t="s">
        <v>1041</v>
      </c>
    </row>
    <row r="513" spans="18:24">
      <c r="R513" s="431" t="s">
        <v>1604</v>
      </c>
      <c r="S513" s="443" t="s">
        <v>1605</v>
      </c>
      <c r="T513" s="447"/>
      <c r="V513" s="402" t="s">
        <v>1187</v>
      </c>
      <c r="W513" s="379" t="s">
        <v>542</v>
      </c>
      <c r="X513" s="435" t="s">
        <v>1047</v>
      </c>
    </row>
    <row r="514" spans="18:24">
      <c r="R514" s="431" t="s">
        <v>1606</v>
      </c>
      <c r="S514" s="443" t="s">
        <v>1607</v>
      </c>
      <c r="T514" s="446"/>
      <c r="V514" s="402" t="s">
        <v>1189</v>
      </c>
      <c r="W514" s="379" t="s">
        <v>659</v>
      </c>
      <c r="X514" s="435" t="s">
        <v>1038</v>
      </c>
    </row>
    <row r="515" spans="18:24">
      <c r="R515" s="431" t="s">
        <v>1608</v>
      </c>
      <c r="S515" s="443" t="s">
        <v>1609</v>
      </c>
      <c r="T515" s="446"/>
      <c r="V515" s="402" t="s">
        <v>1361</v>
      </c>
      <c r="W515" s="379" t="s">
        <v>634</v>
      </c>
      <c r="X515" s="435" t="s">
        <v>1042</v>
      </c>
    </row>
    <row r="516" spans="18:24">
      <c r="R516" s="431" t="s">
        <v>1610</v>
      </c>
      <c r="S516" s="443" t="s">
        <v>1611</v>
      </c>
      <c r="T516" s="447"/>
      <c r="V516" s="402" t="s">
        <v>1265</v>
      </c>
      <c r="W516" s="379" t="s">
        <v>652</v>
      </c>
      <c r="X516" s="435" t="s">
        <v>1045</v>
      </c>
    </row>
    <row r="517" spans="18:24">
      <c r="R517" s="432" t="s">
        <v>2197</v>
      </c>
      <c r="S517" s="444" t="s">
        <v>1640</v>
      </c>
      <c r="T517" s="446"/>
      <c r="V517" s="402" t="s">
        <v>1190</v>
      </c>
      <c r="W517" s="379" t="s">
        <v>638</v>
      </c>
      <c r="X517" s="435" t="s">
        <v>299</v>
      </c>
    </row>
    <row r="518" spans="18:24">
      <c r="R518" s="431" t="s">
        <v>1612</v>
      </c>
      <c r="S518" s="443" t="s">
        <v>1613</v>
      </c>
      <c r="T518" s="446"/>
      <c r="V518" s="402" t="s">
        <v>1335</v>
      </c>
      <c r="W518" s="379" t="s">
        <v>593</v>
      </c>
      <c r="X518" s="435" t="s">
        <v>1044</v>
      </c>
    </row>
    <row r="519" spans="18:24">
      <c r="R519" s="431" t="s">
        <v>1614</v>
      </c>
      <c r="S519" s="443" t="s">
        <v>1615</v>
      </c>
      <c r="T519" s="446"/>
      <c r="V519" s="402" t="s">
        <v>1406</v>
      </c>
      <c r="W519" s="379" t="s">
        <v>664</v>
      </c>
      <c r="X519" s="435"/>
    </row>
    <row r="520" spans="18:24">
      <c r="R520" s="431" t="s">
        <v>2097</v>
      </c>
      <c r="S520" s="443" t="s">
        <v>1616</v>
      </c>
      <c r="T520" s="446"/>
      <c r="V520" s="402" t="s">
        <v>1194</v>
      </c>
      <c r="W520" s="379" t="s">
        <v>663</v>
      </c>
      <c r="X520" s="435" t="s">
        <v>1049</v>
      </c>
    </row>
    <row r="521" spans="18:24">
      <c r="R521" s="431" t="s">
        <v>1617</v>
      </c>
      <c r="S521" s="443" t="s">
        <v>1618</v>
      </c>
      <c r="T521" s="446"/>
      <c r="V521" s="402" t="s">
        <v>1195</v>
      </c>
      <c r="W521" s="379" t="s">
        <v>647</v>
      </c>
      <c r="X521" s="435" t="s">
        <v>1053</v>
      </c>
    </row>
    <row r="522" spans="18:24">
      <c r="R522" s="431" t="s">
        <v>1619</v>
      </c>
      <c r="S522" s="443" t="s">
        <v>1620</v>
      </c>
      <c r="T522" s="446"/>
      <c r="V522" s="402" t="s">
        <v>1197</v>
      </c>
      <c r="W522" s="379" t="s">
        <v>640</v>
      </c>
      <c r="X522" s="435" t="s">
        <v>1051</v>
      </c>
    </row>
    <row r="523" spans="18:24">
      <c r="R523" s="431" t="s">
        <v>1621</v>
      </c>
      <c r="S523" s="443" t="s">
        <v>1622</v>
      </c>
      <c r="T523" s="446"/>
      <c r="V523" s="402" t="s">
        <v>1390</v>
      </c>
      <c r="W523" s="379" t="s">
        <v>712</v>
      </c>
      <c r="X523" s="435" t="s">
        <v>1050</v>
      </c>
    </row>
    <row r="524" spans="18:24">
      <c r="R524" s="431" t="s">
        <v>2099</v>
      </c>
      <c r="S524" s="443" t="s">
        <v>1623</v>
      </c>
      <c r="T524" s="446"/>
      <c r="V524" s="402" t="s">
        <v>1390</v>
      </c>
      <c r="W524" s="379" t="s">
        <v>2264</v>
      </c>
      <c r="X524" s="435" t="s">
        <v>1050</v>
      </c>
    </row>
    <row r="525" spans="18:24">
      <c r="R525" s="431" t="s">
        <v>2176</v>
      </c>
      <c r="S525" s="443">
        <v>1662</v>
      </c>
      <c r="T525" s="446"/>
      <c r="V525" s="402" t="s">
        <v>1317</v>
      </c>
      <c r="W525" s="379" t="s">
        <v>564</v>
      </c>
      <c r="X525" s="435" t="s">
        <v>1054</v>
      </c>
    </row>
    <row r="526" spans="18:24">
      <c r="R526" s="431" t="s">
        <v>1624</v>
      </c>
      <c r="S526" s="443" t="s">
        <v>1625</v>
      </c>
      <c r="T526" s="446"/>
      <c r="V526" s="402" t="s">
        <v>1198</v>
      </c>
      <c r="W526" s="379" t="s">
        <v>1414</v>
      </c>
      <c r="X526" s="435" t="s">
        <v>1057</v>
      </c>
    </row>
    <row r="527" spans="18:24">
      <c r="R527" s="432" t="s">
        <v>2100</v>
      </c>
      <c r="S527" s="444" t="s">
        <v>1626</v>
      </c>
      <c r="T527" s="446"/>
      <c r="V527" s="402" t="s">
        <v>1384</v>
      </c>
      <c r="W527" s="379" t="s">
        <v>701</v>
      </c>
      <c r="X527" s="435" t="s">
        <v>1055</v>
      </c>
    </row>
    <row r="528" spans="18:24">
      <c r="R528" s="432" t="s">
        <v>2096</v>
      </c>
      <c r="S528" s="444" t="s">
        <v>1599</v>
      </c>
      <c r="T528" s="446"/>
      <c r="V528" s="402" t="s">
        <v>1373</v>
      </c>
      <c r="W528" s="379" t="s">
        <v>677</v>
      </c>
      <c r="X528" s="435" t="s">
        <v>1058</v>
      </c>
    </row>
    <row r="529" spans="18:24">
      <c r="R529" s="431" t="s">
        <v>2101</v>
      </c>
      <c r="S529" s="443" t="s">
        <v>1626</v>
      </c>
      <c r="T529" s="446"/>
      <c r="V529" s="402" t="s">
        <v>1374</v>
      </c>
      <c r="W529" s="379" t="s">
        <v>678</v>
      </c>
      <c r="X529" s="435" t="s">
        <v>356</v>
      </c>
    </row>
    <row r="530" spans="18:24">
      <c r="R530" s="431" t="s">
        <v>1627</v>
      </c>
      <c r="S530" s="443" t="s">
        <v>1628</v>
      </c>
      <c r="T530" s="447"/>
      <c r="V530" s="402" t="s">
        <v>1308</v>
      </c>
      <c r="W530" s="379" t="s">
        <v>540</v>
      </c>
      <c r="X530" s="435" t="s">
        <v>1056</v>
      </c>
    </row>
    <row r="531" spans="18:24">
      <c r="R531" s="431" t="s">
        <v>1629</v>
      </c>
      <c r="S531" s="443" t="s">
        <v>1630</v>
      </c>
      <c r="T531" s="446"/>
      <c r="V531" s="402" t="s">
        <v>1311</v>
      </c>
      <c r="W531" s="379" t="s">
        <v>546</v>
      </c>
      <c r="X531" s="435" t="s">
        <v>1394</v>
      </c>
    </row>
    <row r="532" spans="18:24">
      <c r="R532" s="432" t="s">
        <v>2102</v>
      </c>
      <c r="S532" s="444" t="s">
        <v>1631</v>
      </c>
      <c r="T532" s="446"/>
      <c r="V532" s="402" t="s">
        <v>1375</v>
      </c>
      <c r="W532" s="379" t="s">
        <v>679</v>
      </c>
      <c r="X532" s="435" t="s">
        <v>268</v>
      </c>
    </row>
    <row r="533" spans="18:24">
      <c r="R533" s="431" t="s">
        <v>2103</v>
      </c>
      <c r="S533" s="443" t="s">
        <v>1631</v>
      </c>
      <c r="T533" s="447"/>
      <c r="V533" s="402" t="s">
        <v>1307</v>
      </c>
      <c r="W533" s="379" t="s">
        <v>538</v>
      </c>
      <c r="X533" s="435" t="s">
        <v>1059</v>
      </c>
    </row>
    <row r="534" spans="18:24">
      <c r="R534" s="431" t="s">
        <v>2105</v>
      </c>
      <c r="S534" s="443" t="s">
        <v>1632</v>
      </c>
      <c r="T534" s="446"/>
      <c r="V534" s="402" t="s">
        <v>2256</v>
      </c>
      <c r="W534" s="477" t="s">
        <v>596</v>
      </c>
      <c r="X534" s="435" t="s">
        <v>1019</v>
      </c>
    </row>
    <row r="535" spans="18:24">
      <c r="R535" s="431" t="s">
        <v>1633</v>
      </c>
      <c r="S535" s="443" t="s">
        <v>1634</v>
      </c>
      <c r="T535" s="446"/>
      <c r="V535" s="402" t="s">
        <v>1366</v>
      </c>
      <c r="W535" s="379" t="s">
        <v>655</v>
      </c>
      <c r="X535" s="435" t="s">
        <v>1060</v>
      </c>
    </row>
    <row r="536" spans="18:24">
      <c r="R536" s="431" t="s">
        <v>1635</v>
      </c>
      <c r="S536" s="443" t="s">
        <v>1636</v>
      </c>
      <c r="T536" s="446"/>
      <c r="V536" s="402" t="s">
        <v>1388</v>
      </c>
      <c r="W536" s="379" t="s">
        <v>710</v>
      </c>
      <c r="X536" s="435" t="s">
        <v>373</v>
      </c>
    </row>
    <row r="537" spans="18:24">
      <c r="R537" s="431" t="s">
        <v>2106</v>
      </c>
      <c r="S537" s="443" t="s">
        <v>1637</v>
      </c>
      <c r="T537" s="447"/>
      <c r="V537" s="402" t="s">
        <v>1239</v>
      </c>
      <c r="W537" s="379" t="s">
        <v>680</v>
      </c>
      <c r="X537" s="435" t="s">
        <v>930</v>
      </c>
    </row>
    <row r="538" spans="18:24">
      <c r="R538" s="431" t="s">
        <v>1638</v>
      </c>
      <c r="S538" s="443" t="s">
        <v>1639</v>
      </c>
      <c r="T538" s="446"/>
      <c r="V538" s="402" t="s">
        <v>1352</v>
      </c>
      <c r="W538" s="379" t="s">
        <v>615</v>
      </c>
      <c r="X538" s="435" t="s">
        <v>272</v>
      </c>
    </row>
    <row r="539" spans="18:24">
      <c r="R539" s="432" t="s">
        <v>2155</v>
      </c>
      <c r="S539" s="444" t="s">
        <v>1881</v>
      </c>
      <c r="T539" s="447"/>
      <c r="V539" s="402" t="s">
        <v>1200</v>
      </c>
      <c r="W539" s="379" t="s">
        <v>682</v>
      </c>
      <c r="X539" s="435" t="s">
        <v>935</v>
      </c>
    </row>
    <row r="540" spans="18:24">
      <c r="R540" s="431" t="s">
        <v>2108</v>
      </c>
      <c r="S540" s="443" t="s">
        <v>1640</v>
      </c>
      <c r="T540" s="446"/>
      <c r="V540" s="402" t="s">
        <v>1293</v>
      </c>
      <c r="W540" s="379" t="s">
        <v>692</v>
      </c>
      <c r="X540" s="435" t="s">
        <v>949</v>
      </c>
    </row>
    <row r="541" spans="18:24">
      <c r="R541" s="431" t="s">
        <v>2109</v>
      </c>
      <c r="S541" s="443" t="s">
        <v>1641</v>
      </c>
      <c r="T541" s="446"/>
      <c r="V541" s="402" t="s">
        <v>1279</v>
      </c>
      <c r="W541" s="379" t="s">
        <v>698</v>
      </c>
      <c r="X541" s="435" t="s">
        <v>936</v>
      </c>
    </row>
    <row r="542" spans="18:24">
      <c r="R542" s="432" t="s">
        <v>2107</v>
      </c>
      <c r="S542" s="444" t="s">
        <v>1640</v>
      </c>
      <c r="T542" s="446"/>
      <c r="V542" s="402" t="s">
        <v>1204</v>
      </c>
      <c r="W542" s="379" t="s">
        <v>631</v>
      </c>
      <c r="X542" s="435" t="s">
        <v>938</v>
      </c>
    </row>
    <row r="543" spans="18:24">
      <c r="R543" s="431" t="s">
        <v>2111</v>
      </c>
      <c r="S543" s="443" t="s">
        <v>1644</v>
      </c>
      <c r="T543" s="446"/>
      <c r="V543" s="402" t="s">
        <v>1202</v>
      </c>
      <c r="W543" s="379" t="s">
        <v>560</v>
      </c>
      <c r="X543" s="435" t="s">
        <v>939</v>
      </c>
    </row>
    <row r="544" spans="18:24">
      <c r="R544" s="431" t="s">
        <v>1642</v>
      </c>
      <c r="S544" s="443" t="s">
        <v>1643</v>
      </c>
      <c r="T544" s="446"/>
      <c r="V544" s="402" t="s">
        <v>1371</v>
      </c>
      <c r="W544" s="379" t="s">
        <v>675</v>
      </c>
      <c r="X544" s="435" t="s">
        <v>345</v>
      </c>
    </row>
    <row r="545" spans="18:24">
      <c r="R545" s="432" t="s">
        <v>2110</v>
      </c>
      <c r="S545" s="444" t="s">
        <v>1643</v>
      </c>
      <c r="T545" s="447"/>
      <c r="V545" s="402" t="s">
        <v>1337</v>
      </c>
      <c r="W545" s="379" t="s">
        <v>595</v>
      </c>
      <c r="X545" s="435" t="s">
        <v>408</v>
      </c>
    </row>
    <row r="546" spans="18:24">
      <c r="R546" s="431" t="s">
        <v>1645</v>
      </c>
      <c r="S546" s="443" t="s">
        <v>1646</v>
      </c>
      <c r="T546" s="447"/>
      <c r="V546" s="402" t="s">
        <v>1326</v>
      </c>
      <c r="W546" s="379" t="s">
        <v>582</v>
      </c>
      <c r="X546" s="435" t="s">
        <v>940</v>
      </c>
    </row>
    <row r="547" spans="18:24">
      <c r="R547" s="431" t="s">
        <v>1647</v>
      </c>
      <c r="S547" s="443" t="s">
        <v>1648</v>
      </c>
      <c r="T547" s="446"/>
      <c r="V547" s="402" t="s">
        <v>1205</v>
      </c>
      <c r="W547" s="379" t="s">
        <v>551</v>
      </c>
      <c r="X547" s="435" t="s">
        <v>937</v>
      </c>
    </row>
    <row r="548" spans="18:24">
      <c r="R548" s="432" t="s">
        <v>2098</v>
      </c>
      <c r="S548" s="444" t="s">
        <v>1623</v>
      </c>
      <c r="T548" s="447"/>
      <c r="V548" s="402" t="s">
        <v>1256</v>
      </c>
      <c r="W548" s="379" t="s">
        <v>625</v>
      </c>
      <c r="X548" s="435" t="s">
        <v>1074</v>
      </c>
    </row>
    <row r="549" spans="18:24">
      <c r="R549" s="431" t="s">
        <v>2112</v>
      </c>
      <c r="S549" s="443" t="s">
        <v>1649</v>
      </c>
      <c r="T549" s="446"/>
      <c r="V549" s="402" t="s">
        <v>1207</v>
      </c>
      <c r="W549" s="379" t="s">
        <v>702</v>
      </c>
      <c r="X549" s="435" t="s">
        <v>952</v>
      </c>
    </row>
    <row r="550" spans="18:24">
      <c r="R550" s="431" t="s">
        <v>1650</v>
      </c>
      <c r="S550" s="443" t="s">
        <v>1651</v>
      </c>
      <c r="T550" s="446"/>
      <c r="V550" s="402" t="s">
        <v>1208</v>
      </c>
      <c r="W550" s="379" t="s">
        <v>627</v>
      </c>
      <c r="X550" s="435" t="s">
        <v>950</v>
      </c>
    </row>
    <row r="551" spans="18:24">
      <c r="R551" s="431" t="s">
        <v>1652</v>
      </c>
      <c r="S551" s="443" t="s">
        <v>1653</v>
      </c>
      <c r="T551" s="446"/>
      <c r="V551" s="402" t="s">
        <v>1133</v>
      </c>
      <c r="W551" s="379" t="s">
        <v>621</v>
      </c>
      <c r="X551" s="435" t="s">
        <v>942</v>
      </c>
    </row>
    <row r="552" spans="18:24">
      <c r="R552" s="432" t="s">
        <v>2114</v>
      </c>
      <c r="S552" s="443" t="s">
        <v>1654</v>
      </c>
      <c r="T552" s="446"/>
      <c r="V552" s="402" t="s">
        <v>1330</v>
      </c>
      <c r="W552" s="379" t="s">
        <v>586</v>
      </c>
      <c r="X552" s="435" t="s">
        <v>943</v>
      </c>
    </row>
    <row r="553" spans="18:24">
      <c r="R553" s="431" t="s">
        <v>2115</v>
      </c>
      <c r="S553" s="443" t="s">
        <v>1654</v>
      </c>
      <c r="T553" s="446"/>
      <c r="V553" s="402" t="s">
        <v>1210</v>
      </c>
      <c r="W553" s="379" t="s">
        <v>557</v>
      </c>
      <c r="X553" s="435" t="s">
        <v>947</v>
      </c>
    </row>
    <row r="554" spans="18:24">
      <c r="R554" s="432" t="s">
        <v>2113</v>
      </c>
      <c r="S554" s="443" t="s">
        <v>1654</v>
      </c>
      <c r="T554" s="446"/>
      <c r="V554" s="402" t="s">
        <v>1322</v>
      </c>
      <c r="W554" s="379" t="s">
        <v>578</v>
      </c>
      <c r="X554" s="435" t="s">
        <v>941</v>
      </c>
    </row>
    <row r="555" spans="18:24">
      <c r="R555" s="431" t="s">
        <v>1655</v>
      </c>
      <c r="S555" s="443" t="s">
        <v>1656</v>
      </c>
      <c r="T555" s="446"/>
      <c r="V555" s="402" t="s">
        <v>1365</v>
      </c>
      <c r="W555" s="379" t="s">
        <v>653</v>
      </c>
      <c r="X555" s="435" t="s">
        <v>946</v>
      </c>
    </row>
    <row r="556" spans="18:24">
      <c r="R556" s="431" t="s">
        <v>1657</v>
      </c>
      <c r="S556" s="443" t="s">
        <v>1658</v>
      </c>
      <c r="T556" s="446"/>
      <c r="V556" s="402" t="s">
        <v>1212</v>
      </c>
      <c r="W556" s="379" t="s">
        <v>2260</v>
      </c>
      <c r="X556" s="435" t="s">
        <v>948</v>
      </c>
    </row>
    <row r="557" spans="18:24">
      <c r="R557" s="431" t="s">
        <v>1659</v>
      </c>
      <c r="S557" s="443" t="s">
        <v>1660</v>
      </c>
      <c r="T557" s="446"/>
      <c r="V557" s="402" t="s">
        <v>1329</v>
      </c>
      <c r="W557" s="379" t="s">
        <v>585</v>
      </c>
      <c r="X557" s="435" t="s">
        <v>534</v>
      </c>
    </row>
    <row r="558" spans="18:24">
      <c r="R558" s="431" t="s">
        <v>2117</v>
      </c>
      <c r="S558" s="443" t="s">
        <v>1661</v>
      </c>
      <c r="T558" s="446"/>
      <c r="V558" s="402" t="s">
        <v>1362</v>
      </c>
      <c r="W558" s="379" t="s">
        <v>636</v>
      </c>
      <c r="X558" s="435" t="s">
        <v>951</v>
      </c>
    </row>
    <row r="559" spans="18:24">
      <c r="R559" s="431" t="s">
        <v>1662</v>
      </c>
      <c r="S559" s="443" t="s">
        <v>1663</v>
      </c>
      <c r="T559" s="446"/>
      <c r="V559" s="402" t="s">
        <v>1385</v>
      </c>
      <c r="W559" s="379" t="s">
        <v>706</v>
      </c>
      <c r="X559" s="435" t="s">
        <v>944</v>
      </c>
    </row>
    <row r="560" spans="18:24">
      <c r="R560" s="432" t="s">
        <v>2122</v>
      </c>
      <c r="S560" s="444" t="s">
        <v>1668</v>
      </c>
      <c r="T560" s="446"/>
      <c r="V560" s="402" t="s">
        <v>1356</v>
      </c>
      <c r="W560" s="379" t="s">
        <v>620</v>
      </c>
      <c r="X560" s="435" t="s">
        <v>953</v>
      </c>
    </row>
    <row r="561" spans="18:24">
      <c r="R561" s="431" t="s">
        <v>2119</v>
      </c>
      <c r="S561" s="443" t="s">
        <v>1664</v>
      </c>
      <c r="T561" s="446"/>
      <c r="V561" s="402" t="s">
        <v>1213</v>
      </c>
      <c r="W561" s="379" t="s">
        <v>717</v>
      </c>
      <c r="X561" s="435" t="s">
        <v>958</v>
      </c>
    </row>
    <row r="562" spans="18:24">
      <c r="R562" s="431" t="s">
        <v>2121</v>
      </c>
      <c r="S562" s="443" t="s">
        <v>1665</v>
      </c>
      <c r="T562" s="446"/>
      <c r="V562" s="402" t="s">
        <v>1229</v>
      </c>
      <c r="W562" s="379" t="s">
        <v>536</v>
      </c>
      <c r="X562" s="435" t="s">
        <v>960</v>
      </c>
    </row>
    <row r="563" spans="18:24">
      <c r="R563" s="432" t="s">
        <v>2126</v>
      </c>
      <c r="S563" s="444" t="s">
        <v>1668</v>
      </c>
      <c r="T563" s="447"/>
      <c r="V563" s="402" t="s">
        <v>1221</v>
      </c>
      <c r="W563" s="477" t="s">
        <v>718</v>
      </c>
      <c r="X563" s="435" t="s">
        <v>959</v>
      </c>
    </row>
    <row r="564" spans="18:24">
      <c r="R564" s="431" t="s">
        <v>1666</v>
      </c>
      <c r="S564" s="443" t="s">
        <v>1667</v>
      </c>
      <c r="T564" s="446"/>
      <c r="V564" s="402" t="s">
        <v>2262</v>
      </c>
      <c r="W564" s="477" t="s">
        <v>2263</v>
      </c>
      <c r="X564" s="435" t="s">
        <v>959</v>
      </c>
    </row>
    <row r="565" spans="18:24">
      <c r="R565" s="431" t="s">
        <v>2124</v>
      </c>
      <c r="S565" s="443" t="s">
        <v>1669</v>
      </c>
      <c r="T565" s="446"/>
      <c r="V565" s="402" t="s">
        <v>1215</v>
      </c>
      <c r="W565" s="379" t="s">
        <v>694</v>
      </c>
      <c r="X565" s="435" t="s">
        <v>957</v>
      </c>
    </row>
    <row r="566" spans="18:24">
      <c r="R566" s="432" t="s">
        <v>2069</v>
      </c>
      <c r="S566" s="444">
        <v>1513</v>
      </c>
      <c r="T566" s="447"/>
      <c r="V566" s="402" t="s">
        <v>1217</v>
      </c>
      <c r="W566" s="379" t="s">
        <v>642</v>
      </c>
      <c r="X566" s="435" t="s">
        <v>955</v>
      </c>
    </row>
    <row r="567" spans="18:24">
      <c r="R567" s="431" t="s">
        <v>2186</v>
      </c>
      <c r="S567" s="443">
        <v>1612</v>
      </c>
      <c r="T567" s="446"/>
      <c r="V567" s="402" t="s">
        <v>1341</v>
      </c>
      <c r="W567" s="379" t="s">
        <v>600</v>
      </c>
      <c r="X567" s="435" t="s">
        <v>285</v>
      </c>
    </row>
    <row r="568" spans="18:24">
      <c r="R568" s="431" t="s">
        <v>2123</v>
      </c>
      <c r="S568" s="443" t="s">
        <v>1669</v>
      </c>
      <c r="T568" s="447"/>
      <c r="V568" s="402" t="s">
        <v>1331</v>
      </c>
      <c r="W568" s="379" t="s">
        <v>587</v>
      </c>
      <c r="X568" s="435" t="s">
        <v>954</v>
      </c>
    </row>
    <row r="569" spans="18:24">
      <c r="R569" s="432" t="s">
        <v>2120</v>
      </c>
      <c r="S569" s="444" t="s">
        <v>1665</v>
      </c>
      <c r="T569" s="446"/>
      <c r="V569" s="402" t="s">
        <v>1219</v>
      </c>
      <c r="W569" s="379" t="s">
        <v>548</v>
      </c>
      <c r="X569" s="435" t="s">
        <v>956</v>
      </c>
    </row>
    <row r="570" spans="18:24">
      <c r="R570" s="431" t="s">
        <v>1670</v>
      </c>
      <c r="S570" s="443" t="s">
        <v>1671</v>
      </c>
      <c r="T570" s="446"/>
      <c r="V570" s="402" t="s">
        <v>1223</v>
      </c>
      <c r="W570" s="379" t="s">
        <v>686</v>
      </c>
      <c r="X570" s="435" t="s">
        <v>392</v>
      </c>
    </row>
    <row r="571" spans="18:24">
      <c r="R571" s="431" t="s">
        <v>2125</v>
      </c>
      <c r="S571" s="443" t="s">
        <v>1674</v>
      </c>
      <c r="T571" s="447"/>
      <c r="V571" s="402" t="s">
        <v>1353</v>
      </c>
      <c r="W571" s="379" t="s">
        <v>616</v>
      </c>
      <c r="X571" s="435" t="s">
        <v>1065</v>
      </c>
    </row>
    <row r="572" spans="18:24">
      <c r="R572" s="431" t="s">
        <v>1672</v>
      </c>
      <c r="S572" s="443" t="s">
        <v>1673</v>
      </c>
      <c r="T572" s="447"/>
      <c r="V572" s="402" t="s">
        <v>1377</v>
      </c>
      <c r="W572" s="379" t="s">
        <v>690</v>
      </c>
      <c r="X572" s="435" t="s">
        <v>963</v>
      </c>
    </row>
    <row r="573" spans="18:24">
      <c r="R573" s="431" t="s">
        <v>2127</v>
      </c>
      <c r="S573" s="443" t="s">
        <v>1674</v>
      </c>
      <c r="T573" s="446"/>
      <c r="V573" s="402" t="s">
        <v>1225</v>
      </c>
      <c r="W573" s="379" t="s">
        <v>644</v>
      </c>
      <c r="X573" s="435" t="s">
        <v>273</v>
      </c>
    </row>
    <row r="574" spans="18:24">
      <c r="R574" s="431" t="s">
        <v>1675</v>
      </c>
      <c r="S574" s="443" t="s">
        <v>1676</v>
      </c>
      <c r="T574" s="446"/>
      <c r="V574" s="402" t="s">
        <v>1285</v>
      </c>
      <c r="W574" s="379" t="s">
        <v>715</v>
      </c>
      <c r="X574" s="435" t="s">
        <v>1286</v>
      </c>
    </row>
    <row r="575" spans="18:24">
      <c r="R575" s="431" t="s">
        <v>1677</v>
      </c>
      <c r="S575" s="443" t="s">
        <v>1678</v>
      </c>
      <c r="T575" s="446"/>
      <c r="V575" s="402" t="s">
        <v>1227</v>
      </c>
      <c r="W575" s="379" t="s">
        <v>670</v>
      </c>
      <c r="X575" s="435" t="s">
        <v>966</v>
      </c>
    </row>
    <row r="576" spans="18:24">
      <c r="R576" s="431" t="s">
        <v>1679</v>
      </c>
      <c r="S576" s="443" t="s">
        <v>1680</v>
      </c>
      <c r="T576" s="446"/>
      <c r="V576" s="402" t="s">
        <v>1230</v>
      </c>
      <c r="W576" s="379" t="s">
        <v>666</v>
      </c>
      <c r="X576" s="435" t="s">
        <v>961</v>
      </c>
    </row>
    <row r="577" spans="18:24">
      <c r="R577" s="431" t="s">
        <v>1681</v>
      </c>
      <c r="S577" s="443" t="s">
        <v>1682</v>
      </c>
      <c r="T577" s="446"/>
      <c r="V577" s="402" t="s">
        <v>1233</v>
      </c>
      <c r="W577" s="379" t="s">
        <v>705</v>
      </c>
      <c r="X577" s="435" t="s">
        <v>962</v>
      </c>
    </row>
    <row r="578" spans="18:24">
      <c r="R578" s="431" t="s">
        <v>1683</v>
      </c>
      <c r="S578" s="443" t="s">
        <v>1684</v>
      </c>
      <c r="T578" s="446"/>
      <c r="V578" s="402" t="s">
        <v>1316</v>
      </c>
      <c r="W578" s="379" t="s">
        <v>562</v>
      </c>
      <c r="X578" s="435" t="s">
        <v>336</v>
      </c>
    </row>
    <row r="579" spans="18:24">
      <c r="R579" s="431" t="s">
        <v>1685</v>
      </c>
      <c r="S579" s="443" t="s">
        <v>1686</v>
      </c>
      <c r="T579" s="446"/>
      <c r="V579" s="402" t="s">
        <v>1393</v>
      </c>
      <c r="W579" s="379" t="s">
        <v>543</v>
      </c>
      <c r="X579" s="435" t="s">
        <v>965</v>
      </c>
    </row>
    <row r="580" spans="18:24">
      <c r="R580" s="432" t="s">
        <v>2104</v>
      </c>
      <c r="S580" s="444" t="s">
        <v>1632</v>
      </c>
      <c r="T580" s="446"/>
      <c r="V580" s="402" t="s">
        <v>1154</v>
      </c>
      <c r="W580" s="379" t="s">
        <v>684</v>
      </c>
      <c r="X580" s="435" t="s">
        <v>967</v>
      </c>
    </row>
    <row r="581" spans="18:24">
      <c r="R581" s="432" t="s">
        <v>2154</v>
      </c>
      <c r="S581" s="444" t="s">
        <v>1881</v>
      </c>
      <c r="T581" s="446"/>
      <c r="V581" s="402" t="s">
        <v>1255</v>
      </c>
      <c r="W581" s="379" t="s">
        <v>622</v>
      </c>
      <c r="X581" s="435" t="s">
        <v>968</v>
      </c>
    </row>
    <row r="582" spans="18:24">
      <c r="R582" s="432" t="s">
        <v>2079</v>
      </c>
      <c r="S582" s="444">
        <v>1677</v>
      </c>
      <c r="T582" s="446"/>
      <c r="V582" s="402" t="s">
        <v>1318</v>
      </c>
      <c r="W582" s="379" t="s">
        <v>565</v>
      </c>
      <c r="X582" s="435" t="s">
        <v>969</v>
      </c>
    </row>
    <row r="583" spans="18:24">
      <c r="R583" s="431" t="s">
        <v>2059</v>
      </c>
      <c r="S583" s="443" t="s">
        <v>1687</v>
      </c>
      <c r="T583" s="446"/>
      <c r="V583" s="402" t="s">
        <v>1093</v>
      </c>
      <c r="W583" s="379" t="s">
        <v>570</v>
      </c>
      <c r="X583" s="435" t="s">
        <v>970</v>
      </c>
    </row>
    <row r="584" spans="18:24">
      <c r="R584" s="431" t="s">
        <v>1688</v>
      </c>
      <c r="S584" s="443" t="s">
        <v>1689</v>
      </c>
      <c r="T584" s="446"/>
      <c r="V584" s="402" t="s">
        <v>1346</v>
      </c>
      <c r="W584" s="379" t="s">
        <v>607</v>
      </c>
      <c r="X584" s="435" t="s">
        <v>971</v>
      </c>
    </row>
    <row r="585" spans="18:24">
      <c r="R585" s="431" t="s">
        <v>2130</v>
      </c>
      <c r="S585" s="443" t="s">
        <v>1690</v>
      </c>
      <c r="T585" s="446"/>
      <c r="V585" s="402" t="s">
        <v>1274</v>
      </c>
      <c r="W585" s="379" t="s">
        <v>656</v>
      </c>
      <c r="X585" s="435" t="s">
        <v>1275</v>
      </c>
    </row>
    <row r="586" spans="18:24">
      <c r="R586" s="432" t="s">
        <v>2128</v>
      </c>
      <c r="S586" s="444" t="s">
        <v>1690</v>
      </c>
      <c r="T586" s="447"/>
      <c r="V586" s="402" t="s">
        <v>1290</v>
      </c>
      <c r="W586" s="379" t="s">
        <v>641</v>
      </c>
      <c r="X586" s="435" t="s">
        <v>982</v>
      </c>
    </row>
    <row r="587" spans="18:24">
      <c r="R587" s="431" t="s">
        <v>1691</v>
      </c>
      <c r="S587" s="443" t="s">
        <v>1692</v>
      </c>
      <c r="T587" s="447"/>
      <c r="V587" s="402" t="s">
        <v>1399</v>
      </c>
      <c r="W587" s="379" t="s">
        <v>726</v>
      </c>
      <c r="X587" s="435" t="s">
        <v>1071</v>
      </c>
    </row>
    <row r="588" spans="18:24">
      <c r="R588" s="431" t="s">
        <v>2132</v>
      </c>
      <c r="S588" s="443" t="s">
        <v>1693</v>
      </c>
      <c r="T588" s="446"/>
      <c r="V588" s="402" t="s">
        <v>1247</v>
      </c>
      <c r="W588" s="379" t="s">
        <v>604</v>
      </c>
      <c r="X588" s="435" t="s">
        <v>981</v>
      </c>
    </row>
    <row r="589" spans="18:24">
      <c r="R589" s="431" t="s">
        <v>1694</v>
      </c>
      <c r="S589" s="443" t="s">
        <v>1695</v>
      </c>
      <c r="T589" s="446"/>
      <c r="V589" s="402" t="s">
        <v>1376</v>
      </c>
      <c r="W589" s="379" t="s">
        <v>681</v>
      </c>
      <c r="X589" s="435" t="s">
        <v>972</v>
      </c>
    </row>
    <row r="590" spans="18:24">
      <c r="R590" s="432" t="s">
        <v>1694</v>
      </c>
      <c r="S590" s="444" t="s">
        <v>1881</v>
      </c>
      <c r="T590" s="447"/>
      <c r="V590" s="402" t="s">
        <v>1333</v>
      </c>
      <c r="W590" s="379" t="s">
        <v>590</v>
      </c>
      <c r="X590" s="435" t="s">
        <v>979</v>
      </c>
    </row>
    <row r="591" spans="18:24">
      <c r="R591" s="431" t="s">
        <v>1696</v>
      </c>
      <c r="S591" s="443" t="s">
        <v>1697</v>
      </c>
      <c r="T591" s="446"/>
      <c r="V591" s="402" t="s">
        <v>1355</v>
      </c>
      <c r="W591" s="379" t="s">
        <v>618</v>
      </c>
      <c r="X591" s="435" t="s">
        <v>973</v>
      </c>
    </row>
    <row r="592" spans="18:24">
      <c r="R592" s="432" t="s">
        <v>2131</v>
      </c>
      <c r="S592" s="444" t="s">
        <v>1693</v>
      </c>
      <c r="T592" s="446"/>
      <c r="V592" s="402" t="s">
        <v>1336</v>
      </c>
      <c r="W592" s="379" t="s">
        <v>594</v>
      </c>
      <c r="X592" s="435" t="s">
        <v>978</v>
      </c>
    </row>
    <row r="593" spans="18:24">
      <c r="R593" s="431" t="s">
        <v>1698</v>
      </c>
      <c r="S593" s="443" t="s">
        <v>1699</v>
      </c>
      <c r="T593" s="446"/>
      <c r="V593" s="402" t="s">
        <v>1243</v>
      </c>
      <c r="W593" s="379" t="s">
        <v>704</v>
      </c>
      <c r="X593" s="435" t="s">
        <v>976</v>
      </c>
    </row>
    <row r="594" spans="18:24">
      <c r="R594" s="431" t="s">
        <v>1714</v>
      </c>
      <c r="S594" s="443" t="s">
        <v>1715</v>
      </c>
      <c r="T594" s="446"/>
      <c r="V594" s="402" t="s">
        <v>1294</v>
      </c>
      <c r="W594" s="379" t="s">
        <v>574</v>
      </c>
      <c r="X594" s="435" t="s">
        <v>977</v>
      </c>
    </row>
    <row r="595" spans="18:24">
      <c r="R595" s="431" t="s">
        <v>1718</v>
      </c>
      <c r="S595" s="443" t="s">
        <v>1719</v>
      </c>
      <c r="T595" s="446"/>
      <c r="V595" s="402" t="s">
        <v>1351</v>
      </c>
      <c r="W595" s="379" t="s">
        <v>614</v>
      </c>
      <c r="X595" s="435" t="s">
        <v>278</v>
      </c>
    </row>
    <row r="596" spans="18:24">
      <c r="R596" s="431" t="s">
        <v>1716</v>
      </c>
      <c r="S596" s="443" t="s">
        <v>1717</v>
      </c>
      <c r="T596" s="446"/>
      <c r="V596" s="402" t="s">
        <v>1328</v>
      </c>
      <c r="W596" s="379" t="s">
        <v>584</v>
      </c>
      <c r="X596" s="435" t="s">
        <v>974</v>
      </c>
    </row>
    <row r="597" spans="18:24">
      <c r="R597" s="431" t="s">
        <v>1700</v>
      </c>
      <c r="S597" s="443" t="s">
        <v>1701</v>
      </c>
      <c r="T597" s="446"/>
      <c r="V597" s="402" t="s">
        <v>1295</v>
      </c>
      <c r="W597" s="379" t="s">
        <v>561</v>
      </c>
      <c r="X597" s="435"/>
    </row>
    <row r="598" spans="18:24">
      <c r="R598" s="431" t="s">
        <v>1720</v>
      </c>
      <c r="S598" s="443" t="s">
        <v>1721</v>
      </c>
      <c r="T598" s="446"/>
      <c r="V598" s="402" t="s">
        <v>1245</v>
      </c>
      <c r="W598" s="379" t="s">
        <v>693</v>
      </c>
      <c r="X598" s="435" t="s">
        <v>408</v>
      </c>
    </row>
    <row r="599" spans="18:24">
      <c r="R599" s="431" t="s">
        <v>1712</v>
      </c>
      <c r="S599" s="443" t="s">
        <v>1713</v>
      </c>
      <c r="T599" s="446"/>
      <c r="V599" s="402" t="s">
        <v>1358</v>
      </c>
      <c r="W599" s="379" t="s">
        <v>628</v>
      </c>
      <c r="X599" s="435" t="s">
        <v>1073</v>
      </c>
    </row>
    <row r="600" spans="18:24">
      <c r="R600" s="431" t="s">
        <v>1722</v>
      </c>
      <c r="S600" s="443" t="s">
        <v>1723</v>
      </c>
      <c r="T600" s="446"/>
      <c r="V600" s="402" t="s">
        <v>1312</v>
      </c>
      <c r="W600" s="379" t="s">
        <v>549</v>
      </c>
      <c r="X600" s="435" t="s">
        <v>975</v>
      </c>
    </row>
    <row r="601" spans="18:24">
      <c r="R601" s="431" t="s">
        <v>1724</v>
      </c>
      <c r="S601" s="443" t="s">
        <v>1725</v>
      </c>
      <c r="T601" s="446"/>
      <c r="V601" s="402" t="s">
        <v>553</v>
      </c>
      <c r="W601" s="379" t="s">
        <v>553</v>
      </c>
      <c r="X601" s="435" t="s">
        <v>1018</v>
      </c>
    </row>
    <row r="602" spans="18:24">
      <c r="R602" s="431" t="s">
        <v>1726</v>
      </c>
      <c r="S602" s="443" t="s">
        <v>1727</v>
      </c>
      <c r="T602" s="446"/>
      <c r="V602" s="402" t="s">
        <v>1263</v>
      </c>
      <c r="W602" s="379" t="s">
        <v>1261</v>
      </c>
      <c r="X602" s="435" t="s">
        <v>980</v>
      </c>
    </row>
    <row r="603" spans="18:24">
      <c r="R603" s="431" t="s">
        <v>2133</v>
      </c>
      <c r="S603" s="443" t="s">
        <v>1728</v>
      </c>
      <c r="T603" s="446"/>
      <c r="V603" s="402" t="s">
        <v>1249</v>
      </c>
      <c r="W603" s="379" t="s">
        <v>630</v>
      </c>
      <c r="X603" s="435" t="s">
        <v>984</v>
      </c>
    </row>
    <row r="604" spans="18:24">
      <c r="R604" s="431" t="s">
        <v>1729</v>
      </c>
      <c r="S604" s="443" t="s">
        <v>1730</v>
      </c>
      <c r="T604" s="446"/>
      <c r="V604" s="402" t="s">
        <v>1372</v>
      </c>
      <c r="W604" s="379" t="s">
        <v>676</v>
      </c>
      <c r="X604" s="435" t="s">
        <v>983</v>
      </c>
    </row>
    <row r="605" spans="18:24">
      <c r="R605" s="431" t="s">
        <v>1731</v>
      </c>
      <c r="S605" s="443" t="s">
        <v>1732</v>
      </c>
      <c r="T605" s="446"/>
      <c r="V605" s="402" t="s">
        <v>1389</v>
      </c>
      <c r="W605" s="379" t="s">
        <v>711</v>
      </c>
      <c r="X605" s="435" t="s">
        <v>1062</v>
      </c>
    </row>
    <row r="606" spans="18:24">
      <c r="R606" s="431" t="s">
        <v>1733</v>
      </c>
      <c r="S606" s="443" t="s">
        <v>1734</v>
      </c>
      <c r="T606" s="446"/>
      <c r="V606" s="402" t="s">
        <v>1354</v>
      </c>
      <c r="W606" s="379" t="s">
        <v>617</v>
      </c>
      <c r="X606" s="435" t="s">
        <v>1063</v>
      </c>
    </row>
    <row r="607" spans="18:24">
      <c r="R607" s="431" t="s">
        <v>1737</v>
      </c>
      <c r="S607" s="443" t="s">
        <v>1738</v>
      </c>
      <c r="T607" s="446"/>
      <c r="V607" s="402" t="s">
        <v>1332</v>
      </c>
      <c r="W607" s="379" t="s">
        <v>588</v>
      </c>
      <c r="X607" s="435" t="s">
        <v>985</v>
      </c>
    </row>
    <row r="608" spans="18:24">
      <c r="R608" s="431" t="s">
        <v>1739</v>
      </c>
      <c r="S608" s="443" t="s">
        <v>1740</v>
      </c>
      <c r="T608" s="446"/>
      <c r="V608" s="402" t="s">
        <v>1089</v>
      </c>
      <c r="W608" s="379" t="s">
        <v>2261</v>
      </c>
      <c r="X608" s="435" t="s">
        <v>1402</v>
      </c>
    </row>
    <row r="609" spans="18:24">
      <c r="R609" s="431" t="s">
        <v>1704</v>
      </c>
      <c r="S609" s="443" t="s">
        <v>1705</v>
      </c>
      <c r="T609" s="446"/>
      <c r="V609" s="402" t="s">
        <v>1381</v>
      </c>
      <c r="W609" s="379" t="s">
        <v>697</v>
      </c>
      <c r="X609" s="435" t="s">
        <v>298</v>
      </c>
    </row>
    <row r="610" spans="18:24">
      <c r="R610" s="431" t="s">
        <v>1741</v>
      </c>
      <c r="S610" s="443" t="s">
        <v>1742</v>
      </c>
      <c r="T610" s="446"/>
      <c r="V610" s="402" t="s">
        <v>1339</v>
      </c>
      <c r="W610" s="379" t="s">
        <v>598</v>
      </c>
      <c r="X610" s="435" t="s">
        <v>986</v>
      </c>
    </row>
    <row r="611" spans="18:24">
      <c r="R611" s="431" t="s">
        <v>1702</v>
      </c>
      <c r="S611" s="443" t="s">
        <v>1703</v>
      </c>
      <c r="T611" s="446"/>
      <c r="V611" s="402" t="s">
        <v>1277</v>
      </c>
      <c r="W611" s="379" t="s">
        <v>725</v>
      </c>
      <c r="X611" s="435" t="s">
        <v>988</v>
      </c>
    </row>
    <row r="612" spans="18:24">
      <c r="R612" s="431" t="s">
        <v>1743</v>
      </c>
      <c r="S612" s="443" t="s">
        <v>1744</v>
      </c>
      <c r="T612" s="446"/>
      <c r="V612" s="402" t="s">
        <v>1325</v>
      </c>
      <c r="W612" s="379" t="s">
        <v>581</v>
      </c>
      <c r="X612" s="435" t="s">
        <v>987</v>
      </c>
    </row>
    <row r="613" spans="18:24">
      <c r="R613" s="431" t="s">
        <v>1706</v>
      </c>
      <c r="S613" s="443" t="s">
        <v>1707</v>
      </c>
      <c r="T613" s="446"/>
      <c r="V613" s="402" t="s">
        <v>1269</v>
      </c>
      <c r="W613" s="379" t="s">
        <v>649</v>
      </c>
      <c r="X613" s="435" t="s">
        <v>989</v>
      </c>
    </row>
    <row r="614" spans="18:24">
      <c r="R614" s="431" t="s">
        <v>1735</v>
      </c>
      <c r="S614" s="443" t="s">
        <v>1736</v>
      </c>
      <c r="T614" s="446"/>
      <c r="V614" s="402" t="s">
        <v>1237</v>
      </c>
      <c r="W614" s="379" t="s">
        <v>559</v>
      </c>
      <c r="X614" s="435" t="s">
        <v>1270</v>
      </c>
    </row>
    <row r="615" spans="18:24">
      <c r="R615" s="431" t="s">
        <v>1745</v>
      </c>
      <c r="S615" s="443" t="s">
        <v>1746</v>
      </c>
      <c r="T615" s="446"/>
      <c r="V615" s="402" t="s">
        <v>1235</v>
      </c>
      <c r="W615" s="379" t="s">
        <v>568</v>
      </c>
      <c r="X615" s="435" t="s">
        <v>1064</v>
      </c>
    </row>
    <row r="616" spans="18:24">
      <c r="R616" s="431" t="s">
        <v>1747</v>
      </c>
      <c r="S616" s="443" t="s">
        <v>1748</v>
      </c>
      <c r="T616" s="446"/>
      <c r="V616" s="402" t="s">
        <v>1232</v>
      </c>
      <c r="W616" s="379" t="s">
        <v>671</v>
      </c>
      <c r="X616" s="435" t="s">
        <v>1067</v>
      </c>
    </row>
    <row r="617" spans="18:24">
      <c r="R617" s="431" t="s">
        <v>1749</v>
      </c>
      <c r="S617" s="443" t="s">
        <v>1750</v>
      </c>
      <c r="T617" s="446"/>
      <c r="V617" s="402" t="s">
        <v>1283</v>
      </c>
      <c r="W617" s="379" t="s">
        <v>556</v>
      </c>
      <c r="X617" s="435" t="s">
        <v>1068</v>
      </c>
    </row>
    <row r="618" spans="18:24">
      <c r="R618" s="431" t="s">
        <v>1708</v>
      </c>
      <c r="S618" s="443" t="s">
        <v>1709</v>
      </c>
      <c r="T618" s="446"/>
      <c r="V618" s="402" t="s">
        <v>1401</v>
      </c>
      <c r="W618" s="379" t="s">
        <v>662</v>
      </c>
      <c r="X618" s="435" t="s">
        <v>1069</v>
      </c>
    </row>
    <row r="619" spans="18:24">
      <c r="R619" s="431" t="s">
        <v>1751</v>
      </c>
      <c r="S619" s="443" t="s">
        <v>1752</v>
      </c>
      <c r="T619" s="446"/>
      <c r="V619" s="402" t="s">
        <v>1382</v>
      </c>
      <c r="W619" s="379" t="s">
        <v>699</v>
      </c>
      <c r="X619" s="435" t="s">
        <v>1070</v>
      </c>
    </row>
    <row r="620" spans="18:24">
      <c r="R620" s="431" t="s">
        <v>1753</v>
      </c>
      <c r="S620" s="443" t="s">
        <v>1754</v>
      </c>
      <c r="T620" s="446"/>
      <c r="V620" s="402" t="s">
        <v>1155</v>
      </c>
      <c r="W620" s="379" t="s">
        <v>687</v>
      </c>
      <c r="X620" s="435" t="s">
        <v>1072</v>
      </c>
    </row>
    <row r="621" spans="18:24">
      <c r="R621" s="431" t="s">
        <v>1755</v>
      </c>
      <c r="S621" s="443" t="s">
        <v>1756</v>
      </c>
      <c r="T621" s="446"/>
      <c r="V621" s="402" t="s">
        <v>1155</v>
      </c>
      <c r="W621" s="379" t="s">
        <v>688</v>
      </c>
      <c r="X621" s="435" t="s">
        <v>1073</v>
      </c>
    </row>
    <row r="622" spans="18:24">
      <c r="R622" s="431" t="s">
        <v>1755</v>
      </c>
      <c r="S622" s="443" t="s">
        <v>1757</v>
      </c>
      <c r="T622" s="446"/>
      <c r="V622" s="402" t="s">
        <v>1087</v>
      </c>
      <c r="W622" s="379" t="s">
        <v>558</v>
      </c>
      <c r="X622" s="435" t="s">
        <v>1075</v>
      </c>
    </row>
    <row r="623" spans="18:24" ht="15.75" thickBot="1">
      <c r="R623" s="431" t="s">
        <v>1758</v>
      </c>
      <c r="S623" s="443" t="s">
        <v>1759</v>
      </c>
      <c r="T623" s="446"/>
      <c r="V623" s="402" t="s">
        <v>1357</v>
      </c>
      <c r="W623" s="379" t="s">
        <v>626</v>
      </c>
      <c r="X623" s="436" t="s">
        <v>363</v>
      </c>
    </row>
    <row r="624" spans="18:24">
      <c r="R624" s="431" t="s">
        <v>1760</v>
      </c>
      <c r="S624" s="443" t="s">
        <v>1761</v>
      </c>
      <c r="T624" s="446"/>
    </row>
    <row r="625" spans="18:20">
      <c r="R625" s="431" t="s">
        <v>1762</v>
      </c>
      <c r="S625" s="443" t="s">
        <v>1763</v>
      </c>
      <c r="T625" s="446"/>
    </row>
    <row r="626" spans="18:20">
      <c r="R626" s="431" t="s">
        <v>1764</v>
      </c>
      <c r="S626" s="443" t="s">
        <v>1765</v>
      </c>
      <c r="T626" s="446"/>
    </row>
    <row r="627" spans="18:20">
      <c r="R627" s="431" t="s">
        <v>1766</v>
      </c>
      <c r="S627" s="443" t="s">
        <v>1767</v>
      </c>
      <c r="T627" s="446"/>
    </row>
    <row r="628" spans="18:20">
      <c r="R628" s="431" t="s">
        <v>1768</v>
      </c>
      <c r="S628" s="443" t="s">
        <v>1769</v>
      </c>
      <c r="T628" s="446"/>
    </row>
    <row r="629" spans="18:20">
      <c r="R629" s="431" t="s">
        <v>1770</v>
      </c>
      <c r="S629" s="443" t="s">
        <v>1771</v>
      </c>
      <c r="T629" s="446"/>
    </row>
    <row r="630" spans="18:20">
      <c r="R630" s="431" t="s">
        <v>1772</v>
      </c>
      <c r="S630" s="443" t="s">
        <v>1773</v>
      </c>
      <c r="T630" s="446"/>
    </row>
    <row r="631" spans="18:20">
      <c r="R631" s="431" t="s">
        <v>1774</v>
      </c>
      <c r="S631" s="443" t="s">
        <v>1775</v>
      </c>
      <c r="T631" s="446"/>
    </row>
    <row r="632" spans="18:20">
      <c r="R632" s="431" t="s">
        <v>1710</v>
      </c>
      <c r="S632" s="443" t="s">
        <v>1711</v>
      </c>
      <c r="T632" s="446"/>
    </row>
    <row r="633" spans="18:20">
      <c r="R633" s="431" t="s">
        <v>1776</v>
      </c>
      <c r="S633" s="443" t="s">
        <v>1777</v>
      </c>
      <c r="T633" s="446"/>
    </row>
    <row r="634" spans="18:20">
      <c r="R634" s="431" t="s">
        <v>1778</v>
      </c>
      <c r="S634" s="443" t="s">
        <v>1779</v>
      </c>
      <c r="T634" s="446"/>
    </row>
    <row r="635" spans="18:20">
      <c r="R635" s="431" t="s">
        <v>1780</v>
      </c>
      <c r="S635" s="443" t="s">
        <v>1781</v>
      </c>
      <c r="T635" s="446"/>
    </row>
    <row r="636" spans="18:20">
      <c r="R636" s="431" t="s">
        <v>2060</v>
      </c>
      <c r="S636" s="443" t="s">
        <v>1782</v>
      </c>
      <c r="T636" s="446"/>
    </row>
    <row r="637" spans="18:20">
      <c r="R637" s="431" t="s">
        <v>1783</v>
      </c>
      <c r="S637" s="443" t="s">
        <v>1784</v>
      </c>
      <c r="T637" s="446"/>
    </row>
    <row r="638" spans="18:20">
      <c r="R638" s="431" t="s">
        <v>1785</v>
      </c>
      <c r="S638" s="443" t="s">
        <v>1786</v>
      </c>
      <c r="T638" s="446"/>
    </row>
    <row r="639" spans="18:20">
      <c r="R639" s="431" t="s">
        <v>1787</v>
      </c>
      <c r="S639" s="443" t="s">
        <v>1788</v>
      </c>
      <c r="T639" s="446"/>
    </row>
    <row r="640" spans="18:20">
      <c r="R640" s="431" t="s">
        <v>2061</v>
      </c>
      <c r="S640" s="443" t="s">
        <v>1789</v>
      </c>
      <c r="T640" s="446"/>
    </row>
    <row r="641" spans="18:20">
      <c r="R641" s="431" t="s">
        <v>1790</v>
      </c>
      <c r="S641" s="443" t="s">
        <v>1791</v>
      </c>
      <c r="T641" s="446"/>
    </row>
    <row r="642" spans="18:20">
      <c r="R642" s="431" t="s">
        <v>1522</v>
      </c>
      <c r="S642" s="443" t="s">
        <v>1792</v>
      </c>
      <c r="T642" s="446"/>
    </row>
    <row r="643" spans="18:20">
      <c r="R643" s="432" t="s">
        <v>2074</v>
      </c>
      <c r="S643" s="444">
        <v>1408</v>
      </c>
      <c r="T643" s="446"/>
    </row>
    <row r="644" spans="18:20">
      <c r="R644" s="431" t="s">
        <v>2136</v>
      </c>
      <c r="S644" s="443" t="s">
        <v>1794</v>
      </c>
      <c r="T644" s="447"/>
    </row>
    <row r="645" spans="18:20">
      <c r="R645" s="432" t="s">
        <v>2077</v>
      </c>
      <c r="S645" s="444" t="s">
        <v>1539</v>
      </c>
      <c r="T645" s="446"/>
    </row>
    <row r="646" spans="18:20">
      <c r="R646" s="432" t="s">
        <v>2149</v>
      </c>
      <c r="S646" s="444" t="s">
        <v>1872</v>
      </c>
      <c r="T646" s="447"/>
    </row>
    <row r="647" spans="18:20">
      <c r="R647" s="431" t="s">
        <v>2134</v>
      </c>
      <c r="S647" s="443" t="s">
        <v>1793</v>
      </c>
      <c r="T647" s="446"/>
    </row>
    <row r="648" spans="18:20">
      <c r="R648" s="431" t="s">
        <v>2152</v>
      </c>
      <c r="S648" s="443" t="s">
        <v>1877</v>
      </c>
      <c r="T648" s="447"/>
    </row>
    <row r="649" spans="18:20">
      <c r="R649" s="431" t="s">
        <v>2172</v>
      </c>
      <c r="S649" s="443">
        <v>1602</v>
      </c>
      <c r="T649" s="446"/>
    </row>
    <row r="650" spans="18:20">
      <c r="R650" s="431" t="s">
        <v>2173</v>
      </c>
      <c r="S650" s="443">
        <v>1603</v>
      </c>
      <c r="T650" s="446"/>
    </row>
    <row r="651" spans="18:20">
      <c r="R651" s="431" t="s">
        <v>2137</v>
      </c>
      <c r="S651" s="443" t="s">
        <v>1795</v>
      </c>
      <c r="T651" s="446"/>
    </row>
    <row r="652" spans="18:20">
      <c r="R652" s="431" t="s">
        <v>1796</v>
      </c>
      <c r="S652" s="443" t="s">
        <v>1797</v>
      </c>
      <c r="T652" s="447"/>
    </row>
    <row r="653" spans="18:20">
      <c r="R653" s="431" t="s">
        <v>1798</v>
      </c>
      <c r="S653" s="443" t="s">
        <v>1799</v>
      </c>
      <c r="T653" s="447"/>
    </row>
    <row r="654" spans="18:20">
      <c r="R654" s="431" t="s">
        <v>2141</v>
      </c>
      <c r="S654" s="443" t="s">
        <v>1800</v>
      </c>
      <c r="T654" s="446"/>
    </row>
    <row r="655" spans="18:20">
      <c r="R655" s="431" t="s">
        <v>1801</v>
      </c>
      <c r="S655" s="443" t="s">
        <v>1802</v>
      </c>
      <c r="T655" s="446"/>
    </row>
    <row r="656" spans="18:20">
      <c r="R656" s="431" t="s">
        <v>1803</v>
      </c>
      <c r="S656" s="443" t="s">
        <v>1804</v>
      </c>
      <c r="T656" s="446"/>
    </row>
    <row r="657" spans="18:20">
      <c r="R657" s="431" t="s">
        <v>1805</v>
      </c>
      <c r="S657" s="443" t="s">
        <v>1806</v>
      </c>
      <c r="T657" s="446"/>
    </row>
    <row r="658" spans="18:20">
      <c r="R658" s="431" t="s">
        <v>1813</v>
      </c>
      <c r="S658" s="443" t="s">
        <v>1814</v>
      </c>
      <c r="T658" s="446"/>
    </row>
    <row r="659" spans="18:20">
      <c r="R659" s="431" t="s">
        <v>1807</v>
      </c>
      <c r="S659" s="443" t="s">
        <v>1808</v>
      </c>
      <c r="T659" s="446"/>
    </row>
    <row r="660" spans="18:20">
      <c r="R660" s="431" t="s">
        <v>1809</v>
      </c>
      <c r="S660" s="443" t="s">
        <v>1810</v>
      </c>
      <c r="T660" s="446"/>
    </row>
    <row r="661" spans="18:20">
      <c r="R661" s="431" t="s">
        <v>1811</v>
      </c>
      <c r="S661" s="443" t="s">
        <v>1812</v>
      </c>
      <c r="T661" s="446"/>
    </row>
    <row r="662" spans="18:20">
      <c r="R662" s="431" t="s">
        <v>1815</v>
      </c>
      <c r="S662" s="443" t="s">
        <v>1816</v>
      </c>
      <c r="T662" s="446"/>
    </row>
    <row r="663" spans="18:20">
      <c r="R663" s="432" t="s">
        <v>2118</v>
      </c>
      <c r="S663" s="444" t="s">
        <v>1664</v>
      </c>
      <c r="T663" s="446"/>
    </row>
    <row r="664" spans="18:20">
      <c r="R664" s="431" t="s">
        <v>1817</v>
      </c>
      <c r="S664" s="443" t="s">
        <v>1818</v>
      </c>
      <c r="T664" s="446"/>
    </row>
    <row r="665" spans="18:20">
      <c r="R665" s="432" t="s">
        <v>2140</v>
      </c>
      <c r="S665" s="444" t="s">
        <v>1800</v>
      </c>
      <c r="T665" s="447"/>
    </row>
    <row r="666" spans="18:20">
      <c r="R666" s="431" t="s">
        <v>1819</v>
      </c>
      <c r="S666" s="443" t="s">
        <v>1820</v>
      </c>
      <c r="T666" s="447"/>
    </row>
    <row r="667" spans="18:20">
      <c r="R667" s="432" t="s">
        <v>2153</v>
      </c>
      <c r="S667" s="444" t="s">
        <v>1880</v>
      </c>
      <c r="T667" s="446"/>
    </row>
    <row r="668" spans="18:20">
      <c r="R668" s="431" t="s">
        <v>2144</v>
      </c>
      <c r="S668" s="443" t="s">
        <v>1821</v>
      </c>
      <c r="T668" s="446"/>
    </row>
    <row r="669" spans="18:20">
      <c r="R669" s="431" t="s">
        <v>1822</v>
      </c>
      <c r="S669" s="443" t="s">
        <v>1823</v>
      </c>
      <c r="T669" s="446"/>
    </row>
    <row r="670" spans="18:20">
      <c r="R670" s="431" t="s">
        <v>1824</v>
      </c>
      <c r="S670" s="443" t="s">
        <v>1825</v>
      </c>
      <c r="T670" s="446"/>
    </row>
    <row r="671" spans="18:20">
      <c r="R671" s="431" t="s">
        <v>1826</v>
      </c>
      <c r="S671" s="443" t="s">
        <v>1827</v>
      </c>
      <c r="T671" s="446"/>
    </row>
    <row r="672" spans="18:20">
      <c r="R672" s="431" t="s">
        <v>1828</v>
      </c>
      <c r="S672" s="443" t="s">
        <v>1829</v>
      </c>
      <c r="T672" s="446"/>
    </row>
    <row r="673" spans="18:20">
      <c r="R673" s="431" t="s">
        <v>1830</v>
      </c>
      <c r="S673" s="443" t="s">
        <v>1831</v>
      </c>
      <c r="T673" s="447"/>
    </row>
    <row r="674" spans="18:20">
      <c r="R674" s="431" t="s">
        <v>2146</v>
      </c>
      <c r="S674" s="443" t="s">
        <v>1832</v>
      </c>
      <c r="T674" s="446"/>
    </row>
    <row r="675" spans="18:20">
      <c r="R675" s="432" t="s">
        <v>2145</v>
      </c>
      <c r="S675" s="444" t="s">
        <v>1832</v>
      </c>
      <c r="T675" s="447"/>
    </row>
    <row r="676" spans="18:20">
      <c r="R676" s="432" t="s">
        <v>2303</v>
      </c>
      <c r="S676" s="444">
        <v>1669</v>
      </c>
      <c r="T676" s="446"/>
    </row>
    <row r="677" spans="18:20">
      <c r="R677" s="431" t="s">
        <v>2147</v>
      </c>
      <c r="S677" s="443" t="s">
        <v>1833</v>
      </c>
      <c r="T677" s="446"/>
    </row>
    <row r="678" spans="18:20">
      <c r="R678" s="431" t="s">
        <v>2221</v>
      </c>
      <c r="S678" s="443" t="s">
        <v>1871</v>
      </c>
      <c r="T678" s="446"/>
    </row>
    <row r="679" spans="18:20">
      <c r="R679" s="431" t="s">
        <v>1834</v>
      </c>
      <c r="S679" s="443" t="s">
        <v>1835</v>
      </c>
      <c r="T679" s="446"/>
    </row>
    <row r="680" spans="18:20">
      <c r="R680" s="431" t="s">
        <v>1836</v>
      </c>
      <c r="S680" s="443" t="s">
        <v>1837</v>
      </c>
      <c r="T680" s="446"/>
    </row>
    <row r="681" spans="18:20">
      <c r="R681" s="431" t="s">
        <v>1838</v>
      </c>
      <c r="S681" s="443" t="s">
        <v>1839</v>
      </c>
      <c r="T681" s="446"/>
    </row>
    <row r="682" spans="18:20">
      <c r="R682" s="431" t="s">
        <v>2279</v>
      </c>
      <c r="S682" s="443">
        <v>1524</v>
      </c>
      <c r="T682" s="446"/>
    </row>
    <row r="683" spans="18:20">
      <c r="R683" s="431" t="s">
        <v>1842</v>
      </c>
      <c r="S683" s="443" t="s">
        <v>1843</v>
      </c>
      <c r="T683" s="446"/>
    </row>
    <row r="684" spans="18:20">
      <c r="R684" s="431" t="s">
        <v>1844</v>
      </c>
      <c r="S684" s="443" t="s">
        <v>1845</v>
      </c>
      <c r="T684" s="446"/>
    </row>
    <row r="685" spans="18:20">
      <c r="R685" s="431" t="s">
        <v>1846</v>
      </c>
      <c r="S685" s="443" t="s">
        <v>1847</v>
      </c>
      <c r="T685" s="446"/>
    </row>
    <row r="686" spans="18:20">
      <c r="R686" s="431" t="s">
        <v>2062</v>
      </c>
      <c r="S686" s="443" t="s">
        <v>1862</v>
      </c>
      <c r="T686" s="446"/>
    </row>
    <row r="687" spans="18:20">
      <c r="R687" s="431" t="s">
        <v>1848</v>
      </c>
      <c r="S687" s="443" t="s">
        <v>1849</v>
      </c>
      <c r="T687" s="446"/>
    </row>
    <row r="688" spans="18:20">
      <c r="R688" s="431" t="s">
        <v>1850</v>
      </c>
      <c r="S688" s="443" t="s">
        <v>1851</v>
      </c>
      <c r="T688" s="446"/>
    </row>
    <row r="689" spans="18:20">
      <c r="R689" s="431" t="s">
        <v>1852</v>
      </c>
      <c r="S689" s="443" t="s">
        <v>1853</v>
      </c>
      <c r="T689" s="446"/>
    </row>
    <row r="690" spans="18:20">
      <c r="R690" s="431" t="s">
        <v>1854</v>
      </c>
      <c r="S690" s="443" t="s">
        <v>1855</v>
      </c>
      <c r="T690" s="446"/>
    </row>
    <row r="691" spans="18:20">
      <c r="R691" s="431" t="s">
        <v>1856</v>
      </c>
      <c r="S691" s="443" t="s">
        <v>1857</v>
      </c>
      <c r="T691" s="446"/>
    </row>
    <row r="692" spans="18:20">
      <c r="R692" s="431" t="s">
        <v>1858</v>
      </c>
      <c r="S692" s="443" t="s">
        <v>1859</v>
      </c>
      <c r="T692" s="446"/>
    </row>
    <row r="693" spans="18:20">
      <c r="R693" s="431" t="s">
        <v>1860</v>
      </c>
      <c r="S693" s="443" t="s">
        <v>1861</v>
      </c>
      <c r="T693" s="446"/>
    </row>
    <row r="694" spans="18:20">
      <c r="R694" s="431" t="s">
        <v>1863</v>
      </c>
      <c r="S694" s="443" t="s">
        <v>1864</v>
      </c>
      <c r="T694" s="446"/>
    </row>
    <row r="695" spans="18:20">
      <c r="R695" s="431" t="s">
        <v>1865</v>
      </c>
      <c r="S695" s="443" t="s">
        <v>1866</v>
      </c>
      <c r="T695" s="446"/>
    </row>
    <row r="696" spans="18:20">
      <c r="R696" s="431" t="s">
        <v>1867</v>
      </c>
      <c r="S696" s="443" t="s">
        <v>1868</v>
      </c>
      <c r="T696" s="446"/>
    </row>
    <row r="697" spans="18:20">
      <c r="R697" s="431" t="s">
        <v>2151</v>
      </c>
      <c r="S697" s="443" t="s">
        <v>1877</v>
      </c>
      <c r="T697" s="447"/>
    </row>
    <row r="698" spans="18:20">
      <c r="R698" s="432" t="s">
        <v>2088</v>
      </c>
      <c r="S698" s="444" t="s">
        <v>1588</v>
      </c>
      <c r="T698" s="446"/>
    </row>
    <row r="699" spans="18:20">
      <c r="R699" s="431" t="s">
        <v>1869</v>
      </c>
      <c r="S699" s="443" t="s">
        <v>1870</v>
      </c>
      <c r="T699" s="446"/>
    </row>
    <row r="700" spans="18:20">
      <c r="R700" s="431" t="s">
        <v>1523</v>
      </c>
      <c r="S700" s="443" t="s">
        <v>1871</v>
      </c>
      <c r="T700" s="446"/>
    </row>
    <row r="701" spans="18:20">
      <c r="R701" s="431" t="s">
        <v>2150</v>
      </c>
      <c r="S701" s="443" t="s">
        <v>1872</v>
      </c>
      <c r="T701" s="447"/>
    </row>
    <row r="702" spans="18:20">
      <c r="R702" s="432" t="s">
        <v>1873</v>
      </c>
      <c r="S702" s="444" t="s">
        <v>1874</v>
      </c>
      <c r="T702" s="447"/>
    </row>
    <row r="703" spans="18:20">
      <c r="R703" s="431" t="s">
        <v>1524</v>
      </c>
      <c r="S703" s="443">
        <v>1628</v>
      </c>
      <c r="T703" s="446"/>
    </row>
    <row r="704" spans="18:20">
      <c r="R704" s="431" t="s">
        <v>1875</v>
      </c>
      <c r="S704" s="443" t="s">
        <v>1876</v>
      </c>
      <c r="T704" s="446"/>
    </row>
    <row r="705" spans="18:20">
      <c r="R705" s="432" t="s">
        <v>2148</v>
      </c>
      <c r="S705" s="444" t="s">
        <v>1833</v>
      </c>
      <c r="T705" s="447"/>
    </row>
    <row r="706" spans="18:20">
      <c r="R706" s="431" t="s">
        <v>2171</v>
      </c>
      <c r="S706" s="443" t="s">
        <v>1877</v>
      </c>
      <c r="T706" s="446"/>
    </row>
    <row r="707" spans="18:20">
      <c r="R707" s="431" t="s">
        <v>1878</v>
      </c>
      <c r="S707" s="443" t="s">
        <v>1879</v>
      </c>
      <c r="T707" s="447"/>
    </row>
    <row r="708" spans="18:20">
      <c r="R708" s="432" t="s">
        <v>2116</v>
      </c>
      <c r="S708" s="444" t="s">
        <v>1661</v>
      </c>
      <c r="T708" s="447"/>
    </row>
    <row r="709" spans="18:20">
      <c r="R709" s="431" t="s">
        <v>2169</v>
      </c>
      <c r="S709" s="443" t="s">
        <v>1880</v>
      </c>
      <c r="T709" s="447"/>
    </row>
    <row r="710" spans="18:20">
      <c r="R710" s="431" t="s">
        <v>2278</v>
      </c>
      <c r="S710" s="443" t="s">
        <v>1881</v>
      </c>
      <c r="T710" s="447"/>
    </row>
    <row r="711" spans="18:20">
      <c r="R711" s="431" t="s">
        <v>1882</v>
      </c>
      <c r="S711" s="443" t="s">
        <v>1883</v>
      </c>
      <c r="T711" s="446"/>
    </row>
    <row r="712" spans="18:20">
      <c r="R712" s="431" t="s">
        <v>1884</v>
      </c>
      <c r="S712" s="443" t="s">
        <v>1885</v>
      </c>
      <c r="T712" s="446"/>
    </row>
    <row r="713" spans="18:20">
      <c r="R713" s="431" t="s">
        <v>1886</v>
      </c>
      <c r="S713" s="443" t="s">
        <v>1887</v>
      </c>
      <c r="T713" s="446"/>
    </row>
    <row r="714" spans="18:20">
      <c r="R714" s="431" t="s">
        <v>1888</v>
      </c>
      <c r="S714" s="443" t="s">
        <v>1889</v>
      </c>
      <c r="T714" s="446"/>
    </row>
    <row r="715" spans="18:20">
      <c r="R715" s="431" t="s">
        <v>1890</v>
      </c>
      <c r="S715" s="443" t="s">
        <v>1891</v>
      </c>
      <c r="T715" s="446"/>
    </row>
    <row r="716" spans="18:20">
      <c r="R716" s="431" t="s">
        <v>1840</v>
      </c>
      <c r="S716" s="443" t="s">
        <v>1841</v>
      </c>
      <c r="T716" s="446"/>
    </row>
    <row r="717" spans="18:20">
      <c r="R717" s="431" t="s">
        <v>1892</v>
      </c>
      <c r="S717" s="443" t="s">
        <v>1893</v>
      </c>
      <c r="T717" s="446"/>
    </row>
    <row r="718" spans="18:20">
      <c r="R718" s="431" t="s">
        <v>1894</v>
      </c>
      <c r="S718" s="443" t="s">
        <v>1895</v>
      </c>
      <c r="T718" s="446"/>
    </row>
    <row r="719" spans="18:20">
      <c r="R719" s="431" t="s">
        <v>1896</v>
      </c>
      <c r="S719" s="443" t="s">
        <v>1897</v>
      </c>
      <c r="T719" s="446"/>
    </row>
    <row r="720" spans="18:20">
      <c r="R720" s="431" t="s">
        <v>1898</v>
      </c>
      <c r="S720" s="443" t="s">
        <v>1899</v>
      </c>
      <c r="T720" s="446"/>
    </row>
    <row r="721" spans="18:20">
      <c r="R721" s="431" t="s">
        <v>1900</v>
      </c>
      <c r="S721" s="443" t="s">
        <v>1901</v>
      </c>
      <c r="T721" s="446"/>
    </row>
    <row r="722" spans="18:20">
      <c r="R722" s="431" t="s">
        <v>1902</v>
      </c>
      <c r="S722" s="443" t="s">
        <v>1903</v>
      </c>
      <c r="T722" s="446"/>
    </row>
    <row r="723" spans="18:20">
      <c r="R723" s="431" t="s">
        <v>1904</v>
      </c>
      <c r="S723" s="443" t="s">
        <v>1905</v>
      </c>
      <c r="T723" s="446"/>
    </row>
    <row r="724" spans="18:20">
      <c r="R724" s="431" t="s">
        <v>2157</v>
      </c>
      <c r="S724" s="443" t="s">
        <v>1906</v>
      </c>
      <c r="T724" s="446"/>
    </row>
    <row r="725" spans="18:20">
      <c r="R725" s="432" t="s">
        <v>2089</v>
      </c>
      <c r="S725" s="444" t="s">
        <v>1588</v>
      </c>
      <c r="T725" s="446"/>
    </row>
    <row r="726" spans="18:20">
      <c r="R726" s="431" t="s">
        <v>1907</v>
      </c>
      <c r="S726" s="443" t="s">
        <v>1908</v>
      </c>
      <c r="T726" s="446"/>
    </row>
    <row r="727" spans="18:20">
      <c r="R727" s="431" t="s">
        <v>2158</v>
      </c>
      <c r="S727" s="443" t="s">
        <v>1909</v>
      </c>
      <c r="T727" s="446"/>
    </row>
    <row r="728" spans="18:20">
      <c r="R728" s="431" t="s">
        <v>1910</v>
      </c>
      <c r="S728" s="443" t="s">
        <v>1911</v>
      </c>
      <c r="T728" s="446"/>
    </row>
    <row r="729" spans="18:20">
      <c r="R729" s="432" t="s">
        <v>1912</v>
      </c>
      <c r="S729" s="444" t="s">
        <v>1793</v>
      </c>
      <c r="T729" s="446"/>
    </row>
    <row r="730" spans="18:20">
      <c r="R730" s="431" t="s">
        <v>1912</v>
      </c>
      <c r="S730" s="443" t="s">
        <v>1913</v>
      </c>
      <c r="T730" s="446"/>
    </row>
    <row r="731" spans="18:20">
      <c r="R731" s="431" t="s">
        <v>1914</v>
      </c>
      <c r="S731" s="443" t="s">
        <v>1915</v>
      </c>
      <c r="T731" s="446"/>
    </row>
    <row r="732" spans="18:20">
      <c r="R732" s="431" t="s">
        <v>1916</v>
      </c>
      <c r="S732" s="443" t="s">
        <v>1917</v>
      </c>
      <c r="T732" s="446"/>
    </row>
    <row r="733" spans="18:20">
      <c r="R733" s="432" t="s">
        <v>2160</v>
      </c>
      <c r="S733" s="444" t="s">
        <v>1966</v>
      </c>
      <c r="T733" s="446"/>
    </row>
    <row r="734" spans="18:20">
      <c r="R734" s="431" t="s">
        <v>1918</v>
      </c>
      <c r="S734" s="443" t="s">
        <v>1919</v>
      </c>
      <c r="T734" s="446"/>
    </row>
    <row r="735" spans="18:20">
      <c r="R735" s="431" t="s">
        <v>1920</v>
      </c>
      <c r="S735" s="443" t="s">
        <v>1921</v>
      </c>
      <c r="T735" s="446"/>
    </row>
    <row r="736" spans="18:20">
      <c r="R736" s="431" t="s">
        <v>1922</v>
      </c>
      <c r="S736" s="443" t="s">
        <v>1923</v>
      </c>
      <c r="T736" s="446"/>
    </row>
    <row r="737" spans="18:20">
      <c r="R737" s="431" t="s">
        <v>1924</v>
      </c>
      <c r="S737" s="443" t="s">
        <v>1925</v>
      </c>
      <c r="T737" s="446"/>
    </row>
    <row r="738" spans="18:20">
      <c r="R738" s="431" t="s">
        <v>1926</v>
      </c>
      <c r="S738" s="443" t="s">
        <v>1927</v>
      </c>
      <c r="T738" s="446"/>
    </row>
    <row r="739" spans="18:20">
      <c r="R739" s="431" t="s">
        <v>1928</v>
      </c>
      <c r="S739" s="443" t="s">
        <v>1929</v>
      </c>
      <c r="T739" s="446"/>
    </row>
    <row r="740" spans="18:20">
      <c r="R740" s="431" t="s">
        <v>1930</v>
      </c>
      <c r="S740" s="443" t="s">
        <v>1931</v>
      </c>
      <c r="T740" s="446"/>
    </row>
    <row r="741" spans="18:20">
      <c r="R741" s="431" t="s">
        <v>1932</v>
      </c>
      <c r="S741" s="443" t="s">
        <v>1933</v>
      </c>
      <c r="T741" s="446"/>
    </row>
    <row r="742" spans="18:20">
      <c r="R742" s="432" t="s">
        <v>2138</v>
      </c>
      <c r="S742" s="444" t="s">
        <v>1795</v>
      </c>
      <c r="T742" s="446"/>
    </row>
    <row r="743" spans="18:20">
      <c r="R743" s="431" t="s">
        <v>1934</v>
      </c>
      <c r="S743" s="443" t="s">
        <v>1935</v>
      </c>
      <c r="T743" s="446"/>
    </row>
    <row r="744" spans="18:20">
      <c r="R744" s="431" t="s">
        <v>1936</v>
      </c>
      <c r="S744" s="443" t="s">
        <v>1937</v>
      </c>
      <c r="T744" s="446"/>
    </row>
    <row r="745" spans="18:20">
      <c r="R745" s="432" t="s">
        <v>2071</v>
      </c>
      <c r="S745" s="444">
        <v>1513</v>
      </c>
      <c r="T745" s="446"/>
    </row>
    <row r="746" spans="18:20">
      <c r="R746" s="432" t="s">
        <v>2086</v>
      </c>
      <c r="S746" s="444" t="s">
        <v>1575</v>
      </c>
      <c r="T746" s="446"/>
    </row>
    <row r="747" spans="18:20">
      <c r="R747" s="431" t="s">
        <v>1947</v>
      </c>
      <c r="S747" s="443" t="s">
        <v>1948</v>
      </c>
      <c r="T747" s="446"/>
    </row>
    <row r="748" spans="18:20">
      <c r="R748" s="431" t="s">
        <v>1949</v>
      </c>
      <c r="S748" s="443" t="s">
        <v>1950</v>
      </c>
      <c r="T748" s="446"/>
    </row>
    <row r="749" spans="18:20">
      <c r="R749" s="431" t="s">
        <v>1938</v>
      </c>
      <c r="S749" s="443" t="s">
        <v>1939</v>
      </c>
      <c r="T749" s="446"/>
    </row>
    <row r="750" spans="18:20">
      <c r="R750" s="431" t="s">
        <v>1978</v>
      </c>
      <c r="S750" s="443" t="s">
        <v>1979</v>
      </c>
      <c r="T750" s="446"/>
    </row>
    <row r="751" spans="18:20">
      <c r="R751" s="431" t="s">
        <v>1953</v>
      </c>
      <c r="S751" s="443" t="s">
        <v>1954</v>
      </c>
      <c r="T751" s="446"/>
    </row>
    <row r="752" spans="18:20">
      <c r="R752" s="431" t="s">
        <v>1951</v>
      </c>
      <c r="S752" s="443" t="s">
        <v>1952</v>
      </c>
      <c r="T752" s="446"/>
    </row>
    <row r="753" spans="18:20">
      <c r="R753" s="431" t="s">
        <v>1955</v>
      </c>
      <c r="S753" s="443" t="s">
        <v>1956</v>
      </c>
      <c r="T753" s="446"/>
    </row>
    <row r="754" spans="18:20">
      <c r="R754" s="431" t="s">
        <v>1940</v>
      </c>
      <c r="S754" s="443" t="s">
        <v>1941</v>
      </c>
      <c r="T754" s="446"/>
    </row>
    <row r="755" spans="18:20">
      <c r="R755" s="431" t="s">
        <v>1957</v>
      </c>
      <c r="S755" s="443" t="s">
        <v>1958</v>
      </c>
      <c r="T755" s="447"/>
    </row>
    <row r="756" spans="18:20">
      <c r="R756" s="431" t="s">
        <v>1959</v>
      </c>
      <c r="S756" s="443" t="s">
        <v>1960</v>
      </c>
      <c r="T756" s="446"/>
    </row>
    <row r="757" spans="18:20">
      <c r="R757" s="431" t="s">
        <v>1980</v>
      </c>
      <c r="S757" s="443" t="s">
        <v>1981</v>
      </c>
      <c r="T757" s="446"/>
    </row>
    <row r="758" spans="18:20">
      <c r="R758" s="431" t="s">
        <v>1982</v>
      </c>
      <c r="S758" s="443" t="s">
        <v>1983</v>
      </c>
      <c r="T758" s="446"/>
    </row>
    <row r="759" spans="18:20">
      <c r="R759" s="431" t="s">
        <v>1984</v>
      </c>
      <c r="S759" s="443" t="s">
        <v>1985</v>
      </c>
      <c r="T759" s="446"/>
    </row>
    <row r="760" spans="18:20">
      <c r="R760" s="431" t="s">
        <v>1944</v>
      </c>
      <c r="S760" s="443" t="s">
        <v>1945</v>
      </c>
      <c r="T760" s="446"/>
    </row>
    <row r="761" spans="18:20">
      <c r="R761" s="431" t="s">
        <v>1961</v>
      </c>
      <c r="S761" s="443" t="s">
        <v>1962</v>
      </c>
      <c r="T761" s="446"/>
    </row>
    <row r="762" spans="18:20">
      <c r="R762" s="431" t="s">
        <v>1986</v>
      </c>
      <c r="S762" s="443" t="s">
        <v>1987</v>
      </c>
      <c r="T762" s="446"/>
    </row>
    <row r="763" spans="18:20">
      <c r="R763" s="431" t="s">
        <v>1988</v>
      </c>
      <c r="S763" s="443" t="s">
        <v>1989</v>
      </c>
      <c r="T763" s="446"/>
    </row>
    <row r="764" spans="18:20">
      <c r="R764" s="431" t="s">
        <v>1963</v>
      </c>
      <c r="S764" s="443" t="s">
        <v>1964</v>
      </c>
      <c r="T764" s="446"/>
    </row>
    <row r="765" spans="18:20">
      <c r="R765" s="431" t="s">
        <v>1965</v>
      </c>
      <c r="S765" s="443" t="s">
        <v>1966</v>
      </c>
      <c r="T765" s="446"/>
    </row>
    <row r="766" spans="18:20">
      <c r="R766" s="431" t="s">
        <v>2161</v>
      </c>
      <c r="S766" s="443" t="s">
        <v>1967</v>
      </c>
      <c r="T766" s="446"/>
    </row>
    <row r="767" spans="18:20">
      <c r="R767" s="431" t="s">
        <v>1968</v>
      </c>
      <c r="S767" s="443" t="s">
        <v>1969</v>
      </c>
      <c r="T767" s="446"/>
    </row>
    <row r="768" spans="18:20">
      <c r="R768" s="431" t="s">
        <v>1970</v>
      </c>
      <c r="S768" s="443" t="s">
        <v>1971</v>
      </c>
      <c r="T768" s="446"/>
    </row>
    <row r="769" spans="18:20">
      <c r="R769" s="431" t="s">
        <v>1990</v>
      </c>
      <c r="S769" s="443" t="s">
        <v>1991</v>
      </c>
      <c r="T769" s="446"/>
    </row>
    <row r="770" spans="18:20">
      <c r="R770" s="431" t="s">
        <v>1972</v>
      </c>
      <c r="S770" s="443" t="s">
        <v>1973</v>
      </c>
      <c r="T770" s="446"/>
    </row>
    <row r="771" spans="18:20">
      <c r="R771" s="431" t="s">
        <v>1974</v>
      </c>
      <c r="S771" s="443" t="s">
        <v>1975</v>
      </c>
      <c r="T771" s="446"/>
    </row>
    <row r="772" spans="18:20">
      <c r="R772" s="431" t="s">
        <v>1976</v>
      </c>
      <c r="S772" s="443" t="s">
        <v>1977</v>
      </c>
      <c r="T772" s="446"/>
    </row>
    <row r="773" spans="18:20">
      <c r="R773" s="431" t="s">
        <v>1942</v>
      </c>
      <c r="S773" s="443" t="s">
        <v>1943</v>
      </c>
      <c r="T773" s="446"/>
    </row>
    <row r="774" spans="18:20">
      <c r="R774" s="431" t="s">
        <v>2159</v>
      </c>
      <c r="S774" s="443" t="s">
        <v>1946</v>
      </c>
      <c r="T774" s="446"/>
    </row>
    <row r="775" spans="18:20">
      <c r="R775" s="431" t="s">
        <v>1992</v>
      </c>
      <c r="S775" s="443" t="s">
        <v>1993</v>
      </c>
      <c r="T775" s="447"/>
    </row>
    <row r="776" spans="18:20">
      <c r="R776" s="431" t="s">
        <v>1994</v>
      </c>
      <c r="S776" s="443" t="s">
        <v>1995</v>
      </c>
      <c r="T776" s="447"/>
    </row>
    <row r="777" spans="18:20">
      <c r="R777" s="431" t="s">
        <v>2063</v>
      </c>
      <c r="S777" s="443" t="s">
        <v>1996</v>
      </c>
      <c r="T777" s="446"/>
    </row>
    <row r="778" spans="18:20">
      <c r="R778" s="431" t="s">
        <v>1997</v>
      </c>
      <c r="S778" s="443" t="s">
        <v>1998</v>
      </c>
      <c r="T778" s="446"/>
    </row>
    <row r="779" spans="18:20">
      <c r="R779" s="431" t="s">
        <v>1999</v>
      </c>
      <c r="S779" s="443" t="s">
        <v>2000</v>
      </c>
      <c r="T779" s="446"/>
    </row>
    <row r="780" spans="18:20">
      <c r="R780" s="431" t="s">
        <v>2280</v>
      </c>
      <c r="S780" s="443">
        <v>1665</v>
      </c>
      <c r="T780" s="446"/>
    </row>
    <row r="781" spans="18:20">
      <c r="R781" s="432" t="s">
        <v>2162</v>
      </c>
      <c r="S781" s="444" t="s">
        <v>2001</v>
      </c>
      <c r="T781" s="446"/>
    </row>
    <row r="782" spans="18:20">
      <c r="R782" s="431" t="s">
        <v>2002</v>
      </c>
      <c r="S782" s="443" t="s">
        <v>2003</v>
      </c>
      <c r="T782" s="446"/>
    </row>
    <row r="783" spans="18:20">
      <c r="R783" s="431" t="s">
        <v>2004</v>
      </c>
      <c r="S783" s="443" t="s">
        <v>2005</v>
      </c>
      <c r="T783" s="446"/>
    </row>
    <row r="784" spans="18:20">
      <c r="R784" s="431" t="s">
        <v>2163</v>
      </c>
      <c r="S784" s="443" t="s">
        <v>2001</v>
      </c>
      <c r="T784" s="446"/>
    </row>
    <row r="785" spans="18:20">
      <c r="R785" s="431" t="s">
        <v>2006</v>
      </c>
      <c r="S785" s="443" t="s">
        <v>2007</v>
      </c>
      <c r="T785" s="446"/>
    </row>
    <row r="786" spans="18:20">
      <c r="R786" s="431" t="s">
        <v>2008</v>
      </c>
      <c r="S786" s="443" t="s">
        <v>2009</v>
      </c>
      <c r="T786" s="446"/>
    </row>
    <row r="787" spans="18:20">
      <c r="R787" s="431" t="s">
        <v>2010</v>
      </c>
      <c r="S787" s="443" t="s">
        <v>2011</v>
      </c>
      <c r="T787" s="446"/>
    </row>
    <row r="788" spans="18:20">
      <c r="R788" s="431" t="s">
        <v>2012</v>
      </c>
      <c r="S788" s="443" t="s">
        <v>2013</v>
      </c>
      <c r="T788" s="446"/>
    </row>
    <row r="789" spans="18:20">
      <c r="R789" s="431" t="s">
        <v>2014</v>
      </c>
      <c r="S789" s="443" t="s">
        <v>2015</v>
      </c>
      <c r="T789" s="446"/>
    </row>
    <row r="790" spans="18:20">
      <c r="R790" s="431" t="s">
        <v>2016</v>
      </c>
      <c r="S790" s="443" t="s">
        <v>2017</v>
      </c>
      <c r="T790" s="446"/>
    </row>
    <row r="791" spans="18:20">
      <c r="R791" s="431" t="s">
        <v>2018</v>
      </c>
      <c r="S791" s="443" t="s">
        <v>2019</v>
      </c>
      <c r="T791" s="446"/>
    </row>
    <row r="792" spans="18:20">
      <c r="R792" s="431" t="s">
        <v>2020</v>
      </c>
      <c r="S792" s="443" t="s">
        <v>2021</v>
      </c>
      <c r="T792" s="446"/>
    </row>
    <row r="793" spans="18:20">
      <c r="R793" s="431" t="s">
        <v>2022</v>
      </c>
      <c r="S793" s="443" t="s">
        <v>2023</v>
      </c>
      <c r="T793" s="446"/>
    </row>
    <row r="794" spans="18:20">
      <c r="R794" s="432" t="s">
        <v>2129</v>
      </c>
      <c r="S794" s="444" t="s">
        <v>1690</v>
      </c>
      <c r="T794" s="446"/>
    </row>
    <row r="795" spans="18:20">
      <c r="R795" s="431" t="s">
        <v>2024</v>
      </c>
      <c r="S795" s="443" t="s">
        <v>2025</v>
      </c>
      <c r="T795" s="446"/>
    </row>
    <row r="796" spans="18:20">
      <c r="R796" s="431" t="s">
        <v>2026</v>
      </c>
      <c r="S796" s="443" t="s">
        <v>2027</v>
      </c>
      <c r="T796" s="446"/>
    </row>
    <row r="797" spans="18:20">
      <c r="R797" s="431" t="s">
        <v>2028</v>
      </c>
      <c r="S797" s="443" t="s">
        <v>2029</v>
      </c>
      <c r="T797" s="446"/>
    </row>
    <row r="798" spans="18:20">
      <c r="R798" s="432" t="s">
        <v>2055</v>
      </c>
      <c r="S798" s="443" t="s">
        <v>1541</v>
      </c>
      <c r="T798" s="446"/>
    </row>
    <row r="799" spans="18:20">
      <c r="R799" s="431" t="s">
        <v>2030</v>
      </c>
      <c r="S799" s="443" t="s">
        <v>2031</v>
      </c>
      <c r="T799" s="447"/>
    </row>
    <row r="800" spans="18:20">
      <c r="R800" s="431" t="s">
        <v>2032</v>
      </c>
      <c r="S800" s="443" t="s">
        <v>2033</v>
      </c>
      <c r="T800" s="446"/>
    </row>
    <row r="801" spans="18:20">
      <c r="R801" s="432" t="s">
        <v>2070</v>
      </c>
      <c r="S801" s="444">
        <v>1513</v>
      </c>
      <c r="T801" s="446"/>
    </row>
    <row r="802" spans="18:20">
      <c r="R802" s="432" t="s">
        <v>2068</v>
      </c>
      <c r="S802" s="444">
        <v>1513</v>
      </c>
      <c r="T802" s="446"/>
    </row>
    <row r="803" spans="18:20">
      <c r="R803" s="431" t="s">
        <v>2034</v>
      </c>
      <c r="S803" s="443" t="s">
        <v>2035</v>
      </c>
      <c r="T803" s="446"/>
    </row>
    <row r="804" spans="18:20">
      <c r="R804" s="431" t="s">
        <v>2036</v>
      </c>
      <c r="S804" s="443" t="s">
        <v>2037</v>
      </c>
      <c r="T804" s="446"/>
    </row>
    <row r="805" spans="18:20">
      <c r="R805" s="431" t="s">
        <v>2038</v>
      </c>
      <c r="S805" s="443" t="s">
        <v>2039</v>
      </c>
      <c r="T805" s="446"/>
    </row>
    <row r="806" spans="18:20">
      <c r="R806" s="431" t="s">
        <v>2040</v>
      </c>
      <c r="S806" s="443" t="s">
        <v>2041</v>
      </c>
      <c r="T806" s="446"/>
    </row>
    <row r="807" spans="18:20">
      <c r="R807" s="431" t="s">
        <v>2064</v>
      </c>
      <c r="S807" s="443" t="s">
        <v>2042</v>
      </c>
      <c r="T807" s="446"/>
    </row>
    <row r="808" spans="18:20">
      <c r="R808" s="431" t="s">
        <v>2166</v>
      </c>
      <c r="S808" s="443" t="s">
        <v>2043</v>
      </c>
    </row>
    <row r="809" spans="18:20">
      <c r="R809" s="432" t="s">
        <v>2165</v>
      </c>
      <c r="S809" s="444" t="s">
        <v>2043</v>
      </c>
    </row>
    <row r="810" spans="18:20">
      <c r="R810" s="431" t="s">
        <v>2044</v>
      </c>
      <c r="S810" s="443" t="s">
        <v>2045</v>
      </c>
    </row>
    <row r="811" spans="18:20">
      <c r="R811" s="431" t="s">
        <v>2046</v>
      </c>
      <c r="S811" s="443" t="s">
        <v>2047</v>
      </c>
    </row>
    <row r="812" spans="18:20">
      <c r="R812" s="431" t="s">
        <v>2048</v>
      </c>
      <c r="S812" s="443" t="s">
        <v>2049</v>
      </c>
    </row>
    <row r="813" spans="18:20">
      <c r="R813" s="442" t="s">
        <v>2065</v>
      </c>
      <c r="S813" s="443" t="s">
        <v>2050</v>
      </c>
    </row>
    <row r="814" spans="18:20">
      <c r="R814" s="431" t="s">
        <v>2051</v>
      </c>
      <c r="S814" s="443" t="s">
        <v>2052</v>
      </c>
    </row>
    <row r="815" spans="18:20">
      <c r="R815" s="432" t="s">
        <v>2142</v>
      </c>
      <c r="S815" s="443" t="s">
        <v>1821</v>
      </c>
    </row>
    <row r="816" spans="18:20" ht="15.75" thickBot="1">
      <c r="R816" s="433" t="s">
        <v>2053</v>
      </c>
      <c r="S816" s="448" t="s">
        <v>2054</v>
      </c>
    </row>
    <row r="817" ht="15.75" thickTop="1"/>
  </sheetData>
  <sortState ref="V441:X618">
    <sortCondition ref="V439"/>
  </sortState>
  <mergeCells count="23">
    <mergeCell ref="AJ1:AM1"/>
    <mergeCell ref="K1:M1"/>
    <mergeCell ref="O199:Q199"/>
    <mergeCell ref="C188:D188"/>
    <mergeCell ref="C172:D172"/>
    <mergeCell ref="U34:W34"/>
    <mergeCell ref="C176:D176"/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workbookViewId="0">
      <selection activeCell="C15" sqref="C15"/>
    </sheetView>
  </sheetViews>
  <sheetFormatPr baseColWidth="10" defaultRowHeight="12.75"/>
  <cols>
    <col min="1" max="16384" width="11.42578125" style="503"/>
  </cols>
  <sheetData>
    <row r="1" spans="1:10">
      <c r="A1" s="502" t="s">
        <v>2308</v>
      </c>
    </row>
    <row r="2" spans="1:10">
      <c r="A2" s="502" t="s">
        <v>2309</v>
      </c>
    </row>
    <row r="3" spans="1:10">
      <c r="A3" s="502" t="s">
        <v>2310</v>
      </c>
    </row>
    <row r="4" spans="1:10">
      <c r="A4" s="502" t="s">
        <v>2311</v>
      </c>
    </row>
    <row r="5" spans="1:10">
      <c r="A5" s="502" t="s">
        <v>2312</v>
      </c>
      <c r="I5" s="555"/>
      <c r="J5" s="555"/>
    </row>
    <row r="6" spans="1:10">
      <c r="A6" s="502" t="s">
        <v>2313</v>
      </c>
      <c r="I6" s="555"/>
      <c r="J6" s="555"/>
    </row>
    <row r="7" spans="1:10">
      <c r="A7" s="502" t="s">
        <v>2314</v>
      </c>
      <c r="I7" s="555"/>
      <c r="J7" s="555"/>
    </row>
    <row r="8" spans="1:10" ht="13.5" thickBot="1">
      <c r="A8" s="502" t="s">
        <v>2315</v>
      </c>
      <c r="I8" s="556"/>
      <c r="J8" s="556"/>
    </row>
    <row r="9" spans="1:10" ht="13.5" thickTop="1">
      <c r="A9" s="502" t="s">
        <v>2316</v>
      </c>
    </row>
    <row r="10" spans="1:10" ht="15.75">
      <c r="A10" s="502" t="s">
        <v>2317</v>
      </c>
      <c r="I10" s="504"/>
    </row>
    <row r="11" spans="1:10">
      <c r="A11" s="502" t="s">
        <v>2318</v>
      </c>
    </row>
    <row r="12" spans="1:10">
      <c r="A12" s="502" t="s">
        <v>2319</v>
      </c>
    </row>
    <row r="13" spans="1:10">
      <c r="A13" s="505" t="s">
        <v>2324</v>
      </c>
    </row>
    <row r="14" spans="1:10">
      <c r="A14" s="505" t="s">
        <v>2325</v>
      </c>
    </row>
    <row r="15" spans="1:10">
      <c r="A15" s="505" t="s">
        <v>2326</v>
      </c>
    </row>
    <row r="16" spans="1:10" ht="12.75" customHeight="1">
      <c r="A16" s="505" t="s">
        <v>2327</v>
      </c>
      <c r="E16" s="557"/>
      <c r="F16" s="557"/>
      <c r="G16" s="557"/>
    </row>
    <row r="17" spans="1:7" ht="12.75" customHeight="1">
      <c r="A17" s="505" t="s">
        <v>2328</v>
      </c>
      <c r="E17" s="557"/>
      <c r="F17" s="557"/>
      <c r="G17" s="557"/>
    </row>
    <row r="18" spans="1:7">
      <c r="A18" s="505" t="s">
        <v>2329</v>
      </c>
      <c r="E18" s="557"/>
      <c r="F18" s="557"/>
      <c r="G18" s="557"/>
    </row>
    <row r="19" spans="1:7">
      <c r="A19" s="505" t="s">
        <v>2330</v>
      </c>
      <c r="E19" s="557"/>
      <c r="F19" s="557"/>
      <c r="G19" s="557"/>
    </row>
    <row r="20" spans="1:7">
      <c r="A20" s="505" t="s">
        <v>2331</v>
      </c>
    </row>
    <row r="21" spans="1:7">
      <c r="A21" s="505" t="s">
        <v>2332</v>
      </c>
    </row>
    <row r="22" spans="1:7">
      <c r="A22" s="505" t="s">
        <v>2333</v>
      </c>
    </row>
    <row r="23" spans="1:7">
      <c r="A23" s="505" t="s">
        <v>2334</v>
      </c>
    </row>
    <row r="24" spans="1:7">
      <c r="A24" s="505" t="s">
        <v>2335</v>
      </c>
    </row>
    <row r="25" spans="1:7">
      <c r="A25" s="505" t="s">
        <v>2336</v>
      </c>
    </row>
    <row r="26" spans="1:7">
      <c r="A26" s="505" t="s">
        <v>2337</v>
      </c>
    </row>
    <row r="27" spans="1:7">
      <c r="A27" s="505" t="s">
        <v>2338</v>
      </c>
    </row>
    <row r="28" spans="1:7">
      <c r="A28" s="505" t="s">
        <v>2339</v>
      </c>
    </row>
    <row r="29" spans="1:7">
      <c r="A29" s="505" t="s">
        <v>2340</v>
      </c>
    </row>
    <row r="30" spans="1:7">
      <c r="A30" s="505" t="s">
        <v>2341</v>
      </c>
    </row>
    <row r="31" spans="1:7">
      <c r="A31" s="505" t="s">
        <v>2342</v>
      </c>
    </row>
    <row r="32" spans="1:7">
      <c r="A32" s="505" t="s">
        <v>2343</v>
      </c>
    </row>
    <row r="33" spans="1:1">
      <c r="A33" s="505" t="s">
        <v>2344</v>
      </c>
    </row>
    <row r="34" spans="1:1">
      <c r="A34" s="505" t="s">
        <v>2345</v>
      </c>
    </row>
    <row r="35" spans="1:1">
      <c r="A35" s="505" t="s">
        <v>2346</v>
      </c>
    </row>
    <row r="36" spans="1:1">
      <c r="A36" s="505" t="s">
        <v>2347</v>
      </c>
    </row>
    <row r="37" spans="1:1">
      <c r="A37" s="505" t="s">
        <v>2348</v>
      </c>
    </row>
    <row r="38" spans="1:1">
      <c r="A38" s="505" t="s">
        <v>2349</v>
      </c>
    </row>
    <row r="39" spans="1:1">
      <c r="A39" s="505" t="s">
        <v>2350</v>
      </c>
    </row>
    <row r="40" spans="1:1">
      <c r="A40" s="505" t="s">
        <v>2351</v>
      </c>
    </row>
    <row r="41" spans="1:1">
      <c r="A41" s="505" t="s">
        <v>2352</v>
      </c>
    </row>
    <row r="42" spans="1:1">
      <c r="A42" s="505" t="s">
        <v>2353</v>
      </c>
    </row>
    <row r="43" spans="1:1">
      <c r="A43" s="505" t="s">
        <v>2354</v>
      </c>
    </row>
    <row r="44" spans="1:1">
      <c r="A44" s="505" t="s">
        <v>2355</v>
      </c>
    </row>
    <row r="45" spans="1:1">
      <c r="A45" s="505" t="s">
        <v>2356</v>
      </c>
    </row>
    <row r="46" spans="1:1">
      <c r="A46" s="505" t="s">
        <v>2357</v>
      </c>
    </row>
    <row r="47" spans="1:1">
      <c r="A47" s="505" t="s">
        <v>2358</v>
      </c>
    </row>
    <row r="48" spans="1:1">
      <c r="A48" s="505" t="s">
        <v>2359</v>
      </c>
    </row>
    <row r="49" spans="1:1">
      <c r="A49" s="505" t="s">
        <v>2320</v>
      </c>
    </row>
    <row r="50" spans="1:1">
      <c r="A50" s="505" t="s">
        <v>2321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10 septembre 2012</v>
      </c>
      <c r="F2" s="558" t="s">
        <v>149</v>
      </c>
      <c r="G2" s="558"/>
      <c r="H2" s="169"/>
      <c r="L2" s="75" t="s">
        <v>17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59" t="s">
        <v>228</v>
      </c>
      <c r="E5" s="559"/>
      <c r="F5" s="559"/>
      <c r="G5" s="559"/>
      <c r="H5" s="55"/>
    </row>
    <row r="7" spans="2:12" ht="15" customHeight="1">
      <c r="C7" s="162" t="s">
        <v>229</v>
      </c>
    </row>
    <row r="8" spans="2:12" ht="5.25" customHeight="1"/>
    <row r="9" spans="2:12" ht="15" customHeight="1">
      <c r="C9" s="164" t="s">
        <v>230</v>
      </c>
    </row>
    <row r="10" spans="2:12" ht="15" customHeight="1" thickBot="1"/>
    <row r="11" spans="2:12" ht="33.75" customHeight="1" thickBot="1">
      <c r="B11" s="196" t="s">
        <v>100</v>
      </c>
      <c r="C11" s="153" t="s">
        <v>101</v>
      </c>
      <c r="D11" s="154" t="s">
        <v>225</v>
      </c>
      <c r="E11" s="155" t="s">
        <v>102</v>
      </c>
      <c r="F11" s="154" t="s">
        <v>226</v>
      </c>
      <c r="G11" s="156" t="s">
        <v>227</v>
      </c>
      <c r="H11" s="173" t="s">
        <v>231</v>
      </c>
    </row>
    <row r="12" spans="2:12" ht="19.5" customHeight="1">
      <c r="B12" s="197">
        <f>IF(C12&lt;&gt;"",1,"")</f>
        <v>1</v>
      </c>
      <c r="C12" s="165" t="s">
        <v>2205</v>
      </c>
      <c r="D12" s="157" t="s">
        <v>2203</v>
      </c>
      <c r="E12" s="158" t="s">
        <v>2204</v>
      </c>
      <c r="F12" s="96" t="s">
        <v>2207</v>
      </c>
      <c r="G12" s="170" t="s">
        <v>2206</v>
      </c>
      <c r="H12" s="97" t="s">
        <v>277</v>
      </c>
    </row>
    <row r="13" spans="2:12" ht="19.5" customHeight="1">
      <c r="B13" s="198">
        <f>IF(C13&lt;&gt;"",B12+1,"")</f>
        <v>2</v>
      </c>
      <c r="C13" s="166" t="s">
        <v>2209</v>
      </c>
      <c r="D13" s="159" t="s">
        <v>2208</v>
      </c>
      <c r="E13" s="98">
        <v>71224417</v>
      </c>
      <c r="F13" s="99" t="s">
        <v>2211</v>
      </c>
      <c r="G13" s="171" t="s">
        <v>2210</v>
      </c>
      <c r="H13" s="101" t="s">
        <v>277</v>
      </c>
    </row>
    <row r="14" spans="2:12" ht="19.5" customHeight="1">
      <c r="B14" s="198">
        <f t="shared" ref="B14:B30" si="0">IF(C14&lt;&gt;"",B13+1,"")</f>
        <v>3</v>
      </c>
      <c r="C14" s="166" t="s">
        <v>2215</v>
      </c>
      <c r="D14" s="159" t="s">
        <v>2212</v>
      </c>
      <c r="E14" s="98" t="s">
        <v>2213</v>
      </c>
      <c r="F14" s="99" t="s">
        <v>2211</v>
      </c>
      <c r="G14" s="171" t="s">
        <v>2216</v>
      </c>
      <c r="H14" s="101" t="s">
        <v>277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tabSelected="1" topLeftCell="A28" workbookViewId="0">
      <selection activeCell="A16" sqref="A16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508" t="s">
        <v>105</v>
      </c>
      <c r="B3" s="517" t="s">
        <v>2322</v>
      </c>
    </row>
    <row r="4" spans="1:2" ht="18" thickTop="1">
      <c r="A4" s="509" t="s">
        <v>2170</v>
      </c>
      <c r="B4" s="58"/>
    </row>
    <row r="5" spans="1:2" ht="17.25">
      <c r="A5" s="510" t="str">
        <f>IF(B3="COMPTE AVEC PROCURATION","TYPE DE COMPTE A OUVRIR","PARRAINE PAR")</f>
        <v>PARRAINE PAR</v>
      </c>
      <c r="B5" s="58"/>
    </row>
    <row r="6" spans="1:2" ht="17.25">
      <c r="A6" s="510" t="s">
        <v>106</v>
      </c>
      <c r="B6" s="58"/>
    </row>
    <row r="7" spans="1:2" ht="17.25">
      <c r="A7" s="510" t="s">
        <v>11</v>
      </c>
      <c r="B7" s="58"/>
    </row>
    <row r="8" spans="1:2" ht="17.25">
      <c r="A8" s="510" t="s">
        <v>2214</v>
      </c>
      <c r="B8" s="58"/>
    </row>
    <row r="9" spans="1:2">
      <c r="A9" s="511" t="s">
        <v>2323</v>
      </c>
      <c r="B9" s="58"/>
    </row>
    <row r="10" spans="1:2" ht="17.25">
      <c r="A10" s="510" t="s">
        <v>110</v>
      </c>
      <c r="B10" s="58"/>
    </row>
    <row r="11" spans="1:2" ht="17.25">
      <c r="A11" s="510" t="s">
        <v>5</v>
      </c>
      <c r="B11" s="58"/>
    </row>
    <row r="12" spans="1:2" ht="17.25">
      <c r="A12" s="510" t="s">
        <v>145</v>
      </c>
      <c r="B12" s="58"/>
    </row>
    <row r="13" spans="1:2" ht="17.25">
      <c r="A13" s="510" t="s">
        <v>85</v>
      </c>
      <c r="B13" s="58"/>
    </row>
    <row r="14" spans="1:2" ht="17.25">
      <c r="A14" s="510" t="s">
        <v>146</v>
      </c>
      <c r="B14" s="58"/>
    </row>
    <row r="15" spans="1:2" ht="17.25">
      <c r="A15" s="510" t="s">
        <v>2</v>
      </c>
      <c r="B15" s="58"/>
    </row>
    <row r="16" spans="1:2" ht="17.25">
      <c r="A16" s="510" t="s">
        <v>18</v>
      </c>
      <c r="B16" s="58"/>
    </row>
    <row r="17" spans="1:2" ht="17.25">
      <c r="A17" s="510" t="s">
        <v>9</v>
      </c>
      <c r="B17" s="58"/>
    </row>
    <row r="18" spans="1:2" ht="17.25">
      <c r="A18" s="510" t="s">
        <v>10</v>
      </c>
      <c r="B18" s="58"/>
    </row>
    <row r="19" spans="1:2" ht="17.25">
      <c r="A19" s="510" t="s">
        <v>72</v>
      </c>
      <c r="B19" s="58"/>
    </row>
    <row r="20" spans="1:2" ht="17.25">
      <c r="A20" s="510" t="s">
        <v>80</v>
      </c>
      <c r="B20" s="58"/>
    </row>
    <row r="21" spans="1:2" ht="17.25">
      <c r="A21" s="510" t="s">
        <v>6</v>
      </c>
      <c r="B21" s="58"/>
    </row>
    <row r="22" spans="1:2" ht="17.25">
      <c r="A22" s="510" t="s">
        <v>7</v>
      </c>
      <c r="B22" s="518"/>
    </row>
    <row r="23" spans="1:2" ht="17.25">
      <c r="A23" s="510" t="s">
        <v>147</v>
      </c>
      <c r="B23" s="58"/>
    </row>
    <row r="24" spans="1:2" ht="17.25">
      <c r="A24" s="510" t="s">
        <v>111</v>
      </c>
      <c r="B24" s="58"/>
    </row>
    <row r="25" spans="1:2" ht="17.25">
      <c r="A25" s="510" t="s">
        <v>3</v>
      </c>
      <c r="B25" s="58"/>
    </row>
    <row r="26" spans="1:2" ht="17.25">
      <c r="A26" s="510" t="s">
        <v>2167</v>
      </c>
      <c r="B26" s="58"/>
    </row>
    <row r="27" spans="1:2" ht="17.25">
      <c r="A27" s="510" t="s">
        <v>2168</v>
      </c>
      <c r="B27" s="58"/>
    </row>
    <row r="28" spans="1:2" ht="17.25">
      <c r="A28" s="510" t="s">
        <v>13</v>
      </c>
      <c r="B28" s="58"/>
    </row>
    <row r="29" spans="1:2" ht="17.25">
      <c r="A29" s="510" t="s">
        <v>12</v>
      </c>
      <c r="B29" s="58"/>
    </row>
    <row r="30" spans="1:2" ht="17.25">
      <c r="A30" s="510" t="s">
        <v>8</v>
      </c>
      <c r="B30" s="58"/>
    </row>
    <row r="31" spans="1:2" ht="17.25">
      <c r="A31" s="510" t="s">
        <v>109</v>
      </c>
      <c r="B31" s="58"/>
    </row>
    <row r="32" spans="1:2" ht="17.25">
      <c r="A32" s="510" t="s">
        <v>50</v>
      </c>
      <c r="B32" s="58"/>
    </row>
    <row r="33" spans="1:2" ht="17.25">
      <c r="A33" s="510" t="s">
        <v>14</v>
      </c>
      <c r="B33" s="58"/>
    </row>
    <row r="34" spans="1:2" ht="17.25">
      <c r="A34" s="510" t="s">
        <v>15</v>
      </c>
      <c r="B34" s="58"/>
    </row>
    <row r="35" spans="1:2" ht="17.25">
      <c r="A35" s="510" t="s">
        <v>139</v>
      </c>
      <c r="B35" s="58"/>
    </row>
    <row r="36" spans="1:2" ht="17.25">
      <c r="A36" s="510" t="s">
        <v>16</v>
      </c>
      <c r="B36" s="58"/>
    </row>
    <row r="37" spans="1:2" ht="17.25">
      <c r="A37" s="510" t="str">
        <f>IF(B3="COMPTE RETRAITE","N° DE PENSION (voire bulletin)","DATE DE PRISE DE SERVICE")</f>
        <v>DATE DE PRISE DE SERVICE</v>
      </c>
      <c r="B37" s="58"/>
    </row>
    <row r="38" spans="1:2" ht="17.25">
      <c r="A38" s="510" t="s">
        <v>21</v>
      </c>
      <c r="B38" s="58"/>
    </row>
    <row r="39" spans="1:2" ht="17.25">
      <c r="A39" s="510" t="s">
        <v>32</v>
      </c>
      <c r="B39" s="58"/>
    </row>
    <row r="40" spans="1:2" ht="17.25">
      <c r="A40" s="510" t="s">
        <v>92</v>
      </c>
      <c r="B40" s="58"/>
    </row>
    <row r="41" spans="1:2" ht="17.25">
      <c r="A41" s="512" t="str">
        <f>+IF(ISERROR(VLOOKUP(#REF!,PARAMETRE!U13:W33,3,0)),"",VLOOKUP(#REF!,PARAMETRE!U13:W33,3,0))</f>
        <v/>
      </c>
      <c r="B41" s="58"/>
    </row>
    <row r="42" spans="1:2" ht="17.25">
      <c r="A42" s="513" t="e">
        <f>IF(LEFT(#REF!,1)="A","SAISIR LE COMPTE EPARGNE",IF(#REF!="PEA","SAISIR LE N° DU COMPTE PEA",IF(B3="COMPTE EPARGNE MINEUR","N° COMPTE ORDONNATEUR SI VP","NE RIEN SAISIR DANS B43")))</f>
        <v>#REF!</v>
      </c>
      <c r="B42" s="58"/>
    </row>
    <row r="43" spans="1:2" ht="17.25">
      <c r="A43" s="513" t="e">
        <f>IF(#REF!="COMPTE EPARGNE MINEUR","SAISIR N° IDP MANDATAIRE","N° IDP")</f>
        <v>#REF!</v>
      </c>
      <c r="B43" s="58"/>
    </row>
    <row r="44" spans="1:2" ht="17.25">
      <c r="A44" s="513" t="str">
        <f>IF(OR(COUNTIF(B3,"*publique*")=1,COUNTIF(B3,"*FONXIONARIA*")=1),"NE RIEN SAISIR DANS B45","TITRE DU PREMIER RESPONSABLE")</f>
        <v>TITRE DU PREMIER RESPONSABLE</v>
      </c>
      <c r="B44" s="58"/>
    </row>
    <row r="45" spans="1:2" ht="17.25">
      <c r="A45" s="514" t="s">
        <v>2175</v>
      </c>
      <c r="B45" s="58"/>
    </row>
    <row r="46" spans="1:2" ht="17.25">
      <c r="A46" s="513" t="s">
        <v>30</v>
      </c>
      <c r="B46" s="58"/>
    </row>
    <row r="47" spans="1:2" ht="17.25">
      <c r="A47" s="513" t="s">
        <v>33</v>
      </c>
      <c r="B47" s="58"/>
    </row>
    <row r="48" spans="1:2" ht="17.25">
      <c r="A48" s="515" t="s">
        <v>81</v>
      </c>
      <c r="B48" s="5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STATBSMS2</vt:lpstr>
      <vt:lpstr>DONNE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Lermite</cp:lastModifiedBy>
  <cp:lastPrinted>2012-09-03T16:06:19Z</cp:lastPrinted>
  <dcterms:created xsi:type="dcterms:W3CDTF">2010-11-25T12:24:03Z</dcterms:created>
  <dcterms:modified xsi:type="dcterms:W3CDTF">2012-09-10T09:40:33Z</dcterms:modified>
</cp:coreProperties>
</file>