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38400" windowHeight="16320"/>
  </bookViews>
  <sheets>
    <sheet name="Jan" sheetId="38" r:id="rId1"/>
    <sheet name="P Holidays" sheetId="45" state="hidden" r:id="rId2"/>
  </sheets>
  <definedNames>
    <definedName name="AprSun1">DATE(CalendarYear,4,1)-WEEKDAY(DATE(CalendarYear,4,1))+1</definedName>
    <definedName name="AssignmentDays">Jan!$W$13:$W$65</definedName>
    <definedName name="AugSun1">DATE(CalendarYear,8,1)-WEEKDAY(DATE(CalendarYear,8,1))+1</definedName>
    <definedName name="CalendarYear">Jan!$AA$2</definedName>
    <definedName name="DecSun1">DATE(CalendarYear,12,1)-WEEKDAY(DATE(CalendarYear,12,1))+1</definedName>
    <definedName name="FebSun1">DATE(CalendarYear,2,1)-WEEKDAY(DATE(CalendarYear,2,1))+1</definedName>
    <definedName name="JanSun1">DATE(CalendarYear,1,1)-WEEKDAY(DATE(CalendarYear,1,1))+1</definedName>
    <definedName name="JulSun1">DATE(CalendarYear,7,1)-WEEKDAY(DATE(CalendarYear,7,1))+1</definedName>
    <definedName name="JunSun1">DATE(CalendarYear,6,1)-WEEKDAY(DATE(CalendarYear,6,1))+1</definedName>
    <definedName name="MarSun1">DATE(CalendarYear,3,1)-WEEKDAY(DATE(CalendarYear,3,1))+1</definedName>
    <definedName name="MaySun1">DATE(CalendarYear,5,1)-WEEKDAY(DATE(CalendarYear,5,1))+1</definedName>
    <definedName name="NovSun1">DATE(CalendarYear,11,1)-WEEKDAY(DATE(CalendarYear,11,1))+1</definedName>
    <definedName name="OctSun1">DATE(CalendarYear,10,1)-WEEKDAY(DATE(CalendarYear,10,1))+1</definedName>
    <definedName name="SepSun1">DATE(CalendarYear,9,1)-WEEKDAY(DATE(CalendarYear,9,1))+1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9" i="38" l="1"/>
  <c r="H9" i="38"/>
  <c r="G9" i="38"/>
  <c r="F9" i="38"/>
  <c r="E9" i="38"/>
  <c r="D9" i="38"/>
  <c r="C9" i="38"/>
  <c r="I8" i="38"/>
  <c r="H8" i="38"/>
  <c r="G8" i="38"/>
  <c r="F8" i="38"/>
  <c r="E8" i="38"/>
  <c r="D8" i="38"/>
  <c r="C8" i="38"/>
  <c r="I7" i="38"/>
  <c r="H7" i="38"/>
  <c r="G7" i="38"/>
  <c r="F7" i="38"/>
  <c r="E7" i="38"/>
  <c r="D7" i="38"/>
  <c r="C7" i="38"/>
  <c r="I6" i="38"/>
  <c r="H6" i="38"/>
  <c r="G6" i="38"/>
  <c r="F6" i="38"/>
  <c r="E6" i="38"/>
  <c r="D6" i="38"/>
  <c r="C6" i="38"/>
  <c r="I5" i="38"/>
  <c r="H5" i="38"/>
  <c r="G5" i="38"/>
  <c r="F5" i="38"/>
  <c r="E5" i="38"/>
  <c r="D5" i="38"/>
  <c r="C5" i="38"/>
  <c r="I4" i="38"/>
  <c r="H4" i="38"/>
  <c r="G4" i="38"/>
  <c r="F4" i="38"/>
  <c r="E4" i="38"/>
  <c r="D4" i="38"/>
  <c r="C4" i="38"/>
  <c r="L36" i="38"/>
  <c r="B36" i="38"/>
  <c r="L12" i="38"/>
  <c r="B12" i="38"/>
  <c r="M32" i="38"/>
  <c r="M28" i="38"/>
  <c r="M24" i="38"/>
  <c r="M20" i="38"/>
  <c r="M16" i="38"/>
  <c r="E28" i="38"/>
  <c r="B32" i="38"/>
  <c r="S32" i="38"/>
  <c r="S28" i="38"/>
  <c r="S24" i="38"/>
  <c r="S20" i="38"/>
  <c r="S16" i="38"/>
  <c r="Q32" i="38"/>
  <c r="I32" i="38"/>
  <c r="I28" i="38"/>
  <c r="I24" i="38"/>
  <c r="I20" i="38"/>
  <c r="I16" i="38"/>
  <c r="Q28" i="38"/>
  <c r="Q24" i="38"/>
  <c r="Q20" i="38"/>
  <c r="Q16" i="38"/>
  <c r="G32" i="38"/>
  <c r="G28" i="38"/>
  <c r="G24" i="38"/>
  <c r="G20" i="38"/>
  <c r="G16" i="38"/>
  <c r="O32" i="38"/>
  <c r="O28" i="38"/>
  <c r="O24" i="38"/>
  <c r="O20" i="38"/>
  <c r="O16" i="38"/>
  <c r="E32" i="38"/>
  <c r="E24" i="38"/>
  <c r="E20" i="38"/>
  <c r="E16" i="38"/>
  <c r="C16" i="38"/>
  <c r="C32" i="38"/>
  <c r="C28" i="38"/>
  <c r="C24" i="38"/>
  <c r="C20" i="38"/>
  <c r="L32" i="38"/>
  <c r="L28" i="38"/>
  <c r="L24" i="38"/>
  <c r="L20" i="38"/>
  <c r="L16" i="38"/>
  <c r="B28" i="38"/>
  <c r="B24" i="38"/>
  <c r="B20" i="38"/>
  <c r="B16" i="38"/>
  <c r="S31" i="38"/>
  <c r="S27" i="38"/>
  <c r="S23" i="38"/>
  <c r="S19" i="38"/>
  <c r="S15" i="38"/>
  <c r="I31" i="38"/>
  <c r="I27" i="38"/>
  <c r="I23" i="38"/>
  <c r="T31" i="38"/>
  <c r="T27" i="38"/>
  <c r="T23" i="38"/>
  <c r="T19" i="38"/>
  <c r="T15" i="38"/>
  <c r="J31" i="38"/>
  <c r="J27" i="38"/>
  <c r="J23" i="38"/>
  <c r="I15" i="38"/>
  <c r="I19" i="38"/>
  <c r="J19" i="38"/>
  <c r="J15" i="38"/>
  <c r="Q31" i="38"/>
  <c r="Q27" i="38"/>
  <c r="Q23" i="38"/>
  <c r="Q19" i="38"/>
  <c r="Q15" i="38"/>
  <c r="G31" i="38"/>
  <c r="G27" i="38"/>
  <c r="R31" i="38"/>
  <c r="R27" i="38"/>
  <c r="R23" i="38"/>
  <c r="R19" i="38"/>
  <c r="R15" i="38"/>
  <c r="H31" i="38"/>
  <c r="H27" i="38"/>
  <c r="G23" i="38"/>
  <c r="H23" i="38"/>
  <c r="G19" i="38"/>
  <c r="H19" i="38"/>
  <c r="G15" i="38"/>
  <c r="H15" i="38"/>
  <c r="O31" i="38"/>
  <c r="O27" i="38"/>
  <c r="O23" i="38"/>
  <c r="O19" i="38"/>
  <c r="O15" i="38"/>
  <c r="E31" i="38"/>
  <c r="E27" i="38"/>
  <c r="E23" i="38"/>
  <c r="P31" i="38"/>
  <c r="AA39" i="38"/>
  <c r="E19" i="38"/>
  <c r="AA43" i="38"/>
  <c r="P27" i="38"/>
  <c r="P23" i="38"/>
  <c r="P19" i="38"/>
  <c r="P15" i="38"/>
  <c r="F31" i="38"/>
  <c r="F27" i="38"/>
  <c r="F23" i="38"/>
  <c r="F19" i="38"/>
  <c r="E15" i="38"/>
  <c r="F15" i="38"/>
  <c r="M31" i="38"/>
  <c r="M27" i="38"/>
  <c r="M23" i="38"/>
  <c r="M19" i="38"/>
  <c r="M15" i="38"/>
  <c r="C31" i="38"/>
  <c r="N31" i="38"/>
  <c r="N27" i="38"/>
  <c r="AA41" i="38"/>
  <c r="N23" i="38"/>
  <c r="AA37" i="38"/>
  <c r="N19" i="38"/>
  <c r="AA33" i="38"/>
  <c r="N15" i="38"/>
  <c r="AA29" i="38"/>
  <c r="D31" i="38"/>
  <c r="C27" i="38"/>
  <c r="AA25" i="38"/>
  <c r="D27" i="38"/>
  <c r="C23" i="38"/>
  <c r="AA21" i="38"/>
  <c r="D23" i="38"/>
  <c r="C19" i="38"/>
  <c r="AA17" i="38"/>
  <c r="D19" i="38"/>
  <c r="C15" i="38"/>
  <c r="B15" i="38"/>
  <c r="L31" i="38"/>
  <c r="L27" i="38"/>
  <c r="L23" i="38"/>
  <c r="L19" i="38"/>
  <c r="L15" i="38"/>
  <c r="B31" i="38"/>
  <c r="B27" i="38"/>
  <c r="B23" i="38"/>
  <c r="B19" i="38"/>
  <c r="AA65" i="38"/>
  <c r="AA64" i="38"/>
  <c r="AA63" i="38"/>
  <c r="AA62" i="38"/>
  <c r="AA61" i="38"/>
  <c r="AA44" i="38"/>
  <c r="AA42" i="38"/>
  <c r="AA40" i="38"/>
  <c r="AA38" i="38"/>
  <c r="AA36" i="38"/>
  <c r="AA35" i="38"/>
  <c r="AA32" i="38"/>
  <c r="AA31" i="38"/>
  <c r="AA30" i="38"/>
  <c r="AA28" i="38"/>
  <c r="AA27" i="38"/>
  <c r="AA26" i="38"/>
  <c r="AA24" i="38"/>
  <c r="AA14" i="38"/>
  <c r="AA15" i="38"/>
  <c r="AA16" i="38"/>
  <c r="AA18" i="38"/>
  <c r="AA19" i="38"/>
  <c r="AA20" i="38"/>
  <c r="AA22" i="38"/>
  <c r="AA13" i="38"/>
  <c r="D15" i="38"/>
  <c r="AA66" i="38"/>
</calcChain>
</file>

<file path=xl/sharedStrings.xml><?xml version="1.0" encoding="utf-8"?>
<sst xmlns="http://schemas.openxmlformats.org/spreadsheetml/2006/main" count="45" uniqueCount="25">
  <si>
    <t>M</t>
  </si>
  <si>
    <t>T</t>
  </si>
  <si>
    <t>W</t>
  </si>
  <si>
    <t>F</t>
  </si>
  <si>
    <t>S</t>
  </si>
  <si>
    <t>Start Time</t>
  </si>
  <si>
    <t>End Time</t>
  </si>
  <si>
    <t>Duration</t>
  </si>
  <si>
    <t>MON</t>
  </si>
  <si>
    <t>TUE</t>
  </si>
  <si>
    <t>TUES</t>
  </si>
  <si>
    <t>WED</t>
  </si>
  <si>
    <t>THURS</t>
  </si>
  <si>
    <t>FRI</t>
  </si>
  <si>
    <t>THU</t>
  </si>
  <si>
    <t>JAN</t>
  </si>
  <si>
    <t>PLANNED INDUCTION CALENDAR</t>
  </si>
  <si>
    <t>INFO:</t>
  </si>
  <si>
    <t># of New Joiners</t>
  </si>
  <si>
    <t># of Trainers</t>
  </si>
  <si>
    <t>THEME</t>
  </si>
  <si>
    <t>Information Delivery Span</t>
  </si>
  <si>
    <t>Participants</t>
  </si>
  <si>
    <t>Présentation des formations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</si>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</sst>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h:mm;@"/>
    <numFmt numFmtId="166" formatCode="h&quot;h&quot;mm;@"/>
    <numFmt numFmtId="167" formatCode="[h]&quot;h &quot;mm&quot; min&quot;;@"/>
  </numFmts>
  <fonts count="21" x14ac:knownFonts="1">
    <font>
      <sz val="10"/>
      <color theme="1"/>
      <name val="Arial"/>
      <family val="2"/>
      <scheme val="minor"/>
    </font>
    <font>
      <b/>
      <sz val="17"/>
      <color theme="4"/>
      <name val="Arial"/>
      <family val="2"/>
      <scheme val="minor"/>
    </font>
    <font>
      <b/>
      <sz val="24"/>
      <color theme="4"/>
      <name val="Arial"/>
      <family val="2"/>
      <scheme val="minor"/>
    </font>
    <font>
      <b/>
      <sz val="10"/>
      <color theme="1"/>
      <name val="Arial"/>
      <family val="2"/>
      <scheme val="major"/>
    </font>
    <font>
      <sz val="10.5"/>
      <color theme="1" tint="0.249977111117893"/>
      <name val="Arial"/>
      <family val="2"/>
      <scheme val="minor"/>
    </font>
    <font>
      <b/>
      <sz val="9"/>
      <color theme="4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2"/>
      <color theme="4"/>
      <name val="Arial"/>
      <family val="2"/>
      <scheme val="minor"/>
    </font>
    <font>
      <sz val="10"/>
      <color theme="1" tint="0.249977111117893"/>
      <name val="Arial"/>
      <family val="2"/>
      <scheme val="minor"/>
    </font>
    <font>
      <b/>
      <sz val="12"/>
      <color theme="4"/>
      <name val="Arial"/>
      <family val="2"/>
      <scheme val="major"/>
    </font>
    <font>
      <b/>
      <sz val="10.5"/>
      <name val="Arial"/>
      <family val="2"/>
      <scheme val="minor"/>
    </font>
    <font>
      <b/>
      <sz val="10"/>
      <color theme="0"/>
      <name val="Arial"/>
      <family val="2"/>
      <scheme val="minor"/>
    </font>
    <font>
      <sz val="8.5"/>
      <color theme="1"/>
      <name val="Arial"/>
      <family val="2"/>
      <scheme val="minor"/>
    </font>
    <font>
      <sz val="12"/>
      <color theme="4"/>
      <name val="Arial"/>
      <family val="2"/>
      <scheme val="major"/>
    </font>
    <font>
      <sz val="12"/>
      <color theme="1" tint="0.249977111117893"/>
      <name val="Arial"/>
      <family val="2"/>
      <scheme val="minor"/>
    </font>
    <font>
      <sz val="10"/>
      <color theme="0"/>
      <name val="Arial"/>
      <family val="2"/>
      <scheme val="minor"/>
    </font>
    <font>
      <b/>
      <sz val="12"/>
      <color theme="5" tint="-0.249977111117893"/>
      <name val="Arial"/>
      <family val="2"/>
      <scheme val="minor"/>
    </font>
    <font>
      <b/>
      <sz val="17"/>
      <color theme="3" tint="-0.249977111117893"/>
      <name val="Arial"/>
      <family val="2"/>
      <scheme val="minor"/>
    </font>
    <font>
      <sz val="10"/>
      <color theme="1" tint="9.9978637043366805E-2"/>
      <name val="Arial"/>
      <family val="2"/>
      <scheme val="minor"/>
    </font>
    <font>
      <b/>
      <sz val="8"/>
      <color theme="1"/>
      <name val="Arial"/>
      <family val="2"/>
      <scheme val="minor"/>
    </font>
    <font>
      <sz val="8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</fills>
  <borders count="68">
    <border>
      <left/>
      <right/>
      <top/>
      <bottom/>
      <diagonal/>
    </border>
    <border>
      <left/>
      <right style="thin">
        <color theme="4" tint="0.79998168889431442"/>
      </right>
      <top/>
      <bottom/>
      <diagonal/>
    </border>
    <border>
      <left style="thin">
        <color theme="4" tint="0.79998168889431442"/>
      </left>
      <right/>
      <top style="thin">
        <color theme="4" tint="0.79995117038483843"/>
      </top>
      <bottom/>
      <diagonal/>
    </border>
    <border>
      <left/>
      <right/>
      <top style="thin">
        <color theme="4" tint="0.79995117038483843"/>
      </top>
      <bottom/>
      <diagonal/>
    </border>
    <border>
      <left/>
      <right style="thin">
        <color theme="4" tint="0.79992065187536243"/>
      </right>
      <top style="thin">
        <color theme="4" tint="0.79995117038483843"/>
      </top>
      <bottom/>
      <diagonal/>
    </border>
    <border>
      <left/>
      <right style="thin">
        <color theme="4" tint="0.79985961485641044"/>
      </right>
      <top style="thin">
        <color theme="4" tint="0.79985961485641044"/>
      </top>
      <bottom/>
      <diagonal/>
    </border>
    <border>
      <left style="thin">
        <color theme="4" tint="0.79998168889431442"/>
      </left>
      <right/>
      <top/>
      <bottom/>
      <diagonal/>
    </border>
    <border>
      <left/>
      <right style="thin">
        <color theme="4" tint="0.79992065187536243"/>
      </right>
      <top/>
      <bottom/>
      <diagonal/>
    </border>
    <border>
      <left/>
      <right style="thin">
        <color theme="4" tint="0.79985961485641044"/>
      </right>
      <top/>
      <bottom style="thin">
        <color theme="4" tint="0.79989013336588644"/>
      </bottom>
      <diagonal/>
    </border>
    <border>
      <left/>
      <right/>
      <top/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4" tint="0.79995117038483843"/>
      </right>
      <top style="thin">
        <color theme="5"/>
      </top>
      <bottom style="thin">
        <color theme="5"/>
      </bottom>
      <diagonal/>
    </border>
    <border>
      <left style="thin">
        <color theme="4" tint="0.79998168889431442"/>
      </left>
      <right/>
      <top/>
      <bottom style="thin">
        <color theme="4" tint="0.79995117038483843"/>
      </bottom>
      <diagonal/>
    </border>
    <border>
      <left/>
      <right/>
      <top/>
      <bottom style="thin">
        <color theme="4" tint="0.79995117038483843"/>
      </bottom>
      <diagonal/>
    </border>
    <border>
      <left/>
      <right style="thin">
        <color theme="4" tint="0.79992065187536243"/>
      </right>
      <top/>
      <bottom style="thin">
        <color theme="4" tint="0.79995117038483843"/>
      </bottom>
      <diagonal/>
    </border>
    <border>
      <left style="thin">
        <color theme="4" tint="0.79998168889431442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4" tint="0.79998168889431442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4" tint="0.79995117038483843"/>
      </right>
      <top/>
      <bottom style="thin">
        <color theme="5"/>
      </bottom>
      <diagonal/>
    </border>
    <border>
      <left/>
      <right style="thin">
        <color theme="0" tint="-0.14999847407452621"/>
      </right>
      <top style="thin">
        <color theme="5"/>
      </top>
      <bottom style="thin">
        <color theme="5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5"/>
      </top>
      <bottom style="thin">
        <color theme="5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5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5"/>
      </bottom>
      <diagonal/>
    </border>
    <border>
      <left/>
      <right style="thin">
        <color theme="0" tint="-0.14999847407452621"/>
      </right>
      <top/>
      <bottom style="thin">
        <color theme="5"/>
      </bottom>
      <diagonal/>
    </border>
    <border>
      <left style="thin">
        <color theme="4" tint="0.79992065187536243"/>
      </left>
      <right style="thin">
        <color theme="3" tint="-0.249977111117893"/>
      </right>
      <top/>
      <bottom/>
      <diagonal/>
    </border>
    <border>
      <left/>
      <right/>
      <top/>
      <bottom style="thin">
        <color theme="3" tint="-0.249977111117893"/>
      </bottom>
      <diagonal/>
    </border>
    <border>
      <left/>
      <right/>
      <top style="thin">
        <color theme="5"/>
      </top>
      <bottom style="thin">
        <color theme="3" tint="-0.249977111117893"/>
      </bottom>
      <diagonal/>
    </border>
    <border>
      <left/>
      <right style="thin">
        <color theme="4" tint="0.79995117038483843"/>
      </right>
      <top style="thin">
        <color theme="5"/>
      </top>
      <bottom style="thin">
        <color theme="3" tint="-0.249977111117893"/>
      </bottom>
      <diagonal/>
    </border>
    <border>
      <left/>
      <right style="thin">
        <color theme="4" tint="0.79995117038483843"/>
      </right>
      <top/>
      <bottom style="thin">
        <color theme="3" tint="-0.249977111117893"/>
      </bottom>
      <diagonal/>
    </border>
    <border>
      <left style="thin">
        <color theme="4" tint="0.79995117038483843"/>
      </left>
      <right style="thin">
        <color theme="4" tint="0.79995117038483843"/>
      </right>
      <top style="thin">
        <color theme="5"/>
      </top>
      <bottom style="thin">
        <color theme="3" tint="-0.249977111117893"/>
      </bottom>
      <diagonal/>
    </border>
    <border>
      <left/>
      <right style="thin">
        <color theme="4" tint="0.79995117038483843"/>
      </right>
      <top style="thin">
        <color theme="4" tint="0.79989013336588644"/>
      </top>
      <bottom style="thin">
        <color theme="3" tint="-0.249977111117893"/>
      </bottom>
      <diagonal/>
    </border>
    <border>
      <left/>
      <right style="thin">
        <color theme="3" tint="-0.249977111117893"/>
      </right>
      <top/>
      <bottom/>
      <diagonal/>
    </border>
    <border>
      <left/>
      <right style="thin">
        <color theme="4" tint="0.79995117038483843"/>
      </right>
      <top/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0" tint="-4.9989318521683403E-2"/>
      </right>
      <top style="thin">
        <color theme="4" tint="0.7999816888943144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4" tint="0.7999816888943144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4" tint="0.79998168889431442"/>
      </right>
      <top style="thin">
        <color theme="4" tint="0.79998168889431442"/>
      </top>
      <bottom style="thin">
        <color theme="0" tint="-4.9989318521683403E-2"/>
      </bottom>
      <diagonal/>
    </border>
    <border>
      <left style="thin">
        <color theme="4" tint="0.79998168889431442"/>
      </left>
      <right style="thin">
        <color theme="0" tint="-4.9989318521683403E-2"/>
      </right>
      <top style="thin">
        <color theme="0" tint="-4.9989318521683403E-2"/>
      </top>
      <bottom style="thin">
        <color theme="4" tint="0.7999816888943144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4" tint="0.79998168889431442"/>
      </bottom>
      <diagonal/>
    </border>
    <border>
      <left style="thin">
        <color theme="0" tint="-4.9989318521683403E-2"/>
      </left>
      <right style="thin">
        <color theme="4" tint="0.79998168889431442"/>
      </right>
      <top style="thin">
        <color theme="0" tint="-4.9989318521683403E-2"/>
      </top>
      <bottom style="thin">
        <color theme="4" tint="0.79998168889431442"/>
      </bottom>
      <diagonal/>
    </border>
    <border>
      <left/>
      <right style="thin">
        <color theme="0" tint="-0.14999847407452621"/>
      </right>
      <top style="thin">
        <color theme="3" tint="-0.249977111117893"/>
      </top>
      <bottom style="thin">
        <color theme="5"/>
      </bottom>
      <diagonal/>
    </border>
    <border>
      <left style="thin">
        <color theme="4" tint="0.79998168889431442"/>
      </left>
      <right style="thin">
        <color theme="0"/>
      </right>
      <top/>
      <bottom style="thin">
        <color theme="4" tint="0.79998168889431442"/>
      </bottom>
      <diagonal/>
    </border>
    <border>
      <left/>
      <right style="thin">
        <color theme="4" tint="0.79998168889431442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4" tint="0.79998168889431442"/>
      </bottom>
      <diagonal/>
    </border>
    <border>
      <left/>
      <right style="thin">
        <color theme="0"/>
      </right>
      <top/>
      <bottom style="thin">
        <color theme="4" tint="0.79998168889431442"/>
      </bottom>
      <diagonal/>
    </border>
    <border>
      <left/>
      <right style="thin">
        <color theme="4" tint="0.79998168889431442"/>
      </right>
      <top/>
      <bottom style="thin">
        <color theme="4" tint="0.79998168889431442"/>
      </bottom>
      <diagonal/>
    </border>
    <border>
      <left/>
      <right/>
      <top style="thin">
        <color theme="4" tint="0.79995117038483843"/>
      </top>
      <bottom style="thin">
        <color theme="4" tint="0.79995117038483843"/>
      </bottom>
      <diagonal/>
    </border>
    <border>
      <left style="thin">
        <color theme="4" tint="0.79998168889431442"/>
      </left>
      <right/>
      <top style="thin">
        <color theme="4" tint="0.79998168889431442"/>
      </top>
      <bottom/>
      <diagonal/>
    </border>
    <border>
      <left/>
      <right/>
      <top style="thin">
        <color theme="4" tint="0.79998168889431442"/>
      </top>
      <bottom/>
      <diagonal/>
    </border>
    <border>
      <left/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8168889431442"/>
      </left>
      <right/>
      <top/>
      <bottom style="thin">
        <color theme="4" tint="0.79998168889431442"/>
      </bottom>
      <diagonal/>
    </border>
    <border>
      <left/>
      <right/>
      <top/>
      <bottom style="thin">
        <color theme="4" tint="0.79998168889431442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3" tint="-0.249977111117893"/>
      </top>
      <bottom style="thin">
        <color theme="5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4" tint="0.79998168889431442"/>
      </right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0.7999816888943144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4" tint="0.79998168889431442"/>
      </right>
      <top style="thin">
        <color theme="0"/>
      </top>
      <bottom style="thin">
        <color theme="0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Protection="0">
      <alignment textRotation="90"/>
    </xf>
  </cellStyleXfs>
  <cellXfs count="120">
    <xf numFmtId="0" fontId="0" fillId="0" borderId="0" xfId="0"/>
    <xf numFmtId="14" fontId="0" fillId="0" borderId="0" xfId="0" applyNumberFormat="1"/>
    <xf numFmtId="0" fontId="0" fillId="0" borderId="0" xfId="0" applyFont="1" applyProtection="1">
      <protection hidden="1"/>
    </xf>
    <xf numFmtId="0" fontId="0" fillId="0" borderId="0" xfId="0" applyProtection="1">
      <protection hidden="1"/>
    </xf>
    <xf numFmtId="0" fontId="0" fillId="0" borderId="1" xfId="0" applyFont="1" applyBorder="1" applyProtection="1">
      <protection hidden="1"/>
    </xf>
    <xf numFmtId="0" fontId="0" fillId="0" borderId="2" xfId="0" applyFont="1" applyBorder="1" applyProtection="1">
      <protection hidden="1"/>
    </xf>
    <xf numFmtId="0" fontId="0" fillId="0" borderId="3" xfId="0" applyFont="1" applyBorder="1" applyProtection="1">
      <protection hidden="1"/>
    </xf>
    <xf numFmtId="0" fontId="0" fillId="0" borderId="4" xfId="0" applyFont="1" applyBorder="1" applyProtection="1">
      <protection hidden="1"/>
    </xf>
    <xf numFmtId="0" fontId="0" fillId="0" borderId="52" xfId="0" applyBorder="1" applyProtection="1">
      <protection hidden="1"/>
    </xf>
    <xf numFmtId="0" fontId="0" fillId="0" borderId="53" xfId="0" applyBorder="1" applyProtection="1"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0" fillId="0" borderId="7" xfId="0" applyFont="1" applyBorder="1" applyProtection="1">
      <protection hidden="1"/>
    </xf>
    <xf numFmtId="0" fontId="0" fillId="0" borderId="0" xfId="0" applyBorder="1" applyProtection="1">
      <protection hidden="1"/>
    </xf>
    <xf numFmtId="0" fontId="0" fillId="0" borderId="1" xfId="0" applyBorder="1" applyProtection="1">
      <protection hidden="1"/>
    </xf>
    <xf numFmtId="14" fontId="15" fillId="0" borderId="0" xfId="0" applyNumberFormat="1" applyFont="1" applyProtection="1">
      <protection hidden="1"/>
    </xf>
    <xf numFmtId="164" fontId="4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6" xfId="0" applyBorder="1" applyAlignment="1" applyProtection="1">
      <alignment horizontal="left" vertical="top"/>
      <protection hidden="1"/>
    </xf>
    <xf numFmtId="0" fontId="0" fillId="0" borderId="58" xfId="0" applyBorder="1" applyProtection="1">
      <protection hidden="1"/>
    </xf>
    <xf numFmtId="0" fontId="2" fillId="0" borderId="6" xfId="1" applyFill="1" applyBorder="1" applyAlignment="1" applyProtection="1">
      <alignment vertical="center" textRotation="90"/>
      <protection hidden="1"/>
    </xf>
    <xf numFmtId="0" fontId="18" fillId="0" borderId="6" xfId="0" applyFont="1" applyBorder="1" applyAlignment="1" applyProtection="1">
      <alignment horizontal="left" vertical="top"/>
      <protection hidden="1"/>
    </xf>
    <xf numFmtId="0" fontId="0" fillId="0" borderId="6" xfId="0" applyBorder="1" applyAlignment="1" applyProtection="1">
      <alignment horizontal="left" vertical="center"/>
      <protection hidden="1"/>
    </xf>
    <xf numFmtId="0" fontId="0" fillId="0" borderId="6" xfId="0" applyBorder="1" applyProtection="1">
      <protection hidden="1"/>
    </xf>
    <xf numFmtId="0" fontId="2" fillId="0" borderId="12" xfId="1" applyFill="1" applyBorder="1" applyAlignment="1" applyProtection="1">
      <alignment vertical="center" textRotation="90"/>
      <protection hidden="1"/>
    </xf>
    <xf numFmtId="164" fontId="10" fillId="0" borderId="13" xfId="0" applyNumberFormat="1" applyFont="1" applyFill="1" applyBorder="1" applyAlignment="1" applyProtection="1">
      <alignment horizontal="left" vertical="center" wrapText="1" indent="1"/>
      <protection hidden="1"/>
    </xf>
    <xf numFmtId="0" fontId="0" fillId="0" borderId="14" xfId="0" applyFont="1" applyBorder="1" applyProtection="1">
      <protection hidden="1"/>
    </xf>
    <xf numFmtId="0" fontId="0" fillId="0" borderId="54" xfId="0" applyBorder="1" applyProtection="1">
      <protection hidden="1"/>
    </xf>
    <xf numFmtId="0" fontId="0" fillId="0" borderId="55" xfId="0" applyBorder="1" applyProtection="1">
      <protection hidden="1"/>
    </xf>
    <xf numFmtId="0" fontId="0" fillId="0" borderId="49" xfId="0" applyBorder="1" applyProtection="1">
      <protection hidden="1"/>
    </xf>
    <xf numFmtId="0" fontId="0" fillId="0" borderId="0" xfId="0" applyFont="1" applyBorder="1" applyProtection="1">
      <protection hidden="1"/>
    </xf>
    <xf numFmtId="0" fontId="2" fillId="0" borderId="50" xfId="1" applyFill="1" applyBorder="1" applyAlignment="1" applyProtection="1">
      <alignment vertical="center" textRotation="90"/>
      <protection hidden="1"/>
    </xf>
    <xf numFmtId="164" fontId="10" fillId="0" borderId="0" xfId="0" applyNumberFormat="1" applyFont="1" applyFill="1" applyBorder="1" applyAlignment="1" applyProtection="1">
      <alignment horizontal="left" vertical="center" wrapText="1" indent="1"/>
      <protection hidden="1"/>
    </xf>
    <xf numFmtId="0" fontId="1" fillId="0" borderId="30" xfId="2" applyBorder="1" applyAlignment="1" applyProtection="1">
      <alignment horizontal="left" vertical="center" indent="2"/>
      <protection hidden="1"/>
    </xf>
    <xf numFmtId="0" fontId="1" fillId="0" borderId="30" xfId="2" applyBorder="1" applyAlignment="1" applyProtection="1">
      <alignment horizontal="left" vertical="center" wrapText="1"/>
      <protection hidden="1"/>
    </xf>
    <xf numFmtId="0" fontId="5" fillId="0" borderId="30" xfId="2" applyFont="1" applyBorder="1" applyAlignment="1" applyProtection="1">
      <alignment horizontal="center" vertical="center"/>
      <protection hidden="1"/>
    </xf>
    <xf numFmtId="0" fontId="0" fillId="0" borderId="29" xfId="0" applyBorder="1" applyProtection="1">
      <protection hidden="1"/>
    </xf>
    <xf numFmtId="0" fontId="6" fillId="0" borderId="44" xfId="0" applyFont="1" applyBorder="1" applyAlignment="1" applyProtection="1">
      <alignment horizontal="center"/>
      <protection locked="0" hidden="1"/>
    </xf>
    <xf numFmtId="0" fontId="8" fillId="0" borderId="28" xfId="0" applyFont="1" applyBorder="1" applyAlignment="1" applyProtection="1">
      <protection locked="0" hidden="1"/>
    </xf>
    <xf numFmtId="165" fontId="8" fillId="0" borderId="56" xfId="0" applyNumberFormat="1" applyFont="1" applyBorder="1" applyAlignment="1" applyProtection="1">
      <protection locked="0" hidden="1"/>
    </xf>
    <xf numFmtId="165" fontId="8" fillId="0" borderId="28" xfId="0" applyNumberFormat="1" applyFont="1" applyBorder="1" applyAlignment="1" applyProtection="1">
      <protection locked="0" hidden="1"/>
    </xf>
    <xf numFmtId="166" fontId="8" fillId="0" borderId="23" xfId="0" applyNumberFormat="1" applyFont="1" applyBorder="1" applyAlignment="1" applyProtection="1">
      <protection hidden="1"/>
    </xf>
    <xf numFmtId="0" fontId="11" fillId="2" borderId="15" xfId="0" applyFont="1" applyFill="1" applyBorder="1" applyAlignment="1" applyProtection="1">
      <alignment horizontal="center" vertical="center"/>
      <protection hidden="1"/>
    </xf>
    <xf numFmtId="0" fontId="6" fillId="0" borderId="24" xfId="0" applyFont="1" applyBorder="1" applyAlignment="1" applyProtection="1">
      <alignment horizontal="center"/>
      <protection locked="0" hidden="1"/>
    </xf>
    <xf numFmtId="0" fontId="8" fillId="0" borderId="24" xfId="0" applyFont="1" applyBorder="1" applyAlignment="1" applyProtection="1">
      <protection locked="0" hidden="1"/>
    </xf>
    <xf numFmtId="165" fontId="8" fillId="0" borderId="25" xfId="0" applyNumberFormat="1" applyFont="1" applyBorder="1" applyAlignment="1" applyProtection="1">
      <protection locked="0" hidden="1"/>
    </xf>
    <xf numFmtId="0" fontId="19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57" xfId="0" applyBorder="1" applyProtection="1">
      <protection hidden="1"/>
    </xf>
    <xf numFmtId="0" fontId="0" fillId="0" borderId="36" xfId="0" applyBorder="1" applyProtection="1">
      <protection hidden="1"/>
    </xf>
    <xf numFmtId="0" fontId="7" fillId="0" borderId="0" xfId="4" applyBorder="1" applyAlignment="1" applyProtection="1">
      <alignment vertical="top"/>
      <protection hidden="1"/>
    </xf>
    <xf numFmtId="0" fontId="9" fillId="0" borderId="0" xfId="0" applyFont="1" applyBorder="1" applyAlignment="1" applyProtection="1">
      <alignment horizontal="right" vertical="center" textRotation="90"/>
      <protection hidden="1"/>
    </xf>
    <xf numFmtId="0" fontId="6" fillId="0" borderId="0" xfId="0" applyFont="1" applyBorder="1" applyAlignment="1" applyProtection="1">
      <alignment horizontal="right" vertical="center"/>
      <protection hidden="1"/>
    </xf>
    <xf numFmtId="0" fontId="6" fillId="0" borderId="30" xfId="0" applyFont="1" applyBorder="1" applyAlignment="1" applyProtection="1">
      <alignment horizontal="right" vertical="center"/>
      <protection hidden="1"/>
    </xf>
    <xf numFmtId="0" fontId="1" fillId="0" borderId="30" xfId="2" applyBorder="1" applyAlignment="1" applyProtection="1">
      <alignment horizontal="left" vertical="center" indent="2"/>
      <protection locked="0" hidden="1"/>
    </xf>
    <xf numFmtId="0" fontId="8" fillId="0" borderId="30" xfId="0" applyFont="1" applyBorder="1" applyAlignment="1" applyProtection="1">
      <protection locked="0" hidden="1"/>
    </xf>
    <xf numFmtId="165" fontId="8" fillId="0" borderId="33" xfId="0" applyNumberFormat="1" applyFont="1" applyBorder="1" applyAlignment="1" applyProtection="1">
      <protection locked="0" hidden="1"/>
    </xf>
    <xf numFmtId="166" fontId="8" fillId="0" borderId="34" xfId="0" applyNumberFormat="1" applyFont="1" applyBorder="1" applyAlignment="1" applyProtection="1">
      <protection hidden="1"/>
    </xf>
    <xf numFmtId="0" fontId="8" fillId="0" borderId="9" xfId="0" applyFont="1" applyBorder="1" applyAlignment="1" applyProtection="1">
      <protection locked="0" hidden="1"/>
    </xf>
    <xf numFmtId="165" fontId="8" fillId="0" borderId="27" xfId="0" applyNumberFormat="1" applyFont="1" applyBorder="1" applyAlignment="1" applyProtection="1">
      <protection locked="0" hidden="1"/>
    </xf>
    <xf numFmtId="165" fontId="8" fillId="0" borderId="23" xfId="0" applyNumberFormat="1" applyFont="1" applyBorder="1" applyAlignment="1" applyProtection="1">
      <protection locked="0" hidden="1"/>
    </xf>
    <xf numFmtId="0" fontId="6" fillId="0" borderId="28" xfId="0" applyFont="1" applyBorder="1" applyAlignment="1" applyProtection="1">
      <alignment horizontal="center"/>
      <protection locked="0" hidden="1"/>
    </xf>
    <xf numFmtId="165" fontId="8" fillId="0" borderId="11" xfId="0" applyNumberFormat="1" applyFont="1" applyBorder="1" applyAlignment="1" applyProtection="1">
      <protection locked="0" hidden="1"/>
    </xf>
    <xf numFmtId="0" fontId="19" fillId="3" borderId="66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30" xfId="0" applyFont="1" applyBorder="1" applyAlignment="1" applyProtection="1">
      <alignment horizontal="center"/>
      <protection locked="0" hidden="1"/>
    </xf>
    <xf numFmtId="0" fontId="8" fillId="0" borderId="31" xfId="0" applyFont="1" applyBorder="1" applyAlignment="1" applyProtection="1">
      <protection locked="0" hidden="1"/>
    </xf>
    <xf numFmtId="165" fontId="8" fillId="0" borderId="32" xfId="0" applyNumberFormat="1" applyFont="1" applyBorder="1" applyAlignment="1" applyProtection="1">
      <protection locked="0" hidden="1"/>
    </xf>
    <xf numFmtId="165" fontId="8" fillId="0" borderId="26" xfId="0" applyNumberFormat="1" applyFont="1" applyBorder="1" applyAlignment="1" applyProtection="1">
      <protection locked="0" hidden="1"/>
    </xf>
    <xf numFmtId="0" fontId="8" fillId="0" borderId="10" xfId="0" applyFont="1" applyBorder="1" applyAlignment="1" applyProtection="1">
      <protection locked="0" hidden="1"/>
    </xf>
    <xf numFmtId="166" fontId="8" fillId="0" borderId="35" xfId="0" applyNumberFormat="1" applyFont="1" applyBorder="1" applyAlignment="1" applyProtection="1">
      <protection hidden="1"/>
    </xf>
    <xf numFmtId="0" fontId="13" fillId="0" borderId="0" xfId="0" applyFont="1" applyBorder="1" applyAlignment="1" applyProtection="1">
      <alignment horizontal="right" vertical="center" textRotation="90"/>
      <protection hidden="1"/>
    </xf>
    <xf numFmtId="167" fontId="14" fillId="0" borderId="37" xfId="0" applyNumberFormat="1" applyFont="1" applyFill="1" applyBorder="1" applyAlignment="1" applyProtection="1">
      <protection hidden="1"/>
    </xf>
    <xf numFmtId="0" fontId="19" fillId="3" borderId="16" xfId="0" applyNumberFormat="1" applyFont="1" applyFill="1" applyBorder="1" applyAlignment="1" applyProtection="1">
      <alignment horizontal="center" vertical="center" wrapText="1"/>
      <protection hidden="1"/>
    </xf>
    <xf numFmtId="0" fontId="19" fillId="3" borderId="17" xfId="0" applyNumberFormat="1" applyFont="1" applyFill="1" applyBorder="1" applyAlignment="1" applyProtection="1">
      <alignment horizontal="center" vertical="center" wrapText="1"/>
      <protection hidden="1"/>
    </xf>
    <xf numFmtId="0" fontId="19" fillId="3" borderId="0" xfId="0" applyNumberFormat="1" applyFont="1" applyFill="1" applyBorder="1" applyAlignment="1" applyProtection="1">
      <alignment horizontal="center" vertical="center" wrapText="1"/>
      <protection hidden="1"/>
    </xf>
    <xf numFmtId="0" fontId="19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20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20" fillId="3" borderId="45" xfId="0" applyNumberFormat="1" applyFont="1" applyFill="1" applyBorder="1" applyAlignment="1" applyProtection="1">
      <alignment horizontal="center" vertical="center" wrapText="1"/>
      <protection hidden="1"/>
    </xf>
    <xf numFmtId="0" fontId="12" fillId="3" borderId="16" xfId="0" applyNumberFormat="1" applyFont="1" applyFill="1" applyBorder="1" applyAlignment="1" applyProtection="1">
      <alignment horizontal="center" vertical="center" wrapText="1"/>
      <protection hidden="1"/>
    </xf>
    <xf numFmtId="0" fontId="12" fillId="3" borderId="17" xfId="0" applyNumberFormat="1" applyFont="1" applyFill="1" applyBorder="1" applyAlignment="1" applyProtection="1">
      <alignment horizontal="center" vertical="center" wrapText="1"/>
      <protection hidden="1"/>
    </xf>
    <xf numFmtId="0" fontId="12" fillId="3" borderId="47" xfId="0" applyNumberFormat="1" applyFont="1" applyFill="1" applyBorder="1" applyAlignment="1" applyProtection="1">
      <alignment horizontal="center" vertical="center" wrapText="1"/>
      <protection hidden="1"/>
    </xf>
    <xf numFmtId="0" fontId="12" fillId="3" borderId="48" xfId="0" applyNumberFormat="1" applyFont="1" applyFill="1" applyBorder="1" applyAlignment="1" applyProtection="1">
      <alignment horizontal="center" vertical="center" wrapText="1"/>
      <protection hidden="1"/>
    </xf>
    <xf numFmtId="0" fontId="12" fillId="3" borderId="0" xfId="0" applyNumberFormat="1" applyFont="1" applyFill="1" applyBorder="1" applyAlignment="1" applyProtection="1">
      <alignment horizontal="center" vertical="center" wrapText="1"/>
      <protection hidden="1"/>
    </xf>
    <xf numFmtId="0" fontId="12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12" fillId="3" borderId="55" xfId="0" applyNumberFormat="1" applyFont="1" applyFill="1" applyBorder="1" applyAlignment="1" applyProtection="1">
      <alignment horizontal="center" vertical="center" wrapText="1"/>
      <protection hidden="1"/>
    </xf>
    <xf numFmtId="0" fontId="12" fillId="3" borderId="49" xfId="0" applyNumberFormat="1" applyFont="1" applyFill="1" applyBorder="1" applyAlignment="1" applyProtection="1">
      <alignment horizontal="center" vertical="center" wrapText="1"/>
      <protection hidden="1"/>
    </xf>
    <xf numFmtId="0" fontId="12" fillId="3" borderId="58" xfId="0" applyNumberFormat="1" applyFont="1" applyFill="1" applyBorder="1" applyAlignment="1" applyProtection="1">
      <alignment horizontal="center" vertical="center" wrapText="1"/>
      <protection hidden="1"/>
    </xf>
    <xf numFmtId="0" fontId="12" fillId="3" borderId="46" xfId="0" applyNumberFormat="1" applyFont="1" applyFill="1" applyBorder="1" applyAlignment="1" applyProtection="1">
      <alignment horizontal="center" vertical="center" wrapText="1"/>
      <protection hidden="1"/>
    </xf>
    <xf numFmtId="0" fontId="20" fillId="3" borderId="18" xfId="0" applyNumberFormat="1" applyFont="1" applyFill="1" applyBorder="1" applyAlignment="1" applyProtection="1">
      <alignment horizontal="center" vertical="center" wrapText="1"/>
      <protection hidden="1"/>
    </xf>
    <xf numFmtId="0" fontId="12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2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6" fillId="0" borderId="2" xfId="3" applyFont="1" applyFill="1" applyBorder="1" applyAlignment="1" applyProtection="1">
      <alignment horizontal="left" vertical="center"/>
      <protection hidden="1"/>
    </xf>
    <xf numFmtId="0" fontId="16" fillId="0" borderId="3" xfId="3" applyFont="1" applyFill="1" applyBorder="1" applyAlignment="1" applyProtection="1">
      <alignment horizontal="left" vertical="center"/>
      <protection hidden="1"/>
    </xf>
    <xf numFmtId="0" fontId="16" fillId="0" borderId="4" xfId="3" applyFont="1" applyFill="1" applyBorder="1" applyAlignment="1" applyProtection="1">
      <alignment horizontal="left" vertical="center"/>
      <protection hidden="1"/>
    </xf>
    <xf numFmtId="0" fontId="16" fillId="0" borderId="6" xfId="3" applyFont="1" applyFill="1" applyBorder="1" applyAlignment="1" applyProtection="1">
      <alignment horizontal="left" vertical="center"/>
      <protection hidden="1"/>
    </xf>
    <xf numFmtId="0" fontId="16" fillId="0" borderId="0" xfId="3" applyFont="1" applyFill="1" applyBorder="1" applyAlignment="1" applyProtection="1">
      <alignment horizontal="left" vertical="center"/>
      <protection hidden="1"/>
    </xf>
    <xf numFmtId="0" fontId="16" fillId="0" borderId="7" xfId="3" applyFont="1" applyFill="1" applyBorder="1" applyAlignment="1" applyProtection="1">
      <alignment horizontal="left" vertical="center"/>
      <protection hidden="1"/>
    </xf>
    <xf numFmtId="0" fontId="11" fillId="2" borderId="16" xfId="0" applyFont="1" applyFill="1" applyBorder="1" applyAlignment="1" applyProtection="1">
      <alignment horizontal="center" vertical="center"/>
      <protection hidden="1"/>
    </xf>
    <xf numFmtId="0" fontId="11" fillId="2" borderId="17" xfId="0" applyFont="1" applyFill="1" applyBorder="1" applyAlignment="1" applyProtection="1">
      <alignment horizontal="center" vertical="center"/>
      <protection hidden="1"/>
    </xf>
    <xf numFmtId="0" fontId="11" fillId="2" borderId="0" xfId="0" applyFont="1" applyFill="1" applyBorder="1" applyAlignment="1" applyProtection="1">
      <alignment horizontal="center" vertical="center"/>
      <protection hidden="1"/>
    </xf>
    <xf numFmtId="0" fontId="11" fillId="2" borderId="7" xfId="0" applyFont="1" applyFill="1" applyBorder="1" applyAlignment="1" applyProtection="1">
      <alignment horizontal="center" vertical="center"/>
      <protection hidden="1"/>
    </xf>
    <xf numFmtId="0" fontId="19" fillId="3" borderId="60" xfId="0" applyNumberFormat="1" applyFont="1" applyFill="1" applyBorder="1" applyAlignment="1" applyProtection="1">
      <alignment horizontal="center" vertical="center" wrapText="1"/>
      <protection hidden="1"/>
    </xf>
    <xf numFmtId="0" fontId="19" fillId="3" borderId="59" xfId="0" applyNumberFormat="1" applyFont="1" applyFill="1" applyBorder="1" applyAlignment="1" applyProtection="1">
      <alignment horizontal="center" vertical="center" wrapText="1"/>
      <protection hidden="1"/>
    </xf>
    <xf numFmtId="0" fontId="19" fillId="3" borderId="21" xfId="0" applyNumberFormat="1" applyFont="1" applyFill="1" applyBorder="1" applyAlignment="1" applyProtection="1">
      <alignment horizontal="center" vertical="center" wrapText="1"/>
      <protection hidden="1"/>
    </xf>
    <xf numFmtId="0" fontId="19" fillId="3" borderId="22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51" xfId="1" applyFill="1" applyBorder="1" applyAlignment="1" applyProtection="1">
      <alignment horizontal="center" vertical="center"/>
      <protection hidden="1"/>
    </xf>
    <xf numFmtId="0" fontId="2" fillId="0" borderId="6" xfId="1" applyFill="1" applyBorder="1" applyAlignment="1" applyProtection="1">
      <alignment horizontal="center" vertical="center"/>
      <protection hidden="1"/>
    </xf>
    <xf numFmtId="0" fontId="1" fillId="0" borderId="38" xfId="2" applyBorder="1" applyAlignment="1" applyProtection="1">
      <alignment horizontal="center" vertical="center"/>
      <protection hidden="1"/>
    </xf>
    <xf numFmtId="0" fontId="1" fillId="0" borderId="39" xfId="2" applyBorder="1" applyAlignment="1" applyProtection="1">
      <alignment horizontal="center" vertical="center"/>
      <protection hidden="1"/>
    </xf>
    <xf numFmtId="0" fontId="1" fillId="0" borderId="40" xfId="2" applyBorder="1" applyAlignment="1" applyProtection="1">
      <alignment horizontal="center" vertical="center"/>
      <protection hidden="1"/>
    </xf>
    <xf numFmtId="0" fontId="1" fillId="0" borderId="41" xfId="2" applyBorder="1" applyAlignment="1" applyProtection="1">
      <alignment horizontal="center" vertical="center"/>
      <protection hidden="1"/>
    </xf>
    <xf numFmtId="0" fontId="1" fillId="0" borderId="42" xfId="2" applyBorder="1" applyAlignment="1" applyProtection="1">
      <alignment horizontal="center" vertical="center"/>
      <protection hidden="1"/>
    </xf>
    <xf numFmtId="0" fontId="1" fillId="0" borderId="43" xfId="2" applyBorder="1" applyAlignment="1" applyProtection="1">
      <alignment horizontal="center" vertical="center"/>
      <protection hidden="1"/>
    </xf>
    <xf numFmtId="0" fontId="17" fillId="0" borderId="5" xfId="2" applyFont="1" applyBorder="1" applyAlignment="1" applyProtection="1">
      <alignment horizontal="center" vertical="center"/>
      <protection hidden="1"/>
    </xf>
    <xf numFmtId="0" fontId="17" fillId="0" borderId="8" xfId="2" applyFont="1" applyBorder="1" applyAlignment="1" applyProtection="1">
      <alignment horizontal="center" vertical="center"/>
      <protection hidden="1"/>
    </xf>
    <xf numFmtId="0" fontId="7" fillId="0" borderId="0" xfId="4" applyBorder="1" applyAlignment="1" applyProtection="1">
      <alignment vertical="top"/>
      <protection hidden="1"/>
    </xf>
    <xf numFmtId="0" fontId="0" fillId="0" borderId="62" xfId="0" applyBorder="1" applyAlignment="1" applyProtection="1">
      <alignment horizontal="center"/>
      <protection locked="0" hidden="1"/>
    </xf>
    <xf numFmtId="0" fontId="0" fillId="0" borderId="61" xfId="0" applyBorder="1" applyAlignment="1" applyProtection="1">
      <alignment horizontal="center"/>
      <protection locked="0" hidden="1"/>
    </xf>
    <xf numFmtId="0" fontId="7" fillId="0" borderId="0" xfId="4" applyBorder="1" applyAlignment="1" applyProtection="1">
      <alignment horizontal="left" vertical="top"/>
      <protection hidden="1"/>
    </xf>
    <xf numFmtId="0" fontId="19" fillId="3" borderId="64" xfId="0" applyNumberFormat="1" applyFont="1" applyFill="1" applyBorder="1" applyAlignment="1" applyProtection="1">
      <alignment horizontal="center" vertical="center" wrapText="1"/>
      <protection hidden="1"/>
    </xf>
    <xf numFmtId="0" fontId="19" fillId="3" borderId="65" xfId="0" applyNumberFormat="1" applyFont="1" applyFill="1" applyBorder="1" applyAlignment="1" applyProtection="1">
      <alignment horizontal="center" vertical="center" wrapText="1"/>
      <protection hidden="1"/>
    </xf>
    <xf numFmtId="0" fontId="19" fillId="3" borderId="63" xfId="0" applyNumberFormat="1" applyFont="1" applyFill="1" applyBorder="1" applyAlignment="1" applyProtection="1">
      <alignment horizontal="center" vertical="center" wrapText="1"/>
      <protection hidden="1"/>
    </xf>
    <xf numFmtId="0" fontId="19" fillId="3" borderId="67" xfId="0" applyNumberFormat="1" applyFont="1" applyFill="1" applyBorder="1" applyAlignment="1" applyProtection="1">
      <alignment horizontal="center" vertical="center" wrapText="1"/>
      <protection hidden="1"/>
    </xf>
  </cellXfs>
  <cellStyles count="5">
    <cellStyle name="Heading 1" xfId="1" builtinId="16"/>
    <cellStyle name="Heading 2" xfId="2" builtinId="17"/>
    <cellStyle name="Heading 3" xfId="3" builtinId="18"/>
    <cellStyle name="Heading 4" xfId="4" builtinId="19"/>
    <cellStyle name="Normal" xfId="0" builtinId="0"/>
  </cellStyles>
  <dxfs count="6">
    <dxf>
      <fill>
        <patternFill>
          <bgColor theme="0" tint="-0.14996795556505021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ill>
        <patternFill>
          <bgColor theme="6" tint="0.79998168889431442"/>
        </patternFill>
      </fill>
    </dxf>
    <dxf>
      <font>
        <b/>
        <i val="0"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AOThem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AOFonts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AG66"/>
  <sheetViews>
    <sheetView showGridLines="0" tabSelected="1" zoomScalePageLayoutView="84" workbookViewId="0">
      <selection activeCell="AA16" sqref="AA16"/>
    </sheetView>
  </sheetViews>
  <sheetFormatPr defaultColWidth="8.7109375" defaultRowHeight="16.5" customHeight="1" x14ac:dyDescent="0.2"/>
  <cols>
    <col min="1" max="1" width="2.28515625" style="2" customWidth="1"/>
    <col min="2" max="2" width="17.140625" style="2" customWidth="1"/>
    <col min="3" max="10" width="8.42578125" style="2" customWidth="1"/>
    <col min="11" max="11" width="1.7109375" style="3" customWidth="1"/>
    <col min="12" max="12" width="17.140625" style="3" customWidth="1"/>
    <col min="13" max="20" width="8.42578125" style="3" customWidth="1"/>
    <col min="21" max="21" width="2.85546875" style="3" customWidth="1"/>
    <col min="22" max="22" width="7.28515625" style="2" customWidth="1"/>
    <col min="23" max="23" width="3.85546875" style="3" customWidth="1"/>
    <col min="24" max="24" width="38.85546875" style="2" customWidth="1"/>
    <col min="25" max="25" width="9.42578125" style="2" customWidth="1"/>
    <col min="26" max="26" width="8.42578125" style="3" customWidth="1"/>
    <col min="27" max="27" width="11.42578125" style="2" customWidth="1"/>
    <col min="28" max="28" width="10.85546875" style="2" bestFit="1" customWidth="1"/>
    <col min="29" max="29" width="9.140625" style="2" bestFit="1" customWidth="1"/>
    <col min="30" max="32" width="8.7109375" style="2"/>
    <col min="33" max="33" width="10.42578125" style="2" customWidth="1"/>
    <col min="34" max="16384" width="8.7109375" style="2"/>
  </cols>
  <sheetData>
    <row r="1" spans="1:33" ht="11.25" customHeight="1" x14ac:dyDescent="0.2"/>
    <row r="2" spans="1:33" ht="18" customHeight="1" x14ac:dyDescent="0.2">
      <c r="A2" s="4"/>
      <c r="B2" s="5"/>
      <c r="C2" s="6"/>
      <c r="D2" s="6"/>
      <c r="E2" s="6"/>
      <c r="F2" s="6"/>
      <c r="G2" s="6"/>
      <c r="H2" s="6"/>
      <c r="I2" s="6"/>
      <c r="J2" s="7"/>
      <c r="L2" s="102" t="s">
        <v>17</v>
      </c>
      <c r="M2" s="8"/>
      <c r="N2" s="8"/>
      <c r="O2" s="8"/>
      <c r="P2" s="8"/>
      <c r="Q2" s="8"/>
      <c r="R2" s="8"/>
      <c r="S2" s="8"/>
      <c r="T2" s="9"/>
      <c r="V2" s="104" t="s">
        <v>16</v>
      </c>
      <c r="W2" s="105"/>
      <c r="X2" s="105"/>
      <c r="Y2" s="105"/>
      <c r="Z2" s="106"/>
      <c r="AA2" s="110">
        <v>2017</v>
      </c>
    </row>
    <row r="3" spans="1:33" ht="21" customHeight="1" x14ac:dyDescent="0.2">
      <c r="A3" s="4"/>
      <c r="B3" s="103" t="s">
        <v>15</v>
      </c>
      <c r="C3" s="10" t="s">
        <v>0</v>
      </c>
      <c r="D3" s="10" t="s">
        <v>1</v>
      </c>
      <c r="E3" s="10" t="s">
        <v>2</v>
      </c>
      <c r="F3" s="10" t="s">
        <v>1</v>
      </c>
      <c r="G3" s="10" t="s">
        <v>3</v>
      </c>
      <c r="H3" s="10" t="s">
        <v>4</v>
      </c>
      <c r="I3" s="10" t="s">
        <v>4</v>
      </c>
      <c r="J3" s="11"/>
      <c r="L3" s="103"/>
      <c r="M3" s="12"/>
      <c r="N3" s="12"/>
      <c r="O3" s="12"/>
      <c r="P3" s="12"/>
      <c r="Q3" s="12"/>
      <c r="R3" s="12"/>
      <c r="S3" s="12"/>
      <c r="T3" s="13"/>
      <c r="V3" s="107"/>
      <c r="W3" s="108"/>
      <c r="X3" s="108"/>
      <c r="Y3" s="108"/>
      <c r="Z3" s="109"/>
      <c r="AA3" s="111"/>
      <c r="AG3" s="14"/>
    </row>
    <row r="4" spans="1:33" ht="18" customHeight="1" x14ac:dyDescent="0.2">
      <c r="A4" s="4"/>
      <c r="B4" s="103"/>
      <c r="C4" s="15">
        <f>IF(DAY(JanSun1)=1,JanSun1-6,JanSun1+1)</f>
        <v>42730</v>
      </c>
      <c r="D4" s="15">
        <f>IF(DAY(JanSun1)=1,JanSun1-5,JanSun1+2)</f>
        <v>42731</v>
      </c>
      <c r="E4" s="15">
        <f>IF(DAY(JanSun1)=1,JanSun1-4,JanSun1+3)</f>
        <v>42732</v>
      </c>
      <c r="F4" s="15">
        <f>IF(DAY(JanSun1)=1,JanSun1-3,JanSun1+4)</f>
        <v>42733</v>
      </c>
      <c r="G4" s="15">
        <f>IF(DAY(JanSun1)=1,JanSun1-2,JanSun1+5)</f>
        <v>42734</v>
      </c>
      <c r="H4" s="15">
        <f>IF(DAY(JanSun1)=1,JanSun1-1,JanSun1+6)</f>
        <v>42735</v>
      </c>
      <c r="I4" s="15">
        <f>IF(DAY(JanSun1)=1,JanSun1,JanSun1+7)</f>
        <v>42736</v>
      </c>
      <c r="J4" s="11"/>
      <c r="L4" s="16" t="s">
        <v>21</v>
      </c>
      <c r="M4" s="12"/>
      <c r="N4" s="113"/>
      <c r="O4" s="113"/>
      <c r="P4" s="113"/>
      <c r="Q4" s="113"/>
      <c r="R4" s="113"/>
      <c r="S4" s="17"/>
      <c r="T4" s="13"/>
    </row>
    <row r="5" spans="1:33" ht="18" customHeight="1" x14ac:dyDescent="0.2">
      <c r="A5" s="4"/>
      <c r="B5" s="18"/>
      <c r="C5" s="15">
        <f>IF(DAY(JanSun1)=1,JanSun1+1,JanSun1+8)</f>
        <v>42737</v>
      </c>
      <c r="D5" s="15">
        <f>IF(DAY(JanSun1)=1,JanSun1+2,JanSun1+9)</f>
        <v>42738</v>
      </c>
      <c r="E5" s="15">
        <f>IF(DAY(JanSun1)=1,JanSun1+3,JanSun1+10)</f>
        <v>42739</v>
      </c>
      <c r="F5" s="15">
        <f>IF(DAY(JanSun1)=1,JanSun1+4,JanSun1+11)</f>
        <v>42740</v>
      </c>
      <c r="G5" s="15">
        <f>IF(DAY(JanSun1)=1,JanSun1+5,JanSun1+12)</f>
        <v>42741</v>
      </c>
      <c r="H5" s="15">
        <f>IF(DAY(JanSun1)=1,JanSun1+6,JanSun1+13)</f>
        <v>42742</v>
      </c>
      <c r="I5" s="15">
        <f>IF(DAY(JanSun1)=1,JanSun1+7,JanSun1+14)</f>
        <v>42743</v>
      </c>
      <c r="J5" s="11"/>
      <c r="L5" s="19" t="s">
        <v>18</v>
      </c>
      <c r="M5" s="12"/>
      <c r="N5" s="114"/>
      <c r="O5" s="114"/>
      <c r="P5" s="114"/>
      <c r="Q5" s="114"/>
      <c r="R5" s="114"/>
      <c r="S5" s="12"/>
      <c r="T5" s="13"/>
    </row>
    <row r="6" spans="1:33" ht="18" customHeight="1" x14ac:dyDescent="0.2">
      <c r="A6" s="4"/>
      <c r="B6" s="18"/>
      <c r="C6" s="15">
        <f>IF(DAY(JanSun1)=1,JanSun1+8,JanSun1+15)</f>
        <v>42744</v>
      </c>
      <c r="D6" s="15">
        <f>IF(DAY(JanSun1)=1,JanSun1+9,JanSun1+16)</f>
        <v>42745</v>
      </c>
      <c r="E6" s="15">
        <f>IF(DAY(JanSun1)=1,JanSun1+10,JanSun1+17)</f>
        <v>42746</v>
      </c>
      <c r="F6" s="15">
        <f>IF(DAY(JanSun1)=1,JanSun1+11,JanSun1+18)</f>
        <v>42747</v>
      </c>
      <c r="G6" s="15">
        <f>IF(DAY(JanSun1)=1,JanSun1+12,JanSun1+19)</f>
        <v>42748</v>
      </c>
      <c r="H6" s="15">
        <f>IF(DAY(JanSun1)=1,JanSun1+13,JanSun1+20)</f>
        <v>42749</v>
      </c>
      <c r="I6" s="15">
        <f>IF(DAY(JanSun1)=1,JanSun1+14,JanSun1+21)</f>
        <v>42750</v>
      </c>
      <c r="J6" s="11"/>
      <c r="L6" s="20" t="s">
        <v>19</v>
      </c>
      <c r="M6" s="12"/>
      <c r="N6" s="114"/>
      <c r="O6" s="114"/>
      <c r="P6" s="114"/>
      <c r="Q6" s="114"/>
      <c r="R6" s="114"/>
      <c r="S6" s="17"/>
      <c r="T6" s="13"/>
    </row>
    <row r="7" spans="1:33" ht="18" customHeight="1" x14ac:dyDescent="0.2">
      <c r="A7" s="4"/>
      <c r="B7" s="18"/>
      <c r="C7" s="15">
        <f>IF(DAY(JanSun1)=1,JanSun1+15,JanSun1+22)</f>
        <v>42751</v>
      </c>
      <c r="D7" s="15">
        <f>IF(DAY(JanSun1)=1,JanSun1+16,JanSun1+23)</f>
        <v>42752</v>
      </c>
      <c r="E7" s="15">
        <f>IF(DAY(JanSun1)=1,JanSun1+17,JanSun1+24)</f>
        <v>42753</v>
      </c>
      <c r="F7" s="15">
        <f>IF(DAY(JanSun1)=1,JanSun1+18,JanSun1+25)</f>
        <v>42754</v>
      </c>
      <c r="G7" s="15">
        <f>IF(DAY(JanSun1)=1,JanSun1+19,JanSun1+26)</f>
        <v>42755</v>
      </c>
      <c r="H7" s="15">
        <f>IF(DAY(JanSun1)=1,JanSun1+20,JanSun1+27)</f>
        <v>42756</v>
      </c>
      <c r="I7" s="15">
        <f>IF(DAY(JanSun1)=1,JanSun1+21,JanSun1+28)</f>
        <v>42757</v>
      </c>
      <c r="J7" s="11"/>
      <c r="L7" s="21"/>
      <c r="M7" s="12"/>
      <c r="N7" s="12"/>
      <c r="O7" s="12"/>
      <c r="P7" s="12"/>
      <c r="Q7" s="12"/>
      <c r="R7" s="12"/>
      <c r="S7" s="12"/>
      <c r="T7" s="13"/>
    </row>
    <row r="8" spans="1:33" ht="18.75" customHeight="1" x14ac:dyDescent="0.2">
      <c r="A8" s="4"/>
      <c r="B8" s="18"/>
      <c r="C8" s="15">
        <f>IF(DAY(JanSun1)=1,JanSun1+22,JanSun1+29)</f>
        <v>42758</v>
      </c>
      <c r="D8" s="15">
        <f>IF(DAY(JanSun1)=1,JanSun1+23,JanSun1+30)</f>
        <v>42759</v>
      </c>
      <c r="E8" s="15">
        <f>IF(DAY(JanSun1)=1,JanSun1+24,JanSun1+31)</f>
        <v>42760</v>
      </c>
      <c r="F8" s="15">
        <f>IF(DAY(JanSun1)=1,JanSun1+25,JanSun1+32)</f>
        <v>42761</v>
      </c>
      <c r="G8" s="15">
        <f>IF(DAY(JanSun1)=1,JanSun1+26,JanSun1+33)</f>
        <v>42762</v>
      </c>
      <c r="H8" s="15">
        <f>IF(DAY(JanSun1)=1,JanSun1+27,JanSun1+34)</f>
        <v>42763</v>
      </c>
      <c r="I8" s="15">
        <f>IF(DAY(JanSun1)=1,JanSun1+28,JanSun1+35)</f>
        <v>42764</v>
      </c>
      <c r="J8" s="11"/>
      <c r="L8" s="21"/>
      <c r="M8" s="12"/>
      <c r="N8" s="12"/>
      <c r="O8" s="12"/>
      <c r="P8" s="12"/>
      <c r="Q8" s="12"/>
      <c r="R8" s="12"/>
      <c r="S8" s="12"/>
      <c r="T8" s="13"/>
    </row>
    <row r="9" spans="1:33" ht="18" customHeight="1" x14ac:dyDescent="0.2">
      <c r="A9" s="4"/>
      <c r="B9" s="18"/>
      <c r="C9" s="15">
        <f>IF(DAY(JanSun1)=1,JanSun1+29,JanSun1+36)</f>
        <v>42765</v>
      </c>
      <c r="D9" s="15">
        <f>IF(DAY(JanSun1)=1,JanSun1+30,JanSun1+37)</f>
        <v>42766</v>
      </c>
      <c r="E9" s="15">
        <f>IF(DAY(JanSun1)=1,JanSun1+31,JanSun1+38)</f>
        <v>42767</v>
      </c>
      <c r="F9" s="15">
        <f>IF(DAY(JanSun1)=1,JanSun1+32,JanSun1+39)</f>
        <v>42768</v>
      </c>
      <c r="G9" s="15">
        <f>IF(DAY(JanSun1)=1,JanSun1+33,JanSun1+40)</f>
        <v>42769</v>
      </c>
      <c r="H9" s="15">
        <f>IF(DAY(JanSun1)=1,JanSun1+34,JanSun1+41)</f>
        <v>42770</v>
      </c>
      <c r="I9" s="15">
        <f>IF(DAY(JanSun1)=1,JanSun1+35,JanSun1+42)</f>
        <v>42771</v>
      </c>
      <c r="J9" s="11"/>
      <c r="L9" s="21"/>
      <c r="M9" s="12"/>
      <c r="N9" s="12"/>
      <c r="O9" s="12"/>
      <c r="P9" s="12"/>
      <c r="Q9" s="12"/>
      <c r="R9" s="12"/>
      <c r="S9" s="12"/>
      <c r="T9" s="13"/>
    </row>
    <row r="10" spans="1:33" ht="18" customHeight="1" x14ac:dyDescent="0.2">
      <c r="A10" s="4"/>
      <c r="B10" s="22"/>
      <c r="C10" s="23"/>
      <c r="D10" s="23"/>
      <c r="E10" s="23"/>
      <c r="F10" s="23"/>
      <c r="G10" s="23"/>
      <c r="H10" s="23"/>
      <c r="I10" s="23"/>
      <c r="J10" s="24"/>
      <c r="L10" s="25"/>
      <c r="M10" s="26"/>
      <c r="N10" s="26"/>
      <c r="O10" s="26"/>
      <c r="P10" s="26"/>
      <c r="Q10" s="26"/>
      <c r="R10" s="26"/>
      <c r="S10" s="26"/>
      <c r="T10" s="27"/>
    </row>
    <row r="11" spans="1:33" ht="18" customHeight="1" x14ac:dyDescent="0.2">
      <c r="A11" s="28"/>
      <c r="B11" s="29"/>
      <c r="C11" s="30"/>
      <c r="D11" s="30"/>
      <c r="E11" s="30"/>
      <c r="F11" s="30"/>
      <c r="G11" s="30"/>
      <c r="H11" s="30"/>
      <c r="I11" s="30"/>
      <c r="J11" s="28"/>
      <c r="K11" s="12"/>
    </row>
    <row r="12" spans="1:33" ht="18" customHeight="1" x14ac:dyDescent="0.2">
      <c r="A12" s="4"/>
      <c r="B12" s="88" t="str">
        <f>CONCATENATE(" (WEEK 1: SCHEDULE ",TEXT(C5,"DD/MM/YYYY")," TO ",TEXT(G5,"DD/MM/YYYY)"))</f>
        <v xml:space="preserve"> (WEEK 1: SCHEDULE 02/01/2017 TO 06/01/2017)</v>
      </c>
      <c r="C12" s="89"/>
      <c r="D12" s="89"/>
      <c r="E12" s="89"/>
      <c r="F12" s="89"/>
      <c r="G12" s="89"/>
      <c r="H12" s="89"/>
      <c r="I12" s="89"/>
      <c r="J12" s="90"/>
      <c r="L12" s="88" t="str">
        <f>CONCATENATE(" (WEEK 2: SCHEDULE ",TEXT(C6,"DD/MM/YYYY")," TO ",TEXT(G6,"DD/MM/YYYY)"))</f>
        <v xml:space="preserve"> (WEEK 2: SCHEDULE 09/01/2017 TO 13/01/2017)</v>
      </c>
      <c r="M12" s="89"/>
      <c r="N12" s="89"/>
      <c r="O12" s="89"/>
      <c r="P12" s="89"/>
      <c r="Q12" s="89"/>
      <c r="R12" s="89"/>
      <c r="S12" s="89"/>
      <c r="T12" s="90"/>
      <c r="V12" s="31"/>
      <c r="W12" s="31"/>
      <c r="X12" s="32" t="s">
        <v>20</v>
      </c>
      <c r="Y12" s="33" t="s">
        <v>5</v>
      </c>
      <c r="Z12" s="33" t="s">
        <v>6</v>
      </c>
      <c r="AA12" s="33" t="s">
        <v>7</v>
      </c>
      <c r="AB12" s="33" t="s">
        <v>22</v>
      </c>
    </row>
    <row r="13" spans="1:33" ht="18" customHeight="1" x14ac:dyDescent="0.2">
      <c r="A13" s="4"/>
      <c r="B13" s="91"/>
      <c r="C13" s="92"/>
      <c r="D13" s="92"/>
      <c r="E13" s="92"/>
      <c r="F13" s="92"/>
      <c r="G13" s="92"/>
      <c r="H13" s="92"/>
      <c r="I13" s="92"/>
      <c r="J13" s="93"/>
      <c r="L13" s="91"/>
      <c r="M13" s="92"/>
      <c r="N13" s="92"/>
      <c r="O13" s="92"/>
      <c r="P13" s="92"/>
      <c r="Q13" s="92"/>
      <c r="R13" s="92"/>
      <c r="S13" s="92"/>
      <c r="T13" s="93"/>
      <c r="U13" s="34"/>
      <c r="V13" s="112" t="s">
        <v>8</v>
      </c>
      <c r="W13" s="35">
        <v>2</v>
      </c>
      <c r="X13" s="36" t="s">
        <v>23</v>
      </c>
      <c r="Y13" s="37">
        <v>0.41666666666666669</v>
      </c>
      <c r="Z13" s="38">
        <v>0.45833333333333331</v>
      </c>
      <c r="AA13" s="39">
        <f>IF(Z13-Y13=0," ",Z13-Y13)</f>
        <v>4.166666666666663E-2</v>
      </c>
      <c r="AB13" s="39"/>
    </row>
    <row r="14" spans="1:33" ht="18" customHeight="1" x14ac:dyDescent="0.2">
      <c r="B14" s="40" t="s">
        <v>8</v>
      </c>
      <c r="C14" s="94" t="s">
        <v>10</v>
      </c>
      <c r="D14" s="95"/>
      <c r="E14" s="94" t="s">
        <v>11</v>
      </c>
      <c r="F14" s="95"/>
      <c r="G14" s="94" t="s">
        <v>12</v>
      </c>
      <c r="H14" s="95"/>
      <c r="I14" s="96" t="s">
        <v>13</v>
      </c>
      <c r="J14" s="97"/>
      <c r="L14" s="40" t="s">
        <v>8</v>
      </c>
      <c r="M14" s="94" t="s">
        <v>10</v>
      </c>
      <c r="N14" s="95"/>
      <c r="O14" s="94" t="s">
        <v>11</v>
      </c>
      <c r="P14" s="95"/>
      <c r="Q14" s="94" t="s">
        <v>12</v>
      </c>
      <c r="R14" s="95"/>
      <c r="S14" s="94" t="s">
        <v>13</v>
      </c>
      <c r="T14" s="97"/>
      <c r="U14" s="34"/>
      <c r="V14" s="112"/>
      <c r="W14" s="41"/>
      <c r="X14" s="42"/>
      <c r="Y14" s="43"/>
      <c r="Z14" s="43"/>
      <c r="AA14" s="39" t="str">
        <f t="shared" ref="AA14:AA22" si="0">IF(Z14-Y14=0," ",Z14-Y14)</f>
        <v xml:space="preserve"> </v>
      </c>
      <c r="AB14" s="39"/>
    </row>
    <row r="15" spans="1:33" ht="18" customHeight="1" x14ac:dyDescent="0.2">
      <c r="B15" s="44" t="str">
        <f>IF(Y13=0," ",CONCATENATE(TEXT(Y13,"hh:mm")," to ",TEXT(Z13,"hh:mm")))</f>
        <v>10:00 to 11:00</v>
      </c>
      <c r="C15" s="69" t="str">
        <f>IF(Z24=0," ",CONCATENATE(TEXT(Z24,"hh:mm")," to ",TEXT(AA24,"hh:mm")))</f>
        <v xml:space="preserve"> </v>
      </c>
      <c r="D15" s="70" t="str">
        <f t="shared" ref="D15" si="1">IF(AA13=0," ",CONCATENATE(TEXT(AA13,"hh:mm")," to ",TEXT(AB13,"hh:mm")))</f>
        <v>01:00 to 00:00</v>
      </c>
      <c r="E15" s="69" t="str">
        <f>IF(Z35=0," ",CONCATENATE(TEXT(Y35,"hh:mm")," to ",TEXT(Z35,"hh:mm")))</f>
        <v xml:space="preserve"> </v>
      </c>
      <c r="F15" s="70" t="str">
        <f t="shared" ref="F15" si="2">IF(AC13=0," ",CONCATENATE(TEXT(AC13,"hh:mm")," to ",TEXT(AD13,"hh:mm")))</f>
        <v xml:space="preserve"> </v>
      </c>
      <c r="G15" s="69" t="str">
        <f>IF(Z46=0," ",CONCATENATE(TEXT(Y46,"hh:mm")," to ",TEXT(Z46,"hh:mm")))</f>
        <v xml:space="preserve"> </v>
      </c>
      <c r="H15" s="70" t="str">
        <f t="shared" ref="H15" si="3">IF(AE13=0," ",CONCATENATE(TEXT(AE13,"hh:mm")," to ",TEXT(AF13,"hh:mm")))</f>
        <v xml:space="preserve"> </v>
      </c>
      <c r="I15" s="71" t="str">
        <f>IF(Z57=0," ",CONCATENATE(TEXT(Y57,"hh:mm")," to ",TEXT(Z57,"hh:mm")))</f>
        <v xml:space="preserve"> </v>
      </c>
      <c r="J15" s="71" t="str">
        <f t="shared" ref="J15" si="4">IF(AG13=0," ",CONCATENATE(TEXT(AG13,"hh:mm")," to ",TEXT(AH13,"hh:mm")))</f>
        <v xml:space="preserve"> </v>
      </c>
      <c r="K15" s="45"/>
      <c r="L15" s="44" t="str">
        <f>IF(Y18=0," ",CONCATENATE(TEXT(Y18,"hh:mm")," to ",TEXT(Z18,"hh:mm")))</f>
        <v>10:00 to 11:00</v>
      </c>
      <c r="M15" s="69" t="str">
        <f>IF(Z29=0," ",CONCATENATE(TEXT(Z29,"hh:mm")," to ",TEXT(AA29,"hh:mm")))</f>
        <v xml:space="preserve"> </v>
      </c>
      <c r="N15" s="70" t="str">
        <f>IF(AA33=0," ",CONCATENATE(TEXT(AA33,"hh:mm")," to ",TEXT(AB33,"hh:mm")))</f>
        <v xml:space="preserve">  to 00:00</v>
      </c>
      <c r="O15" s="69" t="str">
        <f>IF(Z40=0," ",CONCATENATE(TEXT(Y40,"hh:mm")," to ",TEXT(Z40,"hh:mm")))</f>
        <v xml:space="preserve"> </v>
      </c>
      <c r="P15" s="70" t="str">
        <f>IF(AC33=0," ",CONCATENATE(TEXT(AC33,"hh:mm")," to ",TEXT(AD33,"hh:mm")))</f>
        <v xml:space="preserve"> </v>
      </c>
      <c r="Q15" s="69" t="str">
        <f>IF(Z51=0," ",CONCATENATE(TEXT(Y51,"hh:mm")," to ",TEXT(Z51,"hh:mm")))</f>
        <v xml:space="preserve"> </v>
      </c>
      <c r="R15" s="70" t="str">
        <f>IF(AE33=0," ",CONCATENATE(TEXT(AE33,"hh:mm")," to ",TEXT(AF33,"hh:mm")))</f>
        <v xml:space="preserve"> </v>
      </c>
      <c r="S15" s="71" t="str">
        <f>IF(Z62=0," ",CONCATENATE(TEXT(Y62,"hh:mm")," to ",TEXT(Z62,"hh:mm")))</f>
        <v xml:space="preserve"> </v>
      </c>
      <c r="T15" s="72" t="str">
        <f>IF(AG33=0," ",CONCATENATE(TEXT(AG33,"hh:mm")," to ",TEXT(AH33,"hh:mm")))</f>
        <v xml:space="preserve"> </v>
      </c>
      <c r="U15" s="46"/>
      <c r="V15" s="112"/>
      <c r="W15" s="41"/>
      <c r="X15" s="42"/>
      <c r="Y15" s="43"/>
      <c r="Z15" s="43"/>
      <c r="AA15" s="39" t="str">
        <f t="shared" si="0"/>
        <v xml:space="preserve"> </v>
      </c>
      <c r="AB15" s="39"/>
    </row>
    <row r="16" spans="1:33" ht="18" customHeight="1" x14ac:dyDescent="0.2">
      <c r="B16" s="73" t="str">
        <f>IF($X13="","",$X13)</f>
        <v>Présentation des formations</v>
      </c>
      <c r="C16" s="75" t="str">
        <f>IF($X24="","",$X24)</f>
        <v/>
      </c>
      <c r="D16" s="76"/>
      <c r="E16" s="75" t="str">
        <f>IF($X35="","",$X35)</f>
        <v/>
      </c>
      <c r="F16" s="76"/>
      <c r="G16" s="75" t="str">
        <f>IF($X46="","",$X46)</f>
        <v/>
      </c>
      <c r="H16" s="76"/>
      <c r="I16" s="79" t="str">
        <f>IF($X57="","",$X57)</f>
        <v/>
      </c>
      <c r="J16" s="76"/>
      <c r="K16" s="45"/>
      <c r="L16" s="73" t="str">
        <f>IF($X18="","",$X18)</f>
        <v>test</v>
      </c>
      <c r="M16" s="75" t="str">
        <f>IF($X29="","",$X29)</f>
        <v/>
      </c>
      <c r="N16" s="76"/>
      <c r="O16" s="75" t="str">
        <f>IF($X40="","",$X40)</f>
        <v/>
      </c>
      <c r="P16" s="76"/>
      <c r="Q16" s="75" t="str">
        <f>IF($X51="","",$X51)</f>
        <v/>
      </c>
      <c r="R16" s="76"/>
      <c r="S16" s="79" t="str">
        <f>IF($X62="","",$X62)</f>
        <v/>
      </c>
      <c r="T16" s="80"/>
      <c r="V16" s="47"/>
      <c r="W16" s="41"/>
      <c r="X16" s="42"/>
      <c r="Y16" s="43"/>
      <c r="Z16" s="43"/>
      <c r="AA16" s="39" t="str">
        <f t="shared" si="0"/>
        <v xml:space="preserve"> </v>
      </c>
      <c r="AB16" s="39"/>
    </row>
    <row r="17" spans="2:28" ht="18" customHeight="1" x14ac:dyDescent="0.2">
      <c r="B17" s="73"/>
      <c r="C17" s="75"/>
      <c r="D17" s="76"/>
      <c r="E17" s="75"/>
      <c r="F17" s="76"/>
      <c r="G17" s="75"/>
      <c r="H17" s="76"/>
      <c r="I17" s="79"/>
      <c r="J17" s="76"/>
      <c r="K17" s="45"/>
      <c r="L17" s="73"/>
      <c r="M17" s="75"/>
      <c r="N17" s="76"/>
      <c r="O17" s="75"/>
      <c r="P17" s="76"/>
      <c r="Q17" s="75"/>
      <c r="R17" s="76"/>
      <c r="S17" s="79"/>
      <c r="T17" s="80"/>
      <c r="V17" s="47"/>
      <c r="W17" s="41"/>
      <c r="X17" s="42"/>
      <c r="Y17" s="43"/>
      <c r="Z17" s="43"/>
      <c r="AA17" s="39" t="str">
        <f t="shared" si="0"/>
        <v xml:space="preserve"> </v>
      </c>
      <c r="AB17" s="39"/>
    </row>
    <row r="18" spans="2:28" ht="18" customHeight="1" x14ac:dyDescent="0.2">
      <c r="B18" s="85"/>
      <c r="C18" s="86"/>
      <c r="D18" s="87"/>
      <c r="E18" s="86"/>
      <c r="F18" s="87"/>
      <c r="G18" s="86"/>
      <c r="H18" s="87"/>
      <c r="I18" s="83"/>
      <c r="J18" s="87"/>
      <c r="K18" s="45"/>
      <c r="L18" s="85"/>
      <c r="M18" s="86"/>
      <c r="N18" s="87"/>
      <c r="O18" s="86"/>
      <c r="P18" s="87"/>
      <c r="Q18" s="86"/>
      <c r="R18" s="87"/>
      <c r="S18" s="83"/>
      <c r="T18" s="84"/>
      <c r="U18" s="12"/>
      <c r="V18" s="48"/>
      <c r="W18" s="41">
        <v>9</v>
      </c>
      <c r="X18" s="42" t="s">
        <v>24</v>
      </c>
      <c r="Y18" s="43">
        <v>0.41666666666666669</v>
      </c>
      <c r="Z18" s="43">
        <v>0.45833333333333331</v>
      </c>
      <c r="AA18" s="39">
        <f t="shared" si="0"/>
        <v>4.166666666666663E-2</v>
      </c>
      <c r="AB18" s="39"/>
    </row>
    <row r="19" spans="2:28" ht="18" customHeight="1" x14ac:dyDescent="0.2">
      <c r="B19" s="44" t="str">
        <f>IF(Y14=0," ",CONCATENATE(TEXT(Y14,"hh:mm")," to ",TEXT(Z14,"hh:mm")))</f>
        <v xml:space="preserve"> </v>
      </c>
      <c r="C19" s="100" t="str">
        <f>IF(Z25=0," ",CONCATENATE(TEXT(Z25,"hh:mm")," to ",TEXT(AA25,"hh:mm")))</f>
        <v xml:space="preserve"> </v>
      </c>
      <c r="D19" s="101" t="str">
        <f t="shared" ref="D19" si="5">IF(AA17=0," ",CONCATENATE(TEXT(AA17,"hh:mm")," to ",TEXT(AB17,"hh:mm")))</f>
        <v xml:space="preserve">  to 00:00</v>
      </c>
      <c r="E19" s="69" t="str">
        <f>IF(Z39=0," ",CONCATENATE(TEXT(Y39,"hh:mm")," to ",TEXT(Z39,"hh:mm")))</f>
        <v xml:space="preserve"> </v>
      </c>
      <c r="F19" s="70" t="str">
        <f t="shared" ref="F19" si="6">IF(AC17=0," ",CONCATENATE(TEXT(AC17,"hh:mm")," to ",TEXT(AD17,"hh:mm")))</f>
        <v xml:space="preserve"> </v>
      </c>
      <c r="G19" s="69" t="str">
        <f>IF(Z47=0," ",CONCATENATE(TEXT(Y47,"hh:mm")," to ",TEXT(Z47,"hh:mm")))</f>
        <v xml:space="preserve"> </v>
      </c>
      <c r="H19" s="70" t="str">
        <f t="shared" ref="H19" si="7">IF(AE17=0," ",CONCATENATE(TEXT(AE17,"hh:mm")," to ",TEXT(AF17,"hh:mm")))</f>
        <v xml:space="preserve"> </v>
      </c>
      <c r="I19" s="71" t="str">
        <f>IF(Z58=0," ",CONCATENATE(TEXT(Y58,"hh:mm")," to ",TEXT(Z58,"hh:mm")))</f>
        <v xml:space="preserve"> </v>
      </c>
      <c r="J19" s="71" t="str">
        <f t="shared" ref="J19" si="8">IF(AG17=0," ",CONCATENATE(TEXT(AG17,"hh:mm")," to ",TEXT(AH17,"hh:mm")))</f>
        <v xml:space="preserve"> </v>
      </c>
      <c r="K19" s="45"/>
      <c r="L19" s="44" t="str">
        <f>IF(Y19=0," ",CONCATENATE(TEXT(Y19,"hh:mm")," to ",TEXT(Z19,"hh:mm")))</f>
        <v xml:space="preserve"> </v>
      </c>
      <c r="M19" s="69" t="str">
        <f>IF(Z30=0," ",CONCATENATE(TEXT(Z30,"hh:mm")," to ",TEXT(AA30,"hh:mm")))</f>
        <v xml:space="preserve"> </v>
      </c>
      <c r="N19" s="70" t="str">
        <f>IF(AA37=0," ",CONCATENATE(TEXT(AA37,"hh:mm")," to ",TEXT(AB37,"hh:mm")))</f>
        <v xml:space="preserve">  to 00:00</v>
      </c>
      <c r="O19" s="69" t="str">
        <f>IF(Z41=0," ",CONCATENATE(TEXT(Y41,"hh:mm")," to ",TEXT(Z41,"hh:mm")))</f>
        <v xml:space="preserve"> </v>
      </c>
      <c r="P19" s="70" t="str">
        <f>IF(AC37=0," ",CONCATENATE(TEXT(AC37,"hh:mm")," to ",TEXT(AD37,"hh:mm")))</f>
        <v xml:space="preserve"> </v>
      </c>
      <c r="Q19" s="69" t="str">
        <f>IF(Z52=0," ",CONCATENATE(TEXT(Y52,"hh:mm")," to ",TEXT(Z52,"hh:mm")))</f>
        <v xml:space="preserve"> </v>
      </c>
      <c r="R19" s="70" t="str">
        <f>IF(AE37=0," ",CONCATENATE(TEXT(AE37,"hh:mm")," to ",TEXT(AF37,"hh:mm")))</f>
        <v xml:space="preserve"> </v>
      </c>
      <c r="S19" s="71" t="str">
        <f>IF(Z63=0," ",CONCATENATE(TEXT(Y63,"hh:mm")," to ",TEXT(Z63,"hh:mm")))</f>
        <v xml:space="preserve"> </v>
      </c>
      <c r="T19" s="72" t="str">
        <f>IF(AG37=0," ",CONCATENATE(TEXT(AG37,"hh:mm")," to ",TEXT(AH37,"hh:mm")))</f>
        <v xml:space="preserve"> </v>
      </c>
      <c r="U19" s="12"/>
      <c r="V19" s="48"/>
      <c r="W19" s="41"/>
      <c r="X19" s="42"/>
      <c r="Y19" s="43"/>
      <c r="Z19" s="43"/>
      <c r="AA19" s="39" t="str">
        <f t="shared" si="0"/>
        <v xml:space="preserve"> </v>
      </c>
      <c r="AB19" s="39"/>
    </row>
    <row r="20" spans="2:28" ht="18" customHeight="1" x14ac:dyDescent="0.2">
      <c r="B20" s="73" t="str">
        <f>IF($X14="","",$X14)</f>
        <v/>
      </c>
      <c r="C20" s="75" t="str">
        <f>IF(X25="","",X25)</f>
        <v/>
      </c>
      <c r="D20" s="76"/>
      <c r="E20" s="75" t="str">
        <f>IF($X36="","",$X36)</f>
        <v/>
      </c>
      <c r="F20" s="76"/>
      <c r="G20" s="75" t="str">
        <f>IF($X47="","",$X47)</f>
        <v/>
      </c>
      <c r="H20" s="76"/>
      <c r="I20" s="79" t="str">
        <f>IF($X58="","",$X58)</f>
        <v/>
      </c>
      <c r="J20" s="76"/>
      <c r="K20" s="45"/>
      <c r="L20" s="73" t="str">
        <f>IF($X19="","",$X19)</f>
        <v/>
      </c>
      <c r="M20" s="75" t="str">
        <f>IF($X30="","",$X30)</f>
        <v/>
      </c>
      <c r="N20" s="76"/>
      <c r="O20" s="75" t="str">
        <f>IF($X41="","",$X41)</f>
        <v/>
      </c>
      <c r="P20" s="76"/>
      <c r="Q20" s="75" t="str">
        <f>IF($X52="","",$X52)</f>
        <v/>
      </c>
      <c r="R20" s="76"/>
      <c r="S20" s="79" t="str">
        <f>IF($X63="","",$X63)</f>
        <v/>
      </c>
      <c r="T20" s="80"/>
      <c r="U20" s="12"/>
      <c r="V20" s="48"/>
      <c r="W20" s="41"/>
      <c r="X20" s="42"/>
      <c r="Y20" s="43"/>
      <c r="Z20" s="43"/>
      <c r="AA20" s="39" t="str">
        <f t="shared" si="0"/>
        <v xml:space="preserve"> </v>
      </c>
      <c r="AB20" s="39"/>
    </row>
    <row r="21" spans="2:28" ht="18" customHeight="1" x14ac:dyDescent="0.2">
      <c r="B21" s="73"/>
      <c r="C21" s="75"/>
      <c r="D21" s="76"/>
      <c r="E21" s="75"/>
      <c r="F21" s="76"/>
      <c r="G21" s="75"/>
      <c r="H21" s="76"/>
      <c r="I21" s="79"/>
      <c r="J21" s="76"/>
      <c r="K21" s="45"/>
      <c r="L21" s="73"/>
      <c r="M21" s="75"/>
      <c r="N21" s="76"/>
      <c r="O21" s="75"/>
      <c r="P21" s="76"/>
      <c r="Q21" s="75"/>
      <c r="R21" s="76"/>
      <c r="S21" s="79"/>
      <c r="T21" s="80"/>
      <c r="U21" s="12"/>
      <c r="V21" s="48"/>
      <c r="W21" s="41"/>
      <c r="X21" s="42"/>
      <c r="Y21" s="43"/>
      <c r="Z21" s="43"/>
      <c r="AA21" s="39" t="str">
        <f t="shared" si="0"/>
        <v xml:space="preserve"> </v>
      </c>
      <c r="AB21" s="39"/>
    </row>
    <row r="22" spans="2:28" ht="18" customHeight="1" x14ac:dyDescent="0.2">
      <c r="B22" s="85"/>
      <c r="C22" s="86"/>
      <c r="D22" s="87"/>
      <c r="E22" s="86"/>
      <c r="F22" s="87"/>
      <c r="G22" s="86"/>
      <c r="H22" s="87"/>
      <c r="I22" s="83"/>
      <c r="J22" s="87"/>
      <c r="K22" s="45"/>
      <c r="L22" s="85"/>
      <c r="M22" s="86"/>
      <c r="N22" s="87"/>
      <c r="O22" s="86"/>
      <c r="P22" s="87"/>
      <c r="Q22" s="86"/>
      <c r="R22" s="87"/>
      <c r="S22" s="83"/>
      <c r="T22" s="84"/>
      <c r="U22" s="12"/>
      <c r="V22" s="49"/>
      <c r="W22" s="41"/>
      <c r="X22" s="42"/>
      <c r="Y22" s="43"/>
      <c r="Z22" s="43"/>
      <c r="AA22" s="39" t="str">
        <f t="shared" si="0"/>
        <v xml:space="preserve"> </v>
      </c>
      <c r="AB22" s="39"/>
    </row>
    <row r="23" spans="2:28" ht="18" customHeight="1" x14ac:dyDescent="0.2">
      <c r="B23" s="44" t="str">
        <f>IF(Y15=0," ",CONCATENATE(TEXT(Y15,"hh:mm")," to ",TEXT(Z15,"hh:mm")))</f>
        <v xml:space="preserve"> </v>
      </c>
      <c r="C23" s="69" t="str">
        <f>IF(Z26=0," ",CONCATENATE(TEXT(Z26,"hh:mm")," to ",TEXT(AA26,"hh:mm")))</f>
        <v xml:space="preserve"> </v>
      </c>
      <c r="D23" s="70" t="str">
        <f t="shared" ref="D23" si="9">IF(AA21=0," ",CONCATENATE(TEXT(AA21,"hh:mm")," to ",TEXT(AB21,"hh:mm")))</f>
        <v xml:space="preserve">  to 00:00</v>
      </c>
      <c r="E23" s="100" t="str">
        <f>IF(Z37=0," ",CONCATENATE(TEXT(Y37,"hh:mm")," to ",TEXT(Z37,"hh:mm")))</f>
        <v xml:space="preserve"> </v>
      </c>
      <c r="F23" s="101" t="str">
        <f t="shared" ref="F23" si="10">IF(AC21=0," ",CONCATENATE(TEXT(AC21,"hh:mm")," to ",TEXT(AD21,"hh:mm")))</f>
        <v xml:space="preserve"> </v>
      </c>
      <c r="G23" s="69" t="str">
        <f>IF(Z48=0," ",CONCATENATE(TEXT(Y48,"hh:mm")," to ",TEXT(Z48,"hh:mm")))</f>
        <v xml:space="preserve"> </v>
      </c>
      <c r="H23" s="70" t="str">
        <f t="shared" ref="H23" si="11">IF(AE21=0," ",CONCATENATE(TEXT(AE21,"hh:mm")," to ",TEXT(AF21,"hh:mm")))</f>
        <v xml:space="preserve"> </v>
      </c>
      <c r="I23" s="71" t="str">
        <f>IF(Z59=0," ",CONCATENATE(TEXT(Y59,"hh:mm")," to ",TEXT(Z59,"hh:mm")))</f>
        <v xml:space="preserve"> </v>
      </c>
      <c r="J23" s="71" t="str">
        <f t="shared" ref="J23" si="12">IF(AG21=0," ",CONCATENATE(TEXT(AG21,"hh:mm")," to ",TEXT(AH21,"hh:mm")))</f>
        <v xml:space="preserve"> </v>
      </c>
      <c r="K23" s="45"/>
      <c r="L23" s="44" t="str">
        <f>IF(Y20=0," ",CONCATENATE(TEXT(Y20,"hh:mm")," to ",TEXT(Z20,"hh:mm")))</f>
        <v xml:space="preserve"> </v>
      </c>
      <c r="M23" s="69" t="str">
        <f>IF(Z31=0," ",CONCATENATE(TEXT(Z31,"hh:mm")," to ",TEXT(AA31,"hh:mm")))</f>
        <v xml:space="preserve"> </v>
      </c>
      <c r="N23" s="70" t="str">
        <f>IF(AA41=0," ",CONCATENATE(TEXT(AA41,"hh:mm")," to ",TEXT(AB41,"hh:mm")))</f>
        <v xml:space="preserve">  to 00:00</v>
      </c>
      <c r="O23" s="69" t="str">
        <f>IF(Z42=0," ",CONCATENATE(TEXT(Y42,"hh:mm")," to ",TEXT(Z42,"hh:mm")))</f>
        <v xml:space="preserve"> </v>
      </c>
      <c r="P23" s="70" t="str">
        <f>IF(AC41=0," ",CONCATENATE(TEXT(AC41,"hh:mm")," to ",TEXT(AD41,"hh:mm")))</f>
        <v xml:space="preserve"> </v>
      </c>
      <c r="Q23" s="69" t="str">
        <f>IF(Z53=0," ",CONCATENATE(TEXT(Y53,"hh:mm")," to ",TEXT(Z53,"hh:mm")))</f>
        <v xml:space="preserve"> </v>
      </c>
      <c r="R23" s="70" t="str">
        <f>IF(AE41=0," ",CONCATENATE(TEXT(AE41,"hh:mm")," to ",TEXT(AF41,"hh:mm")))</f>
        <v xml:space="preserve"> </v>
      </c>
      <c r="S23" s="71" t="str">
        <f>IF(Z82=0," ",CONCATENATE(TEXT(Y82,"hh:mm")," to ",TEXT(Z82,"hh:mm")))</f>
        <v xml:space="preserve"> </v>
      </c>
      <c r="T23" s="72" t="str">
        <f>IF(AG41=0," ",CONCATENATE(TEXT(AG41,"hh:mm")," to ",TEXT(AH41,"hh:mm")))</f>
        <v xml:space="preserve"> </v>
      </c>
      <c r="U23" s="12"/>
      <c r="V23" s="50"/>
      <c r="W23" s="51"/>
      <c r="X23" s="52"/>
      <c r="Y23" s="53"/>
      <c r="Z23" s="53"/>
      <c r="AA23" s="54"/>
      <c r="AB23" s="54"/>
    </row>
    <row r="24" spans="2:28" ht="18" customHeight="1" x14ac:dyDescent="0.2">
      <c r="B24" s="73" t="str">
        <f>IF($X15="","",$X15)</f>
        <v/>
      </c>
      <c r="C24" s="75" t="str">
        <f>IF(X26="","",X26)</f>
        <v/>
      </c>
      <c r="D24" s="76"/>
      <c r="E24" s="75" t="str">
        <f>IF($X37="","",$X37)</f>
        <v/>
      </c>
      <c r="F24" s="76"/>
      <c r="G24" s="75" t="str">
        <f>IF($X48="","",$X48)</f>
        <v/>
      </c>
      <c r="H24" s="76"/>
      <c r="I24" s="79" t="str">
        <f>IF($X59="","",$X59)</f>
        <v/>
      </c>
      <c r="J24" s="76"/>
      <c r="K24" s="45"/>
      <c r="L24" s="73" t="str">
        <f>IF($X20="","",$X20)</f>
        <v/>
      </c>
      <c r="M24" s="75" t="str">
        <f>IF($X31="","",$X31)</f>
        <v/>
      </c>
      <c r="N24" s="76"/>
      <c r="O24" s="75" t="str">
        <f>IF($X42="","",$X42)</f>
        <v/>
      </c>
      <c r="P24" s="76"/>
      <c r="Q24" s="75" t="str">
        <f>IF($X53="","",$X53)</f>
        <v/>
      </c>
      <c r="R24" s="76"/>
      <c r="S24" s="79" t="str">
        <f>IF($X64="","",$X64)</f>
        <v/>
      </c>
      <c r="T24" s="80"/>
      <c r="U24" s="46"/>
      <c r="V24" s="115" t="s">
        <v>9</v>
      </c>
      <c r="W24" s="35"/>
      <c r="X24" s="55"/>
      <c r="Y24" s="56"/>
      <c r="Z24" s="57"/>
      <c r="AA24" s="39" t="str">
        <f t="shared" ref="AA24:AA65" si="13">IF(Z24-Y24=0," ",Z24-Y24)</f>
        <v xml:space="preserve"> </v>
      </c>
      <c r="AB24" s="39"/>
    </row>
    <row r="25" spans="2:28" ht="18" customHeight="1" x14ac:dyDescent="0.2">
      <c r="B25" s="73"/>
      <c r="C25" s="75"/>
      <c r="D25" s="76"/>
      <c r="E25" s="75"/>
      <c r="F25" s="76"/>
      <c r="G25" s="75"/>
      <c r="H25" s="76"/>
      <c r="I25" s="79"/>
      <c r="J25" s="76"/>
      <c r="K25" s="45"/>
      <c r="L25" s="73"/>
      <c r="M25" s="75"/>
      <c r="N25" s="76"/>
      <c r="O25" s="75"/>
      <c r="P25" s="76"/>
      <c r="Q25" s="75"/>
      <c r="R25" s="76"/>
      <c r="S25" s="79"/>
      <c r="T25" s="80"/>
      <c r="U25" s="46"/>
      <c r="V25" s="115"/>
      <c r="W25" s="58"/>
      <c r="X25" s="42"/>
      <c r="Y25" s="57"/>
      <c r="Z25" s="57"/>
      <c r="AA25" s="39" t="str">
        <f t="shared" si="13"/>
        <v xml:space="preserve"> </v>
      </c>
      <c r="AB25" s="39"/>
    </row>
    <row r="26" spans="2:28" ht="18" customHeight="1" x14ac:dyDescent="0.2">
      <c r="B26" s="85"/>
      <c r="C26" s="86"/>
      <c r="D26" s="87"/>
      <c r="E26" s="86"/>
      <c r="F26" s="87"/>
      <c r="G26" s="86"/>
      <c r="H26" s="87"/>
      <c r="I26" s="83"/>
      <c r="J26" s="87"/>
      <c r="K26" s="45"/>
      <c r="L26" s="85"/>
      <c r="M26" s="86"/>
      <c r="N26" s="87"/>
      <c r="O26" s="86"/>
      <c r="P26" s="87"/>
      <c r="Q26" s="86"/>
      <c r="R26" s="87"/>
      <c r="S26" s="83"/>
      <c r="T26" s="84"/>
      <c r="U26" s="46"/>
      <c r="V26" s="115"/>
      <c r="W26" s="41"/>
      <c r="X26" s="42"/>
      <c r="Y26" s="59"/>
      <c r="Z26" s="59"/>
      <c r="AA26" s="39" t="str">
        <f t="shared" si="13"/>
        <v xml:space="preserve"> </v>
      </c>
      <c r="AB26" s="39"/>
    </row>
    <row r="27" spans="2:28" ht="18" customHeight="1" x14ac:dyDescent="0.2">
      <c r="B27" s="44" t="str">
        <f>IF(Y16=0," ",CONCATENATE(TEXT(Y16,"hh:mm")," to ",TEXT(Z16,"hh:mm")))</f>
        <v xml:space="preserve"> </v>
      </c>
      <c r="C27" s="69" t="str">
        <f>IF(Z27=0," ",CONCATENATE(TEXT(Z27,"hh:mm")," to ",TEXT(AA27,"hh:mm")))</f>
        <v xml:space="preserve"> </v>
      </c>
      <c r="D27" s="70" t="str">
        <f t="shared" ref="D27" si="14">IF(AA25=0," ",CONCATENATE(TEXT(AA25,"hh:mm")," to ",TEXT(AB25,"hh:mm")))</f>
        <v xml:space="preserve">  to 00:00</v>
      </c>
      <c r="E27" s="100" t="str">
        <f>IF(Z38=0," ",CONCATENATE(TEXT(Y38,"hh:mm")," to ",TEXT(Z38,"hh:mm")))</f>
        <v xml:space="preserve"> </v>
      </c>
      <c r="F27" s="101" t="str">
        <f t="shared" ref="F27" si="15">IF(AC25=0," ",CONCATENATE(TEXT(AC25,"hh:mm")," to ",TEXT(AD25,"hh:mm")))</f>
        <v xml:space="preserve"> </v>
      </c>
      <c r="G27" s="69" t="str">
        <f>IF(Z49=0," ",CONCATENATE(TEXT(Y49,"hh:mm")," to ",TEXT(Z49,"hh:mm")))</f>
        <v xml:space="preserve"> </v>
      </c>
      <c r="H27" s="70" t="str">
        <f t="shared" ref="H27" si="16">IF(AE25=0," ",CONCATENATE(TEXT(AE25,"hh:mm")," to ",TEXT(AF25,"hh:mm")))</f>
        <v xml:space="preserve"> </v>
      </c>
      <c r="I27" s="71" t="str">
        <f>IF(Z60=0," ",CONCATENATE(TEXT(Y60,"hh:mm")," to ",TEXT(Z60,"hh:mm")))</f>
        <v xml:space="preserve"> </v>
      </c>
      <c r="J27" s="71" t="str">
        <f t="shared" ref="J27" si="17">IF(AG25=0," ",CONCATENATE(TEXT(AG25,"hh:mm")," to ",TEXT(AH25,"hh:mm")))</f>
        <v xml:space="preserve"> </v>
      </c>
      <c r="K27" s="45"/>
      <c r="L27" s="44" t="str">
        <f>IF(Y21=0," ",CONCATENATE(TEXT(Y21,"hh:mm")," to ",TEXT(Z21,"hh:mm")))</f>
        <v xml:space="preserve"> </v>
      </c>
      <c r="M27" s="69" t="str">
        <f>IF(Z32=0," ",CONCATENATE(TEXT(Z32,"hh:mm")," to ",TEXT(AA32,"hh:mm")))</f>
        <v xml:space="preserve"> </v>
      </c>
      <c r="N27" s="70" t="str">
        <f>IF(AA45=0," ",CONCATENATE(TEXT(AA45,"hh:mm")," to ",TEXT(AB45,"hh:mm")))</f>
        <v xml:space="preserve"> </v>
      </c>
      <c r="O27" s="69" t="str">
        <f>IF(Z43=0," ",CONCATENATE(TEXT(Y43,"hh:mm")," to ",TEXT(Z43,"hh:mm")))</f>
        <v xml:space="preserve"> </v>
      </c>
      <c r="P27" s="70" t="str">
        <f>IF(AC45=0," ",CONCATENATE(TEXT(AC45,"hh:mm")," to ",TEXT(AD45,"hh:mm")))</f>
        <v xml:space="preserve"> </v>
      </c>
      <c r="Q27" s="69" t="str">
        <f>IF(Z54=0," ",CONCATENATE(TEXT(Y54,"hh:mm")," to ",TEXT(Z54,"hh:mm")))</f>
        <v xml:space="preserve"> </v>
      </c>
      <c r="R27" s="70" t="str">
        <f>IF(AE45=0," ",CONCATENATE(TEXT(AE45,"hh:mm")," to ",TEXT(AF45,"hh:mm")))</f>
        <v xml:space="preserve"> </v>
      </c>
      <c r="S27" s="71" t="str">
        <f>IF(Z64=0," ",CONCATENATE(TEXT(Y64,"hh:mm")," to ",TEXT(Z64,"hh:mm")))</f>
        <v xml:space="preserve"> </v>
      </c>
      <c r="T27" s="72" t="str">
        <f>IF(AG45=0," ",CONCATENATE(TEXT(AG45,"hh:mm")," to ",TEXT(AH45,"hh:mm")))</f>
        <v xml:space="preserve"> </v>
      </c>
      <c r="U27" s="12"/>
      <c r="V27" s="48"/>
      <c r="W27" s="41"/>
      <c r="X27" s="42"/>
      <c r="Y27" s="59"/>
      <c r="Z27" s="59"/>
      <c r="AA27" s="39" t="str">
        <f t="shared" si="13"/>
        <v xml:space="preserve"> </v>
      </c>
      <c r="AB27" s="39"/>
    </row>
    <row r="28" spans="2:28" ht="18" customHeight="1" x14ac:dyDescent="0.2">
      <c r="B28" s="73" t="str">
        <f>IF($X16="","",$X16)</f>
        <v/>
      </c>
      <c r="C28" s="75" t="str">
        <f>IF(X27="","",X27)</f>
        <v/>
      </c>
      <c r="D28" s="76"/>
      <c r="E28" s="75" t="str">
        <f>IF($X38="","",$X38)</f>
        <v/>
      </c>
      <c r="F28" s="76"/>
      <c r="G28" s="75" t="str">
        <f>IF($X49="","",$X49)</f>
        <v/>
      </c>
      <c r="H28" s="76"/>
      <c r="I28" s="79" t="str">
        <f>IF($X60="","",$X60)</f>
        <v/>
      </c>
      <c r="J28" s="76"/>
      <c r="K28" s="45"/>
      <c r="L28" s="73" t="str">
        <f>IF($X21="","",$X21)</f>
        <v/>
      </c>
      <c r="M28" s="75" t="str">
        <f>IF($X32="","",$X32)</f>
        <v/>
      </c>
      <c r="N28" s="76"/>
      <c r="O28" s="75" t="str">
        <f>IF($X43="","",$X43)</f>
        <v/>
      </c>
      <c r="P28" s="76"/>
      <c r="Q28" s="75" t="str">
        <f>IF($X54="","",$X54)</f>
        <v/>
      </c>
      <c r="R28" s="76"/>
      <c r="S28" s="79" t="str">
        <f>IF($X65="","",$X65)</f>
        <v/>
      </c>
      <c r="T28" s="80"/>
      <c r="U28" s="12"/>
      <c r="V28" s="48"/>
      <c r="W28" s="41"/>
      <c r="X28" s="42"/>
      <c r="Y28" s="59"/>
      <c r="Z28" s="59"/>
      <c r="AA28" s="39" t="str">
        <f t="shared" si="13"/>
        <v xml:space="preserve"> </v>
      </c>
      <c r="AB28" s="39"/>
    </row>
    <row r="29" spans="2:28" ht="18" customHeight="1" x14ac:dyDescent="0.2">
      <c r="B29" s="73"/>
      <c r="C29" s="75"/>
      <c r="D29" s="76"/>
      <c r="E29" s="75"/>
      <c r="F29" s="76"/>
      <c r="G29" s="75"/>
      <c r="H29" s="76"/>
      <c r="I29" s="79"/>
      <c r="J29" s="76"/>
      <c r="K29" s="45"/>
      <c r="L29" s="73"/>
      <c r="M29" s="75"/>
      <c r="N29" s="76"/>
      <c r="O29" s="75"/>
      <c r="P29" s="76"/>
      <c r="Q29" s="75"/>
      <c r="R29" s="76"/>
      <c r="S29" s="79"/>
      <c r="T29" s="80"/>
      <c r="U29" s="12"/>
      <c r="V29" s="48"/>
      <c r="W29" s="41"/>
      <c r="X29" s="42"/>
      <c r="Y29" s="59"/>
      <c r="Z29" s="59"/>
      <c r="AA29" s="39" t="str">
        <f t="shared" si="13"/>
        <v xml:space="preserve"> </v>
      </c>
      <c r="AB29" s="39"/>
    </row>
    <row r="30" spans="2:28" ht="18" customHeight="1" x14ac:dyDescent="0.2">
      <c r="B30" s="85"/>
      <c r="C30" s="86"/>
      <c r="D30" s="87"/>
      <c r="E30" s="86"/>
      <c r="F30" s="87"/>
      <c r="G30" s="86"/>
      <c r="H30" s="87"/>
      <c r="I30" s="83"/>
      <c r="J30" s="87"/>
      <c r="K30" s="45"/>
      <c r="L30" s="85"/>
      <c r="M30" s="86"/>
      <c r="N30" s="87"/>
      <c r="O30" s="86"/>
      <c r="P30" s="87"/>
      <c r="Q30" s="86"/>
      <c r="R30" s="87"/>
      <c r="S30" s="83"/>
      <c r="T30" s="84"/>
      <c r="U30" s="12"/>
      <c r="V30" s="48"/>
      <c r="W30" s="41"/>
      <c r="X30" s="42"/>
      <c r="Y30" s="59"/>
      <c r="Z30" s="59"/>
      <c r="AA30" s="39" t="str">
        <f t="shared" si="13"/>
        <v xml:space="preserve"> </v>
      </c>
      <c r="AB30" s="39"/>
    </row>
    <row r="31" spans="2:28" ht="18" customHeight="1" x14ac:dyDescent="0.2">
      <c r="B31" s="60" t="str">
        <f>IF(Y17=0," ",CONCATENATE(TEXT(Y17,"hh:mm")," to ",TEXT(Z17,"hh:mm")))</f>
        <v xml:space="preserve"> </v>
      </c>
      <c r="C31" s="116" t="str">
        <f>IF(Z28=0," ",CONCATENATE(TEXT(Z28,"hh:mm")," to ",TEXT(AA28,"hh:mm")))</f>
        <v xml:space="preserve"> </v>
      </c>
      <c r="D31" s="117" t="str">
        <f t="shared" ref="D31" si="18">IF(AA29=0," ",CONCATENATE(TEXT(AA29,"hh:mm")," to ",TEXT(AB29,"hh:mm")))</f>
        <v xml:space="preserve">  to 00:00</v>
      </c>
      <c r="E31" s="116" t="str">
        <f>IF(Z39=0," ",CONCATENATE(TEXT(Y39,"hh:mm")," to ",TEXT(Z39,"hh:mm")))</f>
        <v xml:space="preserve"> </v>
      </c>
      <c r="F31" s="117" t="str">
        <f t="shared" ref="F31" si="19">IF(AC29=0," ",CONCATENATE(TEXT(AC29,"hh:mm")," to ",TEXT(AD29,"hh:mm")))</f>
        <v xml:space="preserve"> </v>
      </c>
      <c r="G31" s="116" t="str">
        <f>IF(Z50=0," ",CONCATENATE(TEXT(Y50,"hh:mm")," to ",TEXT(Z50,"hh:mm")))</f>
        <v xml:space="preserve"> </v>
      </c>
      <c r="H31" s="117" t="str">
        <f t="shared" ref="H31" si="20">IF(AE29=0," ",CONCATENATE(TEXT(AE29,"hh:mm")," to ",TEXT(AF29,"hh:mm")))</f>
        <v xml:space="preserve"> </v>
      </c>
      <c r="I31" s="118" t="str">
        <f>IF(Z61=0," ",CONCATENATE(TEXT(Y61,"hh:mm")," to ",TEXT(Z61,"hh:mm")))</f>
        <v xml:space="preserve"> </v>
      </c>
      <c r="J31" s="118" t="str">
        <f t="shared" ref="J31" si="21">IF(AG29=0," ",CONCATENATE(TEXT(AG29,"hh:mm")," to ",TEXT(AH29,"hh:mm")))</f>
        <v xml:space="preserve"> </v>
      </c>
      <c r="K31" s="45"/>
      <c r="L31" s="60" t="str">
        <f>IF(Y22=0," ",CONCATENATE(TEXT(Y22,"hh:mm")," to ",TEXT(Z22,"hh:mm")))</f>
        <v xml:space="preserve"> </v>
      </c>
      <c r="M31" s="116" t="str">
        <f>IF(Z33=0," ",CONCATENATE(TEXT(Z33,"hh:mm")," to ",TEXT(AA33,"hh:mm")))</f>
        <v xml:space="preserve"> </v>
      </c>
      <c r="N31" s="117" t="str">
        <f>IF(AA49=0," ",CONCATENATE(TEXT(AA49,"hh:mm")," to ",TEXT(AB49,"hh:mm")))</f>
        <v xml:space="preserve"> </v>
      </c>
      <c r="O31" s="116" t="str">
        <f>IF(Z44=0," ",CONCATENATE(TEXT(Y44,"hh:mm")," to ",TEXT(Z44,"hh:mm")))</f>
        <v xml:space="preserve"> </v>
      </c>
      <c r="P31" s="117" t="str">
        <f>IF(AC49=0," ",CONCATENATE(TEXT(AC49,"hh:mm")," to ",TEXT(AD49,"hh:mm")))</f>
        <v xml:space="preserve"> </v>
      </c>
      <c r="Q31" s="116" t="str">
        <f>IF(Z55=0," ",CONCATENATE(TEXT(Y55,"hh:mm")," to ",TEXT(Z55,"hh:mm")))</f>
        <v xml:space="preserve"> </v>
      </c>
      <c r="R31" s="117" t="str">
        <f>IF(AE49=0," ",CONCATENATE(TEXT(AE49,"hh:mm")," to ",TEXT(AF49,"hh:mm")))</f>
        <v xml:space="preserve"> </v>
      </c>
      <c r="S31" s="118" t="str">
        <f>IF(Z65=0," ",CONCATENATE(TEXT(Y65,"hh:mm")," to ",TEXT(Z65,"hh:mm")))</f>
        <v xml:space="preserve"> </v>
      </c>
      <c r="T31" s="119" t="str">
        <f>IF(AG49=0," ",CONCATENATE(TEXT(AG49,"hh:mm")," to ",TEXT(AH49,"hh:mm")))</f>
        <v xml:space="preserve"> </v>
      </c>
      <c r="U31" s="12"/>
      <c r="V31" s="48"/>
      <c r="W31" s="41"/>
      <c r="X31" s="42"/>
      <c r="Y31" s="59"/>
      <c r="Z31" s="59"/>
      <c r="AA31" s="39" t="str">
        <f t="shared" si="13"/>
        <v xml:space="preserve"> </v>
      </c>
      <c r="AB31" s="39"/>
    </row>
    <row r="32" spans="2:28" ht="18" customHeight="1" x14ac:dyDescent="0.2">
      <c r="B32" s="73" t="str">
        <f>IF($X17="","",$X17)</f>
        <v/>
      </c>
      <c r="C32" s="75" t="str">
        <f>IF(X28="","",X28)</f>
        <v/>
      </c>
      <c r="D32" s="76"/>
      <c r="E32" s="75" t="str">
        <f>IF($X39="","",$X39)</f>
        <v/>
      </c>
      <c r="F32" s="76"/>
      <c r="G32" s="75" t="str">
        <f>IF($X50="","",$X50)</f>
        <v/>
      </c>
      <c r="H32" s="76"/>
      <c r="I32" s="79" t="str">
        <f>IF($X61="","",$X61)</f>
        <v/>
      </c>
      <c r="J32" s="80"/>
      <c r="K32" s="13"/>
      <c r="L32" s="73" t="str">
        <f>IF($X22="","",$X22)</f>
        <v/>
      </c>
      <c r="M32" s="75" t="str">
        <f>IF($X33="","",$X33)</f>
        <v/>
      </c>
      <c r="N32" s="76"/>
      <c r="O32" s="75" t="str">
        <f>IF($X44="","",$X44)</f>
        <v/>
      </c>
      <c r="P32" s="76"/>
      <c r="Q32" s="75" t="str">
        <f>IF($X55="","",$X55)</f>
        <v/>
      </c>
      <c r="R32" s="76"/>
      <c r="S32" s="79" t="str">
        <f>IF($X66="","",$X66)</f>
        <v/>
      </c>
      <c r="T32" s="80"/>
      <c r="U32" s="12"/>
      <c r="V32" s="48"/>
      <c r="W32" s="41"/>
      <c r="X32" s="42"/>
      <c r="Y32" s="59"/>
      <c r="Z32" s="59"/>
      <c r="AA32" s="39" t="str">
        <f t="shared" si="13"/>
        <v xml:space="preserve"> </v>
      </c>
      <c r="AB32" s="39"/>
    </row>
    <row r="33" spans="2:28" ht="18" customHeight="1" x14ac:dyDescent="0.2">
      <c r="B33" s="73"/>
      <c r="C33" s="75"/>
      <c r="D33" s="76"/>
      <c r="E33" s="75"/>
      <c r="F33" s="76"/>
      <c r="G33" s="75"/>
      <c r="H33" s="76"/>
      <c r="I33" s="79"/>
      <c r="J33" s="80"/>
      <c r="L33" s="73"/>
      <c r="M33" s="75"/>
      <c r="N33" s="76"/>
      <c r="O33" s="75"/>
      <c r="P33" s="76"/>
      <c r="Q33" s="75"/>
      <c r="R33" s="76"/>
      <c r="S33" s="79"/>
      <c r="T33" s="80"/>
      <c r="U33" s="12"/>
      <c r="V33" s="48"/>
      <c r="W33" s="41"/>
      <c r="X33" s="42"/>
      <c r="Y33" s="59"/>
      <c r="Z33" s="59"/>
      <c r="AA33" s="39" t="str">
        <f t="shared" si="13"/>
        <v xml:space="preserve"> </v>
      </c>
      <c r="AB33" s="39"/>
    </row>
    <row r="34" spans="2:28" ht="18" customHeight="1" x14ac:dyDescent="0.2">
      <c r="B34" s="74"/>
      <c r="C34" s="77"/>
      <c r="D34" s="78"/>
      <c r="E34" s="77"/>
      <c r="F34" s="78"/>
      <c r="G34" s="77"/>
      <c r="H34" s="78"/>
      <c r="I34" s="81"/>
      <c r="J34" s="82"/>
      <c r="L34" s="74"/>
      <c r="M34" s="77"/>
      <c r="N34" s="78"/>
      <c r="O34" s="77"/>
      <c r="P34" s="78"/>
      <c r="Q34" s="77"/>
      <c r="R34" s="78"/>
      <c r="S34" s="81"/>
      <c r="T34" s="82"/>
      <c r="U34" s="12"/>
      <c r="V34" s="50"/>
      <c r="W34" s="61"/>
      <c r="X34" s="62"/>
      <c r="Y34" s="63"/>
      <c r="Z34" s="63"/>
      <c r="AA34" s="39"/>
      <c r="AB34" s="39"/>
    </row>
    <row r="35" spans="2:28" ht="18" customHeight="1" x14ac:dyDescent="0.2">
      <c r="T35" s="8"/>
      <c r="U35" s="46"/>
      <c r="V35" s="115" t="s">
        <v>11</v>
      </c>
      <c r="W35" s="35"/>
      <c r="X35" s="55"/>
      <c r="Y35" s="56"/>
      <c r="Z35" s="57"/>
      <c r="AA35" s="39" t="str">
        <f t="shared" si="13"/>
        <v xml:space="preserve"> </v>
      </c>
      <c r="AB35" s="39"/>
    </row>
    <row r="36" spans="2:28" ht="18" customHeight="1" x14ac:dyDescent="0.2">
      <c r="B36" s="88" t="str">
        <f>CONCATENATE(" (WEEK 3: SCHEDULE ",TEXT(C7,"DD/MM/YYYY")," TO ",TEXT(G7,"DD/MM/YYYY)"))</f>
        <v xml:space="preserve"> (WEEK 3: SCHEDULE 16/01/2017 TO 20/01/2017)</v>
      </c>
      <c r="C36" s="89"/>
      <c r="D36" s="89"/>
      <c r="E36" s="89"/>
      <c r="F36" s="89"/>
      <c r="G36" s="89"/>
      <c r="H36" s="89"/>
      <c r="I36" s="89"/>
      <c r="J36" s="90"/>
      <c r="L36" s="88" t="str">
        <f>CONCATENATE(" (WEEK 4: SCHEDULE ",TEXT(C8,"DD/MM/YYYY")," TO ",TEXT(G8,"DD/MM/YYYY)"))</f>
        <v xml:space="preserve"> (WEEK 4: SCHEDULE 23/01/2017 TO 27/01/2017)</v>
      </c>
      <c r="M36" s="89"/>
      <c r="N36" s="89"/>
      <c r="O36" s="89"/>
      <c r="P36" s="89"/>
      <c r="Q36" s="89"/>
      <c r="R36" s="89"/>
      <c r="S36" s="89"/>
      <c r="T36" s="90"/>
      <c r="U36" s="46"/>
      <c r="V36" s="115"/>
      <c r="W36" s="58"/>
      <c r="X36" s="55"/>
      <c r="Y36" s="64"/>
      <c r="Z36" s="57"/>
      <c r="AA36" s="39" t="str">
        <f t="shared" si="13"/>
        <v xml:space="preserve"> </v>
      </c>
      <c r="AB36" s="39"/>
    </row>
    <row r="37" spans="2:28" ht="18" customHeight="1" x14ac:dyDescent="0.2">
      <c r="B37" s="91"/>
      <c r="C37" s="92"/>
      <c r="D37" s="92"/>
      <c r="E37" s="92"/>
      <c r="F37" s="92"/>
      <c r="G37" s="92"/>
      <c r="H37" s="92"/>
      <c r="I37" s="92"/>
      <c r="J37" s="93"/>
      <c r="L37" s="91"/>
      <c r="M37" s="92"/>
      <c r="N37" s="92"/>
      <c r="O37" s="92"/>
      <c r="P37" s="92"/>
      <c r="Q37" s="92"/>
      <c r="R37" s="92"/>
      <c r="S37" s="92"/>
      <c r="T37" s="93"/>
      <c r="U37" s="46"/>
      <c r="V37" s="115"/>
      <c r="W37" s="58"/>
      <c r="X37" s="55"/>
      <c r="Y37" s="56"/>
      <c r="Z37" s="57"/>
      <c r="AA37" s="39" t="str">
        <f t="shared" si="13"/>
        <v xml:space="preserve"> </v>
      </c>
      <c r="AB37" s="39"/>
    </row>
    <row r="38" spans="2:28" ht="18" customHeight="1" x14ac:dyDescent="0.2">
      <c r="B38" s="40" t="s">
        <v>8</v>
      </c>
      <c r="C38" s="94" t="s">
        <v>10</v>
      </c>
      <c r="D38" s="95"/>
      <c r="E38" s="94" t="s">
        <v>11</v>
      </c>
      <c r="F38" s="95"/>
      <c r="G38" s="94" t="s">
        <v>12</v>
      </c>
      <c r="H38" s="95"/>
      <c r="I38" s="96" t="s">
        <v>13</v>
      </c>
      <c r="J38" s="97"/>
      <c r="L38" s="40" t="s">
        <v>8</v>
      </c>
      <c r="M38" s="94" t="s">
        <v>10</v>
      </c>
      <c r="N38" s="95"/>
      <c r="O38" s="94" t="s">
        <v>11</v>
      </c>
      <c r="P38" s="95"/>
      <c r="Q38" s="94" t="s">
        <v>12</v>
      </c>
      <c r="R38" s="95"/>
      <c r="S38" s="96" t="s">
        <v>13</v>
      </c>
      <c r="T38" s="97"/>
      <c r="V38" s="3"/>
      <c r="W38" s="41"/>
      <c r="X38" s="65"/>
      <c r="Y38" s="43"/>
      <c r="Z38" s="59"/>
      <c r="AA38" s="39" t="str">
        <f t="shared" si="13"/>
        <v xml:space="preserve"> </v>
      </c>
      <c r="AB38" s="39"/>
    </row>
    <row r="39" spans="2:28" ht="18" customHeight="1" x14ac:dyDescent="0.2">
      <c r="B39" s="44"/>
      <c r="C39" s="69"/>
      <c r="D39" s="70"/>
      <c r="E39" s="69"/>
      <c r="F39" s="70"/>
      <c r="G39" s="69"/>
      <c r="H39" s="70"/>
      <c r="I39" s="71"/>
      <c r="J39" s="71"/>
      <c r="K39" s="45"/>
      <c r="L39" s="44"/>
      <c r="M39" s="69"/>
      <c r="N39" s="70"/>
      <c r="O39" s="69"/>
      <c r="P39" s="70"/>
      <c r="Q39" s="69"/>
      <c r="R39" s="70"/>
      <c r="S39" s="98"/>
      <c r="T39" s="99"/>
      <c r="V39" s="3"/>
      <c r="W39" s="41"/>
      <c r="X39" s="65"/>
      <c r="Y39" s="43"/>
      <c r="Z39" s="59"/>
      <c r="AA39" s="39" t="str">
        <f t="shared" si="13"/>
        <v xml:space="preserve"> </v>
      </c>
      <c r="AB39" s="39"/>
    </row>
    <row r="40" spans="2:28" ht="18" customHeight="1" x14ac:dyDescent="0.2">
      <c r="B40" s="73"/>
      <c r="C40" s="75"/>
      <c r="D40" s="76"/>
      <c r="E40" s="75"/>
      <c r="F40" s="76"/>
      <c r="G40" s="75"/>
      <c r="H40" s="76"/>
      <c r="I40" s="79"/>
      <c r="J40" s="79"/>
      <c r="K40" s="45"/>
      <c r="L40" s="73"/>
      <c r="M40" s="75"/>
      <c r="N40" s="76"/>
      <c r="O40" s="75"/>
      <c r="P40" s="76"/>
      <c r="Q40" s="75"/>
      <c r="R40" s="76"/>
      <c r="S40" s="79"/>
      <c r="T40" s="80"/>
      <c r="V40" s="3"/>
      <c r="W40" s="41"/>
      <c r="X40" s="65"/>
      <c r="Y40" s="43"/>
      <c r="Z40" s="59"/>
      <c r="AA40" s="39" t="str">
        <f t="shared" si="13"/>
        <v xml:space="preserve"> </v>
      </c>
      <c r="AB40" s="39"/>
    </row>
    <row r="41" spans="2:28" ht="18" customHeight="1" x14ac:dyDescent="0.2">
      <c r="B41" s="73"/>
      <c r="C41" s="75"/>
      <c r="D41" s="76"/>
      <c r="E41" s="75"/>
      <c r="F41" s="76"/>
      <c r="G41" s="75"/>
      <c r="H41" s="76"/>
      <c r="I41" s="79"/>
      <c r="J41" s="79"/>
      <c r="K41" s="45"/>
      <c r="L41" s="73"/>
      <c r="M41" s="75"/>
      <c r="N41" s="76"/>
      <c r="O41" s="75"/>
      <c r="P41" s="76"/>
      <c r="Q41" s="75"/>
      <c r="R41" s="76"/>
      <c r="S41" s="79"/>
      <c r="T41" s="80"/>
      <c r="V41" s="3"/>
      <c r="W41" s="41"/>
      <c r="X41" s="65"/>
      <c r="Y41" s="43"/>
      <c r="Z41" s="59"/>
      <c r="AA41" s="39" t="str">
        <f t="shared" si="13"/>
        <v xml:space="preserve"> </v>
      </c>
      <c r="AB41" s="39"/>
    </row>
    <row r="42" spans="2:28" ht="18" customHeight="1" x14ac:dyDescent="0.2">
      <c r="B42" s="85"/>
      <c r="C42" s="86"/>
      <c r="D42" s="87"/>
      <c r="E42" s="86"/>
      <c r="F42" s="87"/>
      <c r="G42" s="86"/>
      <c r="H42" s="87"/>
      <c r="I42" s="83"/>
      <c r="J42" s="83"/>
      <c r="K42" s="45"/>
      <c r="L42" s="85"/>
      <c r="M42" s="86"/>
      <c r="N42" s="87"/>
      <c r="O42" s="86"/>
      <c r="P42" s="87"/>
      <c r="Q42" s="86"/>
      <c r="R42" s="87"/>
      <c r="S42" s="83"/>
      <c r="T42" s="84"/>
      <c r="V42" s="48"/>
      <c r="W42" s="41"/>
      <c r="X42" s="65"/>
      <c r="Y42" s="43"/>
      <c r="Z42" s="59"/>
      <c r="AA42" s="39" t="str">
        <f t="shared" si="13"/>
        <v xml:space="preserve"> </v>
      </c>
      <c r="AB42" s="39"/>
    </row>
    <row r="43" spans="2:28" ht="18" customHeight="1" x14ac:dyDescent="0.2">
      <c r="B43" s="44"/>
      <c r="C43" s="100"/>
      <c r="D43" s="101"/>
      <c r="E43" s="69"/>
      <c r="F43" s="70"/>
      <c r="G43" s="69"/>
      <c r="H43" s="70"/>
      <c r="I43" s="71"/>
      <c r="J43" s="71"/>
      <c r="K43" s="45"/>
      <c r="L43" s="44"/>
      <c r="M43" s="69"/>
      <c r="N43" s="70"/>
      <c r="O43" s="69"/>
      <c r="P43" s="70"/>
      <c r="Q43" s="69"/>
      <c r="R43" s="70"/>
      <c r="S43" s="71"/>
      <c r="T43" s="72"/>
      <c r="V43" s="48"/>
      <c r="W43" s="41"/>
      <c r="X43" s="65"/>
      <c r="Y43" s="43"/>
      <c r="Z43" s="59"/>
      <c r="AA43" s="39" t="str">
        <f t="shared" si="13"/>
        <v xml:space="preserve"> </v>
      </c>
      <c r="AB43" s="39"/>
    </row>
    <row r="44" spans="2:28" ht="18" customHeight="1" x14ac:dyDescent="0.2">
      <c r="B44" s="73"/>
      <c r="C44" s="75"/>
      <c r="D44" s="76"/>
      <c r="E44" s="75"/>
      <c r="F44" s="76"/>
      <c r="G44" s="75"/>
      <c r="H44" s="76"/>
      <c r="I44" s="79"/>
      <c r="J44" s="79"/>
      <c r="K44" s="45"/>
      <c r="L44" s="73"/>
      <c r="M44" s="75"/>
      <c r="N44" s="76"/>
      <c r="O44" s="75"/>
      <c r="P44" s="76"/>
      <c r="Q44" s="75"/>
      <c r="R44" s="76"/>
      <c r="S44" s="79"/>
      <c r="T44" s="80"/>
      <c r="V44" s="48"/>
      <c r="W44" s="41"/>
      <c r="X44" s="65"/>
      <c r="Y44" s="43"/>
      <c r="Z44" s="59"/>
      <c r="AA44" s="39" t="str">
        <f t="shared" si="13"/>
        <v xml:space="preserve"> </v>
      </c>
      <c r="AB44" s="39"/>
    </row>
    <row r="45" spans="2:28" ht="18" customHeight="1" x14ac:dyDescent="0.2">
      <c r="B45" s="73"/>
      <c r="C45" s="75"/>
      <c r="D45" s="76"/>
      <c r="E45" s="75"/>
      <c r="F45" s="76"/>
      <c r="G45" s="75"/>
      <c r="H45" s="76"/>
      <c r="I45" s="79"/>
      <c r="J45" s="79"/>
      <c r="K45" s="45"/>
      <c r="L45" s="73"/>
      <c r="M45" s="75"/>
      <c r="N45" s="76"/>
      <c r="O45" s="75"/>
      <c r="P45" s="76"/>
      <c r="Q45" s="75"/>
      <c r="R45" s="76"/>
      <c r="S45" s="79"/>
      <c r="T45" s="80"/>
      <c r="V45" s="50"/>
      <c r="W45" s="61"/>
      <c r="X45" s="52"/>
      <c r="Y45" s="53"/>
      <c r="Z45" s="53"/>
      <c r="AA45" s="54"/>
      <c r="AB45" s="54"/>
    </row>
    <row r="46" spans="2:28" ht="18" customHeight="1" x14ac:dyDescent="0.2">
      <c r="B46" s="85"/>
      <c r="C46" s="86"/>
      <c r="D46" s="87"/>
      <c r="E46" s="86"/>
      <c r="F46" s="87"/>
      <c r="G46" s="86"/>
      <c r="H46" s="87"/>
      <c r="I46" s="83"/>
      <c r="J46" s="83"/>
      <c r="K46" s="45"/>
      <c r="L46" s="85"/>
      <c r="M46" s="86"/>
      <c r="N46" s="87"/>
      <c r="O46" s="86"/>
      <c r="P46" s="87"/>
      <c r="Q46" s="86"/>
      <c r="R46" s="87"/>
      <c r="S46" s="83"/>
      <c r="T46" s="84"/>
      <c r="U46" s="34"/>
      <c r="V46" s="115" t="s">
        <v>14</v>
      </c>
      <c r="W46" s="35"/>
      <c r="X46" s="55"/>
      <c r="Y46" s="56"/>
      <c r="Z46" s="57"/>
      <c r="AA46" s="39"/>
      <c r="AB46" s="39"/>
    </row>
    <row r="47" spans="2:28" ht="18" customHeight="1" x14ac:dyDescent="0.2">
      <c r="B47" s="44"/>
      <c r="C47" s="69"/>
      <c r="D47" s="70"/>
      <c r="E47" s="100"/>
      <c r="F47" s="101"/>
      <c r="G47" s="69"/>
      <c r="H47" s="70"/>
      <c r="I47" s="71"/>
      <c r="J47" s="71"/>
      <c r="K47" s="45"/>
      <c r="L47" s="44"/>
      <c r="M47" s="69"/>
      <c r="N47" s="70"/>
      <c r="O47" s="69"/>
      <c r="P47" s="70"/>
      <c r="Q47" s="69"/>
      <c r="R47" s="70"/>
      <c r="S47" s="71"/>
      <c r="T47" s="72"/>
      <c r="U47" s="34"/>
      <c r="V47" s="115"/>
      <c r="W47" s="41"/>
      <c r="X47" s="42"/>
      <c r="Y47" s="59"/>
      <c r="Z47" s="59"/>
      <c r="AA47" s="39"/>
      <c r="AB47" s="39"/>
    </row>
    <row r="48" spans="2:28" ht="18" customHeight="1" x14ac:dyDescent="0.2">
      <c r="B48" s="73"/>
      <c r="C48" s="75"/>
      <c r="D48" s="76"/>
      <c r="E48" s="75"/>
      <c r="F48" s="76"/>
      <c r="G48" s="75"/>
      <c r="H48" s="76"/>
      <c r="I48" s="79"/>
      <c r="J48" s="79"/>
      <c r="K48" s="45"/>
      <c r="L48" s="73"/>
      <c r="M48" s="75"/>
      <c r="N48" s="76"/>
      <c r="O48" s="75"/>
      <c r="P48" s="76"/>
      <c r="Q48" s="75"/>
      <c r="R48" s="76"/>
      <c r="S48" s="79"/>
      <c r="T48" s="80"/>
      <c r="V48" s="3"/>
      <c r="W48" s="41"/>
      <c r="X48" s="42"/>
      <c r="Y48" s="59"/>
      <c r="Z48" s="59"/>
      <c r="AA48" s="39"/>
      <c r="AB48" s="39"/>
    </row>
    <row r="49" spans="2:28" ht="18" customHeight="1" x14ac:dyDescent="0.2">
      <c r="B49" s="73"/>
      <c r="C49" s="75"/>
      <c r="D49" s="76"/>
      <c r="E49" s="75"/>
      <c r="F49" s="76"/>
      <c r="G49" s="75"/>
      <c r="H49" s="76"/>
      <c r="I49" s="79"/>
      <c r="J49" s="79"/>
      <c r="K49" s="45"/>
      <c r="L49" s="73"/>
      <c r="M49" s="75"/>
      <c r="N49" s="76"/>
      <c r="O49" s="75"/>
      <c r="P49" s="76"/>
      <c r="Q49" s="75"/>
      <c r="R49" s="76"/>
      <c r="S49" s="79"/>
      <c r="T49" s="80"/>
      <c r="V49" s="3"/>
      <c r="W49" s="41"/>
      <c r="X49" s="42"/>
      <c r="Y49" s="59"/>
      <c r="Z49" s="59"/>
      <c r="AA49" s="39"/>
      <c r="AB49" s="39"/>
    </row>
    <row r="50" spans="2:28" ht="18" customHeight="1" x14ac:dyDescent="0.2">
      <c r="B50" s="85"/>
      <c r="C50" s="86"/>
      <c r="D50" s="87"/>
      <c r="E50" s="86"/>
      <c r="F50" s="87"/>
      <c r="G50" s="86"/>
      <c r="H50" s="87"/>
      <c r="I50" s="83"/>
      <c r="J50" s="83"/>
      <c r="K50" s="45"/>
      <c r="L50" s="85"/>
      <c r="M50" s="86"/>
      <c r="N50" s="87"/>
      <c r="O50" s="86"/>
      <c r="P50" s="87"/>
      <c r="Q50" s="86"/>
      <c r="R50" s="87"/>
      <c r="S50" s="83"/>
      <c r="T50" s="84"/>
      <c r="V50" s="3"/>
      <c r="W50" s="41"/>
      <c r="X50" s="42"/>
      <c r="Y50" s="59"/>
      <c r="Z50" s="59"/>
      <c r="AA50" s="39"/>
      <c r="AB50" s="39"/>
    </row>
    <row r="51" spans="2:28" ht="18" customHeight="1" x14ac:dyDescent="0.2">
      <c r="B51" s="44"/>
      <c r="C51" s="69"/>
      <c r="D51" s="70"/>
      <c r="E51" s="100"/>
      <c r="F51" s="101"/>
      <c r="G51" s="69"/>
      <c r="H51" s="70"/>
      <c r="I51" s="71"/>
      <c r="J51" s="71"/>
      <c r="K51" s="45"/>
      <c r="L51" s="44"/>
      <c r="M51" s="69"/>
      <c r="N51" s="70"/>
      <c r="O51" s="69"/>
      <c r="P51" s="70"/>
      <c r="Q51" s="69"/>
      <c r="R51" s="70"/>
      <c r="S51" s="71"/>
      <c r="T51" s="72"/>
      <c r="V51" s="3"/>
      <c r="W51" s="41"/>
      <c r="X51" s="42"/>
      <c r="Y51" s="59"/>
      <c r="Z51" s="59"/>
      <c r="AA51" s="39"/>
      <c r="AB51" s="39"/>
    </row>
    <row r="52" spans="2:28" ht="18" customHeight="1" x14ac:dyDescent="0.2">
      <c r="B52" s="73"/>
      <c r="C52" s="75"/>
      <c r="D52" s="76"/>
      <c r="E52" s="75"/>
      <c r="F52" s="76"/>
      <c r="G52" s="75"/>
      <c r="H52" s="76"/>
      <c r="I52" s="79"/>
      <c r="J52" s="79"/>
      <c r="K52" s="45"/>
      <c r="L52" s="73"/>
      <c r="M52" s="75"/>
      <c r="N52" s="76"/>
      <c r="O52" s="75"/>
      <c r="P52" s="76"/>
      <c r="Q52" s="75"/>
      <c r="R52" s="76"/>
      <c r="S52" s="79"/>
      <c r="T52" s="80"/>
      <c r="V52" s="3"/>
      <c r="W52" s="41"/>
      <c r="X52" s="42"/>
      <c r="Y52" s="59"/>
      <c r="Z52" s="59"/>
      <c r="AA52" s="39"/>
      <c r="AB52" s="39"/>
    </row>
    <row r="53" spans="2:28" ht="18" customHeight="1" x14ac:dyDescent="0.2">
      <c r="B53" s="73"/>
      <c r="C53" s="75"/>
      <c r="D53" s="76"/>
      <c r="E53" s="75"/>
      <c r="F53" s="76"/>
      <c r="G53" s="75"/>
      <c r="H53" s="76"/>
      <c r="I53" s="79"/>
      <c r="J53" s="79"/>
      <c r="K53" s="45"/>
      <c r="L53" s="73"/>
      <c r="M53" s="75"/>
      <c r="N53" s="76"/>
      <c r="O53" s="75"/>
      <c r="P53" s="76"/>
      <c r="Q53" s="75"/>
      <c r="R53" s="76"/>
      <c r="S53" s="79"/>
      <c r="T53" s="80"/>
      <c r="V53" s="3"/>
      <c r="W53" s="41"/>
      <c r="X53" s="42"/>
      <c r="Y53" s="59"/>
      <c r="Z53" s="59"/>
      <c r="AA53" s="39"/>
      <c r="AB53" s="39"/>
    </row>
    <row r="54" spans="2:28" ht="18" customHeight="1" x14ac:dyDescent="0.2">
      <c r="B54" s="85"/>
      <c r="C54" s="86"/>
      <c r="D54" s="87"/>
      <c r="E54" s="86"/>
      <c r="F54" s="87"/>
      <c r="G54" s="86"/>
      <c r="H54" s="87"/>
      <c r="I54" s="83"/>
      <c r="J54" s="83"/>
      <c r="K54" s="45"/>
      <c r="L54" s="85"/>
      <c r="M54" s="86"/>
      <c r="N54" s="87"/>
      <c r="O54" s="86"/>
      <c r="P54" s="87"/>
      <c r="Q54" s="86"/>
      <c r="R54" s="87"/>
      <c r="S54" s="83"/>
      <c r="T54" s="84"/>
      <c r="V54" s="3"/>
      <c r="W54" s="41"/>
      <c r="X54" s="42"/>
      <c r="Y54" s="59"/>
      <c r="Z54" s="59"/>
      <c r="AA54" s="39"/>
      <c r="AB54" s="39"/>
    </row>
    <row r="55" spans="2:28" ht="16.5" customHeight="1" x14ac:dyDescent="0.2">
      <c r="B55" s="44"/>
      <c r="C55" s="69"/>
      <c r="D55" s="70"/>
      <c r="E55" s="100"/>
      <c r="F55" s="101"/>
      <c r="G55" s="69"/>
      <c r="H55" s="70"/>
      <c r="I55" s="71"/>
      <c r="J55" s="71"/>
      <c r="K55" s="45"/>
      <c r="L55" s="44"/>
      <c r="M55" s="69"/>
      <c r="N55" s="70"/>
      <c r="O55" s="69"/>
      <c r="P55" s="70"/>
      <c r="Q55" s="69"/>
      <c r="R55" s="70"/>
      <c r="S55" s="71"/>
      <c r="T55" s="72"/>
      <c r="V55" s="48"/>
      <c r="W55" s="41"/>
      <c r="X55" s="42"/>
      <c r="Y55" s="59"/>
      <c r="Z55" s="59"/>
      <c r="AA55" s="39"/>
      <c r="AB55" s="39"/>
    </row>
    <row r="56" spans="2:28" ht="16.5" customHeight="1" x14ac:dyDescent="0.2">
      <c r="B56" s="73"/>
      <c r="C56" s="75"/>
      <c r="D56" s="76"/>
      <c r="E56" s="75"/>
      <c r="F56" s="76"/>
      <c r="G56" s="75"/>
      <c r="H56" s="76"/>
      <c r="I56" s="79"/>
      <c r="J56" s="79"/>
      <c r="K56" s="45"/>
      <c r="L56" s="73"/>
      <c r="M56" s="75"/>
      <c r="N56" s="76"/>
      <c r="O56" s="75"/>
      <c r="P56" s="76"/>
      <c r="Q56" s="75"/>
      <c r="R56" s="76"/>
      <c r="S56" s="79"/>
      <c r="T56" s="80"/>
      <c r="V56" s="50"/>
      <c r="W56" s="61"/>
      <c r="X56" s="62"/>
      <c r="Y56" s="63"/>
      <c r="Z56" s="63"/>
      <c r="AA56" s="66"/>
      <c r="AB56" s="66"/>
    </row>
    <row r="57" spans="2:28" ht="16.5" customHeight="1" x14ac:dyDescent="0.2">
      <c r="B57" s="73"/>
      <c r="C57" s="75"/>
      <c r="D57" s="76"/>
      <c r="E57" s="75"/>
      <c r="F57" s="76"/>
      <c r="G57" s="75"/>
      <c r="H57" s="76"/>
      <c r="I57" s="79"/>
      <c r="J57" s="79"/>
      <c r="K57" s="45"/>
      <c r="L57" s="73"/>
      <c r="M57" s="75"/>
      <c r="N57" s="76"/>
      <c r="O57" s="75"/>
      <c r="P57" s="76"/>
      <c r="Q57" s="75"/>
      <c r="R57" s="76"/>
      <c r="S57" s="79"/>
      <c r="T57" s="80"/>
      <c r="U57" s="46"/>
      <c r="V57" s="115" t="s">
        <v>13</v>
      </c>
      <c r="W57" s="35"/>
      <c r="X57" s="36"/>
      <c r="Y57" s="57"/>
      <c r="Z57" s="57"/>
      <c r="AA57" s="39"/>
      <c r="AB57" s="39"/>
    </row>
    <row r="58" spans="2:28" ht="16.5" customHeight="1" x14ac:dyDescent="0.2">
      <c r="B58" s="74"/>
      <c r="C58" s="77"/>
      <c r="D58" s="78"/>
      <c r="E58" s="77"/>
      <c r="F58" s="78"/>
      <c r="G58" s="77"/>
      <c r="H58" s="78"/>
      <c r="I58" s="81"/>
      <c r="J58" s="82"/>
      <c r="L58" s="74"/>
      <c r="M58" s="77"/>
      <c r="N58" s="78"/>
      <c r="O58" s="77"/>
      <c r="P58" s="78"/>
      <c r="Q58" s="77"/>
      <c r="R58" s="78"/>
      <c r="S58" s="81"/>
      <c r="T58" s="82"/>
      <c r="U58" s="46"/>
      <c r="V58" s="115"/>
      <c r="W58" s="41"/>
      <c r="X58" s="42"/>
      <c r="Y58" s="59"/>
      <c r="Z58" s="59"/>
      <c r="AA58" s="39"/>
      <c r="AB58" s="39"/>
    </row>
    <row r="59" spans="2:28" ht="16.5" customHeight="1" x14ac:dyDescent="0.2">
      <c r="U59" s="46"/>
      <c r="V59" s="115"/>
      <c r="W59" s="41"/>
      <c r="X59" s="42"/>
      <c r="Y59" s="59"/>
      <c r="Z59" s="59"/>
      <c r="AA59" s="39"/>
      <c r="AB59" s="39"/>
    </row>
    <row r="60" spans="2:28" ht="16.5" customHeight="1" x14ac:dyDescent="0.2">
      <c r="V60" s="67"/>
      <c r="W60" s="41"/>
      <c r="X60" s="42"/>
      <c r="Y60" s="59"/>
      <c r="Z60" s="59"/>
      <c r="AA60" s="39"/>
      <c r="AB60" s="39"/>
    </row>
    <row r="61" spans="2:28" ht="16.5" customHeight="1" x14ac:dyDescent="0.2">
      <c r="V61" s="67"/>
      <c r="W61" s="41"/>
      <c r="X61" s="42"/>
      <c r="Y61" s="59"/>
      <c r="Z61" s="59"/>
      <c r="AA61" s="39" t="str">
        <f t="shared" si="13"/>
        <v xml:space="preserve"> </v>
      </c>
      <c r="AB61" s="39"/>
    </row>
    <row r="62" spans="2:28" ht="16.5" customHeight="1" x14ac:dyDescent="0.2">
      <c r="V62" s="67"/>
      <c r="W62" s="41"/>
      <c r="X62" s="42"/>
      <c r="Y62" s="59"/>
      <c r="Z62" s="59"/>
      <c r="AA62" s="39" t="str">
        <f t="shared" si="13"/>
        <v xml:space="preserve"> </v>
      </c>
      <c r="AB62" s="39"/>
    </row>
    <row r="63" spans="2:28" ht="16.5" customHeight="1" x14ac:dyDescent="0.2">
      <c r="V63" s="67"/>
      <c r="W63" s="41"/>
      <c r="X63" s="42"/>
      <c r="Y63" s="59"/>
      <c r="Z63" s="59"/>
      <c r="AA63" s="39" t="str">
        <f t="shared" si="13"/>
        <v xml:space="preserve"> </v>
      </c>
      <c r="AB63" s="39"/>
    </row>
    <row r="64" spans="2:28" ht="16.5" customHeight="1" x14ac:dyDescent="0.2">
      <c r="V64" s="67"/>
      <c r="W64" s="41"/>
      <c r="X64" s="42"/>
      <c r="Y64" s="59"/>
      <c r="Z64" s="59"/>
      <c r="AA64" s="39" t="str">
        <f t="shared" si="13"/>
        <v xml:space="preserve"> </v>
      </c>
      <c r="AB64" s="39"/>
    </row>
    <row r="65" spans="22:28" ht="16.5" customHeight="1" x14ac:dyDescent="0.2">
      <c r="V65" s="67"/>
      <c r="W65" s="41"/>
      <c r="X65" s="42"/>
      <c r="Y65" s="59"/>
      <c r="Z65" s="59"/>
      <c r="AA65" s="39" t="str">
        <f t="shared" si="13"/>
        <v xml:space="preserve"> </v>
      </c>
      <c r="AB65" s="39"/>
    </row>
    <row r="66" spans="22:28" ht="16.5" customHeight="1" x14ac:dyDescent="0.2">
      <c r="V66" s="67"/>
      <c r="X66" s="3"/>
      <c r="Y66" s="3"/>
      <c r="AA66" s="68">
        <f>IF(SUM(AA13:AA65)=0,"",SUM(AA13:AA65))</f>
        <v>8.3333333333333259E-2</v>
      </c>
    </row>
  </sheetData>
  <mergeCells count="212">
    <mergeCell ref="V57:V59"/>
    <mergeCell ref="M31:N31"/>
    <mergeCell ref="O31:P31"/>
    <mergeCell ref="Q31:R31"/>
    <mergeCell ref="S31:T31"/>
    <mergeCell ref="L32:L34"/>
    <mergeCell ref="M32:N34"/>
    <mergeCell ref="O32:P34"/>
    <mergeCell ref="Q32:R34"/>
    <mergeCell ref="S32:T34"/>
    <mergeCell ref="V46:V47"/>
    <mergeCell ref="V35:V37"/>
    <mergeCell ref="M44:N46"/>
    <mergeCell ref="O44:P46"/>
    <mergeCell ref="Q44:R46"/>
    <mergeCell ref="S44:T46"/>
    <mergeCell ref="M47:N47"/>
    <mergeCell ref="O47:P47"/>
    <mergeCell ref="Q47:R47"/>
    <mergeCell ref="S47:T47"/>
    <mergeCell ref="L48:L50"/>
    <mergeCell ref="M48:N50"/>
    <mergeCell ref="O48:P50"/>
    <mergeCell ref="Q48:R50"/>
    <mergeCell ref="L20:L22"/>
    <mergeCell ref="M20:N22"/>
    <mergeCell ref="O20:P22"/>
    <mergeCell ref="Q20:R22"/>
    <mergeCell ref="S20:T22"/>
    <mergeCell ref="M19:N19"/>
    <mergeCell ref="O19:P19"/>
    <mergeCell ref="Q19:R19"/>
    <mergeCell ref="S19:T19"/>
    <mergeCell ref="M23:N23"/>
    <mergeCell ref="O23:P23"/>
    <mergeCell ref="Q23:R23"/>
    <mergeCell ref="S23:T23"/>
    <mergeCell ref="L24:L26"/>
    <mergeCell ref="M24:N26"/>
    <mergeCell ref="O24:P26"/>
    <mergeCell ref="Q24:R26"/>
    <mergeCell ref="S24:T26"/>
    <mergeCell ref="C31:D31"/>
    <mergeCell ref="E31:F31"/>
    <mergeCell ref="G31:H31"/>
    <mergeCell ref="I31:J31"/>
    <mergeCell ref="B32:B34"/>
    <mergeCell ref="C32:D34"/>
    <mergeCell ref="E32:F34"/>
    <mergeCell ref="G32:H34"/>
    <mergeCell ref="I32:J34"/>
    <mergeCell ref="V24:V26"/>
    <mergeCell ref="C27:D27"/>
    <mergeCell ref="E27:F27"/>
    <mergeCell ref="G27:H27"/>
    <mergeCell ref="I27:J27"/>
    <mergeCell ref="B28:B30"/>
    <mergeCell ref="C28:D30"/>
    <mergeCell ref="E28:F30"/>
    <mergeCell ref="G28:H30"/>
    <mergeCell ref="I28:J30"/>
    <mergeCell ref="B24:B26"/>
    <mergeCell ref="C24:D26"/>
    <mergeCell ref="E24:F26"/>
    <mergeCell ref="G24:H26"/>
    <mergeCell ref="I24:J26"/>
    <mergeCell ref="M27:N27"/>
    <mergeCell ref="O27:P27"/>
    <mergeCell ref="Q27:R27"/>
    <mergeCell ref="S27:T27"/>
    <mergeCell ref="L28:L30"/>
    <mergeCell ref="M28:N30"/>
    <mergeCell ref="O28:P30"/>
    <mergeCell ref="Q28:R30"/>
    <mergeCell ref="S28:T30"/>
    <mergeCell ref="C23:D23"/>
    <mergeCell ref="E23:F23"/>
    <mergeCell ref="G23:H23"/>
    <mergeCell ref="I23:J23"/>
    <mergeCell ref="C19:D19"/>
    <mergeCell ref="E19:F19"/>
    <mergeCell ref="G19:H19"/>
    <mergeCell ref="I19:J19"/>
    <mergeCell ref="B20:B22"/>
    <mergeCell ref="C20:D22"/>
    <mergeCell ref="E20:F22"/>
    <mergeCell ref="G20:H22"/>
    <mergeCell ref="I20:J22"/>
    <mergeCell ref="B16:B18"/>
    <mergeCell ref="C16:D18"/>
    <mergeCell ref="E16:F18"/>
    <mergeCell ref="G16:H18"/>
    <mergeCell ref="I16:J18"/>
    <mergeCell ref="Q14:R14"/>
    <mergeCell ref="S14:T14"/>
    <mergeCell ref="C15:D15"/>
    <mergeCell ref="E15:F15"/>
    <mergeCell ref="G15:H15"/>
    <mergeCell ref="I15:J15"/>
    <mergeCell ref="M15:N15"/>
    <mergeCell ref="O15:P15"/>
    <mergeCell ref="Q15:R15"/>
    <mergeCell ref="S15:T15"/>
    <mergeCell ref="L16:L18"/>
    <mergeCell ref="M16:N18"/>
    <mergeCell ref="O16:P18"/>
    <mergeCell ref="Q16:R18"/>
    <mergeCell ref="S16:T18"/>
    <mergeCell ref="L2:L3"/>
    <mergeCell ref="V2:Z3"/>
    <mergeCell ref="AA2:AA3"/>
    <mergeCell ref="B3:B4"/>
    <mergeCell ref="B12:J13"/>
    <mergeCell ref="L12:T13"/>
    <mergeCell ref="V13:V15"/>
    <mergeCell ref="C14:D14"/>
    <mergeCell ref="E14:F14"/>
    <mergeCell ref="G14:H14"/>
    <mergeCell ref="I14:J14"/>
    <mergeCell ref="M14:N14"/>
    <mergeCell ref="O14:P14"/>
    <mergeCell ref="N4:R4"/>
    <mergeCell ref="N5:R5"/>
    <mergeCell ref="N6:R6"/>
    <mergeCell ref="B36:J37"/>
    <mergeCell ref="C38:D38"/>
    <mergeCell ref="E38:F38"/>
    <mergeCell ref="G38:H38"/>
    <mergeCell ref="I38:J38"/>
    <mergeCell ref="C39:D39"/>
    <mergeCell ref="E39:F39"/>
    <mergeCell ref="G39:H39"/>
    <mergeCell ref="I39:J39"/>
    <mergeCell ref="B40:B42"/>
    <mergeCell ref="C40:D42"/>
    <mergeCell ref="E40:F42"/>
    <mergeCell ref="G40:H42"/>
    <mergeCell ref="I40:J42"/>
    <mergeCell ref="C43:D43"/>
    <mergeCell ref="E43:F43"/>
    <mergeCell ref="G43:H43"/>
    <mergeCell ref="I43:J43"/>
    <mergeCell ref="B44:B46"/>
    <mergeCell ref="C44:D46"/>
    <mergeCell ref="E44:F46"/>
    <mergeCell ref="G44:H46"/>
    <mergeCell ref="I44:J46"/>
    <mergeCell ref="C47:D47"/>
    <mergeCell ref="E47:F47"/>
    <mergeCell ref="G47:H47"/>
    <mergeCell ref="I47:J47"/>
    <mergeCell ref="B48:B50"/>
    <mergeCell ref="C48:D50"/>
    <mergeCell ref="E48:F50"/>
    <mergeCell ref="G48:H50"/>
    <mergeCell ref="I48:J50"/>
    <mergeCell ref="C51:D51"/>
    <mergeCell ref="E51:F51"/>
    <mergeCell ref="G51:H51"/>
    <mergeCell ref="I51:J51"/>
    <mergeCell ref="B52:B54"/>
    <mergeCell ref="C52:D54"/>
    <mergeCell ref="E52:F54"/>
    <mergeCell ref="G52:H54"/>
    <mergeCell ref="I52:J54"/>
    <mergeCell ref="C55:D55"/>
    <mergeCell ref="E55:F55"/>
    <mergeCell ref="G55:H55"/>
    <mergeCell ref="I55:J55"/>
    <mergeCell ref="B56:B58"/>
    <mergeCell ref="C56:D58"/>
    <mergeCell ref="E56:F58"/>
    <mergeCell ref="G56:H58"/>
    <mergeCell ref="I56:J58"/>
    <mergeCell ref="L36:T37"/>
    <mergeCell ref="M38:N38"/>
    <mergeCell ref="O38:P38"/>
    <mergeCell ref="Q38:R38"/>
    <mergeCell ref="S38:T38"/>
    <mergeCell ref="M39:N39"/>
    <mergeCell ref="O39:P39"/>
    <mergeCell ref="Q39:R39"/>
    <mergeCell ref="S39:T39"/>
    <mergeCell ref="L40:L42"/>
    <mergeCell ref="M40:N42"/>
    <mergeCell ref="O40:P42"/>
    <mergeCell ref="Q40:R42"/>
    <mergeCell ref="S40:T42"/>
    <mergeCell ref="M43:N43"/>
    <mergeCell ref="O43:P43"/>
    <mergeCell ref="Q43:R43"/>
    <mergeCell ref="S43:T43"/>
    <mergeCell ref="L44:L46"/>
    <mergeCell ref="S48:T50"/>
    <mergeCell ref="M51:N51"/>
    <mergeCell ref="O51:P51"/>
    <mergeCell ref="Q51:R51"/>
    <mergeCell ref="S51:T51"/>
    <mergeCell ref="L52:L54"/>
    <mergeCell ref="M52:N54"/>
    <mergeCell ref="O52:P54"/>
    <mergeCell ref="Q52:R54"/>
    <mergeCell ref="S52:T54"/>
    <mergeCell ref="M55:N55"/>
    <mergeCell ref="O55:P55"/>
    <mergeCell ref="Q55:R55"/>
    <mergeCell ref="S55:T55"/>
    <mergeCell ref="L56:L58"/>
    <mergeCell ref="M56:N58"/>
    <mergeCell ref="O56:P58"/>
    <mergeCell ref="Q56:R58"/>
    <mergeCell ref="S56:T58"/>
  </mergeCells>
  <conditionalFormatting sqref="C4:H4">
    <cfRule type="expression" dxfId="5" priority="452" stopIfTrue="1">
      <formula>DAY(C4)&gt;8</formula>
    </cfRule>
  </conditionalFormatting>
  <conditionalFormatting sqref="C8:I10">
    <cfRule type="expression" dxfId="4" priority="2" stopIfTrue="1">
      <formula>AND(DAY(C8)&gt;=1,DAY(C8)&lt;=15)</formula>
    </cfRule>
  </conditionalFormatting>
  <conditionalFormatting sqref="C4:I9">
    <cfRule type="expression" dxfId="3" priority="455">
      <formula>VLOOKUP(DAY(C4),AssignmentDays,1,FALSE)=DAY(C4)</formula>
    </cfRule>
  </conditionalFormatting>
  <conditionalFormatting sqref="W13:W65">
    <cfRule type="expression" dxfId="2" priority="1">
      <formula>ISNUMBER(W13)</formula>
    </cfRule>
  </conditionalFormatting>
  <conditionalFormatting sqref="B15:J15 L15:T15 B19:J19 L19:T19 B23:J23 L23:T23 B27:J27 L27:T27 B31:J31 L31:T31 B39:J39 L39:T39 B43:J43 L43:T43 B47:J47 L47:T47 B51:J51 L51:T51 B55:J55 L55:T55">
    <cfRule type="expression" dxfId="1" priority="454">
      <formula>B15&lt;&gt;""</formula>
    </cfRule>
  </conditionalFormatting>
  <conditionalFormatting sqref="B16:J18 B20:J22 B24:J26 B28:J30 B32:J34 L32:T34 L28:T30 L24:T26 L20:T22 L16:T18 B40:J42 B48:J50 B44:J46 L40:T42 L44:T46 L48:T50 L52:T54 B52:J54 B56:J58 L56:T58">
    <cfRule type="expression" dxfId="0" priority="453">
      <formula>B16&lt;&gt;""</formula>
    </cfRule>
  </conditionalFormatting>
  <dataValidations count="2">
    <dataValidation type="time" allowBlank="1" showInputMessage="1" showErrorMessage="1" errorTitle="Incorret Time" error="Please enter your time in the following format:_x000a_HH:MM_x000a_Times are between 08:00 and 21:00" sqref="Y13:Z66">
      <formula1>0.333333333333333</formula1>
      <formula2>0.875</formula2>
    </dataValidation>
    <dataValidation type="whole" allowBlank="1" showErrorMessage="1" errorTitle="Input number of participants" error="Please enter a number between 1 and 15" sqref="AB13:AB65">
      <formula1>1</formula1>
      <formula2>15</formula2>
    </dataValidation>
  </dataValidations>
  <printOptions horizontalCentered="1" verticalCentered="1"/>
  <pageMargins left="0.5" right="0.5" top="0.5" bottom="0.5" header="0.3" footer="0.3"/>
  <pageSetup scale="47" orientation="landscape" r:id="rId1"/>
  <headerFooter>
    <oddFooter>&amp;L&amp;"Arial"&amp;8 PERSONAL-COUTETD PA:19117176.1&amp;C&amp;"Arial"&amp;8&amp;P&amp;R&amp;"Arial"&amp;8&amp;D</oddFooter>
  </headerFooter>
  <customProperties>
    <customPr name="AO_FOOTER" r:id="rId2"/>
  </customProperties>
  <ignoredErrors>
    <ignoredError sqref="Q3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sqref="A1:A13"/>
    </sheetView>
  </sheetViews>
  <sheetFormatPr defaultColWidth="8.85546875" defaultRowHeight="12.75" x14ac:dyDescent="0.2"/>
  <cols>
    <col min="1" max="1" width="19.28515625" customWidth="1"/>
  </cols>
  <sheetData>
    <row r="1" spans="1:1" x14ac:dyDescent="0.2">
      <c r="A1" s="1">
        <v>42736</v>
      </c>
    </row>
    <row r="2" spans="1:1" x14ac:dyDescent="0.2">
      <c r="A2" s="1">
        <v>42839</v>
      </c>
    </row>
    <row r="3" spans="1:1" x14ac:dyDescent="0.2">
      <c r="A3" s="1">
        <v>42842</v>
      </c>
    </row>
    <row r="4" spans="1:1" x14ac:dyDescent="0.2">
      <c r="A4" s="1">
        <v>42856</v>
      </c>
    </row>
    <row r="5" spans="1:1" x14ac:dyDescent="0.2">
      <c r="A5" s="1">
        <v>42863</v>
      </c>
    </row>
    <row r="6" spans="1:1" x14ac:dyDescent="0.2">
      <c r="A6" s="1">
        <v>42880</v>
      </c>
    </row>
    <row r="7" spans="1:1" x14ac:dyDescent="0.2">
      <c r="A7" s="1">
        <v>42890</v>
      </c>
    </row>
    <row r="8" spans="1:1" x14ac:dyDescent="0.2">
      <c r="A8" s="1">
        <v>42891</v>
      </c>
    </row>
    <row r="9" spans="1:1" x14ac:dyDescent="0.2">
      <c r="A9" s="1">
        <v>42930</v>
      </c>
    </row>
    <row r="10" spans="1:1" x14ac:dyDescent="0.2">
      <c r="A10" s="1">
        <v>42962</v>
      </c>
    </row>
    <row r="11" spans="1:1" x14ac:dyDescent="0.2">
      <c r="A11" s="1">
        <v>43040</v>
      </c>
    </row>
    <row r="12" spans="1:1" x14ac:dyDescent="0.2">
      <c r="A12" s="1">
        <v>43050</v>
      </c>
    </row>
    <row r="13" spans="1:1" x14ac:dyDescent="0.2">
      <c r="A13" s="1">
        <v>43094</v>
      </c>
    </row>
  </sheetData>
  <pageMargins left="0.7" right="0.7" top="0.75" bottom="0.75" header="0.3" footer="0.3"/>
  <pageSetup paperSize="9" orientation="portrait" r:id="rId1"/>
  <headerFooter>
    <oddFooter>&amp;L&amp;"Arial"&amp;8 PERSONAL-COUTETD PA:19117176.1&amp;C&amp;"Arial"&amp;8&amp;P&amp;R&amp;"Arial"&amp;8&amp;D</oddFooter>
  </headerFooter>
  <customProperties>
    <customPr name="AO_FOOTER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Jan</vt:lpstr>
      <vt:lpstr>P Holidays</vt:lpstr>
      <vt:lpstr>AssignmentDays</vt:lpstr>
      <vt:lpstr>CalendarYear</vt:lpstr>
    </vt:vector>
  </TitlesOfParts>
  <Company>Allen &amp; Overy LLP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 &amp; Overy</dc:creator>
  <cp:lastModifiedBy>Allen &amp; Overy</cp:lastModifiedBy>
  <dcterms:created xsi:type="dcterms:W3CDTF">2017-05-22T08:17:27Z</dcterms:created>
  <dcterms:modified xsi:type="dcterms:W3CDTF">2017-05-23T11:50:24Z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ient">
    <vt:lpwstr>PERSONAL</vt:lpwstr>
  </property>
  <property fmtid="{D5CDD505-2E9C-101B-9397-08002B2CF9AE}" pid="3" name="Matter">
    <vt:lpwstr>COUTETD</vt:lpwstr>
  </property>
  <property fmtid="{D5CDD505-2E9C-101B-9397-08002B2CF9AE}" pid="4" name="cpClientMatter">
    <vt:lpwstr>PERSONAL-COUTETD</vt:lpwstr>
  </property>
  <property fmtid="{D5CDD505-2E9C-101B-9397-08002B2CF9AE}" pid="5" name="cpDocRef">
    <vt:lpwstr>PA:19117176.1</vt:lpwstr>
  </property>
  <property fmtid="{D5CDD505-2E9C-101B-9397-08002B2CF9AE}" pid="6" name="cpCombinedRef">
    <vt:lpwstr>PERSONAL-COUTETD PA:19117176.1</vt:lpwstr>
  </property>
</Properties>
</file>