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utetd\Desktop\"/>
    </mc:Choice>
  </mc:AlternateContent>
  <bookViews>
    <workbookView xWindow="0" yWindow="0" windowWidth="28800" windowHeight="14025" tabRatio="729"/>
  </bookViews>
  <sheets>
    <sheet name="Tableau des points" sheetId="1" r:id="rId1"/>
    <sheet name="Cagnotte" sheetId="48" state="hidden" r:id="rId2"/>
    <sheet name="Adrien" sheetId="10" r:id="rId3"/>
    <sheet name="Anas" sheetId="11" r:id="rId4"/>
    <sheet name="Andrea" sheetId="49" r:id="rId5"/>
    <sheet name="Amine" sheetId="12" r:id="rId6"/>
    <sheet name="Antoine" sheetId="13" r:id="rId7"/>
    <sheet name="Arezou" sheetId="14" r:id="rId8"/>
    <sheet name="Arnaud" sheetId="15" r:id="rId9"/>
    <sheet name="Arthur" sheetId="47" r:id="rId10"/>
    <sheet name="Bastien" sheetId="45" r:id="rId11"/>
    <sheet name="Chloe" sheetId="16" r:id="rId12"/>
    <sheet name="Dan" sheetId="17" r:id="rId13"/>
    <sheet name="David" sheetId="18" r:id="rId14"/>
    <sheet name="Dom" sheetId="19" r:id="rId15"/>
    <sheet name="Dusan" sheetId="20" r:id="rId16"/>
    <sheet name="Dylan" sheetId="21" r:id="rId17"/>
    <sheet name="Fred" sheetId="22" r:id="rId18"/>
    <sheet name="Guillaume" sheetId="46" r:id="rId19"/>
    <sheet name="Hamama" sheetId="23" r:id="rId20"/>
    <sheet name="Hypo" sheetId="44" r:id="rId21"/>
    <sheet name="Jean Marie" sheetId="24" r:id="rId22"/>
    <sheet name="Jonathan B" sheetId="25" r:id="rId23"/>
    <sheet name="Jonathan M" sheetId="26" r:id="rId24"/>
    <sheet name="José" sheetId="27" r:id="rId25"/>
    <sheet name="Julie" sheetId="28" r:id="rId26"/>
    <sheet name="Julien" sheetId="29" r:id="rId27"/>
    <sheet name="Killian" sheetId="30" r:id="rId28"/>
    <sheet name="Lahcen" sheetId="31" r:id="rId29"/>
    <sheet name="Lucien" sheetId="32" r:id="rId30"/>
    <sheet name="Mickael" sheetId="33" r:id="rId31"/>
    <sheet name="Nazrin" sheetId="34" r:id="rId32"/>
    <sheet name="Patrick F" sheetId="35" r:id="rId33"/>
    <sheet name="Pierre S" sheetId="36" r:id="rId34"/>
    <sheet name="Reda" sheetId="37" r:id="rId35"/>
    <sheet name="Renaud" sheetId="38" r:id="rId36"/>
    <sheet name="Romaric" sheetId="39" r:id="rId37"/>
    <sheet name="Samy" sheetId="43" r:id="rId38"/>
    <sheet name="Soline" sheetId="40" r:id="rId39"/>
    <sheet name="Timo" sheetId="41" r:id="rId40"/>
    <sheet name="Vanessa" sheetId="42" r:id="rId41"/>
  </sheets>
  <definedNames>
    <definedName name="_xlnm.Print_Area" localSheetId="2">Adrien!$A$1:$F$63</definedName>
    <definedName name="_xlnm.Print_Area" localSheetId="5">Amine!$A$1:$F$63</definedName>
    <definedName name="_xlnm.Print_Area" localSheetId="3">Anas!$A$1:$F$63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3" i="1" l="1"/>
  <c r="AU4" i="1"/>
  <c r="AU5" i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T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S3" i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R3" i="1"/>
  <c r="AR4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Q3" i="1"/>
  <c r="AQ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P3" i="1"/>
  <c r="AP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O3" i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N3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M3" i="1"/>
  <c r="AM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L3" i="1"/>
  <c r="AL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K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J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I3" i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AU65" i="1" l="1"/>
  <c r="AT65" i="1"/>
  <c r="AS65" i="1"/>
  <c r="AR65" i="1"/>
  <c r="AQ65" i="1"/>
  <c r="AP65" i="1"/>
  <c r="AM65" i="1"/>
  <c r="AN65" i="1"/>
  <c r="AO65" i="1"/>
  <c r="AI65" i="1"/>
  <c r="AE65" i="1"/>
  <c r="AD65" i="1"/>
  <c r="AC65" i="1"/>
  <c r="AA65" i="1"/>
  <c r="N65" i="1"/>
  <c r="Y65" i="1"/>
  <c r="W65" i="1"/>
  <c r="U65" i="1"/>
  <c r="T65" i="1"/>
  <c r="Q65" i="1"/>
  <c r="M65" i="1"/>
  <c r="L65" i="1"/>
  <c r="J65" i="1"/>
  <c r="I65" i="1"/>
  <c r="F63" i="42"/>
  <c r="C63" i="42"/>
  <c r="F62" i="42"/>
  <c r="C62" i="42"/>
  <c r="F61" i="42"/>
  <c r="C61" i="42"/>
  <c r="F60" i="42"/>
  <c r="C60" i="42"/>
  <c r="F55" i="42"/>
  <c r="C55" i="42"/>
  <c r="F54" i="42"/>
  <c r="C54" i="42"/>
  <c r="F53" i="42"/>
  <c r="C53" i="42"/>
  <c r="F52" i="42"/>
  <c r="C52" i="42"/>
  <c r="F47" i="42"/>
  <c r="C47" i="42"/>
  <c r="F46" i="42"/>
  <c r="C46" i="42"/>
  <c r="F45" i="42"/>
  <c r="C45" i="42"/>
  <c r="F44" i="42"/>
  <c r="C44" i="42"/>
  <c r="F39" i="42"/>
  <c r="C39" i="42"/>
  <c r="F38" i="42"/>
  <c r="C38" i="42"/>
  <c r="F37" i="42"/>
  <c r="C37" i="42"/>
  <c r="F36" i="42"/>
  <c r="C36" i="42"/>
  <c r="F31" i="42"/>
  <c r="C31" i="42"/>
  <c r="F30" i="42"/>
  <c r="C30" i="42"/>
  <c r="F29" i="42"/>
  <c r="C29" i="42"/>
  <c r="F28" i="42"/>
  <c r="C28" i="42"/>
  <c r="F23" i="42"/>
  <c r="C23" i="42"/>
  <c r="F22" i="42"/>
  <c r="C22" i="42"/>
  <c r="F21" i="42"/>
  <c r="C21" i="42"/>
  <c r="F20" i="42"/>
  <c r="C20" i="42"/>
  <c r="F15" i="42"/>
  <c r="C15" i="42"/>
  <c r="F14" i="42"/>
  <c r="C14" i="42"/>
  <c r="F13" i="42"/>
  <c r="C13" i="42"/>
  <c r="F12" i="42"/>
  <c r="C12" i="42"/>
  <c r="F7" i="42"/>
  <c r="C7" i="42"/>
  <c r="F6" i="42"/>
  <c r="C6" i="42"/>
  <c r="F5" i="42"/>
  <c r="C5" i="42"/>
  <c r="F4" i="42"/>
  <c r="C4" i="42"/>
  <c r="F63" i="41"/>
  <c r="C63" i="41"/>
  <c r="F62" i="41"/>
  <c r="C62" i="41"/>
  <c r="F61" i="41"/>
  <c r="C61" i="41"/>
  <c r="F60" i="41"/>
  <c r="C60" i="41"/>
  <c r="F55" i="41"/>
  <c r="C55" i="41"/>
  <c r="F54" i="41"/>
  <c r="C54" i="41"/>
  <c r="F53" i="41"/>
  <c r="C53" i="41"/>
  <c r="F52" i="41"/>
  <c r="C52" i="41"/>
  <c r="F47" i="41"/>
  <c r="C47" i="41"/>
  <c r="F46" i="41"/>
  <c r="C46" i="41"/>
  <c r="F45" i="41"/>
  <c r="C45" i="41"/>
  <c r="F44" i="41"/>
  <c r="C44" i="41"/>
  <c r="F39" i="41"/>
  <c r="C39" i="41"/>
  <c r="F38" i="41"/>
  <c r="C38" i="41"/>
  <c r="F37" i="41"/>
  <c r="C37" i="41"/>
  <c r="F36" i="41"/>
  <c r="C36" i="41"/>
  <c r="F31" i="41"/>
  <c r="C31" i="41"/>
  <c r="F30" i="41"/>
  <c r="C30" i="41"/>
  <c r="F29" i="41"/>
  <c r="C29" i="41"/>
  <c r="F28" i="41"/>
  <c r="C28" i="41"/>
  <c r="F23" i="41"/>
  <c r="C23" i="41"/>
  <c r="F22" i="41"/>
  <c r="C22" i="41"/>
  <c r="F21" i="41"/>
  <c r="C21" i="41"/>
  <c r="F20" i="41"/>
  <c r="C20" i="41"/>
  <c r="F15" i="41"/>
  <c r="C15" i="41"/>
  <c r="F14" i="41"/>
  <c r="C14" i="41"/>
  <c r="F13" i="41"/>
  <c r="C13" i="41"/>
  <c r="F12" i="41"/>
  <c r="C12" i="41"/>
  <c r="F7" i="41"/>
  <c r="C7" i="41"/>
  <c r="F6" i="41"/>
  <c r="C6" i="41"/>
  <c r="F5" i="41"/>
  <c r="C5" i="41"/>
  <c r="F4" i="41"/>
  <c r="C4" i="41"/>
  <c r="F63" i="40"/>
  <c r="C63" i="40"/>
  <c r="F62" i="40"/>
  <c r="C62" i="40"/>
  <c r="F61" i="40"/>
  <c r="C61" i="40"/>
  <c r="F60" i="40"/>
  <c r="C60" i="40"/>
  <c r="F55" i="40"/>
  <c r="C55" i="40"/>
  <c r="F54" i="40"/>
  <c r="C54" i="40"/>
  <c r="F53" i="40"/>
  <c r="C53" i="40"/>
  <c r="F52" i="40"/>
  <c r="C52" i="40"/>
  <c r="F47" i="40"/>
  <c r="C47" i="40"/>
  <c r="F46" i="40"/>
  <c r="C46" i="40"/>
  <c r="F45" i="40"/>
  <c r="C45" i="40"/>
  <c r="F44" i="40"/>
  <c r="C44" i="40"/>
  <c r="F39" i="40"/>
  <c r="C39" i="40"/>
  <c r="F38" i="40"/>
  <c r="C38" i="40"/>
  <c r="F37" i="40"/>
  <c r="C37" i="40"/>
  <c r="F36" i="40"/>
  <c r="C36" i="40"/>
  <c r="F31" i="40"/>
  <c r="C31" i="40"/>
  <c r="F30" i="40"/>
  <c r="C30" i="40"/>
  <c r="F29" i="40"/>
  <c r="C29" i="40"/>
  <c r="F28" i="40"/>
  <c r="C28" i="40"/>
  <c r="F23" i="40"/>
  <c r="C23" i="40"/>
  <c r="F22" i="40"/>
  <c r="C22" i="40"/>
  <c r="F21" i="40"/>
  <c r="C21" i="40"/>
  <c r="F20" i="40"/>
  <c r="C20" i="40"/>
  <c r="F15" i="40"/>
  <c r="C15" i="40"/>
  <c r="F14" i="40"/>
  <c r="C14" i="40"/>
  <c r="F13" i="40"/>
  <c r="C13" i="40"/>
  <c r="F12" i="40"/>
  <c r="C12" i="40"/>
  <c r="F7" i="40"/>
  <c r="C7" i="40"/>
  <c r="F6" i="40"/>
  <c r="C6" i="40"/>
  <c r="F5" i="40"/>
  <c r="C5" i="40"/>
  <c r="F4" i="40"/>
  <c r="C4" i="40"/>
  <c r="F63" i="39"/>
  <c r="C63" i="39"/>
  <c r="F62" i="39"/>
  <c r="C62" i="39"/>
  <c r="F61" i="39"/>
  <c r="C61" i="39"/>
  <c r="F60" i="39"/>
  <c r="C60" i="39"/>
  <c r="F55" i="39"/>
  <c r="C55" i="39"/>
  <c r="F54" i="39"/>
  <c r="C54" i="39"/>
  <c r="F53" i="39"/>
  <c r="C53" i="39"/>
  <c r="F52" i="39"/>
  <c r="C52" i="39"/>
  <c r="F47" i="39"/>
  <c r="C47" i="39"/>
  <c r="F46" i="39"/>
  <c r="C46" i="39"/>
  <c r="F45" i="39"/>
  <c r="C45" i="39"/>
  <c r="F44" i="39"/>
  <c r="C44" i="39"/>
  <c r="F39" i="39"/>
  <c r="C39" i="39"/>
  <c r="F38" i="39"/>
  <c r="C38" i="39"/>
  <c r="F37" i="39"/>
  <c r="C37" i="39"/>
  <c r="F36" i="39"/>
  <c r="C36" i="39"/>
  <c r="F31" i="39"/>
  <c r="C31" i="39"/>
  <c r="F30" i="39"/>
  <c r="C30" i="39"/>
  <c r="F29" i="39"/>
  <c r="C29" i="39"/>
  <c r="F28" i="39"/>
  <c r="C28" i="39"/>
  <c r="F23" i="39"/>
  <c r="C23" i="39"/>
  <c r="F22" i="39"/>
  <c r="C22" i="39"/>
  <c r="F21" i="39"/>
  <c r="C21" i="39"/>
  <c r="F20" i="39"/>
  <c r="C20" i="39"/>
  <c r="F15" i="39"/>
  <c r="C15" i="39"/>
  <c r="F14" i="39"/>
  <c r="C14" i="39"/>
  <c r="F13" i="39"/>
  <c r="C13" i="39"/>
  <c r="F12" i="39"/>
  <c r="C12" i="39"/>
  <c r="F7" i="39"/>
  <c r="C7" i="39"/>
  <c r="F6" i="39"/>
  <c r="C6" i="39"/>
  <c r="F5" i="39"/>
  <c r="C5" i="39"/>
  <c r="F4" i="39"/>
  <c r="C4" i="39"/>
  <c r="F63" i="38"/>
  <c r="C63" i="38"/>
  <c r="F62" i="38"/>
  <c r="C62" i="38"/>
  <c r="F61" i="38"/>
  <c r="C61" i="38"/>
  <c r="F60" i="38"/>
  <c r="C60" i="38"/>
  <c r="F55" i="38"/>
  <c r="C55" i="38"/>
  <c r="F54" i="38"/>
  <c r="C54" i="38"/>
  <c r="F53" i="38"/>
  <c r="C53" i="38"/>
  <c r="F52" i="38"/>
  <c r="C52" i="38"/>
  <c r="F47" i="38"/>
  <c r="C47" i="38"/>
  <c r="F46" i="38"/>
  <c r="C46" i="38"/>
  <c r="F45" i="38"/>
  <c r="C45" i="38"/>
  <c r="F44" i="38"/>
  <c r="C44" i="38"/>
  <c r="F39" i="38"/>
  <c r="C39" i="38"/>
  <c r="F38" i="38"/>
  <c r="C38" i="38"/>
  <c r="F37" i="38"/>
  <c r="C37" i="38"/>
  <c r="F36" i="38"/>
  <c r="C36" i="38"/>
  <c r="F31" i="38"/>
  <c r="C31" i="38"/>
  <c r="F30" i="38"/>
  <c r="C30" i="38"/>
  <c r="F29" i="38"/>
  <c r="C29" i="38"/>
  <c r="F28" i="38"/>
  <c r="C28" i="38"/>
  <c r="F23" i="38"/>
  <c r="C23" i="38"/>
  <c r="F22" i="38"/>
  <c r="C22" i="38"/>
  <c r="F21" i="38"/>
  <c r="C21" i="38"/>
  <c r="F20" i="38"/>
  <c r="C20" i="38"/>
  <c r="F15" i="38"/>
  <c r="C15" i="38"/>
  <c r="F14" i="38"/>
  <c r="C14" i="38"/>
  <c r="F13" i="38"/>
  <c r="C13" i="38"/>
  <c r="F12" i="38"/>
  <c r="C12" i="38"/>
  <c r="F7" i="38"/>
  <c r="C7" i="38"/>
  <c r="F6" i="38"/>
  <c r="C6" i="38"/>
  <c r="F5" i="38"/>
  <c r="C5" i="38"/>
  <c r="F4" i="38"/>
  <c r="C4" i="38"/>
  <c r="F63" i="37"/>
  <c r="C63" i="37"/>
  <c r="F62" i="37"/>
  <c r="C62" i="37"/>
  <c r="F61" i="37"/>
  <c r="C61" i="37"/>
  <c r="F60" i="37"/>
  <c r="C60" i="37"/>
  <c r="F55" i="37"/>
  <c r="C55" i="37"/>
  <c r="F54" i="37"/>
  <c r="C54" i="37"/>
  <c r="F53" i="37"/>
  <c r="C53" i="37"/>
  <c r="F52" i="37"/>
  <c r="C52" i="37"/>
  <c r="F47" i="37"/>
  <c r="C47" i="37"/>
  <c r="F46" i="37"/>
  <c r="C46" i="37"/>
  <c r="F45" i="37"/>
  <c r="C45" i="37"/>
  <c r="F44" i="37"/>
  <c r="C44" i="37"/>
  <c r="F39" i="37"/>
  <c r="C39" i="37"/>
  <c r="F38" i="37"/>
  <c r="C38" i="37"/>
  <c r="F37" i="37"/>
  <c r="C37" i="37"/>
  <c r="F36" i="37"/>
  <c r="C36" i="37"/>
  <c r="F31" i="37"/>
  <c r="C31" i="37"/>
  <c r="F30" i="37"/>
  <c r="C30" i="37"/>
  <c r="F29" i="37"/>
  <c r="C29" i="37"/>
  <c r="F28" i="37"/>
  <c r="C28" i="37"/>
  <c r="F23" i="37"/>
  <c r="C23" i="37"/>
  <c r="F22" i="37"/>
  <c r="C22" i="37"/>
  <c r="F21" i="37"/>
  <c r="C21" i="37"/>
  <c r="F20" i="37"/>
  <c r="C20" i="37"/>
  <c r="F15" i="37"/>
  <c r="C15" i="37"/>
  <c r="F14" i="37"/>
  <c r="C14" i="37"/>
  <c r="F13" i="37"/>
  <c r="C13" i="37"/>
  <c r="F12" i="37"/>
  <c r="C12" i="37"/>
  <c r="F7" i="37"/>
  <c r="C7" i="37"/>
  <c r="F6" i="37"/>
  <c r="C6" i="37"/>
  <c r="F5" i="37"/>
  <c r="C5" i="37"/>
  <c r="F4" i="37"/>
  <c r="C4" i="37"/>
  <c r="F63" i="36"/>
  <c r="C63" i="36"/>
  <c r="F62" i="36"/>
  <c r="C62" i="36"/>
  <c r="F61" i="36"/>
  <c r="C61" i="36"/>
  <c r="F60" i="36"/>
  <c r="C60" i="36"/>
  <c r="F55" i="36"/>
  <c r="C55" i="36"/>
  <c r="F54" i="36"/>
  <c r="C54" i="36"/>
  <c r="F53" i="36"/>
  <c r="C53" i="36"/>
  <c r="F52" i="36"/>
  <c r="C52" i="36"/>
  <c r="F47" i="36"/>
  <c r="C47" i="36"/>
  <c r="F46" i="36"/>
  <c r="C46" i="36"/>
  <c r="F45" i="36"/>
  <c r="C45" i="36"/>
  <c r="F44" i="36"/>
  <c r="C44" i="36"/>
  <c r="F39" i="36"/>
  <c r="C39" i="36"/>
  <c r="F38" i="36"/>
  <c r="C38" i="36"/>
  <c r="F37" i="36"/>
  <c r="C37" i="36"/>
  <c r="F36" i="36"/>
  <c r="C36" i="36"/>
  <c r="F31" i="36"/>
  <c r="C31" i="36"/>
  <c r="F30" i="36"/>
  <c r="C30" i="36"/>
  <c r="F29" i="36"/>
  <c r="C29" i="36"/>
  <c r="F28" i="36"/>
  <c r="C28" i="36"/>
  <c r="F23" i="36"/>
  <c r="C23" i="36"/>
  <c r="F22" i="36"/>
  <c r="C22" i="36"/>
  <c r="F21" i="36"/>
  <c r="C21" i="36"/>
  <c r="F20" i="36"/>
  <c r="C20" i="36"/>
  <c r="F15" i="36"/>
  <c r="C15" i="36"/>
  <c r="F14" i="36"/>
  <c r="C14" i="36"/>
  <c r="F13" i="36"/>
  <c r="C13" i="36"/>
  <c r="F12" i="36"/>
  <c r="C12" i="36"/>
  <c r="F7" i="36"/>
  <c r="C7" i="36"/>
  <c r="F6" i="36"/>
  <c r="C6" i="36"/>
  <c r="F5" i="36"/>
  <c r="C5" i="36"/>
  <c r="F4" i="36"/>
  <c r="C4" i="36"/>
  <c r="AF65" i="1"/>
  <c r="AG65" i="1"/>
  <c r="AH65" i="1"/>
  <c r="AJ65" i="1"/>
  <c r="AK65" i="1"/>
  <c r="AL65" i="1"/>
  <c r="K65" i="1"/>
  <c r="O65" i="1"/>
  <c r="P65" i="1"/>
  <c r="R65" i="1"/>
  <c r="S65" i="1"/>
  <c r="V65" i="1"/>
  <c r="X65" i="1"/>
  <c r="Z65" i="1"/>
  <c r="AB65" i="1"/>
  <c r="F64" i="1"/>
  <c r="C64" i="1"/>
  <c r="F63" i="1"/>
  <c r="C63" i="1"/>
  <c r="F62" i="1"/>
  <c r="C62" i="1"/>
  <c r="F61" i="1"/>
  <c r="C61" i="1"/>
  <c r="F56" i="1"/>
  <c r="C56" i="1"/>
  <c r="F55" i="1"/>
  <c r="C55" i="1"/>
  <c r="F54" i="1"/>
  <c r="C54" i="1"/>
  <c r="F53" i="1"/>
  <c r="C53" i="1"/>
  <c r="F48" i="1"/>
  <c r="C48" i="1"/>
  <c r="F47" i="1"/>
  <c r="C47" i="1"/>
  <c r="F46" i="1"/>
  <c r="C46" i="1"/>
  <c r="F45" i="1"/>
  <c r="C45" i="1"/>
  <c r="F40" i="1"/>
  <c r="C40" i="1"/>
  <c r="F39" i="1"/>
  <c r="C39" i="1"/>
  <c r="F38" i="1"/>
  <c r="C38" i="1"/>
  <c r="F37" i="1"/>
  <c r="C37" i="1"/>
  <c r="F32" i="1"/>
  <c r="C32" i="1"/>
  <c r="F31" i="1"/>
  <c r="C31" i="1"/>
  <c r="F30" i="1"/>
  <c r="C30" i="1"/>
  <c r="F29" i="1"/>
  <c r="C29" i="1"/>
  <c r="F24" i="1"/>
  <c r="C24" i="1"/>
  <c r="F23" i="1"/>
  <c r="C23" i="1"/>
  <c r="F22" i="1"/>
  <c r="C22" i="1"/>
  <c r="F21" i="1"/>
  <c r="C21" i="1"/>
  <c r="F16" i="1"/>
  <c r="C16" i="1"/>
  <c r="F15" i="1"/>
  <c r="C15" i="1"/>
  <c r="F14" i="1"/>
  <c r="C14" i="1"/>
  <c r="F13" i="1"/>
  <c r="C13" i="1"/>
  <c r="F8" i="1"/>
  <c r="C8" i="1"/>
  <c r="F7" i="1"/>
  <c r="C7" i="1"/>
  <c r="F6" i="1"/>
  <c r="C6" i="1"/>
  <c r="F5" i="1"/>
  <c r="C5" i="1"/>
</calcChain>
</file>

<file path=xl/sharedStrings.xml><?xml version="1.0" encoding="utf-8"?>
<sst xmlns="http://schemas.openxmlformats.org/spreadsheetml/2006/main" count="4181" uniqueCount="112">
  <si>
    <t>Phase de poule</t>
  </si>
  <si>
    <t>PARTICIPANTS</t>
  </si>
  <si>
    <t>Groupe A</t>
  </si>
  <si>
    <t>Score Exact</t>
  </si>
  <si>
    <t>Bon Résultat</t>
  </si>
  <si>
    <t>Adrien</t>
  </si>
  <si>
    <t>Amine</t>
  </si>
  <si>
    <t>Anas</t>
  </si>
  <si>
    <t>Antoine M.</t>
  </si>
  <si>
    <t>Arezou</t>
  </si>
  <si>
    <t>Arnaud T.</t>
  </si>
  <si>
    <t>Chloé</t>
  </si>
  <si>
    <t>Dan L.</t>
  </si>
  <si>
    <t>David P.</t>
  </si>
  <si>
    <t>Dom</t>
  </si>
  <si>
    <t>Dusan</t>
  </si>
  <si>
    <t>Dylan R.</t>
  </si>
  <si>
    <t>Fred Moreau</t>
  </si>
  <si>
    <t>Hamama</t>
  </si>
  <si>
    <t>Jean-Marie</t>
  </si>
  <si>
    <t>Jonathan B.</t>
  </si>
  <si>
    <t>Jonathan M.</t>
  </si>
  <si>
    <t>José</t>
  </si>
  <si>
    <t>Julie</t>
  </si>
  <si>
    <t>Julien</t>
  </si>
  <si>
    <t>Kilian</t>
  </si>
  <si>
    <t>Lahcen</t>
  </si>
  <si>
    <t>Lucien</t>
  </si>
  <si>
    <t>Mikael</t>
  </si>
  <si>
    <t>Nazrin</t>
  </si>
  <si>
    <t>Patrick F.</t>
  </si>
  <si>
    <t>Pierre S.</t>
  </si>
  <si>
    <t>Reda</t>
  </si>
  <si>
    <t>Renaud</t>
  </si>
  <si>
    <t>Romaric</t>
  </si>
  <si>
    <t>Soline</t>
  </si>
  <si>
    <t>Timo D.</t>
  </si>
  <si>
    <t>Vanessa</t>
  </si>
  <si>
    <t>Samy</t>
  </si>
  <si>
    <t>Hypolyte</t>
  </si>
  <si>
    <t>Bastien</t>
  </si>
  <si>
    <t>Guillaume</t>
  </si>
  <si>
    <t>Arthur</t>
  </si>
  <si>
    <t>Qatar</t>
  </si>
  <si>
    <t>Equateur</t>
  </si>
  <si>
    <t>3 Points</t>
  </si>
  <si>
    <t>1 Point</t>
  </si>
  <si>
    <t>Sénégal</t>
  </si>
  <si>
    <t>Pays-Bas</t>
  </si>
  <si>
    <t>Groupe B</t>
  </si>
  <si>
    <t>Angleterre</t>
  </si>
  <si>
    <t>Iran</t>
  </si>
  <si>
    <t>Etats-Unis</t>
  </si>
  <si>
    <t>Pays de Galles</t>
  </si>
  <si>
    <t>Groupe C</t>
  </si>
  <si>
    <t>Mexique</t>
  </si>
  <si>
    <t>Pologne</t>
  </si>
  <si>
    <t>Argentine</t>
  </si>
  <si>
    <t>Arabie Saoudite</t>
  </si>
  <si>
    <t>Groupe D</t>
  </si>
  <si>
    <t>Danemark</t>
  </si>
  <si>
    <t>Tunisie</t>
  </si>
  <si>
    <t>France</t>
  </si>
  <si>
    <t>Australie</t>
  </si>
  <si>
    <t>Groupe E</t>
  </si>
  <si>
    <t>Allemagne</t>
  </si>
  <si>
    <t>Japon</t>
  </si>
  <si>
    <t>Espagne</t>
  </si>
  <si>
    <t>Costa Rica</t>
  </si>
  <si>
    <t>Groupe F</t>
  </si>
  <si>
    <t>Maroc</t>
  </si>
  <si>
    <t>Croatie</t>
  </si>
  <si>
    <t>Belgique</t>
  </si>
  <si>
    <t>Canada</t>
  </si>
  <si>
    <t>Groupe G</t>
  </si>
  <si>
    <t>Suisse</t>
  </si>
  <si>
    <t>Cameroun</t>
  </si>
  <si>
    <t>Brésil</t>
  </si>
  <si>
    <t>Serbie</t>
  </si>
  <si>
    <t>Groupe H</t>
  </si>
  <si>
    <t>Uruguay</t>
  </si>
  <si>
    <t>Corée du sud</t>
  </si>
  <si>
    <t>Portugal</t>
  </si>
  <si>
    <t>Ghana</t>
  </si>
  <si>
    <t>NOM</t>
  </si>
  <si>
    <t>Payé</t>
  </si>
  <si>
    <t>P</t>
  </si>
  <si>
    <t>Groupe A / Faites vos pronostics</t>
  </si>
  <si>
    <t>N</t>
  </si>
  <si>
    <t>Groupe B / Faites vos pronostics</t>
  </si>
  <si>
    <t>Groupe C / Faites vos pronostics</t>
  </si>
  <si>
    <t>Groupe D / Faites vos pronostics</t>
  </si>
  <si>
    <t>Groupe E / Faites vos pronostics</t>
  </si>
  <si>
    <t>Groupe F / Faites vos pronostics</t>
  </si>
  <si>
    <t>Groupe G / Faites vos pronostics</t>
  </si>
  <si>
    <t>Groupe H / Faites vos pronostics</t>
  </si>
  <si>
    <t>BN</t>
  </si>
  <si>
    <t>20-nov.</t>
  </si>
  <si>
    <t>EX</t>
  </si>
  <si>
    <t>21-nov.</t>
  </si>
  <si>
    <t>25-nov.</t>
  </si>
  <si>
    <t>29-nov.</t>
  </si>
  <si>
    <t>22-nov.</t>
  </si>
  <si>
    <t>26-nov.</t>
  </si>
  <si>
    <t>30-nov.</t>
  </si>
  <si>
    <t>23-nov.</t>
  </si>
  <si>
    <t>27-nov.</t>
  </si>
  <si>
    <t>1-déc.</t>
  </si>
  <si>
    <t>24-nov.</t>
  </si>
  <si>
    <t>28-nov.</t>
  </si>
  <si>
    <t>2-déc.</t>
  </si>
  <si>
    <t>Andrea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</si>
</sst>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8"/>
      <color theme="2" tint="-0.749992370372631"/>
      <name val="Arial"/>
      <family val="2"/>
    </font>
    <font>
      <sz val="8"/>
      <color theme="1" tint="0.499984740745262"/>
      <name val="Arial"/>
      <family val="2"/>
    </font>
    <font>
      <b/>
      <sz val="8"/>
      <color theme="4" tint="-0.249977111117893"/>
      <name val="Arial"/>
      <family val="2"/>
    </font>
    <font>
      <sz val="8"/>
      <name val="Arial"/>
      <family val="2"/>
    </font>
    <font>
      <b/>
      <sz val="8"/>
      <color rgb="FFFF9900"/>
      <name val="Arial"/>
      <family val="2"/>
    </font>
    <font>
      <b/>
      <sz val="8"/>
      <color rgb="FF009900"/>
      <name val="Arial"/>
      <family val="2"/>
    </font>
    <font>
      <b/>
      <sz val="8"/>
      <color rgb="FFFF7C80"/>
      <name val="Arial"/>
      <family val="2"/>
    </font>
    <font>
      <b/>
      <sz val="8"/>
      <color theme="5" tint="-0.249977111117893"/>
      <name val="Arial"/>
      <family val="2"/>
    </font>
    <font>
      <b/>
      <sz val="8"/>
      <color theme="1" tint="0.34998626667073579"/>
      <name val="Arial"/>
      <family val="2"/>
    </font>
    <font>
      <b/>
      <sz val="8"/>
      <color rgb="FFCC66FF"/>
      <name val="Arial"/>
      <family val="2"/>
    </font>
    <font>
      <b/>
      <sz val="8"/>
      <color rgb="FFFF8184"/>
      <name val="Arial"/>
      <family val="2"/>
    </font>
    <font>
      <b/>
      <sz val="12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0"/>
      <name val="Arial"/>
      <family val="2"/>
    </font>
    <font>
      <sz val="9"/>
      <color theme="0"/>
      <name val="Arial"/>
      <family val="2"/>
    </font>
    <font>
      <b/>
      <sz val="8"/>
      <color theme="0"/>
      <name val="Arial"/>
      <family val="2"/>
    </font>
    <font>
      <sz val="11"/>
      <color indexed="8"/>
      <name val="Calibri"/>
      <family val="2"/>
    </font>
    <font>
      <sz val="8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rgb="FFFFFFFF"/>
      <name val="Arial"/>
      <family val="2"/>
    </font>
    <font>
      <sz val="8"/>
      <color rgb="FF3A3838"/>
      <name val="Arial"/>
      <family val="2"/>
    </font>
    <font>
      <sz val="8"/>
      <color rgb="FF808080"/>
      <name val="Arial"/>
      <family val="2"/>
    </font>
    <font>
      <b/>
      <sz val="8"/>
      <color rgb="FF305496"/>
      <name val="Arial"/>
      <family val="2"/>
    </font>
    <font>
      <b/>
      <sz val="8"/>
      <color rgb="FFC65911"/>
      <name val="Arial"/>
      <family val="2"/>
    </font>
    <font>
      <b/>
      <sz val="8"/>
      <color rgb="FF595959"/>
      <name val="Arial"/>
      <family val="2"/>
    </font>
    <font>
      <b/>
      <sz val="9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9B9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indexed="29"/>
        <bgColor auto="1"/>
      </patternFill>
    </fill>
    <fill>
      <patternFill patternType="solid">
        <fgColor rgb="FF00B0F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7C80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CC66FF"/>
        <bgColor rgb="FF000000"/>
      </patternFill>
    </fill>
    <fill>
      <patternFill patternType="solid">
        <fgColor rgb="FFFF9B9D"/>
        <bgColor rgb="FF000000"/>
      </patternFill>
    </fill>
  </fills>
  <borders count="1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7" tint="-0.499984740745262"/>
      </left>
      <right style="thin">
        <color theme="7" tint="-0.499984740745262"/>
      </right>
      <top style="thin">
        <color theme="7" tint="-0.499984740745262"/>
      </top>
      <bottom style="thin">
        <color theme="7" tint="-0.499984740745262"/>
      </bottom>
      <diagonal/>
    </border>
    <border>
      <left/>
      <right style="thin">
        <color theme="7" tint="-0.499984740745262"/>
      </right>
      <top/>
      <bottom style="thin">
        <color theme="7" tint="-0.499984740745262"/>
      </bottom>
      <diagonal/>
    </border>
    <border>
      <left style="thin">
        <color theme="7" tint="-0.499984740745262"/>
      </left>
      <right style="thin">
        <color theme="7" tint="-0.499984740745262"/>
      </right>
      <top/>
      <bottom style="thin">
        <color theme="7" tint="-0.499984740745262"/>
      </bottom>
      <diagonal/>
    </border>
    <border>
      <left style="thin">
        <color theme="7" tint="-0.499984740745262"/>
      </left>
      <right/>
      <top/>
      <bottom style="thin">
        <color theme="7" tint="-0.499984740745262"/>
      </bottom>
      <diagonal/>
    </border>
    <border>
      <left/>
      <right style="thin">
        <color theme="7" tint="-0.499984740745262"/>
      </right>
      <top style="thin">
        <color theme="7" tint="-0.499984740745262"/>
      </top>
      <bottom style="thin">
        <color theme="7" tint="-0.499984740745262"/>
      </bottom>
      <diagonal/>
    </border>
    <border>
      <left/>
      <right style="thin">
        <color theme="7" tint="-0.499984740745262"/>
      </right>
      <top style="thin">
        <color theme="7" tint="-0.499984740745262"/>
      </top>
      <bottom/>
      <diagonal/>
    </border>
    <border>
      <left style="thin">
        <color theme="7" tint="-0.499984740745262"/>
      </left>
      <right style="thin">
        <color theme="7" tint="-0.499984740745262"/>
      </right>
      <top style="thin">
        <color theme="7" tint="-0.499984740745262"/>
      </top>
      <bottom/>
      <diagonal/>
    </border>
    <border>
      <left/>
      <right/>
      <top/>
      <bottom style="thin">
        <color indexed="16"/>
      </bottom>
      <diagonal/>
    </border>
    <border>
      <left/>
      <right/>
      <top style="thin">
        <color indexed="16"/>
      </top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5">
    <xf numFmtId="0" fontId="0" fillId="0" borderId="0"/>
    <xf numFmtId="0" fontId="3" fillId="0" borderId="0"/>
    <xf numFmtId="0" fontId="22" fillId="0" borderId="0" applyNumberFormat="0" applyFill="0" applyBorder="0" applyProtection="0"/>
    <xf numFmtId="0" fontId="2" fillId="0" borderId="0"/>
    <xf numFmtId="0" fontId="1" fillId="0" borderId="0"/>
  </cellStyleXfs>
  <cellXfs count="351">
    <xf numFmtId="0" fontId="0" fillId="0" borderId="0" xfId="0"/>
    <xf numFmtId="164" fontId="5" fillId="3" borderId="0" xfId="0" applyNumberFormat="1" applyFont="1" applyFill="1" applyAlignment="1">
      <alignment horizontal="center" vertical="center" wrapText="1"/>
    </xf>
    <xf numFmtId="20" fontId="6" fillId="3" borderId="0" xfId="0" applyNumberFormat="1" applyFont="1" applyFill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64" fontId="5" fillId="4" borderId="0" xfId="0" applyNumberFormat="1" applyFont="1" applyFill="1" applyAlignment="1">
      <alignment horizontal="center" vertical="center" wrapText="1"/>
    </xf>
    <xf numFmtId="20" fontId="6" fillId="4" borderId="0" xfId="0" applyNumberFormat="1" applyFont="1" applyFill="1" applyAlignment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10" fillId="3" borderId="2" xfId="0" applyFont="1" applyFill="1" applyBorder="1" applyAlignment="1" applyProtection="1">
      <alignment horizontal="center" vertical="center"/>
      <protection locked="0"/>
    </xf>
    <xf numFmtId="0" fontId="11" fillId="3" borderId="2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3" fillId="3" borderId="2" xfId="0" applyFont="1" applyFill="1" applyBorder="1" applyAlignment="1" applyProtection="1">
      <alignment horizontal="center" vertical="center"/>
      <protection locked="0"/>
    </xf>
    <xf numFmtId="0" fontId="14" fillId="3" borderId="2" xfId="0" applyFont="1" applyFill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9" fillId="3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7" fillId="0" borderId="0" xfId="0" applyFont="1"/>
    <xf numFmtId="0" fontId="18" fillId="0" borderId="7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19" fillId="12" borderId="4" xfId="0" applyFont="1" applyFill="1" applyBorder="1" applyAlignment="1">
      <alignment horizontal="center" vertical="center" wrapText="1"/>
    </xf>
    <xf numFmtId="0" fontId="19" fillId="12" borderId="5" xfId="0" applyFont="1" applyFill="1" applyBorder="1" applyAlignment="1">
      <alignment horizontal="center" vertical="center" wrapText="1"/>
    </xf>
    <xf numFmtId="0" fontId="19" fillId="12" borderId="6" xfId="0" applyFont="1" applyFill="1" applyBorder="1" applyAlignment="1">
      <alignment horizontal="center" vertical="center" wrapText="1"/>
    </xf>
    <xf numFmtId="0" fontId="20" fillId="12" borderId="5" xfId="0" applyFont="1" applyFill="1" applyBorder="1" applyAlignment="1">
      <alignment horizontal="center" vertical="center" wrapText="1"/>
    </xf>
    <xf numFmtId="0" fontId="21" fillId="8" borderId="0" xfId="0" applyFont="1" applyFill="1" applyAlignment="1">
      <alignment horizontal="center" wrapText="1"/>
    </xf>
    <xf numFmtId="0" fontId="8" fillId="0" borderId="0" xfId="1" applyFont="1" applyAlignment="1" applyProtection="1">
      <alignment vertical="center"/>
      <protection locked="0"/>
    </xf>
    <xf numFmtId="0" fontId="9" fillId="3" borderId="1" xfId="1" applyFont="1" applyFill="1" applyBorder="1" applyAlignment="1" applyProtection="1">
      <alignment horizontal="center" vertical="center"/>
      <protection locked="0"/>
    </xf>
    <xf numFmtId="0" fontId="10" fillId="3" borderId="2" xfId="1" applyFont="1" applyFill="1" applyBorder="1" applyAlignment="1" applyProtection="1">
      <alignment horizontal="center" vertical="center"/>
      <protection locked="0"/>
    </xf>
    <xf numFmtId="0" fontId="11" fillId="3" borderId="2" xfId="1" applyFont="1" applyFill="1" applyBorder="1" applyAlignment="1" applyProtection="1">
      <alignment horizontal="center" vertical="center"/>
      <protection locked="0"/>
    </xf>
    <xf numFmtId="0" fontId="12" fillId="3" borderId="2" xfId="1" applyFont="1" applyFill="1" applyBorder="1" applyAlignment="1" applyProtection="1">
      <alignment horizontal="center" vertical="center"/>
      <protection locked="0"/>
    </xf>
    <xf numFmtId="0" fontId="13" fillId="3" borderId="2" xfId="1" applyFont="1" applyFill="1" applyBorder="1" applyAlignment="1" applyProtection="1">
      <alignment horizontal="center" vertical="center"/>
      <protection locked="0"/>
    </xf>
    <xf numFmtId="0" fontId="14" fillId="3" borderId="2" xfId="1" applyFont="1" applyFill="1" applyBorder="1" applyAlignment="1" applyProtection="1">
      <alignment horizontal="center" vertical="center"/>
      <protection locked="0"/>
    </xf>
    <xf numFmtId="0" fontId="15" fillId="3" borderId="2" xfId="1" applyFont="1" applyFill="1" applyBorder="1" applyAlignment="1" applyProtection="1">
      <alignment horizontal="center" vertical="center"/>
      <protection locked="0"/>
    </xf>
    <xf numFmtId="0" fontId="7" fillId="3" borderId="1" xfId="1" applyFont="1" applyFill="1" applyBorder="1" applyAlignment="1" applyProtection="1">
      <alignment horizontal="center" vertical="center"/>
      <protection locked="0"/>
    </xf>
    <xf numFmtId="0" fontId="7" fillId="4" borderId="0" xfId="1" applyFont="1" applyFill="1" applyAlignment="1">
      <alignment vertical="center"/>
    </xf>
    <xf numFmtId="0" fontId="7" fillId="3" borderId="0" xfId="1" applyFont="1" applyFill="1" applyAlignment="1">
      <alignment vertical="center"/>
    </xf>
    <xf numFmtId="164" fontId="5" fillId="3" borderId="0" xfId="1" applyNumberFormat="1" applyFont="1" applyFill="1" applyAlignment="1">
      <alignment horizontal="center" vertical="center" wrapText="1"/>
    </xf>
    <xf numFmtId="20" fontId="6" fillId="3" borderId="0" xfId="1" applyNumberFormat="1" applyFont="1" applyFill="1" applyAlignment="1">
      <alignment horizontal="center" vertical="center"/>
    </xf>
    <xf numFmtId="164" fontId="5" fillId="4" borderId="0" xfId="1" applyNumberFormat="1" applyFont="1" applyFill="1" applyAlignment="1">
      <alignment horizontal="center" vertical="center" wrapText="1"/>
    </xf>
    <xf numFmtId="20" fontId="6" fillId="4" borderId="0" xfId="1" applyNumberFormat="1" applyFont="1" applyFill="1" applyAlignment="1">
      <alignment horizontal="center" vertical="center"/>
    </xf>
    <xf numFmtId="0" fontId="7" fillId="3" borderId="0" xfId="1" applyFont="1" applyFill="1" applyAlignment="1">
      <alignment horizontal="right" vertical="center"/>
    </xf>
    <xf numFmtId="0" fontId="7" fillId="4" borderId="0" xfId="1" applyFont="1" applyFill="1" applyAlignment="1">
      <alignment horizontal="right" vertical="center"/>
    </xf>
    <xf numFmtId="0" fontId="9" fillId="3" borderId="0" xfId="1" applyFont="1" applyFill="1" applyAlignment="1">
      <alignment vertical="center"/>
    </xf>
    <xf numFmtId="0" fontId="9" fillId="4" borderId="0" xfId="1" applyFont="1" applyFill="1" applyAlignment="1">
      <alignment vertical="center"/>
    </xf>
    <xf numFmtId="0" fontId="9" fillId="3" borderId="0" xfId="1" applyFont="1" applyFill="1" applyAlignment="1">
      <alignment horizontal="right" vertical="center"/>
    </xf>
    <xf numFmtId="0" fontId="9" fillId="4" borderId="0" xfId="1" applyFont="1" applyFill="1" applyAlignment="1">
      <alignment horizontal="right" vertical="center"/>
    </xf>
    <xf numFmtId="0" fontId="10" fillId="3" borderId="0" xfId="1" applyFont="1" applyFill="1" applyAlignment="1">
      <alignment vertical="center"/>
    </xf>
    <xf numFmtId="0" fontId="10" fillId="4" borderId="0" xfId="1" applyFont="1" applyFill="1" applyAlignment="1">
      <alignment vertical="center"/>
    </xf>
    <xf numFmtId="0" fontId="10" fillId="3" borderId="0" xfId="1" applyFont="1" applyFill="1" applyAlignment="1">
      <alignment horizontal="right" vertical="center"/>
    </xf>
    <xf numFmtId="0" fontId="10" fillId="4" borderId="0" xfId="1" applyFont="1" applyFill="1" applyAlignment="1">
      <alignment horizontal="right" vertical="center"/>
    </xf>
    <xf numFmtId="0" fontId="11" fillId="3" borderId="0" xfId="1" applyFont="1" applyFill="1" applyAlignment="1">
      <alignment vertical="center"/>
    </xf>
    <xf numFmtId="0" fontId="11" fillId="4" borderId="0" xfId="1" applyFont="1" applyFill="1" applyAlignment="1">
      <alignment vertical="center"/>
    </xf>
    <xf numFmtId="0" fontId="11" fillId="3" borderId="0" xfId="1" applyFont="1" applyFill="1" applyAlignment="1">
      <alignment horizontal="right" vertical="center"/>
    </xf>
    <xf numFmtId="0" fontId="11" fillId="4" borderId="0" xfId="1" applyFont="1" applyFill="1" applyAlignment="1">
      <alignment horizontal="right" vertical="center"/>
    </xf>
    <xf numFmtId="0" fontId="12" fillId="3" borderId="0" xfId="1" applyFont="1" applyFill="1" applyAlignment="1">
      <alignment vertical="center"/>
    </xf>
    <xf numFmtId="0" fontId="12" fillId="4" borderId="0" xfId="1" applyFont="1" applyFill="1" applyAlignment="1">
      <alignment vertical="center"/>
    </xf>
    <xf numFmtId="0" fontId="12" fillId="3" borderId="0" xfId="1" applyFont="1" applyFill="1" applyAlignment="1">
      <alignment horizontal="right" vertical="center"/>
    </xf>
    <xf numFmtId="0" fontId="12" fillId="4" borderId="0" xfId="1" applyFont="1" applyFill="1" applyAlignment="1">
      <alignment horizontal="right" vertical="center"/>
    </xf>
    <xf numFmtId="0" fontId="13" fillId="3" borderId="0" xfId="1" applyFont="1" applyFill="1" applyAlignment="1">
      <alignment vertical="center"/>
    </xf>
    <xf numFmtId="0" fontId="13" fillId="4" borderId="0" xfId="1" applyFont="1" applyFill="1" applyAlignment="1">
      <alignment vertical="center"/>
    </xf>
    <xf numFmtId="0" fontId="13" fillId="3" borderId="0" xfId="1" applyFont="1" applyFill="1" applyAlignment="1">
      <alignment horizontal="right" vertical="center"/>
    </xf>
    <xf numFmtId="0" fontId="13" fillId="4" borderId="0" xfId="1" applyFont="1" applyFill="1" applyAlignment="1">
      <alignment horizontal="right" vertical="center"/>
    </xf>
    <xf numFmtId="0" fontId="14" fillId="3" borderId="0" xfId="1" applyFont="1" applyFill="1" applyAlignment="1">
      <alignment vertical="center"/>
    </xf>
    <xf numFmtId="0" fontId="14" fillId="4" borderId="0" xfId="1" applyFont="1" applyFill="1" applyAlignment="1">
      <alignment vertical="center"/>
    </xf>
    <xf numFmtId="0" fontId="14" fillId="3" borderId="0" xfId="1" applyFont="1" applyFill="1" applyAlignment="1">
      <alignment horizontal="right" vertical="center"/>
    </xf>
    <xf numFmtId="0" fontId="14" fillId="4" borderId="0" xfId="1" applyFont="1" applyFill="1" applyAlignment="1">
      <alignment horizontal="right" vertical="center"/>
    </xf>
    <xf numFmtId="0" fontId="15" fillId="3" borderId="0" xfId="1" applyFont="1" applyFill="1" applyAlignment="1">
      <alignment vertical="center"/>
    </xf>
    <xf numFmtId="0" fontId="15" fillId="4" borderId="0" xfId="1" applyFont="1" applyFill="1" applyAlignment="1">
      <alignment vertical="center"/>
    </xf>
    <xf numFmtId="0" fontId="15" fillId="3" borderId="0" xfId="1" applyFont="1" applyFill="1" applyAlignment="1">
      <alignment horizontal="right" vertical="center"/>
    </xf>
    <xf numFmtId="0" fontId="15" fillId="4" borderId="0" xfId="1" applyFont="1" applyFill="1" applyAlignment="1">
      <alignment horizontal="right" vertical="center"/>
    </xf>
    <xf numFmtId="0" fontId="22" fillId="13" borderId="0" xfId="2" applyFill="1" applyBorder="1" applyAlignment="1">
      <alignment vertical="center"/>
    </xf>
    <xf numFmtId="0" fontId="23" fillId="13" borderId="11" xfId="2" applyFont="1" applyFill="1" applyBorder="1" applyAlignment="1">
      <alignment vertical="center"/>
    </xf>
    <xf numFmtId="0" fontId="23" fillId="13" borderId="0" xfId="2" applyFont="1" applyFill="1" applyBorder="1" applyAlignment="1">
      <alignment vertical="center"/>
    </xf>
    <xf numFmtId="0" fontId="8" fillId="0" borderId="0" xfId="3" applyFont="1" applyAlignment="1" applyProtection="1">
      <alignment vertical="center"/>
      <protection locked="0"/>
    </xf>
    <xf numFmtId="0" fontId="9" fillId="3" borderId="1" xfId="3" applyFont="1" applyFill="1" applyBorder="1" applyAlignment="1" applyProtection="1">
      <alignment horizontal="center" vertical="center"/>
      <protection locked="0"/>
    </xf>
    <xf numFmtId="0" fontId="10" fillId="3" borderId="2" xfId="3" applyFont="1" applyFill="1" applyBorder="1" applyAlignment="1" applyProtection="1">
      <alignment horizontal="center" vertical="center"/>
      <protection locked="0"/>
    </xf>
    <xf numFmtId="0" fontId="11" fillId="3" borderId="2" xfId="3" applyFont="1" applyFill="1" applyBorder="1" applyAlignment="1" applyProtection="1">
      <alignment horizontal="center" vertical="center"/>
      <protection locked="0"/>
    </xf>
    <xf numFmtId="0" fontId="12" fillId="3" borderId="2" xfId="3" applyFont="1" applyFill="1" applyBorder="1" applyAlignment="1" applyProtection="1">
      <alignment horizontal="center" vertical="center"/>
      <protection locked="0"/>
    </xf>
    <xf numFmtId="0" fontId="13" fillId="3" borderId="2" xfId="3" applyFont="1" applyFill="1" applyBorder="1" applyAlignment="1" applyProtection="1">
      <alignment horizontal="center" vertical="center"/>
      <protection locked="0"/>
    </xf>
    <xf numFmtId="0" fontId="14" fillId="3" borderId="2" xfId="3" applyFont="1" applyFill="1" applyBorder="1" applyAlignment="1" applyProtection="1">
      <alignment horizontal="center" vertical="center"/>
      <protection locked="0"/>
    </xf>
    <xf numFmtId="0" fontId="15" fillId="3" borderId="2" xfId="3" applyFont="1" applyFill="1" applyBorder="1" applyAlignment="1" applyProtection="1">
      <alignment horizontal="center" vertical="center"/>
      <protection locked="0"/>
    </xf>
    <xf numFmtId="0" fontId="7" fillId="3" borderId="1" xfId="3" applyFont="1" applyFill="1" applyBorder="1" applyAlignment="1" applyProtection="1">
      <alignment horizontal="center" vertical="center"/>
      <protection locked="0"/>
    </xf>
    <xf numFmtId="0" fontId="7" fillId="4" borderId="0" xfId="3" applyFont="1" applyFill="1" applyAlignment="1">
      <alignment vertical="center"/>
    </xf>
    <xf numFmtId="0" fontId="7" fillId="3" borderId="0" xfId="3" applyFont="1" applyFill="1" applyAlignment="1">
      <alignment vertical="center"/>
    </xf>
    <xf numFmtId="164" fontId="5" fillId="3" borderId="0" xfId="3" applyNumberFormat="1" applyFont="1" applyFill="1" applyAlignment="1">
      <alignment horizontal="center" vertical="center" wrapText="1"/>
    </xf>
    <xf numFmtId="20" fontId="6" fillId="3" borderId="0" xfId="3" applyNumberFormat="1" applyFont="1" applyFill="1" applyAlignment="1">
      <alignment horizontal="center" vertical="center"/>
    </xf>
    <xf numFmtId="164" fontId="5" fillId="4" borderId="0" xfId="3" applyNumberFormat="1" applyFont="1" applyFill="1" applyAlignment="1">
      <alignment horizontal="center" vertical="center" wrapText="1"/>
    </xf>
    <xf numFmtId="20" fontId="6" fillId="4" borderId="0" xfId="3" applyNumberFormat="1" applyFont="1" applyFill="1" applyAlignment="1">
      <alignment horizontal="center" vertical="center"/>
    </xf>
    <xf numFmtId="0" fontId="7" fillId="3" borderId="0" xfId="3" applyFont="1" applyFill="1" applyAlignment="1">
      <alignment horizontal="right" vertical="center"/>
    </xf>
    <xf numFmtId="0" fontId="7" fillId="4" borderId="0" xfId="3" applyFont="1" applyFill="1" applyAlignment="1">
      <alignment horizontal="right" vertical="center"/>
    </xf>
    <xf numFmtId="0" fontId="9" fillId="3" borderId="0" xfId="3" applyFont="1" applyFill="1" applyAlignment="1">
      <alignment vertical="center"/>
    </xf>
    <xf numFmtId="0" fontId="9" fillId="4" borderId="0" xfId="3" applyFont="1" applyFill="1" applyAlignment="1">
      <alignment vertical="center"/>
    </xf>
    <xf numFmtId="0" fontId="9" fillId="3" borderId="0" xfId="3" applyFont="1" applyFill="1" applyAlignment="1">
      <alignment horizontal="right" vertical="center"/>
    </xf>
    <xf numFmtId="0" fontId="9" fillId="4" borderId="0" xfId="3" applyFont="1" applyFill="1" applyAlignment="1">
      <alignment horizontal="right" vertical="center"/>
    </xf>
    <xf numFmtId="0" fontId="10" fillId="3" borderId="0" xfId="3" applyFont="1" applyFill="1" applyAlignment="1">
      <alignment vertical="center"/>
    </xf>
    <xf numFmtId="0" fontId="10" fillId="4" borderId="0" xfId="3" applyFont="1" applyFill="1" applyAlignment="1">
      <alignment vertical="center"/>
    </xf>
    <xf numFmtId="0" fontId="10" fillId="3" borderId="0" xfId="3" applyFont="1" applyFill="1" applyAlignment="1">
      <alignment horizontal="right" vertical="center"/>
    </xf>
    <xf numFmtId="0" fontId="10" fillId="4" borderId="0" xfId="3" applyFont="1" applyFill="1" applyAlignment="1">
      <alignment horizontal="right" vertical="center"/>
    </xf>
    <xf numFmtId="0" fontId="11" fillId="3" borderId="0" xfId="3" applyFont="1" applyFill="1" applyAlignment="1">
      <alignment vertical="center"/>
    </xf>
    <xf numFmtId="0" fontId="11" fillId="4" borderId="0" xfId="3" applyFont="1" applyFill="1" applyAlignment="1">
      <alignment vertical="center"/>
    </xf>
    <xf numFmtId="0" fontId="11" fillId="3" borderId="0" xfId="3" applyFont="1" applyFill="1" applyAlignment="1">
      <alignment horizontal="right" vertical="center"/>
    </xf>
    <xf numFmtId="0" fontId="11" fillId="4" borderId="0" xfId="3" applyFont="1" applyFill="1" applyAlignment="1">
      <alignment horizontal="right" vertical="center"/>
    </xf>
    <xf numFmtId="0" fontId="12" fillId="3" borderId="0" xfId="3" applyFont="1" applyFill="1" applyAlignment="1">
      <alignment vertical="center"/>
    </xf>
    <xf numFmtId="0" fontId="12" fillId="4" borderId="0" xfId="3" applyFont="1" applyFill="1" applyAlignment="1">
      <alignment vertical="center"/>
    </xf>
    <xf numFmtId="0" fontId="12" fillId="3" borderId="0" xfId="3" applyFont="1" applyFill="1" applyAlignment="1">
      <alignment horizontal="right" vertical="center"/>
    </xf>
    <xf numFmtId="0" fontId="12" fillId="4" borderId="0" xfId="3" applyFont="1" applyFill="1" applyAlignment="1">
      <alignment horizontal="right" vertical="center"/>
    </xf>
    <xf numFmtId="0" fontId="13" fillId="3" borderId="0" xfId="3" applyFont="1" applyFill="1" applyAlignment="1">
      <alignment vertical="center"/>
    </xf>
    <xf numFmtId="0" fontId="13" fillId="4" borderId="0" xfId="3" applyFont="1" applyFill="1" applyAlignment="1">
      <alignment vertical="center"/>
    </xf>
    <xf numFmtId="0" fontId="13" fillId="3" borderId="0" xfId="3" applyFont="1" applyFill="1" applyAlignment="1">
      <alignment horizontal="right" vertical="center"/>
    </xf>
    <xf numFmtId="0" fontId="13" fillId="4" borderId="0" xfId="3" applyFont="1" applyFill="1" applyAlignment="1">
      <alignment horizontal="right" vertical="center"/>
    </xf>
    <xf numFmtId="0" fontId="14" fillId="3" borderId="0" xfId="3" applyFont="1" applyFill="1" applyAlignment="1">
      <alignment vertical="center"/>
    </xf>
    <xf numFmtId="0" fontId="14" fillId="4" borderId="0" xfId="3" applyFont="1" applyFill="1" applyAlignment="1">
      <alignment vertical="center"/>
    </xf>
    <xf numFmtId="0" fontId="14" fillId="3" borderId="0" xfId="3" applyFont="1" applyFill="1" applyAlignment="1">
      <alignment horizontal="right" vertical="center"/>
    </xf>
    <xf numFmtId="0" fontId="14" fillId="4" borderId="0" xfId="3" applyFont="1" applyFill="1" applyAlignment="1">
      <alignment horizontal="right" vertical="center"/>
    </xf>
    <xf numFmtId="0" fontId="15" fillId="3" borderId="0" xfId="3" applyFont="1" applyFill="1" applyAlignment="1">
      <alignment vertical="center"/>
    </xf>
    <xf numFmtId="0" fontId="15" fillId="4" borderId="0" xfId="3" applyFont="1" applyFill="1" applyAlignment="1">
      <alignment vertical="center"/>
    </xf>
    <xf numFmtId="0" fontId="15" fillId="3" borderId="0" xfId="3" applyFont="1" applyFill="1" applyAlignment="1">
      <alignment horizontal="right" vertical="center"/>
    </xf>
    <xf numFmtId="0" fontId="15" fillId="4" borderId="0" xfId="3" applyFont="1" applyFill="1" applyAlignment="1">
      <alignment horizontal="right" vertical="center"/>
    </xf>
    <xf numFmtId="0" fontId="7" fillId="3" borderId="0" xfId="0" applyFont="1" applyFill="1" applyAlignment="1">
      <alignment vertical="center"/>
    </xf>
    <xf numFmtId="0" fontId="7" fillId="3" borderId="0" xfId="0" applyFont="1" applyFill="1" applyAlignment="1">
      <alignment horizontal="right" vertical="center"/>
    </xf>
    <xf numFmtId="0" fontId="7" fillId="4" borderId="0" xfId="0" applyFont="1" applyFill="1" applyAlignment="1">
      <alignment vertical="center"/>
    </xf>
    <xf numFmtId="0" fontId="7" fillId="4" borderId="0" xfId="0" applyFont="1" applyFill="1" applyAlignment="1">
      <alignment horizontal="right" vertical="center"/>
    </xf>
    <xf numFmtId="0" fontId="8" fillId="0" borderId="0" xfId="0" applyFont="1" applyAlignment="1" applyProtection="1">
      <alignment vertical="center"/>
      <protection locked="0"/>
    </xf>
    <xf numFmtId="0" fontId="9" fillId="3" borderId="0" xfId="0" applyFont="1" applyFill="1" applyAlignment="1">
      <alignment vertical="center"/>
    </xf>
    <xf numFmtId="0" fontId="9" fillId="3" borderId="0" xfId="0" applyFont="1" applyFill="1" applyAlignment="1">
      <alignment horizontal="right" vertical="center"/>
    </xf>
    <xf numFmtId="0" fontId="9" fillId="4" borderId="0" xfId="0" applyFont="1" applyFill="1" applyAlignment="1">
      <alignment vertical="center"/>
    </xf>
    <xf numFmtId="0" fontId="9" fillId="4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10" fillId="3" borderId="0" xfId="0" applyFont="1" applyFill="1" applyAlignment="1">
      <alignment horizontal="right" vertical="center"/>
    </xf>
    <xf numFmtId="0" fontId="10" fillId="4" borderId="0" xfId="0" applyFont="1" applyFill="1" applyAlignment="1">
      <alignment vertical="center"/>
    </xf>
    <xf numFmtId="0" fontId="10" fillId="4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1" fillId="3" borderId="0" xfId="0" applyFont="1" applyFill="1" applyAlignment="1">
      <alignment horizontal="right" vertical="center"/>
    </xf>
    <xf numFmtId="0" fontId="11" fillId="4" borderId="0" xfId="0" applyFont="1" applyFill="1" applyAlignment="1">
      <alignment vertical="center"/>
    </xf>
    <xf numFmtId="0" fontId="11" fillId="4" borderId="0" xfId="0" applyFont="1" applyFill="1" applyAlignment="1">
      <alignment horizontal="right" vertical="center"/>
    </xf>
    <xf numFmtId="0" fontId="12" fillId="3" borderId="0" xfId="0" applyFont="1" applyFill="1" applyAlignment="1">
      <alignment vertical="center"/>
    </xf>
    <xf numFmtId="0" fontId="12" fillId="3" borderId="0" xfId="0" applyFont="1" applyFill="1" applyAlignment="1">
      <alignment horizontal="right" vertical="center"/>
    </xf>
    <xf numFmtId="0" fontId="12" fillId="4" borderId="0" xfId="0" applyFont="1" applyFill="1" applyAlignment="1">
      <alignment vertical="center"/>
    </xf>
    <xf numFmtId="0" fontId="12" fillId="4" borderId="0" xfId="0" applyFont="1" applyFill="1" applyAlignment="1">
      <alignment horizontal="right" vertical="center"/>
    </xf>
    <xf numFmtId="0" fontId="13" fillId="3" borderId="0" xfId="0" applyFont="1" applyFill="1" applyAlignment="1">
      <alignment vertical="center"/>
    </xf>
    <xf numFmtId="0" fontId="13" fillId="3" borderId="0" xfId="0" applyFont="1" applyFill="1" applyAlignment="1">
      <alignment horizontal="right" vertical="center"/>
    </xf>
    <xf numFmtId="0" fontId="13" fillId="4" borderId="0" xfId="0" applyFont="1" applyFill="1" applyAlignment="1">
      <alignment vertical="center"/>
    </xf>
    <xf numFmtId="0" fontId="13" fillId="4" borderId="0" xfId="0" applyFont="1" applyFill="1" applyAlignment="1">
      <alignment horizontal="right" vertical="center"/>
    </xf>
    <xf numFmtId="0" fontId="14" fillId="3" borderId="0" xfId="0" applyFont="1" applyFill="1" applyAlignment="1">
      <alignment vertical="center"/>
    </xf>
    <xf numFmtId="0" fontId="14" fillId="3" borderId="0" xfId="0" applyFont="1" applyFill="1" applyAlignment="1">
      <alignment horizontal="right" vertical="center"/>
    </xf>
    <xf numFmtId="0" fontId="14" fillId="4" borderId="0" xfId="0" applyFont="1" applyFill="1" applyAlignment="1">
      <alignment vertical="center"/>
    </xf>
    <xf numFmtId="0" fontId="14" fillId="4" borderId="0" xfId="0" applyFont="1" applyFill="1" applyAlignment="1">
      <alignment horizontal="right" vertical="center"/>
    </xf>
    <xf numFmtId="0" fontId="15" fillId="3" borderId="0" xfId="0" applyFont="1" applyFill="1" applyAlignment="1">
      <alignment vertical="center"/>
    </xf>
    <xf numFmtId="0" fontId="15" fillId="3" borderId="0" xfId="0" applyFont="1" applyFill="1" applyAlignment="1">
      <alignment horizontal="right" vertical="center"/>
    </xf>
    <xf numFmtId="0" fontId="15" fillId="4" borderId="0" xfId="0" applyFont="1" applyFill="1" applyAlignment="1">
      <alignment vertical="center"/>
    </xf>
    <xf numFmtId="0" fontId="15" fillId="4" borderId="0" xfId="0" applyFont="1" applyFill="1" applyAlignment="1">
      <alignment horizontal="right" vertical="center"/>
    </xf>
    <xf numFmtId="0" fontId="26" fillId="16" borderId="0" xfId="0" applyFont="1" applyFill="1" applyAlignment="1">
      <alignment wrapText="1"/>
    </xf>
    <xf numFmtId="0" fontId="26" fillId="17" borderId="0" xfId="0" applyFont="1" applyFill="1" applyAlignment="1">
      <alignment wrapText="1"/>
    </xf>
    <xf numFmtId="16" fontId="26" fillId="17" borderId="0" xfId="0" applyNumberFormat="1" applyFont="1" applyFill="1" applyAlignment="1">
      <alignment wrapText="1"/>
    </xf>
    <xf numFmtId="20" fontId="27" fillId="16" borderId="0" xfId="0" applyNumberFormat="1" applyFont="1" applyFill="1" applyAlignment="1">
      <alignment wrapText="1"/>
    </xf>
    <xf numFmtId="0" fontId="28" fillId="16" borderId="0" xfId="0" applyFont="1" applyFill="1" applyAlignment="1">
      <alignment wrapText="1"/>
    </xf>
    <xf numFmtId="0" fontId="28" fillId="16" borderId="12" xfId="0" applyFont="1" applyFill="1" applyBorder="1" applyAlignment="1">
      <alignment wrapText="1"/>
    </xf>
    <xf numFmtId="20" fontId="27" fillId="17" borderId="0" xfId="0" applyNumberFormat="1" applyFont="1" applyFill="1" applyAlignment="1">
      <alignment wrapText="1"/>
    </xf>
    <xf numFmtId="0" fontId="28" fillId="17" borderId="0" xfId="0" applyFont="1" applyFill="1" applyAlignment="1">
      <alignment wrapText="1"/>
    </xf>
    <xf numFmtId="0" fontId="9" fillId="16" borderId="0" xfId="0" applyFont="1" applyFill="1" applyAlignment="1">
      <alignment wrapText="1"/>
    </xf>
    <xf numFmtId="0" fontId="9" fillId="16" borderId="12" xfId="0" applyFont="1" applyFill="1" applyBorder="1" applyAlignment="1">
      <alignment wrapText="1"/>
    </xf>
    <xf numFmtId="0" fontId="9" fillId="17" borderId="0" xfId="0" applyFont="1" applyFill="1" applyAlignment="1">
      <alignment wrapText="1"/>
    </xf>
    <xf numFmtId="0" fontId="10" fillId="16" borderId="0" xfId="0" applyFont="1" applyFill="1" applyAlignment="1">
      <alignment wrapText="1"/>
    </xf>
    <xf numFmtId="0" fontId="10" fillId="16" borderId="12" xfId="0" applyFont="1" applyFill="1" applyBorder="1" applyAlignment="1">
      <alignment wrapText="1"/>
    </xf>
    <xf numFmtId="0" fontId="10" fillId="17" borderId="0" xfId="0" applyFont="1" applyFill="1" applyAlignment="1">
      <alignment wrapText="1"/>
    </xf>
    <xf numFmtId="0" fontId="11" fillId="16" borderId="0" xfId="0" applyFont="1" applyFill="1" applyAlignment="1">
      <alignment wrapText="1"/>
    </xf>
    <xf numFmtId="0" fontId="11" fillId="16" borderId="12" xfId="0" applyFont="1" applyFill="1" applyBorder="1" applyAlignment="1">
      <alignment wrapText="1"/>
    </xf>
    <xf numFmtId="0" fontId="11" fillId="17" borderId="0" xfId="0" applyFont="1" applyFill="1" applyAlignment="1">
      <alignment wrapText="1"/>
    </xf>
    <xf numFmtId="0" fontId="29" fillId="16" borderId="0" xfId="0" applyFont="1" applyFill="1" applyAlignment="1">
      <alignment wrapText="1"/>
    </xf>
    <xf numFmtId="0" fontId="29" fillId="16" borderId="12" xfId="0" applyFont="1" applyFill="1" applyBorder="1" applyAlignment="1">
      <alignment wrapText="1"/>
    </xf>
    <xf numFmtId="0" fontId="29" fillId="17" borderId="0" xfId="0" applyFont="1" applyFill="1" applyAlignment="1">
      <alignment wrapText="1"/>
    </xf>
    <xf numFmtId="0" fontId="30" fillId="16" borderId="0" xfId="0" applyFont="1" applyFill="1" applyAlignment="1">
      <alignment wrapText="1"/>
    </xf>
    <xf numFmtId="0" fontId="30" fillId="16" borderId="12" xfId="0" applyFont="1" applyFill="1" applyBorder="1" applyAlignment="1">
      <alignment wrapText="1"/>
    </xf>
    <xf numFmtId="0" fontId="30" fillId="17" borderId="0" xfId="0" applyFont="1" applyFill="1" applyAlignment="1">
      <alignment wrapText="1"/>
    </xf>
    <xf numFmtId="0" fontId="14" fillId="16" borderId="0" xfId="0" applyFont="1" applyFill="1" applyAlignment="1">
      <alignment wrapText="1"/>
    </xf>
    <xf numFmtId="0" fontId="14" fillId="16" borderId="12" xfId="0" applyFont="1" applyFill="1" applyBorder="1" applyAlignment="1">
      <alignment wrapText="1"/>
    </xf>
    <xf numFmtId="0" fontId="14" fillId="17" borderId="0" xfId="0" applyFont="1" applyFill="1" applyAlignment="1">
      <alignment wrapText="1"/>
    </xf>
    <xf numFmtId="0" fontId="15" fillId="16" borderId="0" xfId="0" applyFont="1" applyFill="1" applyAlignment="1">
      <alignment wrapText="1"/>
    </xf>
    <xf numFmtId="0" fontId="15" fillId="16" borderId="12" xfId="0" applyFont="1" applyFill="1" applyBorder="1" applyAlignment="1">
      <alignment wrapText="1"/>
    </xf>
    <xf numFmtId="0" fontId="15" fillId="17" borderId="0" xfId="0" applyFont="1" applyFill="1" applyAlignment="1">
      <alignment wrapText="1"/>
    </xf>
    <xf numFmtId="0" fontId="31" fillId="0" borderId="3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31" fillId="0" borderId="9" xfId="0" applyFont="1" applyBorder="1" applyAlignment="1">
      <alignment horizontal="center"/>
    </xf>
    <xf numFmtId="0" fontId="26" fillId="16" borderId="0" xfId="0" applyFont="1" applyFill="1" applyAlignment="1">
      <alignment horizontal="center" vertical="center" wrapText="1"/>
    </xf>
    <xf numFmtId="20" fontId="27" fillId="16" borderId="0" xfId="0" applyNumberFormat="1" applyFont="1" applyFill="1" applyAlignment="1">
      <alignment horizontal="center" vertical="center"/>
    </xf>
    <xf numFmtId="0" fontId="28" fillId="16" borderId="0" xfId="0" applyFont="1" applyFill="1" applyAlignment="1">
      <alignment vertical="center"/>
    </xf>
    <xf numFmtId="0" fontId="28" fillId="16" borderId="12" xfId="0" applyFont="1" applyFill="1" applyBorder="1" applyAlignment="1">
      <alignment horizontal="center" vertical="center"/>
    </xf>
    <xf numFmtId="0" fontId="28" fillId="16" borderId="0" xfId="0" applyFont="1" applyFill="1" applyAlignment="1">
      <alignment horizontal="right" vertical="center"/>
    </xf>
    <xf numFmtId="0" fontId="26" fillId="17" borderId="0" xfId="0" applyFont="1" applyFill="1" applyAlignment="1">
      <alignment horizontal="center" vertical="center" wrapText="1"/>
    </xf>
    <xf numFmtId="20" fontId="27" fillId="17" borderId="0" xfId="0" applyNumberFormat="1" applyFont="1" applyFill="1" applyAlignment="1">
      <alignment horizontal="center" vertical="center"/>
    </xf>
    <xf numFmtId="0" fontId="28" fillId="17" borderId="0" xfId="0" applyFont="1" applyFill="1" applyAlignment="1">
      <alignment vertical="center"/>
    </xf>
    <xf numFmtId="0" fontId="28" fillId="17" borderId="0" xfId="0" applyFont="1" applyFill="1" applyAlignment="1">
      <alignment horizontal="right" vertical="center"/>
    </xf>
    <xf numFmtId="0" fontId="8" fillId="0" borderId="0" xfId="0" applyFont="1" applyAlignment="1">
      <alignment vertical="center"/>
    </xf>
    <xf numFmtId="0" fontId="9" fillId="16" borderId="0" xfId="0" applyFont="1" applyFill="1" applyAlignment="1">
      <alignment vertical="center"/>
    </xf>
    <xf numFmtId="0" fontId="9" fillId="16" borderId="12" xfId="0" applyFont="1" applyFill="1" applyBorder="1" applyAlignment="1">
      <alignment horizontal="center" vertical="center"/>
    </xf>
    <xf numFmtId="0" fontId="9" fillId="16" borderId="0" xfId="0" applyFont="1" applyFill="1" applyAlignment="1">
      <alignment horizontal="right" vertical="center"/>
    </xf>
    <xf numFmtId="0" fontId="9" fillId="17" borderId="0" xfId="0" applyFont="1" applyFill="1" applyAlignment="1">
      <alignment vertical="center"/>
    </xf>
    <xf numFmtId="0" fontId="9" fillId="17" borderId="0" xfId="0" applyFont="1" applyFill="1" applyAlignment="1">
      <alignment horizontal="right" vertical="center"/>
    </xf>
    <xf numFmtId="0" fontId="10" fillId="16" borderId="0" xfId="0" applyFont="1" applyFill="1" applyAlignment="1">
      <alignment vertical="center"/>
    </xf>
    <xf numFmtId="0" fontId="10" fillId="16" borderId="12" xfId="0" applyFont="1" applyFill="1" applyBorder="1" applyAlignment="1">
      <alignment horizontal="center" vertical="center"/>
    </xf>
    <xf numFmtId="0" fontId="10" fillId="16" borderId="0" xfId="0" applyFont="1" applyFill="1" applyAlignment="1">
      <alignment horizontal="right" vertical="center"/>
    </xf>
    <xf numFmtId="0" fontId="10" fillId="17" borderId="0" xfId="0" applyFont="1" applyFill="1" applyAlignment="1">
      <alignment vertical="center"/>
    </xf>
    <xf numFmtId="0" fontId="10" fillId="17" borderId="0" xfId="0" applyFont="1" applyFill="1" applyAlignment="1">
      <alignment horizontal="right" vertical="center"/>
    </xf>
    <xf numFmtId="0" fontId="11" fillId="16" borderId="0" xfId="0" applyFont="1" applyFill="1" applyAlignment="1">
      <alignment vertical="center"/>
    </xf>
    <xf numFmtId="0" fontId="11" fillId="16" borderId="12" xfId="0" applyFont="1" applyFill="1" applyBorder="1" applyAlignment="1">
      <alignment horizontal="center" vertical="center"/>
    </xf>
    <xf numFmtId="0" fontId="11" fillId="16" borderId="0" xfId="0" applyFont="1" applyFill="1" applyAlignment="1">
      <alignment horizontal="right" vertical="center"/>
    </xf>
    <xf numFmtId="0" fontId="11" fillId="17" borderId="0" xfId="0" applyFont="1" applyFill="1" applyAlignment="1">
      <alignment vertical="center"/>
    </xf>
    <xf numFmtId="0" fontId="11" fillId="17" borderId="0" xfId="0" applyFont="1" applyFill="1" applyAlignment="1">
      <alignment horizontal="right" vertical="center"/>
    </xf>
    <xf numFmtId="16" fontId="26" fillId="17" borderId="0" xfId="0" applyNumberFormat="1" applyFont="1" applyFill="1" applyAlignment="1">
      <alignment horizontal="center" vertical="center" wrapText="1"/>
    </xf>
    <xf numFmtId="0" fontId="29" fillId="16" borderId="0" xfId="0" applyFont="1" applyFill="1" applyAlignment="1">
      <alignment vertical="center"/>
    </xf>
    <xf numFmtId="0" fontId="29" fillId="16" borderId="12" xfId="0" applyFont="1" applyFill="1" applyBorder="1" applyAlignment="1">
      <alignment horizontal="center" vertical="center"/>
    </xf>
    <xf numFmtId="0" fontId="29" fillId="16" borderId="0" xfId="0" applyFont="1" applyFill="1" applyAlignment="1">
      <alignment horizontal="right" vertical="center"/>
    </xf>
    <xf numFmtId="0" fontId="29" fillId="17" borderId="0" xfId="0" applyFont="1" applyFill="1" applyAlignment="1">
      <alignment vertical="center"/>
    </xf>
    <xf numFmtId="0" fontId="29" fillId="17" borderId="0" xfId="0" applyFont="1" applyFill="1" applyAlignment="1">
      <alignment horizontal="right" vertical="center"/>
    </xf>
    <xf numFmtId="0" fontId="30" fillId="16" borderId="0" xfId="0" applyFont="1" applyFill="1" applyAlignment="1">
      <alignment vertical="center"/>
    </xf>
    <xf numFmtId="0" fontId="30" fillId="16" borderId="12" xfId="0" applyFont="1" applyFill="1" applyBorder="1" applyAlignment="1">
      <alignment horizontal="center" vertical="center"/>
    </xf>
    <xf numFmtId="0" fontId="30" fillId="16" borderId="0" xfId="0" applyFont="1" applyFill="1" applyAlignment="1">
      <alignment horizontal="right" vertical="center"/>
    </xf>
    <xf numFmtId="0" fontId="30" fillId="17" borderId="0" xfId="0" applyFont="1" applyFill="1" applyAlignment="1">
      <alignment vertical="center"/>
    </xf>
    <xf numFmtId="0" fontId="30" fillId="17" borderId="0" xfId="0" applyFont="1" applyFill="1" applyAlignment="1">
      <alignment horizontal="right" vertical="center"/>
    </xf>
    <xf numFmtId="0" fontId="14" fillId="16" borderId="0" xfId="0" applyFont="1" applyFill="1" applyAlignment="1">
      <alignment vertical="center"/>
    </xf>
    <xf numFmtId="0" fontId="14" fillId="16" borderId="12" xfId="0" applyFont="1" applyFill="1" applyBorder="1" applyAlignment="1">
      <alignment horizontal="center" vertical="center"/>
    </xf>
    <xf numFmtId="0" fontId="14" fillId="16" borderId="0" xfId="0" applyFont="1" applyFill="1" applyAlignment="1">
      <alignment horizontal="right" vertical="center"/>
    </xf>
    <xf numFmtId="0" fontId="14" fillId="17" borderId="0" xfId="0" applyFont="1" applyFill="1" applyAlignment="1">
      <alignment vertical="center"/>
    </xf>
    <xf numFmtId="0" fontId="14" fillId="17" borderId="0" xfId="0" applyFont="1" applyFill="1" applyAlignment="1">
      <alignment horizontal="right" vertical="center"/>
    </xf>
    <xf numFmtId="0" fontId="15" fillId="16" borderId="0" xfId="0" applyFont="1" applyFill="1" applyAlignment="1">
      <alignment vertical="center"/>
    </xf>
    <xf numFmtId="0" fontId="15" fillId="16" borderId="12" xfId="0" applyFont="1" applyFill="1" applyBorder="1" applyAlignment="1">
      <alignment horizontal="center" vertical="center"/>
    </xf>
    <xf numFmtId="0" fontId="15" fillId="16" borderId="0" xfId="0" applyFont="1" applyFill="1" applyAlignment="1">
      <alignment horizontal="right" vertical="center"/>
    </xf>
    <xf numFmtId="0" fontId="15" fillId="17" borderId="0" xfId="0" applyFont="1" applyFill="1" applyAlignment="1">
      <alignment vertical="center"/>
    </xf>
    <xf numFmtId="0" fontId="15" fillId="17" borderId="0" xfId="0" applyFont="1" applyFill="1" applyAlignment="1">
      <alignment horizontal="right" vertical="center"/>
    </xf>
    <xf numFmtId="0" fontId="17" fillId="0" borderId="8" xfId="0" applyFont="1" applyBorder="1"/>
    <xf numFmtId="0" fontId="18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4" applyFont="1" applyFill="1" applyAlignment="1" applyProtection="1">
      <alignment vertical="center"/>
      <protection locked="0"/>
    </xf>
    <xf numFmtId="0" fontId="8" fillId="0" borderId="0" xfId="4" applyFont="1" applyFill="1" applyBorder="1" applyAlignment="1" applyProtection="1">
      <alignment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10" fillId="3" borderId="2" xfId="4" applyFont="1" applyFill="1" applyBorder="1" applyAlignment="1" applyProtection="1">
      <alignment horizontal="center" vertical="center"/>
      <protection locked="0"/>
    </xf>
    <xf numFmtId="0" fontId="11" fillId="3" borderId="2" xfId="4" applyFont="1" applyFill="1" applyBorder="1" applyAlignment="1" applyProtection="1">
      <alignment horizontal="center" vertical="center"/>
      <protection locked="0"/>
    </xf>
    <xf numFmtId="0" fontId="12" fillId="3" borderId="2" xfId="4" applyFont="1" applyFill="1" applyBorder="1" applyAlignment="1" applyProtection="1">
      <alignment horizontal="center" vertical="center"/>
      <protection locked="0"/>
    </xf>
    <xf numFmtId="0" fontId="13" fillId="3" borderId="2" xfId="4" applyFont="1" applyFill="1" applyBorder="1" applyAlignment="1" applyProtection="1">
      <alignment horizontal="center" vertical="center"/>
      <protection locked="0"/>
    </xf>
    <xf numFmtId="0" fontId="14" fillId="3" borderId="2" xfId="4" applyFont="1" applyFill="1" applyBorder="1" applyAlignment="1" applyProtection="1">
      <alignment horizontal="center" vertical="center"/>
      <protection locked="0"/>
    </xf>
    <xf numFmtId="0" fontId="15" fillId="3" borderId="2" xfId="4" applyFont="1" applyFill="1" applyBorder="1" applyAlignment="1" applyProtection="1">
      <alignment horizontal="center" vertical="center"/>
      <protection locked="0"/>
    </xf>
    <xf numFmtId="0" fontId="7" fillId="3" borderId="1" xfId="4" applyFont="1" applyFill="1" applyBorder="1" applyAlignment="1" applyProtection="1">
      <alignment horizontal="center" vertical="center"/>
      <protection locked="0"/>
    </xf>
    <xf numFmtId="0" fontId="7" fillId="4" borderId="0" xfId="4" applyFont="1" applyFill="1" applyBorder="1" applyAlignment="1" applyProtection="1">
      <alignment vertical="center"/>
    </xf>
    <xf numFmtId="0" fontId="7" fillId="3" borderId="0" xfId="4" applyFont="1" applyFill="1" applyBorder="1" applyAlignment="1" applyProtection="1">
      <alignment vertical="center"/>
    </xf>
    <xf numFmtId="164" fontId="5" fillId="3" borderId="0" xfId="4" applyNumberFormat="1" applyFont="1" applyFill="1" applyBorder="1" applyAlignment="1" applyProtection="1">
      <alignment horizontal="center" vertical="center" wrapText="1"/>
    </xf>
    <xf numFmtId="20" fontId="6" fillId="3" borderId="0" xfId="4" applyNumberFormat="1" applyFont="1" applyFill="1" applyBorder="1" applyAlignment="1" applyProtection="1">
      <alignment horizontal="center" vertical="center"/>
    </xf>
    <xf numFmtId="0" fontId="7" fillId="3" borderId="0" xfId="4" applyNumberFormat="1" applyFont="1" applyFill="1" applyBorder="1" applyAlignment="1" applyProtection="1">
      <alignment vertical="center"/>
    </xf>
    <xf numFmtId="164" fontId="5" fillId="4" borderId="0" xfId="4" applyNumberFormat="1" applyFont="1" applyFill="1" applyBorder="1" applyAlignment="1" applyProtection="1">
      <alignment horizontal="center" vertical="center" wrapText="1"/>
    </xf>
    <xf numFmtId="20" fontId="6" fillId="4" borderId="0" xfId="4" applyNumberFormat="1" applyFont="1" applyFill="1" applyBorder="1" applyAlignment="1" applyProtection="1">
      <alignment horizontal="center" vertical="center"/>
    </xf>
    <xf numFmtId="0" fontId="7" fillId="4" borderId="0" xfId="4" applyNumberFormat="1" applyFont="1" applyFill="1" applyBorder="1" applyAlignment="1" applyProtection="1">
      <alignment vertical="center"/>
    </xf>
    <xf numFmtId="0" fontId="7" fillId="3" borderId="0" xfId="4" applyFont="1" applyFill="1" applyBorder="1" applyAlignment="1" applyProtection="1">
      <alignment horizontal="right" vertical="center"/>
    </xf>
    <xf numFmtId="0" fontId="7" fillId="4" borderId="0" xfId="4" applyFont="1" applyFill="1" applyBorder="1" applyAlignment="1" applyProtection="1">
      <alignment horizontal="right" vertical="center"/>
    </xf>
    <xf numFmtId="0" fontId="9" fillId="3" borderId="0" xfId="4" applyNumberFormat="1" applyFont="1" applyFill="1" applyBorder="1" applyAlignment="1" applyProtection="1">
      <alignment vertical="center"/>
    </xf>
    <xf numFmtId="0" fontId="9" fillId="4" borderId="0" xfId="4" applyFont="1" applyFill="1" applyBorder="1" applyAlignment="1" applyProtection="1">
      <alignment vertical="center"/>
    </xf>
    <xf numFmtId="0" fontId="9" fillId="3" borderId="0" xfId="4" applyFont="1" applyFill="1" applyBorder="1" applyAlignment="1" applyProtection="1">
      <alignment vertical="center"/>
    </xf>
    <xf numFmtId="0" fontId="9" fillId="3" borderId="0" xfId="4" applyFont="1" applyFill="1" applyBorder="1" applyAlignment="1" applyProtection="1">
      <alignment horizontal="right" vertical="center"/>
    </xf>
    <xf numFmtId="0" fontId="9" fillId="4" borderId="0" xfId="4" applyFont="1" applyFill="1" applyBorder="1" applyAlignment="1" applyProtection="1">
      <alignment horizontal="right" vertical="center"/>
    </xf>
    <xf numFmtId="0" fontId="10" fillId="3" borderId="0" xfId="4" applyFont="1" applyFill="1" applyBorder="1" applyAlignment="1" applyProtection="1">
      <alignment vertical="center"/>
    </xf>
    <xf numFmtId="0" fontId="10" fillId="4" borderId="0" xfId="4" applyFont="1" applyFill="1" applyBorder="1" applyAlignment="1" applyProtection="1">
      <alignment vertical="center"/>
    </xf>
    <xf numFmtId="0" fontId="10" fillId="3" borderId="0" xfId="4" applyFont="1" applyFill="1" applyBorder="1" applyAlignment="1" applyProtection="1">
      <alignment horizontal="right" vertical="center"/>
    </xf>
    <xf numFmtId="0" fontId="10" fillId="4" borderId="0" xfId="4" applyFont="1" applyFill="1" applyBorder="1" applyAlignment="1" applyProtection="1">
      <alignment horizontal="right" vertical="center"/>
    </xf>
    <xf numFmtId="0" fontId="11" fillId="3" borderId="0" xfId="4" applyFont="1" applyFill="1" applyBorder="1" applyAlignment="1" applyProtection="1">
      <alignment vertical="center"/>
    </xf>
    <xf numFmtId="0" fontId="11" fillId="4" borderId="0" xfId="4" applyFont="1" applyFill="1" applyBorder="1" applyAlignment="1" applyProtection="1">
      <alignment vertical="center"/>
    </xf>
    <xf numFmtId="0" fontId="11" fillId="3" borderId="0" xfId="4" applyFont="1" applyFill="1" applyBorder="1" applyAlignment="1" applyProtection="1">
      <alignment horizontal="right" vertical="center"/>
    </xf>
    <xf numFmtId="0" fontId="11" fillId="4" borderId="0" xfId="4" applyFont="1" applyFill="1" applyBorder="1" applyAlignment="1" applyProtection="1">
      <alignment horizontal="right" vertical="center"/>
    </xf>
    <xf numFmtId="0" fontId="12" fillId="3" borderId="0" xfId="4" applyFont="1" applyFill="1" applyBorder="1" applyAlignment="1" applyProtection="1">
      <alignment vertical="center"/>
    </xf>
    <xf numFmtId="0" fontId="12" fillId="4" borderId="0" xfId="4" applyFont="1" applyFill="1" applyBorder="1" applyAlignment="1" applyProtection="1">
      <alignment vertical="center"/>
    </xf>
    <xf numFmtId="0" fontId="12" fillId="3" borderId="0" xfId="4" applyFont="1" applyFill="1" applyBorder="1" applyAlignment="1" applyProtection="1">
      <alignment horizontal="right" vertical="center"/>
    </xf>
    <xf numFmtId="0" fontId="12" fillId="4" borderId="0" xfId="4" applyFont="1" applyFill="1" applyBorder="1" applyAlignment="1" applyProtection="1">
      <alignment horizontal="right" vertical="center"/>
    </xf>
    <xf numFmtId="0" fontId="13" fillId="3" borderId="0" xfId="4" applyFont="1" applyFill="1" applyBorder="1" applyAlignment="1" applyProtection="1">
      <alignment vertical="center"/>
    </xf>
    <xf numFmtId="0" fontId="13" fillId="4" borderId="0" xfId="4" applyFont="1" applyFill="1" applyBorder="1" applyAlignment="1" applyProtection="1">
      <alignment vertical="center"/>
    </xf>
    <xf numFmtId="0" fontId="13" fillId="3" borderId="0" xfId="4" applyFont="1" applyFill="1" applyBorder="1" applyAlignment="1" applyProtection="1">
      <alignment horizontal="right" vertical="center"/>
    </xf>
    <xf numFmtId="0" fontId="13" fillId="4" borderId="0" xfId="4" applyFont="1" applyFill="1" applyBorder="1" applyAlignment="1" applyProtection="1">
      <alignment horizontal="right" vertical="center"/>
    </xf>
    <xf numFmtId="0" fontId="14" fillId="3" borderId="0" xfId="4" applyFont="1" applyFill="1" applyBorder="1" applyAlignment="1" applyProtection="1">
      <alignment vertical="center"/>
    </xf>
    <xf numFmtId="0" fontId="14" fillId="4" borderId="0" xfId="4" applyFont="1" applyFill="1" applyBorder="1" applyAlignment="1" applyProtection="1">
      <alignment vertical="center"/>
    </xf>
    <xf numFmtId="0" fontId="14" fillId="3" borderId="0" xfId="4" applyFont="1" applyFill="1" applyBorder="1" applyAlignment="1" applyProtection="1">
      <alignment horizontal="right" vertical="center"/>
    </xf>
    <xf numFmtId="0" fontId="14" fillId="4" borderId="0" xfId="4" applyFont="1" applyFill="1" applyBorder="1" applyAlignment="1" applyProtection="1">
      <alignment horizontal="right" vertical="center"/>
    </xf>
    <xf numFmtId="0" fontId="15" fillId="3" borderId="0" xfId="4" applyFont="1" applyFill="1" applyBorder="1" applyAlignment="1" applyProtection="1">
      <alignment vertical="center"/>
    </xf>
    <xf numFmtId="0" fontId="15" fillId="4" borderId="0" xfId="4" applyFont="1" applyFill="1" applyBorder="1" applyAlignment="1" applyProtection="1">
      <alignment vertical="center"/>
    </xf>
    <xf numFmtId="0" fontId="15" fillId="3" borderId="0" xfId="4" applyFont="1" applyFill="1" applyBorder="1" applyAlignment="1" applyProtection="1">
      <alignment horizontal="right" vertical="center"/>
    </xf>
    <xf numFmtId="0" fontId="15" fillId="4" borderId="0" xfId="4" applyFont="1" applyFill="1" applyBorder="1" applyAlignment="1" applyProtection="1">
      <alignment horizontal="right" vertical="center"/>
    </xf>
    <xf numFmtId="0" fontId="18" fillId="0" borderId="3" xfId="0" applyNumberFormat="1" applyFont="1" applyBorder="1" applyAlignment="1">
      <alignment horizontal="center"/>
    </xf>
    <xf numFmtId="0" fontId="18" fillId="0" borderId="5" xfId="0" applyNumberFormat="1" applyFont="1" applyBorder="1" applyAlignment="1">
      <alignment horizontal="center"/>
    </xf>
    <xf numFmtId="0" fontId="18" fillId="0" borderId="9" xfId="0" applyNumberFormat="1" applyFont="1" applyBorder="1" applyAlignment="1">
      <alignment horizontal="center"/>
    </xf>
    <xf numFmtId="0" fontId="16" fillId="8" borderId="0" xfId="0" applyFont="1" applyFill="1" applyAlignment="1">
      <alignment horizontal="center"/>
    </xf>
    <xf numFmtId="0" fontId="4" fillId="10" borderId="0" xfId="0" applyFont="1" applyFill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4" fillId="10" borderId="0" xfId="1" applyFont="1" applyFill="1" applyAlignment="1">
      <alignment horizontal="center" vertical="center"/>
    </xf>
    <xf numFmtId="0" fontId="4" fillId="11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4" fillId="5" borderId="0" xfId="1" applyFont="1" applyFill="1" applyAlignment="1">
      <alignment horizontal="center" vertical="center"/>
    </xf>
    <xf numFmtId="0" fontId="4" fillId="6" borderId="0" xfId="1" applyFont="1" applyFill="1" applyAlignment="1">
      <alignment horizontal="center" vertical="center"/>
    </xf>
    <xf numFmtId="0" fontId="4" fillId="7" borderId="0" xfId="1" applyFont="1" applyFill="1" applyAlignment="1">
      <alignment horizontal="center" vertical="center"/>
    </xf>
    <xf numFmtId="0" fontId="4" fillId="8" borderId="0" xfId="1" applyFont="1" applyFill="1" applyAlignment="1">
      <alignment horizontal="center" vertical="center"/>
    </xf>
    <xf numFmtId="0" fontId="4" fillId="9" borderId="0" xfId="1" applyFont="1" applyFill="1" applyAlignment="1">
      <alignment horizontal="center" vertical="center"/>
    </xf>
    <xf numFmtId="0" fontId="4" fillId="5" borderId="0" xfId="4" applyNumberFormat="1" applyFont="1" applyFill="1" applyBorder="1" applyAlignment="1" applyProtection="1">
      <alignment horizontal="center" vertical="center"/>
    </xf>
    <xf numFmtId="0" fontId="4" fillId="2" borderId="0" xfId="4" applyNumberFormat="1" applyFont="1" applyFill="1" applyBorder="1" applyAlignment="1" applyProtection="1">
      <alignment horizontal="center" vertical="center"/>
    </xf>
    <xf numFmtId="0" fontId="4" fillId="11" borderId="0" xfId="4" applyNumberFormat="1" applyFont="1" applyFill="1" applyBorder="1" applyAlignment="1" applyProtection="1">
      <alignment horizontal="center" vertical="center"/>
    </xf>
    <xf numFmtId="0" fontId="4" fillId="10" borderId="0" xfId="4" applyNumberFormat="1" applyFont="1" applyFill="1" applyBorder="1" applyAlignment="1" applyProtection="1">
      <alignment horizontal="center" vertical="center"/>
    </xf>
    <xf numFmtId="0" fontId="4" fillId="9" borderId="0" xfId="4" applyNumberFormat="1" applyFont="1" applyFill="1" applyBorder="1" applyAlignment="1" applyProtection="1">
      <alignment horizontal="center" vertical="center"/>
    </xf>
    <xf numFmtId="0" fontId="4" fillId="8" borderId="0" xfId="4" applyNumberFormat="1" applyFont="1" applyFill="1" applyBorder="1" applyAlignment="1" applyProtection="1">
      <alignment horizontal="center" vertical="center"/>
    </xf>
    <xf numFmtId="0" fontId="4" fillId="6" borderId="0" xfId="4" applyNumberFormat="1" applyFont="1" applyFill="1" applyBorder="1" applyAlignment="1" applyProtection="1">
      <alignment horizontal="center" vertical="center"/>
    </xf>
    <xf numFmtId="0" fontId="4" fillId="7" borderId="0" xfId="4" applyNumberFormat="1" applyFont="1" applyFill="1" applyBorder="1" applyAlignment="1" applyProtection="1">
      <alignment horizontal="center" vertical="center"/>
    </xf>
    <xf numFmtId="0" fontId="25" fillId="23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25" fillId="24" borderId="0" xfId="0" applyFont="1" applyFill="1" applyAlignment="1">
      <alignment horizontal="center" vertical="center"/>
    </xf>
    <xf numFmtId="0" fontId="25" fillId="20" borderId="0" xfId="0" applyFont="1" applyFill="1" applyAlignment="1">
      <alignment horizontal="center" vertical="center"/>
    </xf>
    <xf numFmtId="0" fontId="25" fillId="21" borderId="0" xfId="0" applyFont="1" applyFill="1" applyAlignment="1">
      <alignment horizontal="center" vertical="center"/>
    </xf>
    <xf numFmtId="0" fontId="25" fillId="22" borderId="0" xfId="0" applyFont="1" applyFill="1" applyAlignment="1">
      <alignment horizontal="center" vertical="center"/>
    </xf>
    <xf numFmtId="0" fontId="25" fillId="15" borderId="0" xfId="0" applyFont="1" applyFill="1" applyAlignment="1">
      <alignment horizontal="center" vertical="center"/>
    </xf>
    <xf numFmtId="0" fontId="25" fillId="18" borderId="0" xfId="0" applyFont="1" applyFill="1" applyAlignment="1">
      <alignment horizontal="center" vertical="center"/>
    </xf>
    <xf numFmtId="0" fontId="25" fillId="19" borderId="0" xfId="0" applyFont="1" applyFill="1" applyAlignment="1">
      <alignment horizontal="center" vertical="center"/>
    </xf>
    <xf numFmtId="0" fontId="25" fillId="23" borderId="0" xfId="0" applyFont="1" applyFill="1" applyAlignment="1">
      <alignment wrapText="1"/>
    </xf>
    <xf numFmtId="0" fontId="25" fillId="24" borderId="0" xfId="0" applyFont="1" applyFill="1" applyAlignment="1">
      <alignment wrapText="1"/>
    </xf>
    <xf numFmtId="0" fontId="25" fillId="15" borderId="0" xfId="0" applyFont="1" applyFill="1" applyAlignment="1">
      <alignment wrapText="1"/>
    </xf>
    <xf numFmtId="0" fontId="25" fillId="18" borderId="0" xfId="0" applyFont="1" applyFill="1" applyAlignment="1">
      <alignment wrapText="1"/>
    </xf>
    <xf numFmtId="0" fontId="25" fillId="19" borderId="0" xfId="0" applyFont="1" applyFill="1" applyAlignment="1">
      <alignment wrapText="1"/>
    </xf>
    <xf numFmtId="0" fontId="25" fillId="20" borderId="0" xfId="0" applyFont="1" applyFill="1" applyAlignment="1">
      <alignment wrapText="1"/>
    </xf>
    <xf numFmtId="0" fontId="25" fillId="21" borderId="0" xfId="0" applyFont="1" applyFill="1" applyAlignment="1">
      <alignment wrapText="1"/>
    </xf>
    <xf numFmtId="0" fontId="25" fillId="22" borderId="0" xfId="0" applyFont="1" applyFill="1" applyAlignment="1">
      <alignment wrapText="1"/>
    </xf>
    <xf numFmtId="49" fontId="24" fillId="14" borderId="0" xfId="2" applyNumberFormat="1" applyFont="1" applyFill="1" applyBorder="1" applyAlignment="1">
      <alignment horizontal="center" vertical="center"/>
    </xf>
    <xf numFmtId="0" fontId="24" fillId="14" borderId="0" xfId="2" applyFont="1" applyFill="1" applyBorder="1" applyAlignment="1">
      <alignment horizontal="center" vertical="center"/>
    </xf>
    <xf numFmtId="0" fontId="24" fillId="14" borderId="10" xfId="2" applyFont="1" applyFill="1" applyBorder="1" applyAlignment="1">
      <alignment horizontal="center" vertical="center"/>
    </xf>
    <xf numFmtId="0" fontId="4" fillId="5" borderId="0" xfId="3" applyFont="1" applyFill="1" applyAlignment="1">
      <alignment horizontal="center" vertical="center"/>
    </xf>
    <xf numFmtId="0" fontId="4" fillId="2" borderId="0" xfId="3" applyFont="1" applyFill="1" applyAlignment="1">
      <alignment horizontal="center" vertical="center"/>
    </xf>
    <xf numFmtId="0" fontId="4" fillId="11" borderId="0" xfId="3" applyFont="1" applyFill="1" applyAlignment="1">
      <alignment horizontal="center" vertical="center"/>
    </xf>
    <xf numFmtId="0" fontId="4" fillId="10" borderId="0" xfId="3" applyFont="1" applyFill="1" applyAlignment="1">
      <alignment horizontal="center" vertical="center"/>
    </xf>
    <xf numFmtId="0" fontId="4" fillId="9" borderId="0" xfId="3" applyFont="1" applyFill="1" applyAlignment="1">
      <alignment horizontal="center" vertical="center"/>
    </xf>
    <xf numFmtId="0" fontId="4" fillId="8" borderId="0" xfId="3" applyFont="1" applyFill="1" applyAlignment="1">
      <alignment horizontal="center" vertical="center"/>
    </xf>
    <xf numFmtId="0" fontId="4" fillId="6" borderId="0" xfId="3" applyFont="1" applyFill="1" applyAlignment="1">
      <alignment horizontal="center" vertical="center"/>
    </xf>
    <xf numFmtId="0" fontId="4" fillId="7" borderId="0" xfId="3" applyFont="1" applyFill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89">
    <dxf>
      <alignment horizontal="center"/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/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border diagonalUp="0" diagonalDown="0" outline="0">
        <left/>
        <right style="thin">
          <color theme="7" tint="-0.499984740745262"/>
        </right>
        <top style="thin">
          <color theme="7" tint="-0.499984740745262"/>
        </top>
        <bottom/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border>
        <top style="thin">
          <color theme="7" tint="-0.499984740745262"/>
        </top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border diagonalUp="0" diagonalDown="0">
        <left style="thin">
          <color theme="7" tint="-0.499984740745262"/>
        </left>
        <right style="thin">
          <color theme="7" tint="-0.499984740745262"/>
        </right>
        <top style="thin">
          <color theme="7" tint="-0.499984740745262"/>
        </top>
        <bottom style="thin">
          <color theme="7" tint="-0.499984740745262"/>
        </bottom>
      </border>
    </dxf>
    <dxf>
      <font>
        <b/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theme="7" tint="-0.499984740745262"/>
        </bottom>
      </border>
    </dxf>
    <dxf>
      <font>
        <strike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7" tint="-0.499984740745262"/>
        </left>
        <right style="thin">
          <color theme="7" tint="-0.499984740745262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47" Type="http://schemas.openxmlformats.org/officeDocument/2006/relationships/customXml" Target="../customXml/item2.xml"/><Relationship Id="rId50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48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6.xml"/></Relationships>
</file>

<file path=xl/tables/table1.xml><?xml version="1.0" encoding="utf-8"?>
<table xmlns="http://schemas.openxmlformats.org/spreadsheetml/2006/main" id="1" name="Table1" displayName="Table1" ref="I2:AU65" totalsRowCount="1" headerRowDxfId="85" dataDxfId="83" totalsRowDxfId="81" headerRowBorderDxfId="84" tableBorderDxfId="82" totalsRowBorderDxfId="80">
  <tableColumns count="39">
    <tableColumn id="1" name="Adrien" totalsRowFunction="sum" dataDxfId="79" totalsRowDxfId="78">
      <calculatedColumnFormula>IF(Adrien!G2="EX",3,IF(Adrien!G2="BN",1,"0"))</calculatedColumnFormula>
    </tableColumn>
    <tableColumn id="2" name="Amine" totalsRowFunction="sum" dataDxfId="77" totalsRowDxfId="76">
      <calculatedColumnFormula>IF(Amine!G2="EX",3,IF(Amine!G2="BN",1,"0"))</calculatedColumnFormula>
    </tableColumn>
    <tableColumn id="3" name="Anas" totalsRowFunction="sum" dataDxfId="75" totalsRowDxfId="74">
      <calculatedColumnFormula>IF(Anas!G2="EX",3,IF(Anas!G2="BN",1,"0"))</calculatedColumnFormula>
    </tableColumn>
    <tableColumn id="4" name="Antoine M." totalsRowFunction="sum" dataDxfId="73" totalsRowDxfId="72">
      <calculatedColumnFormula>IF(Antoine!G2="EX",3,IF(Antoine!G2="BN",1,"0"))</calculatedColumnFormula>
    </tableColumn>
    <tableColumn id="5" name="Arezou" totalsRowFunction="sum" dataDxfId="71" totalsRowDxfId="70">
      <calculatedColumnFormula>IF(Arezou!G2="EX",3,IF(Arezou!G2="BN",1,"0"))</calculatedColumnFormula>
    </tableColumn>
    <tableColumn id="6" name="Arnaud T." totalsRowFunction="sum" dataDxfId="69" totalsRowDxfId="68">
      <calculatedColumnFormula>IF(Arnaud!$G2="EX",3,IF(Arnaud!$G2="BN",1,"0"))</calculatedColumnFormula>
    </tableColumn>
    <tableColumn id="7" name="Chloé" totalsRowFunction="sum" dataDxfId="67" totalsRowDxfId="66">
      <calculatedColumnFormula>IF(Chloe!$G2="EX",3,IF(Chloe!$G2="BN",1,"0"))</calculatedColumnFormula>
    </tableColumn>
    <tableColumn id="8" name="Dan L." totalsRowFunction="sum" dataDxfId="65" totalsRowDxfId="64">
      <calculatedColumnFormula>IF(Dan!$G2="EX",3,IF(Dan!$G2="BN",1,"0"))</calculatedColumnFormula>
    </tableColumn>
    <tableColumn id="9" name="David P." totalsRowFunction="sum" dataDxfId="63" totalsRowDxfId="62">
      <calculatedColumnFormula>IF(David!$G2="EX",3,IF(David!$G2="BN",1,"0"))</calculatedColumnFormula>
    </tableColumn>
    <tableColumn id="10" name="Dom" totalsRowFunction="sum" dataDxfId="61" totalsRowDxfId="60">
      <calculatedColumnFormula>IF(Dom!$G2="EX",3,IF(Dom!$G2="BN",1,"0"))</calculatedColumnFormula>
    </tableColumn>
    <tableColumn id="11" name="Dusan" totalsRowFunction="sum" dataDxfId="59" totalsRowDxfId="58">
      <calculatedColumnFormula>IF(Dusan!$G2="EX",3,IF(Dusan!$G2="BN",1,"0"))</calculatedColumnFormula>
    </tableColumn>
    <tableColumn id="12" name="Dylan R." totalsRowFunction="sum" dataDxfId="57" totalsRowDxfId="56">
      <calculatedColumnFormula>IF(Dylan!$G2="EX",3,IF(Dylan!$G2="BN",1,"0"))</calculatedColumnFormula>
    </tableColumn>
    <tableColumn id="13" name="Fred Moreau" totalsRowFunction="sum" dataDxfId="55" totalsRowDxfId="54">
      <calculatedColumnFormula>IF(Fred!$G2="EX",3,IF(Fred!$G2="BN",1,"0"))</calculatedColumnFormula>
    </tableColumn>
    <tableColumn id="14" name="Hamama" totalsRowFunction="sum" dataDxfId="53" totalsRowDxfId="52">
      <calculatedColumnFormula>IF(Hamama!$G2="EX",3,IF(Hamama!$G2="BN",1,"0"))</calculatedColumnFormula>
    </tableColumn>
    <tableColumn id="15" name="Jean-Marie" totalsRowFunction="sum" dataDxfId="51" totalsRowDxfId="50">
      <calculatedColumnFormula>IF('Jean Marie'!G2="EX",3,IF('Jean Marie'!G2="BN",1,"0"))</calculatedColumnFormula>
    </tableColumn>
    <tableColumn id="16" name="Jonathan B." totalsRowFunction="sum" dataDxfId="49" totalsRowDxfId="48">
      <calculatedColumnFormula>IF('Jonathan B'!G2="EX",3,IF('Jonathan B'!$G2="BN",1,"0"))</calculatedColumnFormula>
    </tableColumn>
    <tableColumn id="17" name="Jonathan M." totalsRowFunction="sum" dataDxfId="47" totalsRowDxfId="46">
      <calculatedColumnFormula>IF('Jonathan M'!G2="EX",3,IF('Jonathan M'!$G2="BN",1,"0"))</calculatedColumnFormula>
    </tableColumn>
    <tableColumn id="18" name="José" totalsRowFunction="sum" dataDxfId="45" totalsRowDxfId="44">
      <calculatedColumnFormula>IF(José!$G2="EX",3,IF(José!$G2="BN",1,"0"))</calculatedColumnFormula>
    </tableColumn>
    <tableColumn id="19" name="Julie" totalsRowFunction="sum" dataDxfId="43" totalsRowDxfId="42">
      <calculatedColumnFormula>IF(Julie!$G2="EX",3,IF(Julie!$G2="BN",1,"0"))</calculatedColumnFormula>
    </tableColumn>
    <tableColumn id="20" name="Julien" totalsRowFunction="sum" dataDxfId="41" totalsRowDxfId="40">
      <calculatedColumnFormula>IF(Julien!$G2="EX",3,IF(Julien!$G2="BN",1,"0"))</calculatedColumnFormula>
    </tableColumn>
    <tableColumn id="21" name="Kilian" totalsRowFunction="sum" dataDxfId="39" totalsRowDxfId="38">
      <calculatedColumnFormula>IF(Killian!$G2="EX",3,IF(Killian!$G2="BN",1,"0"))</calculatedColumnFormula>
    </tableColumn>
    <tableColumn id="22" name="Lahcen" totalsRowFunction="sum" dataDxfId="37" totalsRowDxfId="36">
      <calculatedColumnFormula>IF(Lahcen!$G2="EX",3,IF(Lahcen!$G2="BN",1,"0"))</calculatedColumnFormula>
    </tableColumn>
    <tableColumn id="23" name="Lucien" totalsRowFunction="sum" dataDxfId="35" totalsRowDxfId="34">
      <calculatedColumnFormula>IF(Lucien!$G2="EX",3,IF(Lucien!$G2="BN",1,"0"))</calculatedColumnFormula>
    </tableColumn>
    <tableColumn id="24" name="Mikael" totalsRowFunction="custom" dataDxfId="33" totalsRowDxfId="32">
      <calculatedColumnFormula>IF(Mickael!$G2="EX",3,IF(Mickael!$G2="BN",1,"0"))</calculatedColumnFormula>
      <totalsRowFormula>SUBTOTAL(109,Table1[Mikael])</totalsRowFormula>
    </tableColumn>
    <tableColumn id="25" name="Nazrin" totalsRowFunction="custom" dataDxfId="31" totalsRowDxfId="30">
      <calculatedColumnFormula>IF(Nazrin!$G2="EX",3,IF(Nazrin!$G2="BN",1,"0"))</calculatedColumnFormula>
      <totalsRowFormula>SUBTOTAL(109,Table1[Nazrin])</totalsRowFormula>
    </tableColumn>
    <tableColumn id="26" name="Patrick F." totalsRowFunction="custom" dataDxfId="29" totalsRowDxfId="28">
      <calculatedColumnFormula>IF('Patrick F'!$G2="EX",3,IF('Patrick F'!$G2="BN",1,"0"))</calculatedColumnFormula>
      <totalsRowFormula>SUBTOTAL(109,Table1[Patrick F.])</totalsRowFormula>
    </tableColumn>
    <tableColumn id="27" name="Pierre S." totalsRowFunction="custom" dataDxfId="27" totalsRowDxfId="26">
      <calculatedColumnFormula>IF('Pierre S'!$G2="EX",3,IF('Pierre S'!$G2="BN",1,"0"))</calculatedColumnFormula>
      <totalsRowFormula>SUBTOTAL(109,Table1[Pierre S.])</totalsRowFormula>
    </tableColumn>
    <tableColumn id="28" name="Reda" totalsRowFunction="custom" dataDxfId="25" totalsRowDxfId="24">
      <calculatedColumnFormula>IF(Reda!$G2="EX",3,IF(Reda!$G2="BN",1,"0"))</calculatedColumnFormula>
      <totalsRowFormula>SUBTOTAL(109,Table1[Reda])</totalsRowFormula>
    </tableColumn>
    <tableColumn id="29" name="Renaud" totalsRowFunction="custom" dataDxfId="23" totalsRowDxfId="22">
      <calculatedColumnFormula>IF(Renaud!$G2="EX",3,IF(Renaud!$G2="BN",1,"0"))</calculatedColumnFormula>
      <totalsRowFormula>SUBTOTAL(109,Table1[Renaud])</totalsRowFormula>
    </tableColumn>
    <tableColumn id="30" name="Romaric" totalsRowFunction="custom" dataDxfId="21" totalsRowDxfId="20">
      <calculatedColumnFormula>IF(Romaric!$G2="EX",3,IF(Romaric!$G2="BN",1,"0"))</calculatedColumnFormula>
      <totalsRowFormula>SUBTOTAL(109,Table1[Romaric])</totalsRowFormula>
    </tableColumn>
    <tableColumn id="31" name="Soline" totalsRowFunction="sum" dataDxfId="19" totalsRowDxfId="18">
      <calculatedColumnFormula>IF(Soline!$G2="EX",3,IF(Soline!$G2="BN",1,"0"))</calculatedColumnFormula>
    </tableColumn>
    <tableColumn id="32" name="Timo D." totalsRowFunction="sum" dataDxfId="17" totalsRowDxfId="16">
      <calculatedColumnFormula>IF(Timo!$G2="EX",3,IF(Timo!$G2="BN",1,"0"))</calculatedColumnFormula>
    </tableColumn>
    <tableColumn id="33" name="Vanessa" totalsRowFunction="sum" dataDxfId="15" totalsRowDxfId="14">
      <calculatedColumnFormula>IF(Vanessa!$G2="EX",3,IF(Vanessa!$G2="BN",1,"0"))</calculatedColumnFormula>
    </tableColumn>
    <tableColumn id="34" name="Samy" totalsRowFunction="sum" dataDxfId="13" totalsRowDxfId="12">
      <calculatedColumnFormula>IF(Samy!G2="EX",3,IF(Samy!G2="BN",1,"0"))</calculatedColumnFormula>
    </tableColumn>
    <tableColumn id="35" name="Hypolyte" totalsRowFunction="sum" dataDxfId="11" totalsRowDxfId="10">
      <calculatedColumnFormula>IF(Hypo!G2="EX",3,IF(Hypo!G2="BN",1,"0"))</calculatedColumnFormula>
    </tableColumn>
    <tableColumn id="36" name="Bastien" totalsRowFunction="sum" dataDxfId="9" totalsRowDxfId="8">
      <calculatedColumnFormula>IF(Bastien!G2="EX",3,IF(Bastien!G2="BN",1,"0"))</calculatedColumnFormula>
    </tableColumn>
    <tableColumn id="37" name="Guillaume" totalsRowFunction="sum" dataDxfId="7" totalsRowDxfId="6">
      <calculatedColumnFormula>IF(Guillaume!G2="EX",3,IF(Guillaume!G2="BN",1,"0"))</calculatedColumnFormula>
    </tableColumn>
    <tableColumn id="38" name="Arthur" totalsRowFunction="sum" dataDxfId="5" totalsRowDxfId="4">
      <calculatedColumnFormula>IF(Arthur!G2="EX",3,IF(Arthur!G2="BN",1,"0"))</calculatedColumnFormula>
    </tableColumn>
    <tableColumn id="39" name="Andrea" totalsRowFunction="sum" dataDxfId="3" totalsRowDxfId="2">
      <calculatedColumnFormula>IF(Andrea!G2="EX",3,IF(Andrea!G2="BN",1,"0"))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able2" displayName="Table2" ref="A1:B39" totalsRowShown="0">
  <autoFilter ref="A1:B39"/>
  <sortState ref="A2:B39">
    <sortCondition ref="A1:A39"/>
  </sortState>
  <tableColumns count="2">
    <tableColumn id="1" name="NOM"/>
    <tableColumn id="2" name="Pay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Allen &amp; Overy">
      <a:dk1>
        <a:srgbClr val="000000"/>
      </a:dk1>
      <a:lt1>
        <a:srgbClr val="FFFFFF"/>
      </a:lt1>
      <a:dk2>
        <a:srgbClr val="B23427"/>
      </a:dk2>
      <a:lt2>
        <a:srgbClr val="636467"/>
      </a:lt2>
      <a:accent1>
        <a:srgbClr val="006595"/>
      </a:accent1>
      <a:accent2>
        <a:srgbClr val="679146"/>
      </a:accent2>
      <a:accent3>
        <a:srgbClr val="5C6F7B"/>
      </a:accent3>
      <a:accent4>
        <a:srgbClr val="569BBE"/>
      </a:accent4>
      <a:accent5>
        <a:srgbClr val="C7C8CA"/>
      </a:accent5>
      <a:accent6>
        <a:srgbClr val="9E6614"/>
      </a:accent6>
      <a:hlink>
        <a:srgbClr val="5C6F7B"/>
      </a:hlink>
      <a:folHlink>
        <a:srgbClr val="9AD7DB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5"/>
  <sheetViews>
    <sheetView tabSelected="1" workbookViewId="0">
      <pane xSplit="8" ySplit="1" topLeftCell="I2" activePane="bottomRight" state="frozen"/>
      <selection pane="topRight"/>
      <selection pane="bottomLeft"/>
      <selection pane="bottomRight" activeCell="D27" sqref="D27"/>
    </sheetView>
  </sheetViews>
  <sheetFormatPr defaultRowHeight="12.75" x14ac:dyDescent="0.2"/>
  <cols>
    <col min="3" max="3" width="14.28515625" customWidth="1"/>
    <col min="4" max="5" width="6.42578125" customWidth="1"/>
    <col min="6" max="6" width="14.7109375" customWidth="1"/>
    <col min="7" max="7" width="8.28515625" customWidth="1"/>
    <col min="8" max="8" width="8.85546875" customWidth="1"/>
    <col min="9" max="24" width="8.28515625" style="30" customWidth="1"/>
    <col min="25" max="31" width="9.140625" style="30"/>
  </cols>
  <sheetData>
    <row r="1" spans="1:47" ht="15.75" x14ac:dyDescent="0.25">
      <c r="A1" s="298" t="s">
        <v>0</v>
      </c>
      <c r="B1" s="298"/>
      <c r="C1" s="298"/>
      <c r="D1" s="298"/>
      <c r="E1" s="298"/>
      <c r="F1" s="298"/>
      <c r="I1" s="298" t="s">
        <v>1</v>
      </c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8"/>
      <c r="AH1" s="298"/>
      <c r="AI1" s="298"/>
      <c r="AJ1" s="298"/>
      <c r="AK1" s="298"/>
      <c r="AL1" s="298"/>
      <c r="AM1" s="298"/>
      <c r="AN1" s="298"/>
      <c r="AO1" s="298"/>
      <c r="AP1" s="298"/>
      <c r="AQ1" s="298"/>
      <c r="AR1" s="298"/>
      <c r="AS1" s="298"/>
      <c r="AT1" s="298"/>
      <c r="AU1" s="298"/>
    </row>
    <row r="2" spans="1:47" ht="24" customHeight="1" x14ac:dyDescent="0.2">
      <c r="A2" s="301" t="s">
        <v>2</v>
      </c>
      <c r="B2" s="301"/>
      <c r="C2" s="301"/>
      <c r="D2" s="301"/>
      <c r="E2" s="301"/>
      <c r="F2" s="301"/>
      <c r="G2" s="38" t="s">
        <v>3</v>
      </c>
      <c r="H2" s="38" t="s">
        <v>4</v>
      </c>
      <c r="I2" s="34" t="s">
        <v>5</v>
      </c>
      <c r="J2" s="35" t="s">
        <v>6</v>
      </c>
      <c r="K2" s="35" t="s">
        <v>7</v>
      </c>
      <c r="L2" s="35" t="s">
        <v>8</v>
      </c>
      <c r="M2" s="35" t="s">
        <v>9</v>
      </c>
      <c r="N2" s="35" t="s">
        <v>10</v>
      </c>
      <c r="O2" s="35" t="s">
        <v>11</v>
      </c>
      <c r="P2" s="35" t="s">
        <v>12</v>
      </c>
      <c r="Q2" s="35" t="s">
        <v>13</v>
      </c>
      <c r="R2" s="35" t="s">
        <v>14</v>
      </c>
      <c r="S2" s="35" t="s">
        <v>15</v>
      </c>
      <c r="T2" s="35" t="s">
        <v>16</v>
      </c>
      <c r="U2" s="35" t="s">
        <v>17</v>
      </c>
      <c r="V2" s="35" t="s">
        <v>18</v>
      </c>
      <c r="W2" s="35" t="s">
        <v>19</v>
      </c>
      <c r="X2" s="35" t="s">
        <v>20</v>
      </c>
      <c r="Y2" s="35" t="s">
        <v>21</v>
      </c>
      <c r="Z2" s="35" t="s">
        <v>22</v>
      </c>
      <c r="AA2" s="35" t="s">
        <v>23</v>
      </c>
      <c r="AB2" s="35" t="s">
        <v>24</v>
      </c>
      <c r="AC2" s="35" t="s">
        <v>25</v>
      </c>
      <c r="AD2" s="35" t="s">
        <v>26</v>
      </c>
      <c r="AE2" s="36" t="s">
        <v>27</v>
      </c>
      <c r="AF2" s="37" t="s">
        <v>28</v>
      </c>
      <c r="AG2" s="37" t="s">
        <v>29</v>
      </c>
      <c r="AH2" s="37" t="s">
        <v>30</v>
      </c>
      <c r="AI2" s="37" t="s">
        <v>31</v>
      </c>
      <c r="AJ2" s="37" t="s">
        <v>32</v>
      </c>
      <c r="AK2" s="37" t="s">
        <v>33</v>
      </c>
      <c r="AL2" s="37" t="s">
        <v>34</v>
      </c>
      <c r="AM2" s="37" t="s">
        <v>35</v>
      </c>
      <c r="AN2" s="37" t="s">
        <v>36</v>
      </c>
      <c r="AO2" s="37" t="s">
        <v>37</v>
      </c>
      <c r="AP2" s="37" t="s">
        <v>38</v>
      </c>
      <c r="AQ2" s="37" t="s">
        <v>39</v>
      </c>
      <c r="AR2" s="37" t="s">
        <v>40</v>
      </c>
      <c r="AS2" s="35" t="s">
        <v>41</v>
      </c>
      <c r="AT2" s="35" t="s">
        <v>42</v>
      </c>
      <c r="AU2" s="35" t="s">
        <v>111</v>
      </c>
    </row>
    <row r="3" spans="1:47" x14ac:dyDescent="0.2">
      <c r="A3" s="1">
        <v>44885</v>
      </c>
      <c r="B3" s="2">
        <v>0.70833333333333337</v>
      </c>
      <c r="C3" s="13" t="s">
        <v>43</v>
      </c>
      <c r="D3" s="3">
        <v>0</v>
      </c>
      <c r="E3" s="3">
        <v>2</v>
      </c>
      <c r="F3" s="13" t="s">
        <v>44</v>
      </c>
      <c r="G3" t="s">
        <v>45</v>
      </c>
      <c r="H3" t="s">
        <v>46</v>
      </c>
      <c r="I3" s="31" t="str">
        <f>IF(Adrien!G2="EX",3,IF(Adrien!G2="BN",1,"0"))</f>
        <v>0</v>
      </c>
      <c r="J3" s="31" t="str">
        <f>IF(Amine!G2="EX",3,IF(Amine!G2="BN",1,"0"))</f>
        <v>0</v>
      </c>
      <c r="K3" s="32" t="str">
        <f>IF(Anas!G2="EX",3,IF(Anas!G2="BN",1,"0"))</f>
        <v>0</v>
      </c>
      <c r="L3" s="32" t="str">
        <f>IF(Antoine!G2="EX",3,IF(Antoine!G2="BN",1,"0"))</f>
        <v>0</v>
      </c>
      <c r="M3" s="32">
        <f>IF(Arezou!G2="EX",3,IF(Arezou!G2="BN",1,"0"))</f>
        <v>1</v>
      </c>
      <c r="N3" s="32" t="str">
        <f>IF(Arnaud!$G2="EX",3,IF(Arnaud!$G2="BN",1,"0"))</f>
        <v>0</v>
      </c>
      <c r="O3" s="32" t="str">
        <f>IF(Chloe!$G2="EX",3,IF(Chloe!$G2="BN",1,"0"))</f>
        <v>0</v>
      </c>
      <c r="P3" s="32">
        <f>IF(Dan!$G2="EX",3,IF(Dan!$G2="BN",1,"0"))</f>
        <v>3</v>
      </c>
      <c r="Q3" s="32" t="str">
        <f>IF(David!$G2="EX",3,IF(David!$G2="BN",1,"0"))</f>
        <v>0</v>
      </c>
      <c r="R3" s="32" t="str">
        <f>IF(Dom!$G2="EX",3,IF(Dom!$G2="BN",1,"0"))</f>
        <v>0</v>
      </c>
      <c r="S3" s="32">
        <f>IF(Dusan!$G2="EX",3,IF(Dusan!$G2="BN",1,"0"))</f>
        <v>1</v>
      </c>
      <c r="T3" s="32">
        <f>IF(Dylan!$G2="EX",3,IF(Dylan!$G2="BN",1,"0"))</f>
        <v>1</v>
      </c>
      <c r="U3" s="32">
        <f>IF(Fred!$G2="EX",3,IF(Fred!$G2="BN",1,"0"))</f>
        <v>1</v>
      </c>
      <c r="V3" s="32">
        <f>IF(Hamama!$G2="EX",3,IF(Hamama!$G2="BN",1,"0"))</f>
        <v>1</v>
      </c>
      <c r="W3" s="32" t="str">
        <f>IF('Jean Marie'!G2="EX",3,IF('Jean Marie'!G2="BN",1,"0"))</f>
        <v>0</v>
      </c>
      <c r="X3" s="32">
        <f>IF('Jonathan B'!G2="EX",3,IF('Jonathan B'!$G2="BN",1,"0"))</f>
        <v>1</v>
      </c>
      <c r="Y3" s="32" t="str">
        <f>IF('Jonathan M'!G2="EX",3,IF('Jonathan M'!$G2="BN",1,"0"))</f>
        <v>0</v>
      </c>
      <c r="Z3" s="32" t="str">
        <f>IF(José!$G2="EX",3,IF(José!$G2="BN",1,"0"))</f>
        <v>0</v>
      </c>
      <c r="AA3" s="32">
        <f>IF(Julie!$G2="EX",3,IF(Julie!$G2="BN",1,"0"))</f>
        <v>3</v>
      </c>
      <c r="AB3" s="32" t="str">
        <f>IF(Julien!$G2="EX",3,IF(Julien!$G2="BN",1,"0"))</f>
        <v>0</v>
      </c>
      <c r="AC3" s="32" t="str">
        <f>IF(Killian!$G2="EX",3,IF(Killian!$G2="BN",1,"0"))</f>
        <v>0</v>
      </c>
      <c r="AD3" s="32">
        <f>IF(Lahcen!$G2="EX",3,IF(Lahcen!$G2="BN",1,"0"))</f>
        <v>1</v>
      </c>
      <c r="AE3" s="32">
        <f>IF(Lucien!$G2="EX",3,IF(Lucien!$G2="BN",1,"0"))</f>
        <v>1</v>
      </c>
      <c r="AF3" s="32">
        <f>IF(Mickael!$G2="EX",3,IF(Mickael!$G2="BN",1,"0"))</f>
        <v>1</v>
      </c>
      <c r="AG3" s="32" t="str">
        <f>IF(Nazrin!$G2="EX",3,IF(Nazrin!$G2="BN",1,"0"))</f>
        <v>0</v>
      </c>
      <c r="AH3" s="32">
        <f>IF('Patrick F'!$G2="EX",3,IF('Patrick F'!$G2="BN",1,"0"))</f>
        <v>3</v>
      </c>
      <c r="AI3" s="32" t="str">
        <f>IF('Pierre S'!$G2="EX",3,IF('Pierre S'!$G2="BN",1,"0"))</f>
        <v>0</v>
      </c>
      <c r="AJ3" s="32" t="str">
        <f>IF(Reda!$G2="EX",3,IF(Reda!$G2="BN",1,"0"))</f>
        <v>0</v>
      </c>
      <c r="AK3" s="32" t="str">
        <f>IF(Renaud!$G2="EX",3,IF(Renaud!$G2="BN",1,"0"))</f>
        <v>0</v>
      </c>
      <c r="AL3" s="32" t="str">
        <f>IF(Romaric!$G2="EX",3,IF(Romaric!$G2="BN",1,"0"))</f>
        <v>0</v>
      </c>
      <c r="AM3" s="32" t="str">
        <f>IF(Soline!$G2="EX",3,IF(Soline!$G2="BN",1,"0"))</f>
        <v>0</v>
      </c>
      <c r="AN3" s="32">
        <f>IF(Timo!$G2="EX",3,IF(Timo!$G2="BN",1,"0"))</f>
        <v>3</v>
      </c>
      <c r="AO3" s="32">
        <f>IF(Vanessa!$G2="EX",3,IF(Vanessa!$G2="BN",1,"0"))</f>
        <v>3</v>
      </c>
      <c r="AP3" s="195">
        <f>IF(Samy!G2="EX",3,IF(Samy!G2="BN",1,"0"))</f>
        <v>1</v>
      </c>
      <c r="AQ3" s="195">
        <f>IF(Hypo!G2="EX",3,IF(Hypo!G2="BN",1,"0"))</f>
        <v>1</v>
      </c>
      <c r="AR3" s="195">
        <f>IF(Bastien!G2="EX",3,IF(Bastien!G2="BN",1,"0"))</f>
        <v>1</v>
      </c>
      <c r="AS3" s="244">
        <f>IF(Guillaume!G2="EX",3,IF(Guillaume!G2="BN",1,"0"))</f>
        <v>1</v>
      </c>
      <c r="AT3" s="244">
        <f>IF(Arthur!G2="EX",3,IF(Arthur!G2="BN",1,"0"))</f>
        <v>3</v>
      </c>
      <c r="AU3" s="296" t="str">
        <f>IF(Andrea!G2="EX",3,IF(Andrea!G2="BN",1,"0"))</f>
        <v>0</v>
      </c>
    </row>
    <row r="4" spans="1:47" x14ac:dyDescent="0.2">
      <c r="A4" s="4">
        <v>44886</v>
      </c>
      <c r="B4" s="5">
        <v>0.70833333333333337</v>
      </c>
      <c r="C4" s="14" t="s">
        <v>47</v>
      </c>
      <c r="D4" s="3">
        <v>0</v>
      </c>
      <c r="E4" s="3">
        <v>2</v>
      </c>
      <c r="F4" s="14" t="s">
        <v>48</v>
      </c>
      <c r="I4" s="31" t="str">
        <f>IF(Adrien!G3="EX",3,IF(Adrien!G3="BN",1,"0"))</f>
        <v>0</v>
      </c>
      <c r="J4" s="31">
        <f>IF(Amine!G3="EX",3,IF(Amine!G3="BN",1,"0"))</f>
        <v>1</v>
      </c>
      <c r="K4" s="32">
        <f>IF(Anas!G3="EX",3,IF(Anas!G3="BN",1,"0"))</f>
        <v>3</v>
      </c>
      <c r="L4" s="32" t="str">
        <f>IF(Antoine!G3="EX",3,IF(Antoine!G3="BN",1,"0"))</f>
        <v>0</v>
      </c>
      <c r="M4" s="32">
        <f>IF(Arezou!G3="EX",3,IF(Arezou!G3="BN",1,"0"))</f>
        <v>3</v>
      </c>
      <c r="N4" s="32" t="str">
        <f>IF(Arnaud!$G3="EX",3,IF(Arnaud!$G3="BN",1,"0"))</f>
        <v>0</v>
      </c>
      <c r="O4" s="32">
        <f>IF(Chloe!$G3="EX",3,IF(Chloe!$G3="BN",1,"0"))</f>
        <v>3</v>
      </c>
      <c r="P4" s="32">
        <f>IF(Dan!$G3="EX",3,IF(Dan!$G3="BN",1,"0"))</f>
        <v>1</v>
      </c>
      <c r="Q4" s="32">
        <f>IF(David!$G3="EX",3,IF(David!$G3="BN",1,"0"))</f>
        <v>1</v>
      </c>
      <c r="R4" s="32">
        <f>IF(Dom!$G3="EX",3,IF(Dom!$G3="BN",1,"0"))</f>
        <v>3</v>
      </c>
      <c r="S4" s="32">
        <f>IF(Dusan!$G3="EX",3,IF(Dusan!$G3="BN",1,"0"))</f>
        <v>3</v>
      </c>
      <c r="T4" s="32">
        <f>IF(Dylan!$G3="EX",3,IF(Dylan!$G3="BN",1,"0"))</f>
        <v>1</v>
      </c>
      <c r="U4" s="32">
        <f>IF(Fred!$G3="EX",3,IF(Fred!$G3="BN",1,"0"))</f>
        <v>1</v>
      </c>
      <c r="V4" s="32" t="str">
        <f>IF(Hamama!$G3="EX",3,IF(Hamama!$G3="BN",1,"0"))</f>
        <v>0</v>
      </c>
      <c r="W4" s="32">
        <f>IF('Jean Marie'!G3="EX",3,IF('Jean Marie'!G3="BN",1,"0"))</f>
        <v>1</v>
      </c>
      <c r="X4" s="32">
        <f>IF('Jonathan B'!G3="EX",3,IF('Jonathan B'!$G3="BN",1,"0"))</f>
        <v>1</v>
      </c>
      <c r="Y4" s="32">
        <f>IF('Jonathan M'!G3="EX",3,IF('Jonathan M'!$G3="BN",1,"0"))</f>
        <v>3</v>
      </c>
      <c r="Z4" s="32" t="str">
        <f>IF(José!$G3="EX",3,IF(José!$G3="BN",1,"0"))</f>
        <v>0</v>
      </c>
      <c r="AA4" s="32">
        <f>IF(Julie!$G3="EX",3,IF(Julie!$G3="BN",1,"0"))</f>
        <v>1</v>
      </c>
      <c r="AB4" s="32">
        <f>IF(Julien!$G3="EX",3,IF(Julien!$G3="BN",1,"0"))</f>
        <v>1</v>
      </c>
      <c r="AC4" s="32" t="str">
        <f>IF(Killian!$G3="EX",3,IF(Killian!$G3="BN",1,"0"))</f>
        <v>0</v>
      </c>
      <c r="AD4" s="32">
        <f>IF(Lahcen!$G3="EX",3,IF(Lahcen!$G3="BN",1,"0"))</f>
        <v>1</v>
      </c>
      <c r="AE4" s="32">
        <f>IF(Lucien!$G3="EX",3,IF(Lucien!$G3="BN",1,"0"))</f>
        <v>1</v>
      </c>
      <c r="AF4" s="32" t="str">
        <f>IF(Mickael!$G3="EX",3,IF(Mickael!$G3="BN",1,"0"))</f>
        <v>0</v>
      </c>
      <c r="AG4" s="32">
        <f>IF(Nazrin!$G3="EX",3,IF(Nazrin!$G3="BN",1,"0"))</f>
        <v>1</v>
      </c>
      <c r="AH4" s="32" t="str">
        <f>IF('Patrick F'!$G3="EX",3,IF('Patrick F'!$G3="BN",1,"0"))</f>
        <v>0</v>
      </c>
      <c r="AI4" s="32">
        <f>IF('Pierre S'!$G3="EX",3,IF('Pierre S'!$G3="BN",1,"0"))</f>
        <v>1</v>
      </c>
      <c r="AJ4" s="32">
        <f>IF(Reda!$G3="EX",3,IF(Reda!$G3="BN",1,"0"))</f>
        <v>1</v>
      </c>
      <c r="AK4" s="32">
        <f>IF(Renaud!$G3="EX",3,IF(Renaud!$G3="BN",1,"0"))</f>
        <v>1</v>
      </c>
      <c r="AL4" s="32" t="str">
        <f>IF(Romaric!$G3="EX",3,IF(Romaric!$G3="BN",1,"0"))</f>
        <v>0</v>
      </c>
      <c r="AM4" s="32">
        <f>IF(Soline!$G3="EX",3,IF(Soline!$G3="BN",1,"0"))</f>
        <v>1</v>
      </c>
      <c r="AN4" s="32">
        <f>IF(Timo!$G3="EX",3,IF(Timo!$G3="BN",1,"0"))</f>
        <v>1</v>
      </c>
      <c r="AO4" s="32" t="str">
        <f>IF(Vanessa!$G3="EX",3,IF(Vanessa!$G3="BN",1,"0"))</f>
        <v>0</v>
      </c>
      <c r="AP4" s="194">
        <f>IF(Samy!G3="EX",3,IF(Samy!G3="BN",1,"0"))</f>
        <v>3</v>
      </c>
      <c r="AQ4" s="194" t="str">
        <f>IF(Hypo!G3="EX",3,IF(Hypo!G3="BN",1,"0"))</f>
        <v>0</v>
      </c>
      <c r="AR4" s="194">
        <f>IF(Bastien!G3="EX",3,IF(Bastien!G3="BN",1,"0"))</f>
        <v>1</v>
      </c>
      <c r="AS4" s="32">
        <f>IF(Guillaume!G3="EX",3,IF(Guillaume!G3="BN",1,"0"))</f>
        <v>1</v>
      </c>
      <c r="AT4" s="32">
        <f>IF(Arthur!G3="EX",3,IF(Arthur!G3="BN",1,"0"))</f>
        <v>1</v>
      </c>
      <c r="AU4" s="295">
        <f>IF(Andrea!G3="EX",3,IF(Andrea!G3="BN",1,"0"))</f>
        <v>3</v>
      </c>
    </row>
    <row r="5" spans="1:47" x14ac:dyDescent="0.2">
      <c r="A5" s="1">
        <v>44890</v>
      </c>
      <c r="B5" s="2">
        <v>0.58333333333333337</v>
      </c>
      <c r="C5" s="13" t="str">
        <f>C3</f>
        <v>Qatar</v>
      </c>
      <c r="D5" s="3"/>
      <c r="E5" s="3"/>
      <c r="F5" s="13" t="str">
        <f>C4</f>
        <v>Sénégal</v>
      </c>
      <c r="I5" s="31" t="str">
        <f>IF(Adrien!G4="EX",3,IF(Adrien!G4="BN",1,"0"))</f>
        <v>0</v>
      </c>
      <c r="J5" s="31" t="str">
        <f>IF(Amine!G4="EX",3,IF(Amine!G4="BN",1,"0"))</f>
        <v>0</v>
      </c>
      <c r="K5" s="32" t="str">
        <f>IF(Anas!G4="EX",3,IF(Anas!G4="BN",1,"0"))</f>
        <v>0</v>
      </c>
      <c r="L5" s="32" t="str">
        <f>IF(Antoine!G4="EX",3,IF(Antoine!G4="BN",1,"0"))</f>
        <v>0</v>
      </c>
      <c r="M5" s="32" t="str">
        <f>IF(Arezou!G4="EX",3,IF(Arezou!G4="BN",1,"0"))</f>
        <v>0</v>
      </c>
      <c r="N5" s="32" t="str">
        <f>IF(Arnaud!$G4="EX",3,IF(Arnaud!$G4="BN",1,"0"))</f>
        <v>0</v>
      </c>
      <c r="O5" s="32" t="str">
        <f>IF(Chloe!$G4="EX",3,IF(Chloe!$G4="BN",1,"0"))</f>
        <v>0</v>
      </c>
      <c r="P5" s="32" t="str">
        <f>IF(Dan!$G4="EX",3,IF(Dan!$G4="BN",1,"0"))</f>
        <v>0</v>
      </c>
      <c r="Q5" s="32" t="str">
        <f>IF(David!$G4="EX",3,IF(David!$G4="BN",1,"0"))</f>
        <v>0</v>
      </c>
      <c r="R5" s="32" t="str">
        <f>IF(Dom!$G4="EX",3,IF(Dom!$G4="BN",1,"0"))</f>
        <v>0</v>
      </c>
      <c r="S5" s="32" t="str">
        <f>IF(Dusan!$G4="EX",3,IF(Dusan!$G4="BN",1,"0"))</f>
        <v>0</v>
      </c>
      <c r="T5" s="32" t="str">
        <f>IF(Dylan!$G4="EX",3,IF(Dylan!$G4="BN",1,"0"))</f>
        <v>0</v>
      </c>
      <c r="U5" s="32" t="str">
        <f>IF(Fred!$G4="EX",3,IF(Fred!$G4="BN",1,"0"))</f>
        <v>0</v>
      </c>
      <c r="V5" s="32" t="str">
        <f>IF(Hamama!$G4="EX",3,IF(Hamama!$G4="BN",1,"0"))</f>
        <v>0</v>
      </c>
      <c r="W5" s="32" t="str">
        <f>IF('Jean Marie'!G4="EX",3,IF('Jean Marie'!G4="BN",1,"0"))</f>
        <v>0</v>
      </c>
      <c r="X5" s="32" t="str">
        <f>IF('Jonathan B'!G4="EX",3,IF('Jonathan B'!$G4="BN",1,"0"))</f>
        <v>0</v>
      </c>
      <c r="Y5" s="32" t="str">
        <f>IF('Jonathan M'!G4="EX",3,IF('Jonathan M'!$G4="BN",1,"0"))</f>
        <v>0</v>
      </c>
      <c r="Z5" s="32" t="str">
        <f>IF(José!$G4="EX",3,IF(José!$G4="BN",1,"0"))</f>
        <v>0</v>
      </c>
      <c r="AA5" s="32" t="str">
        <f>IF(Julie!$G4="EX",3,IF(Julie!$G4="BN",1,"0"))</f>
        <v>0</v>
      </c>
      <c r="AB5" s="32" t="str">
        <f>IF(Julien!$G4="EX",3,IF(Julien!$G4="BN",1,"0"))</f>
        <v>0</v>
      </c>
      <c r="AC5" s="32" t="str">
        <f>IF(Killian!$G4="EX",3,IF(Killian!$G4="BN",1,"0"))</f>
        <v>0</v>
      </c>
      <c r="AD5" s="32" t="str">
        <f>IF(Lahcen!$G4="EX",3,IF(Lahcen!$G4="BN",1,"0"))</f>
        <v>0</v>
      </c>
      <c r="AE5" s="32" t="str">
        <f>IF(Lucien!$G4="EX",3,IF(Lucien!$G4="BN",1,"0"))</f>
        <v>0</v>
      </c>
      <c r="AF5" s="32" t="str">
        <f>IF(Mickael!$G4="EX",3,IF(Mickael!$G4="BN",1,"0"))</f>
        <v>0</v>
      </c>
      <c r="AG5" s="32" t="str">
        <f>IF(Nazrin!$G4="EX",3,IF(Nazrin!$G4="BN",1,"0"))</f>
        <v>0</v>
      </c>
      <c r="AH5" s="32" t="str">
        <f>IF('Patrick F'!$G4="EX",3,IF('Patrick F'!$G4="BN",1,"0"))</f>
        <v>0</v>
      </c>
      <c r="AI5" s="32" t="str">
        <f>IF('Pierre S'!$G4="EX",3,IF('Pierre S'!$G4="BN",1,"0"))</f>
        <v>0</v>
      </c>
      <c r="AJ5" s="32" t="str">
        <f>IF(Reda!$G4="EX",3,IF(Reda!$G4="BN",1,"0"))</f>
        <v>0</v>
      </c>
      <c r="AK5" s="32" t="str">
        <f>IF(Renaud!$G4="EX",3,IF(Renaud!$G4="BN",1,"0"))</f>
        <v>0</v>
      </c>
      <c r="AL5" s="32" t="str">
        <f>IF(Romaric!$G4="EX",3,IF(Romaric!$G4="BN",1,"0"))</f>
        <v>0</v>
      </c>
      <c r="AM5" s="32" t="str">
        <f>IF(Soline!$G4="EX",3,IF(Soline!$G4="BN",1,"0"))</f>
        <v>0</v>
      </c>
      <c r="AN5" s="32" t="str">
        <f>IF(Timo!$G4="EX",3,IF(Timo!$G4="BN",1,"0"))</f>
        <v>0</v>
      </c>
      <c r="AO5" s="32" t="str">
        <f>IF(Vanessa!$G4="EX",3,IF(Vanessa!$G4="BN",1,"0"))</f>
        <v>0</v>
      </c>
      <c r="AP5" s="194" t="str">
        <f>IF(Samy!G4="EX",3,IF(Samy!G4="BN",1,"0"))</f>
        <v>0</v>
      </c>
      <c r="AQ5" s="194" t="str">
        <f>IF(Hypo!G4="EX",3,IF(Hypo!G4="BN",1,"0"))</f>
        <v>0</v>
      </c>
      <c r="AR5" s="194" t="str">
        <f>IF(Bastien!G4="EX",3,IF(Bastien!G4="BN",1,"0"))</f>
        <v>0</v>
      </c>
      <c r="AS5" s="32" t="str">
        <f>IF(Guillaume!G4="EX",3,IF(Guillaume!G4="BN",1,"0"))</f>
        <v>0</v>
      </c>
      <c r="AT5" s="32" t="str">
        <f>IF(Arthur!G4="EX",3,IF(Arthur!G4="BN",1,"0"))</f>
        <v>0</v>
      </c>
      <c r="AU5" s="295" t="str">
        <f>IF(Andrea!G4="EX",3,IF(Andrea!G4="BN",1,"0"))</f>
        <v>0</v>
      </c>
    </row>
    <row r="6" spans="1:47" x14ac:dyDescent="0.2">
      <c r="A6" s="4">
        <v>44890</v>
      </c>
      <c r="B6" s="5">
        <v>0.70833333333333337</v>
      </c>
      <c r="C6" s="14" t="str">
        <f>F4</f>
        <v>Pays-Bas</v>
      </c>
      <c r="D6" s="3"/>
      <c r="E6" s="3"/>
      <c r="F6" s="14" t="str">
        <f>F3</f>
        <v>Equateur</v>
      </c>
      <c r="I6" s="31" t="str">
        <f>IF(Adrien!G5="EX",3,IF(Adrien!G5="BN",1,"0"))</f>
        <v>0</v>
      </c>
      <c r="J6" s="31" t="str">
        <f>IF(Amine!G5="EX",3,IF(Amine!G5="BN",1,"0"))</f>
        <v>0</v>
      </c>
      <c r="K6" s="32" t="str">
        <f>IF(Anas!G5="EX",3,IF(Anas!G5="BN",1,"0"))</f>
        <v>0</v>
      </c>
      <c r="L6" s="32" t="str">
        <f>IF(Antoine!G5="EX",3,IF(Antoine!G5="BN",1,"0"))</f>
        <v>0</v>
      </c>
      <c r="M6" s="32" t="str">
        <f>IF(Arezou!G5="EX",3,IF(Arezou!G5="BN",1,"0"))</f>
        <v>0</v>
      </c>
      <c r="N6" s="32" t="str">
        <f>IF(Arnaud!$G5="EX",3,IF(Arnaud!$G5="BN",1,"0"))</f>
        <v>0</v>
      </c>
      <c r="O6" s="32" t="str">
        <f>IF(Chloe!$G5="EX",3,IF(Chloe!$G5="BN",1,"0"))</f>
        <v>0</v>
      </c>
      <c r="P6" s="32" t="str">
        <f>IF(Dan!$G5="EX",3,IF(Dan!$G5="BN",1,"0"))</f>
        <v>0</v>
      </c>
      <c r="Q6" s="32" t="str">
        <f>IF(David!$G5="EX",3,IF(David!$G5="BN",1,"0"))</f>
        <v>0</v>
      </c>
      <c r="R6" s="32" t="str">
        <f>IF(Dom!$G5="EX",3,IF(Dom!$G5="BN",1,"0"))</f>
        <v>0</v>
      </c>
      <c r="S6" s="32" t="str">
        <f>IF(Dusan!$G5="EX",3,IF(Dusan!$G5="BN",1,"0"))</f>
        <v>0</v>
      </c>
      <c r="T6" s="32" t="str">
        <f>IF(Dylan!$G5="EX",3,IF(Dylan!$G5="BN",1,"0"))</f>
        <v>0</v>
      </c>
      <c r="U6" s="32" t="str">
        <f>IF(Fred!$G5="EX",3,IF(Fred!$G5="BN",1,"0"))</f>
        <v>0</v>
      </c>
      <c r="V6" s="32" t="str">
        <f>IF(Hamama!$G5="EX",3,IF(Hamama!$G5="BN",1,"0"))</f>
        <v>0</v>
      </c>
      <c r="W6" s="32" t="str">
        <f>IF('Jean Marie'!G5="EX",3,IF('Jean Marie'!G5="BN",1,"0"))</f>
        <v>0</v>
      </c>
      <c r="X6" s="32" t="str">
        <f>IF('Jonathan B'!G5="EX",3,IF('Jonathan B'!$G5="BN",1,"0"))</f>
        <v>0</v>
      </c>
      <c r="Y6" s="32" t="str">
        <f>IF('Jonathan M'!G5="EX",3,IF('Jonathan M'!$G5="BN",1,"0"))</f>
        <v>0</v>
      </c>
      <c r="Z6" s="32" t="str">
        <f>IF(José!$G5="EX",3,IF(José!$G5="BN",1,"0"))</f>
        <v>0</v>
      </c>
      <c r="AA6" s="32" t="str">
        <f>IF(Julie!$G5="EX",3,IF(Julie!$G5="BN",1,"0"))</f>
        <v>0</v>
      </c>
      <c r="AB6" s="32" t="str">
        <f>IF(Julien!$G5="EX",3,IF(Julien!$G5="BN",1,"0"))</f>
        <v>0</v>
      </c>
      <c r="AC6" s="32" t="str">
        <f>IF(Killian!$G5="EX",3,IF(Killian!$G5="BN",1,"0"))</f>
        <v>0</v>
      </c>
      <c r="AD6" s="32" t="str">
        <f>IF(Lahcen!$G5="EX",3,IF(Lahcen!$G5="BN",1,"0"))</f>
        <v>0</v>
      </c>
      <c r="AE6" s="32" t="str">
        <f>IF(Lucien!$G5="EX",3,IF(Lucien!$G5="BN",1,"0"))</f>
        <v>0</v>
      </c>
      <c r="AF6" s="32" t="str">
        <f>IF(Mickael!$G5="EX",3,IF(Mickael!$G5="BN",1,"0"))</f>
        <v>0</v>
      </c>
      <c r="AG6" s="32" t="str">
        <f>IF(Nazrin!$G5="EX",3,IF(Nazrin!$G5="BN",1,"0"))</f>
        <v>0</v>
      </c>
      <c r="AH6" s="32" t="str">
        <f>IF('Patrick F'!$G5="EX",3,IF('Patrick F'!$G5="BN",1,"0"))</f>
        <v>0</v>
      </c>
      <c r="AI6" s="32" t="str">
        <f>IF('Pierre S'!$G5="EX",3,IF('Pierre S'!$G5="BN",1,"0"))</f>
        <v>0</v>
      </c>
      <c r="AJ6" s="32" t="str">
        <f>IF(Reda!$G5="EX",3,IF(Reda!$G5="BN",1,"0"))</f>
        <v>0</v>
      </c>
      <c r="AK6" s="32" t="str">
        <f>IF(Renaud!$G5="EX",3,IF(Renaud!$G5="BN",1,"0"))</f>
        <v>0</v>
      </c>
      <c r="AL6" s="32" t="str">
        <f>IF(Romaric!$G5="EX",3,IF(Romaric!$G5="BN",1,"0"))</f>
        <v>0</v>
      </c>
      <c r="AM6" s="32" t="str">
        <f>IF(Soline!$G5="EX",3,IF(Soline!$G5="BN",1,"0"))</f>
        <v>0</v>
      </c>
      <c r="AN6" s="32" t="str">
        <f>IF(Timo!$G5="EX",3,IF(Timo!$G5="BN",1,"0"))</f>
        <v>0</v>
      </c>
      <c r="AO6" s="32" t="str">
        <f>IF(Vanessa!$G5="EX",3,IF(Vanessa!$G5="BN",1,"0"))</f>
        <v>0</v>
      </c>
      <c r="AP6" s="194" t="str">
        <f>IF(Samy!G5="EX",3,IF(Samy!G5="BN",1,"0"))</f>
        <v>0</v>
      </c>
      <c r="AQ6" s="194" t="str">
        <f>IF(Hypo!G5="EX",3,IF(Hypo!G5="BN",1,"0"))</f>
        <v>0</v>
      </c>
      <c r="AR6" s="194" t="str">
        <f>IF(Bastien!G5="EX",3,IF(Bastien!G5="BN",1,"0"))</f>
        <v>0</v>
      </c>
      <c r="AS6" s="32" t="str">
        <f>IF(Guillaume!G5="EX",3,IF(Guillaume!G5="BN",1,"0"))</f>
        <v>0</v>
      </c>
      <c r="AT6" s="32" t="str">
        <f>IF(Arthur!G5="EX",3,IF(Arthur!G5="BN",1,"0"))</f>
        <v>0</v>
      </c>
      <c r="AU6" s="295" t="str">
        <f>IF(Andrea!G5="EX",3,IF(Andrea!G5="BN",1,"0"))</f>
        <v>0</v>
      </c>
    </row>
    <row r="7" spans="1:47" x14ac:dyDescent="0.2">
      <c r="A7" s="1">
        <v>44894</v>
      </c>
      <c r="B7" s="2">
        <v>0.66666666666666663</v>
      </c>
      <c r="C7" s="13" t="str">
        <f>F4</f>
        <v>Pays-Bas</v>
      </c>
      <c r="D7" s="3"/>
      <c r="E7" s="3"/>
      <c r="F7" s="13" t="str">
        <f>C3</f>
        <v>Qatar</v>
      </c>
      <c r="I7" s="31" t="str">
        <f>IF(Adrien!G6="EX",3,IF(Adrien!G6="BN",1,"0"))</f>
        <v>0</v>
      </c>
      <c r="J7" s="31" t="str">
        <f>IF(Amine!G6="EX",3,IF(Amine!G6="BN",1,"0"))</f>
        <v>0</v>
      </c>
      <c r="K7" s="32" t="str">
        <f>IF(Anas!G6="EX",3,IF(Anas!G6="BN",1,"0"))</f>
        <v>0</v>
      </c>
      <c r="L7" s="32" t="str">
        <f>IF(Antoine!G6="EX",3,IF(Antoine!G6="BN",1,"0"))</f>
        <v>0</v>
      </c>
      <c r="M7" s="32" t="str">
        <f>IF(Arezou!G6="EX",3,IF(Arezou!G6="BN",1,"0"))</f>
        <v>0</v>
      </c>
      <c r="N7" s="32" t="str">
        <f>IF(Arnaud!$G6="EX",3,IF(Arnaud!$G6="BN",1,"0"))</f>
        <v>0</v>
      </c>
      <c r="O7" s="32" t="str">
        <f>IF(Chloe!$G6="EX",3,IF(Chloe!$G6="BN",1,"0"))</f>
        <v>0</v>
      </c>
      <c r="P7" s="32" t="str">
        <f>IF(Dan!$G6="EX",3,IF(Dan!$G6="BN",1,"0"))</f>
        <v>0</v>
      </c>
      <c r="Q7" s="32" t="str">
        <f>IF(David!$G6="EX",3,IF(David!$G6="BN",1,"0"))</f>
        <v>0</v>
      </c>
      <c r="R7" s="32" t="str">
        <f>IF(Dom!$G6="EX",3,IF(Dom!$G6="BN",1,"0"))</f>
        <v>0</v>
      </c>
      <c r="S7" s="32" t="str">
        <f>IF(Dusan!$G6="EX",3,IF(Dusan!$G6="BN",1,"0"))</f>
        <v>0</v>
      </c>
      <c r="T7" s="32" t="str">
        <f>IF(Dylan!$G6="EX",3,IF(Dylan!$G6="BN",1,"0"))</f>
        <v>0</v>
      </c>
      <c r="U7" s="32" t="str">
        <f>IF(Fred!$G6="EX",3,IF(Fred!$G6="BN",1,"0"))</f>
        <v>0</v>
      </c>
      <c r="V7" s="32" t="str">
        <f>IF(Hamama!$G6="EX",3,IF(Hamama!$G6="BN",1,"0"))</f>
        <v>0</v>
      </c>
      <c r="W7" s="32" t="str">
        <f>IF('Jean Marie'!G6="EX",3,IF('Jean Marie'!G6="BN",1,"0"))</f>
        <v>0</v>
      </c>
      <c r="X7" s="32" t="str">
        <f>IF('Jonathan B'!G6="EX",3,IF('Jonathan B'!$G6="BN",1,"0"))</f>
        <v>0</v>
      </c>
      <c r="Y7" s="32" t="str">
        <f>IF('Jonathan M'!G6="EX",3,IF('Jonathan M'!$G6="BN",1,"0"))</f>
        <v>0</v>
      </c>
      <c r="Z7" s="32" t="str">
        <f>IF(José!$G6="EX",3,IF(José!$G6="BN",1,"0"))</f>
        <v>0</v>
      </c>
      <c r="AA7" s="32" t="str">
        <f>IF(Julie!$G6="EX",3,IF(Julie!$G6="BN",1,"0"))</f>
        <v>0</v>
      </c>
      <c r="AB7" s="32" t="str">
        <f>IF(Julien!$G6="EX",3,IF(Julien!$G6="BN",1,"0"))</f>
        <v>0</v>
      </c>
      <c r="AC7" s="32" t="str">
        <f>IF(Killian!$G6="EX",3,IF(Killian!$G6="BN",1,"0"))</f>
        <v>0</v>
      </c>
      <c r="AD7" s="32" t="str">
        <f>IF(Lahcen!$G6="EX",3,IF(Lahcen!$G6="BN",1,"0"))</f>
        <v>0</v>
      </c>
      <c r="AE7" s="32" t="str">
        <f>IF(Lucien!$G6="EX",3,IF(Lucien!$G6="BN",1,"0"))</f>
        <v>0</v>
      </c>
      <c r="AF7" s="32" t="str">
        <f>IF(Mickael!$G6="EX",3,IF(Mickael!$G6="BN",1,"0"))</f>
        <v>0</v>
      </c>
      <c r="AG7" s="32" t="str">
        <f>IF(Nazrin!$G6="EX",3,IF(Nazrin!$G6="BN",1,"0"))</f>
        <v>0</v>
      </c>
      <c r="AH7" s="32" t="str">
        <f>IF('Patrick F'!$G6="EX",3,IF('Patrick F'!$G6="BN",1,"0"))</f>
        <v>0</v>
      </c>
      <c r="AI7" s="32" t="str">
        <f>IF('Pierre S'!$G6="EX",3,IF('Pierre S'!$G6="BN",1,"0"))</f>
        <v>0</v>
      </c>
      <c r="AJ7" s="32" t="str">
        <f>IF(Reda!$G6="EX",3,IF(Reda!$G6="BN",1,"0"))</f>
        <v>0</v>
      </c>
      <c r="AK7" s="32" t="str">
        <f>IF(Renaud!$G6="EX",3,IF(Renaud!$G6="BN",1,"0"))</f>
        <v>0</v>
      </c>
      <c r="AL7" s="32" t="str">
        <f>IF(Romaric!$G6="EX",3,IF(Romaric!$G6="BN",1,"0"))</f>
        <v>0</v>
      </c>
      <c r="AM7" s="32" t="str">
        <f>IF(Soline!$G6="EX",3,IF(Soline!$G6="BN",1,"0"))</f>
        <v>0</v>
      </c>
      <c r="AN7" s="32" t="str">
        <f>IF(Timo!$G6="EX",3,IF(Timo!$G6="BN",1,"0"))</f>
        <v>0</v>
      </c>
      <c r="AO7" s="32" t="str">
        <f>IF(Vanessa!$G6="EX",3,IF(Vanessa!$G6="BN",1,"0"))</f>
        <v>0</v>
      </c>
      <c r="AP7" s="194" t="str">
        <f>IF(Samy!G6="EX",3,IF(Samy!G6="BN",1,"0"))</f>
        <v>0</v>
      </c>
      <c r="AQ7" s="194" t="str">
        <f>IF(Hypo!G6="EX",3,IF(Hypo!G6="BN",1,"0"))</f>
        <v>0</v>
      </c>
      <c r="AR7" s="194" t="str">
        <f>IF(Bastien!G6="EX",3,IF(Bastien!G6="BN",1,"0"))</f>
        <v>0</v>
      </c>
      <c r="AS7" s="32" t="str">
        <f>IF(Guillaume!G6="EX",3,IF(Guillaume!G6="BN",1,"0"))</f>
        <v>0</v>
      </c>
      <c r="AT7" s="32" t="str">
        <f>IF(Arthur!G6="EX",3,IF(Arthur!G6="BN",1,"0"))</f>
        <v>0</v>
      </c>
      <c r="AU7" s="295" t="str">
        <f>IF(Andrea!G6="EX",3,IF(Andrea!G6="BN",1,"0"))</f>
        <v>0</v>
      </c>
    </row>
    <row r="8" spans="1:47" x14ac:dyDescent="0.2">
      <c r="A8" s="4">
        <v>44894</v>
      </c>
      <c r="B8" s="5">
        <v>0.66666666666666663</v>
      </c>
      <c r="C8" s="14" t="str">
        <f>F3</f>
        <v>Equateur</v>
      </c>
      <c r="D8" s="3"/>
      <c r="E8" s="3"/>
      <c r="F8" s="14" t="str">
        <f>C4</f>
        <v>Sénégal</v>
      </c>
      <c r="I8" s="31" t="str">
        <f>IF(Adrien!G7="EX",3,IF(Adrien!G7="BN",1,"0"))</f>
        <v>0</v>
      </c>
      <c r="J8" s="31" t="str">
        <f>IF(Amine!G7="EX",3,IF(Amine!G7="BN",1,"0"))</f>
        <v>0</v>
      </c>
      <c r="K8" s="32" t="str">
        <f>IF(Anas!G7="EX",3,IF(Anas!G7="BN",1,"0"))</f>
        <v>0</v>
      </c>
      <c r="L8" s="32" t="str">
        <f>IF(Antoine!G7="EX",3,IF(Antoine!G7="BN",1,"0"))</f>
        <v>0</v>
      </c>
      <c r="M8" s="32" t="str">
        <f>IF(Arezou!G7="EX",3,IF(Arezou!G7="BN",1,"0"))</f>
        <v>0</v>
      </c>
      <c r="N8" s="32" t="str">
        <f>IF(Arnaud!$G7="EX",3,IF(Arnaud!$G7="BN",1,"0"))</f>
        <v>0</v>
      </c>
      <c r="O8" s="32" t="str">
        <f>IF(Chloe!$G7="EX",3,IF(Chloe!$G7="BN",1,"0"))</f>
        <v>0</v>
      </c>
      <c r="P8" s="32" t="str">
        <f>IF(Dan!$G7="EX",3,IF(Dan!$G7="BN",1,"0"))</f>
        <v>0</v>
      </c>
      <c r="Q8" s="32" t="str">
        <f>IF(David!$G7="EX",3,IF(David!$G7="BN",1,"0"))</f>
        <v>0</v>
      </c>
      <c r="R8" s="32" t="str">
        <f>IF(Dom!$G7="EX",3,IF(Dom!$G7="BN",1,"0"))</f>
        <v>0</v>
      </c>
      <c r="S8" s="32" t="str">
        <f>IF(Dusan!$G7="EX",3,IF(Dusan!$G7="BN",1,"0"))</f>
        <v>0</v>
      </c>
      <c r="T8" s="32" t="str">
        <f>IF(Dylan!$G7="EX",3,IF(Dylan!$G7="BN",1,"0"))</f>
        <v>0</v>
      </c>
      <c r="U8" s="32" t="str">
        <f>IF(Fred!$G7="EX",3,IF(Fred!$G7="BN",1,"0"))</f>
        <v>0</v>
      </c>
      <c r="V8" s="32" t="str">
        <f>IF(Hamama!$G7="EX",3,IF(Hamama!$G7="BN",1,"0"))</f>
        <v>0</v>
      </c>
      <c r="W8" s="32" t="str">
        <f>IF('Jean Marie'!G7="EX",3,IF('Jean Marie'!G7="BN",1,"0"))</f>
        <v>0</v>
      </c>
      <c r="X8" s="32" t="str">
        <f>IF('Jonathan B'!G7="EX",3,IF('Jonathan B'!$G7="BN",1,"0"))</f>
        <v>0</v>
      </c>
      <c r="Y8" s="32" t="str">
        <f>IF('Jonathan M'!G7="EX",3,IF('Jonathan M'!$G7="BN",1,"0"))</f>
        <v>0</v>
      </c>
      <c r="Z8" s="32" t="str">
        <f>IF(José!$G7="EX",3,IF(José!$G7="BN",1,"0"))</f>
        <v>0</v>
      </c>
      <c r="AA8" s="32" t="str">
        <f>IF(Julie!$G7="EX",3,IF(Julie!$G7="BN",1,"0"))</f>
        <v>0</v>
      </c>
      <c r="AB8" s="32" t="str">
        <f>IF(Julien!$G7="EX",3,IF(Julien!$G7="BN",1,"0"))</f>
        <v>0</v>
      </c>
      <c r="AC8" s="32" t="str">
        <f>IF(Killian!$G7="EX",3,IF(Killian!$G7="BN",1,"0"))</f>
        <v>0</v>
      </c>
      <c r="AD8" s="32" t="str">
        <f>IF(Lahcen!$G7="EX",3,IF(Lahcen!$G7="BN",1,"0"))</f>
        <v>0</v>
      </c>
      <c r="AE8" s="32" t="str">
        <f>IF(Lucien!$G7="EX",3,IF(Lucien!$G7="BN",1,"0"))</f>
        <v>0</v>
      </c>
      <c r="AF8" s="32" t="str">
        <f>IF(Mickael!$G7="EX",3,IF(Mickael!$G7="BN",1,"0"))</f>
        <v>0</v>
      </c>
      <c r="AG8" s="32" t="str">
        <f>IF(Nazrin!$G7="EX",3,IF(Nazrin!$G7="BN",1,"0"))</f>
        <v>0</v>
      </c>
      <c r="AH8" s="32" t="str">
        <f>IF('Patrick F'!$G7="EX",3,IF('Patrick F'!$G7="BN",1,"0"))</f>
        <v>0</v>
      </c>
      <c r="AI8" s="32" t="str">
        <f>IF('Pierre S'!$G7="EX",3,IF('Pierre S'!$G7="BN",1,"0"))</f>
        <v>0</v>
      </c>
      <c r="AJ8" s="32" t="str">
        <f>IF(Reda!$G7="EX",3,IF(Reda!$G7="BN",1,"0"))</f>
        <v>0</v>
      </c>
      <c r="AK8" s="32" t="str">
        <f>IF(Renaud!$G7="EX",3,IF(Renaud!$G7="BN",1,"0"))</f>
        <v>0</v>
      </c>
      <c r="AL8" s="32" t="str">
        <f>IF(Romaric!$G7="EX",3,IF(Romaric!$G7="BN",1,"0"))</f>
        <v>0</v>
      </c>
      <c r="AM8" s="32" t="str">
        <f>IF(Soline!$G7="EX",3,IF(Soline!$G7="BN",1,"0"))</f>
        <v>0</v>
      </c>
      <c r="AN8" s="32" t="str">
        <f>IF(Timo!$G7="EX",3,IF(Timo!$G7="BN",1,"0"))</f>
        <v>0</v>
      </c>
      <c r="AO8" s="32" t="str">
        <f>IF(Vanessa!$G7="EX",3,IF(Vanessa!$G7="BN",1,"0"))</f>
        <v>0</v>
      </c>
      <c r="AP8" s="194" t="str">
        <f>IF(Samy!G7="EX",3,IF(Samy!G7="BN",1,"0"))</f>
        <v>0</v>
      </c>
      <c r="AQ8" s="194" t="str">
        <f>IF(Hypo!G7="EX",3,IF(Hypo!G7="BN",1,"0"))</f>
        <v>0</v>
      </c>
      <c r="AR8" s="194" t="str">
        <f>IF(Bastien!G7="EX",3,IF(Bastien!G7="BN",1,"0"))</f>
        <v>0</v>
      </c>
      <c r="AS8" s="32" t="str">
        <f>IF(Guillaume!G7="EX",3,IF(Guillaume!G7="BN",1,"0"))</f>
        <v>0</v>
      </c>
      <c r="AT8" s="32" t="str">
        <f>IF(Arthur!G7="EX",3,IF(Arthur!G7="BN",1,"0"))</f>
        <v>0</v>
      </c>
      <c r="AU8" s="295" t="str">
        <f>IF(Andrea!G7="EX",3,IF(Andrea!G7="BN",1,"0"))</f>
        <v>0</v>
      </c>
    </row>
    <row r="9" spans="1:47" x14ac:dyDescent="0.2">
      <c r="A9" s="15"/>
      <c r="B9" s="15"/>
      <c r="C9" s="15"/>
      <c r="D9" s="15"/>
      <c r="E9" s="15"/>
      <c r="F9" s="15"/>
      <c r="I9" s="31" t="str">
        <f>IF(Adrien!G8="EX",3,IF(Adrien!G8="BN",1,"0"))</f>
        <v>0</v>
      </c>
      <c r="J9" s="31" t="str">
        <f>IF(Amine!G8="EX",3,IF(Amine!G8="BN",1,"0"))</f>
        <v>0</v>
      </c>
      <c r="K9" s="32" t="str">
        <f>IF(Anas!G8="EX",3,IF(Anas!G8="BN",1,"0"))</f>
        <v>0</v>
      </c>
      <c r="L9" s="32" t="str">
        <f>IF(Antoine!G8="EX",3,IF(Antoine!G8="BN",1,"0"))</f>
        <v>0</v>
      </c>
      <c r="M9" s="32" t="str">
        <f>IF(Arezou!G8="EX",3,IF(Arezou!G8="BN",1,"0"))</f>
        <v>0</v>
      </c>
      <c r="N9" s="32" t="str">
        <f>IF(Arnaud!$G8="EX",3,IF(Arnaud!$G8="BN",1,"0"))</f>
        <v>0</v>
      </c>
      <c r="O9" s="32" t="str">
        <f>IF(Chloe!$G8="EX",3,IF(Chloe!$G8="BN",1,"0"))</f>
        <v>0</v>
      </c>
      <c r="P9" s="32" t="str">
        <f>IF(Dan!$G8="EX",3,IF(Dan!$G8="BN",1,"0"))</f>
        <v>0</v>
      </c>
      <c r="Q9" s="32" t="str">
        <f>IF(David!$G8="EX",3,IF(David!$G8="BN",1,"0"))</f>
        <v>0</v>
      </c>
      <c r="R9" s="32" t="str">
        <f>IF(Dom!$G8="EX",3,IF(Dom!$G8="BN",1,"0"))</f>
        <v>0</v>
      </c>
      <c r="S9" s="32" t="str">
        <f>IF(Dusan!$G8="EX",3,IF(Dusan!$G8="BN",1,"0"))</f>
        <v>0</v>
      </c>
      <c r="T9" s="32" t="str">
        <f>IF(Dylan!$G8="EX",3,IF(Dylan!$G8="BN",1,"0"))</f>
        <v>0</v>
      </c>
      <c r="U9" s="32" t="str">
        <f>IF(Fred!$G8="EX",3,IF(Fred!$G8="BN",1,"0"))</f>
        <v>0</v>
      </c>
      <c r="V9" s="32" t="str">
        <f>IF(Hamama!$G8="EX",3,IF(Hamama!$G8="BN",1,"0"))</f>
        <v>0</v>
      </c>
      <c r="W9" s="32" t="str">
        <f>IF('Jean Marie'!G8="EX",3,IF('Jean Marie'!G8="BN",1,"0"))</f>
        <v>0</v>
      </c>
      <c r="X9" s="32" t="str">
        <f>IF('Jonathan B'!G8="EX",3,IF('Jonathan B'!$G8="BN",1,"0"))</f>
        <v>0</v>
      </c>
      <c r="Y9" s="32" t="str">
        <f>IF('Jonathan M'!G8="EX",3,IF('Jonathan M'!$G8="BN",1,"0"))</f>
        <v>0</v>
      </c>
      <c r="Z9" s="32" t="str">
        <f>IF(José!$G8="EX",3,IF(José!$G8="BN",1,"0"))</f>
        <v>0</v>
      </c>
      <c r="AA9" s="32" t="str">
        <f>IF(Julie!$G8="EX",3,IF(Julie!$G8="BN",1,"0"))</f>
        <v>0</v>
      </c>
      <c r="AB9" s="32" t="str">
        <f>IF(Julien!$G8="EX",3,IF(Julien!$G8="BN",1,"0"))</f>
        <v>0</v>
      </c>
      <c r="AC9" s="32" t="str">
        <f>IF(Killian!$G8="EX",3,IF(Killian!$G8="BN",1,"0"))</f>
        <v>0</v>
      </c>
      <c r="AD9" s="32" t="str">
        <f>IF(Lahcen!$G8="EX",3,IF(Lahcen!$G8="BN",1,"0"))</f>
        <v>0</v>
      </c>
      <c r="AE9" s="32" t="str">
        <f>IF(Lucien!$G8="EX",3,IF(Lucien!$G8="BN",1,"0"))</f>
        <v>0</v>
      </c>
      <c r="AF9" s="32" t="str">
        <f>IF(Mickael!$G8="EX",3,IF(Mickael!$G8="BN",1,"0"))</f>
        <v>0</v>
      </c>
      <c r="AG9" s="32" t="str">
        <f>IF(Nazrin!$G8="EX",3,IF(Nazrin!$G8="BN",1,"0"))</f>
        <v>0</v>
      </c>
      <c r="AH9" s="32" t="str">
        <f>IF('Patrick F'!$G8="EX",3,IF('Patrick F'!$G8="BN",1,"0"))</f>
        <v>0</v>
      </c>
      <c r="AI9" s="32" t="str">
        <f>IF('Pierre S'!$G8="EX",3,IF('Pierre S'!$G8="BN",1,"0"))</f>
        <v>0</v>
      </c>
      <c r="AJ9" s="32" t="str">
        <f>IF(Reda!$G8="EX",3,IF(Reda!$G8="BN",1,"0"))</f>
        <v>0</v>
      </c>
      <c r="AK9" s="32" t="str">
        <f>IF(Renaud!$G8="EX",3,IF(Renaud!$G8="BN",1,"0"))</f>
        <v>0</v>
      </c>
      <c r="AL9" s="32" t="str">
        <f>IF(Romaric!$G8="EX",3,IF(Romaric!$G8="BN",1,"0"))</f>
        <v>0</v>
      </c>
      <c r="AM9" s="32" t="str">
        <f>IF(Soline!$G8="EX",3,IF(Soline!$G8="BN",1,"0"))</f>
        <v>0</v>
      </c>
      <c r="AN9" s="32" t="str">
        <f>IF(Timo!$G8="EX",3,IF(Timo!$G8="BN",1,"0"))</f>
        <v>0</v>
      </c>
      <c r="AO9" s="32" t="str">
        <f>IF(Vanessa!$G8="EX",3,IF(Vanessa!$G8="BN",1,"0"))</f>
        <v>0</v>
      </c>
      <c r="AP9" s="194" t="str">
        <f>IF(Samy!G8="EX",3,IF(Samy!G8="BN",1,"0"))</f>
        <v>0</v>
      </c>
      <c r="AQ9" s="194" t="str">
        <f>IF(Hypo!G8="EX",3,IF(Hypo!G8="BN",1,"0"))</f>
        <v>0</v>
      </c>
      <c r="AR9" s="194" t="str">
        <f>IF(Bastien!G8="EX",3,IF(Bastien!G8="BN",1,"0"))</f>
        <v>0</v>
      </c>
      <c r="AS9" s="32" t="str">
        <f>IF(Guillaume!G8="EX",3,IF(Guillaume!G8="BN",1,"0"))</f>
        <v>0</v>
      </c>
      <c r="AT9" s="32" t="str">
        <f>IF(Arthur!G8="EX",3,IF(Arthur!G8="BN",1,"0"))</f>
        <v>0</v>
      </c>
      <c r="AU9" s="295" t="str">
        <f>IF(Andrea!G8="EX",3,IF(Andrea!G8="BN",1,"0"))</f>
        <v>0</v>
      </c>
    </row>
    <row r="10" spans="1:47" x14ac:dyDescent="0.2">
      <c r="A10" s="302" t="s">
        <v>49</v>
      </c>
      <c r="B10" s="302"/>
      <c r="C10" s="302"/>
      <c r="D10" s="302"/>
      <c r="E10" s="302"/>
      <c r="F10" s="302"/>
      <c r="I10" s="31" t="str">
        <f>IF(Adrien!G9="EX",3,IF(Adrien!G9="BN",1,"0"))</f>
        <v>0</v>
      </c>
      <c r="J10" s="31" t="str">
        <f>IF(Amine!G9="EX",3,IF(Amine!G9="BN",1,"0"))</f>
        <v>0</v>
      </c>
      <c r="K10" s="32" t="str">
        <f>IF(Anas!G9="EX",3,IF(Anas!G9="BN",1,"0"))</f>
        <v>0</v>
      </c>
      <c r="L10" s="32" t="str">
        <f>IF(Antoine!G9="EX",3,IF(Antoine!G9="BN",1,"0"))</f>
        <v>0</v>
      </c>
      <c r="M10" s="32" t="str">
        <f>IF(Arezou!G9="EX",3,IF(Arezou!G9="BN",1,"0"))</f>
        <v>0</v>
      </c>
      <c r="N10" s="32" t="str">
        <f>IF(Arnaud!$G9="EX",3,IF(Arnaud!$G9="BN",1,"0"))</f>
        <v>0</v>
      </c>
      <c r="O10" s="32" t="str">
        <f>IF(Chloe!$G9="EX",3,IF(Chloe!$G9="BN",1,"0"))</f>
        <v>0</v>
      </c>
      <c r="P10" s="32" t="str">
        <f>IF(Dan!$G9="EX",3,IF(Dan!$G9="BN",1,"0"))</f>
        <v>0</v>
      </c>
      <c r="Q10" s="32" t="str">
        <f>IF(David!$G9="EX",3,IF(David!$G9="BN",1,"0"))</f>
        <v>0</v>
      </c>
      <c r="R10" s="32" t="str">
        <f>IF(Dom!$G9="EX",3,IF(Dom!$G9="BN",1,"0"))</f>
        <v>0</v>
      </c>
      <c r="S10" s="32" t="str">
        <f>IF(Dusan!$G9="EX",3,IF(Dusan!$G9="BN",1,"0"))</f>
        <v>0</v>
      </c>
      <c r="T10" s="32" t="str">
        <f>IF(Dylan!$G9="EX",3,IF(Dylan!$G9="BN",1,"0"))</f>
        <v>0</v>
      </c>
      <c r="U10" s="32" t="str">
        <f>IF(Fred!$G9="EX",3,IF(Fred!$G9="BN",1,"0"))</f>
        <v>0</v>
      </c>
      <c r="V10" s="32" t="str">
        <f>IF(Hamama!$G9="EX",3,IF(Hamama!$G9="BN",1,"0"))</f>
        <v>0</v>
      </c>
      <c r="W10" s="32" t="str">
        <f>IF('Jean Marie'!G9="EX",3,IF('Jean Marie'!G9="BN",1,"0"))</f>
        <v>0</v>
      </c>
      <c r="X10" s="32" t="str">
        <f>IF('Jonathan B'!G9="EX",3,IF('Jonathan B'!$G9="BN",1,"0"))</f>
        <v>0</v>
      </c>
      <c r="Y10" s="32" t="str">
        <f>IF('Jonathan M'!G9="EX",3,IF('Jonathan M'!$G9="BN",1,"0"))</f>
        <v>0</v>
      </c>
      <c r="Z10" s="32" t="str">
        <f>IF(José!$G9="EX",3,IF(José!$G9="BN",1,"0"))</f>
        <v>0</v>
      </c>
      <c r="AA10" s="32" t="str">
        <f>IF(Julie!$G9="EX",3,IF(Julie!$G9="BN",1,"0"))</f>
        <v>0</v>
      </c>
      <c r="AB10" s="32" t="str">
        <f>IF(Julien!$G9="EX",3,IF(Julien!$G9="BN",1,"0"))</f>
        <v>0</v>
      </c>
      <c r="AC10" s="32" t="str">
        <f>IF(Killian!$G9="EX",3,IF(Killian!$G9="BN",1,"0"))</f>
        <v>0</v>
      </c>
      <c r="AD10" s="32" t="str">
        <f>IF(Lahcen!$G9="EX",3,IF(Lahcen!$G9="BN",1,"0"))</f>
        <v>0</v>
      </c>
      <c r="AE10" s="32" t="str">
        <f>IF(Lucien!$G9="EX",3,IF(Lucien!$G9="BN",1,"0"))</f>
        <v>0</v>
      </c>
      <c r="AF10" s="32" t="str">
        <f>IF(Mickael!$G9="EX",3,IF(Mickael!$G9="BN",1,"0"))</f>
        <v>0</v>
      </c>
      <c r="AG10" s="32" t="str">
        <f>IF(Nazrin!$G9="EX",3,IF(Nazrin!$G9="BN",1,"0"))</f>
        <v>0</v>
      </c>
      <c r="AH10" s="32" t="str">
        <f>IF('Patrick F'!$G9="EX",3,IF('Patrick F'!$G9="BN",1,"0"))</f>
        <v>0</v>
      </c>
      <c r="AI10" s="32" t="str">
        <f>IF('Pierre S'!$G9="EX",3,IF('Pierre S'!$G9="BN",1,"0"))</f>
        <v>0</v>
      </c>
      <c r="AJ10" s="32" t="str">
        <f>IF(Reda!$G9="EX",3,IF(Reda!$G9="BN",1,"0"))</f>
        <v>0</v>
      </c>
      <c r="AK10" s="32" t="str">
        <f>IF(Renaud!$G9="EX",3,IF(Renaud!$G9="BN",1,"0"))</f>
        <v>0</v>
      </c>
      <c r="AL10" s="32" t="str">
        <f>IF(Romaric!$G9="EX",3,IF(Romaric!$G9="BN",1,"0"))</f>
        <v>0</v>
      </c>
      <c r="AM10" s="32" t="str">
        <f>IF(Soline!$G9="EX",3,IF(Soline!$G9="BN",1,"0"))</f>
        <v>0</v>
      </c>
      <c r="AN10" s="32" t="str">
        <f>IF(Timo!$G9="EX",3,IF(Timo!$G9="BN",1,"0"))</f>
        <v>0</v>
      </c>
      <c r="AO10" s="32" t="str">
        <f>IF(Vanessa!$G9="EX",3,IF(Vanessa!$G9="BN",1,"0"))</f>
        <v>0</v>
      </c>
      <c r="AP10" s="194">
        <f>IF(Samy!G9="EX",3,IF(Samy!G9="BN",1,"0"))</f>
        <v>1</v>
      </c>
      <c r="AQ10" s="194">
        <f>IF(Hypo!G9="EX",3,IF(Hypo!G9="BN",1,"0"))</f>
        <v>1</v>
      </c>
      <c r="AR10" s="194">
        <f>IF(Bastien!G9="EX",3,IF(Bastien!G9="BN",1,"0"))</f>
        <v>1</v>
      </c>
      <c r="AS10" s="32" t="str">
        <f>IF(Guillaume!G9="EX",3,IF(Guillaume!G9="BN",1,"0"))</f>
        <v>0</v>
      </c>
      <c r="AT10" s="32" t="str">
        <f>IF(Arthur!G9="EX",3,IF(Arthur!G9="BN",1,"0"))</f>
        <v>0</v>
      </c>
      <c r="AU10" s="295" t="str">
        <f>IF(Andrea!G9="EX",3,IF(Andrea!G9="BN",1,"0"))</f>
        <v>0</v>
      </c>
    </row>
    <row r="11" spans="1:47" x14ac:dyDescent="0.2">
      <c r="A11" s="1">
        <v>44886</v>
      </c>
      <c r="B11" s="2">
        <v>0.58333333333333337</v>
      </c>
      <c r="C11" s="16" t="s">
        <v>50</v>
      </c>
      <c r="D11" s="6">
        <v>6</v>
      </c>
      <c r="E11" s="6">
        <v>2</v>
      </c>
      <c r="F11" s="16" t="s">
        <v>51</v>
      </c>
      <c r="I11" s="31">
        <f>IF(Adrien!G10="EX",3,IF(Adrien!G10="BN",1,"0"))</f>
        <v>1</v>
      </c>
      <c r="J11" s="31">
        <f>IF(Amine!G10="EX",3,IF(Amine!G10="BN",1,"0"))</f>
        <v>1</v>
      </c>
      <c r="K11" s="32">
        <f>IF(Anas!G10="EX",3,IF(Anas!G10="BN",1,"0"))</f>
        <v>1</v>
      </c>
      <c r="L11" s="32">
        <f>IF(Antoine!G10="EX",3,IF(Antoine!G10="BN",1,"0"))</f>
        <v>1</v>
      </c>
      <c r="M11" s="32">
        <f>IF(Arezou!G10="EX",3,IF(Arezou!G10="BN",1,"0"))</f>
        <v>1</v>
      </c>
      <c r="N11" s="32">
        <f>IF(Arnaud!$G10="EX",3,IF(Arnaud!$G10="BN",1,"0"))</f>
        <v>1</v>
      </c>
      <c r="O11" s="32">
        <f>IF(Chloe!$G10="EX",3,IF(Chloe!$G10="BN",1,"0"))</f>
        <v>1</v>
      </c>
      <c r="P11" s="32">
        <f>IF(Dan!$G10="EX",3,IF(Dan!$G10="BN",1,"0"))</f>
        <v>1</v>
      </c>
      <c r="Q11" s="32">
        <f>IF(David!$G10="EX",3,IF(David!$G10="BN",1,"0"))</f>
        <v>1</v>
      </c>
      <c r="R11" s="32">
        <f>IF(Dom!$G10="EX",3,IF(Dom!$G10="BN",1,"0"))</f>
        <v>1</v>
      </c>
      <c r="S11" s="32">
        <f>IF(Dusan!$G10="EX",3,IF(Dusan!$G10="BN",1,"0"))</f>
        <v>1</v>
      </c>
      <c r="T11" s="32">
        <f>IF(Dylan!$G10="EX",3,IF(Dylan!$G10="BN",1,"0"))</f>
        <v>1</v>
      </c>
      <c r="U11" s="32">
        <f>IF(Fred!$G10="EX",3,IF(Fred!$G10="BN",1,"0"))</f>
        <v>1</v>
      </c>
      <c r="V11" s="32">
        <f>IF(Hamama!$G10="EX",3,IF(Hamama!$G10="BN",1,"0"))</f>
        <v>1</v>
      </c>
      <c r="W11" s="32">
        <f>IF('Jean Marie'!G10="EX",3,IF('Jean Marie'!G10="BN",1,"0"))</f>
        <v>1</v>
      </c>
      <c r="X11" s="32">
        <f>IF('Jonathan B'!G10="EX",3,IF('Jonathan B'!$G10="BN",1,"0"))</f>
        <v>1</v>
      </c>
      <c r="Y11" s="32">
        <f>IF('Jonathan M'!G10="EX",3,IF('Jonathan M'!$G10="BN",1,"0"))</f>
        <v>1</v>
      </c>
      <c r="Z11" s="32">
        <f>IF(José!$G10="EX",3,IF(José!$G10="BN",1,"0"))</f>
        <v>1</v>
      </c>
      <c r="AA11" s="32">
        <f>IF(Julie!$G10="EX",3,IF(Julie!$G10="BN",1,"0"))</f>
        <v>1</v>
      </c>
      <c r="AB11" s="32">
        <f>IF(Julien!$G10="EX",3,IF(Julien!$G10="BN",1,"0"))</f>
        <v>1</v>
      </c>
      <c r="AC11" s="32">
        <f>IF(Killian!$G10="EX",3,IF(Killian!$G10="BN",1,"0"))</f>
        <v>1</v>
      </c>
      <c r="AD11" s="32">
        <f>IF(Lahcen!$G10="EX",3,IF(Lahcen!$G10="BN",1,"0"))</f>
        <v>1</v>
      </c>
      <c r="AE11" s="32">
        <f>IF(Lucien!$G10="EX",3,IF(Lucien!$G10="BN",1,"0"))</f>
        <v>1</v>
      </c>
      <c r="AF11" s="32">
        <f>IF(Mickael!$G10="EX",3,IF(Mickael!$G10="BN",1,"0"))</f>
        <v>1</v>
      </c>
      <c r="AG11" s="32">
        <f>IF(Nazrin!$G10="EX",3,IF(Nazrin!$G10="BN",1,"0"))</f>
        <v>1</v>
      </c>
      <c r="AH11" s="32">
        <f>IF('Patrick F'!$G10="EX",3,IF('Patrick F'!$G10="BN",1,"0"))</f>
        <v>1</v>
      </c>
      <c r="AI11" s="32">
        <f>IF('Pierre S'!$G10="EX",3,IF('Pierre S'!$G10="BN",1,"0"))</f>
        <v>1</v>
      </c>
      <c r="AJ11" s="32">
        <f>IF(Reda!$G10="EX",3,IF(Reda!$G10="BN",1,"0"))</f>
        <v>1</v>
      </c>
      <c r="AK11" s="32">
        <f>IF(Renaud!$G10="EX",3,IF(Renaud!$G10="BN",1,"0"))</f>
        <v>1</v>
      </c>
      <c r="AL11" s="32">
        <f>IF(Romaric!$G10="EX",3,IF(Romaric!$G10="BN",1,"0"))</f>
        <v>1</v>
      </c>
      <c r="AM11" s="32">
        <f>IF(Soline!$G10="EX",3,IF(Soline!$G10="BN",1,"0"))</f>
        <v>1</v>
      </c>
      <c r="AN11" s="32">
        <f>IF(Timo!$G10="EX",3,IF(Timo!$G10="BN",1,"0"))</f>
        <v>1</v>
      </c>
      <c r="AO11" s="32">
        <f>IF(Vanessa!$G10="EX",3,IF(Vanessa!$G10="BN",1,"0"))</f>
        <v>1</v>
      </c>
      <c r="AP11" s="194">
        <f>IF(Samy!G10="EX",3,IF(Samy!G10="BN",1,"0"))</f>
        <v>3</v>
      </c>
      <c r="AQ11" s="194">
        <f>IF(Hypo!G10="EX",3,IF(Hypo!G10="BN",1,"0"))</f>
        <v>3</v>
      </c>
      <c r="AR11" s="194">
        <f>IF(Bastien!G10="EX",3,IF(Bastien!G10="BN",1,"0"))</f>
        <v>3</v>
      </c>
      <c r="AS11" s="32">
        <f>IF(Guillaume!G10="EX",3,IF(Guillaume!G10="BN",1,"0"))</f>
        <v>1</v>
      </c>
      <c r="AT11" s="32">
        <f>IF(Arthur!G10="EX",3,IF(Arthur!G10="BN",1,"0"))</f>
        <v>1</v>
      </c>
      <c r="AU11" s="295">
        <f>IF(Andrea!G10="EX",3,IF(Andrea!G10="BN",1,"0"))</f>
        <v>1</v>
      </c>
    </row>
    <row r="12" spans="1:47" x14ac:dyDescent="0.2">
      <c r="A12" s="4">
        <v>44886</v>
      </c>
      <c r="B12" s="5">
        <v>0.83333333333333337</v>
      </c>
      <c r="C12" s="17" t="s">
        <v>52</v>
      </c>
      <c r="D12" s="6">
        <v>1</v>
      </c>
      <c r="E12" s="6">
        <v>1</v>
      </c>
      <c r="F12" s="17" t="s">
        <v>53</v>
      </c>
      <c r="I12" s="31" t="str">
        <f>IF(Adrien!G11="EX",3,IF(Adrien!G11="BN",1,"0"))</f>
        <v>0</v>
      </c>
      <c r="J12" s="31">
        <f>IF(Amine!G11="EX",3,IF(Amine!G11="BN",1,"0"))</f>
        <v>1</v>
      </c>
      <c r="K12" s="32">
        <f>IF(Anas!G11="EX",3,IF(Anas!G11="BN",1,"0"))</f>
        <v>3</v>
      </c>
      <c r="L12" s="32">
        <f>IF(Antoine!G11="EX",3,IF(Antoine!G11="BN",1,"0"))</f>
        <v>1</v>
      </c>
      <c r="M12" s="32" t="str">
        <f>IF(Arezou!G11="EX",3,IF(Arezou!G11="BN",1,"0"))</f>
        <v>0</v>
      </c>
      <c r="N12" s="32" t="str">
        <f>IF(Arnaud!$G11="EX",3,IF(Arnaud!$G11="BN",1,"0"))</f>
        <v>0</v>
      </c>
      <c r="O12" s="32">
        <f>IF(Chloe!$G11="EX",3,IF(Chloe!$G11="BN",1,"0"))</f>
        <v>3</v>
      </c>
      <c r="P12" s="32">
        <f>IF(Dan!$G11="EX",3,IF(Dan!$G11="BN",1,"0"))</f>
        <v>1</v>
      </c>
      <c r="Q12" s="32">
        <f>IF(David!$G11="EX",3,IF(David!$G11="BN",1,"0"))</f>
        <v>3</v>
      </c>
      <c r="R12" s="32" t="str">
        <f>IF(Dom!$G11="EX",3,IF(Dom!$G11="BN",1,"0"))</f>
        <v>0</v>
      </c>
      <c r="S12" s="32" t="str">
        <f>IF(Dusan!$G11="EX",3,IF(Dusan!$G11="BN",1,"0"))</f>
        <v>0</v>
      </c>
      <c r="T12" s="32">
        <f>IF(Dylan!$G11="EX",3,IF(Dylan!$G11="BN",1,"0"))</f>
        <v>3</v>
      </c>
      <c r="U12" s="32" t="str">
        <f>IF(Fred!$G11="EX",3,IF(Fred!$G11="BN",1,"0"))</f>
        <v>0</v>
      </c>
      <c r="V12" s="32" t="str">
        <f>IF(Hamama!$G11="EX",3,IF(Hamama!$G11="BN",1,"0"))</f>
        <v>0</v>
      </c>
      <c r="W12" s="32">
        <f>IF('Jean Marie'!G11="EX",3,IF('Jean Marie'!G11="BN",1,"0"))</f>
        <v>3</v>
      </c>
      <c r="X12" s="32">
        <f>IF('Jonathan B'!G11="EX",3,IF('Jonathan B'!$G11="BN",1,"0"))</f>
        <v>3</v>
      </c>
      <c r="Y12" s="32">
        <f>IF('Jonathan M'!G11="EX",3,IF('Jonathan M'!$G11="BN",1,"0"))</f>
        <v>1</v>
      </c>
      <c r="Z12" s="32" t="str">
        <f>IF(José!$G11="EX",3,IF(José!$G11="BN",1,"0"))</f>
        <v>0</v>
      </c>
      <c r="AA12" s="32" t="str">
        <f>IF(Julie!$G11="EX",3,IF(Julie!$G11="BN",1,"0"))</f>
        <v>0</v>
      </c>
      <c r="AB12" s="32">
        <f>IF(Julien!$G11="EX",3,IF(Julien!$G11="BN",1,"0"))</f>
        <v>3</v>
      </c>
      <c r="AC12" s="32">
        <f>IF(Killian!$G11="EX",3,IF(Killian!$G11="BN",1,"0"))</f>
        <v>3</v>
      </c>
      <c r="AD12" s="32" t="str">
        <f>IF(Lahcen!$G11="EX",3,IF(Lahcen!$G11="BN",1,"0"))</f>
        <v>0</v>
      </c>
      <c r="AE12" s="32" t="str">
        <f>IF(Lucien!$G11="EX",3,IF(Lucien!$G11="BN",1,"0"))</f>
        <v>0</v>
      </c>
      <c r="AF12" s="32" t="str">
        <f>IF(Mickael!$G11="EX",3,IF(Mickael!$G11="BN",1,"0"))</f>
        <v>0</v>
      </c>
      <c r="AG12" s="32" t="str">
        <f>IF(Nazrin!$G11="EX",3,IF(Nazrin!$G11="BN",1,"0"))</f>
        <v>0</v>
      </c>
      <c r="AH12" s="32" t="str">
        <f>IF('Patrick F'!$G11="EX",3,IF('Patrick F'!$G11="BN",1,"0"))</f>
        <v>0</v>
      </c>
      <c r="AI12" s="32" t="str">
        <f>IF('Pierre S'!$G11="EX",3,IF('Pierre S'!$G11="BN",1,"0"))</f>
        <v>0</v>
      </c>
      <c r="AJ12" s="32" t="str">
        <f>IF(Reda!$G11="EX",3,IF(Reda!$G11="BN",1,"0"))</f>
        <v>0</v>
      </c>
      <c r="AK12" s="32" t="str">
        <f>IF(Renaud!$G11="EX",3,IF(Renaud!$G11="BN",1,"0"))</f>
        <v>0</v>
      </c>
      <c r="AL12" s="32" t="str">
        <f>IF(Romaric!$G11="EX",3,IF(Romaric!$G11="BN",1,"0"))</f>
        <v>0</v>
      </c>
      <c r="AM12" s="32">
        <f>IF(Soline!$G11="EX",3,IF(Soline!$G11="BN",1,"0"))</f>
        <v>1</v>
      </c>
      <c r="AN12" s="32">
        <f>IF(Timo!$G11="EX",3,IF(Timo!$G11="BN",1,"0"))</f>
        <v>3</v>
      </c>
      <c r="AO12" s="32" t="str">
        <f>IF(Vanessa!$G11="EX",3,IF(Vanessa!$G11="BN",1,"0"))</f>
        <v>0</v>
      </c>
      <c r="AP12" s="194" t="str">
        <f>IF(Samy!G11="EX",3,IF(Samy!G11="BN",1,"0"))</f>
        <v>0</v>
      </c>
      <c r="AQ12" s="194" t="str">
        <f>IF(Hypo!G11="EX",3,IF(Hypo!G11="BN",1,"0"))</f>
        <v>0</v>
      </c>
      <c r="AR12" s="194" t="str">
        <f>IF(Bastien!G11="EX",3,IF(Bastien!G11="BN",1,"0"))</f>
        <v>0</v>
      </c>
      <c r="AS12" s="32">
        <f>IF(Guillaume!G11="EX",3,IF(Guillaume!G11="BN",1,"0"))</f>
        <v>1</v>
      </c>
      <c r="AT12" s="32">
        <f>IF(Arthur!G11="EX",3,IF(Arthur!G11="BN",1,"0"))</f>
        <v>3</v>
      </c>
      <c r="AU12" s="295">
        <f>IF(Andrea!G11="EX",3,IF(Andrea!G11="BN",1,"0"))</f>
        <v>1</v>
      </c>
    </row>
    <row r="13" spans="1:47" x14ac:dyDescent="0.2">
      <c r="A13" s="1">
        <v>44890</v>
      </c>
      <c r="B13" s="2">
        <v>0.83333333333333337</v>
      </c>
      <c r="C13" s="16" t="str">
        <f>C11</f>
        <v>Angleterre</v>
      </c>
      <c r="D13" s="6"/>
      <c r="E13" s="6"/>
      <c r="F13" s="16" t="str">
        <f>C12</f>
        <v>Etats-Unis</v>
      </c>
      <c r="I13" s="31" t="str">
        <f>IF(Adrien!G12="EX",3,IF(Adrien!G12="BN",1,"0"))</f>
        <v>0</v>
      </c>
      <c r="J13" s="31" t="str">
        <f>IF(Amine!G12="EX",3,IF(Amine!G12="BN",1,"0"))</f>
        <v>0</v>
      </c>
      <c r="K13" s="32" t="str">
        <f>IF(Anas!G12="EX",3,IF(Anas!G12="BN",1,"0"))</f>
        <v>0</v>
      </c>
      <c r="L13" s="32" t="str">
        <f>IF(Antoine!G12="EX",3,IF(Antoine!G12="BN",1,"0"))</f>
        <v>0</v>
      </c>
      <c r="M13" s="32" t="str">
        <f>IF(Arezou!G12="EX",3,IF(Arezou!G12="BN",1,"0"))</f>
        <v>0</v>
      </c>
      <c r="N13" s="32" t="str">
        <f>IF(Arnaud!$G12="EX",3,IF(Arnaud!$G12="BN",1,"0"))</f>
        <v>0</v>
      </c>
      <c r="O13" s="32" t="str">
        <f>IF(Chloe!$G12="EX",3,IF(Chloe!$G12="BN",1,"0"))</f>
        <v>0</v>
      </c>
      <c r="P13" s="32" t="str">
        <f>IF(Dan!$G12="EX",3,IF(Dan!$G12="BN",1,"0"))</f>
        <v>0</v>
      </c>
      <c r="Q13" s="32" t="str">
        <f>IF(David!$G12="EX",3,IF(David!$G12="BN",1,"0"))</f>
        <v>0</v>
      </c>
      <c r="R13" s="32" t="str">
        <f>IF(Dom!$G12="EX",3,IF(Dom!$G12="BN",1,"0"))</f>
        <v>0</v>
      </c>
      <c r="S13" s="32" t="str">
        <f>IF(Dusan!$G12="EX",3,IF(Dusan!$G12="BN",1,"0"))</f>
        <v>0</v>
      </c>
      <c r="T13" s="32" t="str">
        <f>IF(Dylan!$G12="EX",3,IF(Dylan!$G12="BN",1,"0"))</f>
        <v>0</v>
      </c>
      <c r="U13" s="32" t="str">
        <f>IF(Fred!$G12="EX",3,IF(Fred!$G12="BN",1,"0"))</f>
        <v>0</v>
      </c>
      <c r="V13" s="32" t="str">
        <f>IF(Hamama!$G12="EX",3,IF(Hamama!$G12="BN",1,"0"))</f>
        <v>0</v>
      </c>
      <c r="W13" s="32" t="str">
        <f>IF('Jean Marie'!G12="EX",3,IF('Jean Marie'!G12="BN",1,"0"))</f>
        <v>0</v>
      </c>
      <c r="X13" s="32" t="str">
        <f>IF('Jonathan B'!G12="EX",3,IF('Jonathan B'!$G12="BN",1,"0"))</f>
        <v>0</v>
      </c>
      <c r="Y13" s="32" t="str">
        <f>IF('Jonathan M'!G12="EX",3,IF('Jonathan M'!$G12="BN",1,"0"))</f>
        <v>0</v>
      </c>
      <c r="Z13" s="32" t="str">
        <f>IF(José!$G12="EX",3,IF(José!$G12="BN",1,"0"))</f>
        <v>0</v>
      </c>
      <c r="AA13" s="32" t="str">
        <f>IF(Julie!$G12="EX",3,IF(Julie!$G12="BN",1,"0"))</f>
        <v>0</v>
      </c>
      <c r="AB13" s="32" t="str">
        <f>IF(Julien!$G12="EX",3,IF(Julien!$G12="BN",1,"0"))</f>
        <v>0</v>
      </c>
      <c r="AC13" s="32" t="str">
        <f>IF(Killian!$G12="EX",3,IF(Killian!$G12="BN",1,"0"))</f>
        <v>0</v>
      </c>
      <c r="AD13" s="32" t="str">
        <f>IF(Lahcen!$G12="EX",3,IF(Lahcen!$G12="BN",1,"0"))</f>
        <v>0</v>
      </c>
      <c r="AE13" s="32" t="str">
        <f>IF(Lucien!$G12="EX",3,IF(Lucien!$G12="BN",1,"0"))</f>
        <v>0</v>
      </c>
      <c r="AF13" s="32" t="str">
        <f>IF(Mickael!$G12="EX",3,IF(Mickael!$G12="BN",1,"0"))</f>
        <v>0</v>
      </c>
      <c r="AG13" s="32" t="str">
        <f>IF(Nazrin!$G12="EX",3,IF(Nazrin!$G12="BN",1,"0"))</f>
        <v>0</v>
      </c>
      <c r="AH13" s="32" t="str">
        <f>IF('Patrick F'!$G12="EX",3,IF('Patrick F'!$G12="BN",1,"0"))</f>
        <v>0</v>
      </c>
      <c r="AI13" s="32" t="str">
        <f>IF('Pierre S'!$G12="EX",3,IF('Pierre S'!$G12="BN",1,"0"))</f>
        <v>0</v>
      </c>
      <c r="AJ13" s="32" t="str">
        <f>IF(Reda!$G12="EX",3,IF(Reda!$G12="BN",1,"0"))</f>
        <v>0</v>
      </c>
      <c r="AK13" s="32" t="str">
        <f>IF(Renaud!$G12="EX",3,IF(Renaud!$G12="BN",1,"0"))</f>
        <v>0</v>
      </c>
      <c r="AL13" s="32" t="str">
        <f>IF(Romaric!$G12="EX",3,IF(Romaric!$G12="BN",1,"0"))</f>
        <v>0</v>
      </c>
      <c r="AM13" s="32" t="str">
        <f>IF(Soline!$G12="EX",3,IF(Soline!$G12="BN",1,"0"))</f>
        <v>0</v>
      </c>
      <c r="AN13" s="32" t="str">
        <f>IF(Timo!$G12="EX",3,IF(Timo!$G12="BN",1,"0"))</f>
        <v>0</v>
      </c>
      <c r="AO13" s="32" t="str">
        <f>IF(Vanessa!$G12="EX",3,IF(Vanessa!$G12="BN",1,"0"))</f>
        <v>0</v>
      </c>
      <c r="AP13" s="194" t="str">
        <f>IF(Samy!G12="EX",3,IF(Samy!G12="BN",1,"0"))</f>
        <v>0</v>
      </c>
      <c r="AQ13" s="194" t="str">
        <f>IF(Hypo!G12="EX",3,IF(Hypo!G12="BN",1,"0"))</f>
        <v>0</v>
      </c>
      <c r="AR13" s="194" t="str">
        <f>IF(Bastien!G12="EX",3,IF(Bastien!G12="BN",1,"0"))</f>
        <v>0</v>
      </c>
      <c r="AS13" s="32" t="str">
        <f>IF(Guillaume!G12="EX",3,IF(Guillaume!G12="BN",1,"0"))</f>
        <v>0</v>
      </c>
      <c r="AT13" s="32" t="str">
        <f>IF(Arthur!G12="EX",3,IF(Arthur!G12="BN",1,"0"))</f>
        <v>0</v>
      </c>
      <c r="AU13" s="295" t="str">
        <f>IF(Andrea!G12="EX",3,IF(Andrea!G12="BN",1,"0"))</f>
        <v>0</v>
      </c>
    </row>
    <row r="14" spans="1:47" x14ac:dyDescent="0.2">
      <c r="A14" s="4">
        <v>44890</v>
      </c>
      <c r="B14" s="5">
        <v>0.45833333333333331</v>
      </c>
      <c r="C14" s="17" t="str">
        <f>F12</f>
        <v>Pays de Galles</v>
      </c>
      <c r="D14" s="6"/>
      <c r="E14" s="6"/>
      <c r="F14" s="17" t="str">
        <f>F11</f>
        <v>Iran</v>
      </c>
      <c r="I14" s="31" t="str">
        <f>IF(Adrien!G13="EX",3,IF(Adrien!G13="BN",1,"0"))</f>
        <v>0</v>
      </c>
      <c r="J14" s="31" t="str">
        <f>IF(Amine!G13="EX",3,IF(Amine!G13="BN",1,"0"))</f>
        <v>0</v>
      </c>
      <c r="K14" s="32" t="str">
        <f>IF(Anas!G13="EX",3,IF(Anas!G13="BN",1,"0"))</f>
        <v>0</v>
      </c>
      <c r="L14" s="32" t="str">
        <f>IF(Antoine!G13="EX",3,IF(Antoine!G13="BN",1,"0"))</f>
        <v>0</v>
      </c>
      <c r="M14" s="32" t="str">
        <f>IF(Arezou!G13="EX",3,IF(Arezou!G13="BN",1,"0"))</f>
        <v>0</v>
      </c>
      <c r="N14" s="32" t="str">
        <f>IF(Arnaud!$G13="EX",3,IF(Arnaud!$G13="BN",1,"0"))</f>
        <v>0</v>
      </c>
      <c r="O14" s="32" t="str">
        <f>IF(Chloe!$G13="EX",3,IF(Chloe!$G13="BN",1,"0"))</f>
        <v>0</v>
      </c>
      <c r="P14" s="32" t="str">
        <f>IF(Dan!$G13="EX",3,IF(Dan!$G13="BN",1,"0"))</f>
        <v>0</v>
      </c>
      <c r="Q14" s="32" t="str">
        <f>IF(David!$G13="EX",3,IF(David!$G13="BN",1,"0"))</f>
        <v>0</v>
      </c>
      <c r="R14" s="32" t="str">
        <f>IF(Dom!$G13="EX",3,IF(Dom!$G13="BN",1,"0"))</f>
        <v>0</v>
      </c>
      <c r="S14" s="32" t="str">
        <f>IF(Dusan!$G13="EX",3,IF(Dusan!$G13="BN",1,"0"))</f>
        <v>0</v>
      </c>
      <c r="T14" s="32" t="str">
        <f>IF(Dylan!$G13="EX",3,IF(Dylan!$G13="BN",1,"0"))</f>
        <v>0</v>
      </c>
      <c r="U14" s="32" t="str">
        <f>IF(Fred!$G13="EX",3,IF(Fred!$G13="BN",1,"0"))</f>
        <v>0</v>
      </c>
      <c r="V14" s="32" t="str">
        <f>IF(Hamama!$G13="EX",3,IF(Hamama!$G13="BN",1,"0"))</f>
        <v>0</v>
      </c>
      <c r="W14" s="32" t="str">
        <f>IF('Jean Marie'!G13="EX",3,IF('Jean Marie'!G13="BN",1,"0"))</f>
        <v>0</v>
      </c>
      <c r="X14" s="32" t="str">
        <f>IF('Jonathan B'!G13="EX",3,IF('Jonathan B'!$G13="BN",1,"0"))</f>
        <v>0</v>
      </c>
      <c r="Y14" s="32" t="str">
        <f>IF('Jonathan M'!G13="EX",3,IF('Jonathan M'!$G13="BN",1,"0"))</f>
        <v>0</v>
      </c>
      <c r="Z14" s="32" t="str">
        <f>IF(José!$G13="EX",3,IF(José!$G13="BN",1,"0"))</f>
        <v>0</v>
      </c>
      <c r="AA14" s="32" t="str">
        <f>IF(Julie!$G13="EX",3,IF(Julie!$G13="BN",1,"0"))</f>
        <v>0</v>
      </c>
      <c r="AB14" s="32" t="str">
        <f>IF(Julien!$G13="EX",3,IF(Julien!$G13="BN",1,"0"))</f>
        <v>0</v>
      </c>
      <c r="AC14" s="32" t="str">
        <f>IF(Killian!$G13="EX",3,IF(Killian!$G13="BN",1,"0"))</f>
        <v>0</v>
      </c>
      <c r="AD14" s="32" t="str">
        <f>IF(Lahcen!$G13="EX",3,IF(Lahcen!$G13="BN",1,"0"))</f>
        <v>0</v>
      </c>
      <c r="AE14" s="32" t="str">
        <f>IF(Lucien!$G13="EX",3,IF(Lucien!$G13="BN",1,"0"))</f>
        <v>0</v>
      </c>
      <c r="AF14" s="32" t="str">
        <f>IF(Mickael!$G13="EX",3,IF(Mickael!$G13="BN",1,"0"))</f>
        <v>0</v>
      </c>
      <c r="AG14" s="32" t="str">
        <f>IF(Nazrin!$G13="EX",3,IF(Nazrin!$G13="BN",1,"0"))</f>
        <v>0</v>
      </c>
      <c r="AH14" s="32" t="str">
        <f>IF('Patrick F'!$G13="EX",3,IF('Patrick F'!$G13="BN",1,"0"))</f>
        <v>0</v>
      </c>
      <c r="AI14" s="32" t="str">
        <f>IF('Pierre S'!$G13="EX",3,IF('Pierre S'!$G13="BN",1,"0"))</f>
        <v>0</v>
      </c>
      <c r="AJ14" s="32" t="str">
        <f>IF(Reda!$G13="EX",3,IF(Reda!$G13="BN",1,"0"))</f>
        <v>0</v>
      </c>
      <c r="AK14" s="32" t="str">
        <f>IF(Renaud!$G13="EX",3,IF(Renaud!$G13="BN",1,"0"))</f>
        <v>0</v>
      </c>
      <c r="AL14" s="32" t="str">
        <f>IF(Romaric!$G13="EX",3,IF(Romaric!$G13="BN",1,"0"))</f>
        <v>0</v>
      </c>
      <c r="AM14" s="32" t="str">
        <f>IF(Soline!$G13="EX",3,IF(Soline!$G13="BN",1,"0"))</f>
        <v>0</v>
      </c>
      <c r="AN14" s="32" t="str">
        <f>IF(Timo!$G13="EX",3,IF(Timo!$G13="BN",1,"0"))</f>
        <v>0</v>
      </c>
      <c r="AO14" s="32" t="str">
        <f>IF(Vanessa!$G13="EX",3,IF(Vanessa!$G13="BN",1,"0"))</f>
        <v>0</v>
      </c>
      <c r="AP14" s="194" t="str">
        <f>IF(Samy!G13="EX",3,IF(Samy!G13="BN",1,"0"))</f>
        <v>0</v>
      </c>
      <c r="AQ14" s="194" t="str">
        <f>IF(Hypo!G13="EX",3,IF(Hypo!G13="BN",1,"0"))</f>
        <v>0</v>
      </c>
      <c r="AR14" s="194" t="str">
        <f>IF(Bastien!G13="EX",3,IF(Bastien!G13="BN",1,"0"))</f>
        <v>0</v>
      </c>
      <c r="AS14" s="32" t="str">
        <f>IF(Guillaume!G13="EX",3,IF(Guillaume!G13="BN",1,"0"))</f>
        <v>0</v>
      </c>
      <c r="AT14" s="32" t="str">
        <f>IF(Arthur!G13="EX",3,IF(Arthur!G13="BN",1,"0"))</f>
        <v>0</v>
      </c>
      <c r="AU14" s="295" t="str">
        <f>IF(Andrea!G13="EX",3,IF(Andrea!G13="BN",1,"0"))</f>
        <v>0</v>
      </c>
    </row>
    <row r="15" spans="1:47" x14ac:dyDescent="0.2">
      <c r="A15" s="1">
        <v>44894</v>
      </c>
      <c r="B15" s="2">
        <v>0.83333333333333337</v>
      </c>
      <c r="C15" s="16" t="str">
        <f>F12</f>
        <v>Pays de Galles</v>
      </c>
      <c r="D15" s="6"/>
      <c r="E15" s="6"/>
      <c r="F15" s="16" t="str">
        <f>C11</f>
        <v>Angleterre</v>
      </c>
      <c r="I15" s="31" t="str">
        <f>IF(Adrien!G14="EX",3,IF(Adrien!G14="BN",1,"0"))</f>
        <v>0</v>
      </c>
      <c r="J15" s="31" t="str">
        <f>IF(Amine!G14="EX",3,IF(Amine!G14="BN",1,"0"))</f>
        <v>0</v>
      </c>
      <c r="K15" s="32" t="str">
        <f>IF(Anas!G14="EX",3,IF(Anas!G14="BN",1,"0"))</f>
        <v>0</v>
      </c>
      <c r="L15" s="32" t="str">
        <f>IF(Antoine!G14="EX",3,IF(Antoine!G14="BN",1,"0"))</f>
        <v>0</v>
      </c>
      <c r="M15" s="32" t="str">
        <f>IF(Arezou!G14="EX",3,IF(Arezou!G14="BN",1,"0"))</f>
        <v>0</v>
      </c>
      <c r="N15" s="32" t="str">
        <f>IF(Arnaud!$G14="EX",3,IF(Arnaud!$G14="BN",1,"0"))</f>
        <v>0</v>
      </c>
      <c r="O15" s="32" t="str">
        <f>IF(Chloe!$G14="EX",3,IF(Chloe!$G14="BN",1,"0"))</f>
        <v>0</v>
      </c>
      <c r="P15" s="32" t="str">
        <f>IF(Dan!$G14="EX",3,IF(Dan!$G14="BN",1,"0"))</f>
        <v>0</v>
      </c>
      <c r="Q15" s="32" t="str">
        <f>IF(David!$G14="EX",3,IF(David!$G14="BN",1,"0"))</f>
        <v>0</v>
      </c>
      <c r="R15" s="32" t="str">
        <f>IF(Dom!$G14="EX",3,IF(Dom!$G14="BN",1,"0"))</f>
        <v>0</v>
      </c>
      <c r="S15" s="32" t="str">
        <f>IF(Dusan!$G14="EX",3,IF(Dusan!$G14="BN",1,"0"))</f>
        <v>0</v>
      </c>
      <c r="T15" s="32" t="str">
        <f>IF(Dylan!$G14="EX",3,IF(Dylan!$G14="BN",1,"0"))</f>
        <v>0</v>
      </c>
      <c r="U15" s="32" t="str">
        <f>IF(Fred!$G14="EX",3,IF(Fred!$G14="BN",1,"0"))</f>
        <v>0</v>
      </c>
      <c r="V15" s="32" t="str">
        <f>IF(Hamama!$G14="EX",3,IF(Hamama!$G14="BN",1,"0"))</f>
        <v>0</v>
      </c>
      <c r="W15" s="32" t="str">
        <f>IF('Jean Marie'!G14="EX",3,IF('Jean Marie'!G14="BN",1,"0"))</f>
        <v>0</v>
      </c>
      <c r="X15" s="32" t="str">
        <f>IF('Jonathan B'!G14="EX",3,IF('Jonathan B'!$G14="BN",1,"0"))</f>
        <v>0</v>
      </c>
      <c r="Y15" s="32" t="str">
        <f>IF('Jonathan M'!G14="EX",3,IF('Jonathan M'!$G14="BN",1,"0"))</f>
        <v>0</v>
      </c>
      <c r="Z15" s="32" t="str">
        <f>IF(José!$G14="EX",3,IF(José!$G14="BN",1,"0"))</f>
        <v>0</v>
      </c>
      <c r="AA15" s="32" t="str">
        <f>IF(Julie!$G14="EX",3,IF(Julie!$G14="BN",1,"0"))</f>
        <v>0</v>
      </c>
      <c r="AB15" s="32" t="str">
        <f>IF(Julien!$G14="EX",3,IF(Julien!$G14="BN",1,"0"))</f>
        <v>0</v>
      </c>
      <c r="AC15" s="32" t="str">
        <f>IF(Killian!$G14="EX",3,IF(Killian!$G14="BN",1,"0"))</f>
        <v>0</v>
      </c>
      <c r="AD15" s="32" t="str">
        <f>IF(Lahcen!$G14="EX",3,IF(Lahcen!$G14="BN",1,"0"))</f>
        <v>0</v>
      </c>
      <c r="AE15" s="32" t="str">
        <f>IF(Lucien!$G14="EX",3,IF(Lucien!$G14="BN",1,"0"))</f>
        <v>0</v>
      </c>
      <c r="AF15" s="32" t="str">
        <f>IF(Mickael!$G14="EX",3,IF(Mickael!$G14="BN",1,"0"))</f>
        <v>0</v>
      </c>
      <c r="AG15" s="32" t="str">
        <f>IF(Nazrin!$G14="EX",3,IF(Nazrin!$G14="BN",1,"0"))</f>
        <v>0</v>
      </c>
      <c r="AH15" s="32" t="str">
        <f>IF('Patrick F'!$G14="EX",3,IF('Patrick F'!$G14="BN",1,"0"))</f>
        <v>0</v>
      </c>
      <c r="AI15" s="32" t="str">
        <f>IF('Pierre S'!$G14="EX",3,IF('Pierre S'!$G14="BN",1,"0"))</f>
        <v>0</v>
      </c>
      <c r="AJ15" s="32" t="str">
        <f>IF(Reda!$G14="EX",3,IF(Reda!$G14="BN",1,"0"))</f>
        <v>0</v>
      </c>
      <c r="AK15" s="32" t="str">
        <f>IF(Renaud!$G14="EX",3,IF(Renaud!$G14="BN",1,"0"))</f>
        <v>0</v>
      </c>
      <c r="AL15" s="32" t="str">
        <f>IF(Romaric!$G14="EX",3,IF(Romaric!$G14="BN",1,"0"))</f>
        <v>0</v>
      </c>
      <c r="AM15" s="32" t="str">
        <f>IF(Soline!$G14="EX",3,IF(Soline!$G14="BN",1,"0"))</f>
        <v>0</v>
      </c>
      <c r="AN15" s="32" t="str">
        <f>IF(Timo!$G14="EX",3,IF(Timo!$G14="BN",1,"0"))</f>
        <v>0</v>
      </c>
      <c r="AO15" s="32" t="str">
        <f>IF(Vanessa!$G14="EX",3,IF(Vanessa!$G14="BN",1,"0"))</f>
        <v>0</v>
      </c>
      <c r="AP15" s="194" t="str">
        <f>IF(Samy!G14="EX",3,IF(Samy!G14="BN",1,"0"))</f>
        <v>0</v>
      </c>
      <c r="AQ15" s="194" t="str">
        <f>IF(Hypo!G14="EX",3,IF(Hypo!G14="BN",1,"0"))</f>
        <v>0</v>
      </c>
      <c r="AR15" s="194" t="str">
        <f>IF(Bastien!G14="EX",3,IF(Bastien!G14="BN",1,"0"))</f>
        <v>0</v>
      </c>
      <c r="AS15" s="32" t="str">
        <f>IF(Guillaume!G14="EX",3,IF(Guillaume!G14="BN",1,"0"))</f>
        <v>0</v>
      </c>
      <c r="AT15" s="32" t="str">
        <f>IF(Arthur!G14="EX",3,IF(Arthur!G14="BN",1,"0"))</f>
        <v>0</v>
      </c>
      <c r="AU15" s="295" t="str">
        <f>IF(Andrea!G14="EX",3,IF(Andrea!G14="BN",1,"0"))</f>
        <v>0</v>
      </c>
    </row>
    <row r="16" spans="1:47" x14ac:dyDescent="0.2">
      <c r="A16" s="4">
        <v>44894</v>
      </c>
      <c r="B16" s="5">
        <v>0.83333333333333337</v>
      </c>
      <c r="C16" s="17" t="str">
        <f>F11</f>
        <v>Iran</v>
      </c>
      <c r="D16" s="6"/>
      <c r="E16" s="6"/>
      <c r="F16" s="17" t="str">
        <f>C12</f>
        <v>Etats-Unis</v>
      </c>
      <c r="I16" s="31" t="str">
        <f>IF(Adrien!G15="EX",3,IF(Adrien!G15="BN",1,"0"))</f>
        <v>0</v>
      </c>
      <c r="J16" s="31" t="str">
        <f>IF(Amine!G15="EX",3,IF(Amine!G15="BN",1,"0"))</f>
        <v>0</v>
      </c>
      <c r="K16" s="32" t="str">
        <f>IF(Anas!G15="EX",3,IF(Anas!G15="BN",1,"0"))</f>
        <v>0</v>
      </c>
      <c r="L16" s="32" t="str">
        <f>IF(Antoine!G15="EX",3,IF(Antoine!G15="BN",1,"0"))</f>
        <v>0</v>
      </c>
      <c r="M16" s="32" t="str">
        <f>IF(Arezou!G15="EX",3,IF(Arezou!G15="BN",1,"0"))</f>
        <v>0</v>
      </c>
      <c r="N16" s="32" t="str">
        <f>IF(Arnaud!$G15="EX",3,IF(Arnaud!$G15="BN",1,"0"))</f>
        <v>0</v>
      </c>
      <c r="O16" s="32" t="str">
        <f>IF(Chloe!$G15="EX",3,IF(Chloe!$G15="BN",1,"0"))</f>
        <v>0</v>
      </c>
      <c r="P16" s="32" t="str">
        <f>IF(Dan!$G15="EX",3,IF(Dan!$G15="BN",1,"0"))</f>
        <v>0</v>
      </c>
      <c r="Q16" s="32" t="str">
        <f>IF(David!$G15="EX",3,IF(David!$G15="BN",1,"0"))</f>
        <v>0</v>
      </c>
      <c r="R16" s="32" t="str">
        <f>IF(Dom!$G15="EX",3,IF(Dom!$G15="BN",1,"0"))</f>
        <v>0</v>
      </c>
      <c r="S16" s="32" t="str">
        <f>IF(Dusan!$G15="EX",3,IF(Dusan!$G15="BN",1,"0"))</f>
        <v>0</v>
      </c>
      <c r="T16" s="32" t="str">
        <f>IF(Dylan!$G15="EX",3,IF(Dylan!$G15="BN",1,"0"))</f>
        <v>0</v>
      </c>
      <c r="U16" s="32" t="str">
        <f>IF(Fred!$G15="EX",3,IF(Fred!$G15="BN",1,"0"))</f>
        <v>0</v>
      </c>
      <c r="V16" s="32" t="str">
        <f>IF(Hamama!$G15="EX",3,IF(Hamama!$G15="BN",1,"0"))</f>
        <v>0</v>
      </c>
      <c r="W16" s="32" t="str">
        <f>IF('Jean Marie'!G15="EX",3,IF('Jean Marie'!G15="BN",1,"0"))</f>
        <v>0</v>
      </c>
      <c r="X16" s="32" t="str">
        <f>IF('Jonathan B'!G15="EX",3,IF('Jonathan B'!$G15="BN",1,"0"))</f>
        <v>0</v>
      </c>
      <c r="Y16" s="32" t="str">
        <f>IF('Jonathan M'!G15="EX",3,IF('Jonathan M'!$G15="BN",1,"0"))</f>
        <v>0</v>
      </c>
      <c r="Z16" s="32" t="str">
        <f>IF(José!$G15="EX",3,IF(José!$G15="BN",1,"0"))</f>
        <v>0</v>
      </c>
      <c r="AA16" s="32" t="str">
        <f>IF(Julie!$G15="EX",3,IF(Julie!$G15="BN",1,"0"))</f>
        <v>0</v>
      </c>
      <c r="AB16" s="32" t="str">
        <f>IF(Julien!$G15="EX",3,IF(Julien!$G15="BN",1,"0"))</f>
        <v>0</v>
      </c>
      <c r="AC16" s="32" t="str">
        <f>IF(Killian!$G15="EX",3,IF(Killian!$G15="BN",1,"0"))</f>
        <v>0</v>
      </c>
      <c r="AD16" s="32" t="str">
        <f>IF(Lahcen!$G15="EX",3,IF(Lahcen!$G15="BN",1,"0"))</f>
        <v>0</v>
      </c>
      <c r="AE16" s="32" t="str">
        <f>IF(Lucien!$G15="EX",3,IF(Lucien!$G15="BN",1,"0"))</f>
        <v>0</v>
      </c>
      <c r="AF16" s="32" t="str">
        <f>IF(Mickael!$G15="EX",3,IF(Mickael!$G15="BN",1,"0"))</f>
        <v>0</v>
      </c>
      <c r="AG16" s="32" t="str">
        <f>IF(Nazrin!$G15="EX",3,IF(Nazrin!$G15="BN",1,"0"))</f>
        <v>0</v>
      </c>
      <c r="AH16" s="32" t="str">
        <f>IF('Patrick F'!$G15="EX",3,IF('Patrick F'!$G15="BN",1,"0"))</f>
        <v>0</v>
      </c>
      <c r="AI16" s="32" t="str">
        <f>IF('Pierre S'!$G15="EX",3,IF('Pierre S'!$G15="BN",1,"0"))</f>
        <v>0</v>
      </c>
      <c r="AJ16" s="32" t="str">
        <f>IF(Reda!$G15="EX",3,IF(Reda!$G15="BN",1,"0"))</f>
        <v>0</v>
      </c>
      <c r="AK16" s="32" t="str">
        <f>IF(Renaud!$G15="EX",3,IF(Renaud!$G15="BN",1,"0"))</f>
        <v>0</v>
      </c>
      <c r="AL16" s="32" t="str">
        <f>IF(Romaric!$G15="EX",3,IF(Romaric!$G15="BN",1,"0"))</f>
        <v>0</v>
      </c>
      <c r="AM16" s="32" t="str">
        <f>IF(Soline!$G15="EX",3,IF(Soline!$G15="BN",1,"0"))</f>
        <v>0</v>
      </c>
      <c r="AN16" s="32" t="str">
        <f>IF(Timo!$G15="EX",3,IF(Timo!$G15="BN",1,"0"))</f>
        <v>0</v>
      </c>
      <c r="AO16" s="32" t="str">
        <f>IF(Vanessa!$G15="EX",3,IF(Vanessa!$G15="BN",1,"0"))</f>
        <v>0</v>
      </c>
      <c r="AP16" s="194" t="str">
        <f>IF(Samy!G15="EX",3,IF(Samy!G15="BN",1,"0"))</f>
        <v>0</v>
      </c>
      <c r="AQ16" s="194" t="str">
        <f>IF(Hypo!G15="EX",3,IF(Hypo!G15="BN",1,"0"))</f>
        <v>0</v>
      </c>
      <c r="AR16" s="194" t="str">
        <f>IF(Bastien!G15="EX",3,IF(Bastien!G15="BN",1,"0"))</f>
        <v>0</v>
      </c>
      <c r="AS16" s="32" t="str">
        <f>IF(Guillaume!G15="EX",3,IF(Guillaume!G15="BN",1,"0"))</f>
        <v>0</v>
      </c>
      <c r="AT16" s="32" t="str">
        <f>IF(Arthur!G15="EX",3,IF(Arthur!G15="BN",1,"0"))</f>
        <v>0</v>
      </c>
      <c r="AU16" s="295" t="str">
        <f>IF(Andrea!G15="EX",3,IF(Andrea!G15="BN",1,"0"))</f>
        <v>0</v>
      </c>
    </row>
    <row r="17" spans="1:47" x14ac:dyDescent="0.2">
      <c r="A17" s="15"/>
      <c r="B17" s="15"/>
      <c r="C17" s="15"/>
      <c r="D17" s="15"/>
      <c r="E17" s="15"/>
      <c r="F17" s="15"/>
      <c r="I17" s="31" t="str">
        <f>IF(Adrien!G16="EX",3,IF(Adrien!G16="BN",1,"0"))</f>
        <v>0</v>
      </c>
      <c r="J17" s="31" t="str">
        <f>IF(Amine!G16="EX",3,IF(Amine!G16="BN",1,"0"))</f>
        <v>0</v>
      </c>
      <c r="K17" s="32" t="str">
        <f>IF(Anas!G16="EX",3,IF(Anas!G16="BN",1,"0"))</f>
        <v>0</v>
      </c>
      <c r="L17" s="32" t="str">
        <f>IF(Antoine!G16="EX",3,IF(Antoine!G16="BN",1,"0"))</f>
        <v>0</v>
      </c>
      <c r="M17" s="32" t="str">
        <f>IF(Arezou!G16="EX",3,IF(Arezou!G16="BN",1,"0"))</f>
        <v>0</v>
      </c>
      <c r="N17" s="32" t="str">
        <f>IF(Arnaud!$G16="EX",3,IF(Arnaud!$G16="BN",1,"0"))</f>
        <v>0</v>
      </c>
      <c r="O17" s="32" t="str">
        <f>IF(Chloe!$G16="EX",3,IF(Chloe!$G16="BN",1,"0"))</f>
        <v>0</v>
      </c>
      <c r="P17" s="32" t="str">
        <f>IF(Dan!$G16="EX",3,IF(Dan!$G16="BN",1,"0"))</f>
        <v>0</v>
      </c>
      <c r="Q17" s="32" t="str">
        <f>IF(David!$G16="EX",3,IF(David!$G16="BN",1,"0"))</f>
        <v>0</v>
      </c>
      <c r="R17" s="32" t="str">
        <f>IF(Dom!$G16="EX",3,IF(Dom!$G16="BN",1,"0"))</f>
        <v>0</v>
      </c>
      <c r="S17" s="32" t="str">
        <f>IF(Dusan!$G16="EX",3,IF(Dusan!$G16="BN",1,"0"))</f>
        <v>0</v>
      </c>
      <c r="T17" s="32" t="str">
        <f>IF(Dylan!$G16="EX",3,IF(Dylan!$G16="BN",1,"0"))</f>
        <v>0</v>
      </c>
      <c r="U17" s="32" t="str">
        <f>IF(Fred!$G16="EX",3,IF(Fred!$G16="BN",1,"0"))</f>
        <v>0</v>
      </c>
      <c r="V17" s="32" t="str">
        <f>IF(Hamama!$G16="EX",3,IF(Hamama!$G16="BN",1,"0"))</f>
        <v>0</v>
      </c>
      <c r="W17" s="32" t="str">
        <f>IF('Jean Marie'!G16="EX",3,IF('Jean Marie'!G16="BN",1,"0"))</f>
        <v>0</v>
      </c>
      <c r="X17" s="32" t="str">
        <f>IF('Jonathan B'!G16="EX",3,IF('Jonathan B'!$G16="BN",1,"0"))</f>
        <v>0</v>
      </c>
      <c r="Y17" s="32" t="str">
        <f>IF('Jonathan M'!G16="EX",3,IF('Jonathan M'!$G16="BN",1,"0"))</f>
        <v>0</v>
      </c>
      <c r="Z17" s="32" t="str">
        <f>IF(José!$G16="EX",3,IF(José!$G16="BN",1,"0"))</f>
        <v>0</v>
      </c>
      <c r="AA17" s="32" t="str">
        <f>IF(Julie!$G16="EX",3,IF(Julie!$G16="BN",1,"0"))</f>
        <v>0</v>
      </c>
      <c r="AB17" s="32" t="str">
        <f>IF(Julien!$G16="EX",3,IF(Julien!$G16="BN",1,"0"))</f>
        <v>0</v>
      </c>
      <c r="AC17" s="32" t="str">
        <f>IF(Killian!$G16="EX",3,IF(Killian!$G16="BN",1,"0"))</f>
        <v>0</v>
      </c>
      <c r="AD17" s="32" t="str">
        <f>IF(Lahcen!$G16="EX",3,IF(Lahcen!$G16="BN",1,"0"))</f>
        <v>0</v>
      </c>
      <c r="AE17" s="32" t="str">
        <f>IF(Lucien!$G16="EX",3,IF(Lucien!$G16="BN",1,"0"))</f>
        <v>0</v>
      </c>
      <c r="AF17" s="32" t="str">
        <f>IF(Mickael!$G16="EX",3,IF(Mickael!$G16="BN",1,"0"))</f>
        <v>0</v>
      </c>
      <c r="AG17" s="32" t="str">
        <f>IF(Nazrin!$G16="EX",3,IF(Nazrin!$G16="BN",1,"0"))</f>
        <v>0</v>
      </c>
      <c r="AH17" s="32" t="str">
        <f>IF('Patrick F'!$G16="EX",3,IF('Patrick F'!$G16="BN",1,"0"))</f>
        <v>0</v>
      </c>
      <c r="AI17" s="32" t="str">
        <f>IF('Pierre S'!$G16="EX",3,IF('Pierre S'!$G16="BN",1,"0"))</f>
        <v>0</v>
      </c>
      <c r="AJ17" s="32" t="str">
        <f>IF(Reda!$G16="EX",3,IF(Reda!$G16="BN",1,"0"))</f>
        <v>0</v>
      </c>
      <c r="AK17" s="32" t="str">
        <f>IF(Renaud!$G16="EX",3,IF(Renaud!$G16="BN",1,"0"))</f>
        <v>0</v>
      </c>
      <c r="AL17" s="32" t="str">
        <f>IF(Romaric!$G16="EX",3,IF(Romaric!$G16="BN",1,"0"))</f>
        <v>0</v>
      </c>
      <c r="AM17" s="32" t="str">
        <f>IF(Soline!$G16="EX",3,IF(Soline!$G16="BN",1,"0"))</f>
        <v>0</v>
      </c>
      <c r="AN17" s="32" t="str">
        <f>IF(Timo!$G16="EX",3,IF(Timo!$G16="BN",1,"0"))</f>
        <v>0</v>
      </c>
      <c r="AO17" s="32" t="str">
        <f>IF(Vanessa!$G16="EX",3,IF(Vanessa!$G16="BN",1,"0"))</f>
        <v>0</v>
      </c>
      <c r="AP17" s="194" t="str">
        <f>IF(Samy!G16="EX",3,IF(Samy!G16="BN",1,"0"))</f>
        <v>0</v>
      </c>
      <c r="AQ17" s="194" t="str">
        <f>IF(Hypo!G16="EX",3,IF(Hypo!G16="BN",1,"0"))</f>
        <v>0</v>
      </c>
      <c r="AR17" s="194" t="str">
        <f>IF(Bastien!G16="EX",3,IF(Bastien!G16="BN",1,"0"))</f>
        <v>0</v>
      </c>
      <c r="AS17" s="32" t="str">
        <f>IF(Guillaume!G16="EX",3,IF(Guillaume!G16="BN",1,"0"))</f>
        <v>0</v>
      </c>
      <c r="AT17" s="32" t="str">
        <f>IF(Arthur!G16="EX",3,IF(Arthur!G16="BN",1,"0"))</f>
        <v>0</v>
      </c>
      <c r="AU17" s="295" t="str">
        <f>IF(Andrea!G16="EX",3,IF(Andrea!G16="BN",1,"0"))</f>
        <v>0</v>
      </c>
    </row>
    <row r="18" spans="1:47" x14ac:dyDescent="0.2">
      <c r="A18" s="303" t="s">
        <v>54</v>
      </c>
      <c r="B18" s="303"/>
      <c r="C18" s="303"/>
      <c r="D18" s="303"/>
      <c r="E18" s="303"/>
      <c r="F18" s="303"/>
      <c r="I18" s="31" t="str">
        <f>IF(Adrien!G17="EX",3,IF(Adrien!G17="BN",1,"0"))</f>
        <v>0</v>
      </c>
      <c r="J18" s="31" t="str">
        <f>IF(Amine!G17="EX",3,IF(Amine!G17="BN",1,"0"))</f>
        <v>0</v>
      </c>
      <c r="K18" s="32" t="str">
        <f>IF(Anas!G17="EX",3,IF(Anas!G17="BN",1,"0"))</f>
        <v>0</v>
      </c>
      <c r="L18" s="32" t="str">
        <f>IF(Antoine!G17="EX",3,IF(Antoine!G17="BN",1,"0"))</f>
        <v>0</v>
      </c>
      <c r="M18" s="32" t="str">
        <f>IF(Arezou!G17="EX",3,IF(Arezou!G17="BN",1,"0"))</f>
        <v>0</v>
      </c>
      <c r="N18" s="32" t="str">
        <f>IF(Arnaud!$G17="EX",3,IF(Arnaud!$G17="BN",1,"0"))</f>
        <v>0</v>
      </c>
      <c r="O18" s="32" t="str">
        <f>IF(Chloe!$G17="EX",3,IF(Chloe!$G17="BN",1,"0"))</f>
        <v>0</v>
      </c>
      <c r="P18" s="32" t="str">
        <f>IF(Dan!$G17="EX",3,IF(Dan!$G17="BN",1,"0"))</f>
        <v>0</v>
      </c>
      <c r="Q18" s="32" t="str">
        <f>IF(David!$G17="EX",3,IF(David!$G17="BN",1,"0"))</f>
        <v>0</v>
      </c>
      <c r="R18" s="32" t="str">
        <f>IF(Dom!$G17="EX",3,IF(Dom!$G17="BN",1,"0"))</f>
        <v>0</v>
      </c>
      <c r="S18" s="32" t="str">
        <f>IF(Dusan!$G17="EX",3,IF(Dusan!$G17="BN",1,"0"))</f>
        <v>0</v>
      </c>
      <c r="T18" s="32" t="str">
        <f>IF(Dylan!$G17="EX",3,IF(Dylan!$G17="BN",1,"0"))</f>
        <v>0</v>
      </c>
      <c r="U18" s="32" t="str">
        <f>IF(Fred!$G17="EX",3,IF(Fred!$G17="BN",1,"0"))</f>
        <v>0</v>
      </c>
      <c r="V18" s="32" t="str">
        <f>IF(Hamama!$G17="EX",3,IF(Hamama!$G17="BN",1,"0"))</f>
        <v>0</v>
      </c>
      <c r="W18" s="32" t="str">
        <f>IF('Jean Marie'!G17="EX",3,IF('Jean Marie'!G17="BN",1,"0"))</f>
        <v>0</v>
      </c>
      <c r="X18" s="32" t="str">
        <f>IF('Jonathan B'!G17="EX",3,IF('Jonathan B'!$G17="BN",1,"0"))</f>
        <v>0</v>
      </c>
      <c r="Y18" s="32" t="str">
        <f>IF('Jonathan M'!G17="EX",3,IF('Jonathan M'!$G17="BN",1,"0"))</f>
        <v>0</v>
      </c>
      <c r="Z18" s="32" t="str">
        <f>IF(José!$G17="EX",3,IF(José!$G17="BN",1,"0"))</f>
        <v>0</v>
      </c>
      <c r="AA18" s="32" t="str">
        <f>IF(Julie!$G17="EX",3,IF(Julie!$G17="BN",1,"0"))</f>
        <v>0</v>
      </c>
      <c r="AB18" s="32" t="str">
        <f>IF(Julien!$G17="EX",3,IF(Julien!$G17="BN",1,"0"))</f>
        <v>0</v>
      </c>
      <c r="AC18" s="32" t="str">
        <f>IF(Killian!$G17="EX",3,IF(Killian!$G17="BN",1,"0"))</f>
        <v>0</v>
      </c>
      <c r="AD18" s="32" t="str">
        <f>IF(Lahcen!$G17="EX",3,IF(Lahcen!$G17="BN",1,"0"))</f>
        <v>0</v>
      </c>
      <c r="AE18" s="32" t="str">
        <f>IF(Lucien!$G17="EX",3,IF(Lucien!$G17="BN",1,"0"))</f>
        <v>0</v>
      </c>
      <c r="AF18" s="32" t="str">
        <f>IF(Mickael!$G17="EX",3,IF(Mickael!$G17="BN",1,"0"))</f>
        <v>0</v>
      </c>
      <c r="AG18" s="32" t="str">
        <f>IF(Nazrin!$G17="EX",3,IF(Nazrin!$G17="BN",1,"0"))</f>
        <v>0</v>
      </c>
      <c r="AH18" s="32" t="str">
        <f>IF('Patrick F'!$G17="EX",3,IF('Patrick F'!$G17="BN",1,"0"))</f>
        <v>0</v>
      </c>
      <c r="AI18" s="32" t="str">
        <f>IF('Pierre S'!$G17="EX",3,IF('Pierre S'!$G17="BN",1,"0"))</f>
        <v>0</v>
      </c>
      <c r="AJ18" s="32" t="str">
        <f>IF(Reda!$G17="EX",3,IF(Reda!$G17="BN",1,"0"))</f>
        <v>0</v>
      </c>
      <c r="AK18" s="32" t="str">
        <f>IF(Renaud!$G17="EX",3,IF(Renaud!$G17="BN",1,"0"))</f>
        <v>0</v>
      </c>
      <c r="AL18" s="32" t="str">
        <f>IF(Romaric!$G17="EX",3,IF(Romaric!$G17="BN",1,"0"))</f>
        <v>0</v>
      </c>
      <c r="AM18" s="32" t="str">
        <f>IF(Soline!$G17="EX",3,IF(Soline!$G17="BN",1,"0"))</f>
        <v>0</v>
      </c>
      <c r="AN18" s="32" t="str">
        <f>IF(Timo!$G17="EX",3,IF(Timo!$G17="BN",1,"0"))</f>
        <v>0</v>
      </c>
      <c r="AO18" s="32" t="str">
        <f>IF(Vanessa!$G17="EX",3,IF(Vanessa!$G17="BN",1,"0"))</f>
        <v>0</v>
      </c>
      <c r="AP18" s="194" t="str">
        <f>IF(Samy!G17="EX",3,IF(Samy!G17="BN",1,"0"))</f>
        <v>0</v>
      </c>
      <c r="AQ18" s="194" t="str">
        <f>IF(Hypo!G17="EX",3,IF(Hypo!G17="BN",1,"0"))</f>
        <v>0</v>
      </c>
      <c r="AR18" s="194" t="str">
        <f>IF(Bastien!G17="EX",3,IF(Bastien!G17="BN",1,"0"))</f>
        <v>0</v>
      </c>
      <c r="AS18" s="32" t="str">
        <f>IF(Guillaume!G17="EX",3,IF(Guillaume!G17="BN",1,"0"))</f>
        <v>0</v>
      </c>
      <c r="AT18" s="32" t="str">
        <f>IF(Arthur!G17="EX",3,IF(Arthur!G17="BN",1,"0"))</f>
        <v>0</v>
      </c>
      <c r="AU18" s="295" t="str">
        <f>IF(Andrea!G17="EX",3,IF(Andrea!G17="BN",1,"0"))</f>
        <v>0</v>
      </c>
    </row>
    <row r="19" spans="1:47" x14ac:dyDescent="0.2">
      <c r="A19" s="1">
        <v>44887</v>
      </c>
      <c r="B19" s="2">
        <v>0.70833333333333337</v>
      </c>
      <c r="C19" s="18" t="s">
        <v>55</v>
      </c>
      <c r="D19" s="7"/>
      <c r="E19" s="7"/>
      <c r="F19" s="18" t="s">
        <v>56</v>
      </c>
      <c r="I19" s="31" t="str">
        <f>IF(Adrien!G18="EX",3,IF(Adrien!G18="BN",1,"0"))</f>
        <v>0</v>
      </c>
      <c r="J19" s="31" t="str">
        <f>IF(Amine!G18="EX",3,IF(Amine!G18="BN",1,"0"))</f>
        <v>0</v>
      </c>
      <c r="K19" s="32" t="str">
        <f>IF(Anas!G18="EX",3,IF(Anas!G18="BN",1,"0"))</f>
        <v>0</v>
      </c>
      <c r="L19" s="32" t="str">
        <f>IF(Antoine!G18="EX",3,IF(Antoine!G18="BN",1,"0"))</f>
        <v>0</v>
      </c>
      <c r="M19" s="32" t="str">
        <f>IF(Arezou!G18="EX",3,IF(Arezou!G18="BN",1,"0"))</f>
        <v>0</v>
      </c>
      <c r="N19" s="32" t="str">
        <f>IF(Arnaud!$G18="EX",3,IF(Arnaud!$G18="BN",1,"0"))</f>
        <v>0</v>
      </c>
      <c r="O19" s="32" t="str">
        <f>IF(Chloe!$G18="EX",3,IF(Chloe!$G18="BN",1,"0"))</f>
        <v>0</v>
      </c>
      <c r="P19" s="32" t="str">
        <f>IF(Dan!$G18="EX",3,IF(Dan!$G18="BN",1,"0"))</f>
        <v>0</v>
      </c>
      <c r="Q19" s="32" t="str">
        <f>IF(David!$G18="EX",3,IF(David!$G18="BN",1,"0"))</f>
        <v>0</v>
      </c>
      <c r="R19" s="32" t="str">
        <f>IF(Dom!$G18="EX",3,IF(Dom!$G18="BN",1,"0"))</f>
        <v>0</v>
      </c>
      <c r="S19" s="32" t="str">
        <f>IF(Dusan!$G18="EX",3,IF(Dusan!$G18="BN",1,"0"))</f>
        <v>0</v>
      </c>
      <c r="T19" s="32" t="str">
        <f>IF(Dylan!$G18="EX",3,IF(Dylan!$G18="BN",1,"0"))</f>
        <v>0</v>
      </c>
      <c r="U19" s="32" t="str">
        <f>IF(Fred!$G18="EX",3,IF(Fred!$G18="BN",1,"0"))</f>
        <v>0</v>
      </c>
      <c r="V19" s="32" t="str">
        <f>IF(Hamama!$G18="EX",3,IF(Hamama!$G18="BN",1,"0"))</f>
        <v>0</v>
      </c>
      <c r="W19" s="32" t="str">
        <f>IF('Jean Marie'!G18="EX",3,IF('Jean Marie'!G18="BN",1,"0"))</f>
        <v>0</v>
      </c>
      <c r="X19" s="32" t="str">
        <f>IF('Jonathan B'!G18="EX",3,IF('Jonathan B'!$G18="BN",1,"0"))</f>
        <v>0</v>
      </c>
      <c r="Y19" s="32" t="str">
        <f>IF('Jonathan M'!G18="EX",3,IF('Jonathan M'!$G18="BN",1,"0"))</f>
        <v>0</v>
      </c>
      <c r="Z19" s="32" t="str">
        <f>IF(José!$G18="EX",3,IF(José!$G18="BN",1,"0"))</f>
        <v>0</v>
      </c>
      <c r="AA19" s="32" t="str">
        <f>IF(Julie!$G18="EX",3,IF(Julie!$G18="BN",1,"0"))</f>
        <v>0</v>
      </c>
      <c r="AB19" s="32" t="str">
        <f>IF(Julien!$G18="EX",3,IF(Julien!$G18="BN",1,"0"))</f>
        <v>0</v>
      </c>
      <c r="AC19" s="32" t="str">
        <f>IF(Killian!$G18="EX",3,IF(Killian!$G18="BN",1,"0"))</f>
        <v>0</v>
      </c>
      <c r="AD19" s="32" t="str">
        <f>IF(Lahcen!$G18="EX",3,IF(Lahcen!$G18="BN",1,"0"))</f>
        <v>0</v>
      </c>
      <c r="AE19" s="32" t="str">
        <f>IF(Lucien!$G18="EX",3,IF(Lucien!$G18="BN",1,"0"))</f>
        <v>0</v>
      </c>
      <c r="AF19" s="32" t="str">
        <f>IF(Mickael!$G18="EX",3,IF(Mickael!$G18="BN",1,"0"))</f>
        <v>0</v>
      </c>
      <c r="AG19" s="32" t="str">
        <f>IF(Nazrin!$G18="EX",3,IF(Nazrin!$G18="BN",1,"0"))</f>
        <v>0</v>
      </c>
      <c r="AH19" s="32" t="str">
        <f>IF('Patrick F'!$G18="EX",3,IF('Patrick F'!$G18="BN",1,"0"))</f>
        <v>0</v>
      </c>
      <c r="AI19" s="32" t="str">
        <f>IF('Pierre S'!$G18="EX",3,IF('Pierre S'!$G18="BN",1,"0"))</f>
        <v>0</v>
      </c>
      <c r="AJ19" s="32" t="str">
        <f>IF(Reda!$G18="EX",3,IF(Reda!$G18="BN",1,"0"))</f>
        <v>0</v>
      </c>
      <c r="AK19" s="32" t="str">
        <f>IF(Renaud!$G18="EX",3,IF(Renaud!$G18="BN",1,"0"))</f>
        <v>0</v>
      </c>
      <c r="AL19" s="32" t="str">
        <f>IF(Romaric!$G18="EX",3,IF(Romaric!$G18="BN",1,"0"))</f>
        <v>0</v>
      </c>
      <c r="AM19" s="32" t="str">
        <f>IF(Soline!$G18="EX",3,IF(Soline!$G18="BN",1,"0"))</f>
        <v>0</v>
      </c>
      <c r="AN19" s="32" t="str">
        <f>IF(Timo!$G18="EX",3,IF(Timo!$G18="BN",1,"0"))</f>
        <v>0</v>
      </c>
      <c r="AO19" s="32" t="str">
        <f>IF(Vanessa!$G18="EX",3,IF(Vanessa!$G18="BN",1,"0"))</f>
        <v>0</v>
      </c>
      <c r="AP19" s="194" t="str">
        <f>IF(Samy!G18="EX",3,IF(Samy!G18="BN",1,"0"))</f>
        <v>0</v>
      </c>
      <c r="AQ19" s="194" t="str">
        <f>IF(Hypo!G18="EX",3,IF(Hypo!G18="BN",1,"0"))</f>
        <v>0</v>
      </c>
      <c r="AR19" s="194" t="str">
        <f>IF(Bastien!G18="EX",3,IF(Bastien!G18="BN",1,"0"))</f>
        <v>0</v>
      </c>
      <c r="AS19" s="32" t="str">
        <f>IF(Guillaume!G18="EX",3,IF(Guillaume!G18="BN",1,"0"))</f>
        <v>0</v>
      </c>
      <c r="AT19" s="32" t="str">
        <f>IF(Arthur!G18="EX",3,IF(Arthur!G18="BN",1,"0"))</f>
        <v>0</v>
      </c>
      <c r="AU19" s="295" t="str">
        <f>IF(Andrea!G18="EX",3,IF(Andrea!G18="BN",1,"0"))</f>
        <v>0</v>
      </c>
    </row>
    <row r="20" spans="1:47" x14ac:dyDescent="0.2">
      <c r="A20" s="4">
        <v>44887</v>
      </c>
      <c r="B20" s="5">
        <v>0.45833333333333331</v>
      </c>
      <c r="C20" s="19" t="s">
        <v>57</v>
      </c>
      <c r="D20" s="7">
        <v>1</v>
      </c>
      <c r="E20" s="7">
        <v>2</v>
      </c>
      <c r="F20" s="19" t="s">
        <v>58</v>
      </c>
      <c r="I20" s="31" t="str">
        <f>IF(Adrien!G19="EX",3,IF(Adrien!G19="BN",1,"0"))</f>
        <v>0</v>
      </c>
      <c r="J20" s="31" t="str">
        <f>IF(Amine!G19="EX",3,IF(Amine!G19="BN",1,"0"))</f>
        <v>0</v>
      </c>
      <c r="K20" s="32" t="str">
        <f>IF(Anas!G19="EX",3,IF(Anas!G19="BN",1,"0"))</f>
        <v>0</v>
      </c>
      <c r="L20" s="32" t="str">
        <f>IF(Antoine!G19="EX",3,IF(Antoine!G19="BN",1,"0"))</f>
        <v>0</v>
      </c>
      <c r="M20" s="32" t="str">
        <f>IF(Arezou!G19="EX",3,IF(Arezou!G19="BN",1,"0"))</f>
        <v>0</v>
      </c>
      <c r="N20" s="32" t="str">
        <f>IF(Arnaud!$G19="EX",3,IF(Arnaud!$G19="BN",1,"0"))</f>
        <v>0</v>
      </c>
      <c r="O20" s="32" t="str">
        <f>IF(Chloe!$G19="EX",3,IF(Chloe!$G19="BN",1,"0"))</f>
        <v>0</v>
      </c>
      <c r="P20" s="32" t="str">
        <f>IF(Dan!$G19="EX",3,IF(Dan!$G19="BN",1,"0"))</f>
        <v>0</v>
      </c>
      <c r="Q20" s="32" t="str">
        <f>IF(David!$G19="EX",3,IF(David!$G19="BN",1,"0"))</f>
        <v>0</v>
      </c>
      <c r="R20" s="32" t="str">
        <f>IF(Dom!$G19="EX",3,IF(Dom!$G19="BN",1,"0"))</f>
        <v>0</v>
      </c>
      <c r="S20" s="32" t="str">
        <f>IF(Dusan!$G19="EX",3,IF(Dusan!$G19="BN",1,"0"))</f>
        <v>0</v>
      </c>
      <c r="T20" s="32" t="str">
        <f>IF(Dylan!$G19="EX",3,IF(Dylan!$G19="BN",1,"0"))</f>
        <v>0</v>
      </c>
      <c r="U20" s="32" t="str">
        <f>IF(Fred!$G19="EX",3,IF(Fred!$G19="BN",1,"0"))</f>
        <v>0</v>
      </c>
      <c r="V20" s="32" t="str">
        <f>IF(Hamama!$G19="EX",3,IF(Hamama!$G19="BN",1,"0"))</f>
        <v>0</v>
      </c>
      <c r="W20" s="32" t="str">
        <f>IF('Jean Marie'!G19="EX",3,IF('Jean Marie'!G19="BN",1,"0"))</f>
        <v>0</v>
      </c>
      <c r="X20" s="32" t="str">
        <f>IF('Jonathan B'!G19="EX",3,IF('Jonathan B'!$G19="BN",1,"0"))</f>
        <v>0</v>
      </c>
      <c r="Y20" s="32" t="str">
        <f>IF('Jonathan M'!G19="EX",3,IF('Jonathan M'!$G19="BN",1,"0"))</f>
        <v>0</v>
      </c>
      <c r="Z20" s="32" t="str">
        <f>IF(José!$G19="EX",3,IF(José!$G19="BN",1,"0"))</f>
        <v>0</v>
      </c>
      <c r="AA20" s="32" t="str">
        <f>IF(Julie!$G19="EX",3,IF(Julie!$G19="BN",1,"0"))</f>
        <v>0</v>
      </c>
      <c r="AB20" s="32" t="str">
        <f>IF(Julien!$G19="EX",3,IF(Julien!$G19="BN",1,"0"))</f>
        <v>0</v>
      </c>
      <c r="AC20" s="32" t="str">
        <f>IF(Killian!$G19="EX",3,IF(Killian!$G19="BN",1,"0"))</f>
        <v>0</v>
      </c>
      <c r="AD20" s="32" t="str">
        <f>IF(Lahcen!$G19="EX",3,IF(Lahcen!$G19="BN",1,"0"))</f>
        <v>0</v>
      </c>
      <c r="AE20" s="32" t="str">
        <f>IF(Lucien!$G19="EX",3,IF(Lucien!$G19="BN",1,"0"))</f>
        <v>0</v>
      </c>
      <c r="AF20" s="32" t="str">
        <f>IF(Mickael!$G19="EX",3,IF(Mickael!$G19="BN",1,"0"))</f>
        <v>0</v>
      </c>
      <c r="AG20" s="32" t="str">
        <f>IF(Nazrin!$G19="EX",3,IF(Nazrin!$G19="BN",1,"0"))</f>
        <v>0</v>
      </c>
      <c r="AH20" s="32" t="str">
        <f>IF('Patrick F'!$G19="EX",3,IF('Patrick F'!$G19="BN",1,"0"))</f>
        <v>0</v>
      </c>
      <c r="AI20" s="32" t="str">
        <f>IF('Pierre S'!$G19="EX",3,IF('Pierre S'!$G19="BN",1,"0"))</f>
        <v>0</v>
      </c>
      <c r="AJ20" s="32" t="str">
        <f>IF(Reda!$G19="EX",3,IF(Reda!$G19="BN",1,"0"))</f>
        <v>0</v>
      </c>
      <c r="AK20" s="32" t="str">
        <f>IF(Renaud!$G19="EX",3,IF(Renaud!$G19="BN",1,"0"))</f>
        <v>0</v>
      </c>
      <c r="AL20" s="32" t="str">
        <f>IF(Romaric!$G19="EX",3,IF(Romaric!$G19="BN",1,"0"))</f>
        <v>0</v>
      </c>
      <c r="AM20" s="32" t="str">
        <f>IF(Soline!$G19="EX",3,IF(Soline!$G19="BN",1,"0"))</f>
        <v>0</v>
      </c>
      <c r="AN20" s="32" t="str">
        <f>IF(Timo!$G19="EX",3,IF(Timo!$G19="BN",1,"0"))</f>
        <v>0</v>
      </c>
      <c r="AO20" s="32" t="str">
        <f>IF(Vanessa!$G19="EX",3,IF(Vanessa!$G19="BN",1,"0"))</f>
        <v>0</v>
      </c>
      <c r="AP20" s="194" t="str">
        <f>IF(Samy!G19="EX",3,IF(Samy!G19="BN",1,"0"))</f>
        <v>0</v>
      </c>
      <c r="AQ20" s="194" t="str">
        <f>IF(Hypo!G19="EX",3,IF(Hypo!G19="BN",1,"0"))</f>
        <v>0</v>
      </c>
      <c r="AR20" s="194" t="str">
        <f>IF(Bastien!G19="EX",3,IF(Bastien!G19="BN",1,"0"))</f>
        <v>0</v>
      </c>
      <c r="AS20" s="32" t="str">
        <f>IF(Guillaume!G19="EX",3,IF(Guillaume!G19="BN",1,"0"))</f>
        <v>0</v>
      </c>
      <c r="AT20" s="32" t="str">
        <f>IF(Arthur!G19="EX",3,IF(Arthur!G19="BN",1,"0"))</f>
        <v>0</v>
      </c>
      <c r="AU20" s="295" t="str">
        <f>IF(Andrea!G19="EX",3,IF(Andrea!G19="BN",1,"0"))</f>
        <v>0</v>
      </c>
    </row>
    <row r="21" spans="1:47" x14ac:dyDescent="0.2">
      <c r="A21" s="1">
        <v>44891</v>
      </c>
      <c r="B21" s="2">
        <v>0.58333333333333337</v>
      </c>
      <c r="C21" s="18" t="str">
        <f>F20</f>
        <v>Arabie Saoudite</v>
      </c>
      <c r="D21" s="7"/>
      <c r="E21" s="7"/>
      <c r="F21" s="18" t="str">
        <f>F19</f>
        <v>Pologne</v>
      </c>
      <c r="I21" s="31" t="str">
        <f>IF(Adrien!G20="EX",3,IF(Adrien!G20="BN",1,"0"))</f>
        <v>0</v>
      </c>
      <c r="J21" s="31" t="str">
        <f>IF(Amine!G20="EX",3,IF(Amine!G20="BN",1,"0"))</f>
        <v>0</v>
      </c>
      <c r="K21" s="32" t="str">
        <f>IF(Anas!G20="EX",3,IF(Anas!G20="BN",1,"0"))</f>
        <v>0</v>
      </c>
      <c r="L21" s="32" t="str">
        <f>IF(Antoine!G20="EX",3,IF(Antoine!G20="BN",1,"0"))</f>
        <v>0</v>
      </c>
      <c r="M21" s="32" t="str">
        <f>IF(Arezou!G20="EX",3,IF(Arezou!G20="BN",1,"0"))</f>
        <v>0</v>
      </c>
      <c r="N21" s="32" t="str">
        <f>IF(Arnaud!$G20="EX",3,IF(Arnaud!$G20="BN",1,"0"))</f>
        <v>0</v>
      </c>
      <c r="O21" s="32" t="str">
        <f>IF(Chloe!$G20="EX",3,IF(Chloe!$G20="BN",1,"0"))</f>
        <v>0</v>
      </c>
      <c r="P21" s="32" t="str">
        <f>IF(Dan!$G20="EX",3,IF(Dan!$G20="BN",1,"0"))</f>
        <v>0</v>
      </c>
      <c r="Q21" s="32" t="str">
        <f>IF(David!$G20="EX",3,IF(David!$G20="BN",1,"0"))</f>
        <v>0</v>
      </c>
      <c r="R21" s="32" t="str">
        <f>IF(Dom!$G20="EX",3,IF(Dom!$G20="BN",1,"0"))</f>
        <v>0</v>
      </c>
      <c r="S21" s="32" t="str">
        <f>IF(Dusan!$G20="EX",3,IF(Dusan!$G20="BN",1,"0"))</f>
        <v>0</v>
      </c>
      <c r="T21" s="32" t="str">
        <f>IF(Dylan!$G20="EX",3,IF(Dylan!$G20="BN",1,"0"))</f>
        <v>0</v>
      </c>
      <c r="U21" s="32" t="str">
        <f>IF(Fred!$G20="EX",3,IF(Fred!$G20="BN",1,"0"))</f>
        <v>0</v>
      </c>
      <c r="V21" s="32" t="str">
        <f>IF(Hamama!$G20="EX",3,IF(Hamama!$G20="BN",1,"0"))</f>
        <v>0</v>
      </c>
      <c r="W21" s="32" t="str">
        <f>IF('Jean Marie'!G20="EX",3,IF('Jean Marie'!G20="BN",1,"0"))</f>
        <v>0</v>
      </c>
      <c r="X21" s="32" t="str">
        <f>IF('Jonathan B'!G20="EX",3,IF('Jonathan B'!$G20="BN",1,"0"))</f>
        <v>0</v>
      </c>
      <c r="Y21" s="32" t="str">
        <f>IF('Jonathan M'!G20="EX",3,IF('Jonathan M'!$G20="BN",1,"0"))</f>
        <v>0</v>
      </c>
      <c r="Z21" s="32" t="str">
        <f>IF(José!$G20="EX",3,IF(José!$G20="BN",1,"0"))</f>
        <v>0</v>
      </c>
      <c r="AA21" s="32" t="str">
        <f>IF(Julie!$G20="EX",3,IF(Julie!$G20="BN",1,"0"))</f>
        <v>0</v>
      </c>
      <c r="AB21" s="32" t="str">
        <f>IF(Julien!$G20="EX",3,IF(Julien!$G20="BN",1,"0"))</f>
        <v>0</v>
      </c>
      <c r="AC21" s="32" t="str">
        <f>IF(Killian!$G20="EX",3,IF(Killian!$G20="BN",1,"0"))</f>
        <v>0</v>
      </c>
      <c r="AD21" s="32" t="str">
        <f>IF(Lahcen!$G20="EX",3,IF(Lahcen!$G20="BN",1,"0"))</f>
        <v>0</v>
      </c>
      <c r="AE21" s="32" t="str">
        <f>IF(Lucien!$G20="EX",3,IF(Lucien!$G20="BN",1,"0"))</f>
        <v>0</v>
      </c>
      <c r="AF21" s="32" t="str">
        <f>IF(Mickael!$G20="EX",3,IF(Mickael!$G20="BN",1,"0"))</f>
        <v>0</v>
      </c>
      <c r="AG21" s="32" t="str">
        <f>IF(Nazrin!$G20="EX",3,IF(Nazrin!$G20="BN",1,"0"))</f>
        <v>0</v>
      </c>
      <c r="AH21" s="32" t="str">
        <f>IF('Patrick F'!$G20="EX",3,IF('Patrick F'!$G20="BN",1,"0"))</f>
        <v>0</v>
      </c>
      <c r="AI21" s="32" t="str">
        <f>IF('Pierre S'!$G20="EX",3,IF('Pierre S'!$G20="BN",1,"0"))</f>
        <v>0</v>
      </c>
      <c r="AJ21" s="32" t="str">
        <f>IF(Reda!$G20="EX",3,IF(Reda!$G20="BN",1,"0"))</f>
        <v>0</v>
      </c>
      <c r="AK21" s="32" t="str">
        <f>IF(Renaud!$G20="EX",3,IF(Renaud!$G20="BN",1,"0"))</f>
        <v>0</v>
      </c>
      <c r="AL21" s="32" t="str">
        <f>IF(Romaric!$G20="EX",3,IF(Romaric!$G20="BN",1,"0"))</f>
        <v>0</v>
      </c>
      <c r="AM21" s="32" t="str">
        <f>IF(Soline!$G20="EX",3,IF(Soline!$G20="BN",1,"0"))</f>
        <v>0</v>
      </c>
      <c r="AN21" s="32" t="str">
        <f>IF(Timo!$G20="EX",3,IF(Timo!$G20="BN",1,"0"))</f>
        <v>0</v>
      </c>
      <c r="AO21" s="32" t="str">
        <f>IF(Vanessa!$G20="EX",3,IF(Vanessa!$G20="BN",1,"0"))</f>
        <v>0</v>
      </c>
      <c r="AP21" s="194" t="str">
        <f>IF(Samy!G20="EX",3,IF(Samy!G20="BN",1,"0"))</f>
        <v>0</v>
      </c>
      <c r="AQ21" s="194" t="str">
        <f>IF(Hypo!G20="EX",3,IF(Hypo!G20="BN",1,"0"))</f>
        <v>0</v>
      </c>
      <c r="AR21" s="194" t="str">
        <f>IF(Bastien!G20="EX",3,IF(Bastien!G20="BN",1,"0"))</f>
        <v>0</v>
      </c>
      <c r="AS21" s="32" t="str">
        <f>IF(Guillaume!G20="EX",3,IF(Guillaume!G20="BN",1,"0"))</f>
        <v>0</v>
      </c>
      <c r="AT21" s="32" t="str">
        <f>IF(Arthur!G20="EX",3,IF(Arthur!G20="BN",1,"0"))</f>
        <v>0</v>
      </c>
      <c r="AU21" s="295" t="str">
        <f>IF(Andrea!G20="EX",3,IF(Andrea!G20="BN",1,"0"))</f>
        <v>0</v>
      </c>
    </row>
    <row r="22" spans="1:47" x14ac:dyDescent="0.2">
      <c r="A22" s="4">
        <v>44891</v>
      </c>
      <c r="B22" s="5">
        <v>0.83333333333333337</v>
      </c>
      <c r="C22" s="19" t="str">
        <f>C19</f>
        <v>Mexique</v>
      </c>
      <c r="D22" s="7"/>
      <c r="E22" s="7"/>
      <c r="F22" s="19" t="str">
        <f>C20</f>
        <v>Argentine</v>
      </c>
      <c r="I22" s="31" t="str">
        <f>IF(Adrien!G21="EX",3,IF(Adrien!G21="BN",1,"0"))</f>
        <v>0</v>
      </c>
      <c r="J22" s="31" t="str">
        <f>IF(Amine!G21="EX",3,IF(Amine!G21="BN",1,"0"))</f>
        <v>0</v>
      </c>
      <c r="K22" s="32" t="str">
        <f>IF(Anas!G21="EX",3,IF(Anas!G21="BN",1,"0"))</f>
        <v>0</v>
      </c>
      <c r="L22" s="32" t="str">
        <f>IF(Antoine!G21="EX",3,IF(Antoine!G21="BN",1,"0"))</f>
        <v>0</v>
      </c>
      <c r="M22" s="32" t="str">
        <f>IF(Arezou!G21="EX",3,IF(Arezou!G21="BN",1,"0"))</f>
        <v>0</v>
      </c>
      <c r="N22" s="32" t="str">
        <f>IF(Arnaud!$G21="EX",3,IF(Arnaud!$G21="BN",1,"0"))</f>
        <v>0</v>
      </c>
      <c r="O22" s="32" t="str">
        <f>IF(Chloe!$G21="EX",3,IF(Chloe!$G21="BN",1,"0"))</f>
        <v>0</v>
      </c>
      <c r="P22" s="32" t="str">
        <f>IF(Dan!$G21="EX",3,IF(Dan!$G21="BN",1,"0"))</f>
        <v>0</v>
      </c>
      <c r="Q22" s="32" t="str">
        <f>IF(David!$G21="EX",3,IF(David!$G21="BN",1,"0"))</f>
        <v>0</v>
      </c>
      <c r="R22" s="32" t="str">
        <f>IF(Dom!$G21="EX",3,IF(Dom!$G21="BN",1,"0"))</f>
        <v>0</v>
      </c>
      <c r="S22" s="32" t="str">
        <f>IF(Dusan!$G21="EX",3,IF(Dusan!$G21="BN",1,"0"))</f>
        <v>0</v>
      </c>
      <c r="T22" s="32" t="str">
        <f>IF(Dylan!$G21="EX",3,IF(Dylan!$G21="BN",1,"0"))</f>
        <v>0</v>
      </c>
      <c r="U22" s="32" t="str">
        <f>IF(Fred!$G21="EX",3,IF(Fred!$G21="BN",1,"0"))</f>
        <v>0</v>
      </c>
      <c r="V22" s="32" t="str">
        <f>IF(Hamama!$G21="EX",3,IF(Hamama!$G21="BN",1,"0"))</f>
        <v>0</v>
      </c>
      <c r="W22" s="32" t="str">
        <f>IF('Jean Marie'!G21="EX",3,IF('Jean Marie'!G21="BN",1,"0"))</f>
        <v>0</v>
      </c>
      <c r="X22" s="32" t="str">
        <f>IF('Jonathan B'!G21="EX",3,IF('Jonathan B'!$G21="BN",1,"0"))</f>
        <v>0</v>
      </c>
      <c r="Y22" s="32" t="str">
        <f>IF('Jonathan M'!G21="EX",3,IF('Jonathan M'!$G21="BN",1,"0"))</f>
        <v>0</v>
      </c>
      <c r="Z22" s="32" t="str">
        <f>IF(José!$G21="EX",3,IF(José!$G21="BN",1,"0"))</f>
        <v>0</v>
      </c>
      <c r="AA22" s="32" t="str">
        <f>IF(Julie!$G21="EX",3,IF(Julie!$G21="BN",1,"0"))</f>
        <v>0</v>
      </c>
      <c r="AB22" s="32" t="str">
        <f>IF(Julien!$G21="EX",3,IF(Julien!$G21="BN",1,"0"))</f>
        <v>0</v>
      </c>
      <c r="AC22" s="32" t="str">
        <f>IF(Killian!$G21="EX",3,IF(Killian!$G21="BN",1,"0"))</f>
        <v>0</v>
      </c>
      <c r="AD22" s="32" t="str">
        <f>IF(Lahcen!$G21="EX",3,IF(Lahcen!$G21="BN",1,"0"))</f>
        <v>0</v>
      </c>
      <c r="AE22" s="32" t="str">
        <f>IF(Lucien!$G21="EX",3,IF(Lucien!$G21="BN",1,"0"))</f>
        <v>0</v>
      </c>
      <c r="AF22" s="32" t="str">
        <f>IF(Mickael!$G21="EX",3,IF(Mickael!$G21="BN",1,"0"))</f>
        <v>0</v>
      </c>
      <c r="AG22" s="32" t="str">
        <f>IF(Nazrin!$G21="EX",3,IF(Nazrin!$G21="BN",1,"0"))</f>
        <v>0</v>
      </c>
      <c r="AH22" s="32" t="str">
        <f>IF('Patrick F'!$G21="EX",3,IF('Patrick F'!$G21="BN",1,"0"))</f>
        <v>0</v>
      </c>
      <c r="AI22" s="32" t="str">
        <f>IF('Pierre S'!$G21="EX",3,IF('Pierre S'!$G21="BN",1,"0"))</f>
        <v>0</v>
      </c>
      <c r="AJ22" s="32" t="str">
        <f>IF(Reda!$G21="EX",3,IF(Reda!$G21="BN",1,"0"))</f>
        <v>0</v>
      </c>
      <c r="AK22" s="32" t="str">
        <f>IF(Renaud!$G21="EX",3,IF(Renaud!$G21="BN",1,"0"))</f>
        <v>0</v>
      </c>
      <c r="AL22" s="32" t="str">
        <f>IF(Romaric!$G21="EX",3,IF(Romaric!$G21="BN",1,"0"))</f>
        <v>0</v>
      </c>
      <c r="AM22" s="32" t="str">
        <f>IF(Soline!$G21="EX",3,IF(Soline!$G21="BN",1,"0"))</f>
        <v>0</v>
      </c>
      <c r="AN22" s="32" t="str">
        <f>IF(Timo!$G21="EX",3,IF(Timo!$G21="BN",1,"0"))</f>
        <v>0</v>
      </c>
      <c r="AO22" s="32" t="str">
        <f>IF(Vanessa!$G21="EX",3,IF(Vanessa!$G21="BN",1,"0"))</f>
        <v>0</v>
      </c>
      <c r="AP22" s="194" t="str">
        <f>IF(Samy!G21="EX",3,IF(Samy!G21="BN",1,"0"))</f>
        <v>0</v>
      </c>
      <c r="AQ22" s="194" t="str">
        <f>IF(Hypo!G21="EX",3,IF(Hypo!G21="BN",1,"0"))</f>
        <v>0</v>
      </c>
      <c r="AR22" s="194" t="str">
        <f>IF(Bastien!G21="EX",3,IF(Bastien!G21="BN",1,"0"))</f>
        <v>0</v>
      </c>
      <c r="AS22" s="32" t="str">
        <f>IF(Guillaume!G21="EX",3,IF(Guillaume!G21="BN",1,"0"))</f>
        <v>0</v>
      </c>
      <c r="AT22" s="32" t="str">
        <f>IF(Arthur!G21="EX",3,IF(Arthur!G21="BN",1,"0"))</f>
        <v>0</v>
      </c>
      <c r="AU22" s="295" t="str">
        <f>IF(Andrea!G21="EX",3,IF(Andrea!G21="BN",1,"0"))</f>
        <v>0</v>
      </c>
    </row>
    <row r="23" spans="1:47" x14ac:dyDescent="0.2">
      <c r="A23" s="1">
        <v>44895</v>
      </c>
      <c r="B23" s="2">
        <v>0.83333333333333337</v>
      </c>
      <c r="C23" s="18" t="str">
        <f>F20</f>
        <v>Arabie Saoudite</v>
      </c>
      <c r="D23" s="7"/>
      <c r="E23" s="7"/>
      <c r="F23" s="18" t="str">
        <f>C19</f>
        <v>Mexique</v>
      </c>
      <c r="I23" s="31" t="str">
        <f>IF(Adrien!G22="EX",3,IF(Adrien!G22="BN",1,"0"))</f>
        <v>0</v>
      </c>
      <c r="J23" s="31" t="str">
        <f>IF(Amine!G22="EX",3,IF(Amine!G22="BN",1,"0"))</f>
        <v>0</v>
      </c>
      <c r="K23" s="32" t="str">
        <f>IF(Anas!G22="EX",3,IF(Anas!G22="BN",1,"0"))</f>
        <v>0</v>
      </c>
      <c r="L23" s="32" t="str">
        <f>IF(Antoine!G22="EX",3,IF(Antoine!G22="BN",1,"0"))</f>
        <v>0</v>
      </c>
      <c r="M23" s="32" t="str">
        <f>IF(Arezou!G22="EX",3,IF(Arezou!G22="BN",1,"0"))</f>
        <v>0</v>
      </c>
      <c r="N23" s="32" t="str">
        <f>IF(Arnaud!$G22="EX",3,IF(Arnaud!$G22="BN",1,"0"))</f>
        <v>0</v>
      </c>
      <c r="O23" s="32" t="str">
        <f>IF(Chloe!$G22="EX",3,IF(Chloe!$G22="BN",1,"0"))</f>
        <v>0</v>
      </c>
      <c r="P23" s="32" t="str">
        <f>IF(Dan!$G22="EX",3,IF(Dan!$G22="BN",1,"0"))</f>
        <v>0</v>
      </c>
      <c r="Q23" s="32" t="str">
        <f>IF(David!$G22="EX",3,IF(David!$G22="BN",1,"0"))</f>
        <v>0</v>
      </c>
      <c r="R23" s="32" t="str">
        <f>IF(Dom!$G22="EX",3,IF(Dom!$G22="BN",1,"0"))</f>
        <v>0</v>
      </c>
      <c r="S23" s="32" t="str">
        <f>IF(Dusan!$G22="EX",3,IF(Dusan!$G22="BN",1,"0"))</f>
        <v>0</v>
      </c>
      <c r="T23" s="32" t="str">
        <f>IF(Dylan!$G22="EX",3,IF(Dylan!$G22="BN",1,"0"))</f>
        <v>0</v>
      </c>
      <c r="U23" s="32" t="str">
        <f>IF(Fred!$G22="EX",3,IF(Fred!$G22="BN",1,"0"))</f>
        <v>0</v>
      </c>
      <c r="V23" s="32" t="str">
        <f>IF(Hamama!$G22="EX",3,IF(Hamama!$G22="BN",1,"0"))</f>
        <v>0</v>
      </c>
      <c r="W23" s="32" t="str">
        <f>IF('Jean Marie'!G22="EX",3,IF('Jean Marie'!G22="BN",1,"0"))</f>
        <v>0</v>
      </c>
      <c r="X23" s="32" t="str">
        <f>IF('Jonathan B'!G22="EX",3,IF('Jonathan B'!$G22="BN",1,"0"))</f>
        <v>0</v>
      </c>
      <c r="Y23" s="32" t="str">
        <f>IF('Jonathan M'!G22="EX",3,IF('Jonathan M'!$G22="BN",1,"0"))</f>
        <v>0</v>
      </c>
      <c r="Z23" s="32" t="str">
        <f>IF(José!$G22="EX",3,IF(José!$G22="BN",1,"0"))</f>
        <v>0</v>
      </c>
      <c r="AA23" s="32" t="str">
        <f>IF(Julie!$G22="EX",3,IF(Julie!$G22="BN",1,"0"))</f>
        <v>0</v>
      </c>
      <c r="AB23" s="32" t="str">
        <f>IF(Julien!$G22="EX",3,IF(Julien!$G22="BN",1,"0"))</f>
        <v>0</v>
      </c>
      <c r="AC23" s="32" t="str">
        <f>IF(Killian!$G22="EX",3,IF(Killian!$G22="BN",1,"0"))</f>
        <v>0</v>
      </c>
      <c r="AD23" s="32" t="str">
        <f>IF(Lahcen!$G22="EX",3,IF(Lahcen!$G22="BN",1,"0"))</f>
        <v>0</v>
      </c>
      <c r="AE23" s="32" t="str">
        <f>IF(Lucien!$G22="EX",3,IF(Lucien!$G22="BN",1,"0"))</f>
        <v>0</v>
      </c>
      <c r="AF23" s="32" t="str">
        <f>IF(Mickael!$G22="EX",3,IF(Mickael!$G22="BN",1,"0"))</f>
        <v>0</v>
      </c>
      <c r="AG23" s="32" t="str">
        <f>IF(Nazrin!$G22="EX",3,IF(Nazrin!$G22="BN",1,"0"))</f>
        <v>0</v>
      </c>
      <c r="AH23" s="32" t="str">
        <f>IF('Patrick F'!$G22="EX",3,IF('Patrick F'!$G22="BN",1,"0"))</f>
        <v>0</v>
      </c>
      <c r="AI23" s="32" t="str">
        <f>IF('Pierre S'!$G22="EX",3,IF('Pierre S'!$G22="BN",1,"0"))</f>
        <v>0</v>
      </c>
      <c r="AJ23" s="32" t="str">
        <f>IF(Reda!$G22="EX",3,IF(Reda!$G22="BN",1,"0"))</f>
        <v>0</v>
      </c>
      <c r="AK23" s="32" t="str">
        <f>IF(Renaud!$G22="EX",3,IF(Renaud!$G22="BN",1,"0"))</f>
        <v>0</v>
      </c>
      <c r="AL23" s="32" t="str">
        <f>IF(Romaric!$G22="EX",3,IF(Romaric!$G22="BN",1,"0"))</f>
        <v>0</v>
      </c>
      <c r="AM23" s="32" t="str">
        <f>IF(Soline!$G22="EX",3,IF(Soline!$G22="BN",1,"0"))</f>
        <v>0</v>
      </c>
      <c r="AN23" s="32" t="str">
        <f>IF(Timo!$G22="EX",3,IF(Timo!$G22="BN",1,"0"))</f>
        <v>0</v>
      </c>
      <c r="AO23" s="32" t="str">
        <f>IF(Vanessa!$G22="EX",3,IF(Vanessa!$G22="BN",1,"0"))</f>
        <v>0</v>
      </c>
      <c r="AP23" s="194" t="str">
        <f>IF(Samy!G22="EX",3,IF(Samy!G22="BN",1,"0"))</f>
        <v>0</v>
      </c>
      <c r="AQ23" s="194" t="str">
        <f>IF(Hypo!G22="EX",3,IF(Hypo!G22="BN",1,"0"))</f>
        <v>0</v>
      </c>
      <c r="AR23" s="194" t="str">
        <f>IF(Bastien!G22="EX",3,IF(Bastien!G22="BN",1,"0"))</f>
        <v>0</v>
      </c>
      <c r="AS23" s="32" t="str">
        <f>IF(Guillaume!G22="EX",3,IF(Guillaume!G22="BN",1,"0"))</f>
        <v>0</v>
      </c>
      <c r="AT23" s="32" t="str">
        <f>IF(Arthur!G22="EX",3,IF(Arthur!G22="BN",1,"0"))</f>
        <v>0</v>
      </c>
      <c r="AU23" s="295" t="str">
        <f>IF(Andrea!G22="EX",3,IF(Andrea!G22="BN",1,"0"))</f>
        <v>0</v>
      </c>
    </row>
    <row r="24" spans="1:47" x14ac:dyDescent="0.2">
      <c r="A24" s="4">
        <v>44895</v>
      </c>
      <c r="B24" s="5">
        <v>0.83333333333333337</v>
      </c>
      <c r="C24" s="19" t="str">
        <f>F19</f>
        <v>Pologne</v>
      </c>
      <c r="D24" s="7"/>
      <c r="E24" s="7"/>
      <c r="F24" s="19" t="str">
        <f>C20</f>
        <v>Argentine</v>
      </c>
      <c r="I24" s="31" t="str">
        <f>IF(Adrien!G23="EX",3,IF(Adrien!G23="BN",1,"0"))</f>
        <v>0</v>
      </c>
      <c r="J24" s="31" t="str">
        <f>IF(Amine!G23="EX",3,IF(Amine!G23="BN",1,"0"))</f>
        <v>0</v>
      </c>
      <c r="K24" s="32" t="str">
        <f>IF(Anas!G23="EX",3,IF(Anas!G23="BN",1,"0"))</f>
        <v>0</v>
      </c>
      <c r="L24" s="32" t="str">
        <f>IF(Antoine!G23="EX",3,IF(Antoine!G23="BN",1,"0"))</f>
        <v>0</v>
      </c>
      <c r="M24" s="32" t="str">
        <f>IF(Arezou!G23="EX",3,IF(Arezou!G23="BN",1,"0"))</f>
        <v>0</v>
      </c>
      <c r="N24" s="32" t="str">
        <f>IF(Arnaud!$G23="EX",3,IF(Arnaud!$G23="BN",1,"0"))</f>
        <v>0</v>
      </c>
      <c r="O24" s="32" t="str">
        <f>IF(Chloe!$G23="EX",3,IF(Chloe!$G23="BN",1,"0"))</f>
        <v>0</v>
      </c>
      <c r="P24" s="32" t="str">
        <f>IF(Dan!$G23="EX",3,IF(Dan!$G23="BN",1,"0"))</f>
        <v>0</v>
      </c>
      <c r="Q24" s="32" t="str">
        <f>IF(David!$G23="EX",3,IF(David!$G23="BN",1,"0"))</f>
        <v>0</v>
      </c>
      <c r="R24" s="32" t="str">
        <f>IF(Dom!$G23="EX",3,IF(Dom!$G23="BN",1,"0"))</f>
        <v>0</v>
      </c>
      <c r="S24" s="32" t="str">
        <f>IF(Dusan!$G23="EX",3,IF(Dusan!$G23="BN",1,"0"))</f>
        <v>0</v>
      </c>
      <c r="T24" s="32" t="str">
        <f>IF(Dylan!$G23="EX",3,IF(Dylan!$G23="BN",1,"0"))</f>
        <v>0</v>
      </c>
      <c r="U24" s="32" t="str">
        <f>IF(Fred!$G23="EX",3,IF(Fred!$G23="BN",1,"0"))</f>
        <v>0</v>
      </c>
      <c r="V24" s="32" t="str">
        <f>IF(Hamama!$G23="EX",3,IF(Hamama!$G23="BN",1,"0"))</f>
        <v>0</v>
      </c>
      <c r="W24" s="32" t="str">
        <f>IF('Jean Marie'!G23="EX",3,IF('Jean Marie'!G23="BN",1,"0"))</f>
        <v>0</v>
      </c>
      <c r="X24" s="32" t="str">
        <f>IF('Jonathan B'!G23="EX",3,IF('Jonathan B'!$G23="BN",1,"0"))</f>
        <v>0</v>
      </c>
      <c r="Y24" s="32" t="str">
        <f>IF('Jonathan M'!G23="EX",3,IF('Jonathan M'!$G23="BN",1,"0"))</f>
        <v>0</v>
      </c>
      <c r="Z24" s="32" t="str">
        <f>IF(José!$G23="EX",3,IF(José!$G23="BN",1,"0"))</f>
        <v>0</v>
      </c>
      <c r="AA24" s="32" t="str">
        <f>IF(Julie!$G23="EX",3,IF(Julie!$G23="BN",1,"0"))</f>
        <v>0</v>
      </c>
      <c r="AB24" s="32" t="str">
        <f>IF(Julien!$G23="EX",3,IF(Julien!$G23="BN",1,"0"))</f>
        <v>0</v>
      </c>
      <c r="AC24" s="32" t="str">
        <f>IF(Killian!$G23="EX",3,IF(Killian!$G23="BN",1,"0"))</f>
        <v>0</v>
      </c>
      <c r="AD24" s="32" t="str">
        <f>IF(Lahcen!$G23="EX",3,IF(Lahcen!$G23="BN",1,"0"))</f>
        <v>0</v>
      </c>
      <c r="AE24" s="32" t="str">
        <f>IF(Lucien!$G23="EX",3,IF(Lucien!$G23="BN",1,"0"))</f>
        <v>0</v>
      </c>
      <c r="AF24" s="32" t="str">
        <f>IF(Mickael!$G23="EX",3,IF(Mickael!$G23="BN",1,"0"))</f>
        <v>0</v>
      </c>
      <c r="AG24" s="32" t="str">
        <f>IF(Nazrin!$G23="EX",3,IF(Nazrin!$G23="BN",1,"0"))</f>
        <v>0</v>
      </c>
      <c r="AH24" s="32" t="str">
        <f>IF('Patrick F'!$G23="EX",3,IF('Patrick F'!$G23="BN",1,"0"))</f>
        <v>0</v>
      </c>
      <c r="AI24" s="32" t="str">
        <f>IF('Pierre S'!$G23="EX",3,IF('Pierre S'!$G23="BN",1,"0"))</f>
        <v>0</v>
      </c>
      <c r="AJ24" s="32" t="str">
        <f>IF(Reda!$G23="EX",3,IF(Reda!$G23="BN",1,"0"))</f>
        <v>0</v>
      </c>
      <c r="AK24" s="32" t="str">
        <f>IF(Renaud!$G23="EX",3,IF(Renaud!$G23="BN",1,"0"))</f>
        <v>0</v>
      </c>
      <c r="AL24" s="32" t="str">
        <f>IF(Romaric!$G23="EX",3,IF(Romaric!$G23="BN",1,"0"))</f>
        <v>0</v>
      </c>
      <c r="AM24" s="32" t="str">
        <f>IF(Soline!$G23="EX",3,IF(Soline!$G23="BN",1,"0"))</f>
        <v>0</v>
      </c>
      <c r="AN24" s="32" t="str">
        <f>IF(Timo!$G23="EX",3,IF(Timo!$G23="BN",1,"0"))</f>
        <v>0</v>
      </c>
      <c r="AO24" s="32" t="str">
        <f>IF(Vanessa!$G23="EX",3,IF(Vanessa!$G23="BN",1,"0"))</f>
        <v>0</v>
      </c>
      <c r="AP24" s="194" t="str">
        <f>IF(Samy!G23="EX",3,IF(Samy!G23="BN",1,"0"))</f>
        <v>0</v>
      </c>
      <c r="AQ24" s="194" t="str">
        <f>IF(Hypo!G23="EX",3,IF(Hypo!G23="BN",1,"0"))</f>
        <v>0</v>
      </c>
      <c r="AR24" s="194" t="str">
        <f>IF(Bastien!G23="EX",3,IF(Bastien!G23="BN",1,"0"))</f>
        <v>0</v>
      </c>
      <c r="AS24" s="32" t="str">
        <f>IF(Guillaume!G23="EX",3,IF(Guillaume!G23="BN",1,"0"))</f>
        <v>0</v>
      </c>
      <c r="AT24" s="32" t="str">
        <f>IF(Arthur!G23="EX",3,IF(Arthur!G23="BN",1,"0"))</f>
        <v>0</v>
      </c>
      <c r="AU24" s="295" t="str">
        <f>IF(Andrea!G23="EX",3,IF(Andrea!G23="BN",1,"0"))</f>
        <v>0</v>
      </c>
    </row>
    <row r="25" spans="1:47" x14ac:dyDescent="0.2">
      <c r="A25" s="15"/>
      <c r="B25" s="15"/>
      <c r="C25" s="15"/>
      <c r="D25" s="15"/>
      <c r="E25" s="15"/>
      <c r="F25" s="15"/>
      <c r="I25" s="31" t="str">
        <f>IF(Adrien!G24="EX",3,IF(Adrien!G24="BN",1,"0"))</f>
        <v>0</v>
      </c>
      <c r="J25" s="31" t="str">
        <f>IF(Amine!G24="EX",3,IF(Amine!G24="BN",1,"0"))</f>
        <v>0</v>
      </c>
      <c r="K25" s="32" t="str">
        <f>IF(Anas!G24="EX",3,IF(Anas!G24="BN",1,"0"))</f>
        <v>0</v>
      </c>
      <c r="L25" s="32" t="str">
        <f>IF(Antoine!G24="EX",3,IF(Antoine!G24="BN",1,"0"))</f>
        <v>0</v>
      </c>
      <c r="M25" s="32" t="str">
        <f>IF(Arezou!G24="EX",3,IF(Arezou!G24="BN",1,"0"))</f>
        <v>0</v>
      </c>
      <c r="N25" s="32" t="str">
        <f>IF(Arnaud!$G24="EX",3,IF(Arnaud!$G24="BN",1,"0"))</f>
        <v>0</v>
      </c>
      <c r="O25" s="32" t="str">
        <f>IF(Chloe!$G24="EX",3,IF(Chloe!$G24="BN",1,"0"))</f>
        <v>0</v>
      </c>
      <c r="P25" s="32" t="str">
        <f>IF(Dan!$G24="EX",3,IF(Dan!$G24="BN",1,"0"))</f>
        <v>0</v>
      </c>
      <c r="Q25" s="32" t="str">
        <f>IF(David!$G24="EX",3,IF(David!$G24="BN",1,"0"))</f>
        <v>0</v>
      </c>
      <c r="R25" s="32" t="str">
        <f>IF(Dom!$G24="EX",3,IF(Dom!$G24="BN",1,"0"))</f>
        <v>0</v>
      </c>
      <c r="S25" s="32" t="str">
        <f>IF(Dusan!$G24="EX",3,IF(Dusan!$G24="BN",1,"0"))</f>
        <v>0</v>
      </c>
      <c r="T25" s="32" t="str">
        <f>IF(Dylan!$G24="EX",3,IF(Dylan!$G24="BN",1,"0"))</f>
        <v>0</v>
      </c>
      <c r="U25" s="32" t="str">
        <f>IF(Fred!$G24="EX",3,IF(Fred!$G24="BN",1,"0"))</f>
        <v>0</v>
      </c>
      <c r="V25" s="32" t="str">
        <f>IF(Hamama!$G24="EX",3,IF(Hamama!$G24="BN",1,"0"))</f>
        <v>0</v>
      </c>
      <c r="W25" s="32" t="str">
        <f>IF('Jean Marie'!G24="EX",3,IF('Jean Marie'!G24="BN",1,"0"))</f>
        <v>0</v>
      </c>
      <c r="X25" s="32" t="str">
        <f>IF('Jonathan B'!G24="EX",3,IF('Jonathan B'!$G24="BN",1,"0"))</f>
        <v>0</v>
      </c>
      <c r="Y25" s="32" t="str">
        <f>IF('Jonathan M'!G24="EX",3,IF('Jonathan M'!$G24="BN",1,"0"))</f>
        <v>0</v>
      </c>
      <c r="Z25" s="32" t="str">
        <f>IF(José!$G24="EX",3,IF(José!$G24="BN",1,"0"))</f>
        <v>0</v>
      </c>
      <c r="AA25" s="32" t="str">
        <f>IF(Julie!$G24="EX",3,IF(Julie!$G24="BN",1,"0"))</f>
        <v>0</v>
      </c>
      <c r="AB25" s="32" t="str">
        <f>IF(Julien!$G24="EX",3,IF(Julien!$G24="BN",1,"0"))</f>
        <v>0</v>
      </c>
      <c r="AC25" s="32" t="str">
        <f>IF(Killian!$G24="EX",3,IF(Killian!$G24="BN",1,"0"))</f>
        <v>0</v>
      </c>
      <c r="AD25" s="32" t="str">
        <f>IF(Lahcen!$G24="EX",3,IF(Lahcen!$G24="BN",1,"0"))</f>
        <v>0</v>
      </c>
      <c r="AE25" s="32" t="str">
        <f>IF(Lucien!$G24="EX",3,IF(Lucien!$G24="BN",1,"0"))</f>
        <v>0</v>
      </c>
      <c r="AF25" s="32" t="str">
        <f>IF(Mickael!$G24="EX",3,IF(Mickael!$G24="BN",1,"0"))</f>
        <v>0</v>
      </c>
      <c r="AG25" s="32" t="str">
        <f>IF(Nazrin!$G24="EX",3,IF(Nazrin!$G24="BN",1,"0"))</f>
        <v>0</v>
      </c>
      <c r="AH25" s="32" t="str">
        <f>IF('Patrick F'!$G24="EX",3,IF('Patrick F'!$G24="BN",1,"0"))</f>
        <v>0</v>
      </c>
      <c r="AI25" s="32" t="str">
        <f>IF('Pierre S'!$G24="EX",3,IF('Pierre S'!$G24="BN",1,"0"))</f>
        <v>0</v>
      </c>
      <c r="AJ25" s="32" t="str">
        <f>IF(Reda!$G24="EX",3,IF(Reda!$G24="BN",1,"0"))</f>
        <v>0</v>
      </c>
      <c r="AK25" s="32" t="str">
        <f>IF(Renaud!$G24="EX",3,IF(Renaud!$G24="BN",1,"0"))</f>
        <v>0</v>
      </c>
      <c r="AL25" s="32" t="str">
        <f>IF(Romaric!$G24="EX",3,IF(Romaric!$G24="BN",1,"0"))</f>
        <v>0</v>
      </c>
      <c r="AM25" s="32" t="str">
        <f>IF(Soline!$G24="EX",3,IF(Soline!$G24="BN",1,"0"))</f>
        <v>0</v>
      </c>
      <c r="AN25" s="32" t="str">
        <f>IF(Timo!$G24="EX",3,IF(Timo!$G24="BN",1,"0"))</f>
        <v>0</v>
      </c>
      <c r="AO25" s="32" t="str">
        <f>IF(Vanessa!$G24="EX",3,IF(Vanessa!$G24="BN",1,"0"))</f>
        <v>0</v>
      </c>
      <c r="AP25" s="194" t="str">
        <f>IF(Samy!G24="EX",3,IF(Samy!G24="BN",1,"0"))</f>
        <v>0</v>
      </c>
      <c r="AQ25" s="194" t="str">
        <f>IF(Hypo!G24="EX",3,IF(Hypo!G24="BN",1,"0"))</f>
        <v>0</v>
      </c>
      <c r="AR25" s="194" t="str">
        <f>IF(Bastien!G24="EX",3,IF(Bastien!G24="BN",1,"0"))</f>
        <v>0</v>
      </c>
      <c r="AS25" s="32" t="str">
        <f>IF(Guillaume!G24="EX",3,IF(Guillaume!G24="BN",1,"0"))</f>
        <v>0</v>
      </c>
      <c r="AT25" s="32" t="str">
        <f>IF(Arthur!G24="EX",3,IF(Arthur!G24="BN",1,"0"))</f>
        <v>0</v>
      </c>
      <c r="AU25" s="295" t="str">
        <f>IF(Andrea!G24="EX",3,IF(Andrea!G24="BN",1,"0"))</f>
        <v>0</v>
      </c>
    </row>
    <row r="26" spans="1:47" x14ac:dyDescent="0.2">
      <c r="A26" s="304" t="s">
        <v>59</v>
      </c>
      <c r="B26" s="304"/>
      <c r="C26" s="304"/>
      <c r="D26" s="304"/>
      <c r="E26" s="304"/>
      <c r="F26" s="304"/>
      <c r="I26" s="31" t="str">
        <f>IF(Adrien!G25="EX",3,IF(Adrien!G25="BN",1,"0"))</f>
        <v>0</v>
      </c>
      <c r="J26" s="31" t="str">
        <f>IF(Amine!G25="EX",3,IF(Amine!G25="BN",1,"0"))</f>
        <v>0</v>
      </c>
      <c r="K26" s="32" t="str">
        <f>IF(Anas!G25="EX",3,IF(Anas!G25="BN",1,"0"))</f>
        <v>0</v>
      </c>
      <c r="L26" s="32" t="str">
        <f>IF(Antoine!G25="EX",3,IF(Antoine!G25="BN",1,"0"))</f>
        <v>0</v>
      </c>
      <c r="M26" s="32" t="str">
        <f>IF(Arezou!G25="EX",3,IF(Arezou!G25="BN",1,"0"))</f>
        <v>0</v>
      </c>
      <c r="N26" s="32" t="str">
        <f>IF(Arnaud!$G25="EX",3,IF(Arnaud!$G25="BN",1,"0"))</f>
        <v>0</v>
      </c>
      <c r="O26" s="32" t="str">
        <f>IF(Chloe!$G25="EX",3,IF(Chloe!$G25="BN",1,"0"))</f>
        <v>0</v>
      </c>
      <c r="P26" s="32" t="str">
        <f>IF(Dan!$G25="EX",3,IF(Dan!$G25="BN",1,"0"))</f>
        <v>0</v>
      </c>
      <c r="Q26" s="32" t="str">
        <f>IF(David!$G25="EX",3,IF(David!$G25="BN",1,"0"))</f>
        <v>0</v>
      </c>
      <c r="R26" s="32" t="str">
        <f>IF(Dom!$G25="EX",3,IF(Dom!$G25="BN",1,"0"))</f>
        <v>0</v>
      </c>
      <c r="S26" s="32" t="str">
        <f>IF(Dusan!$G25="EX",3,IF(Dusan!$G25="BN",1,"0"))</f>
        <v>0</v>
      </c>
      <c r="T26" s="32" t="str">
        <f>IF(Dylan!$G25="EX",3,IF(Dylan!$G25="BN",1,"0"))</f>
        <v>0</v>
      </c>
      <c r="U26" s="32" t="str">
        <f>IF(Fred!$G25="EX",3,IF(Fred!$G25="BN",1,"0"))</f>
        <v>0</v>
      </c>
      <c r="V26" s="32" t="str">
        <f>IF(Hamama!$G25="EX",3,IF(Hamama!$G25="BN",1,"0"))</f>
        <v>0</v>
      </c>
      <c r="W26" s="32" t="str">
        <f>IF('Jean Marie'!G25="EX",3,IF('Jean Marie'!G25="BN",1,"0"))</f>
        <v>0</v>
      </c>
      <c r="X26" s="32" t="str">
        <f>IF('Jonathan B'!G25="EX",3,IF('Jonathan B'!$G25="BN",1,"0"))</f>
        <v>0</v>
      </c>
      <c r="Y26" s="32" t="str">
        <f>IF('Jonathan M'!G25="EX",3,IF('Jonathan M'!$G25="BN",1,"0"))</f>
        <v>0</v>
      </c>
      <c r="Z26" s="32" t="str">
        <f>IF(José!$G25="EX",3,IF(José!$G25="BN",1,"0"))</f>
        <v>0</v>
      </c>
      <c r="AA26" s="32" t="str">
        <f>IF(Julie!$G25="EX",3,IF(Julie!$G25="BN",1,"0"))</f>
        <v>0</v>
      </c>
      <c r="AB26" s="32" t="str">
        <f>IF(Julien!$G25="EX",3,IF(Julien!$G25="BN",1,"0"))</f>
        <v>0</v>
      </c>
      <c r="AC26" s="32" t="str">
        <f>IF(Killian!$G25="EX",3,IF(Killian!$G25="BN",1,"0"))</f>
        <v>0</v>
      </c>
      <c r="AD26" s="32" t="str">
        <f>IF(Lahcen!$G25="EX",3,IF(Lahcen!$G25="BN",1,"0"))</f>
        <v>0</v>
      </c>
      <c r="AE26" s="32" t="str">
        <f>IF(Lucien!$G25="EX",3,IF(Lucien!$G25="BN",1,"0"))</f>
        <v>0</v>
      </c>
      <c r="AF26" s="32" t="str">
        <f>IF(Mickael!$G25="EX",3,IF(Mickael!$G25="BN",1,"0"))</f>
        <v>0</v>
      </c>
      <c r="AG26" s="32" t="str">
        <f>IF(Nazrin!$G25="EX",3,IF(Nazrin!$G25="BN",1,"0"))</f>
        <v>0</v>
      </c>
      <c r="AH26" s="32" t="str">
        <f>IF('Patrick F'!$G25="EX",3,IF('Patrick F'!$G25="BN",1,"0"))</f>
        <v>0</v>
      </c>
      <c r="AI26" s="32" t="str">
        <f>IF('Pierre S'!$G25="EX",3,IF('Pierre S'!$G25="BN",1,"0"))</f>
        <v>0</v>
      </c>
      <c r="AJ26" s="32" t="str">
        <f>IF(Reda!$G25="EX",3,IF(Reda!$G25="BN",1,"0"))</f>
        <v>0</v>
      </c>
      <c r="AK26" s="32" t="str">
        <f>IF(Renaud!$G25="EX",3,IF(Renaud!$G25="BN",1,"0"))</f>
        <v>0</v>
      </c>
      <c r="AL26" s="32" t="str">
        <f>IF(Romaric!$G25="EX",3,IF(Romaric!$G25="BN",1,"0"))</f>
        <v>0</v>
      </c>
      <c r="AM26" s="32" t="str">
        <f>IF(Soline!$G25="EX",3,IF(Soline!$G25="BN",1,"0"))</f>
        <v>0</v>
      </c>
      <c r="AN26" s="32" t="str">
        <f>IF(Timo!$G25="EX",3,IF(Timo!$G25="BN",1,"0"))</f>
        <v>0</v>
      </c>
      <c r="AO26" s="32" t="str">
        <f>IF(Vanessa!$G25="EX",3,IF(Vanessa!$G25="BN",1,"0"))</f>
        <v>0</v>
      </c>
      <c r="AP26" s="194" t="str">
        <f>IF(Samy!G25="EX",3,IF(Samy!G25="BN",1,"0"))</f>
        <v>0</v>
      </c>
      <c r="AQ26" s="194" t="str">
        <f>IF(Hypo!G25="EX",3,IF(Hypo!G25="BN",1,"0"))</f>
        <v>0</v>
      </c>
      <c r="AR26" s="194" t="str">
        <f>IF(Bastien!G25="EX",3,IF(Bastien!G25="BN",1,"0"))</f>
        <v>0</v>
      </c>
      <c r="AS26" s="32" t="str">
        <f>IF(Guillaume!G25="EX",3,IF(Guillaume!G25="BN",1,"0"))</f>
        <v>0</v>
      </c>
      <c r="AT26" s="32" t="str">
        <f>IF(Arthur!G25="EX",3,IF(Arthur!G25="BN",1,"0"))</f>
        <v>0</v>
      </c>
      <c r="AU26" s="295" t="str">
        <f>IF(Andrea!G25="EX",3,IF(Andrea!G25="BN",1,"0"))</f>
        <v>0</v>
      </c>
    </row>
    <row r="27" spans="1:47" x14ac:dyDescent="0.2">
      <c r="A27" s="1">
        <v>44887</v>
      </c>
      <c r="B27" s="2">
        <v>0.58333333333333337</v>
      </c>
      <c r="C27" s="20" t="s">
        <v>60</v>
      </c>
      <c r="D27" s="8"/>
      <c r="E27" s="8"/>
      <c r="F27" s="20" t="s">
        <v>61</v>
      </c>
      <c r="I27" s="31" t="str">
        <f>IF(Adrien!G26="EX",3,IF(Adrien!G26="BN",1,"0"))</f>
        <v>0</v>
      </c>
      <c r="J27" s="31" t="str">
        <f>IF(Amine!G26="EX",3,IF(Amine!G26="BN",1,"0"))</f>
        <v>0</v>
      </c>
      <c r="K27" s="32" t="str">
        <f>IF(Anas!G26="EX",3,IF(Anas!G26="BN",1,"0"))</f>
        <v>0</v>
      </c>
      <c r="L27" s="32">
        <f>IF(Antoine!G26="EX",3,IF(Antoine!G26="BN",1,"0"))</f>
        <v>1</v>
      </c>
      <c r="M27" s="32" t="str">
        <f>IF(Arezou!G26="EX",3,IF(Arezou!G26="BN",1,"0"))</f>
        <v>0</v>
      </c>
      <c r="N27" s="32" t="str">
        <f>IF(Arnaud!$G26="EX",3,IF(Arnaud!$G26="BN",1,"0"))</f>
        <v>0</v>
      </c>
      <c r="O27" s="32" t="str">
        <f>IF(Chloe!$G26="EX",3,IF(Chloe!$G26="BN",1,"0"))</f>
        <v>0</v>
      </c>
      <c r="P27" s="32" t="str">
        <f>IF(Dan!$G26="EX",3,IF(Dan!$G26="BN",1,"0"))</f>
        <v>0</v>
      </c>
      <c r="Q27" s="32" t="str">
        <f>IF(David!$G26="EX",3,IF(David!$G26="BN",1,"0"))</f>
        <v>0</v>
      </c>
      <c r="R27" s="32" t="str">
        <f>IF(Dom!$G26="EX",3,IF(Dom!$G26="BN",1,"0"))</f>
        <v>0</v>
      </c>
      <c r="S27" s="32" t="str">
        <f>IF(Dusan!$G26="EX",3,IF(Dusan!$G26="BN",1,"0"))</f>
        <v>0</v>
      </c>
      <c r="T27" s="32" t="str">
        <f>IF(Dylan!$G26="EX",3,IF(Dylan!$G26="BN",1,"0"))</f>
        <v>0</v>
      </c>
      <c r="U27" s="32">
        <f>IF(Fred!$G26="EX",3,IF(Fred!$G26="BN",1,"0"))</f>
        <v>1</v>
      </c>
      <c r="V27" s="32" t="str">
        <f>IF(Hamama!$G26="EX",3,IF(Hamama!$G26="BN",1,"0"))</f>
        <v>0</v>
      </c>
      <c r="W27" s="32" t="str">
        <f>IF('Jean Marie'!G26="EX",3,IF('Jean Marie'!G26="BN",1,"0"))</f>
        <v>0</v>
      </c>
      <c r="X27" s="32" t="str">
        <f>IF('Jonathan B'!G26="EX",3,IF('Jonathan B'!$G26="BN",1,"0"))</f>
        <v>0</v>
      </c>
      <c r="Y27" s="32" t="str">
        <f>IF('Jonathan M'!G26="EX",3,IF('Jonathan M'!$G26="BN",1,"0"))</f>
        <v>0</v>
      </c>
      <c r="Z27" s="32" t="str">
        <f>IF(José!$G26="EX",3,IF(José!$G26="BN",1,"0"))</f>
        <v>0</v>
      </c>
      <c r="AA27" s="32" t="str">
        <f>IF(Julie!$G26="EX",3,IF(Julie!$G26="BN",1,"0"))</f>
        <v>0</v>
      </c>
      <c r="AB27" s="32" t="str">
        <f>IF(Julien!$G26="EX",3,IF(Julien!$G26="BN",1,"0"))</f>
        <v>0</v>
      </c>
      <c r="AC27" s="32" t="str">
        <f>IF(Killian!$G26="EX",3,IF(Killian!$G26="BN",1,"0"))</f>
        <v>0</v>
      </c>
      <c r="AD27" s="32" t="str">
        <f>IF(Lahcen!$G26="EX",3,IF(Lahcen!$G26="BN",1,"0"))</f>
        <v>0</v>
      </c>
      <c r="AE27" s="32">
        <f>IF(Lucien!$G26="EX",3,IF(Lucien!$G26="BN",1,"0"))</f>
        <v>1</v>
      </c>
      <c r="AF27" s="32" t="str">
        <f>IF(Mickael!$G26="EX",3,IF(Mickael!$G26="BN",1,"0"))</f>
        <v>0</v>
      </c>
      <c r="AG27" s="32" t="str">
        <f>IF(Nazrin!$G26="EX",3,IF(Nazrin!$G26="BN",1,"0"))</f>
        <v>0</v>
      </c>
      <c r="AH27" s="32" t="str">
        <f>IF('Patrick F'!$G26="EX",3,IF('Patrick F'!$G26="BN",1,"0"))</f>
        <v>0</v>
      </c>
      <c r="AI27" s="32" t="str">
        <f>IF('Pierre S'!$G26="EX",3,IF('Pierre S'!$G26="BN",1,"0"))</f>
        <v>0</v>
      </c>
      <c r="AJ27" s="32" t="str">
        <f>IF(Reda!$G26="EX",3,IF(Reda!$G26="BN",1,"0"))</f>
        <v>0</v>
      </c>
      <c r="AK27" s="32" t="str">
        <f>IF(Renaud!$G26="EX",3,IF(Renaud!$G26="BN",1,"0"))</f>
        <v>0</v>
      </c>
      <c r="AL27" s="32" t="str">
        <f>IF(Romaric!$G26="EX",3,IF(Romaric!$G26="BN",1,"0"))</f>
        <v>0</v>
      </c>
      <c r="AM27" s="32" t="str">
        <f>IF(Soline!$G26="EX",3,IF(Soline!$G26="BN",1,"0"))</f>
        <v>0</v>
      </c>
      <c r="AN27" s="32" t="str">
        <f>IF(Timo!$G26="EX",3,IF(Timo!$G26="BN",1,"0"))</f>
        <v>0</v>
      </c>
      <c r="AO27" s="32" t="str">
        <f>IF(Vanessa!$G26="EX",3,IF(Vanessa!$G26="BN",1,"0"))</f>
        <v>0</v>
      </c>
      <c r="AP27" s="194" t="str">
        <f>IF(Samy!G26="EX",3,IF(Samy!G26="BN",1,"0"))</f>
        <v>0</v>
      </c>
      <c r="AQ27" s="194" t="str">
        <f>IF(Hypo!G26="EX",3,IF(Hypo!G26="BN",1,"0"))</f>
        <v>0</v>
      </c>
      <c r="AR27" s="194" t="str">
        <f>IF(Bastien!G26="EX",3,IF(Bastien!G26="BN",1,"0"))</f>
        <v>0</v>
      </c>
      <c r="AS27" s="32" t="str">
        <f>IF(Guillaume!G26="EX",3,IF(Guillaume!G26="BN",1,"0"))</f>
        <v>0</v>
      </c>
      <c r="AT27" s="32" t="str">
        <f>IF(Arthur!G26="EX",3,IF(Arthur!G26="BN",1,"0"))</f>
        <v>0</v>
      </c>
      <c r="AU27" s="295" t="str">
        <f>IF(Andrea!G26="EX",3,IF(Andrea!G26="BN",1,"0"))</f>
        <v>0</v>
      </c>
    </row>
    <row r="28" spans="1:47" x14ac:dyDescent="0.2">
      <c r="A28" s="4">
        <v>44887</v>
      </c>
      <c r="B28" s="5">
        <v>0.83333333333333337</v>
      </c>
      <c r="C28" s="21" t="s">
        <v>62</v>
      </c>
      <c r="D28" s="8"/>
      <c r="E28" s="8"/>
      <c r="F28" s="21" t="s">
        <v>63</v>
      </c>
      <c r="I28" s="31" t="str">
        <f>IF(Adrien!G27="EX",3,IF(Adrien!G27="BN",1,"0"))</f>
        <v>0</v>
      </c>
      <c r="J28" s="31" t="str">
        <f>IF(Amine!G27="EX",3,IF(Amine!G27="BN",1,"0"))</f>
        <v>0</v>
      </c>
      <c r="K28" s="32" t="str">
        <f>IF(Anas!G27="EX",3,IF(Anas!G27="BN",1,"0"))</f>
        <v>0</v>
      </c>
      <c r="L28" s="32" t="str">
        <f>IF(Antoine!G27="EX",3,IF(Antoine!G27="BN",1,"0"))</f>
        <v>0</v>
      </c>
      <c r="M28" s="32" t="str">
        <f>IF(Arezou!G27="EX",3,IF(Arezou!G27="BN",1,"0"))</f>
        <v>0</v>
      </c>
      <c r="N28" s="32" t="str">
        <f>IF(Arnaud!$G27="EX",3,IF(Arnaud!$G27="BN",1,"0"))</f>
        <v>0</v>
      </c>
      <c r="O28" s="32" t="str">
        <f>IF(Chloe!$G27="EX",3,IF(Chloe!$G27="BN",1,"0"))</f>
        <v>0</v>
      </c>
      <c r="P28" s="32" t="str">
        <f>IF(Dan!$G27="EX",3,IF(Dan!$G27="BN",1,"0"))</f>
        <v>0</v>
      </c>
      <c r="Q28" s="32" t="str">
        <f>IF(David!$G27="EX",3,IF(David!$G27="BN",1,"0"))</f>
        <v>0</v>
      </c>
      <c r="R28" s="32" t="str">
        <f>IF(Dom!$G27="EX",3,IF(Dom!$G27="BN",1,"0"))</f>
        <v>0</v>
      </c>
      <c r="S28" s="32" t="str">
        <f>IF(Dusan!$G27="EX",3,IF(Dusan!$G27="BN",1,"0"))</f>
        <v>0</v>
      </c>
      <c r="T28" s="32" t="str">
        <f>IF(Dylan!$G27="EX",3,IF(Dylan!$G27="BN",1,"0"))</f>
        <v>0</v>
      </c>
      <c r="U28" s="32" t="str">
        <f>IF(Fred!$G27="EX",3,IF(Fred!$G27="BN",1,"0"))</f>
        <v>0</v>
      </c>
      <c r="V28" s="32" t="str">
        <f>IF(Hamama!$G27="EX",3,IF(Hamama!$G27="BN",1,"0"))</f>
        <v>0</v>
      </c>
      <c r="W28" s="32" t="str">
        <f>IF('Jean Marie'!G27="EX",3,IF('Jean Marie'!G27="BN",1,"0"))</f>
        <v>0</v>
      </c>
      <c r="X28" s="32" t="str">
        <f>IF('Jonathan B'!G27="EX",3,IF('Jonathan B'!$G27="BN",1,"0"))</f>
        <v>0</v>
      </c>
      <c r="Y28" s="32" t="str">
        <f>IF('Jonathan M'!G27="EX",3,IF('Jonathan M'!$G27="BN",1,"0"))</f>
        <v>0</v>
      </c>
      <c r="Z28" s="32" t="str">
        <f>IF(José!$G27="EX",3,IF(José!$G27="BN",1,"0"))</f>
        <v>0</v>
      </c>
      <c r="AA28" s="32" t="str">
        <f>IF(Julie!$G27="EX",3,IF(Julie!$G27="BN",1,"0"))</f>
        <v>0</v>
      </c>
      <c r="AB28" s="32" t="str">
        <f>IF(Julien!$G27="EX",3,IF(Julien!$G27="BN",1,"0"))</f>
        <v>0</v>
      </c>
      <c r="AC28" s="32" t="str">
        <f>IF(Killian!$G27="EX",3,IF(Killian!$G27="BN",1,"0"))</f>
        <v>0</v>
      </c>
      <c r="AD28" s="32" t="str">
        <f>IF(Lahcen!$G27="EX",3,IF(Lahcen!$G27="BN",1,"0"))</f>
        <v>0</v>
      </c>
      <c r="AE28" s="32" t="str">
        <f>IF(Lucien!$G27="EX",3,IF(Lucien!$G27="BN",1,"0"))</f>
        <v>0</v>
      </c>
      <c r="AF28" s="32" t="str">
        <f>IF(Mickael!$G27="EX",3,IF(Mickael!$G27="BN",1,"0"))</f>
        <v>0</v>
      </c>
      <c r="AG28" s="32" t="str">
        <f>IF(Nazrin!$G27="EX",3,IF(Nazrin!$G27="BN",1,"0"))</f>
        <v>0</v>
      </c>
      <c r="AH28" s="32" t="str">
        <f>IF('Patrick F'!$G27="EX",3,IF('Patrick F'!$G27="BN",1,"0"))</f>
        <v>0</v>
      </c>
      <c r="AI28" s="32" t="str">
        <f>IF('Pierre S'!$G27="EX",3,IF('Pierre S'!$G27="BN",1,"0"))</f>
        <v>0</v>
      </c>
      <c r="AJ28" s="32" t="str">
        <f>IF(Reda!$G27="EX",3,IF(Reda!$G27="BN",1,"0"))</f>
        <v>0</v>
      </c>
      <c r="AK28" s="32" t="str">
        <f>IF(Renaud!$G27="EX",3,IF(Renaud!$G27="BN",1,"0"))</f>
        <v>0</v>
      </c>
      <c r="AL28" s="32" t="str">
        <f>IF(Romaric!$G27="EX",3,IF(Romaric!$G27="BN",1,"0"))</f>
        <v>0</v>
      </c>
      <c r="AM28" s="32" t="str">
        <f>IF(Soline!$G27="EX",3,IF(Soline!$G27="BN",1,"0"))</f>
        <v>0</v>
      </c>
      <c r="AN28" s="32" t="str">
        <f>IF(Timo!$G27="EX",3,IF(Timo!$G27="BN",1,"0"))</f>
        <v>0</v>
      </c>
      <c r="AO28" s="32" t="str">
        <f>IF(Vanessa!$G27="EX",3,IF(Vanessa!$G27="BN",1,"0"))</f>
        <v>0</v>
      </c>
      <c r="AP28" s="194" t="str">
        <f>IF(Samy!G27="EX",3,IF(Samy!G27="BN",1,"0"))</f>
        <v>0</v>
      </c>
      <c r="AQ28" s="194" t="str">
        <f>IF(Hypo!G27="EX",3,IF(Hypo!G27="BN",1,"0"))</f>
        <v>0</v>
      </c>
      <c r="AR28" s="194" t="str">
        <f>IF(Bastien!G27="EX",3,IF(Bastien!G27="BN",1,"0"))</f>
        <v>0</v>
      </c>
      <c r="AS28" s="32" t="str">
        <f>IF(Guillaume!G27="EX",3,IF(Guillaume!G27="BN",1,"0"))</f>
        <v>0</v>
      </c>
      <c r="AT28" s="32" t="str">
        <f>IF(Arthur!G27="EX",3,IF(Arthur!G27="BN",1,"0"))</f>
        <v>0</v>
      </c>
      <c r="AU28" s="295" t="str">
        <f>IF(Andrea!G27="EX",3,IF(Andrea!G27="BN",1,"0"))</f>
        <v>0</v>
      </c>
    </row>
    <row r="29" spans="1:47" x14ac:dyDescent="0.2">
      <c r="A29" s="1">
        <v>44891</v>
      </c>
      <c r="B29" s="2">
        <v>0.70833333333333337</v>
      </c>
      <c r="C29" s="20" t="str">
        <f>C27</f>
        <v>Danemark</v>
      </c>
      <c r="D29" s="8"/>
      <c r="E29" s="8"/>
      <c r="F29" s="20" t="str">
        <f>C28</f>
        <v>France</v>
      </c>
      <c r="I29" s="31" t="str">
        <f>IF(Adrien!G28="EX",3,IF(Adrien!G28="BN",1,"0"))</f>
        <v>0</v>
      </c>
      <c r="J29" s="31" t="str">
        <f>IF(Amine!G28="EX",3,IF(Amine!G28="BN",1,"0"))</f>
        <v>0</v>
      </c>
      <c r="K29" s="32" t="str">
        <f>IF(Anas!G28="EX",3,IF(Anas!G28="BN",1,"0"))</f>
        <v>0</v>
      </c>
      <c r="L29" s="32" t="str">
        <f>IF(Antoine!G28="EX",3,IF(Antoine!G28="BN",1,"0"))</f>
        <v>0</v>
      </c>
      <c r="M29" s="32" t="str">
        <f>IF(Arezou!G28="EX",3,IF(Arezou!G28="BN",1,"0"))</f>
        <v>0</v>
      </c>
      <c r="N29" s="32" t="str">
        <f>IF(Arnaud!$G28="EX",3,IF(Arnaud!$G28="BN",1,"0"))</f>
        <v>0</v>
      </c>
      <c r="O29" s="32" t="str">
        <f>IF(Chloe!$G28="EX",3,IF(Chloe!$G28="BN",1,"0"))</f>
        <v>0</v>
      </c>
      <c r="P29" s="32" t="str">
        <f>IF(Dan!$G28="EX",3,IF(Dan!$G28="BN",1,"0"))</f>
        <v>0</v>
      </c>
      <c r="Q29" s="32" t="str">
        <f>IF(David!$G28="EX",3,IF(David!$G28="BN",1,"0"))</f>
        <v>0</v>
      </c>
      <c r="R29" s="32" t="str">
        <f>IF(Dom!$G28="EX",3,IF(Dom!$G28="BN",1,"0"))</f>
        <v>0</v>
      </c>
      <c r="S29" s="32" t="str">
        <f>IF(Dusan!$G28="EX",3,IF(Dusan!$G28="BN",1,"0"))</f>
        <v>0</v>
      </c>
      <c r="T29" s="32" t="str">
        <f>IF(Dylan!$G28="EX",3,IF(Dylan!$G28="BN",1,"0"))</f>
        <v>0</v>
      </c>
      <c r="U29" s="32" t="str">
        <f>IF(Fred!$G28="EX",3,IF(Fred!$G28="BN",1,"0"))</f>
        <v>0</v>
      </c>
      <c r="V29" s="32" t="str">
        <f>IF(Hamama!$G28="EX",3,IF(Hamama!$G28="BN",1,"0"))</f>
        <v>0</v>
      </c>
      <c r="W29" s="32" t="str">
        <f>IF('Jean Marie'!G28="EX",3,IF('Jean Marie'!G28="BN",1,"0"))</f>
        <v>0</v>
      </c>
      <c r="X29" s="32" t="str">
        <f>IF('Jonathan B'!G28="EX",3,IF('Jonathan B'!$G28="BN",1,"0"))</f>
        <v>0</v>
      </c>
      <c r="Y29" s="32" t="str">
        <f>IF('Jonathan M'!G28="EX",3,IF('Jonathan M'!$G28="BN",1,"0"))</f>
        <v>0</v>
      </c>
      <c r="Z29" s="32" t="str">
        <f>IF(José!$G28="EX",3,IF(José!$G28="BN",1,"0"))</f>
        <v>0</v>
      </c>
      <c r="AA29" s="32" t="str">
        <f>IF(Julie!$G28="EX",3,IF(Julie!$G28="BN",1,"0"))</f>
        <v>0</v>
      </c>
      <c r="AB29" s="32" t="str">
        <f>IF(Julien!$G28="EX",3,IF(Julien!$G28="BN",1,"0"))</f>
        <v>0</v>
      </c>
      <c r="AC29" s="32" t="str">
        <f>IF(Killian!$G28="EX",3,IF(Killian!$G28="BN",1,"0"))</f>
        <v>0</v>
      </c>
      <c r="AD29" s="32" t="str">
        <f>IF(Lahcen!$G28="EX",3,IF(Lahcen!$G28="BN",1,"0"))</f>
        <v>0</v>
      </c>
      <c r="AE29" s="32" t="str">
        <f>IF(Lucien!$G28="EX",3,IF(Lucien!$G28="BN",1,"0"))</f>
        <v>0</v>
      </c>
      <c r="AF29" s="32" t="str">
        <f>IF(Mickael!$G28="EX",3,IF(Mickael!$G28="BN",1,"0"))</f>
        <v>0</v>
      </c>
      <c r="AG29" s="32" t="str">
        <f>IF(Nazrin!$G28="EX",3,IF(Nazrin!$G28="BN",1,"0"))</f>
        <v>0</v>
      </c>
      <c r="AH29" s="32" t="str">
        <f>IF('Patrick F'!$G28="EX",3,IF('Patrick F'!$G28="BN",1,"0"))</f>
        <v>0</v>
      </c>
      <c r="AI29" s="32" t="str">
        <f>IF('Pierre S'!$G28="EX",3,IF('Pierre S'!$G28="BN",1,"0"))</f>
        <v>0</v>
      </c>
      <c r="AJ29" s="32" t="str">
        <f>IF(Reda!$G28="EX",3,IF(Reda!$G28="BN",1,"0"))</f>
        <v>0</v>
      </c>
      <c r="AK29" s="32" t="str">
        <f>IF(Renaud!$G28="EX",3,IF(Renaud!$G28="BN",1,"0"))</f>
        <v>0</v>
      </c>
      <c r="AL29" s="32" t="str">
        <f>IF(Romaric!$G28="EX",3,IF(Romaric!$G28="BN",1,"0"))</f>
        <v>0</v>
      </c>
      <c r="AM29" s="32" t="str">
        <f>IF(Soline!$G28="EX",3,IF(Soline!$G28="BN",1,"0"))</f>
        <v>0</v>
      </c>
      <c r="AN29" s="32" t="str">
        <f>IF(Timo!$G28="EX",3,IF(Timo!$G28="BN",1,"0"))</f>
        <v>0</v>
      </c>
      <c r="AO29" s="32" t="str">
        <f>IF(Vanessa!$G28="EX",3,IF(Vanessa!$G28="BN",1,"0"))</f>
        <v>0</v>
      </c>
      <c r="AP29" s="194" t="str">
        <f>IF(Samy!G28="EX",3,IF(Samy!G28="BN",1,"0"))</f>
        <v>0</v>
      </c>
      <c r="AQ29" s="194" t="str">
        <f>IF(Hypo!G28="EX",3,IF(Hypo!G28="BN",1,"0"))</f>
        <v>0</v>
      </c>
      <c r="AR29" s="194" t="str">
        <f>IF(Bastien!G28="EX",3,IF(Bastien!G28="BN",1,"0"))</f>
        <v>0</v>
      </c>
      <c r="AS29" s="32" t="str">
        <f>IF(Guillaume!G28="EX",3,IF(Guillaume!G28="BN",1,"0"))</f>
        <v>0</v>
      </c>
      <c r="AT29" s="32" t="str">
        <f>IF(Arthur!G28="EX",3,IF(Arthur!G28="BN",1,"0"))</f>
        <v>0</v>
      </c>
      <c r="AU29" s="295" t="str">
        <f>IF(Andrea!G28="EX",3,IF(Andrea!G28="BN",1,"0"))</f>
        <v>0</v>
      </c>
    </row>
    <row r="30" spans="1:47" x14ac:dyDescent="0.2">
      <c r="A30" s="4">
        <v>44891</v>
      </c>
      <c r="B30" s="5">
        <v>0.45833333333333331</v>
      </c>
      <c r="C30" s="21" t="str">
        <f>F28</f>
        <v>Australie</v>
      </c>
      <c r="D30" s="8"/>
      <c r="E30" s="8"/>
      <c r="F30" s="21" t="str">
        <f>F27</f>
        <v>Tunisie</v>
      </c>
      <c r="I30" s="31" t="str">
        <f>IF(Adrien!G29="EX",3,IF(Adrien!G29="BN",1,"0"))</f>
        <v>0</v>
      </c>
      <c r="J30" s="31" t="str">
        <f>IF(Amine!G29="EX",3,IF(Amine!G29="BN",1,"0"))</f>
        <v>0</v>
      </c>
      <c r="K30" s="32" t="str">
        <f>IF(Anas!G29="EX",3,IF(Anas!G29="BN",1,"0"))</f>
        <v>0</v>
      </c>
      <c r="L30" s="32" t="str">
        <f>IF(Antoine!G29="EX",3,IF(Antoine!G29="BN",1,"0"))</f>
        <v>0</v>
      </c>
      <c r="M30" s="32" t="str">
        <f>IF(Arezou!G29="EX",3,IF(Arezou!G29="BN",1,"0"))</f>
        <v>0</v>
      </c>
      <c r="N30" s="32" t="str">
        <f>IF(Arnaud!$G29="EX",3,IF(Arnaud!$G29="BN",1,"0"))</f>
        <v>0</v>
      </c>
      <c r="O30" s="32" t="str">
        <f>IF(Chloe!$G29="EX",3,IF(Chloe!$G29="BN",1,"0"))</f>
        <v>0</v>
      </c>
      <c r="P30" s="32" t="str">
        <f>IF(Dan!$G29="EX",3,IF(Dan!$G29="BN",1,"0"))</f>
        <v>0</v>
      </c>
      <c r="Q30" s="32" t="str">
        <f>IF(David!$G29="EX",3,IF(David!$G29="BN",1,"0"))</f>
        <v>0</v>
      </c>
      <c r="R30" s="32" t="str">
        <f>IF(Dom!$G29="EX",3,IF(Dom!$G29="BN",1,"0"))</f>
        <v>0</v>
      </c>
      <c r="S30" s="32" t="str">
        <f>IF(Dusan!$G29="EX",3,IF(Dusan!$G29="BN",1,"0"))</f>
        <v>0</v>
      </c>
      <c r="T30" s="32" t="str">
        <f>IF(Dylan!$G29="EX",3,IF(Dylan!$G29="BN",1,"0"))</f>
        <v>0</v>
      </c>
      <c r="U30" s="32" t="str">
        <f>IF(Fred!$G29="EX",3,IF(Fred!$G29="BN",1,"0"))</f>
        <v>0</v>
      </c>
      <c r="V30" s="32" t="str">
        <f>IF(Hamama!$G29="EX",3,IF(Hamama!$G29="BN",1,"0"))</f>
        <v>0</v>
      </c>
      <c r="W30" s="32" t="str">
        <f>IF('Jean Marie'!G29="EX",3,IF('Jean Marie'!G29="BN",1,"0"))</f>
        <v>0</v>
      </c>
      <c r="X30" s="32" t="str">
        <f>IF('Jonathan B'!G29="EX",3,IF('Jonathan B'!$G29="BN",1,"0"))</f>
        <v>0</v>
      </c>
      <c r="Y30" s="32" t="str">
        <f>IF('Jonathan M'!G29="EX",3,IF('Jonathan M'!$G29="BN",1,"0"))</f>
        <v>0</v>
      </c>
      <c r="Z30" s="32" t="str">
        <f>IF(José!$G29="EX",3,IF(José!$G29="BN",1,"0"))</f>
        <v>0</v>
      </c>
      <c r="AA30" s="32" t="str">
        <f>IF(Julie!$G29="EX",3,IF(Julie!$G29="BN",1,"0"))</f>
        <v>0</v>
      </c>
      <c r="AB30" s="32" t="str">
        <f>IF(Julien!$G29="EX",3,IF(Julien!$G29="BN",1,"0"))</f>
        <v>0</v>
      </c>
      <c r="AC30" s="32" t="str">
        <f>IF(Killian!$G29="EX",3,IF(Killian!$G29="BN",1,"0"))</f>
        <v>0</v>
      </c>
      <c r="AD30" s="32" t="str">
        <f>IF(Lahcen!$G29="EX",3,IF(Lahcen!$G29="BN",1,"0"))</f>
        <v>0</v>
      </c>
      <c r="AE30" s="32" t="str">
        <f>IF(Lucien!$G29="EX",3,IF(Lucien!$G29="BN",1,"0"))</f>
        <v>0</v>
      </c>
      <c r="AF30" s="32" t="str">
        <f>IF(Mickael!$G29="EX",3,IF(Mickael!$G29="BN",1,"0"))</f>
        <v>0</v>
      </c>
      <c r="AG30" s="32" t="str">
        <f>IF(Nazrin!$G29="EX",3,IF(Nazrin!$G29="BN",1,"0"))</f>
        <v>0</v>
      </c>
      <c r="AH30" s="32" t="str">
        <f>IF('Patrick F'!$G29="EX",3,IF('Patrick F'!$G29="BN",1,"0"))</f>
        <v>0</v>
      </c>
      <c r="AI30" s="32" t="str">
        <f>IF('Pierre S'!$G29="EX",3,IF('Pierre S'!$G29="BN",1,"0"))</f>
        <v>0</v>
      </c>
      <c r="AJ30" s="32" t="str">
        <f>IF(Reda!$G29="EX",3,IF(Reda!$G29="BN",1,"0"))</f>
        <v>0</v>
      </c>
      <c r="AK30" s="32" t="str">
        <f>IF(Renaud!$G29="EX",3,IF(Renaud!$G29="BN",1,"0"))</f>
        <v>0</v>
      </c>
      <c r="AL30" s="32" t="str">
        <f>IF(Romaric!$G29="EX",3,IF(Romaric!$G29="BN",1,"0"))</f>
        <v>0</v>
      </c>
      <c r="AM30" s="32" t="str">
        <f>IF(Soline!$G29="EX",3,IF(Soline!$G29="BN",1,"0"))</f>
        <v>0</v>
      </c>
      <c r="AN30" s="32" t="str">
        <f>IF(Timo!$G29="EX",3,IF(Timo!$G29="BN",1,"0"))</f>
        <v>0</v>
      </c>
      <c r="AO30" s="32" t="str">
        <f>IF(Vanessa!$G29="EX",3,IF(Vanessa!$G29="BN",1,"0"))</f>
        <v>0</v>
      </c>
      <c r="AP30" s="194" t="str">
        <f>IF(Samy!G29="EX",3,IF(Samy!G29="BN",1,"0"))</f>
        <v>0</v>
      </c>
      <c r="AQ30" s="194" t="str">
        <f>IF(Hypo!G29="EX",3,IF(Hypo!G29="BN",1,"0"))</f>
        <v>0</v>
      </c>
      <c r="AR30" s="194" t="str">
        <f>IF(Bastien!G29="EX",3,IF(Bastien!G29="BN",1,"0"))</f>
        <v>0</v>
      </c>
      <c r="AS30" s="32" t="str">
        <f>IF(Guillaume!G29="EX",3,IF(Guillaume!G29="BN",1,"0"))</f>
        <v>0</v>
      </c>
      <c r="AT30" s="32" t="str">
        <f>IF(Arthur!G29="EX",3,IF(Arthur!G29="BN",1,"0"))</f>
        <v>0</v>
      </c>
      <c r="AU30" s="295" t="str">
        <f>IF(Andrea!G29="EX",3,IF(Andrea!G29="BN",1,"0"))</f>
        <v>0</v>
      </c>
    </row>
    <row r="31" spans="1:47" x14ac:dyDescent="0.2">
      <c r="A31" s="1">
        <v>44895</v>
      </c>
      <c r="B31" s="2">
        <v>0.66666666666666663</v>
      </c>
      <c r="C31" s="20" t="str">
        <f>F28</f>
        <v>Australie</v>
      </c>
      <c r="D31" s="8"/>
      <c r="E31" s="8"/>
      <c r="F31" s="20" t="str">
        <f>C27</f>
        <v>Danemark</v>
      </c>
      <c r="I31" s="31" t="str">
        <f>IF(Adrien!G30="EX",3,IF(Adrien!G30="BN",1,"0"))</f>
        <v>0</v>
      </c>
      <c r="J31" s="31" t="str">
        <f>IF(Amine!G30="EX",3,IF(Amine!G30="BN",1,"0"))</f>
        <v>0</v>
      </c>
      <c r="K31" s="32" t="str">
        <f>IF(Anas!G30="EX",3,IF(Anas!G30="BN",1,"0"))</f>
        <v>0</v>
      </c>
      <c r="L31" s="32" t="str">
        <f>IF(Antoine!G30="EX",3,IF(Antoine!G30="BN",1,"0"))</f>
        <v>0</v>
      </c>
      <c r="M31" s="32" t="str">
        <f>IF(Arezou!G30="EX",3,IF(Arezou!G30="BN",1,"0"))</f>
        <v>0</v>
      </c>
      <c r="N31" s="32" t="str">
        <f>IF(Arnaud!$G30="EX",3,IF(Arnaud!$G30="BN",1,"0"))</f>
        <v>0</v>
      </c>
      <c r="O31" s="32" t="str">
        <f>IF(Chloe!$G30="EX",3,IF(Chloe!$G30="BN",1,"0"))</f>
        <v>0</v>
      </c>
      <c r="P31" s="32" t="str">
        <f>IF(Dan!$G30="EX",3,IF(Dan!$G30="BN",1,"0"))</f>
        <v>0</v>
      </c>
      <c r="Q31" s="32" t="str">
        <f>IF(David!$G30="EX",3,IF(David!$G30="BN",1,"0"))</f>
        <v>0</v>
      </c>
      <c r="R31" s="32" t="str">
        <f>IF(Dom!$G30="EX",3,IF(Dom!$G30="BN",1,"0"))</f>
        <v>0</v>
      </c>
      <c r="S31" s="32" t="str">
        <f>IF(Dusan!$G30="EX",3,IF(Dusan!$G30="BN",1,"0"))</f>
        <v>0</v>
      </c>
      <c r="T31" s="32" t="str">
        <f>IF(Dylan!$G30="EX",3,IF(Dylan!$G30="BN",1,"0"))</f>
        <v>0</v>
      </c>
      <c r="U31" s="32" t="str">
        <f>IF(Fred!$G30="EX",3,IF(Fred!$G30="BN",1,"0"))</f>
        <v>0</v>
      </c>
      <c r="V31" s="32" t="str">
        <f>IF(Hamama!$G30="EX",3,IF(Hamama!$G30="BN",1,"0"))</f>
        <v>0</v>
      </c>
      <c r="W31" s="32" t="str">
        <f>IF('Jean Marie'!G30="EX",3,IF('Jean Marie'!G30="BN",1,"0"))</f>
        <v>0</v>
      </c>
      <c r="X31" s="32" t="str">
        <f>IF('Jonathan B'!G30="EX",3,IF('Jonathan B'!$G30="BN",1,"0"))</f>
        <v>0</v>
      </c>
      <c r="Y31" s="32" t="str">
        <f>IF('Jonathan M'!G30="EX",3,IF('Jonathan M'!$G30="BN",1,"0"))</f>
        <v>0</v>
      </c>
      <c r="Z31" s="32" t="str">
        <f>IF(José!$G30="EX",3,IF(José!$G30="BN",1,"0"))</f>
        <v>0</v>
      </c>
      <c r="AA31" s="32" t="str">
        <f>IF(Julie!$G30="EX",3,IF(Julie!$G30="BN",1,"0"))</f>
        <v>0</v>
      </c>
      <c r="AB31" s="32" t="str">
        <f>IF(Julien!$G30="EX",3,IF(Julien!$G30="BN",1,"0"))</f>
        <v>0</v>
      </c>
      <c r="AC31" s="32" t="str">
        <f>IF(Killian!$G30="EX",3,IF(Killian!$G30="BN",1,"0"))</f>
        <v>0</v>
      </c>
      <c r="AD31" s="32" t="str">
        <f>IF(Lahcen!$G30="EX",3,IF(Lahcen!$G30="BN",1,"0"))</f>
        <v>0</v>
      </c>
      <c r="AE31" s="32" t="str">
        <f>IF(Lucien!$G30="EX",3,IF(Lucien!$G30="BN",1,"0"))</f>
        <v>0</v>
      </c>
      <c r="AF31" s="32" t="str">
        <f>IF(Mickael!$G30="EX",3,IF(Mickael!$G30="BN",1,"0"))</f>
        <v>0</v>
      </c>
      <c r="AG31" s="32" t="str">
        <f>IF(Nazrin!$G30="EX",3,IF(Nazrin!$G30="BN",1,"0"))</f>
        <v>0</v>
      </c>
      <c r="AH31" s="32" t="str">
        <f>IF('Patrick F'!$G30="EX",3,IF('Patrick F'!$G30="BN",1,"0"))</f>
        <v>0</v>
      </c>
      <c r="AI31" s="32" t="str">
        <f>IF('Pierre S'!$G30="EX",3,IF('Pierre S'!$G30="BN",1,"0"))</f>
        <v>0</v>
      </c>
      <c r="AJ31" s="32" t="str">
        <f>IF(Reda!$G30="EX",3,IF(Reda!$G30="BN",1,"0"))</f>
        <v>0</v>
      </c>
      <c r="AK31" s="32" t="str">
        <f>IF(Renaud!$G30="EX",3,IF(Renaud!$G30="BN",1,"0"))</f>
        <v>0</v>
      </c>
      <c r="AL31" s="32" t="str">
        <f>IF(Romaric!$G30="EX",3,IF(Romaric!$G30="BN",1,"0"))</f>
        <v>0</v>
      </c>
      <c r="AM31" s="32" t="str">
        <f>IF(Soline!$G30="EX",3,IF(Soline!$G30="BN",1,"0"))</f>
        <v>0</v>
      </c>
      <c r="AN31" s="32" t="str">
        <f>IF(Timo!$G30="EX",3,IF(Timo!$G30="BN",1,"0"))</f>
        <v>0</v>
      </c>
      <c r="AO31" s="32" t="str">
        <f>IF(Vanessa!$G30="EX",3,IF(Vanessa!$G30="BN",1,"0"))</f>
        <v>0</v>
      </c>
      <c r="AP31" s="194" t="str">
        <f>IF(Samy!G30="EX",3,IF(Samy!G30="BN",1,"0"))</f>
        <v>0</v>
      </c>
      <c r="AQ31" s="194" t="str">
        <f>IF(Hypo!G30="EX",3,IF(Hypo!G30="BN",1,"0"))</f>
        <v>0</v>
      </c>
      <c r="AR31" s="194" t="str">
        <f>IF(Bastien!G30="EX",3,IF(Bastien!G30="BN",1,"0"))</f>
        <v>0</v>
      </c>
      <c r="AS31" s="32" t="str">
        <f>IF(Guillaume!G30="EX",3,IF(Guillaume!G30="BN",1,"0"))</f>
        <v>0</v>
      </c>
      <c r="AT31" s="32" t="str">
        <f>IF(Arthur!G30="EX",3,IF(Arthur!G30="BN",1,"0"))</f>
        <v>0</v>
      </c>
      <c r="AU31" s="295" t="str">
        <f>IF(Andrea!G30="EX",3,IF(Andrea!G30="BN",1,"0"))</f>
        <v>0</v>
      </c>
    </row>
    <row r="32" spans="1:47" x14ac:dyDescent="0.2">
      <c r="A32" s="4">
        <v>43281</v>
      </c>
      <c r="B32" s="5">
        <v>0.66666666666666663</v>
      </c>
      <c r="C32" s="21" t="str">
        <f>F27</f>
        <v>Tunisie</v>
      </c>
      <c r="D32" s="8"/>
      <c r="E32" s="8"/>
      <c r="F32" s="21" t="str">
        <f>C28</f>
        <v>France</v>
      </c>
      <c r="I32" s="31" t="str">
        <f>IF(Adrien!G31="EX",3,IF(Adrien!G31="BN",1,"0"))</f>
        <v>0</v>
      </c>
      <c r="J32" s="31" t="str">
        <f>IF(Amine!G31="EX",3,IF(Amine!G31="BN",1,"0"))</f>
        <v>0</v>
      </c>
      <c r="K32" s="32" t="str">
        <f>IF(Anas!G31="EX",3,IF(Anas!G31="BN",1,"0"))</f>
        <v>0</v>
      </c>
      <c r="L32" s="32" t="str">
        <f>IF(Antoine!G31="EX",3,IF(Antoine!G31="BN",1,"0"))</f>
        <v>0</v>
      </c>
      <c r="M32" s="32" t="str">
        <f>IF(Arezou!G31="EX",3,IF(Arezou!G31="BN",1,"0"))</f>
        <v>0</v>
      </c>
      <c r="N32" s="32" t="str">
        <f>IF(Arnaud!$G31="EX",3,IF(Arnaud!$G31="BN",1,"0"))</f>
        <v>0</v>
      </c>
      <c r="O32" s="32" t="str">
        <f>IF(Chloe!$G31="EX",3,IF(Chloe!$G31="BN",1,"0"))</f>
        <v>0</v>
      </c>
      <c r="P32" s="32" t="str">
        <f>IF(Dan!$G31="EX",3,IF(Dan!$G31="BN",1,"0"))</f>
        <v>0</v>
      </c>
      <c r="Q32" s="32" t="str">
        <f>IF(David!$G31="EX",3,IF(David!$G31="BN",1,"0"))</f>
        <v>0</v>
      </c>
      <c r="R32" s="32" t="str">
        <f>IF(Dom!$G31="EX",3,IF(Dom!$G31="BN",1,"0"))</f>
        <v>0</v>
      </c>
      <c r="S32" s="32" t="str">
        <f>IF(Dusan!$G31="EX",3,IF(Dusan!$G31="BN",1,"0"))</f>
        <v>0</v>
      </c>
      <c r="T32" s="32" t="str">
        <f>IF(Dylan!$G31="EX",3,IF(Dylan!$G31="BN",1,"0"))</f>
        <v>0</v>
      </c>
      <c r="U32" s="32" t="str">
        <f>IF(Fred!$G31="EX",3,IF(Fred!$G31="BN",1,"0"))</f>
        <v>0</v>
      </c>
      <c r="V32" s="32" t="str">
        <f>IF(Hamama!$G31="EX",3,IF(Hamama!$G31="BN",1,"0"))</f>
        <v>0</v>
      </c>
      <c r="W32" s="32" t="str">
        <f>IF('Jean Marie'!G31="EX",3,IF('Jean Marie'!G31="BN",1,"0"))</f>
        <v>0</v>
      </c>
      <c r="X32" s="32" t="str">
        <f>IF('Jonathan B'!G31="EX",3,IF('Jonathan B'!$G31="BN",1,"0"))</f>
        <v>0</v>
      </c>
      <c r="Y32" s="32" t="str">
        <f>IF('Jonathan M'!G31="EX",3,IF('Jonathan M'!$G31="BN",1,"0"))</f>
        <v>0</v>
      </c>
      <c r="Z32" s="32" t="str">
        <f>IF(José!$G31="EX",3,IF(José!$G31="BN",1,"0"))</f>
        <v>0</v>
      </c>
      <c r="AA32" s="32" t="str">
        <f>IF(Julie!$G31="EX",3,IF(Julie!$G31="BN",1,"0"))</f>
        <v>0</v>
      </c>
      <c r="AB32" s="32" t="str">
        <f>IF(Julien!$G31="EX",3,IF(Julien!$G31="BN",1,"0"))</f>
        <v>0</v>
      </c>
      <c r="AC32" s="32" t="str">
        <f>IF(Killian!$G31="EX",3,IF(Killian!$G31="BN",1,"0"))</f>
        <v>0</v>
      </c>
      <c r="AD32" s="32" t="str">
        <f>IF(Lahcen!$G31="EX",3,IF(Lahcen!$G31="BN",1,"0"))</f>
        <v>0</v>
      </c>
      <c r="AE32" s="32" t="str">
        <f>IF(Lucien!$G31="EX",3,IF(Lucien!$G31="BN",1,"0"))</f>
        <v>0</v>
      </c>
      <c r="AF32" s="32" t="str">
        <f>IF(Mickael!$G31="EX",3,IF(Mickael!$G31="BN",1,"0"))</f>
        <v>0</v>
      </c>
      <c r="AG32" s="32" t="str">
        <f>IF(Nazrin!$G31="EX",3,IF(Nazrin!$G31="BN",1,"0"))</f>
        <v>0</v>
      </c>
      <c r="AH32" s="32" t="str">
        <f>IF('Patrick F'!$G31="EX",3,IF('Patrick F'!$G31="BN",1,"0"))</f>
        <v>0</v>
      </c>
      <c r="AI32" s="32" t="str">
        <f>IF('Pierre S'!$G31="EX",3,IF('Pierre S'!$G31="BN",1,"0"))</f>
        <v>0</v>
      </c>
      <c r="AJ32" s="32" t="str">
        <f>IF(Reda!$G31="EX",3,IF(Reda!$G31="BN",1,"0"))</f>
        <v>0</v>
      </c>
      <c r="AK32" s="32" t="str">
        <f>IF(Renaud!$G31="EX",3,IF(Renaud!$G31="BN",1,"0"))</f>
        <v>0</v>
      </c>
      <c r="AL32" s="32" t="str">
        <f>IF(Romaric!$G31="EX",3,IF(Romaric!$G31="BN",1,"0"))</f>
        <v>0</v>
      </c>
      <c r="AM32" s="32" t="str">
        <f>IF(Soline!$G31="EX",3,IF(Soline!$G31="BN",1,"0"))</f>
        <v>0</v>
      </c>
      <c r="AN32" s="32" t="str">
        <f>IF(Timo!$G31="EX",3,IF(Timo!$G31="BN",1,"0"))</f>
        <v>0</v>
      </c>
      <c r="AO32" s="32" t="str">
        <f>IF(Vanessa!$G31="EX",3,IF(Vanessa!$G31="BN",1,"0"))</f>
        <v>0</v>
      </c>
      <c r="AP32" s="194" t="str">
        <f>IF(Samy!G31="EX",3,IF(Samy!G31="BN",1,"0"))</f>
        <v>0</v>
      </c>
      <c r="AQ32" s="194" t="str">
        <f>IF(Hypo!G31="EX",3,IF(Hypo!G31="BN",1,"0"))</f>
        <v>0</v>
      </c>
      <c r="AR32" s="194" t="str">
        <f>IF(Bastien!G31="EX",3,IF(Bastien!G31="BN",1,"0"))</f>
        <v>0</v>
      </c>
      <c r="AS32" s="32" t="str">
        <f>IF(Guillaume!G31="EX",3,IF(Guillaume!G31="BN",1,"0"))</f>
        <v>0</v>
      </c>
      <c r="AT32" s="32" t="str">
        <f>IF(Arthur!G31="EX",3,IF(Arthur!G31="BN",1,"0"))</f>
        <v>0</v>
      </c>
      <c r="AU32" s="295" t="str">
        <f>IF(Andrea!G31="EX",3,IF(Andrea!G31="BN",1,"0"))</f>
        <v>0</v>
      </c>
    </row>
    <row r="33" spans="1:47" x14ac:dyDescent="0.2">
      <c r="A33" s="15"/>
      <c r="B33" s="15"/>
      <c r="C33" s="15"/>
      <c r="D33" s="15"/>
      <c r="E33" s="15"/>
      <c r="F33" s="15"/>
      <c r="I33" s="31" t="str">
        <f>IF(Adrien!G32="EX",3,IF(Adrien!G32="BN",1,"0"))</f>
        <v>0</v>
      </c>
      <c r="J33" s="31" t="str">
        <f>IF(Amine!G32="EX",3,IF(Amine!G32="BN",1,"0"))</f>
        <v>0</v>
      </c>
      <c r="K33" s="32" t="str">
        <f>IF(Anas!G32="EX",3,IF(Anas!G32="BN",1,"0"))</f>
        <v>0</v>
      </c>
      <c r="L33" s="32" t="str">
        <f>IF(Antoine!G32="EX",3,IF(Antoine!G32="BN",1,"0"))</f>
        <v>0</v>
      </c>
      <c r="M33" s="32" t="str">
        <f>IF(Arezou!G32="EX",3,IF(Arezou!G32="BN",1,"0"))</f>
        <v>0</v>
      </c>
      <c r="N33" s="32" t="str">
        <f>IF(Arnaud!$G32="EX",3,IF(Arnaud!$G32="BN",1,"0"))</f>
        <v>0</v>
      </c>
      <c r="O33" s="32" t="str">
        <f>IF(Chloe!$G32="EX",3,IF(Chloe!$G32="BN",1,"0"))</f>
        <v>0</v>
      </c>
      <c r="P33" s="32" t="str">
        <f>IF(Dan!$G32="EX",3,IF(Dan!$G32="BN",1,"0"))</f>
        <v>0</v>
      </c>
      <c r="Q33" s="32" t="str">
        <f>IF(David!$G32="EX",3,IF(David!$G32="BN",1,"0"))</f>
        <v>0</v>
      </c>
      <c r="R33" s="32" t="str">
        <f>IF(Dom!$G32="EX",3,IF(Dom!$G32="BN",1,"0"))</f>
        <v>0</v>
      </c>
      <c r="S33" s="32" t="str">
        <f>IF(Dusan!$G32="EX",3,IF(Dusan!$G32="BN",1,"0"))</f>
        <v>0</v>
      </c>
      <c r="T33" s="32" t="str">
        <f>IF(Dylan!$G32="EX",3,IF(Dylan!$G32="BN",1,"0"))</f>
        <v>0</v>
      </c>
      <c r="U33" s="32" t="str">
        <f>IF(Fred!$G32="EX",3,IF(Fred!$G32="BN",1,"0"))</f>
        <v>0</v>
      </c>
      <c r="V33" s="32" t="str">
        <f>IF(Hamama!$G32="EX",3,IF(Hamama!$G32="BN",1,"0"))</f>
        <v>0</v>
      </c>
      <c r="W33" s="32" t="str">
        <f>IF('Jean Marie'!G32="EX",3,IF('Jean Marie'!G32="BN",1,"0"))</f>
        <v>0</v>
      </c>
      <c r="X33" s="32" t="str">
        <f>IF('Jonathan B'!G32="EX",3,IF('Jonathan B'!$G32="BN",1,"0"))</f>
        <v>0</v>
      </c>
      <c r="Y33" s="32" t="str">
        <f>IF('Jonathan M'!G32="EX",3,IF('Jonathan M'!$G32="BN",1,"0"))</f>
        <v>0</v>
      </c>
      <c r="Z33" s="32" t="str">
        <f>IF(José!$G32="EX",3,IF(José!$G32="BN",1,"0"))</f>
        <v>0</v>
      </c>
      <c r="AA33" s="32" t="str">
        <f>IF(Julie!$G32="EX",3,IF(Julie!$G32="BN",1,"0"))</f>
        <v>0</v>
      </c>
      <c r="AB33" s="32" t="str">
        <f>IF(Julien!$G32="EX",3,IF(Julien!$G32="BN",1,"0"))</f>
        <v>0</v>
      </c>
      <c r="AC33" s="32" t="str">
        <f>IF(Killian!$G32="EX",3,IF(Killian!$G32="BN",1,"0"))</f>
        <v>0</v>
      </c>
      <c r="AD33" s="32" t="str">
        <f>IF(Lahcen!$G32="EX",3,IF(Lahcen!$G32="BN",1,"0"))</f>
        <v>0</v>
      </c>
      <c r="AE33" s="32" t="str">
        <f>IF(Lucien!$G32="EX",3,IF(Lucien!$G32="BN",1,"0"))</f>
        <v>0</v>
      </c>
      <c r="AF33" s="32" t="str">
        <f>IF(Mickael!$G32="EX",3,IF(Mickael!$G32="BN",1,"0"))</f>
        <v>0</v>
      </c>
      <c r="AG33" s="32" t="str">
        <f>IF(Nazrin!$G32="EX",3,IF(Nazrin!$G32="BN",1,"0"))</f>
        <v>0</v>
      </c>
      <c r="AH33" s="32" t="str">
        <f>IF('Patrick F'!$G32="EX",3,IF('Patrick F'!$G32="BN",1,"0"))</f>
        <v>0</v>
      </c>
      <c r="AI33" s="32" t="str">
        <f>IF('Pierre S'!$G32="EX",3,IF('Pierre S'!$G32="BN",1,"0"))</f>
        <v>0</v>
      </c>
      <c r="AJ33" s="32" t="str">
        <f>IF(Reda!$G32="EX",3,IF(Reda!$G32="BN",1,"0"))</f>
        <v>0</v>
      </c>
      <c r="AK33" s="32" t="str">
        <f>IF(Renaud!$G32="EX",3,IF(Renaud!$G32="BN",1,"0"))</f>
        <v>0</v>
      </c>
      <c r="AL33" s="32" t="str">
        <f>IF(Romaric!$G32="EX",3,IF(Romaric!$G32="BN",1,"0"))</f>
        <v>0</v>
      </c>
      <c r="AM33" s="32" t="str">
        <f>IF(Soline!$G32="EX",3,IF(Soline!$G32="BN",1,"0"))</f>
        <v>0</v>
      </c>
      <c r="AN33" s="32" t="str">
        <f>IF(Timo!$G32="EX",3,IF(Timo!$G32="BN",1,"0"))</f>
        <v>0</v>
      </c>
      <c r="AO33" s="32" t="str">
        <f>IF(Vanessa!$G32="EX",3,IF(Vanessa!$G32="BN",1,"0"))</f>
        <v>0</v>
      </c>
      <c r="AP33" s="194" t="str">
        <f>IF(Samy!G32="EX",3,IF(Samy!G32="BN",1,"0"))</f>
        <v>0</v>
      </c>
      <c r="AQ33" s="194" t="str">
        <f>IF(Hypo!G32="EX",3,IF(Hypo!G32="BN",1,"0"))</f>
        <v>0</v>
      </c>
      <c r="AR33" s="194" t="str">
        <f>IF(Bastien!G32="EX",3,IF(Bastien!G32="BN",1,"0"))</f>
        <v>0</v>
      </c>
      <c r="AS33" s="32" t="str">
        <f>IF(Guillaume!G32="EX",3,IF(Guillaume!G32="BN",1,"0"))</f>
        <v>0</v>
      </c>
      <c r="AT33" s="32" t="str">
        <f>IF(Arthur!G32="EX",3,IF(Arthur!G32="BN",1,"0"))</f>
        <v>0</v>
      </c>
      <c r="AU33" s="295" t="str">
        <f>IF(Andrea!G32="EX",3,IF(Andrea!G32="BN",1,"0"))</f>
        <v>0</v>
      </c>
    </row>
    <row r="34" spans="1:47" x14ac:dyDescent="0.2">
      <c r="A34" s="305" t="s">
        <v>64</v>
      </c>
      <c r="B34" s="305"/>
      <c r="C34" s="305"/>
      <c r="D34" s="305"/>
      <c r="E34" s="305"/>
      <c r="F34" s="305"/>
      <c r="I34" s="31" t="str">
        <f>IF(Adrien!G33="EX",3,IF(Adrien!G33="BN",1,"0"))</f>
        <v>0</v>
      </c>
      <c r="J34" s="31" t="str">
        <f>IF(Amine!G33="EX",3,IF(Amine!G33="BN",1,"0"))</f>
        <v>0</v>
      </c>
      <c r="K34" s="32" t="str">
        <f>IF(Anas!G33="EX",3,IF(Anas!G33="BN",1,"0"))</f>
        <v>0</v>
      </c>
      <c r="L34" s="32" t="str">
        <f>IF(Antoine!G33="EX",3,IF(Antoine!G33="BN",1,"0"))</f>
        <v>0</v>
      </c>
      <c r="M34" s="32" t="str">
        <f>IF(Arezou!G33="EX",3,IF(Arezou!G33="BN",1,"0"))</f>
        <v>0</v>
      </c>
      <c r="N34" s="32" t="str">
        <f>IF(Arnaud!$G33="EX",3,IF(Arnaud!$G33="BN",1,"0"))</f>
        <v>0</v>
      </c>
      <c r="O34" s="32" t="str">
        <f>IF(Chloe!$G33="EX",3,IF(Chloe!$G33="BN",1,"0"))</f>
        <v>0</v>
      </c>
      <c r="P34" s="32" t="str">
        <f>IF(Dan!$G33="EX",3,IF(Dan!$G33="BN",1,"0"))</f>
        <v>0</v>
      </c>
      <c r="Q34" s="32" t="str">
        <f>IF(David!$G33="EX",3,IF(David!$G33="BN",1,"0"))</f>
        <v>0</v>
      </c>
      <c r="R34" s="32" t="str">
        <f>IF(Dom!$G33="EX",3,IF(Dom!$G33="BN",1,"0"))</f>
        <v>0</v>
      </c>
      <c r="S34" s="32" t="str">
        <f>IF(Dusan!$G33="EX",3,IF(Dusan!$G33="BN",1,"0"))</f>
        <v>0</v>
      </c>
      <c r="T34" s="32" t="str">
        <f>IF(Dylan!$G33="EX",3,IF(Dylan!$G33="BN",1,"0"))</f>
        <v>0</v>
      </c>
      <c r="U34" s="32" t="str">
        <f>IF(Fred!$G33="EX",3,IF(Fred!$G33="BN",1,"0"))</f>
        <v>0</v>
      </c>
      <c r="V34" s="32" t="str">
        <f>IF(Hamama!$G33="EX",3,IF(Hamama!$G33="BN",1,"0"))</f>
        <v>0</v>
      </c>
      <c r="W34" s="32" t="str">
        <f>IF('Jean Marie'!G33="EX",3,IF('Jean Marie'!G33="BN",1,"0"))</f>
        <v>0</v>
      </c>
      <c r="X34" s="32" t="str">
        <f>IF('Jonathan B'!G33="EX",3,IF('Jonathan B'!$G33="BN",1,"0"))</f>
        <v>0</v>
      </c>
      <c r="Y34" s="32" t="str">
        <f>IF('Jonathan M'!G33="EX",3,IF('Jonathan M'!$G33="BN",1,"0"))</f>
        <v>0</v>
      </c>
      <c r="Z34" s="32" t="str">
        <f>IF(José!$G33="EX",3,IF(José!$G33="BN",1,"0"))</f>
        <v>0</v>
      </c>
      <c r="AA34" s="32" t="str">
        <f>IF(Julie!$G33="EX",3,IF(Julie!$G33="BN",1,"0"))</f>
        <v>0</v>
      </c>
      <c r="AB34" s="32" t="str">
        <f>IF(Julien!$G33="EX",3,IF(Julien!$G33="BN",1,"0"))</f>
        <v>0</v>
      </c>
      <c r="AC34" s="32" t="str">
        <f>IF(Killian!$G33="EX",3,IF(Killian!$G33="BN",1,"0"))</f>
        <v>0</v>
      </c>
      <c r="AD34" s="32" t="str">
        <f>IF(Lahcen!$G33="EX",3,IF(Lahcen!$G33="BN",1,"0"))</f>
        <v>0</v>
      </c>
      <c r="AE34" s="32" t="str">
        <f>IF(Lucien!$G33="EX",3,IF(Lucien!$G33="BN",1,"0"))</f>
        <v>0</v>
      </c>
      <c r="AF34" s="32" t="str">
        <f>IF(Mickael!$G33="EX",3,IF(Mickael!$G33="BN",1,"0"))</f>
        <v>0</v>
      </c>
      <c r="AG34" s="32" t="str">
        <f>IF(Nazrin!$G33="EX",3,IF(Nazrin!$G33="BN",1,"0"))</f>
        <v>0</v>
      </c>
      <c r="AH34" s="32" t="str">
        <f>IF('Patrick F'!$G33="EX",3,IF('Patrick F'!$G33="BN",1,"0"))</f>
        <v>0</v>
      </c>
      <c r="AI34" s="32" t="str">
        <f>IF('Pierre S'!$G33="EX",3,IF('Pierre S'!$G33="BN",1,"0"))</f>
        <v>0</v>
      </c>
      <c r="AJ34" s="32" t="str">
        <f>IF(Reda!$G33="EX",3,IF(Reda!$G33="BN",1,"0"))</f>
        <v>0</v>
      </c>
      <c r="AK34" s="32" t="str">
        <f>IF(Renaud!$G33="EX",3,IF(Renaud!$G33="BN",1,"0"))</f>
        <v>0</v>
      </c>
      <c r="AL34" s="32" t="str">
        <f>IF(Romaric!$G33="EX",3,IF(Romaric!$G33="BN",1,"0"))</f>
        <v>0</v>
      </c>
      <c r="AM34" s="32" t="str">
        <f>IF(Soline!$G33="EX",3,IF(Soline!$G33="BN",1,"0"))</f>
        <v>0</v>
      </c>
      <c r="AN34" s="32" t="str">
        <f>IF(Timo!$G33="EX",3,IF(Timo!$G33="BN",1,"0"))</f>
        <v>0</v>
      </c>
      <c r="AO34" s="32" t="str">
        <f>IF(Vanessa!$G33="EX",3,IF(Vanessa!$G33="BN",1,"0"))</f>
        <v>0</v>
      </c>
      <c r="AP34" s="194" t="str">
        <f>IF(Samy!G33="EX",3,IF(Samy!G33="BN",1,"0"))</f>
        <v>0</v>
      </c>
      <c r="AQ34" s="194" t="str">
        <f>IF(Hypo!G33="EX",3,IF(Hypo!G33="BN",1,"0"))</f>
        <v>0</v>
      </c>
      <c r="AR34" s="194" t="str">
        <f>IF(Bastien!G33="EX",3,IF(Bastien!G33="BN",1,"0"))</f>
        <v>0</v>
      </c>
      <c r="AS34" s="32" t="str">
        <f>IF(Guillaume!G33="EX",3,IF(Guillaume!G33="BN",1,"0"))</f>
        <v>0</v>
      </c>
      <c r="AT34" s="32" t="str">
        <f>IF(Arthur!G33="EX",3,IF(Arthur!G33="BN",1,"0"))</f>
        <v>0</v>
      </c>
      <c r="AU34" s="295" t="str">
        <f>IF(Andrea!G33="EX",3,IF(Andrea!G33="BN",1,"0"))</f>
        <v>0</v>
      </c>
    </row>
    <row r="35" spans="1:47" x14ac:dyDescent="0.2">
      <c r="A35" s="1">
        <v>44888</v>
      </c>
      <c r="B35" s="2">
        <v>0.58333333333333337</v>
      </c>
      <c r="C35" s="22" t="s">
        <v>65</v>
      </c>
      <c r="D35" s="9"/>
      <c r="E35" s="9"/>
      <c r="F35" s="22" t="s">
        <v>66</v>
      </c>
      <c r="I35" s="31" t="str">
        <f>IF(Adrien!G34="EX",3,IF(Adrien!G34="BN",1,"0"))</f>
        <v>0</v>
      </c>
      <c r="J35" s="31" t="str">
        <f>IF(Amine!G34="EX",3,IF(Amine!G34="BN",1,"0"))</f>
        <v>0</v>
      </c>
      <c r="K35" s="32" t="str">
        <f>IF(Anas!G34="EX",3,IF(Anas!G34="BN",1,"0"))</f>
        <v>0</v>
      </c>
      <c r="L35" s="32" t="str">
        <f>IF(Antoine!G34="EX",3,IF(Antoine!G34="BN",1,"0"))</f>
        <v>0</v>
      </c>
      <c r="M35" s="32" t="str">
        <f>IF(Arezou!G34="EX",3,IF(Arezou!G34="BN",1,"0"))</f>
        <v>0</v>
      </c>
      <c r="N35" s="32" t="str">
        <f>IF(Arnaud!$G34="EX",3,IF(Arnaud!$G34="BN",1,"0"))</f>
        <v>0</v>
      </c>
      <c r="O35" s="32" t="str">
        <f>IF(Chloe!$G34="EX",3,IF(Chloe!$G34="BN",1,"0"))</f>
        <v>0</v>
      </c>
      <c r="P35" s="32" t="str">
        <f>IF(Dan!$G34="EX",3,IF(Dan!$G34="BN",1,"0"))</f>
        <v>0</v>
      </c>
      <c r="Q35" s="32" t="str">
        <f>IF(David!$G34="EX",3,IF(David!$G34="BN",1,"0"))</f>
        <v>0</v>
      </c>
      <c r="R35" s="32" t="str">
        <f>IF(Dom!$G34="EX",3,IF(Dom!$G34="BN",1,"0"))</f>
        <v>0</v>
      </c>
      <c r="S35" s="32" t="str">
        <f>IF(Dusan!$G34="EX",3,IF(Dusan!$G34="BN",1,"0"))</f>
        <v>0</v>
      </c>
      <c r="T35" s="32" t="str">
        <f>IF(Dylan!$G34="EX",3,IF(Dylan!$G34="BN",1,"0"))</f>
        <v>0</v>
      </c>
      <c r="U35" s="32" t="str">
        <f>IF(Fred!$G34="EX",3,IF(Fred!$G34="BN",1,"0"))</f>
        <v>0</v>
      </c>
      <c r="V35" s="32" t="str">
        <f>IF(Hamama!$G34="EX",3,IF(Hamama!$G34="BN",1,"0"))</f>
        <v>0</v>
      </c>
      <c r="W35" s="32" t="str">
        <f>IF('Jean Marie'!G34="EX",3,IF('Jean Marie'!G34="BN",1,"0"))</f>
        <v>0</v>
      </c>
      <c r="X35" s="32" t="str">
        <f>IF('Jonathan B'!G34="EX",3,IF('Jonathan B'!$G34="BN",1,"0"))</f>
        <v>0</v>
      </c>
      <c r="Y35" s="32" t="str">
        <f>IF('Jonathan M'!G34="EX",3,IF('Jonathan M'!$G34="BN",1,"0"))</f>
        <v>0</v>
      </c>
      <c r="Z35" s="32" t="str">
        <f>IF(José!$G34="EX",3,IF(José!$G34="BN",1,"0"))</f>
        <v>0</v>
      </c>
      <c r="AA35" s="32" t="str">
        <f>IF(Julie!$G34="EX",3,IF(Julie!$G34="BN",1,"0"))</f>
        <v>0</v>
      </c>
      <c r="AB35" s="32" t="str">
        <f>IF(Julien!$G34="EX",3,IF(Julien!$G34="BN",1,"0"))</f>
        <v>0</v>
      </c>
      <c r="AC35" s="32" t="str">
        <f>IF(Killian!$G34="EX",3,IF(Killian!$G34="BN",1,"0"))</f>
        <v>0</v>
      </c>
      <c r="AD35" s="32" t="str">
        <f>IF(Lahcen!$G34="EX",3,IF(Lahcen!$G34="BN",1,"0"))</f>
        <v>0</v>
      </c>
      <c r="AE35" s="32" t="str">
        <f>IF(Lucien!$G34="EX",3,IF(Lucien!$G34="BN",1,"0"))</f>
        <v>0</v>
      </c>
      <c r="AF35" s="32" t="str">
        <f>IF(Mickael!$G34="EX",3,IF(Mickael!$G34="BN",1,"0"))</f>
        <v>0</v>
      </c>
      <c r="AG35" s="32" t="str">
        <f>IF(Nazrin!$G34="EX",3,IF(Nazrin!$G34="BN",1,"0"))</f>
        <v>0</v>
      </c>
      <c r="AH35" s="32" t="str">
        <f>IF('Patrick F'!$G34="EX",3,IF('Patrick F'!$G34="BN",1,"0"))</f>
        <v>0</v>
      </c>
      <c r="AI35" s="32" t="str">
        <f>IF('Pierre S'!$G34="EX",3,IF('Pierre S'!$G34="BN",1,"0"))</f>
        <v>0</v>
      </c>
      <c r="AJ35" s="32" t="str">
        <f>IF(Reda!$G34="EX",3,IF(Reda!$G34="BN",1,"0"))</f>
        <v>0</v>
      </c>
      <c r="AK35" s="32" t="str">
        <f>IF(Renaud!$G34="EX",3,IF(Renaud!$G34="BN",1,"0"))</f>
        <v>0</v>
      </c>
      <c r="AL35" s="32" t="str">
        <f>IF(Romaric!$G34="EX",3,IF(Romaric!$G34="BN",1,"0"))</f>
        <v>0</v>
      </c>
      <c r="AM35" s="32" t="str">
        <f>IF(Soline!$G34="EX",3,IF(Soline!$G34="BN",1,"0"))</f>
        <v>0</v>
      </c>
      <c r="AN35" s="32" t="str">
        <f>IF(Timo!$G34="EX",3,IF(Timo!$G34="BN",1,"0"))</f>
        <v>0</v>
      </c>
      <c r="AO35" s="32" t="str">
        <f>IF(Vanessa!$G34="EX",3,IF(Vanessa!$G34="BN",1,"0"))</f>
        <v>0</v>
      </c>
      <c r="AP35" s="194" t="str">
        <f>IF(Samy!G34="EX",3,IF(Samy!G34="BN",1,"0"))</f>
        <v>0</v>
      </c>
      <c r="AQ35" s="194" t="str">
        <f>IF(Hypo!G34="EX",3,IF(Hypo!G34="BN",1,"0"))</f>
        <v>0</v>
      </c>
      <c r="AR35" s="194" t="str">
        <f>IF(Bastien!G34="EX",3,IF(Bastien!G34="BN",1,"0"))</f>
        <v>0</v>
      </c>
      <c r="AS35" s="32" t="str">
        <f>IF(Guillaume!G34="EX",3,IF(Guillaume!G34="BN",1,"0"))</f>
        <v>0</v>
      </c>
      <c r="AT35" s="32" t="str">
        <f>IF(Arthur!G34="EX",3,IF(Arthur!G34="BN",1,"0"))</f>
        <v>0</v>
      </c>
      <c r="AU35" s="295" t="str">
        <f>IF(Andrea!G34="EX",3,IF(Andrea!G34="BN",1,"0"))</f>
        <v>0</v>
      </c>
    </row>
    <row r="36" spans="1:47" x14ac:dyDescent="0.2">
      <c r="A36" s="4">
        <v>44888</v>
      </c>
      <c r="B36" s="5">
        <v>0.70833333333333337</v>
      </c>
      <c r="C36" s="23" t="s">
        <v>67</v>
      </c>
      <c r="D36" s="9"/>
      <c r="E36" s="9"/>
      <c r="F36" s="23" t="s">
        <v>68</v>
      </c>
      <c r="I36" s="31" t="str">
        <f>IF(Adrien!G35="EX",3,IF(Adrien!G35="BN",1,"0"))</f>
        <v>0</v>
      </c>
      <c r="J36" s="31" t="str">
        <f>IF(Amine!G35="EX",3,IF(Amine!G35="BN",1,"0"))</f>
        <v>0</v>
      </c>
      <c r="K36" s="32" t="str">
        <f>IF(Anas!G35="EX",3,IF(Anas!G35="BN",1,"0"))</f>
        <v>0</v>
      </c>
      <c r="L36" s="32" t="str">
        <f>IF(Antoine!G35="EX",3,IF(Antoine!G35="BN",1,"0"))</f>
        <v>0</v>
      </c>
      <c r="M36" s="32" t="str">
        <f>IF(Arezou!G35="EX",3,IF(Arezou!G35="BN",1,"0"))</f>
        <v>0</v>
      </c>
      <c r="N36" s="32" t="str">
        <f>IF(Arnaud!$G35="EX",3,IF(Arnaud!$G35="BN",1,"0"))</f>
        <v>0</v>
      </c>
      <c r="O36" s="32" t="str">
        <f>IF(Chloe!$G35="EX",3,IF(Chloe!$G35="BN",1,"0"))</f>
        <v>0</v>
      </c>
      <c r="P36" s="32" t="str">
        <f>IF(Dan!$G35="EX",3,IF(Dan!$G35="BN",1,"0"))</f>
        <v>0</v>
      </c>
      <c r="Q36" s="32" t="str">
        <f>IF(David!$G35="EX",3,IF(David!$G35="BN",1,"0"))</f>
        <v>0</v>
      </c>
      <c r="R36" s="32" t="str">
        <f>IF(Dom!$G35="EX",3,IF(Dom!$G35="BN",1,"0"))</f>
        <v>0</v>
      </c>
      <c r="S36" s="32" t="str">
        <f>IF(Dusan!$G35="EX",3,IF(Dusan!$G35="BN",1,"0"))</f>
        <v>0</v>
      </c>
      <c r="T36" s="32" t="str">
        <f>IF(Dylan!$G35="EX",3,IF(Dylan!$G35="BN",1,"0"))</f>
        <v>0</v>
      </c>
      <c r="U36" s="32" t="str">
        <f>IF(Fred!$G35="EX",3,IF(Fred!$G35="BN",1,"0"))</f>
        <v>0</v>
      </c>
      <c r="V36" s="32" t="str">
        <f>IF(Hamama!$G35="EX",3,IF(Hamama!$G35="BN",1,"0"))</f>
        <v>0</v>
      </c>
      <c r="W36" s="32" t="str">
        <f>IF('Jean Marie'!G35="EX",3,IF('Jean Marie'!G35="BN",1,"0"))</f>
        <v>0</v>
      </c>
      <c r="X36" s="32" t="str">
        <f>IF('Jonathan B'!G35="EX",3,IF('Jonathan B'!$G35="BN",1,"0"))</f>
        <v>0</v>
      </c>
      <c r="Y36" s="32" t="str">
        <f>IF('Jonathan M'!G35="EX",3,IF('Jonathan M'!$G35="BN",1,"0"))</f>
        <v>0</v>
      </c>
      <c r="Z36" s="32" t="str">
        <f>IF(José!$G35="EX",3,IF(José!$G35="BN",1,"0"))</f>
        <v>0</v>
      </c>
      <c r="AA36" s="32" t="str">
        <f>IF(Julie!$G35="EX",3,IF(Julie!$G35="BN",1,"0"))</f>
        <v>0</v>
      </c>
      <c r="AB36" s="32" t="str">
        <f>IF(Julien!$G35="EX",3,IF(Julien!$G35="BN",1,"0"))</f>
        <v>0</v>
      </c>
      <c r="AC36" s="32" t="str">
        <f>IF(Killian!$G35="EX",3,IF(Killian!$G35="BN",1,"0"))</f>
        <v>0</v>
      </c>
      <c r="AD36" s="32" t="str">
        <f>IF(Lahcen!$G35="EX",3,IF(Lahcen!$G35="BN",1,"0"))</f>
        <v>0</v>
      </c>
      <c r="AE36" s="32" t="str">
        <f>IF(Lucien!$G35="EX",3,IF(Lucien!$G35="BN",1,"0"))</f>
        <v>0</v>
      </c>
      <c r="AF36" s="32" t="str">
        <f>IF(Mickael!$G35="EX",3,IF(Mickael!$G35="BN",1,"0"))</f>
        <v>0</v>
      </c>
      <c r="AG36" s="32" t="str">
        <f>IF(Nazrin!$G35="EX",3,IF(Nazrin!$G35="BN",1,"0"))</f>
        <v>0</v>
      </c>
      <c r="AH36" s="32" t="str">
        <f>IF('Patrick F'!$G35="EX",3,IF('Patrick F'!$G35="BN",1,"0"))</f>
        <v>0</v>
      </c>
      <c r="AI36" s="32" t="str">
        <f>IF('Pierre S'!$G35="EX",3,IF('Pierre S'!$G35="BN",1,"0"))</f>
        <v>0</v>
      </c>
      <c r="AJ36" s="32" t="str">
        <f>IF(Reda!$G35="EX",3,IF(Reda!$G35="BN",1,"0"))</f>
        <v>0</v>
      </c>
      <c r="AK36" s="32" t="str">
        <f>IF(Renaud!$G35="EX",3,IF(Renaud!$G35="BN",1,"0"))</f>
        <v>0</v>
      </c>
      <c r="AL36" s="32" t="str">
        <f>IF(Romaric!$G35="EX",3,IF(Romaric!$G35="BN",1,"0"))</f>
        <v>0</v>
      </c>
      <c r="AM36" s="32" t="str">
        <f>IF(Soline!$G35="EX",3,IF(Soline!$G35="BN",1,"0"))</f>
        <v>0</v>
      </c>
      <c r="AN36" s="32" t="str">
        <f>IF(Timo!$G35="EX",3,IF(Timo!$G35="BN",1,"0"))</f>
        <v>0</v>
      </c>
      <c r="AO36" s="32" t="str">
        <f>IF(Vanessa!$G35="EX",3,IF(Vanessa!$G35="BN",1,"0"))</f>
        <v>0</v>
      </c>
      <c r="AP36" s="194" t="str">
        <f>IF(Samy!G35="EX",3,IF(Samy!G35="BN",1,"0"))</f>
        <v>0</v>
      </c>
      <c r="AQ36" s="194" t="str">
        <f>IF(Hypo!G35="EX",3,IF(Hypo!G35="BN",1,"0"))</f>
        <v>0</v>
      </c>
      <c r="AR36" s="194" t="str">
        <f>IF(Bastien!G35="EX",3,IF(Bastien!G35="BN",1,"0"))</f>
        <v>0</v>
      </c>
      <c r="AS36" s="32" t="str">
        <f>IF(Guillaume!G35="EX",3,IF(Guillaume!G35="BN",1,"0"))</f>
        <v>0</v>
      </c>
      <c r="AT36" s="32" t="str">
        <f>IF(Arthur!G35="EX",3,IF(Arthur!G35="BN",1,"0"))</f>
        <v>0</v>
      </c>
      <c r="AU36" s="295" t="str">
        <f>IF(Andrea!G35="EX",3,IF(Andrea!G35="BN",1,"0"))</f>
        <v>0</v>
      </c>
    </row>
    <row r="37" spans="1:47" x14ac:dyDescent="0.2">
      <c r="A37" s="1">
        <v>44892</v>
      </c>
      <c r="B37" s="2">
        <v>0.83333333333333337</v>
      </c>
      <c r="C37" s="22" t="str">
        <f>C36</f>
        <v>Espagne</v>
      </c>
      <c r="D37" s="9"/>
      <c r="E37" s="9"/>
      <c r="F37" s="22" t="str">
        <f>C35</f>
        <v>Allemagne</v>
      </c>
      <c r="I37" s="31" t="str">
        <f>IF(Adrien!G36="EX",3,IF(Adrien!G36="BN",1,"0"))</f>
        <v>0</v>
      </c>
      <c r="J37" s="31" t="str">
        <f>IF(Amine!G36="EX",3,IF(Amine!G36="BN",1,"0"))</f>
        <v>0</v>
      </c>
      <c r="K37" s="32" t="str">
        <f>IF(Anas!G36="EX",3,IF(Anas!G36="BN",1,"0"))</f>
        <v>0</v>
      </c>
      <c r="L37" s="32" t="str">
        <f>IF(Antoine!G36="EX",3,IF(Antoine!G36="BN",1,"0"))</f>
        <v>0</v>
      </c>
      <c r="M37" s="32" t="str">
        <f>IF(Arezou!G36="EX",3,IF(Arezou!G36="BN",1,"0"))</f>
        <v>0</v>
      </c>
      <c r="N37" s="32" t="str">
        <f>IF(Arnaud!$G36="EX",3,IF(Arnaud!$G36="BN",1,"0"))</f>
        <v>0</v>
      </c>
      <c r="O37" s="32" t="str">
        <f>IF(Chloe!$G36="EX",3,IF(Chloe!$G36="BN",1,"0"))</f>
        <v>0</v>
      </c>
      <c r="P37" s="32" t="str">
        <f>IF(Dan!$G36="EX",3,IF(Dan!$G36="BN",1,"0"))</f>
        <v>0</v>
      </c>
      <c r="Q37" s="32" t="str">
        <f>IF(David!$G36="EX",3,IF(David!$G36="BN",1,"0"))</f>
        <v>0</v>
      </c>
      <c r="R37" s="32" t="str">
        <f>IF(Dom!$G36="EX",3,IF(Dom!$G36="BN",1,"0"))</f>
        <v>0</v>
      </c>
      <c r="S37" s="32" t="str">
        <f>IF(Dusan!$G36="EX",3,IF(Dusan!$G36="BN",1,"0"))</f>
        <v>0</v>
      </c>
      <c r="T37" s="32" t="str">
        <f>IF(Dylan!$G36="EX",3,IF(Dylan!$G36="BN",1,"0"))</f>
        <v>0</v>
      </c>
      <c r="U37" s="32" t="str">
        <f>IF(Fred!$G36="EX",3,IF(Fred!$G36="BN",1,"0"))</f>
        <v>0</v>
      </c>
      <c r="V37" s="32" t="str">
        <f>IF(Hamama!$G36="EX",3,IF(Hamama!$G36="BN",1,"0"))</f>
        <v>0</v>
      </c>
      <c r="W37" s="32" t="str">
        <f>IF('Jean Marie'!G36="EX",3,IF('Jean Marie'!G36="BN",1,"0"))</f>
        <v>0</v>
      </c>
      <c r="X37" s="32" t="str">
        <f>IF('Jonathan B'!G36="EX",3,IF('Jonathan B'!$G36="BN",1,"0"))</f>
        <v>0</v>
      </c>
      <c r="Y37" s="32" t="str">
        <f>IF('Jonathan M'!G36="EX",3,IF('Jonathan M'!$G36="BN",1,"0"))</f>
        <v>0</v>
      </c>
      <c r="Z37" s="32" t="str">
        <f>IF(José!$G36="EX",3,IF(José!$G36="BN",1,"0"))</f>
        <v>0</v>
      </c>
      <c r="AA37" s="32" t="str">
        <f>IF(Julie!$G36="EX",3,IF(Julie!$G36="BN",1,"0"))</f>
        <v>0</v>
      </c>
      <c r="AB37" s="32" t="str">
        <f>IF(Julien!$G36="EX",3,IF(Julien!$G36="BN",1,"0"))</f>
        <v>0</v>
      </c>
      <c r="AC37" s="32" t="str">
        <f>IF(Killian!$G36="EX",3,IF(Killian!$G36="BN",1,"0"))</f>
        <v>0</v>
      </c>
      <c r="AD37" s="32" t="str">
        <f>IF(Lahcen!$G36="EX",3,IF(Lahcen!$G36="BN",1,"0"))</f>
        <v>0</v>
      </c>
      <c r="AE37" s="32" t="str">
        <f>IF(Lucien!$G36="EX",3,IF(Lucien!$G36="BN",1,"0"))</f>
        <v>0</v>
      </c>
      <c r="AF37" s="32" t="str">
        <f>IF(Mickael!$G36="EX",3,IF(Mickael!$G36="BN",1,"0"))</f>
        <v>0</v>
      </c>
      <c r="AG37" s="32" t="str">
        <f>IF(Nazrin!$G36="EX",3,IF(Nazrin!$G36="BN",1,"0"))</f>
        <v>0</v>
      </c>
      <c r="AH37" s="32" t="str">
        <f>IF('Patrick F'!$G36="EX",3,IF('Patrick F'!$G36="BN",1,"0"))</f>
        <v>0</v>
      </c>
      <c r="AI37" s="32" t="str">
        <f>IF('Pierre S'!$G36="EX",3,IF('Pierre S'!$G36="BN",1,"0"))</f>
        <v>0</v>
      </c>
      <c r="AJ37" s="32" t="str">
        <f>IF(Reda!$G36="EX",3,IF(Reda!$G36="BN",1,"0"))</f>
        <v>0</v>
      </c>
      <c r="AK37" s="32" t="str">
        <f>IF(Renaud!$G36="EX",3,IF(Renaud!$G36="BN",1,"0"))</f>
        <v>0</v>
      </c>
      <c r="AL37" s="32" t="str">
        <f>IF(Romaric!$G36="EX",3,IF(Romaric!$G36="BN",1,"0"))</f>
        <v>0</v>
      </c>
      <c r="AM37" s="32" t="str">
        <f>IF(Soline!$G36="EX",3,IF(Soline!$G36="BN",1,"0"))</f>
        <v>0</v>
      </c>
      <c r="AN37" s="32" t="str">
        <f>IF(Timo!$G36="EX",3,IF(Timo!$G36="BN",1,"0"))</f>
        <v>0</v>
      </c>
      <c r="AO37" s="32" t="str">
        <f>IF(Vanessa!$G36="EX",3,IF(Vanessa!$G36="BN",1,"0"))</f>
        <v>0</v>
      </c>
      <c r="AP37" s="194" t="str">
        <f>IF(Samy!G36="EX",3,IF(Samy!G36="BN",1,"0"))</f>
        <v>0</v>
      </c>
      <c r="AQ37" s="194" t="str">
        <f>IF(Hypo!G36="EX",3,IF(Hypo!G36="BN",1,"0"))</f>
        <v>0</v>
      </c>
      <c r="AR37" s="194" t="str">
        <f>IF(Bastien!G36="EX",3,IF(Bastien!G36="BN",1,"0"))</f>
        <v>0</v>
      </c>
      <c r="AS37" s="32" t="str">
        <f>IF(Guillaume!G36="EX",3,IF(Guillaume!G36="BN",1,"0"))</f>
        <v>0</v>
      </c>
      <c r="AT37" s="32" t="str">
        <f>IF(Arthur!G36="EX",3,IF(Arthur!G36="BN",1,"0"))</f>
        <v>0</v>
      </c>
      <c r="AU37" s="295" t="str">
        <f>IF(Andrea!G36="EX",3,IF(Andrea!G36="BN",1,"0"))</f>
        <v>0</v>
      </c>
    </row>
    <row r="38" spans="1:47" x14ac:dyDescent="0.2">
      <c r="A38" s="4">
        <v>44892</v>
      </c>
      <c r="B38" s="5">
        <v>0.45833333333333331</v>
      </c>
      <c r="C38" s="23" t="str">
        <f>F35</f>
        <v>Japon</v>
      </c>
      <c r="D38" s="9"/>
      <c r="E38" s="9"/>
      <c r="F38" s="23" t="str">
        <f>F36</f>
        <v>Costa Rica</v>
      </c>
      <c r="I38" s="31" t="str">
        <f>IF(Adrien!G37="EX",3,IF(Adrien!G37="BN",1,"0"))</f>
        <v>0</v>
      </c>
      <c r="J38" s="31" t="str">
        <f>IF(Amine!G37="EX",3,IF(Amine!G37="BN",1,"0"))</f>
        <v>0</v>
      </c>
      <c r="K38" s="32" t="str">
        <f>IF(Anas!G37="EX",3,IF(Anas!G37="BN",1,"0"))</f>
        <v>0</v>
      </c>
      <c r="L38" s="32" t="str">
        <f>IF(Antoine!G37="EX",3,IF(Antoine!G37="BN",1,"0"))</f>
        <v>0</v>
      </c>
      <c r="M38" s="32" t="str">
        <f>IF(Arezou!G37="EX",3,IF(Arezou!G37="BN",1,"0"))</f>
        <v>0</v>
      </c>
      <c r="N38" s="32" t="str">
        <f>IF(Arnaud!$G37="EX",3,IF(Arnaud!$G37="BN",1,"0"))</f>
        <v>0</v>
      </c>
      <c r="O38" s="32" t="str">
        <f>IF(Chloe!$G37="EX",3,IF(Chloe!$G37="BN",1,"0"))</f>
        <v>0</v>
      </c>
      <c r="P38" s="32" t="str">
        <f>IF(Dan!$G37="EX",3,IF(Dan!$G37="BN",1,"0"))</f>
        <v>0</v>
      </c>
      <c r="Q38" s="32" t="str">
        <f>IF(David!$G37="EX",3,IF(David!$G37="BN",1,"0"))</f>
        <v>0</v>
      </c>
      <c r="R38" s="32" t="str">
        <f>IF(Dom!$G37="EX",3,IF(Dom!$G37="BN",1,"0"))</f>
        <v>0</v>
      </c>
      <c r="S38" s="32" t="str">
        <f>IF(Dusan!$G37="EX",3,IF(Dusan!$G37="BN",1,"0"))</f>
        <v>0</v>
      </c>
      <c r="T38" s="32" t="str">
        <f>IF(Dylan!$G37="EX",3,IF(Dylan!$G37="BN",1,"0"))</f>
        <v>0</v>
      </c>
      <c r="U38" s="32" t="str">
        <f>IF(Fred!$G37="EX",3,IF(Fred!$G37="BN",1,"0"))</f>
        <v>0</v>
      </c>
      <c r="V38" s="32" t="str">
        <f>IF(Hamama!$G37="EX",3,IF(Hamama!$G37="BN",1,"0"))</f>
        <v>0</v>
      </c>
      <c r="W38" s="32" t="str">
        <f>IF('Jean Marie'!G37="EX",3,IF('Jean Marie'!G37="BN",1,"0"))</f>
        <v>0</v>
      </c>
      <c r="X38" s="32" t="str">
        <f>IF('Jonathan B'!G37="EX",3,IF('Jonathan B'!$G37="BN",1,"0"))</f>
        <v>0</v>
      </c>
      <c r="Y38" s="32" t="str">
        <f>IF('Jonathan M'!G37="EX",3,IF('Jonathan M'!$G37="BN",1,"0"))</f>
        <v>0</v>
      </c>
      <c r="Z38" s="32" t="str">
        <f>IF(José!$G37="EX",3,IF(José!$G37="BN",1,"0"))</f>
        <v>0</v>
      </c>
      <c r="AA38" s="32" t="str">
        <f>IF(Julie!$G37="EX",3,IF(Julie!$G37="BN",1,"0"))</f>
        <v>0</v>
      </c>
      <c r="AB38" s="32" t="str">
        <f>IF(Julien!$G37="EX",3,IF(Julien!$G37="BN",1,"0"))</f>
        <v>0</v>
      </c>
      <c r="AC38" s="32" t="str">
        <f>IF(Killian!$G37="EX",3,IF(Killian!$G37="BN",1,"0"))</f>
        <v>0</v>
      </c>
      <c r="AD38" s="32" t="str">
        <f>IF(Lahcen!$G37="EX",3,IF(Lahcen!$G37="BN",1,"0"))</f>
        <v>0</v>
      </c>
      <c r="AE38" s="32" t="str">
        <f>IF(Lucien!$G37="EX",3,IF(Lucien!$G37="BN",1,"0"))</f>
        <v>0</v>
      </c>
      <c r="AF38" s="32" t="str">
        <f>IF(Mickael!$G37="EX",3,IF(Mickael!$G37="BN",1,"0"))</f>
        <v>0</v>
      </c>
      <c r="AG38" s="32" t="str">
        <f>IF(Nazrin!$G37="EX",3,IF(Nazrin!$G37="BN",1,"0"))</f>
        <v>0</v>
      </c>
      <c r="AH38" s="32" t="str">
        <f>IF('Patrick F'!$G37="EX",3,IF('Patrick F'!$G37="BN",1,"0"))</f>
        <v>0</v>
      </c>
      <c r="AI38" s="32" t="str">
        <f>IF('Pierre S'!$G37="EX",3,IF('Pierre S'!$G37="BN",1,"0"))</f>
        <v>0</v>
      </c>
      <c r="AJ38" s="32" t="str">
        <f>IF(Reda!$G37="EX",3,IF(Reda!$G37="BN",1,"0"))</f>
        <v>0</v>
      </c>
      <c r="AK38" s="32" t="str">
        <f>IF(Renaud!$G37="EX",3,IF(Renaud!$G37="BN",1,"0"))</f>
        <v>0</v>
      </c>
      <c r="AL38" s="32" t="str">
        <f>IF(Romaric!$G37="EX",3,IF(Romaric!$G37="BN",1,"0"))</f>
        <v>0</v>
      </c>
      <c r="AM38" s="32" t="str">
        <f>IF(Soline!$G37="EX",3,IF(Soline!$G37="BN",1,"0"))</f>
        <v>0</v>
      </c>
      <c r="AN38" s="32" t="str">
        <f>IF(Timo!$G37="EX",3,IF(Timo!$G37="BN",1,"0"))</f>
        <v>0</v>
      </c>
      <c r="AO38" s="32" t="str">
        <f>IF(Vanessa!$G37="EX",3,IF(Vanessa!$G37="BN",1,"0"))</f>
        <v>0</v>
      </c>
      <c r="AP38" s="194" t="str">
        <f>IF(Samy!G37="EX",3,IF(Samy!G37="BN",1,"0"))</f>
        <v>0</v>
      </c>
      <c r="AQ38" s="194" t="str">
        <f>IF(Hypo!G37="EX",3,IF(Hypo!G37="BN",1,"0"))</f>
        <v>0</v>
      </c>
      <c r="AR38" s="194" t="str">
        <f>IF(Bastien!G37="EX",3,IF(Bastien!G37="BN",1,"0"))</f>
        <v>0</v>
      </c>
      <c r="AS38" s="32" t="str">
        <f>IF(Guillaume!G37="EX",3,IF(Guillaume!G37="BN",1,"0"))</f>
        <v>0</v>
      </c>
      <c r="AT38" s="32" t="str">
        <f>IF(Arthur!G37="EX",3,IF(Arthur!G37="BN",1,"0"))</f>
        <v>0</v>
      </c>
      <c r="AU38" s="295" t="str">
        <f>IF(Andrea!G37="EX",3,IF(Andrea!G37="BN",1,"0"))</f>
        <v>0</v>
      </c>
    </row>
    <row r="39" spans="1:47" x14ac:dyDescent="0.2">
      <c r="A39" s="1">
        <v>44896</v>
      </c>
      <c r="B39" s="2">
        <v>0.83333333333333337</v>
      </c>
      <c r="C39" s="22" t="str">
        <f>F35</f>
        <v>Japon</v>
      </c>
      <c r="D39" s="9"/>
      <c r="E39" s="9"/>
      <c r="F39" s="22" t="str">
        <f>C36</f>
        <v>Espagne</v>
      </c>
      <c r="I39" s="31" t="str">
        <f>IF(Adrien!G38="EX",3,IF(Adrien!G38="BN",1,"0"))</f>
        <v>0</v>
      </c>
      <c r="J39" s="31" t="str">
        <f>IF(Amine!G38="EX",3,IF(Amine!G38="BN",1,"0"))</f>
        <v>0</v>
      </c>
      <c r="K39" s="32" t="str">
        <f>IF(Anas!G38="EX",3,IF(Anas!G38="BN",1,"0"))</f>
        <v>0</v>
      </c>
      <c r="L39" s="32" t="str">
        <f>IF(Antoine!G38="EX",3,IF(Antoine!G38="BN",1,"0"))</f>
        <v>0</v>
      </c>
      <c r="M39" s="32" t="str">
        <f>IF(Arezou!G38="EX",3,IF(Arezou!G38="BN",1,"0"))</f>
        <v>0</v>
      </c>
      <c r="N39" s="32" t="str">
        <f>IF(Arnaud!$G38="EX",3,IF(Arnaud!$G38="BN",1,"0"))</f>
        <v>0</v>
      </c>
      <c r="O39" s="32" t="str">
        <f>IF(Chloe!$G38="EX",3,IF(Chloe!$G38="BN",1,"0"))</f>
        <v>0</v>
      </c>
      <c r="P39" s="32" t="str">
        <f>IF(Dan!$G38="EX",3,IF(Dan!$G38="BN",1,"0"))</f>
        <v>0</v>
      </c>
      <c r="Q39" s="32" t="str">
        <f>IF(David!$G38="EX",3,IF(David!$G38="BN",1,"0"))</f>
        <v>0</v>
      </c>
      <c r="R39" s="32" t="str">
        <f>IF(Dom!$G38="EX",3,IF(Dom!$G38="BN",1,"0"))</f>
        <v>0</v>
      </c>
      <c r="S39" s="32" t="str">
        <f>IF(Dusan!$G38="EX",3,IF(Dusan!$G38="BN",1,"0"))</f>
        <v>0</v>
      </c>
      <c r="T39" s="32" t="str">
        <f>IF(Dylan!$G38="EX",3,IF(Dylan!$G38="BN",1,"0"))</f>
        <v>0</v>
      </c>
      <c r="U39" s="32" t="str">
        <f>IF(Fred!$G38="EX",3,IF(Fred!$G38="BN",1,"0"))</f>
        <v>0</v>
      </c>
      <c r="V39" s="32" t="str">
        <f>IF(Hamama!$G38="EX",3,IF(Hamama!$G38="BN",1,"0"))</f>
        <v>0</v>
      </c>
      <c r="W39" s="32" t="str">
        <f>IF('Jean Marie'!G38="EX",3,IF('Jean Marie'!G38="BN",1,"0"))</f>
        <v>0</v>
      </c>
      <c r="X39" s="32" t="str">
        <f>IF('Jonathan B'!G38="EX",3,IF('Jonathan B'!$G38="BN",1,"0"))</f>
        <v>0</v>
      </c>
      <c r="Y39" s="32" t="str">
        <f>IF('Jonathan M'!G38="EX",3,IF('Jonathan M'!$G38="BN",1,"0"))</f>
        <v>0</v>
      </c>
      <c r="Z39" s="32" t="str">
        <f>IF(José!$G38="EX",3,IF(José!$G38="BN",1,"0"))</f>
        <v>0</v>
      </c>
      <c r="AA39" s="32" t="str">
        <f>IF(Julie!$G38="EX",3,IF(Julie!$G38="BN",1,"0"))</f>
        <v>0</v>
      </c>
      <c r="AB39" s="32" t="str">
        <f>IF(Julien!$G38="EX",3,IF(Julien!$G38="BN",1,"0"))</f>
        <v>0</v>
      </c>
      <c r="AC39" s="32" t="str">
        <f>IF(Killian!$G38="EX",3,IF(Killian!$G38="BN",1,"0"))</f>
        <v>0</v>
      </c>
      <c r="AD39" s="32" t="str">
        <f>IF(Lahcen!$G38="EX",3,IF(Lahcen!$G38="BN",1,"0"))</f>
        <v>0</v>
      </c>
      <c r="AE39" s="32" t="str">
        <f>IF(Lucien!$G38="EX",3,IF(Lucien!$G38="BN",1,"0"))</f>
        <v>0</v>
      </c>
      <c r="AF39" s="32" t="str">
        <f>IF(Mickael!$G38="EX",3,IF(Mickael!$G38="BN",1,"0"))</f>
        <v>0</v>
      </c>
      <c r="AG39" s="32" t="str">
        <f>IF(Nazrin!$G38="EX",3,IF(Nazrin!$G38="BN",1,"0"))</f>
        <v>0</v>
      </c>
      <c r="AH39" s="32" t="str">
        <f>IF('Patrick F'!$G38="EX",3,IF('Patrick F'!$G38="BN",1,"0"))</f>
        <v>0</v>
      </c>
      <c r="AI39" s="32" t="str">
        <f>IF('Pierre S'!$G38="EX",3,IF('Pierre S'!$G38="BN",1,"0"))</f>
        <v>0</v>
      </c>
      <c r="AJ39" s="32" t="str">
        <f>IF(Reda!$G38="EX",3,IF(Reda!$G38="BN",1,"0"))</f>
        <v>0</v>
      </c>
      <c r="AK39" s="32" t="str">
        <f>IF(Renaud!$G38="EX",3,IF(Renaud!$G38="BN",1,"0"))</f>
        <v>0</v>
      </c>
      <c r="AL39" s="32" t="str">
        <f>IF(Romaric!$G38="EX",3,IF(Romaric!$G38="BN",1,"0"))</f>
        <v>0</v>
      </c>
      <c r="AM39" s="32" t="str">
        <f>IF(Soline!$G38="EX",3,IF(Soline!$G38="BN",1,"0"))</f>
        <v>0</v>
      </c>
      <c r="AN39" s="32" t="str">
        <f>IF(Timo!$G38="EX",3,IF(Timo!$G38="BN",1,"0"))</f>
        <v>0</v>
      </c>
      <c r="AO39" s="32" t="str">
        <f>IF(Vanessa!$G38="EX",3,IF(Vanessa!$G38="BN",1,"0"))</f>
        <v>0</v>
      </c>
      <c r="AP39" s="194" t="str">
        <f>IF(Samy!G38="EX",3,IF(Samy!G38="BN",1,"0"))</f>
        <v>0</v>
      </c>
      <c r="AQ39" s="194" t="str">
        <f>IF(Hypo!G38="EX",3,IF(Hypo!G38="BN",1,"0"))</f>
        <v>0</v>
      </c>
      <c r="AR39" s="194" t="str">
        <f>IF(Bastien!G38="EX",3,IF(Bastien!G38="BN",1,"0"))</f>
        <v>0</v>
      </c>
      <c r="AS39" s="32" t="str">
        <f>IF(Guillaume!G38="EX",3,IF(Guillaume!G38="BN",1,"0"))</f>
        <v>0</v>
      </c>
      <c r="AT39" s="32" t="str">
        <f>IF(Arthur!G38="EX",3,IF(Arthur!G38="BN",1,"0"))</f>
        <v>0</v>
      </c>
      <c r="AU39" s="295" t="str">
        <f>IF(Andrea!G38="EX",3,IF(Andrea!G38="BN",1,"0"))</f>
        <v>0</v>
      </c>
    </row>
    <row r="40" spans="1:47" x14ac:dyDescent="0.2">
      <c r="A40" s="4">
        <v>44896</v>
      </c>
      <c r="B40" s="5">
        <v>0.83333333333333337</v>
      </c>
      <c r="C40" s="23" t="str">
        <f>F36</f>
        <v>Costa Rica</v>
      </c>
      <c r="D40" s="9"/>
      <c r="E40" s="9"/>
      <c r="F40" s="23" t="str">
        <f>C35</f>
        <v>Allemagne</v>
      </c>
      <c r="I40" s="31" t="str">
        <f>IF(Adrien!G39="EX",3,IF(Adrien!G39="BN",1,"0"))</f>
        <v>0</v>
      </c>
      <c r="J40" s="31" t="str">
        <f>IF(Amine!G39="EX",3,IF(Amine!G39="BN",1,"0"))</f>
        <v>0</v>
      </c>
      <c r="K40" s="32" t="str">
        <f>IF(Anas!G39="EX",3,IF(Anas!G39="BN",1,"0"))</f>
        <v>0</v>
      </c>
      <c r="L40" s="32" t="str">
        <f>IF(Antoine!G39="EX",3,IF(Antoine!G39="BN",1,"0"))</f>
        <v>0</v>
      </c>
      <c r="M40" s="32" t="str">
        <f>IF(Arezou!G39="EX",3,IF(Arezou!G39="BN",1,"0"))</f>
        <v>0</v>
      </c>
      <c r="N40" s="32" t="str">
        <f>IF(Arnaud!$G39="EX",3,IF(Arnaud!$G39="BN",1,"0"))</f>
        <v>0</v>
      </c>
      <c r="O40" s="32" t="str">
        <f>IF(Chloe!$G39="EX",3,IF(Chloe!$G39="BN",1,"0"))</f>
        <v>0</v>
      </c>
      <c r="P40" s="32" t="str">
        <f>IF(Dan!$G39="EX",3,IF(Dan!$G39="BN",1,"0"))</f>
        <v>0</v>
      </c>
      <c r="Q40" s="32" t="str">
        <f>IF(David!$G39="EX",3,IF(David!$G39="BN",1,"0"))</f>
        <v>0</v>
      </c>
      <c r="R40" s="32" t="str">
        <f>IF(Dom!$G39="EX",3,IF(Dom!$G39="BN",1,"0"))</f>
        <v>0</v>
      </c>
      <c r="S40" s="32" t="str">
        <f>IF(Dusan!$G39="EX",3,IF(Dusan!$G39="BN",1,"0"))</f>
        <v>0</v>
      </c>
      <c r="T40" s="32" t="str">
        <f>IF(Dylan!$G39="EX",3,IF(Dylan!$G39="BN",1,"0"))</f>
        <v>0</v>
      </c>
      <c r="U40" s="32" t="str">
        <f>IF(Fred!$G39="EX",3,IF(Fred!$G39="BN",1,"0"))</f>
        <v>0</v>
      </c>
      <c r="V40" s="32" t="str">
        <f>IF(Hamama!$G39="EX",3,IF(Hamama!$G39="BN",1,"0"))</f>
        <v>0</v>
      </c>
      <c r="W40" s="32" t="str">
        <f>IF('Jean Marie'!G39="EX",3,IF('Jean Marie'!G39="BN",1,"0"))</f>
        <v>0</v>
      </c>
      <c r="X40" s="32" t="str">
        <f>IF('Jonathan B'!G39="EX",3,IF('Jonathan B'!$G39="BN",1,"0"))</f>
        <v>0</v>
      </c>
      <c r="Y40" s="32" t="str">
        <f>IF('Jonathan M'!G39="EX",3,IF('Jonathan M'!$G39="BN",1,"0"))</f>
        <v>0</v>
      </c>
      <c r="Z40" s="32" t="str">
        <f>IF(José!$G39="EX",3,IF(José!$G39="BN",1,"0"))</f>
        <v>0</v>
      </c>
      <c r="AA40" s="32" t="str">
        <f>IF(Julie!$G39="EX",3,IF(Julie!$G39="BN",1,"0"))</f>
        <v>0</v>
      </c>
      <c r="AB40" s="32" t="str">
        <f>IF(Julien!$G39="EX",3,IF(Julien!$G39="BN",1,"0"))</f>
        <v>0</v>
      </c>
      <c r="AC40" s="32" t="str">
        <f>IF(Killian!$G39="EX",3,IF(Killian!$G39="BN",1,"0"))</f>
        <v>0</v>
      </c>
      <c r="AD40" s="32" t="str">
        <f>IF(Lahcen!$G39="EX",3,IF(Lahcen!$G39="BN",1,"0"))</f>
        <v>0</v>
      </c>
      <c r="AE40" s="32" t="str">
        <f>IF(Lucien!$G39="EX",3,IF(Lucien!$G39="BN",1,"0"))</f>
        <v>0</v>
      </c>
      <c r="AF40" s="32" t="str">
        <f>IF(Mickael!$G39="EX",3,IF(Mickael!$G39="BN",1,"0"))</f>
        <v>0</v>
      </c>
      <c r="AG40" s="32" t="str">
        <f>IF(Nazrin!$G39="EX",3,IF(Nazrin!$G39="BN",1,"0"))</f>
        <v>0</v>
      </c>
      <c r="AH40" s="32" t="str">
        <f>IF('Patrick F'!$G39="EX",3,IF('Patrick F'!$G39="BN",1,"0"))</f>
        <v>0</v>
      </c>
      <c r="AI40" s="32" t="str">
        <f>IF('Pierre S'!$G39="EX",3,IF('Pierre S'!$G39="BN",1,"0"))</f>
        <v>0</v>
      </c>
      <c r="AJ40" s="32" t="str">
        <f>IF(Reda!$G39="EX",3,IF(Reda!$G39="BN",1,"0"))</f>
        <v>0</v>
      </c>
      <c r="AK40" s="32" t="str">
        <f>IF(Renaud!$G39="EX",3,IF(Renaud!$G39="BN",1,"0"))</f>
        <v>0</v>
      </c>
      <c r="AL40" s="32" t="str">
        <f>IF(Romaric!$G39="EX",3,IF(Romaric!$G39="BN",1,"0"))</f>
        <v>0</v>
      </c>
      <c r="AM40" s="32" t="str">
        <f>IF(Soline!$G39="EX",3,IF(Soline!$G39="BN",1,"0"))</f>
        <v>0</v>
      </c>
      <c r="AN40" s="32" t="str">
        <f>IF(Timo!$G39="EX",3,IF(Timo!$G39="BN",1,"0"))</f>
        <v>0</v>
      </c>
      <c r="AO40" s="32" t="str">
        <f>IF(Vanessa!$G39="EX",3,IF(Vanessa!$G39="BN",1,"0"))</f>
        <v>0</v>
      </c>
      <c r="AP40" s="194" t="str">
        <f>IF(Samy!G39="EX",3,IF(Samy!G39="BN",1,"0"))</f>
        <v>0</v>
      </c>
      <c r="AQ40" s="194" t="str">
        <f>IF(Hypo!G39="EX",3,IF(Hypo!G39="BN",1,"0"))</f>
        <v>0</v>
      </c>
      <c r="AR40" s="194" t="str">
        <f>IF(Bastien!G39="EX",3,IF(Bastien!G39="BN",1,"0"))</f>
        <v>0</v>
      </c>
      <c r="AS40" s="32" t="str">
        <f>IF(Guillaume!G39="EX",3,IF(Guillaume!G39="BN",1,"0"))</f>
        <v>0</v>
      </c>
      <c r="AT40" s="32" t="str">
        <f>IF(Arthur!G39="EX",3,IF(Arthur!G39="BN",1,"0"))</f>
        <v>0</v>
      </c>
      <c r="AU40" s="295" t="str">
        <f>IF(Andrea!G39="EX",3,IF(Andrea!G39="BN",1,"0"))</f>
        <v>0</v>
      </c>
    </row>
    <row r="41" spans="1:47" x14ac:dyDescent="0.2">
      <c r="A41" s="15"/>
      <c r="B41" s="15"/>
      <c r="C41" s="15"/>
      <c r="D41" s="15"/>
      <c r="E41" s="15"/>
      <c r="F41" s="15"/>
      <c r="I41" s="31" t="str">
        <f>IF(Adrien!G40="EX",3,IF(Adrien!G40="BN",1,"0"))</f>
        <v>0</v>
      </c>
      <c r="J41" s="31" t="str">
        <f>IF(Amine!G40="EX",3,IF(Amine!G40="BN",1,"0"))</f>
        <v>0</v>
      </c>
      <c r="K41" s="32" t="str">
        <f>IF(Anas!G40="EX",3,IF(Anas!G40="BN",1,"0"))</f>
        <v>0</v>
      </c>
      <c r="L41" s="32" t="str">
        <f>IF(Antoine!G40="EX",3,IF(Antoine!G40="BN",1,"0"))</f>
        <v>0</v>
      </c>
      <c r="M41" s="32" t="str">
        <f>IF(Arezou!G40="EX",3,IF(Arezou!G40="BN",1,"0"))</f>
        <v>0</v>
      </c>
      <c r="N41" s="32" t="str">
        <f>IF(Arnaud!$G40="EX",3,IF(Arnaud!$G40="BN",1,"0"))</f>
        <v>0</v>
      </c>
      <c r="O41" s="32" t="str">
        <f>IF(Chloe!$G40="EX",3,IF(Chloe!$G40="BN",1,"0"))</f>
        <v>0</v>
      </c>
      <c r="P41" s="32" t="str">
        <f>IF(Dan!$G40="EX",3,IF(Dan!$G40="BN",1,"0"))</f>
        <v>0</v>
      </c>
      <c r="Q41" s="32" t="str">
        <f>IF(David!$G40="EX",3,IF(David!$G40="BN",1,"0"))</f>
        <v>0</v>
      </c>
      <c r="R41" s="32" t="str">
        <f>IF(Dom!$G40="EX",3,IF(Dom!$G40="BN",1,"0"))</f>
        <v>0</v>
      </c>
      <c r="S41" s="32" t="str">
        <f>IF(Dusan!$G40="EX",3,IF(Dusan!$G40="BN",1,"0"))</f>
        <v>0</v>
      </c>
      <c r="T41" s="32" t="str">
        <f>IF(Dylan!$G40="EX",3,IF(Dylan!$G40="BN",1,"0"))</f>
        <v>0</v>
      </c>
      <c r="U41" s="32" t="str">
        <f>IF(Fred!$G40="EX",3,IF(Fred!$G40="BN",1,"0"))</f>
        <v>0</v>
      </c>
      <c r="V41" s="32" t="str">
        <f>IF(Hamama!$G40="EX",3,IF(Hamama!$G40="BN",1,"0"))</f>
        <v>0</v>
      </c>
      <c r="W41" s="32" t="str">
        <f>IF('Jean Marie'!G40="EX",3,IF('Jean Marie'!G40="BN",1,"0"))</f>
        <v>0</v>
      </c>
      <c r="X41" s="32" t="str">
        <f>IF('Jonathan B'!G40="EX",3,IF('Jonathan B'!$G40="BN",1,"0"))</f>
        <v>0</v>
      </c>
      <c r="Y41" s="32" t="str">
        <f>IF('Jonathan M'!G40="EX",3,IF('Jonathan M'!$G40="BN",1,"0"))</f>
        <v>0</v>
      </c>
      <c r="Z41" s="32" t="str">
        <f>IF(José!$G40="EX",3,IF(José!$G40="BN",1,"0"))</f>
        <v>0</v>
      </c>
      <c r="AA41" s="32" t="str">
        <f>IF(Julie!$G40="EX",3,IF(Julie!$G40="BN",1,"0"))</f>
        <v>0</v>
      </c>
      <c r="AB41" s="32" t="str">
        <f>IF(Julien!$G40="EX",3,IF(Julien!$G40="BN",1,"0"))</f>
        <v>0</v>
      </c>
      <c r="AC41" s="32" t="str">
        <f>IF(Killian!$G40="EX",3,IF(Killian!$G40="BN",1,"0"))</f>
        <v>0</v>
      </c>
      <c r="AD41" s="32" t="str">
        <f>IF(Lahcen!$G40="EX",3,IF(Lahcen!$G40="BN",1,"0"))</f>
        <v>0</v>
      </c>
      <c r="AE41" s="32" t="str">
        <f>IF(Lucien!$G40="EX",3,IF(Lucien!$G40="BN",1,"0"))</f>
        <v>0</v>
      </c>
      <c r="AF41" s="32" t="str">
        <f>IF(Mickael!$G40="EX",3,IF(Mickael!$G40="BN",1,"0"))</f>
        <v>0</v>
      </c>
      <c r="AG41" s="32" t="str">
        <f>IF(Nazrin!$G40="EX",3,IF(Nazrin!$G40="BN",1,"0"))</f>
        <v>0</v>
      </c>
      <c r="AH41" s="32" t="str">
        <f>IF('Patrick F'!$G40="EX",3,IF('Patrick F'!$G40="BN",1,"0"))</f>
        <v>0</v>
      </c>
      <c r="AI41" s="32" t="str">
        <f>IF('Pierre S'!$G40="EX",3,IF('Pierre S'!$G40="BN",1,"0"))</f>
        <v>0</v>
      </c>
      <c r="AJ41" s="32" t="str">
        <f>IF(Reda!$G40="EX",3,IF(Reda!$G40="BN",1,"0"))</f>
        <v>0</v>
      </c>
      <c r="AK41" s="32" t="str">
        <f>IF(Renaud!$G40="EX",3,IF(Renaud!$G40="BN",1,"0"))</f>
        <v>0</v>
      </c>
      <c r="AL41" s="32" t="str">
        <f>IF(Romaric!$G40="EX",3,IF(Romaric!$G40="BN",1,"0"))</f>
        <v>0</v>
      </c>
      <c r="AM41" s="32" t="str">
        <f>IF(Soline!$G40="EX",3,IF(Soline!$G40="BN",1,"0"))</f>
        <v>0</v>
      </c>
      <c r="AN41" s="32" t="str">
        <f>IF(Timo!$G40="EX",3,IF(Timo!$G40="BN",1,"0"))</f>
        <v>0</v>
      </c>
      <c r="AO41" s="32" t="str">
        <f>IF(Vanessa!$G40="EX",3,IF(Vanessa!$G40="BN",1,"0"))</f>
        <v>0</v>
      </c>
      <c r="AP41" s="194" t="str">
        <f>IF(Samy!G40="EX",3,IF(Samy!G40="BN",1,"0"))</f>
        <v>0</v>
      </c>
      <c r="AQ41" s="194" t="str">
        <f>IF(Hypo!G40="EX",3,IF(Hypo!G40="BN",1,"0"))</f>
        <v>0</v>
      </c>
      <c r="AR41" s="194" t="str">
        <f>IF(Bastien!G40="EX",3,IF(Bastien!G40="BN",1,"0"))</f>
        <v>0</v>
      </c>
      <c r="AS41" s="32" t="str">
        <f>IF(Guillaume!G40="EX",3,IF(Guillaume!G40="BN",1,"0"))</f>
        <v>0</v>
      </c>
      <c r="AT41" s="32" t="str">
        <f>IF(Arthur!G40="EX",3,IF(Arthur!G40="BN",1,"0"))</f>
        <v>0</v>
      </c>
      <c r="AU41" s="295" t="str">
        <f>IF(Andrea!G40="EX",3,IF(Andrea!G40="BN",1,"0"))</f>
        <v>0</v>
      </c>
    </row>
    <row r="42" spans="1:47" x14ac:dyDescent="0.2">
      <c r="A42" s="306" t="s">
        <v>69</v>
      </c>
      <c r="B42" s="306"/>
      <c r="C42" s="306"/>
      <c r="D42" s="306"/>
      <c r="E42" s="306"/>
      <c r="F42" s="306"/>
      <c r="I42" s="31" t="str">
        <f>IF(Adrien!G41="EX",3,IF(Adrien!G41="BN",1,"0"))</f>
        <v>0</v>
      </c>
      <c r="J42" s="31" t="str">
        <f>IF(Amine!G41="EX",3,IF(Amine!G41="BN",1,"0"))</f>
        <v>0</v>
      </c>
      <c r="K42" s="32" t="str">
        <f>IF(Anas!G41="EX",3,IF(Anas!G41="BN",1,"0"))</f>
        <v>0</v>
      </c>
      <c r="L42" s="32" t="str">
        <f>IF(Antoine!G41="EX",3,IF(Antoine!G41="BN",1,"0"))</f>
        <v>0</v>
      </c>
      <c r="M42" s="32" t="str">
        <f>IF(Arezou!G41="EX",3,IF(Arezou!G41="BN",1,"0"))</f>
        <v>0</v>
      </c>
      <c r="N42" s="32" t="str">
        <f>IF(Arnaud!$G41="EX",3,IF(Arnaud!$G41="BN",1,"0"))</f>
        <v>0</v>
      </c>
      <c r="O42" s="32" t="str">
        <f>IF(Chloe!$G41="EX",3,IF(Chloe!$G41="BN",1,"0"))</f>
        <v>0</v>
      </c>
      <c r="P42" s="32" t="str">
        <f>IF(Dan!$G41="EX",3,IF(Dan!$G41="BN",1,"0"))</f>
        <v>0</v>
      </c>
      <c r="Q42" s="32" t="str">
        <f>IF(David!$G41="EX",3,IF(David!$G41="BN",1,"0"))</f>
        <v>0</v>
      </c>
      <c r="R42" s="32" t="str">
        <f>IF(Dom!$G41="EX",3,IF(Dom!$G41="BN",1,"0"))</f>
        <v>0</v>
      </c>
      <c r="S42" s="32" t="str">
        <f>IF(Dusan!$G41="EX",3,IF(Dusan!$G41="BN",1,"0"))</f>
        <v>0</v>
      </c>
      <c r="T42" s="32" t="str">
        <f>IF(Dylan!$G41="EX",3,IF(Dylan!$G41="BN",1,"0"))</f>
        <v>0</v>
      </c>
      <c r="U42" s="32" t="str">
        <f>IF(Fred!$G41="EX",3,IF(Fred!$G41="BN",1,"0"))</f>
        <v>0</v>
      </c>
      <c r="V42" s="32" t="str">
        <f>IF(Hamama!$G41="EX",3,IF(Hamama!$G41="BN",1,"0"))</f>
        <v>0</v>
      </c>
      <c r="W42" s="32" t="str">
        <f>IF('Jean Marie'!G41="EX",3,IF('Jean Marie'!G41="BN",1,"0"))</f>
        <v>0</v>
      </c>
      <c r="X42" s="32" t="str">
        <f>IF('Jonathan B'!G41="EX",3,IF('Jonathan B'!$G41="BN",1,"0"))</f>
        <v>0</v>
      </c>
      <c r="Y42" s="32" t="str">
        <f>IF('Jonathan M'!G41="EX",3,IF('Jonathan M'!$G41="BN",1,"0"))</f>
        <v>0</v>
      </c>
      <c r="Z42" s="32" t="str">
        <f>IF(José!$G41="EX",3,IF(José!$G41="BN",1,"0"))</f>
        <v>0</v>
      </c>
      <c r="AA42" s="32" t="str">
        <f>IF(Julie!$G41="EX",3,IF(Julie!$G41="BN",1,"0"))</f>
        <v>0</v>
      </c>
      <c r="AB42" s="32" t="str">
        <f>IF(Julien!$G41="EX",3,IF(Julien!$G41="BN",1,"0"))</f>
        <v>0</v>
      </c>
      <c r="AC42" s="32" t="str">
        <f>IF(Killian!$G41="EX",3,IF(Killian!$G41="BN",1,"0"))</f>
        <v>0</v>
      </c>
      <c r="AD42" s="32" t="str">
        <f>IF(Lahcen!$G41="EX",3,IF(Lahcen!$G41="BN",1,"0"))</f>
        <v>0</v>
      </c>
      <c r="AE42" s="32" t="str">
        <f>IF(Lucien!$G41="EX",3,IF(Lucien!$G41="BN",1,"0"))</f>
        <v>0</v>
      </c>
      <c r="AF42" s="32" t="str">
        <f>IF(Mickael!$G41="EX",3,IF(Mickael!$G41="BN",1,"0"))</f>
        <v>0</v>
      </c>
      <c r="AG42" s="32" t="str">
        <f>IF(Nazrin!$G41="EX",3,IF(Nazrin!$G41="BN",1,"0"))</f>
        <v>0</v>
      </c>
      <c r="AH42" s="32" t="str">
        <f>IF('Patrick F'!$G41="EX",3,IF('Patrick F'!$G41="BN",1,"0"))</f>
        <v>0</v>
      </c>
      <c r="AI42" s="32" t="str">
        <f>IF('Pierre S'!$G41="EX",3,IF('Pierre S'!$G41="BN",1,"0"))</f>
        <v>0</v>
      </c>
      <c r="AJ42" s="32" t="str">
        <f>IF(Reda!$G41="EX",3,IF(Reda!$G41="BN",1,"0"))</f>
        <v>0</v>
      </c>
      <c r="AK42" s="32" t="str">
        <f>IF(Renaud!$G41="EX",3,IF(Renaud!$G41="BN",1,"0"))</f>
        <v>0</v>
      </c>
      <c r="AL42" s="32" t="str">
        <f>IF(Romaric!$G41="EX",3,IF(Romaric!$G41="BN",1,"0"))</f>
        <v>0</v>
      </c>
      <c r="AM42" s="32" t="str">
        <f>IF(Soline!$G41="EX",3,IF(Soline!$G41="BN",1,"0"))</f>
        <v>0</v>
      </c>
      <c r="AN42" s="32" t="str">
        <f>IF(Timo!$G41="EX",3,IF(Timo!$G41="BN",1,"0"))</f>
        <v>0</v>
      </c>
      <c r="AO42" s="32" t="str">
        <f>IF(Vanessa!$G41="EX",3,IF(Vanessa!$G41="BN",1,"0"))</f>
        <v>0</v>
      </c>
      <c r="AP42" s="194" t="str">
        <f>IF(Samy!G41="EX",3,IF(Samy!G41="BN",1,"0"))</f>
        <v>0</v>
      </c>
      <c r="AQ42" s="194" t="str">
        <f>IF(Hypo!G41="EX",3,IF(Hypo!G41="BN",1,"0"))</f>
        <v>0</v>
      </c>
      <c r="AR42" s="194" t="str">
        <f>IF(Bastien!G41="EX",3,IF(Bastien!G41="BN",1,"0"))</f>
        <v>0</v>
      </c>
      <c r="AS42" s="32" t="str">
        <f>IF(Guillaume!G41="EX",3,IF(Guillaume!G41="BN",1,"0"))</f>
        <v>0</v>
      </c>
      <c r="AT42" s="32" t="str">
        <f>IF(Arthur!G41="EX",3,IF(Arthur!G41="BN",1,"0"))</f>
        <v>0</v>
      </c>
      <c r="AU42" s="295" t="str">
        <f>IF(Andrea!G41="EX",3,IF(Andrea!G41="BN",1,"0"))</f>
        <v>0</v>
      </c>
    </row>
    <row r="43" spans="1:47" x14ac:dyDescent="0.2">
      <c r="A43" s="1">
        <v>44888</v>
      </c>
      <c r="B43" s="2">
        <v>0.45833333333333331</v>
      </c>
      <c r="C43" s="24" t="s">
        <v>70</v>
      </c>
      <c r="D43" s="10"/>
      <c r="E43" s="10"/>
      <c r="F43" s="24" t="s">
        <v>71</v>
      </c>
      <c r="I43" s="31" t="str">
        <f>IF(Adrien!G42="EX",3,IF(Adrien!G42="BN",1,"0"))</f>
        <v>0</v>
      </c>
      <c r="J43" s="31" t="str">
        <f>IF(Amine!G42="EX",3,IF(Amine!G42="BN",1,"0"))</f>
        <v>0</v>
      </c>
      <c r="K43" s="32" t="str">
        <f>IF(Anas!G42="EX",3,IF(Anas!G42="BN",1,"0"))</f>
        <v>0</v>
      </c>
      <c r="L43" s="32" t="str">
        <f>IF(Antoine!G42="EX",3,IF(Antoine!G42="BN",1,"0"))</f>
        <v>0</v>
      </c>
      <c r="M43" s="32" t="str">
        <f>IF(Arezou!G42="EX",3,IF(Arezou!G42="BN",1,"0"))</f>
        <v>0</v>
      </c>
      <c r="N43" s="32" t="str">
        <f>IF(Arnaud!$G42="EX",3,IF(Arnaud!$G42="BN",1,"0"))</f>
        <v>0</v>
      </c>
      <c r="O43" s="32" t="str">
        <f>IF(Chloe!$G42="EX",3,IF(Chloe!$G42="BN",1,"0"))</f>
        <v>0</v>
      </c>
      <c r="P43" s="32" t="str">
        <f>IF(Dan!$G42="EX",3,IF(Dan!$G42="BN",1,"0"))</f>
        <v>0</v>
      </c>
      <c r="Q43" s="32" t="str">
        <f>IF(David!$G42="EX",3,IF(David!$G42="BN",1,"0"))</f>
        <v>0</v>
      </c>
      <c r="R43" s="32" t="str">
        <f>IF(Dom!$G42="EX",3,IF(Dom!$G42="BN",1,"0"))</f>
        <v>0</v>
      </c>
      <c r="S43" s="32" t="str">
        <f>IF(Dusan!$G42="EX",3,IF(Dusan!$G42="BN",1,"0"))</f>
        <v>0</v>
      </c>
      <c r="T43" s="32" t="str">
        <f>IF(Dylan!$G42="EX",3,IF(Dylan!$G42="BN",1,"0"))</f>
        <v>0</v>
      </c>
      <c r="U43" s="32" t="str">
        <f>IF(Fred!$G42="EX",3,IF(Fred!$G42="BN",1,"0"))</f>
        <v>0</v>
      </c>
      <c r="V43" s="32" t="str">
        <f>IF(Hamama!$G42="EX",3,IF(Hamama!$G42="BN",1,"0"))</f>
        <v>0</v>
      </c>
      <c r="W43" s="32" t="str">
        <f>IF('Jean Marie'!G42="EX",3,IF('Jean Marie'!G42="BN",1,"0"))</f>
        <v>0</v>
      </c>
      <c r="X43" s="32" t="str">
        <f>IF('Jonathan B'!G42="EX",3,IF('Jonathan B'!$G42="BN",1,"0"))</f>
        <v>0</v>
      </c>
      <c r="Y43" s="32" t="str">
        <f>IF('Jonathan M'!G42="EX",3,IF('Jonathan M'!$G42="BN",1,"0"))</f>
        <v>0</v>
      </c>
      <c r="Z43" s="32" t="str">
        <f>IF(José!$G42="EX",3,IF(José!$G42="BN",1,"0"))</f>
        <v>0</v>
      </c>
      <c r="AA43" s="32" t="str">
        <f>IF(Julie!$G42="EX",3,IF(Julie!$G42="BN",1,"0"))</f>
        <v>0</v>
      </c>
      <c r="AB43" s="32" t="str">
        <f>IF(Julien!$G42="EX",3,IF(Julien!$G42="BN",1,"0"))</f>
        <v>0</v>
      </c>
      <c r="AC43" s="32" t="str">
        <f>IF(Killian!$G42="EX",3,IF(Killian!$G42="BN",1,"0"))</f>
        <v>0</v>
      </c>
      <c r="AD43" s="32" t="str">
        <f>IF(Lahcen!$G42="EX",3,IF(Lahcen!$G42="BN",1,"0"))</f>
        <v>0</v>
      </c>
      <c r="AE43" s="32" t="str">
        <f>IF(Lucien!$G42="EX",3,IF(Lucien!$G42="BN",1,"0"))</f>
        <v>0</v>
      </c>
      <c r="AF43" s="32" t="str">
        <f>IF(Mickael!$G42="EX",3,IF(Mickael!$G42="BN",1,"0"))</f>
        <v>0</v>
      </c>
      <c r="AG43" s="32" t="str">
        <f>IF(Nazrin!$G42="EX",3,IF(Nazrin!$G42="BN",1,"0"))</f>
        <v>0</v>
      </c>
      <c r="AH43" s="32" t="str">
        <f>IF('Patrick F'!$G42="EX",3,IF('Patrick F'!$G42="BN",1,"0"))</f>
        <v>0</v>
      </c>
      <c r="AI43" s="32" t="str">
        <f>IF('Pierre S'!$G42="EX",3,IF('Pierre S'!$G42="BN",1,"0"))</f>
        <v>0</v>
      </c>
      <c r="AJ43" s="32" t="str">
        <f>IF(Reda!$G42="EX",3,IF(Reda!$G42="BN",1,"0"))</f>
        <v>0</v>
      </c>
      <c r="AK43" s="32" t="str">
        <f>IF(Renaud!$G42="EX",3,IF(Renaud!$G42="BN",1,"0"))</f>
        <v>0</v>
      </c>
      <c r="AL43" s="32" t="str">
        <f>IF(Romaric!$G42="EX",3,IF(Romaric!$G42="BN",1,"0"))</f>
        <v>0</v>
      </c>
      <c r="AM43" s="32" t="str">
        <f>IF(Soline!$G42="EX",3,IF(Soline!$G42="BN",1,"0"))</f>
        <v>0</v>
      </c>
      <c r="AN43" s="32" t="str">
        <f>IF(Timo!$G42="EX",3,IF(Timo!$G42="BN",1,"0"))</f>
        <v>0</v>
      </c>
      <c r="AO43" s="32" t="str">
        <f>IF(Vanessa!$G42="EX",3,IF(Vanessa!$G42="BN",1,"0"))</f>
        <v>0</v>
      </c>
      <c r="AP43" s="194" t="str">
        <f>IF(Samy!G42="EX",3,IF(Samy!G42="BN",1,"0"))</f>
        <v>0</v>
      </c>
      <c r="AQ43" s="194" t="str">
        <f>IF(Hypo!G42="EX",3,IF(Hypo!G42="BN",1,"0"))</f>
        <v>0</v>
      </c>
      <c r="AR43" s="194" t="str">
        <f>IF(Bastien!G42="EX",3,IF(Bastien!G42="BN",1,"0"))</f>
        <v>0</v>
      </c>
      <c r="AS43" s="32" t="str">
        <f>IF(Guillaume!G42="EX",3,IF(Guillaume!G42="BN",1,"0"))</f>
        <v>0</v>
      </c>
      <c r="AT43" s="32" t="str">
        <f>IF(Arthur!G42="EX",3,IF(Arthur!G42="BN",1,"0"))</f>
        <v>0</v>
      </c>
      <c r="AU43" s="295" t="str">
        <f>IF(Andrea!G42="EX",3,IF(Andrea!G42="BN",1,"0"))</f>
        <v>0</v>
      </c>
    </row>
    <row r="44" spans="1:47" x14ac:dyDescent="0.2">
      <c r="A44" s="4">
        <v>44888</v>
      </c>
      <c r="B44" s="5">
        <v>0.83333333333333337</v>
      </c>
      <c r="C44" s="25" t="s">
        <v>72</v>
      </c>
      <c r="D44" s="10"/>
      <c r="E44" s="10"/>
      <c r="F44" s="25" t="s">
        <v>73</v>
      </c>
      <c r="I44" s="31" t="str">
        <f>IF(Adrien!G43="EX",3,IF(Adrien!G43="BN",1,"0"))</f>
        <v>0</v>
      </c>
      <c r="J44" s="31" t="str">
        <f>IF(Amine!G43="EX",3,IF(Amine!G43="BN",1,"0"))</f>
        <v>0</v>
      </c>
      <c r="K44" s="32" t="str">
        <f>IF(Anas!G43="EX",3,IF(Anas!G43="BN",1,"0"))</f>
        <v>0</v>
      </c>
      <c r="L44" s="32" t="str">
        <f>IF(Antoine!G43="EX",3,IF(Antoine!G43="BN",1,"0"))</f>
        <v>0</v>
      </c>
      <c r="M44" s="32" t="str">
        <f>IF(Arezou!G43="EX",3,IF(Arezou!G43="BN",1,"0"))</f>
        <v>0</v>
      </c>
      <c r="N44" s="32" t="str">
        <f>IF(Arnaud!$G43="EX",3,IF(Arnaud!$G43="BN",1,"0"))</f>
        <v>0</v>
      </c>
      <c r="O44" s="32" t="str">
        <f>IF(Chloe!$G43="EX",3,IF(Chloe!$G43="BN",1,"0"))</f>
        <v>0</v>
      </c>
      <c r="P44" s="32" t="str">
        <f>IF(Dan!$G43="EX",3,IF(Dan!$G43="BN",1,"0"))</f>
        <v>0</v>
      </c>
      <c r="Q44" s="32" t="str">
        <f>IF(David!$G43="EX",3,IF(David!$G43="BN",1,"0"))</f>
        <v>0</v>
      </c>
      <c r="R44" s="32" t="str">
        <f>IF(Dom!$G43="EX",3,IF(Dom!$G43="BN",1,"0"))</f>
        <v>0</v>
      </c>
      <c r="S44" s="32" t="str">
        <f>IF(Dusan!$G43="EX",3,IF(Dusan!$G43="BN",1,"0"))</f>
        <v>0</v>
      </c>
      <c r="T44" s="32" t="str">
        <f>IF(Dylan!$G43="EX",3,IF(Dylan!$G43="BN",1,"0"))</f>
        <v>0</v>
      </c>
      <c r="U44" s="32" t="str">
        <f>IF(Fred!$G43="EX",3,IF(Fred!$G43="BN",1,"0"))</f>
        <v>0</v>
      </c>
      <c r="V44" s="32" t="str">
        <f>IF(Hamama!$G43="EX",3,IF(Hamama!$G43="BN",1,"0"))</f>
        <v>0</v>
      </c>
      <c r="W44" s="32" t="str">
        <f>IF('Jean Marie'!G43="EX",3,IF('Jean Marie'!G43="BN",1,"0"))</f>
        <v>0</v>
      </c>
      <c r="X44" s="32" t="str">
        <f>IF('Jonathan B'!G43="EX",3,IF('Jonathan B'!$G43="BN",1,"0"))</f>
        <v>0</v>
      </c>
      <c r="Y44" s="32" t="str">
        <f>IF('Jonathan M'!G43="EX",3,IF('Jonathan M'!$G43="BN",1,"0"))</f>
        <v>0</v>
      </c>
      <c r="Z44" s="32" t="str">
        <f>IF(José!$G43="EX",3,IF(José!$G43="BN",1,"0"))</f>
        <v>0</v>
      </c>
      <c r="AA44" s="32" t="str">
        <f>IF(Julie!$G43="EX",3,IF(Julie!$G43="BN",1,"0"))</f>
        <v>0</v>
      </c>
      <c r="AB44" s="32" t="str">
        <f>IF(Julien!$G43="EX",3,IF(Julien!$G43="BN",1,"0"))</f>
        <v>0</v>
      </c>
      <c r="AC44" s="32" t="str">
        <f>IF(Killian!$G43="EX",3,IF(Killian!$G43="BN",1,"0"))</f>
        <v>0</v>
      </c>
      <c r="AD44" s="32" t="str">
        <f>IF(Lahcen!$G43="EX",3,IF(Lahcen!$G43="BN",1,"0"))</f>
        <v>0</v>
      </c>
      <c r="AE44" s="32" t="str">
        <f>IF(Lucien!$G43="EX",3,IF(Lucien!$G43="BN",1,"0"))</f>
        <v>0</v>
      </c>
      <c r="AF44" s="32" t="str">
        <f>IF(Mickael!$G43="EX",3,IF(Mickael!$G43="BN",1,"0"))</f>
        <v>0</v>
      </c>
      <c r="AG44" s="32" t="str">
        <f>IF(Nazrin!$G43="EX",3,IF(Nazrin!$G43="BN",1,"0"))</f>
        <v>0</v>
      </c>
      <c r="AH44" s="32" t="str">
        <f>IF('Patrick F'!$G43="EX",3,IF('Patrick F'!$G43="BN",1,"0"))</f>
        <v>0</v>
      </c>
      <c r="AI44" s="32" t="str">
        <f>IF('Pierre S'!$G43="EX",3,IF('Pierre S'!$G43="BN",1,"0"))</f>
        <v>0</v>
      </c>
      <c r="AJ44" s="32" t="str">
        <f>IF(Reda!$G43="EX",3,IF(Reda!$G43="BN",1,"0"))</f>
        <v>0</v>
      </c>
      <c r="AK44" s="32" t="str">
        <f>IF(Renaud!$G43="EX",3,IF(Renaud!$G43="BN",1,"0"))</f>
        <v>0</v>
      </c>
      <c r="AL44" s="32" t="str">
        <f>IF(Romaric!$G43="EX",3,IF(Romaric!$G43="BN",1,"0"))</f>
        <v>0</v>
      </c>
      <c r="AM44" s="32" t="str">
        <f>IF(Soline!$G43="EX",3,IF(Soline!$G43="BN",1,"0"))</f>
        <v>0</v>
      </c>
      <c r="AN44" s="32" t="str">
        <f>IF(Timo!$G43="EX",3,IF(Timo!$G43="BN",1,"0"))</f>
        <v>0</v>
      </c>
      <c r="AO44" s="32" t="str">
        <f>IF(Vanessa!$G43="EX",3,IF(Vanessa!$G43="BN",1,"0"))</f>
        <v>0</v>
      </c>
      <c r="AP44" s="194" t="str">
        <f>IF(Samy!G43="EX",3,IF(Samy!G43="BN",1,"0"))</f>
        <v>0</v>
      </c>
      <c r="AQ44" s="194" t="str">
        <f>IF(Hypo!G43="EX",3,IF(Hypo!G43="BN",1,"0"))</f>
        <v>0</v>
      </c>
      <c r="AR44" s="194" t="str">
        <f>IF(Bastien!G43="EX",3,IF(Bastien!G43="BN",1,"0"))</f>
        <v>0</v>
      </c>
      <c r="AS44" s="32" t="str">
        <f>IF(Guillaume!G43="EX",3,IF(Guillaume!G43="BN",1,"0"))</f>
        <v>0</v>
      </c>
      <c r="AT44" s="32" t="str">
        <f>IF(Arthur!G43="EX",3,IF(Arthur!G43="BN",1,"0"))</f>
        <v>0</v>
      </c>
      <c r="AU44" s="295" t="str">
        <f>IF(Andrea!G43="EX",3,IF(Andrea!G43="BN",1,"0"))</f>
        <v>0</v>
      </c>
    </row>
    <row r="45" spans="1:47" x14ac:dyDescent="0.2">
      <c r="A45" s="1">
        <v>44892</v>
      </c>
      <c r="B45" s="2">
        <v>0.70833333333333337</v>
      </c>
      <c r="C45" s="24" t="str">
        <f>F44</f>
        <v>Canada</v>
      </c>
      <c r="D45" s="10"/>
      <c r="E45" s="10"/>
      <c r="F45" s="24" t="str">
        <f>F43</f>
        <v>Croatie</v>
      </c>
      <c r="I45" s="31" t="str">
        <f>IF(Adrien!G44="EX",3,IF(Adrien!G44="BN",1,"0"))</f>
        <v>0</v>
      </c>
      <c r="J45" s="31" t="str">
        <f>IF(Amine!G44="EX",3,IF(Amine!G44="BN",1,"0"))</f>
        <v>0</v>
      </c>
      <c r="K45" s="32" t="str">
        <f>IF(Anas!G44="EX",3,IF(Anas!G44="BN",1,"0"))</f>
        <v>0</v>
      </c>
      <c r="L45" s="32" t="str">
        <f>IF(Antoine!G44="EX",3,IF(Antoine!G44="BN",1,"0"))</f>
        <v>0</v>
      </c>
      <c r="M45" s="32" t="str">
        <f>IF(Arezou!G44="EX",3,IF(Arezou!G44="BN",1,"0"))</f>
        <v>0</v>
      </c>
      <c r="N45" s="32" t="str">
        <f>IF(Arnaud!$G44="EX",3,IF(Arnaud!$G44="BN",1,"0"))</f>
        <v>0</v>
      </c>
      <c r="O45" s="32" t="str">
        <f>IF(Chloe!$G44="EX",3,IF(Chloe!$G44="BN",1,"0"))</f>
        <v>0</v>
      </c>
      <c r="P45" s="32" t="str">
        <f>IF(Dan!$G44="EX",3,IF(Dan!$G44="BN",1,"0"))</f>
        <v>0</v>
      </c>
      <c r="Q45" s="32" t="str">
        <f>IF(David!$G44="EX",3,IF(David!$G44="BN",1,"0"))</f>
        <v>0</v>
      </c>
      <c r="R45" s="32" t="str">
        <f>IF(Dom!$G44="EX",3,IF(Dom!$G44="BN",1,"0"))</f>
        <v>0</v>
      </c>
      <c r="S45" s="32" t="str">
        <f>IF(Dusan!$G44="EX",3,IF(Dusan!$G44="BN",1,"0"))</f>
        <v>0</v>
      </c>
      <c r="T45" s="32" t="str">
        <f>IF(Dylan!$G44="EX",3,IF(Dylan!$G44="BN",1,"0"))</f>
        <v>0</v>
      </c>
      <c r="U45" s="32" t="str">
        <f>IF(Fred!$G44="EX",3,IF(Fred!$G44="BN",1,"0"))</f>
        <v>0</v>
      </c>
      <c r="V45" s="32" t="str">
        <f>IF(Hamama!$G44="EX",3,IF(Hamama!$G44="BN",1,"0"))</f>
        <v>0</v>
      </c>
      <c r="W45" s="32" t="str">
        <f>IF('Jean Marie'!G44="EX",3,IF('Jean Marie'!G44="BN",1,"0"))</f>
        <v>0</v>
      </c>
      <c r="X45" s="32" t="str">
        <f>IF('Jonathan B'!G44="EX",3,IF('Jonathan B'!$G44="BN",1,"0"))</f>
        <v>0</v>
      </c>
      <c r="Y45" s="32" t="str">
        <f>IF('Jonathan M'!G44="EX",3,IF('Jonathan M'!$G44="BN",1,"0"))</f>
        <v>0</v>
      </c>
      <c r="Z45" s="32" t="str">
        <f>IF(José!$G44="EX",3,IF(José!$G44="BN",1,"0"))</f>
        <v>0</v>
      </c>
      <c r="AA45" s="32" t="str">
        <f>IF(Julie!$G44="EX",3,IF(Julie!$G44="BN",1,"0"))</f>
        <v>0</v>
      </c>
      <c r="AB45" s="32" t="str">
        <f>IF(Julien!$G44="EX",3,IF(Julien!$G44="BN",1,"0"))</f>
        <v>0</v>
      </c>
      <c r="AC45" s="32" t="str">
        <f>IF(Killian!$G44="EX",3,IF(Killian!$G44="BN",1,"0"))</f>
        <v>0</v>
      </c>
      <c r="AD45" s="32" t="str">
        <f>IF(Lahcen!$G44="EX",3,IF(Lahcen!$G44="BN",1,"0"))</f>
        <v>0</v>
      </c>
      <c r="AE45" s="32" t="str">
        <f>IF(Lucien!$G44="EX",3,IF(Lucien!$G44="BN",1,"0"))</f>
        <v>0</v>
      </c>
      <c r="AF45" s="32" t="str">
        <f>IF(Mickael!$G44="EX",3,IF(Mickael!$G44="BN",1,"0"))</f>
        <v>0</v>
      </c>
      <c r="AG45" s="32" t="str">
        <f>IF(Nazrin!$G44="EX",3,IF(Nazrin!$G44="BN",1,"0"))</f>
        <v>0</v>
      </c>
      <c r="AH45" s="32" t="str">
        <f>IF('Patrick F'!$G44="EX",3,IF('Patrick F'!$G44="BN",1,"0"))</f>
        <v>0</v>
      </c>
      <c r="AI45" s="32" t="str">
        <f>IF('Pierre S'!$G44="EX",3,IF('Pierre S'!$G44="BN",1,"0"))</f>
        <v>0</v>
      </c>
      <c r="AJ45" s="32" t="str">
        <f>IF(Reda!$G44="EX",3,IF(Reda!$G44="BN",1,"0"))</f>
        <v>0</v>
      </c>
      <c r="AK45" s="32" t="str">
        <f>IF(Renaud!$G44="EX",3,IF(Renaud!$G44="BN",1,"0"))</f>
        <v>0</v>
      </c>
      <c r="AL45" s="32" t="str">
        <f>IF(Romaric!$G44="EX",3,IF(Romaric!$G44="BN",1,"0"))</f>
        <v>0</v>
      </c>
      <c r="AM45" s="32" t="str">
        <f>IF(Soline!$G44="EX",3,IF(Soline!$G44="BN",1,"0"))</f>
        <v>0</v>
      </c>
      <c r="AN45" s="32" t="str">
        <f>IF(Timo!$G44="EX",3,IF(Timo!$G44="BN",1,"0"))</f>
        <v>0</v>
      </c>
      <c r="AO45" s="32" t="str">
        <f>IF(Vanessa!$G44="EX",3,IF(Vanessa!$G44="BN",1,"0"))</f>
        <v>0</v>
      </c>
      <c r="AP45" s="194" t="str">
        <f>IF(Samy!G44="EX",3,IF(Samy!G44="BN",1,"0"))</f>
        <v>0</v>
      </c>
      <c r="AQ45" s="194" t="str">
        <f>IF(Hypo!G44="EX",3,IF(Hypo!G44="BN",1,"0"))</f>
        <v>0</v>
      </c>
      <c r="AR45" s="194" t="str">
        <f>IF(Bastien!G44="EX",3,IF(Bastien!G44="BN",1,"0"))</f>
        <v>0</v>
      </c>
      <c r="AS45" s="32" t="str">
        <f>IF(Guillaume!G44="EX",3,IF(Guillaume!G44="BN",1,"0"))</f>
        <v>0</v>
      </c>
      <c r="AT45" s="32" t="str">
        <f>IF(Arthur!G44="EX",3,IF(Arthur!G44="BN",1,"0"))</f>
        <v>0</v>
      </c>
      <c r="AU45" s="295" t="str">
        <f>IF(Andrea!G44="EX",3,IF(Andrea!G44="BN",1,"0"))</f>
        <v>0</v>
      </c>
    </row>
    <row r="46" spans="1:47" x14ac:dyDescent="0.2">
      <c r="A46" s="4">
        <v>44892</v>
      </c>
      <c r="B46" s="5">
        <v>0.58333333333333337</v>
      </c>
      <c r="C46" s="25" t="str">
        <f>C43</f>
        <v>Maroc</v>
      </c>
      <c r="D46" s="10"/>
      <c r="E46" s="10"/>
      <c r="F46" s="25" t="str">
        <f>C44</f>
        <v>Belgique</v>
      </c>
      <c r="I46" s="31" t="str">
        <f>IF(Adrien!G45="EX",3,IF(Adrien!G45="BN",1,"0"))</f>
        <v>0</v>
      </c>
      <c r="J46" s="31" t="str">
        <f>IF(Amine!G45="EX",3,IF(Amine!G45="BN",1,"0"))</f>
        <v>0</v>
      </c>
      <c r="K46" s="32" t="str">
        <f>IF(Anas!G45="EX",3,IF(Anas!G45="BN",1,"0"))</f>
        <v>0</v>
      </c>
      <c r="L46" s="32" t="str">
        <f>IF(Antoine!G45="EX",3,IF(Antoine!G45="BN",1,"0"))</f>
        <v>0</v>
      </c>
      <c r="M46" s="32" t="str">
        <f>IF(Arezou!G45="EX",3,IF(Arezou!G45="BN",1,"0"))</f>
        <v>0</v>
      </c>
      <c r="N46" s="32" t="str">
        <f>IF(Arnaud!$G45="EX",3,IF(Arnaud!$G45="BN",1,"0"))</f>
        <v>0</v>
      </c>
      <c r="O46" s="32" t="str">
        <f>IF(Chloe!$G45="EX",3,IF(Chloe!$G45="BN",1,"0"))</f>
        <v>0</v>
      </c>
      <c r="P46" s="32" t="str">
        <f>IF(Dan!$G45="EX",3,IF(Dan!$G45="BN",1,"0"))</f>
        <v>0</v>
      </c>
      <c r="Q46" s="32" t="str">
        <f>IF(David!$G45="EX",3,IF(David!$G45="BN",1,"0"))</f>
        <v>0</v>
      </c>
      <c r="R46" s="32" t="str">
        <f>IF(Dom!$G45="EX",3,IF(Dom!$G45="BN",1,"0"))</f>
        <v>0</v>
      </c>
      <c r="S46" s="32" t="str">
        <f>IF(Dusan!$G45="EX",3,IF(Dusan!$G45="BN",1,"0"))</f>
        <v>0</v>
      </c>
      <c r="T46" s="32" t="str">
        <f>IF(Dylan!$G45="EX",3,IF(Dylan!$G45="BN",1,"0"))</f>
        <v>0</v>
      </c>
      <c r="U46" s="32" t="str">
        <f>IF(Fred!$G45="EX",3,IF(Fred!$G45="BN",1,"0"))</f>
        <v>0</v>
      </c>
      <c r="V46" s="32" t="str">
        <f>IF(Hamama!$G45="EX",3,IF(Hamama!$G45="BN",1,"0"))</f>
        <v>0</v>
      </c>
      <c r="W46" s="32" t="str">
        <f>IF('Jean Marie'!G45="EX",3,IF('Jean Marie'!G45="BN",1,"0"))</f>
        <v>0</v>
      </c>
      <c r="X46" s="32" t="str">
        <f>IF('Jonathan B'!G45="EX",3,IF('Jonathan B'!$G45="BN",1,"0"))</f>
        <v>0</v>
      </c>
      <c r="Y46" s="32" t="str">
        <f>IF('Jonathan M'!G45="EX",3,IF('Jonathan M'!$G45="BN",1,"0"))</f>
        <v>0</v>
      </c>
      <c r="Z46" s="32" t="str">
        <f>IF(José!$G45="EX",3,IF(José!$G45="BN",1,"0"))</f>
        <v>0</v>
      </c>
      <c r="AA46" s="32" t="str">
        <f>IF(Julie!$G45="EX",3,IF(Julie!$G45="BN",1,"0"))</f>
        <v>0</v>
      </c>
      <c r="AB46" s="32" t="str">
        <f>IF(Julien!$G45="EX",3,IF(Julien!$G45="BN",1,"0"))</f>
        <v>0</v>
      </c>
      <c r="AC46" s="32" t="str">
        <f>IF(Killian!$G45="EX",3,IF(Killian!$G45="BN",1,"0"))</f>
        <v>0</v>
      </c>
      <c r="AD46" s="32" t="str">
        <f>IF(Lahcen!$G45="EX",3,IF(Lahcen!$G45="BN",1,"0"))</f>
        <v>0</v>
      </c>
      <c r="AE46" s="32" t="str">
        <f>IF(Lucien!$G45="EX",3,IF(Lucien!$G45="BN",1,"0"))</f>
        <v>0</v>
      </c>
      <c r="AF46" s="32" t="str">
        <f>IF(Mickael!$G45="EX",3,IF(Mickael!$G45="BN",1,"0"))</f>
        <v>0</v>
      </c>
      <c r="AG46" s="32" t="str">
        <f>IF(Nazrin!$G45="EX",3,IF(Nazrin!$G45="BN",1,"0"))</f>
        <v>0</v>
      </c>
      <c r="AH46" s="32" t="str">
        <f>IF('Patrick F'!$G45="EX",3,IF('Patrick F'!$G45="BN",1,"0"))</f>
        <v>0</v>
      </c>
      <c r="AI46" s="32" t="str">
        <f>IF('Pierre S'!$G45="EX",3,IF('Pierre S'!$G45="BN",1,"0"))</f>
        <v>0</v>
      </c>
      <c r="AJ46" s="32" t="str">
        <f>IF(Reda!$G45="EX",3,IF(Reda!$G45="BN",1,"0"))</f>
        <v>0</v>
      </c>
      <c r="AK46" s="32" t="str">
        <f>IF(Renaud!$G45="EX",3,IF(Renaud!$G45="BN",1,"0"))</f>
        <v>0</v>
      </c>
      <c r="AL46" s="32" t="str">
        <f>IF(Romaric!$G45="EX",3,IF(Romaric!$G45="BN",1,"0"))</f>
        <v>0</v>
      </c>
      <c r="AM46" s="32" t="str">
        <f>IF(Soline!$G45="EX",3,IF(Soline!$G45="BN",1,"0"))</f>
        <v>0</v>
      </c>
      <c r="AN46" s="32" t="str">
        <f>IF(Timo!$G45="EX",3,IF(Timo!$G45="BN",1,"0"))</f>
        <v>0</v>
      </c>
      <c r="AO46" s="32" t="str">
        <f>IF(Vanessa!$G45="EX",3,IF(Vanessa!$G45="BN",1,"0"))</f>
        <v>0</v>
      </c>
      <c r="AP46" s="194" t="str">
        <f>IF(Samy!G45="EX",3,IF(Samy!G45="BN",1,"0"))</f>
        <v>0</v>
      </c>
      <c r="AQ46" s="194" t="str">
        <f>IF(Hypo!G45="EX",3,IF(Hypo!G45="BN",1,"0"))</f>
        <v>0</v>
      </c>
      <c r="AR46" s="194" t="str">
        <f>IF(Bastien!G45="EX",3,IF(Bastien!G45="BN",1,"0"))</f>
        <v>0</v>
      </c>
      <c r="AS46" s="32" t="str">
        <f>IF(Guillaume!G45="EX",3,IF(Guillaume!G45="BN",1,"0"))</f>
        <v>0</v>
      </c>
      <c r="AT46" s="32" t="str">
        <f>IF(Arthur!G45="EX",3,IF(Arthur!G45="BN",1,"0"))</f>
        <v>0</v>
      </c>
      <c r="AU46" s="295" t="str">
        <f>IF(Andrea!G45="EX",3,IF(Andrea!G45="BN",1,"0"))</f>
        <v>0</v>
      </c>
    </row>
    <row r="47" spans="1:47" x14ac:dyDescent="0.2">
      <c r="A47" s="1">
        <v>44896</v>
      </c>
      <c r="B47" s="2">
        <v>0.66666666666666663</v>
      </c>
      <c r="C47" s="24" t="str">
        <f>F44</f>
        <v>Canada</v>
      </c>
      <c r="D47" s="10"/>
      <c r="E47" s="10"/>
      <c r="F47" s="24" t="str">
        <f>C43</f>
        <v>Maroc</v>
      </c>
      <c r="I47" s="31" t="str">
        <f>IF(Adrien!G46="EX",3,IF(Adrien!G46="BN",1,"0"))</f>
        <v>0</v>
      </c>
      <c r="J47" s="31" t="str">
        <f>IF(Amine!G46="EX",3,IF(Amine!G46="BN",1,"0"))</f>
        <v>0</v>
      </c>
      <c r="K47" s="32" t="str">
        <f>IF(Anas!G46="EX",3,IF(Anas!G46="BN",1,"0"))</f>
        <v>0</v>
      </c>
      <c r="L47" s="32" t="str">
        <f>IF(Antoine!G46="EX",3,IF(Antoine!G46="BN",1,"0"))</f>
        <v>0</v>
      </c>
      <c r="M47" s="32" t="str">
        <f>IF(Arezou!G46="EX",3,IF(Arezou!G46="BN",1,"0"))</f>
        <v>0</v>
      </c>
      <c r="N47" s="32" t="str">
        <f>IF(Arnaud!$G46="EX",3,IF(Arnaud!$G46="BN",1,"0"))</f>
        <v>0</v>
      </c>
      <c r="O47" s="32" t="str">
        <f>IF(Chloe!$G46="EX",3,IF(Chloe!$G46="BN",1,"0"))</f>
        <v>0</v>
      </c>
      <c r="P47" s="32" t="str">
        <f>IF(Dan!$G46="EX",3,IF(Dan!$G46="BN",1,"0"))</f>
        <v>0</v>
      </c>
      <c r="Q47" s="32" t="str">
        <f>IF(David!$G46="EX",3,IF(David!$G46="BN",1,"0"))</f>
        <v>0</v>
      </c>
      <c r="R47" s="32" t="str">
        <f>IF(Dom!$G46="EX",3,IF(Dom!$G46="BN",1,"0"))</f>
        <v>0</v>
      </c>
      <c r="S47" s="32" t="str">
        <f>IF(Dusan!$G46="EX",3,IF(Dusan!$G46="BN",1,"0"))</f>
        <v>0</v>
      </c>
      <c r="T47" s="32" t="str">
        <f>IF(Dylan!$G46="EX",3,IF(Dylan!$G46="BN",1,"0"))</f>
        <v>0</v>
      </c>
      <c r="U47" s="32" t="str">
        <f>IF(Fred!$G46="EX",3,IF(Fred!$G46="BN",1,"0"))</f>
        <v>0</v>
      </c>
      <c r="V47" s="32" t="str">
        <f>IF(Hamama!$G46="EX",3,IF(Hamama!$G46="BN",1,"0"))</f>
        <v>0</v>
      </c>
      <c r="W47" s="32" t="str">
        <f>IF('Jean Marie'!G46="EX",3,IF('Jean Marie'!G46="BN",1,"0"))</f>
        <v>0</v>
      </c>
      <c r="X47" s="32" t="str">
        <f>IF('Jonathan B'!G46="EX",3,IF('Jonathan B'!$G46="BN",1,"0"))</f>
        <v>0</v>
      </c>
      <c r="Y47" s="32" t="str">
        <f>IF('Jonathan M'!G46="EX",3,IF('Jonathan M'!$G46="BN",1,"0"))</f>
        <v>0</v>
      </c>
      <c r="Z47" s="32" t="str">
        <f>IF(José!$G46="EX",3,IF(José!$G46="BN",1,"0"))</f>
        <v>0</v>
      </c>
      <c r="AA47" s="32" t="str">
        <f>IF(Julie!$G46="EX",3,IF(Julie!$G46="BN",1,"0"))</f>
        <v>0</v>
      </c>
      <c r="AB47" s="32" t="str">
        <f>IF(Julien!$G46="EX",3,IF(Julien!$G46="BN",1,"0"))</f>
        <v>0</v>
      </c>
      <c r="AC47" s="32" t="str">
        <f>IF(Killian!$G46="EX",3,IF(Killian!$G46="BN",1,"0"))</f>
        <v>0</v>
      </c>
      <c r="AD47" s="32" t="str">
        <f>IF(Lahcen!$G46="EX",3,IF(Lahcen!$G46="BN",1,"0"))</f>
        <v>0</v>
      </c>
      <c r="AE47" s="32" t="str">
        <f>IF(Lucien!$G46="EX",3,IF(Lucien!$G46="BN",1,"0"))</f>
        <v>0</v>
      </c>
      <c r="AF47" s="32" t="str">
        <f>IF(Mickael!$G46="EX",3,IF(Mickael!$G46="BN",1,"0"))</f>
        <v>0</v>
      </c>
      <c r="AG47" s="32" t="str">
        <f>IF(Nazrin!$G46="EX",3,IF(Nazrin!$G46="BN",1,"0"))</f>
        <v>0</v>
      </c>
      <c r="AH47" s="32" t="str">
        <f>IF('Patrick F'!$G46="EX",3,IF('Patrick F'!$G46="BN",1,"0"))</f>
        <v>0</v>
      </c>
      <c r="AI47" s="32" t="str">
        <f>IF('Pierre S'!$G46="EX",3,IF('Pierre S'!$G46="BN",1,"0"))</f>
        <v>0</v>
      </c>
      <c r="AJ47" s="32" t="str">
        <f>IF(Reda!$G46="EX",3,IF(Reda!$G46="BN",1,"0"))</f>
        <v>0</v>
      </c>
      <c r="AK47" s="32" t="str">
        <f>IF(Renaud!$G46="EX",3,IF(Renaud!$G46="BN",1,"0"))</f>
        <v>0</v>
      </c>
      <c r="AL47" s="32" t="str">
        <f>IF(Romaric!$G46="EX",3,IF(Romaric!$G46="BN",1,"0"))</f>
        <v>0</v>
      </c>
      <c r="AM47" s="32" t="str">
        <f>IF(Soline!$G46="EX",3,IF(Soline!$G46="BN",1,"0"))</f>
        <v>0</v>
      </c>
      <c r="AN47" s="32" t="str">
        <f>IF(Timo!$G46="EX",3,IF(Timo!$G46="BN",1,"0"))</f>
        <v>0</v>
      </c>
      <c r="AO47" s="32" t="str">
        <f>IF(Vanessa!$G46="EX",3,IF(Vanessa!$G46="BN",1,"0"))</f>
        <v>0</v>
      </c>
      <c r="AP47" s="194" t="str">
        <f>IF(Samy!G46="EX",3,IF(Samy!G46="BN",1,"0"))</f>
        <v>0</v>
      </c>
      <c r="AQ47" s="194" t="str">
        <f>IF(Hypo!G46="EX",3,IF(Hypo!G46="BN",1,"0"))</f>
        <v>0</v>
      </c>
      <c r="AR47" s="194" t="str">
        <f>IF(Bastien!G46="EX",3,IF(Bastien!G46="BN",1,"0"))</f>
        <v>0</v>
      </c>
      <c r="AS47" s="32" t="str">
        <f>IF(Guillaume!G46="EX",3,IF(Guillaume!G46="BN",1,"0"))</f>
        <v>0</v>
      </c>
      <c r="AT47" s="32" t="str">
        <f>IF(Arthur!G46="EX",3,IF(Arthur!G46="BN",1,"0"))</f>
        <v>0</v>
      </c>
      <c r="AU47" s="295" t="str">
        <f>IF(Andrea!G46="EX",3,IF(Andrea!G46="BN",1,"0"))</f>
        <v>0</v>
      </c>
    </row>
    <row r="48" spans="1:47" x14ac:dyDescent="0.2">
      <c r="A48" s="4">
        <v>44896</v>
      </c>
      <c r="B48" s="5">
        <v>0.66666666666666663</v>
      </c>
      <c r="C48" s="25" t="str">
        <f>F43</f>
        <v>Croatie</v>
      </c>
      <c r="D48" s="10"/>
      <c r="E48" s="10"/>
      <c r="F48" s="25" t="str">
        <f>C44</f>
        <v>Belgique</v>
      </c>
      <c r="I48" s="31" t="str">
        <f>IF(Adrien!G47="EX",3,IF(Adrien!G47="BN",1,"0"))</f>
        <v>0</v>
      </c>
      <c r="J48" s="31" t="str">
        <f>IF(Amine!G47="EX",3,IF(Amine!G47="BN",1,"0"))</f>
        <v>0</v>
      </c>
      <c r="K48" s="32" t="str">
        <f>IF(Anas!G47="EX",3,IF(Anas!G47="BN",1,"0"))</f>
        <v>0</v>
      </c>
      <c r="L48" s="32" t="str">
        <f>IF(Antoine!G47="EX",3,IF(Antoine!G47="BN",1,"0"))</f>
        <v>0</v>
      </c>
      <c r="M48" s="32" t="str">
        <f>IF(Arezou!G47="EX",3,IF(Arezou!G47="BN",1,"0"))</f>
        <v>0</v>
      </c>
      <c r="N48" s="32" t="str">
        <f>IF(Arnaud!$G47="EX",3,IF(Arnaud!$G47="BN",1,"0"))</f>
        <v>0</v>
      </c>
      <c r="O48" s="32" t="str">
        <f>IF(Chloe!$G47="EX",3,IF(Chloe!$G47="BN",1,"0"))</f>
        <v>0</v>
      </c>
      <c r="P48" s="32" t="str">
        <f>IF(Dan!$G47="EX",3,IF(Dan!$G47="BN",1,"0"))</f>
        <v>0</v>
      </c>
      <c r="Q48" s="32" t="str">
        <f>IF(David!$G47="EX",3,IF(David!$G47="BN",1,"0"))</f>
        <v>0</v>
      </c>
      <c r="R48" s="32" t="str">
        <f>IF(Dom!$G47="EX",3,IF(Dom!$G47="BN",1,"0"))</f>
        <v>0</v>
      </c>
      <c r="S48" s="32" t="str">
        <f>IF(Dusan!$G47="EX",3,IF(Dusan!$G47="BN",1,"0"))</f>
        <v>0</v>
      </c>
      <c r="T48" s="32" t="str">
        <f>IF(Dylan!$G47="EX",3,IF(Dylan!$G47="BN",1,"0"))</f>
        <v>0</v>
      </c>
      <c r="U48" s="32" t="str">
        <f>IF(Fred!$G47="EX",3,IF(Fred!$G47="BN",1,"0"))</f>
        <v>0</v>
      </c>
      <c r="V48" s="32" t="str">
        <f>IF(Hamama!$G47="EX",3,IF(Hamama!$G47="BN",1,"0"))</f>
        <v>0</v>
      </c>
      <c r="W48" s="32" t="str">
        <f>IF('Jean Marie'!G47="EX",3,IF('Jean Marie'!G47="BN",1,"0"))</f>
        <v>0</v>
      </c>
      <c r="X48" s="32" t="str">
        <f>IF('Jonathan B'!G47="EX",3,IF('Jonathan B'!$G47="BN",1,"0"))</f>
        <v>0</v>
      </c>
      <c r="Y48" s="32" t="str">
        <f>IF('Jonathan M'!G47="EX",3,IF('Jonathan M'!$G47="BN",1,"0"))</f>
        <v>0</v>
      </c>
      <c r="Z48" s="32" t="str">
        <f>IF(José!$G47="EX",3,IF(José!$G47="BN",1,"0"))</f>
        <v>0</v>
      </c>
      <c r="AA48" s="32" t="str">
        <f>IF(Julie!$G47="EX",3,IF(Julie!$G47="BN",1,"0"))</f>
        <v>0</v>
      </c>
      <c r="AB48" s="32" t="str">
        <f>IF(Julien!$G47="EX",3,IF(Julien!$G47="BN",1,"0"))</f>
        <v>0</v>
      </c>
      <c r="AC48" s="32" t="str">
        <f>IF(Killian!$G47="EX",3,IF(Killian!$G47="BN",1,"0"))</f>
        <v>0</v>
      </c>
      <c r="AD48" s="32" t="str">
        <f>IF(Lahcen!$G47="EX",3,IF(Lahcen!$G47="BN",1,"0"))</f>
        <v>0</v>
      </c>
      <c r="AE48" s="32" t="str">
        <f>IF(Lucien!$G47="EX",3,IF(Lucien!$G47="BN",1,"0"))</f>
        <v>0</v>
      </c>
      <c r="AF48" s="32" t="str">
        <f>IF(Mickael!$G47="EX",3,IF(Mickael!$G47="BN",1,"0"))</f>
        <v>0</v>
      </c>
      <c r="AG48" s="32" t="str">
        <f>IF(Nazrin!$G47="EX",3,IF(Nazrin!$G47="BN",1,"0"))</f>
        <v>0</v>
      </c>
      <c r="AH48" s="32" t="str">
        <f>IF('Patrick F'!$G47="EX",3,IF('Patrick F'!$G47="BN",1,"0"))</f>
        <v>0</v>
      </c>
      <c r="AI48" s="32" t="str">
        <f>IF('Pierre S'!$G47="EX",3,IF('Pierre S'!$G47="BN",1,"0"))</f>
        <v>0</v>
      </c>
      <c r="AJ48" s="32" t="str">
        <f>IF(Reda!$G47="EX",3,IF(Reda!$G47="BN",1,"0"))</f>
        <v>0</v>
      </c>
      <c r="AK48" s="32" t="str">
        <f>IF(Renaud!$G47="EX",3,IF(Renaud!$G47="BN",1,"0"))</f>
        <v>0</v>
      </c>
      <c r="AL48" s="32" t="str">
        <f>IF(Romaric!$G47="EX",3,IF(Romaric!$G47="BN",1,"0"))</f>
        <v>0</v>
      </c>
      <c r="AM48" s="32" t="str">
        <f>IF(Soline!$G47="EX",3,IF(Soline!$G47="BN",1,"0"))</f>
        <v>0</v>
      </c>
      <c r="AN48" s="32" t="str">
        <f>IF(Timo!$G47="EX",3,IF(Timo!$G47="BN",1,"0"))</f>
        <v>0</v>
      </c>
      <c r="AO48" s="32" t="str">
        <f>IF(Vanessa!$G47="EX",3,IF(Vanessa!$G47="BN",1,"0"))</f>
        <v>0</v>
      </c>
      <c r="AP48" s="194" t="str">
        <f>IF(Samy!G47="EX",3,IF(Samy!G47="BN",1,"0"))</f>
        <v>0</v>
      </c>
      <c r="AQ48" s="194" t="str">
        <f>IF(Hypo!G47="EX",3,IF(Hypo!G47="BN",1,"0"))</f>
        <v>0</v>
      </c>
      <c r="AR48" s="194" t="str">
        <f>IF(Bastien!G47="EX",3,IF(Bastien!G47="BN",1,"0"))</f>
        <v>0</v>
      </c>
      <c r="AS48" s="32" t="str">
        <f>IF(Guillaume!G47="EX",3,IF(Guillaume!G47="BN",1,"0"))</f>
        <v>0</v>
      </c>
      <c r="AT48" s="32" t="str">
        <f>IF(Arthur!G47="EX",3,IF(Arthur!G47="BN",1,"0"))</f>
        <v>0</v>
      </c>
      <c r="AU48" s="295" t="str">
        <f>IF(Andrea!G47="EX",3,IF(Andrea!G47="BN",1,"0"))</f>
        <v>0</v>
      </c>
    </row>
    <row r="49" spans="1:47" x14ac:dyDescent="0.2">
      <c r="A49" s="15"/>
      <c r="B49" s="15"/>
      <c r="C49" s="15"/>
      <c r="D49" s="15"/>
      <c r="E49" s="15"/>
      <c r="F49" s="15"/>
      <c r="I49" s="31" t="str">
        <f>IF(Adrien!G48="EX",3,IF(Adrien!G48="BN",1,"0"))</f>
        <v>0</v>
      </c>
      <c r="J49" s="31" t="str">
        <f>IF(Amine!G48="EX",3,IF(Amine!G48="BN",1,"0"))</f>
        <v>0</v>
      </c>
      <c r="K49" s="32" t="str">
        <f>IF(Anas!G48="EX",3,IF(Anas!G48="BN",1,"0"))</f>
        <v>0</v>
      </c>
      <c r="L49" s="32" t="str">
        <f>IF(Antoine!G48="EX",3,IF(Antoine!G48="BN",1,"0"))</f>
        <v>0</v>
      </c>
      <c r="M49" s="32" t="str">
        <f>IF(Arezou!G48="EX",3,IF(Arezou!G48="BN",1,"0"))</f>
        <v>0</v>
      </c>
      <c r="N49" s="32" t="str">
        <f>IF(Arnaud!$G48="EX",3,IF(Arnaud!$G48="BN",1,"0"))</f>
        <v>0</v>
      </c>
      <c r="O49" s="32" t="str">
        <f>IF(Chloe!$G48="EX",3,IF(Chloe!$G48="BN",1,"0"))</f>
        <v>0</v>
      </c>
      <c r="P49" s="32" t="str">
        <f>IF(Dan!$G48="EX",3,IF(Dan!$G48="BN",1,"0"))</f>
        <v>0</v>
      </c>
      <c r="Q49" s="32" t="str">
        <f>IF(David!$G48="EX",3,IF(David!$G48="BN",1,"0"))</f>
        <v>0</v>
      </c>
      <c r="R49" s="32" t="str">
        <f>IF(Dom!$G48="EX",3,IF(Dom!$G48="BN",1,"0"))</f>
        <v>0</v>
      </c>
      <c r="S49" s="32" t="str">
        <f>IF(Dusan!$G48="EX",3,IF(Dusan!$G48="BN",1,"0"))</f>
        <v>0</v>
      </c>
      <c r="T49" s="32" t="str">
        <f>IF(Dylan!$G48="EX",3,IF(Dylan!$G48="BN",1,"0"))</f>
        <v>0</v>
      </c>
      <c r="U49" s="32" t="str">
        <f>IF(Fred!$G48="EX",3,IF(Fred!$G48="BN",1,"0"))</f>
        <v>0</v>
      </c>
      <c r="V49" s="32" t="str">
        <f>IF(Hamama!$G48="EX",3,IF(Hamama!$G48="BN",1,"0"))</f>
        <v>0</v>
      </c>
      <c r="W49" s="32" t="str">
        <f>IF('Jean Marie'!G48="EX",3,IF('Jean Marie'!G48="BN",1,"0"))</f>
        <v>0</v>
      </c>
      <c r="X49" s="32" t="str">
        <f>IF('Jonathan B'!G48="EX",3,IF('Jonathan B'!$G48="BN",1,"0"))</f>
        <v>0</v>
      </c>
      <c r="Y49" s="32" t="str">
        <f>IF('Jonathan M'!G48="EX",3,IF('Jonathan M'!$G48="BN",1,"0"))</f>
        <v>0</v>
      </c>
      <c r="Z49" s="32" t="str">
        <f>IF(José!$G48="EX",3,IF(José!$G48="BN",1,"0"))</f>
        <v>0</v>
      </c>
      <c r="AA49" s="32" t="str">
        <f>IF(Julie!$G48="EX",3,IF(Julie!$G48="BN",1,"0"))</f>
        <v>0</v>
      </c>
      <c r="AB49" s="32" t="str">
        <f>IF(Julien!$G48="EX",3,IF(Julien!$G48="BN",1,"0"))</f>
        <v>0</v>
      </c>
      <c r="AC49" s="32" t="str">
        <f>IF(Killian!$G48="EX",3,IF(Killian!$G48="BN",1,"0"))</f>
        <v>0</v>
      </c>
      <c r="AD49" s="32" t="str">
        <f>IF(Lahcen!$G48="EX",3,IF(Lahcen!$G48="BN",1,"0"))</f>
        <v>0</v>
      </c>
      <c r="AE49" s="32" t="str">
        <f>IF(Lucien!$G48="EX",3,IF(Lucien!$G48="BN",1,"0"))</f>
        <v>0</v>
      </c>
      <c r="AF49" s="32" t="str">
        <f>IF(Mickael!$G48="EX",3,IF(Mickael!$G48="BN",1,"0"))</f>
        <v>0</v>
      </c>
      <c r="AG49" s="32" t="str">
        <f>IF(Nazrin!$G48="EX",3,IF(Nazrin!$G48="BN",1,"0"))</f>
        <v>0</v>
      </c>
      <c r="AH49" s="32" t="str">
        <f>IF('Patrick F'!$G48="EX",3,IF('Patrick F'!$G48="BN",1,"0"))</f>
        <v>0</v>
      </c>
      <c r="AI49" s="32" t="str">
        <f>IF('Pierre S'!$G48="EX",3,IF('Pierre S'!$G48="BN",1,"0"))</f>
        <v>0</v>
      </c>
      <c r="AJ49" s="32" t="str">
        <f>IF(Reda!$G48="EX",3,IF(Reda!$G48="BN",1,"0"))</f>
        <v>0</v>
      </c>
      <c r="AK49" s="32" t="str">
        <f>IF(Renaud!$G48="EX",3,IF(Renaud!$G48="BN",1,"0"))</f>
        <v>0</v>
      </c>
      <c r="AL49" s="32" t="str">
        <f>IF(Romaric!$G48="EX",3,IF(Romaric!$G48="BN",1,"0"))</f>
        <v>0</v>
      </c>
      <c r="AM49" s="32" t="str">
        <f>IF(Soline!$G48="EX",3,IF(Soline!$G48="BN",1,"0"))</f>
        <v>0</v>
      </c>
      <c r="AN49" s="32" t="str">
        <f>IF(Timo!$G48="EX",3,IF(Timo!$G48="BN",1,"0"))</f>
        <v>0</v>
      </c>
      <c r="AO49" s="32" t="str">
        <f>IF(Vanessa!$G48="EX",3,IF(Vanessa!$G48="BN",1,"0"))</f>
        <v>0</v>
      </c>
      <c r="AP49" s="194" t="str">
        <f>IF(Samy!G48="EX",3,IF(Samy!G48="BN",1,"0"))</f>
        <v>0</v>
      </c>
      <c r="AQ49" s="194" t="str">
        <f>IF(Hypo!G48="EX",3,IF(Hypo!G48="BN",1,"0"))</f>
        <v>0</v>
      </c>
      <c r="AR49" s="194" t="str">
        <f>IF(Bastien!G48="EX",3,IF(Bastien!G48="BN",1,"0"))</f>
        <v>0</v>
      </c>
      <c r="AS49" s="32" t="str">
        <f>IF(Guillaume!G48="EX",3,IF(Guillaume!G48="BN",1,"0"))</f>
        <v>0</v>
      </c>
      <c r="AT49" s="32" t="str">
        <f>IF(Arthur!G48="EX",3,IF(Arthur!G48="BN",1,"0"))</f>
        <v>0</v>
      </c>
      <c r="AU49" s="295" t="str">
        <f>IF(Andrea!G48="EX",3,IF(Andrea!G48="BN",1,"0"))</f>
        <v>0</v>
      </c>
    </row>
    <row r="50" spans="1:47" x14ac:dyDescent="0.2">
      <c r="A50" s="299" t="s">
        <v>74</v>
      </c>
      <c r="B50" s="299"/>
      <c r="C50" s="299"/>
      <c r="D50" s="299"/>
      <c r="E50" s="299"/>
      <c r="F50" s="299"/>
      <c r="I50" s="31" t="str">
        <f>IF(Adrien!G49="EX",3,IF(Adrien!G49="BN",1,"0"))</f>
        <v>0</v>
      </c>
      <c r="J50" s="31" t="str">
        <f>IF(Amine!G49="EX",3,IF(Amine!G49="BN",1,"0"))</f>
        <v>0</v>
      </c>
      <c r="K50" s="32" t="str">
        <f>IF(Anas!G49="EX",3,IF(Anas!G49="BN",1,"0"))</f>
        <v>0</v>
      </c>
      <c r="L50" s="32" t="str">
        <f>IF(Antoine!G49="EX",3,IF(Antoine!G49="BN",1,"0"))</f>
        <v>0</v>
      </c>
      <c r="M50" s="32" t="str">
        <f>IF(Arezou!G49="EX",3,IF(Arezou!G49="BN",1,"0"))</f>
        <v>0</v>
      </c>
      <c r="N50" s="32" t="str">
        <f>IF(Arnaud!$G49="EX",3,IF(Arnaud!$G49="BN",1,"0"))</f>
        <v>0</v>
      </c>
      <c r="O50" s="32" t="str">
        <f>IF(Chloe!$G49="EX",3,IF(Chloe!$G49="BN",1,"0"))</f>
        <v>0</v>
      </c>
      <c r="P50" s="32" t="str">
        <f>IF(Dan!$G49="EX",3,IF(Dan!$G49="BN",1,"0"))</f>
        <v>0</v>
      </c>
      <c r="Q50" s="32" t="str">
        <f>IF(David!$G49="EX",3,IF(David!$G49="BN",1,"0"))</f>
        <v>0</v>
      </c>
      <c r="R50" s="32" t="str">
        <f>IF(Dom!$G49="EX",3,IF(Dom!$G49="BN",1,"0"))</f>
        <v>0</v>
      </c>
      <c r="S50" s="32" t="str">
        <f>IF(Dusan!$G49="EX",3,IF(Dusan!$G49="BN",1,"0"))</f>
        <v>0</v>
      </c>
      <c r="T50" s="32" t="str">
        <f>IF(Dylan!$G49="EX",3,IF(Dylan!$G49="BN",1,"0"))</f>
        <v>0</v>
      </c>
      <c r="U50" s="32" t="str">
        <f>IF(Fred!$G49="EX",3,IF(Fred!$G49="BN",1,"0"))</f>
        <v>0</v>
      </c>
      <c r="V50" s="32" t="str">
        <f>IF(Hamama!$G49="EX",3,IF(Hamama!$G49="BN",1,"0"))</f>
        <v>0</v>
      </c>
      <c r="W50" s="32" t="str">
        <f>IF('Jean Marie'!G49="EX",3,IF('Jean Marie'!G49="BN",1,"0"))</f>
        <v>0</v>
      </c>
      <c r="X50" s="32" t="str">
        <f>IF('Jonathan B'!G49="EX",3,IF('Jonathan B'!$G49="BN",1,"0"))</f>
        <v>0</v>
      </c>
      <c r="Y50" s="32" t="str">
        <f>IF('Jonathan M'!G49="EX",3,IF('Jonathan M'!$G49="BN",1,"0"))</f>
        <v>0</v>
      </c>
      <c r="Z50" s="32" t="str">
        <f>IF(José!$G49="EX",3,IF(José!$G49="BN",1,"0"))</f>
        <v>0</v>
      </c>
      <c r="AA50" s="32" t="str">
        <f>IF(Julie!$G49="EX",3,IF(Julie!$G49="BN",1,"0"))</f>
        <v>0</v>
      </c>
      <c r="AB50" s="32" t="str">
        <f>IF(Julien!$G49="EX",3,IF(Julien!$G49="BN",1,"0"))</f>
        <v>0</v>
      </c>
      <c r="AC50" s="32" t="str">
        <f>IF(Killian!$G49="EX",3,IF(Killian!$G49="BN",1,"0"))</f>
        <v>0</v>
      </c>
      <c r="AD50" s="32" t="str">
        <f>IF(Lahcen!$G49="EX",3,IF(Lahcen!$G49="BN",1,"0"))</f>
        <v>0</v>
      </c>
      <c r="AE50" s="32" t="str">
        <f>IF(Lucien!$G49="EX",3,IF(Lucien!$G49="BN",1,"0"))</f>
        <v>0</v>
      </c>
      <c r="AF50" s="32" t="str">
        <f>IF(Mickael!$G49="EX",3,IF(Mickael!$G49="BN",1,"0"))</f>
        <v>0</v>
      </c>
      <c r="AG50" s="32" t="str">
        <f>IF(Nazrin!$G49="EX",3,IF(Nazrin!$G49="BN",1,"0"))</f>
        <v>0</v>
      </c>
      <c r="AH50" s="32" t="str">
        <f>IF('Patrick F'!$G49="EX",3,IF('Patrick F'!$G49="BN",1,"0"))</f>
        <v>0</v>
      </c>
      <c r="AI50" s="32" t="str">
        <f>IF('Pierre S'!$G49="EX",3,IF('Pierre S'!$G49="BN",1,"0"))</f>
        <v>0</v>
      </c>
      <c r="AJ50" s="32" t="str">
        <f>IF(Reda!$G49="EX",3,IF(Reda!$G49="BN",1,"0"))</f>
        <v>0</v>
      </c>
      <c r="AK50" s="32" t="str">
        <f>IF(Renaud!$G49="EX",3,IF(Renaud!$G49="BN",1,"0"))</f>
        <v>0</v>
      </c>
      <c r="AL50" s="32" t="str">
        <f>IF(Romaric!$G49="EX",3,IF(Romaric!$G49="BN",1,"0"))</f>
        <v>0</v>
      </c>
      <c r="AM50" s="32" t="str">
        <f>IF(Soline!$G49="EX",3,IF(Soline!$G49="BN",1,"0"))</f>
        <v>0</v>
      </c>
      <c r="AN50" s="32" t="str">
        <f>IF(Timo!$G49="EX",3,IF(Timo!$G49="BN",1,"0"))</f>
        <v>0</v>
      </c>
      <c r="AO50" s="32" t="str">
        <f>IF(Vanessa!$G49="EX",3,IF(Vanessa!$G49="BN",1,"0"))</f>
        <v>0</v>
      </c>
      <c r="AP50" s="194" t="str">
        <f>IF(Samy!G49="EX",3,IF(Samy!G49="BN",1,"0"))</f>
        <v>0</v>
      </c>
      <c r="AQ50" s="194" t="str">
        <f>IF(Hypo!G49="EX",3,IF(Hypo!G49="BN",1,"0"))</f>
        <v>0</v>
      </c>
      <c r="AR50" s="194" t="str">
        <f>IF(Bastien!G49="EX",3,IF(Bastien!G49="BN",1,"0"))</f>
        <v>0</v>
      </c>
      <c r="AS50" s="32" t="str">
        <f>IF(Guillaume!G49="EX",3,IF(Guillaume!G49="BN",1,"0"))</f>
        <v>0</v>
      </c>
      <c r="AT50" s="32" t="str">
        <f>IF(Arthur!G49="EX",3,IF(Arthur!G49="BN",1,"0"))</f>
        <v>0</v>
      </c>
      <c r="AU50" s="295" t="str">
        <f>IF(Andrea!G49="EX",3,IF(Andrea!G49="BN",1,"0"))</f>
        <v>0</v>
      </c>
    </row>
    <row r="51" spans="1:47" x14ac:dyDescent="0.2">
      <c r="A51" s="1">
        <v>44889</v>
      </c>
      <c r="B51" s="2">
        <v>0.45833333333333331</v>
      </c>
      <c r="C51" s="26" t="s">
        <v>75</v>
      </c>
      <c r="D51" s="11"/>
      <c r="E51" s="11"/>
      <c r="F51" s="26" t="s">
        <v>76</v>
      </c>
      <c r="I51" s="31" t="str">
        <f>IF(Adrien!G50="EX",3,IF(Adrien!G50="BN",1,"0"))</f>
        <v>0</v>
      </c>
      <c r="J51" s="31" t="str">
        <f>IF(Amine!G50="EX",3,IF(Amine!G50="BN",1,"0"))</f>
        <v>0</v>
      </c>
      <c r="K51" s="32" t="str">
        <f>IF(Anas!G50="EX",3,IF(Anas!G50="BN",1,"0"))</f>
        <v>0</v>
      </c>
      <c r="L51" s="32" t="str">
        <f>IF(Antoine!G50="EX",3,IF(Antoine!G50="BN",1,"0"))</f>
        <v>0</v>
      </c>
      <c r="M51" s="32" t="str">
        <f>IF(Arezou!G50="EX",3,IF(Arezou!G50="BN",1,"0"))</f>
        <v>0</v>
      </c>
      <c r="N51" s="32" t="str">
        <f>IF(Arnaud!$G50="EX",3,IF(Arnaud!$G50="BN",1,"0"))</f>
        <v>0</v>
      </c>
      <c r="O51" s="32" t="str">
        <f>IF(Chloe!$G50="EX",3,IF(Chloe!$G50="BN",1,"0"))</f>
        <v>0</v>
      </c>
      <c r="P51" s="32" t="str">
        <f>IF(Dan!$G50="EX",3,IF(Dan!$G50="BN",1,"0"))</f>
        <v>0</v>
      </c>
      <c r="Q51" s="32" t="str">
        <f>IF(David!$G50="EX",3,IF(David!$G50="BN",1,"0"))</f>
        <v>0</v>
      </c>
      <c r="R51" s="32" t="str">
        <f>IF(Dom!$G50="EX",3,IF(Dom!$G50="BN",1,"0"))</f>
        <v>0</v>
      </c>
      <c r="S51" s="32" t="str">
        <f>IF(Dusan!$G50="EX",3,IF(Dusan!$G50="BN",1,"0"))</f>
        <v>0</v>
      </c>
      <c r="T51" s="32" t="str">
        <f>IF(Dylan!$G50="EX",3,IF(Dylan!$G50="BN",1,"0"))</f>
        <v>0</v>
      </c>
      <c r="U51" s="32" t="str">
        <f>IF(Fred!$G50="EX",3,IF(Fred!$G50="BN",1,"0"))</f>
        <v>0</v>
      </c>
      <c r="V51" s="32" t="str">
        <f>IF(Hamama!$G50="EX",3,IF(Hamama!$G50="BN",1,"0"))</f>
        <v>0</v>
      </c>
      <c r="W51" s="32" t="str">
        <f>IF('Jean Marie'!G50="EX",3,IF('Jean Marie'!G50="BN",1,"0"))</f>
        <v>0</v>
      </c>
      <c r="X51" s="32" t="str">
        <f>IF('Jonathan B'!G50="EX",3,IF('Jonathan B'!$G50="BN",1,"0"))</f>
        <v>0</v>
      </c>
      <c r="Y51" s="32" t="str">
        <f>IF('Jonathan M'!G50="EX",3,IF('Jonathan M'!$G50="BN",1,"0"))</f>
        <v>0</v>
      </c>
      <c r="Z51" s="32" t="str">
        <f>IF(José!$G50="EX",3,IF(José!$G50="BN",1,"0"))</f>
        <v>0</v>
      </c>
      <c r="AA51" s="32" t="str">
        <f>IF(Julie!$G50="EX",3,IF(Julie!$G50="BN",1,"0"))</f>
        <v>0</v>
      </c>
      <c r="AB51" s="32" t="str">
        <f>IF(Julien!$G50="EX",3,IF(Julien!$G50="BN",1,"0"))</f>
        <v>0</v>
      </c>
      <c r="AC51" s="32" t="str">
        <f>IF(Killian!$G50="EX",3,IF(Killian!$G50="BN",1,"0"))</f>
        <v>0</v>
      </c>
      <c r="AD51" s="32" t="str">
        <f>IF(Lahcen!$G50="EX",3,IF(Lahcen!$G50="BN",1,"0"))</f>
        <v>0</v>
      </c>
      <c r="AE51" s="32" t="str">
        <f>IF(Lucien!$G50="EX",3,IF(Lucien!$G50="BN",1,"0"))</f>
        <v>0</v>
      </c>
      <c r="AF51" s="32" t="str">
        <f>IF(Mickael!$G50="EX",3,IF(Mickael!$G50="BN",1,"0"))</f>
        <v>0</v>
      </c>
      <c r="AG51" s="32" t="str">
        <f>IF(Nazrin!$G50="EX",3,IF(Nazrin!$G50="BN",1,"0"))</f>
        <v>0</v>
      </c>
      <c r="AH51" s="32" t="str">
        <f>IF('Patrick F'!$G50="EX",3,IF('Patrick F'!$G50="BN",1,"0"))</f>
        <v>0</v>
      </c>
      <c r="AI51" s="32" t="str">
        <f>IF('Pierre S'!$G50="EX",3,IF('Pierre S'!$G50="BN",1,"0"))</f>
        <v>0</v>
      </c>
      <c r="AJ51" s="32" t="str">
        <f>IF(Reda!$G50="EX",3,IF(Reda!$G50="BN",1,"0"))</f>
        <v>0</v>
      </c>
      <c r="AK51" s="32" t="str">
        <f>IF(Renaud!$G50="EX",3,IF(Renaud!$G50="BN",1,"0"))</f>
        <v>0</v>
      </c>
      <c r="AL51" s="32" t="str">
        <f>IF(Romaric!$G50="EX",3,IF(Romaric!$G50="BN",1,"0"))</f>
        <v>0</v>
      </c>
      <c r="AM51" s="32" t="str">
        <f>IF(Soline!$G50="EX",3,IF(Soline!$G50="BN",1,"0"))</f>
        <v>0</v>
      </c>
      <c r="AN51" s="32" t="str">
        <f>IF(Timo!$G50="EX",3,IF(Timo!$G50="BN",1,"0"))</f>
        <v>0</v>
      </c>
      <c r="AO51" s="32" t="str">
        <f>IF(Vanessa!$G50="EX",3,IF(Vanessa!$G50="BN",1,"0"))</f>
        <v>0</v>
      </c>
      <c r="AP51" s="194" t="str">
        <f>IF(Samy!G50="EX",3,IF(Samy!G50="BN",1,"0"))</f>
        <v>0</v>
      </c>
      <c r="AQ51" s="194" t="str">
        <f>IF(Hypo!G50="EX",3,IF(Hypo!G50="BN",1,"0"))</f>
        <v>0</v>
      </c>
      <c r="AR51" s="194" t="str">
        <f>IF(Bastien!G50="EX",3,IF(Bastien!G50="BN",1,"0"))</f>
        <v>0</v>
      </c>
      <c r="AS51" s="32" t="str">
        <f>IF(Guillaume!G50="EX",3,IF(Guillaume!G50="BN",1,"0"))</f>
        <v>0</v>
      </c>
      <c r="AT51" s="32" t="str">
        <f>IF(Arthur!G50="EX",3,IF(Arthur!G50="BN",1,"0"))</f>
        <v>0</v>
      </c>
      <c r="AU51" s="295" t="str">
        <f>IF(Andrea!G50="EX",3,IF(Andrea!G50="BN",1,"0"))</f>
        <v>0</v>
      </c>
    </row>
    <row r="52" spans="1:47" x14ac:dyDescent="0.2">
      <c r="A52" s="4">
        <v>44889</v>
      </c>
      <c r="B52" s="5">
        <v>0.83333333333333337</v>
      </c>
      <c r="C52" s="27" t="s">
        <v>77</v>
      </c>
      <c r="D52" s="11"/>
      <c r="E52" s="11"/>
      <c r="F52" s="27" t="s">
        <v>78</v>
      </c>
      <c r="I52" s="31" t="str">
        <f>IF(Adrien!G51="EX",3,IF(Adrien!G51="BN",1,"0"))</f>
        <v>0</v>
      </c>
      <c r="J52" s="31" t="str">
        <f>IF(Amine!G51="EX",3,IF(Amine!G51="BN",1,"0"))</f>
        <v>0</v>
      </c>
      <c r="K52" s="32" t="str">
        <f>IF(Anas!G51="EX",3,IF(Anas!G51="BN",1,"0"))</f>
        <v>0</v>
      </c>
      <c r="L52" s="32" t="str">
        <f>IF(Antoine!G51="EX",3,IF(Antoine!G51="BN",1,"0"))</f>
        <v>0</v>
      </c>
      <c r="M52" s="32" t="str">
        <f>IF(Arezou!G51="EX",3,IF(Arezou!G51="BN",1,"0"))</f>
        <v>0</v>
      </c>
      <c r="N52" s="32" t="str">
        <f>IF(Arnaud!$G51="EX",3,IF(Arnaud!$G51="BN",1,"0"))</f>
        <v>0</v>
      </c>
      <c r="O52" s="32" t="str">
        <f>IF(Chloe!$G51="EX",3,IF(Chloe!$G51="BN",1,"0"))</f>
        <v>0</v>
      </c>
      <c r="P52" s="32" t="str">
        <f>IF(Dan!$G51="EX",3,IF(Dan!$G51="BN",1,"0"))</f>
        <v>0</v>
      </c>
      <c r="Q52" s="32" t="str">
        <f>IF(David!$G51="EX",3,IF(David!$G51="BN",1,"0"))</f>
        <v>0</v>
      </c>
      <c r="R52" s="32" t="str">
        <f>IF(Dom!$G51="EX",3,IF(Dom!$G51="BN",1,"0"))</f>
        <v>0</v>
      </c>
      <c r="S52" s="32" t="str">
        <f>IF(Dusan!$G51="EX",3,IF(Dusan!$G51="BN",1,"0"))</f>
        <v>0</v>
      </c>
      <c r="T52" s="32" t="str">
        <f>IF(Dylan!$G51="EX",3,IF(Dylan!$G51="BN",1,"0"))</f>
        <v>0</v>
      </c>
      <c r="U52" s="32" t="str">
        <f>IF(Fred!$G51="EX",3,IF(Fred!$G51="BN",1,"0"))</f>
        <v>0</v>
      </c>
      <c r="V52" s="32" t="str">
        <f>IF(Hamama!$G51="EX",3,IF(Hamama!$G51="BN",1,"0"))</f>
        <v>0</v>
      </c>
      <c r="W52" s="32" t="str">
        <f>IF('Jean Marie'!G51="EX",3,IF('Jean Marie'!G51="BN",1,"0"))</f>
        <v>0</v>
      </c>
      <c r="X52" s="32" t="str">
        <f>IF('Jonathan B'!G51="EX",3,IF('Jonathan B'!$G51="BN",1,"0"))</f>
        <v>0</v>
      </c>
      <c r="Y52" s="32" t="str">
        <f>IF('Jonathan M'!G51="EX",3,IF('Jonathan M'!$G51="BN",1,"0"))</f>
        <v>0</v>
      </c>
      <c r="Z52" s="32" t="str">
        <f>IF(José!$G51="EX",3,IF(José!$G51="BN",1,"0"))</f>
        <v>0</v>
      </c>
      <c r="AA52" s="32" t="str">
        <f>IF(Julie!$G51="EX",3,IF(Julie!$G51="BN",1,"0"))</f>
        <v>0</v>
      </c>
      <c r="AB52" s="32" t="str">
        <f>IF(Julien!$G51="EX",3,IF(Julien!$G51="BN",1,"0"))</f>
        <v>0</v>
      </c>
      <c r="AC52" s="32" t="str">
        <f>IF(Killian!$G51="EX",3,IF(Killian!$G51="BN",1,"0"))</f>
        <v>0</v>
      </c>
      <c r="AD52" s="32" t="str">
        <f>IF(Lahcen!$G51="EX",3,IF(Lahcen!$G51="BN",1,"0"))</f>
        <v>0</v>
      </c>
      <c r="AE52" s="32" t="str">
        <f>IF(Lucien!$G51="EX",3,IF(Lucien!$G51="BN",1,"0"))</f>
        <v>0</v>
      </c>
      <c r="AF52" s="32" t="str">
        <f>IF(Mickael!$G51="EX",3,IF(Mickael!$G51="BN",1,"0"))</f>
        <v>0</v>
      </c>
      <c r="AG52" s="32" t="str">
        <f>IF(Nazrin!$G51="EX",3,IF(Nazrin!$G51="BN",1,"0"))</f>
        <v>0</v>
      </c>
      <c r="AH52" s="32" t="str">
        <f>IF('Patrick F'!$G51="EX",3,IF('Patrick F'!$G51="BN",1,"0"))</f>
        <v>0</v>
      </c>
      <c r="AI52" s="32" t="str">
        <f>IF('Pierre S'!$G51="EX",3,IF('Pierre S'!$G51="BN",1,"0"))</f>
        <v>0</v>
      </c>
      <c r="AJ52" s="32" t="str">
        <f>IF(Reda!$G51="EX",3,IF(Reda!$G51="BN",1,"0"))</f>
        <v>0</v>
      </c>
      <c r="AK52" s="32" t="str">
        <f>IF(Renaud!$G51="EX",3,IF(Renaud!$G51="BN",1,"0"))</f>
        <v>0</v>
      </c>
      <c r="AL52" s="32" t="str">
        <f>IF(Romaric!$G51="EX",3,IF(Romaric!$G51="BN",1,"0"))</f>
        <v>0</v>
      </c>
      <c r="AM52" s="32" t="str">
        <f>IF(Soline!$G51="EX",3,IF(Soline!$G51="BN",1,"0"))</f>
        <v>0</v>
      </c>
      <c r="AN52" s="32" t="str">
        <f>IF(Timo!$G51="EX",3,IF(Timo!$G51="BN",1,"0"))</f>
        <v>0</v>
      </c>
      <c r="AO52" s="32" t="str">
        <f>IF(Vanessa!$G51="EX",3,IF(Vanessa!$G51="BN",1,"0"))</f>
        <v>0</v>
      </c>
      <c r="AP52" s="194" t="str">
        <f>IF(Samy!G51="EX",3,IF(Samy!G51="BN",1,"0"))</f>
        <v>0</v>
      </c>
      <c r="AQ52" s="194" t="str">
        <f>IF(Hypo!G51="EX",3,IF(Hypo!G51="BN",1,"0"))</f>
        <v>0</v>
      </c>
      <c r="AR52" s="194" t="str">
        <f>IF(Bastien!G51="EX",3,IF(Bastien!G51="BN",1,"0"))</f>
        <v>0</v>
      </c>
      <c r="AS52" s="32" t="str">
        <f>IF(Guillaume!G51="EX",3,IF(Guillaume!G51="BN",1,"0"))</f>
        <v>0</v>
      </c>
      <c r="AT52" s="32" t="str">
        <f>IF(Arthur!G51="EX",3,IF(Arthur!G51="BN",1,"0"))</f>
        <v>0</v>
      </c>
      <c r="AU52" s="295" t="str">
        <f>IF(Andrea!G51="EX",3,IF(Andrea!G51="BN",1,"0"))</f>
        <v>0</v>
      </c>
    </row>
    <row r="53" spans="1:47" x14ac:dyDescent="0.2">
      <c r="A53" s="1">
        <v>44893</v>
      </c>
      <c r="B53" s="2">
        <v>0.70833333333333337</v>
      </c>
      <c r="C53" s="26" t="str">
        <f>C51</f>
        <v>Suisse</v>
      </c>
      <c r="D53" s="11"/>
      <c r="E53" s="11"/>
      <c r="F53" s="26" t="str">
        <f>C52</f>
        <v>Brésil</v>
      </c>
      <c r="I53" s="31" t="str">
        <f>IF(Adrien!G52="EX",3,IF(Adrien!G52="BN",1,"0"))</f>
        <v>0</v>
      </c>
      <c r="J53" s="31" t="str">
        <f>IF(Amine!G52="EX",3,IF(Amine!G52="BN",1,"0"))</f>
        <v>0</v>
      </c>
      <c r="K53" s="32" t="str">
        <f>IF(Anas!G52="EX",3,IF(Anas!G52="BN",1,"0"))</f>
        <v>0</v>
      </c>
      <c r="L53" s="32" t="str">
        <f>IF(Antoine!G52="EX",3,IF(Antoine!G52="BN",1,"0"))</f>
        <v>0</v>
      </c>
      <c r="M53" s="32" t="str">
        <f>IF(Arezou!G52="EX",3,IF(Arezou!G52="BN",1,"0"))</f>
        <v>0</v>
      </c>
      <c r="N53" s="32" t="str">
        <f>IF(Arnaud!$G52="EX",3,IF(Arnaud!$G52="BN",1,"0"))</f>
        <v>0</v>
      </c>
      <c r="O53" s="32" t="str">
        <f>IF(Chloe!$G52="EX",3,IF(Chloe!$G52="BN",1,"0"))</f>
        <v>0</v>
      </c>
      <c r="P53" s="32" t="str">
        <f>IF(Dan!$G52="EX",3,IF(Dan!$G52="BN",1,"0"))</f>
        <v>0</v>
      </c>
      <c r="Q53" s="32" t="str">
        <f>IF(David!$G52="EX",3,IF(David!$G52="BN",1,"0"))</f>
        <v>0</v>
      </c>
      <c r="R53" s="32" t="str">
        <f>IF(Dom!$G52="EX",3,IF(Dom!$G52="BN",1,"0"))</f>
        <v>0</v>
      </c>
      <c r="S53" s="32" t="str">
        <f>IF(Dusan!$G52="EX",3,IF(Dusan!$G52="BN",1,"0"))</f>
        <v>0</v>
      </c>
      <c r="T53" s="32" t="str">
        <f>IF(Dylan!$G52="EX",3,IF(Dylan!$G52="BN",1,"0"))</f>
        <v>0</v>
      </c>
      <c r="U53" s="32" t="str">
        <f>IF(Fred!$G52="EX",3,IF(Fred!$G52="BN",1,"0"))</f>
        <v>0</v>
      </c>
      <c r="V53" s="32" t="str">
        <f>IF(Hamama!$G52="EX",3,IF(Hamama!$G52="BN",1,"0"))</f>
        <v>0</v>
      </c>
      <c r="W53" s="32" t="str">
        <f>IF('Jean Marie'!G52="EX",3,IF('Jean Marie'!G52="BN",1,"0"))</f>
        <v>0</v>
      </c>
      <c r="X53" s="32" t="str">
        <f>IF('Jonathan B'!G52="EX",3,IF('Jonathan B'!$G52="BN",1,"0"))</f>
        <v>0</v>
      </c>
      <c r="Y53" s="32" t="str">
        <f>IF('Jonathan M'!G52="EX",3,IF('Jonathan M'!$G52="BN",1,"0"))</f>
        <v>0</v>
      </c>
      <c r="Z53" s="32" t="str">
        <f>IF(José!$G52="EX",3,IF(José!$G52="BN",1,"0"))</f>
        <v>0</v>
      </c>
      <c r="AA53" s="32" t="str">
        <f>IF(Julie!$G52="EX",3,IF(Julie!$G52="BN",1,"0"))</f>
        <v>0</v>
      </c>
      <c r="AB53" s="32" t="str">
        <f>IF(Julien!$G52="EX",3,IF(Julien!$G52="BN",1,"0"))</f>
        <v>0</v>
      </c>
      <c r="AC53" s="32" t="str">
        <f>IF(Killian!$G52="EX",3,IF(Killian!$G52="BN",1,"0"))</f>
        <v>0</v>
      </c>
      <c r="AD53" s="32" t="str">
        <f>IF(Lahcen!$G52="EX",3,IF(Lahcen!$G52="BN",1,"0"))</f>
        <v>0</v>
      </c>
      <c r="AE53" s="32" t="str">
        <f>IF(Lucien!$G52="EX",3,IF(Lucien!$G52="BN",1,"0"))</f>
        <v>0</v>
      </c>
      <c r="AF53" s="32" t="str">
        <f>IF(Mickael!$G52="EX",3,IF(Mickael!$G52="BN",1,"0"))</f>
        <v>0</v>
      </c>
      <c r="AG53" s="32" t="str">
        <f>IF(Nazrin!$G52="EX",3,IF(Nazrin!$G52="BN",1,"0"))</f>
        <v>0</v>
      </c>
      <c r="AH53" s="32" t="str">
        <f>IF('Patrick F'!$G52="EX",3,IF('Patrick F'!$G52="BN",1,"0"))</f>
        <v>0</v>
      </c>
      <c r="AI53" s="32" t="str">
        <f>IF('Pierre S'!$G52="EX",3,IF('Pierre S'!$G52="BN",1,"0"))</f>
        <v>0</v>
      </c>
      <c r="AJ53" s="32" t="str">
        <f>IF(Reda!$G52="EX",3,IF(Reda!$G52="BN",1,"0"))</f>
        <v>0</v>
      </c>
      <c r="AK53" s="32" t="str">
        <f>IF(Renaud!$G52="EX",3,IF(Renaud!$G52="BN",1,"0"))</f>
        <v>0</v>
      </c>
      <c r="AL53" s="32" t="str">
        <f>IF(Romaric!$G52="EX",3,IF(Romaric!$G52="BN",1,"0"))</f>
        <v>0</v>
      </c>
      <c r="AM53" s="32" t="str">
        <f>IF(Soline!$G52="EX",3,IF(Soline!$G52="BN",1,"0"))</f>
        <v>0</v>
      </c>
      <c r="AN53" s="32" t="str">
        <f>IF(Timo!$G52="EX",3,IF(Timo!$G52="BN",1,"0"))</f>
        <v>0</v>
      </c>
      <c r="AO53" s="32" t="str">
        <f>IF(Vanessa!$G52="EX",3,IF(Vanessa!$G52="BN",1,"0"))</f>
        <v>0</v>
      </c>
      <c r="AP53" s="194" t="str">
        <f>IF(Samy!G52="EX",3,IF(Samy!G52="BN",1,"0"))</f>
        <v>0</v>
      </c>
      <c r="AQ53" s="194" t="str">
        <f>IF(Hypo!G52="EX",3,IF(Hypo!G52="BN",1,"0"))</f>
        <v>0</v>
      </c>
      <c r="AR53" s="194" t="str">
        <f>IF(Bastien!G52="EX",3,IF(Bastien!G52="BN",1,"0"))</f>
        <v>0</v>
      </c>
      <c r="AS53" s="32" t="str">
        <f>IF(Guillaume!G52="EX",3,IF(Guillaume!G52="BN",1,"0"))</f>
        <v>0</v>
      </c>
      <c r="AT53" s="32" t="str">
        <f>IF(Arthur!G52="EX",3,IF(Arthur!G52="BN",1,"0"))</f>
        <v>0</v>
      </c>
      <c r="AU53" s="295" t="str">
        <f>IF(Andrea!G52="EX",3,IF(Andrea!G52="BN",1,"0"))</f>
        <v>0</v>
      </c>
    </row>
    <row r="54" spans="1:47" x14ac:dyDescent="0.2">
      <c r="A54" s="4">
        <v>44893</v>
      </c>
      <c r="B54" s="5">
        <v>0.45833333333333331</v>
      </c>
      <c r="C54" s="27" t="str">
        <f>F52</f>
        <v>Serbie</v>
      </c>
      <c r="D54" s="11"/>
      <c r="E54" s="11"/>
      <c r="F54" s="27" t="str">
        <f>F51</f>
        <v>Cameroun</v>
      </c>
      <c r="I54" s="31" t="str">
        <f>IF(Adrien!G53="EX",3,IF(Adrien!G53="BN",1,"0"))</f>
        <v>0</v>
      </c>
      <c r="J54" s="31" t="str">
        <f>IF(Amine!G53="EX",3,IF(Amine!G53="BN",1,"0"))</f>
        <v>0</v>
      </c>
      <c r="K54" s="32" t="str">
        <f>IF(Anas!G53="EX",3,IF(Anas!G53="BN",1,"0"))</f>
        <v>0</v>
      </c>
      <c r="L54" s="32" t="str">
        <f>IF(Antoine!G53="EX",3,IF(Antoine!G53="BN",1,"0"))</f>
        <v>0</v>
      </c>
      <c r="M54" s="32" t="str">
        <f>IF(Arezou!G53="EX",3,IF(Arezou!G53="BN",1,"0"))</f>
        <v>0</v>
      </c>
      <c r="N54" s="32" t="str">
        <f>IF(Arnaud!$G53="EX",3,IF(Arnaud!$G53="BN",1,"0"))</f>
        <v>0</v>
      </c>
      <c r="O54" s="32" t="str">
        <f>IF(Chloe!$G53="EX",3,IF(Chloe!$G53="BN",1,"0"))</f>
        <v>0</v>
      </c>
      <c r="P54" s="32" t="str">
        <f>IF(Dan!$G53="EX",3,IF(Dan!$G53="BN",1,"0"))</f>
        <v>0</v>
      </c>
      <c r="Q54" s="32" t="str">
        <f>IF(David!$G53="EX",3,IF(David!$G53="BN",1,"0"))</f>
        <v>0</v>
      </c>
      <c r="R54" s="32" t="str">
        <f>IF(Dom!$G53="EX",3,IF(Dom!$G53="BN",1,"0"))</f>
        <v>0</v>
      </c>
      <c r="S54" s="32" t="str">
        <f>IF(Dusan!$G53="EX",3,IF(Dusan!$G53="BN",1,"0"))</f>
        <v>0</v>
      </c>
      <c r="T54" s="32" t="str">
        <f>IF(Dylan!$G53="EX",3,IF(Dylan!$G53="BN",1,"0"))</f>
        <v>0</v>
      </c>
      <c r="U54" s="32" t="str">
        <f>IF(Fred!$G53="EX",3,IF(Fred!$G53="BN",1,"0"))</f>
        <v>0</v>
      </c>
      <c r="V54" s="32" t="str">
        <f>IF(Hamama!$G53="EX",3,IF(Hamama!$G53="BN",1,"0"))</f>
        <v>0</v>
      </c>
      <c r="W54" s="32" t="str">
        <f>IF('Jean Marie'!G53="EX",3,IF('Jean Marie'!G53="BN",1,"0"))</f>
        <v>0</v>
      </c>
      <c r="X54" s="32" t="str">
        <f>IF('Jonathan B'!G53="EX",3,IF('Jonathan B'!$G53="BN",1,"0"))</f>
        <v>0</v>
      </c>
      <c r="Y54" s="32" t="str">
        <f>IF('Jonathan M'!G53="EX",3,IF('Jonathan M'!$G53="BN",1,"0"))</f>
        <v>0</v>
      </c>
      <c r="Z54" s="32" t="str">
        <f>IF(José!$G53="EX",3,IF(José!$G53="BN",1,"0"))</f>
        <v>0</v>
      </c>
      <c r="AA54" s="32" t="str">
        <f>IF(Julie!$G53="EX",3,IF(Julie!$G53="BN",1,"0"))</f>
        <v>0</v>
      </c>
      <c r="AB54" s="32" t="str">
        <f>IF(Julien!$G53="EX",3,IF(Julien!$G53="BN",1,"0"))</f>
        <v>0</v>
      </c>
      <c r="AC54" s="32" t="str">
        <f>IF(Killian!$G53="EX",3,IF(Killian!$G53="BN",1,"0"))</f>
        <v>0</v>
      </c>
      <c r="AD54" s="32" t="str">
        <f>IF(Lahcen!$G53="EX",3,IF(Lahcen!$G53="BN",1,"0"))</f>
        <v>0</v>
      </c>
      <c r="AE54" s="32" t="str">
        <f>IF(Lucien!$G53="EX",3,IF(Lucien!$G53="BN",1,"0"))</f>
        <v>0</v>
      </c>
      <c r="AF54" s="32" t="str">
        <f>IF(Mickael!$G53="EX",3,IF(Mickael!$G53="BN",1,"0"))</f>
        <v>0</v>
      </c>
      <c r="AG54" s="32" t="str">
        <f>IF(Nazrin!$G53="EX",3,IF(Nazrin!$G53="BN",1,"0"))</f>
        <v>0</v>
      </c>
      <c r="AH54" s="32" t="str">
        <f>IF('Patrick F'!$G53="EX",3,IF('Patrick F'!$G53="BN",1,"0"))</f>
        <v>0</v>
      </c>
      <c r="AI54" s="32" t="str">
        <f>IF('Pierre S'!$G53="EX",3,IF('Pierre S'!$G53="BN",1,"0"))</f>
        <v>0</v>
      </c>
      <c r="AJ54" s="32" t="str">
        <f>IF(Reda!$G53="EX",3,IF(Reda!$G53="BN",1,"0"))</f>
        <v>0</v>
      </c>
      <c r="AK54" s="32" t="str">
        <f>IF(Renaud!$G53="EX",3,IF(Renaud!$G53="BN",1,"0"))</f>
        <v>0</v>
      </c>
      <c r="AL54" s="32" t="str">
        <f>IF(Romaric!$G53="EX",3,IF(Romaric!$G53="BN",1,"0"))</f>
        <v>0</v>
      </c>
      <c r="AM54" s="32" t="str">
        <f>IF(Soline!$G53="EX",3,IF(Soline!$G53="BN",1,"0"))</f>
        <v>0</v>
      </c>
      <c r="AN54" s="32" t="str">
        <f>IF(Timo!$G53="EX",3,IF(Timo!$G53="BN",1,"0"))</f>
        <v>0</v>
      </c>
      <c r="AO54" s="32" t="str">
        <f>IF(Vanessa!$G53="EX",3,IF(Vanessa!$G53="BN",1,"0"))</f>
        <v>0</v>
      </c>
      <c r="AP54" s="194" t="str">
        <f>IF(Samy!G53="EX",3,IF(Samy!G53="BN",1,"0"))</f>
        <v>0</v>
      </c>
      <c r="AQ54" s="194" t="str">
        <f>IF(Hypo!G53="EX",3,IF(Hypo!G53="BN",1,"0"))</f>
        <v>0</v>
      </c>
      <c r="AR54" s="194" t="str">
        <f>IF(Bastien!G53="EX",3,IF(Bastien!G53="BN",1,"0"))</f>
        <v>0</v>
      </c>
      <c r="AS54" s="32" t="str">
        <f>IF(Guillaume!G53="EX",3,IF(Guillaume!G53="BN",1,"0"))</f>
        <v>0</v>
      </c>
      <c r="AT54" s="32" t="str">
        <f>IF(Arthur!G53="EX",3,IF(Arthur!G53="BN",1,"0"))</f>
        <v>0</v>
      </c>
      <c r="AU54" s="295" t="str">
        <f>IF(Andrea!G53="EX",3,IF(Andrea!G53="BN",1,"0"))</f>
        <v>0</v>
      </c>
    </row>
    <row r="55" spans="1:47" x14ac:dyDescent="0.2">
      <c r="A55" s="1">
        <v>44897</v>
      </c>
      <c r="B55" s="2">
        <v>0.83333333333333337</v>
      </c>
      <c r="C55" s="26" t="str">
        <f>F52</f>
        <v>Serbie</v>
      </c>
      <c r="D55" s="11"/>
      <c r="E55" s="11"/>
      <c r="F55" s="26" t="str">
        <f>C51</f>
        <v>Suisse</v>
      </c>
      <c r="I55" s="31" t="str">
        <f>IF(Adrien!G54="EX",3,IF(Adrien!G54="BN",1,"0"))</f>
        <v>0</v>
      </c>
      <c r="J55" s="31" t="str">
        <f>IF(Amine!G54="EX",3,IF(Amine!G54="BN",1,"0"))</f>
        <v>0</v>
      </c>
      <c r="K55" s="32" t="str">
        <f>IF(Anas!G54="EX",3,IF(Anas!G54="BN",1,"0"))</f>
        <v>0</v>
      </c>
      <c r="L55" s="32" t="str">
        <f>IF(Antoine!G54="EX",3,IF(Antoine!G54="BN",1,"0"))</f>
        <v>0</v>
      </c>
      <c r="M55" s="32" t="str">
        <f>IF(Arezou!G54="EX",3,IF(Arezou!G54="BN",1,"0"))</f>
        <v>0</v>
      </c>
      <c r="N55" s="32" t="str">
        <f>IF(Arnaud!$G54="EX",3,IF(Arnaud!$G54="BN",1,"0"))</f>
        <v>0</v>
      </c>
      <c r="O55" s="32" t="str">
        <f>IF(Chloe!$G54="EX",3,IF(Chloe!$G54="BN",1,"0"))</f>
        <v>0</v>
      </c>
      <c r="P55" s="32" t="str">
        <f>IF(Dan!$G54="EX",3,IF(Dan!$G54="BN",1,"0"))</f>
        <v>0</v>
      </c>
      <c r="Q55" s="32" t="str">
        <f>IF(David!$G54="EX",3,IF(David!$G54="BN",1,"0"))</f>
        <v>0</v>
      </c>
      <c r="R55" s="32" t="str">
        <f>IF(Dom!$G54="EX",3,IF(Dom!$G54="BN",1,"0"))</f>
        <v>0</v>
      </c>
      <c r="S55" s="32" t="str">
        <f>IF(Dusan!$G54="EX",3,IF(Dusan!$G54="BN",1,"0"))</f>
        <v>0</v>
      </c>
      <c r="T55" s="32" t="str">
        <f>IF(Dylan!$G54="EX",3,IF(Dylan!$G54="BN",1,"0"))</f>
        <v>0</v>
      </c>
      <c r="U55" s="32" t="str">
        <f>IF(Fred!$G54="EX",3,IF(Fred!$G54="BN",1,"0"))</f>
        <v>0</v>
      </c>
      <c r="V55" s="32" t="str">
        <f>IF(Hamama!$G54="EX",3,IF(Hamama!$G54="BN",1,"0"))</f>
        <v>0</v>
      </c>
      <c r="W55" s="32" t="str">
        <f>IF('Jean Marie'!G54="EX",3,IF('Jean Marie'!G54="BN",1,"0"))</f>
        <v>0</v>
      </c>
      <c r="X55" s="32" t="str">
        <f>IF('Jonathan B'!G54="EX",3,IF('Jonathan B'!$G54="BN",1,"0"))</f>
        <v>0</v>
      </c>
      <c r="Y55" s="32" t="str">
        <f>IF('Jonathan M'!G54="EX",3,IF('Jonathan M'!$G54="BN",1,"0"))</f>
        <v>0</v>
      </c>
      <c r="Z55" s="32" t="str">
        <f>IF(José!$G54="EX",3,IF(José!$G54="BN",1,"0"))</f>
        <v>0</v>
      </c>
      <c r="AA55" s="32" t="str">
        <f>IF(Julie!$G54="EX",3,IF(Julie!$G54="BN",1,"0"))</f>
        <v>0</v>
      </c>
      <c r="AB55" s="32" t="str">
        <f>IF(Julien!$G54="EX",3,IF(Julien!$G54="BN",1,"0"))</f>
        <v>0</v>
      </c>
      <c r="AC55" s="32" t="str">
        <f>IF(Killian!$G54="EX",3,IF(Killian!$G54="BN",1,"0"))</f>
        <v>0</v>
      </c>
      <c r="AD55" s="32" t="str">
        <f>IF(Lahcen!$G54="EX",3,IF(Lahcen!$G54="BN",1,"0"))</f>
        <v>0</v>
      </c>
      <c r="AE55" s="32" t="str">
        <f>IF(Lucien!$G54="EX",3,IF(Lucien!$G54="BN",1,"0"))</f>
        <v>0</v>
      </c>
      <c r="AF55" s="32" t="str">
        <f>IF(Mickael!$G54="EX",3,IF(Mickael!$G54="BN",1,"0"))</f>
        <v>0</v>
      </c>
      <c r="AG55" s="32" t="str">
        <f>IF(Nazrin!$G54="EX",3,IF(Nazrin!$G54="BN",1,"0"))</f>
        <v>0</v>
      </c>
      <c r="AH55" s="32" t="str">
        <f>IF('Patrick F'!$G54="EX",3,IF('Patrick F'!$G54="BN",1,"0"))</f>
        <v>0</v>
      </c>
      <c r="AI55" s="32" t="str">
        <f>IF('Pierre S'!$G54="EX",3,IF('Pierre S'!$G54="BN",1,"0"))</f>
        <v>0</v>
      </c>
      <c r="AJ55" s="32" t="str">
        <f>IF(Reda!$G54="EX",3,IF(Reda!$G54="BN",1,"0"))</f>
        <v>0</v>
      </c>
      <c r="AK55" s="32" t="str">
        <f>IF(Renaud!$G54="EX",3,IF(Renaud!$G54="BN",1,"0"))</f>
        <v>0</v>
      </c>
      <c r="AL55" s="32" t="str">
        <f>IF(Romaric!$G54="EX",3,IF(Romaric!$G54="BN",1,"0"))</f>
        <v>0</v>
      </c>
      <c r="AM55" s="32" t="str">
        <f>IF(Soline!$G54="EX",3,IF(Soline!$G54="BN",1,"0"))</f>
        <v>0</v>
      </c>
      <c r="AN55" s="32" t="str">
        <f>IF(Timo!$G54="EX",3,IF(Timo!$G54="BN",1,"0"))</f>
        <v>0</v>
      </c>
      <c r="AO55" s="32" t="str">
        <f>IF(Vanessa!$G54="EX",3,IF(Vanessa!$G54="BN",1,"0"))</f>
        <v>0</v>
      </c>
      <c r="AP55" s="194" t="str">
        <f>IF(Samy!G54="EX",3,IF(Samy!G54="BN",1,"0"))</f>
        <v>0</v>
      </c>
      <c r="AQ55" s="194" t="str">
        <f>IF(Hypo!G54="EX",3,IF(Hypo!G54="BN",1,"0"))</f>
        <v>0</v>
      </c>
      <c r="AR55" s="194" t="str">
        <f>IF(Bastien!G54="EX",3,IF(Bastien!G54="BN",1,"0"))</f>
        <v>0</v>
      </c>
      <c r="AS55" s="32" t="str">
        <f>IF(Guillaume!G54="EX",3,IF(Guillaume!G54="BN",1,"0"))</f>
        <v>0</v>
      </c>
      <c r="AT55" s="32" t="str">
        <f>IF(Arthur!G54="EX",3,IF(Arthur!G54="BN",1,"0"))</f>
        <v>0</v>
      </c>
      <c r="AU55" s="295" t="str">
        <f>IF(Andrea!G54="EX",3,IF(Andrea!G54="BN",1,"0"))</f>
        <v>0</v>
      </c>
    </row>
    <row r="56" spans="1:47" x14ac:dyDescent="0.2">
      <c r="A56" s="4">
        <v>44897</v>
      </c>
      <c r="B56" s="5">
        <v>0.83333333333333337</v>
      </c>
      <c r="C56" s="27" t="str">
        <f>F51</f>
        <v>Cameroun</v>
      </c>
      <c r="D56" s="11"/>
      <c r="E56" s="11"/>
      <c r="F56" s="27" t="str">
        <f>C52</f>
        <v>Brésil</v>
      </c>
      <c r="I56" s="31" t="str">
        <f>IF(Adrien!G55="EX",3,IF(Adrien!G55="BN",1,"0"))</f>
        <v>0</v>
      </c>
      <c r="J56" s="31" t="str">
        <f>IF(Amine!G55="EX",3,IF(Amine!G55="BN",1,"0"))</f>
        <v>0</v>
      </c>
      <c r="K56" s="32" t="str">
        <f>IF(Anas!G55="EX",3,IF(Anas!G55="BN",1,"0"))</f>
        <v>0</v>
      </c>
      <c r="L56" s="32" t="str">
        <f>IF(Antoine!G55="EX",3,IF(Antoine!G55="BN",1,"0"))</f>
        <v>0</v>
      </c>
      <c r="M56" s="32" t="str">
        <f>IF(Arezou!G55="EX",3,IF(Arezou!G55="BN",1,"0"))</f>
        <v>0</v>
      </c>
      <c r="N56" s="32" t="str">
        <f>IF(Arnaud!$G55="EX",3,IF(Arnaud!$G55="BN",1,"0"))</f>
        <v>0</v>
      </c>
      <c r="O56" s="32" t="str">
        <f>IF(Chloe!$G55="EX",3,IF(Chloe!$G55="BN",1,"0"))</f>
        <v>0</v>
      </c>
      <c r="P56" s="32" t="str">
        <f>IF(Dan!$G55="EX",3,IF(Dan!$G55="BN",1,"0"))</f>
        <v>0</v>
      </c>
      <c r="Q56" s="32" t="str">
        <f>IF(David!$G55="EX",3,IF(David!$G55="BN",1,"0"))</f>
        <v>0</v>
      </c>
      <c r="R56" s="32" t="str">
        <f>IF(Dom!$G55="EX",3,IF(Dom!$G55="BN",1,"0"))</f>
        <v>0</v>
      </c>
      <c r="S56" s="32" t="str">
        <f>IF(Dusan!$G55="EX",3,IF(Dusan!$G55="BN",1,"0"))</f>
        <v>0</v>
      </c>
      <c r="T56" s="32" t="str">
        <f>IF(Dylan!$G55="EX",3,IF(Dylan!$G55="BN",1,"0"))</f>
        <v>0</v>
      </c>
      <c r="U56" s="32" t="str">
        <f>IF(Fred!$G55="EX",3,IF(Fred!$G55="BN",1,"0"))</f>
        <v>0</v>
      </c>
      <c r="V56" s="32" t="str">
        <f>IF(Hamama!$G55="EX",3,IF(Hamama!$G55="BN",1,"0"))</f>
        <v>0</v>
      </c>
      <c r="W56" s="32" t="str">
        <f>IF('Jean Marie'!G55="EX",3,IF('Jean Marie'!G55="BN",1,"0"))</f>
        <v>0</v>
      </c>
      <c r="X56" s="32" t="str">
        <f>IF('Jonathan B'!G55="EX",3,IF('Jonathan B'!$G55="BN",1,"0"))</f>
        <v>0</v>
      </c>
      <c r="Y56" s="32" t="str">
        <f>IF('Jonathan M'!G55="EX",3,IF('Jonathan M'!$G55="BN",1,"0"))</f>
        <v>0</v>
      </c>
      <c r="Z56" s="32" t="str">
        <f>IF(José!$G55="EX",3,IF(José!$G55="BN",1,"0"))</f>
        <v>0</v>
      </c>
      <c r="AA56" s="32" t="str">
        <f>IF(Julie!$G55="EX",3,IF(Julie!$G55="BN",1,"0"))</f>
        <v>0</v>
      </c>
      <c r="AB56" s="32" t="str">
        <f>IF(Julien!$G55="EX",3,IF(Julien!$G55="BN",1,"0"))</f>
        <v>0</v>
      </c>
      <c r="AC56" s="32" t="str">
        <f>IF(Killian!$G55="EX",3,IF(Killian!$G55="BN",1,"0"))</f>
        <v>0</v>
      </c>
      <c r="AD56" s="32" t="str">
        <f>IF(Lahcen!$G55="EX",3,IF(Lahcen!$G55="BN",1,"0"))</f>
        <v>0</v>
      </c>
      <c r="AE56" s="32" t="str">
        <f>IF(Lucien!$G55="EX",3,IF(Lucien!$G55="BN",1,"0"))</f>
        <v>0</v>
      </c>
      <c r="AF56" s="32" t="str">
        <f>IF(Mickael!$G55="EX",3,IF(Mickael!$G55="BN",1,"0"))</f>
        <v>0</v>
      </c>
      <c r="AG56" s="32" t="str">
        <f>IF(Nazrin!$G55="EX",3,IF(Nazrin!$G55="BN",1,"0"))</f>
        <v>0</v>
      </c>
      <c r="AH56" s="32" t="str">
        <f>IF('Patrick F'!$G55="EX",3,IF('Patrick F'!$G55="BN",1,"0"))</f>
        <v>0</v>
      </c>
      <c r="AI56" s="32" t="str">
        <f>IF('Pierre S'!$G55="EX",3,IF('Pierre S'!$G55="BN",1,"0"))</f>
        <v>0</v>
      </c>
      <c r="AJ56" s="32" t="str">
        <f>IF(Reda!$G55="EX",3,IF(Reda!$G55="BN",1,"0"))</f>
        <v>0</v>
      </c>
      <c r="AK56" s="32" t="str">
        <f>IF(Renaud!$G55="EX",3,IF(Renaud!$G55="BN",1,"0"))</f>
        <v>0</v>
      </c>
      <c r="AL56" s="32" t="str">
        <f>IF(Romaric!$G55="EX",3,IF(Romaric!$G55="BN",1,"0"))</f>
        <v>0</v>
      </c>
      <c r="AM56" s="32" t="str">
        <f>IF(Soline!$G55="EX",3,IF(Soline!$G55="BN",1,"0"))</f>
        <v>0</v>
      </c>
      <c r="AN56" s="32" t="str">
        <f>IF(Timo!$G55="EX",3,IF(Timo!$G55="BN",1,"0"))</f>
        <v>0</v>
      </c>
      <c r="AO56" s="32" t="str">
        <f>IF(Vanessa!$G55="EX",3,IF(Vanessa!$G55="BN",1,"0"))</f>
        <v>0</v>
      </c>
      <c r="AP56" s="194" t="str">
        <f>IF(Samy!G55="EX",3,IF(Samy!G55="BN",1,"0"))</f>
        <v>0</v>
      </c>
      <c r="AQ56" s="194" t="str">
        <f>IF(Hypo!G55="EX",3,IF(Hypo!G55="BN",1,"0"))</f>
        <v>0</v>
      </c>
      <c r="AR56" s="194" t="str">
        <f>IF(Bastien!G55="EX",3,IF(Bastien!G55="BN",1,"0"))</f>
        <v>0</v>
      </c>
      <c r="AS56" s="32" t="str">
        <f>IF(Guillaume!G55="EX",3,IF(Guillaume!G55="BN",1,"0"))</f>
        <v>0</v>
      </c>
      <c r="AT56" s="32" t="str">
        <f>IF(Arthur!G55="EX",3,IF(Arthur!G55="BN",1,"0"))</f>
        <v>0</v>
      </c>
      <c r="AU56" s="295" t="str">
        <f>IF(Andrea!G55="EX",3,IF(Andrea!G55="BN",1,"0"))</f>
        <v>0</v>
      </c>
    </row>
    <row r="57" spans="1:47" x14ac:dyDescent="0.2">
      <c r="A57" s="15"/>
      <c r="B57" s="15"/>
      <c r="C57" s="15"/>
      <c r="D57" s="15"/>
      <c r="E57" s="15"/>
      <c r="F57" s="15"/>
      <c r="I57" s="31" t="str">
        <f>IF(Adrien!G56="EX",3,IF(Adrien!G56="BN",1,"0"))</f>
        <v>0</v>
      </c>
      <c r="J57" s="31" t="str">
        <f>IF(Amine!G56="EX",3,IF(Amine!G56="BN",1,"0"))</f>
        <v>0</v>
      </c>
      <c r="K57" s="32" t="str">
        <f>IF(Anas!G56="EX",3,IF(Anas!G56="BN",1,"0"))</f>
        <v>0</v>
      </c>
      <c r="L57" s="32" t="str">
        <f>IF(Antoine!G56="EX",3,IF(Antoine!G56="BN",1,"0"))</f>
        <v>0</v>
      </c>
      <c r="M57" s="32" t="str">
        <f>IF(Arezou!G56="EX",3,IF(Arezou!G56="BN",1,"0"))</f>
        <v>0</v>
      </c>
      <c r="N57" s="32" t="str">
        <f>IF(Arnaud!$G56="EX",3,IF(Arnaud!$G56="BN",1,"0"))</f>
        <v>0</v>
      </c>
      <c r="O57" s="32" t="str">
        <f>IF(Chloe!$G56="EX",3,IF(Chloe!$G56="BN",1,"0"))</f>
        <v>0</v>
      </c>
      <c r="P57" s="32" t="str">
        <f>IF(Dan!$G56="EX",3,IF(Dan!$G56="BN",1,"0"))</f>
        <v>0</v>
      </c>
      <c r="Q57" s="32" t="str">
        <f>IF(David!$G56="EX",3,IF(David!$G56="BN",1,"0"))</f>
        <v>0</v>
      </c>
      <c r="R57" s="32" t="str">
        <f>IF(Dom!$G56="EX",3,IF(Dom!$G56="BN",1,"0"))</f>
        <v>0</v>
      </c>
      <c r="S57" s="32" t="str">
        <f>IF(Dusan!$G56="EX",3,IF(Dusan!$G56="BN",1,"0"))</f>
        <v>0</v>
      </c>
      <c r="T57" s="32" t="str">
        <f>IF(Dylan!$G56="EX",3,IF(Dylan!$G56="BN",1,"0"))</f>
        <v>0</v>
      </c>
      <c r="U57" s="32" t="str">
        <f>IF(Fred!$G56="EX",3,IF(Fred!$G56="BN",1,"0"))</f>
        <v>0</v>
      </c>
      <c r="V57" s="32" t="str">
        <f>IF(Hamama!$G56="EX",3,IF(Hamama!$G56="BN",1,"0"))</f>
        <v>0</v>
      </c>
      <c r="W57" s="32" t="str">
        <f>IF('Jean Marie'!G56="EX",3,IF('Jean Marie'!G56="BN",1,"0"))</f>
        <v>0</v>
      </c>
      <c r="X57" s="32" t="str">
        <f>IF('Jonathan B'!G56="EX",3,IF('Jonathan B'!$G56="BN",1,"0"))</f>
        <v>0</v>
      </c>
      <c r="Y57" s="32" t="str">
        <f>IF('Jonathan M'!G56="EX",3,IF('Jonathan M'!$G56="BN",1,"0"))</f>
        <v>0</v>
      </c>
      <c r="Z57" s="32" t="str">
        <f>IF(José!$G56="EX",3,IF(José!$G56="BN",1,"0"))</f>
        <v>0</v>
      </c>
      <c r="AA57" s="32" t="str">
        <f>IF(Julie!$G56="EX",3,IF(Julie!$G56="BN",1,"0"))</f>
        <v>0</v>
      </c>
      <c r="AB57" s="32" t="str">
        <f>IF(Julien!$G56="EX",3,IF(Julien!$G56="BN",1,"0"))</f>
        <v>0</v>
      </c>
      <c r="AC57" s="32" t="str">
        <f>IF(Killian!$G56="EX",3,IF(Killian!$G56="BN",1,"0"))</f>
        <v>0</v>
      </c>
      <c r="AD57" s="32" t="str">
        <f>IF(Lahcen!$G56="EX",3,IF(Lahcen!$G56="BN",1,"0"))</f>
        <v>0</v>
      </c>
      <c r="AE57" s="32" t="str">
        <f>IF(Lucien!$G56="EX",3,IF(Lucien!$G56="BN",1,"0"))</f>
        <v>0</v>
      </c>
      <c r="AF57" s="32" t="str">
        <f>IF(Mickael!$G56="EX",3,IF(Mickael!$G56="BN",1,"0"))</f>
        <v>0</v>
      </c>
      <c r="AG57" s="32" t="str">
        <f>IF(Nazrin!$G56="EX",3,IF(Nazrin!$G56="BN",1,"0"))</f>
        <v>0</v>
      </c>
      <c r="AH57" s="32" t="str">
        <f>IF('Patrick F'!$G56="EX",3,IF('Patrick F'!$G56="BN",1,"0"))</f>
        <v>0</v>
      </c>
      <c r="AI57" s="32" t="str">
        <f>IF('Pierre S'!$G56="EX",3,IF('Pierre S'!$G56="BN",1,"0"))</f>
        <v>0</v>
      </c>
      <c r="AJ57" s="32" t="str">
        <f>IF(Reda!$G56="EX",3,IF(Reda!$G56="BN",1,"0"))</f>
        <v>0</v>
      </c>
      <c r="AK57" s="32" t="str">
        <f>IF(Renaud!$G56="EX",3,IF(Renaud!$G56="BN",1,"0"))</f>
        <v>0</v>
      </c>
      <c r="AL57" s="32" t="str">
        <f>IF(Romaric!$G56="EX",3,IF(Romaric!$G56="BN",1,"0"))</f>
        <v>0</v>
      </c>
      <c r="AM57" s="32" t="str">
        <f>IF(Soline!$G56="EX",3,IF(Soline!$G56="BN",1,"0"))</f>
        <v>0</v>
      </c>
      <c r="AN57" s="32" t="str">
        <f>IF(Timo!$G56="EX",3,IF(Timo!$G56="BN",1,"0"))</f>
        <v>0</v>
      </c>
      <c r="AO57" s="32" t="str">
        <f>IF(Vanessa!$G56="EX",3,IF(Vanessa!$G56="BN",1,"0"))</f>
        <v>0</v>
      </c>
      <c r="AP57" s="194" t="str">
        <f>IF(Samy!G56="EX",3,IF(Samy!G56="BN",1,"0"))</f>
        <v>0</v>
      </c>
      <c r="AQ57" s="194" t="str">
        <f>IF(Hypo!G56="EX",3,IF(Hypo!G56="BN",1,"0"))</f>
        <v>0</v>
      </c>
      <c r="AR57" s="194" t="str">
        <f>IF(Bastien!G56="EX",3,IF(Bastien!G56="BN",1,"0"))</f>
        <v>0</v>
      </c>
      <c r="AS57" s="32" t="str">
        <f>IF(Guillaume!G56="EX",3,IF(Guillaume!G56="BN",1,"0"))</f>
        <v>0</v>
      </c>
      <c r="AT57" s="32" t="str">
        <f>IF(Arthur!G56="EX",3,IF(Arthur!G56="BN",1,"0"))</f>
        <v>0</v>
      </c>
      <c r="AU57" s="295" t="str">
        <f>IF(Andrea!G56="EX",3,IF(Andrea!G56="BN",1,"0"))</f>
        <v>0</v>
      </c>
    </row>
    <row r="58" spans="1:47" x14ac:dyDescent="0.2">
      <c r="A58" s="300" t="s">
        <v>79</v>
      </c>
      <c r="B58" s="300"/>
      <c r="C58" s="300"/>
      <c r="D58" s="300"/>
      <c r="E58" s="300"/>
      <c r="F58" s="300"/>
      <c r="I58" s="31" t="str">
        <f>IF(Adrien!G57="EX",3,IF(Adrien!G57="BN",1,"0"))</f>
        <v>0</v>
      </c>
      <c r="J58" s="31" t="str">
        <f>IF(Amine!G57="EX",3,IF(Amine!G57="BN",1,"0"))</f>
        <v>0</v>
      </c>
      <c r="K58" s="32" t="str">
        <f>IF(Anas!G57="EX",3,IF(Anas!G57="BN",1,"0"))</f>
        <v>0</v>
      </c>
      <c r="L58" s="32" t="str">
        <f>IF(Antoine!G57="EX",3,IF(Antoine!G57="BN",1,"0"))</f>
        <v>0</v>
      </c>
      <c r="M58" s="32" t="str">
        <f>IF(Arezou!G57="EX",3,IF(Arezou!G57="BN",1,"0"))</f>
        <v>0</v>
      </c>
      <c r="N58" s="32" t="str">
        <f>IF(Arnaud!$G57="EX",3,IF(Arnaud!$G57="BN",1,"0"))</f>
        <v>0</v>
      </c>
      <c r="O58" s="32" t="str">
        <f>IF(Chloe!$G57="EX",3,IF(Chloe!$G57="BN",1,"0"))</f>
        <v>0</v>
      </c>
      <c r="P58" s="32" t="str">
        <f>IF(Dan!$G57="EX",3,IF(Dan!$G57="BN",1,"0"))</f>
        <v>0</v>
      </c>
      <c r="Q58" s="32" t="str">
        <f>IF(David!$G57="EX",3,IF(David!$G57="BN",1,"0"))</f>
        <v>0</v>
      </c>
      <c r="R58" s="32" t="str">
        <f>IF(Dom!$G57="EX",3,IF(Dom!$G57="BN",1,"0"))</f>
        <v>0</v>
      </c>
      <c r="S58" s="32" t="str">
        <f>IF(Dusan!$G57="EX",3,IF(Dusan!$G57="BN",1,"0"))</f>
        <v>0</v>
      </c>
      <c r="T58" s="32" t="str">
        <f>IF(Dylan!$G57="EX",3,IF(Dylan!$G57="BN",1,"0"))</f>
        <v>0</v>
      </c>
      <c r="U58" s="32" t="str">
        <f>IF(Fred!$G57="EX",3,IF(Fred!$G57="BN",1,"0"))</f>
        <v>0</v>
      </c>
      <c r="V58" s="32" t="str">
        <f>IF(Hamama!$G57="EX",3,IF(Hamama!$G57="BN",1,"0"))</f>
        <v>0</v>
      </c>
      <c r="W58" s="32" t="str">
        <f>IF('Jean Marie'!G57="EX",3,IF('Jean Marie'!G57="BN",1,"0"))</f>
        <v>0</v>
      </c>
      <c r="X58" s="32" t="str">
        <f>IF('Jonathan B'!G57="EX",3,IF('Jonathan B'!$G57="BN",1,"0"))</f>
        <v>0</v>
      </c>
      <c r="Y58" s="32" t="str">
        <f>IF('Jonathan M'!G57="EX",3,IF('Jonathan M'!$G57="BN",1,"0"))</f>
        <v>0</v>
      </c>
      <c r="Z58" s="32" t="str">
        <f>IF(José!$G57="EX",3,IF(José!$G57="BN",1,"0"))</f>
        <v>0</v>
      </c>
      <c r="AA58" s="32" t="str">
        <f>IF(Julie!$G57="EX",3,IF(Julie!$G57="BN",1,"0"))</f>
        <v>0</v>
      </c>
      <c r="AB58" s="32" t="str">
        <f>IF(Julien!$G57="EX",3,IF(Julien!$G57="BN",1,"0"))</f>
        <v>0</v>
      </c>
      <c r="AC58" s="32" t="str">
        <f>IF(Killian!$G57="EX",3,IF(Killian!$G57="BN",1,"0"))</f>
        <v>0</v>
      </c>
      <c r="AD58" s="32" t="str">
        <f>IF(Lahcen!$G57="EX",3,IF(Lahcen!$G57="BN",1,"0"))</f>
        <v>0</v>
      </c>
      <c r="AE58" s="32" t="str">
        <f>IF(Lucien!$G57="EX",3,IF(Lucien!$G57="BN",1,"0"))</f>
        <v>0</v>
      </c>
      <c r="AF58" s="32" t="str">
        <f>IF(Mickael!$G57="EX",3,IF(Mickael!$G57="BN",1,"0"))</f>
        <v>0</v>
      </c>
      <c r="AG58" s="32" t="str">
        <f>IF(Nazrin!$G57="EX",3,IF(Nazrin!$G57="BN",1,"0"))</f>
        <v>0</v>
      </c>
      <c r="AH58" s="32" t="str">
        <f>IF('Patrick F'!$G57="EX",3,IF('Patrick F'!$G57="BN",1,"0"))</f>
        <v>0</v>
      </c>
      <c r="AI58" s="32" t="str">
        <f>IF('Pierre S'!$G57="EX",3,IF('Pierre S'!$G57="BN",1,"0"))</f>
        <v>0</v>
      </c>
      <c r="AJ58" s="32" t="str">
        <f>IF(Reda!$G57="EX",3,IF(Reda!$G57="BN",1,"0"))</f>
        <v>0</v>
      </c>
      <c r="AK58" s="32" t="str">
        <f>IF(Renaud!$G57="EX",3,IF(Renaud!$G57="BN",1,"0"))</f>
        <v>0</v>
      </c>
      <c r="AL58" s="32" t="str">
        <f>IF(Romaric!$G57="EX",3,IF(Romaric!$G57="BN",1,"0"))</f>
        <v>0</v>
      </c>
      <c r="AM58" s="32" t="str">
        <f>IF(Soline!$G57="EX",3,IF(Soline!$G57="BN",1,"0"))</f>
        <v>0</v>
      </c>
      <c r="AN58" s="32" t="str">
        <f>IF(Timo!$G57="EX",3,IF(Timo!$G57="BN",1,"0"))</f>
        <v>0</v>
      </c>
      <c r="AO58" s="32" t="str">
        <f>IF(Vanessa!$G57="EX",3,IF(Vanessa!$G57="BN",1,"0"))</f>
        <v>0</v>
      </c>
      <c r="AP58" s="194" t="str">
        <f>IF(Samy!G57="EX",3,IF(Samy!G57="BN",1,"0"))</f>
        <v>0</v>
      </c>
      <c r="AQ58" s="194" t="str">
        <f>IF(Hypo!G57="EX",3,IF(Hypo!G57="BN",1,"0"))</f>
        <v>0</v>
      </c>
      <c r="AR58" s="194" t="str">
        <f>IF(Bastien!G57="EX",3,IF(Bastien!G57="BN",1,"0"))</f>
        <v>0</v>
      </c>
      <c r="AS58" s="32" t="str">
        <f>IF(Guillaume!G57="EX",3,IF(Guillaume!G57="BN",1,"0"))</f>
        <v>0</v>
      </c>
      <c r="AT58" s="32" t="str">
        <f>IF(Arthur!G57="EX",3,IF(Arthur!G57="BN",1,"0"))</f>
        <v>0</v>
      </c>
      <c r="AU58" s="295" t="str">
        <f>IF(Andrea!G57="EX",3,IF(Andrea!G57="BN",1,"0"))</f>
        <v>0</v>
      </c>
    </row>
    <row r="59" spans="1:47" x14ac:dyDescent="0.2">
      <c r="A59" s="1">
        <v>44889</v>
      </c>
      <c r="B59" s="2">
        <v>0.58333333333333337</v>
      </c>
      <c r="C59" s="28" t="s">
        <v>80</v>
      </c>
      <c r="D59" s="12"/>
      <c r="E59" s="12"/>
      <c r="F59" s="28" t="s">
        <v>81</v>
      </c>
      <c r="I59" s="31" t="str">
        <f>IF(Adrien!G58="EX",3,IF(Adrien!G58="BN",1,"0"))</f>
        <v>0</v>
      </c>
      <c r="J59" s="31" t="str">
        <f>IF(Amine!G58="EX",3,IF(Amine!G58="BN",1,"0"))</f>
        <v>0</v>
      </c>
      <c r="K59" s="32" t="str">
        <f>IF(Anas!G58="EX",3,IF(Anas!G58="BN",1,"0"))</f>
        <v>0</v>
      </c>
      <c r="L59" s="32" t="str">
        <f>IF(Antoine!G58="EX",3,IF(Antoine!G58="BN",1,"0"))</f>
        <v>0</v>
      </c>
      <c r="M59" s="32" t="str">
        <f>IF(Arezou!G58="EX",3,IF(Arezou!G58="BN",1,"0"))</f>
        <v>0</v>
      </c>
      <c r="N59" s="32" t="str">
        <f>IF(Arnaud!$G58="EX",3,IF(Arnaud!$G58="BN",1,"0"))</f>
        <v>0</v>
      </c>
      <c r="O59" s="32" t="str">
        <f>IF(Chloe!$G58="EX",3,IF(Chloe!$G58="BN",1,"0"))</f>
        <v>0</v>
      </c>
      <c r="P59" s="32" t="str">
        <f>IF(Dan!$G58="EX",3,IF(Dan!$G58="BN",1,"0"))</f>
        <v>0</v>
      </c>
      <c r="Q59" s="32" t="str">
        <f>IF(David!$G58="EX",3,IF(David!$G58="BN",1,"0"))</f>
        <v>0</v>
      </c>
      <c r="R59" s="32" t="str">
        <f>IF(Dom!$G58="EX",3,IF(Dom!$G58="BN",1,"0"))</f>
        <v>0</v>
      </c>
      <c r="S59" s="32" t="str">
        <f>IF(Dusan!$G58="EX",3,IF(Dusan!$G58="BN",1,"0"))</f>
        <v>0</v>
      </c>
      <c r="T59" s="32" t="str">
        <f>IF(Dylan!$G58="EX",3,IF(Dylan!$G58="BN",1,"0"))</f>
        <v>0</v>
      </c>
      <c r="U59" s="32" t="str">
        <f>IF(Fred!$G58="EX",3,IF(Fred!$G58="BN",1,"0"))</f>
        <v>0</v>
      </c>
      <c r="V59" s="32" t="str">
        <f>IF(Hamama!$G58="EX",3,IF(Hamama!$G58="BN",1,"0"))</f>
        <v>0</v>
      </c>
      <c r="W59" s="32" t="str">
        <f>IF('Jean Marie'!G58="EX",3,IF('Jean Marie'!G58="BN",1,"0"))</f>
        <v>0</v>
      </c>
      <c r="X59" s="32" t="str">
        <f>IF('Jonathan B'!G58="EX",3,IF('Jonathan B'!$G58="BN",1,"0"))</f>
        <v>0</v>
      </c>
      <c r="Y59" s="32" t="str">
        <f>IF('Jonathan M'!G58="EX",3,IF('Jonathan M'!$G58="BN",1,"0"))</f>
        <v>0</v>
      </c>
      <c r="Z59" s="32" t="str">
        <f>IF(José!$G58="EX",3,IF(José!$G58="BN",1,"0"))</f>
        <v>0</v>
      </c>
      <c r="AA59" s="32" t="str">
        <f>IF(Julie!$G58="EX",3,IF(Julie!$G58="BN",1,"0"))</f>
        <v>0</v>
      </c>
      <c r="AB59" s="32" t="str">
        <f>IF(Julien!$G58="EX",3,IF(Julien!$G58="BN",1,"0"))</f>
        <v>0</v>
      </c>
      <c r="AC59" s="32" t="str">
        <f>IF(Killian!$G58="EX",3,IF(Killian!$G58="BN",1,"0"))</f>
        <v>0</v>
      </c>
      <c r="AD59" s="32" t="str">
        <f>IF(Lahcen!$G58="EX",3,IF(Lahcen!$G58="BN",1,"0"))</f>
        <v>0</v>
      </c>
      <c r="AE59" s="32" t="str">
        <f>IF(Lucien!$G58="EX",3,IF(Lucien!$G58="BN",1,"0"))</f>
        <v>0</v>
      </c>
      <c r="AF59" s="32" t="str">
        <f>IF(Mickael!$G58="EX",3,IF(Mickael!$G58="BN",1,"0"))</f>
        <v>0</v>
      </c>
      <c r="AG59" s="32" t="str">
        <f>IF(Nazrin!$G58="EX",3,IF(Nazrin!$G58="BN",1,"0"))</f>
        <v>0</v>
      </c>
      <c r="AH59" s="32" t="str">
        <f>IF('Patrick F'!$G58="EX",3,IF('Patrick F'!$G58="BN",1,"0"))</f>
        <v>0</v>
      </c>
      <c r="AI59" s="32" t="str">
        <f>IF('Pierre S'!$G58="EX",3,IF('Pierre S'!$G58="BN",1,"0"))</f>
        <v>0</v>
      </c>
      <c r="AJ59" s="32" t="str">
        <f>IF(Reda!$G58="EX",3,IF(Reda!$G58="BN",1,"0"))</f>
        <v>0</v>
      </c>
      <c r="AK59" s="32" t="str">
        <f>IF(Renaud!$G58="EX",3,IF(Renaud!$G58="BN",1,"0"))</f>
        <v>0</v>
      </c>
      <c r="AL59" s="32" t="str">
        <f>IF(Romaric!$G58="EX",3,IF(Romaric!$G58="BN",1,"0"))</f>
        <v>0</v>
      </c>
      <c r="AM59" s="32" t="str">
        <f>IF(Soline!$G58="EX",3,IF(Soline!$G58="BN",1,"0"))</f>
        <v>0</v>
      </c>
      <c r="AN59" s="32" t="str">
        <f>IF(Timo!$G58="EX",3,IF(Timo!$G58="BN",1,"0"))</f>
        <v>0</v>
      </c>
      <c r="AO59" s="32" t="str">
        <f>IF(Vanessa!$G58="EX",3,IF(Vanessa!$G58="BN",1,"0"))</f>
        <v>0</v>
      </c>
      <c r="AP59" s="194" t="str">
        <f>IF(Samy!G58="EX",3,IF(Samy!G58="BN",1,"0"))</f>
        <v>0</v>
      </c>
      <c r="AQ59" s="194" t="str">
        <f>IF(Hypo!G58="EX",3,IF(Hypo!G58="BN",1,"0"))</f>
        <v>0</v>
      </c>
      <c r="AR59" s="194" t="str">
        <f>IF(Bastien!G58="EX",3,IF(Bastien!G58="BN",1,"0"))</f>
        <v>0</v>
      </c>
      <c r="AS59" s="32" t="str">
        <f>IF(Guillaume!G58="EX",3,IF(Guillaume!G58="BN",1,"0"))</f>
        <v>0</v>
      </c>
      <c r="AT59" s="32" t="str">
        <f>IF(Arthur!G58="EX",3,IF(Arthur!G58="BN",1,"0"))</f>
        <v>0</v>
      </c>
      <c r="AU59" s="295" t="str">
        <f>IF(Andrea!G58="EX",3,IF(Andrea!G58="BN",1,"0"))</f>
        <v>0</v>
      </c>
    </row>
    <row r="60" spans="1:47" x14ac:dyDescent="0.2">
      <c r="A60" s="4">
        <v>44889</v>
      </c>
      <c r="B60" s="5">
        <v>0.70833333333333337</v>
      </c>
      <c r="C60" s="29" t="s">
        <v>82</v>
      </c>
      <c r="D60" s="12"/>
      <c r="E60" s="12"/>
      <c r="F60" s="29" t="s">
        <v>83</v>
      </c>
      <c r="I60" s="31" t="str">
        <f>IF(Adrien!G59="EX",3,IF(Adrien!G59="BN",1,"0"))</f>
        <v>0</v>
      </c>
      <c r="J60" s="31" t="str">
        <f>IF(Amine!G59="EX",3,IF(Amine!G59="BN",1,"0"))</f>
        <v>0</v>
      </c>
      <c r="K60" s="32" t="str">
        <f>IF(Anas!G59="EX",3,IF(Anas!G59="BN",1,"0"))</f>
        <v>0</v>
      </c>
      <c r="L60" s="32" t="str">
        <f>IF(Antoine!G59="EX",3,IF(Antoine!G59="BN",1,"0"))</f>
        <v>0</v>
      </c>
      <c r="M60" s="32" t="str">
        <f>IF(Arezou!G59="EX",3,IF(Arezou!G59="BN",1,"0"))</f>
        <v>0</v>
      </c>
      <c r="N60" s="32" t="str">
        <f>IF(Arnaud!$G59="EX",3,IF(Arnaud!$G59="BN",1,"0"))</f>
        <v>0</v>
      </c>
      <c r="O60" s="32" t="str">
        <f>IF(Chloe!$G59="EX",3,IF(Chloe!$G59="BN",1,"0"))</f>
        <v>0</v>
      </c>
      <c r="P60" s="32" t="str">
        <f>IF(Dan!$G59="EX",3,IF(Dan!$G59="BN",1,"0"))</f>
        <v>0</v>
      </c>
      <c r="Q60" s="32" t="str">
        <f>IF(David!$G59="EX",3,IF(David!$G59="BN",1,"0"))</f>
        <v>0</v>
      </c>
      <c r="R60" s="32" t="str">
        <f>IF(Dom!$G59="EX",3,IF(Dom!$G59="BN",1,"0"))</f>
        <v>0</v>
      </c>
      <c r="S60" s="32" t="str">
        <f>IF(Dusan!$G59="EX",3,IF(Dusan!$G59="BN",1,"0"))</f>
        <v>0</v>
      </c>
      <c r="T60" s="32" t="str">
        <f>IF(Dylan!$G59="EX",3,IF(Dylan!$G59="BN",1,"0"))</f>
        <v>0</v>
      </c>
      <c r="U60" s="32" t="str">
        <f>IF(Fred!$G59="EX",3,IF(Fred!$G59="BN",1,"0"))</f>
        <v>0</v>
      </c>
      <c r="V60" s="32" t="str">
        <f>IF(Hamama!$G59="EX",3,IF(Hamama!$G59="BN",1,"0"))</f>
        <v>0</v>
      </c>
      <c r="W60" s="32" t="str">
        <f>IF('Jean Marie'!G59="EX",3,IF('Jean Marie'!G59="BN",1,"0"))</f>
        <v>0</v>
      </c>
      <c r="X60" s="32" t="str">
        <f>IF('Jonathan B'!G59="EX",3,IF('Jonathan B'!$G59="BN",1,"0"))</f>
        <v>0</v>
      </c>
      <c r="Y60" s="32" t="str">
        <f>IF('Jonathan M'!G59="EX",3,IF('Jonathan M'!$G59="BN",1,"0"))</f>
        <v>0</v>
      </c>
      <c r="Z60" s="32" t="str">
        <f>IF(José!$G59="EX",3,IF(José!$G59="BN",1,"0"))</f>
        <v>0</v>
      </c>
      <c r="AA60" s="32" t="str">
        <f>IF(Julie!$G59="EX",3,IF(Julie!$G59="BN",1,"0"))</f>
        <v>0</v>
      </c>
      <c r="AB60" s="32" t="str">
        <f>IF(Julien!$G59="EX",3,IF(Julien!$G59="BN",1,"0"))</f>
        <v>0</v>
      </c>
      <c r="AC60" s="32" t="str">
        <f>IF(Killian!$G59="EX",3,IF(Killian!$G59="BN",1,"0"))</f>
        <v>0</v>
      </c>
      <c r="AD60" s="32" t="str">
        <f>IF(Lahcen!$G59="EX",3,IF(Lahcen!$G59="BN",1,"0"))</f>
        <v>0</v>
      </c>
      <c r="AE60" s="32" t="str">
        <f>IF(Lucien!$G59="EX",3,IF(Lucien!$G59="BN",1,"0"))</f>
        <v>0</v>
      </c>
      <c r="AF60" s="32" t="str">
        <f>IF(Mickael!$G59="EX",3,IF(Mickael!$G59="BN",1,"0"))</f>
        <v>0</v>
      </c>
      <c r="AG60" s="32" t="str">
        <f>IF(Nazrin!$G59="EX",3,IF(Nazrin!$G59="BN",1,"0"))</f>
        <v>0</v>
      </c>
      <c r="AH60" s="32" t="str">
        <f>IF('Patrick F'!$G59="EX",3,IF('Patrick F'!$G59="BN",1,"0"))</f>
        <v>0</v>
      </c>
      <c r="AI60" s="32" t="str">
        <f>IF('Pierre S'!$G59="EX",3,IF('Pierre S'!$G59="BN",1,"0"))</f>
        <v>0</v>
      </c>
      <c r="AJ60" s="32" t="str">
        <f>IF(Reda!$G59="EX",3,IF(Reda!$G59="BN",1,"0"))</f>
        <v>0</v>
      </c>
      <c r="AK60" s="32" t="str">
        <f>IF(Renaud!$G59="EX",3,IF(Renaud!$G59="BN",1,"0"))</f>
        <v>0</v>
      </c>
      <c r="AL60" s="32" t="str">
        <f>IF(Romaric!$G59="EX",3,IF(Romaric!$G59="BN",1,"0"))</f>
        <v>0</v>
      </c>
      <c r="AM60" s="32" t="str">
        <f>IF(Soline!$G59="EX",3,IF(Soline!$G59="BN",1,"0"))</f>
        <v>0</v>
      </c>
      <c r="AN60" s="32" t="str">
        <f>IF(Timo!$G59="EX",3,IF(Timo!$G59="BN",1,"0"))</f>
        <v>0</v>
      </c>
      <c r="AO60" s="32" t="str">
        <f>IF(Vanessa!$G59="EX",3,IF(Vanessa!$G59="BN",1,"0"))</f>
        <v>0</v>
      </c>
      <c r="AP60" s="194" t="str">
        <f>IF(Samy!G59="EX",3,IF(Samy!G59="BN",1,"0"))</f>
        <v>0</v>
      </c>
      <c r="AQ60" s="194" t="str">
        <f>IF(Hypo!G59="EX",3,IF(Hypo!G59="BN",1,"0"))</f>
        <v>0</v>
      </c>
      <c r="AR60" s="194" t="str">
        <f>IF(Bastien!G59="EX",3,IF(Bastien!G59="BN",1,"0"))</f>
        <v>0</v>
      </c>
      <c r="AS60" s="32" t="str">
        <f>IF(Guillaume!G59="EX",3,IF(Guillaume!G59="BN",1,"0"))</f>
        <v>0</v>
      </c>
      <c r="AT60" s="32" t="str">
        <f>IF(Arthur!G59="EX",3,IF(Arthur!G59="BN",1,"0"))</f>
        <v>0</v>
      </c>
      <c r="AU60" s="295" t="str">
        <f>IF(Andrea!G59="EX",3,IF(Andrea!G59="BN",1,"0"))</f>
        <v>0</v>
      </c>
    </row>
    <row r="61" spans="1:47" x14ac:dyDescent="0.2">
      <c r="A61" s="1">
        <v>44893</v>
      </c>
      <c r="B61" s="2">
        <v>0.58333333333333337</v>
      </c>
      <c r="C61" s="28" t="str">
        <f>F59</f>
        <v>Corée du sud</v>
      </c>
      <c r="D61" s="12"/>
      <c r="E61" s="12"/>
      <c r="F61" s="28" t="str">
        <f>F60</f>
        <v>Ghana</v>
      </c>
      <c r="I61" s="31" t="str">
        <f>IF(Adrien!G60="EX",3,IF(Adrien!G60="BN",1,"0"))</f>
        <v>0</v>
      </c>
      <c r="J61" s="31" t="str">
        <f>IF(Amine!G60="EX",3,IF(Amine!G60="BN",1,"0"))</f>
        <v>0</v>
      </c>
      <c r="K61" s="32" t="str">
        <f>IF(Anas!G60="EX",3,IF(Anas!G60="BN",1,"0"))</f>
        <v>0</v>
      </c>
      <c r="L61" s="32" t="str">
        <f>IF(Antoine!G60="EX",3,IF(Antoine!G60="BN",1,"0"))</f>
        <v>0</v>
      </c>
      <c r="M61" s="32" t="str">
        <f>IF(Arezou!G60="EX",3,IF(Arezou!G60="BN",1,"0"))</f>
        <v>0</v>
      </c>
      <c r="N61" s="32" t="str">
        <f>IF(Arnaud!$G60="EX",3,IF(Arnaud!$G60="BN",1,"0"))</f>
        <v>0</v>
      </c>
      <c r="O61" s="32" t="str">
        <f>IF(Chloe!$G60="EX",3,IF(Chloe!$G60="BN",1,"0"))</f>
        <v>0</v>
      </c>
      <c r="P61" s="32" t="str">
        <f>IF(Dan!$G60="EX",3,IF(Dan!$G60="BN",1,"0"))</f>
        <v>0</v>
      </c>
      <c r="Q61" s="32" t="str">
        <f>IF(David!$G60="EX",3,IF(David!$G60="BN",1,"0"))</f>
        <v>0</v>
      </c>
      <c r="R61" s="32" t="str">
        <f>IF(Dom!$G60="EX",3,IF(Dom!$G60="BN",1,"0"))</f>
        <v>0</v>
      </c>
      <c r="S61" s="32" t="str">
        <f>IF(Dusan!$G60="EX",3,IF(Dusan!$G60="BN",1,"0"))</f>
        <v>0</v>
      </c>
      <c r="T61" s="32" t="str">
        <f>IF(Dylan!$G60="EX",3,IF(Dylan!$G60="BN",1,"0"))</f>
        <v>0</v>
      </c>
      <c r="U61" s="32" t="str">
        <f>IF(Fred!$G60="EX",3,IF(Fred!$G60="BN",1,"0"))</f>
        <v>0</v>
      </c>
      <c r="V61" s="32" t="str">
        <f>IF(Hamama!$G60="EX",3,IF(Hamama!$G60="BN",1,"0"))</f>
        <v>0</v>
      </c>
      <c r="W61" s="32" t="str">
        <f>IF('Jean Marie'!G60="EX",3,IF('Jean Marie'!G60="BN",1,"0"))</f>
        <v>0</v>
      </c>
      <c r="X61" s="32" t="str">
        <f>IF('Jonathan B'!G60="EX",3,IF('Jonathan B'!$G60="BN",1,"0"))</f>
        <v>0</v>
      </c>
      <c r="Y61" s="32" t="str">
        <f>IF('Jonathan M'!G60="EX",3,IF('Jonathan M'!$G60="BN",1,"0"))</f>
        <v>0</v>
      </c>
      <c r="Z61" s="32" t="str">
        <f>IF(José!$G60="EX",3,IF(José!$G60="BN",1,"0"))</f>
        <v>0</v>
      </c>
      <c r="AA61" s="32" t="str">
        <f>IF(Julie!$G60="EX",3,IF(Julie!$G60="BN",1,"0"))</f>
        <v>0</v>
      </c>
      <c r="AB61" s="32" t="str">
        <f>IF(Julien!$G60="EX",3,IF(Julien!$G60="BN",1,"0"))</f>
        <v>0</v>
      </c>
      <c r="AC61" s="32" t="str">
        <f>IF(Killian!$G60="EX",3,IF(Killian!$G60="BN",1,"0"))</f>
        <v>0</v>
      </c>
      <c r="AD61" s="32" t="str">
        <f>IF(Lahcen!$G60="EX",3,IF(Lahcen!$G60="BN",1,"0"))</f>
        <v>0</v>
      </c>
      <c r="AE61" s="32" t="str">
        <f>IF(Lucien!$G60="EX",3,IF(Lucien!$G60="BN",1,"0"))</f>
        <v>0</v>
      </c>
      <c r="AF61" s="32" t="str">
        <f>IF(Mickael!$G60="EX",3,IF(Mickael!$G60="BN",1,"0"))</f>
        <v>0</v>
      </c>
      <c r="AG61" s="32" t="str">
        <f>IF(Nazrin!$G60="EX",3,IF(Nazrin!$G60="BN",1,"0"))</f>
        <v>0</v>
      </c>
      <c r="AH61" s="32" t="str">
        <f>IF('Patrick F'!$G60="EX",3,IF('Patrick F'!$G60="BN",1,"0"))</f>
        <v>0</v>
      </c>
      <c r="AI61" s="32" t="str">
        <f>IF('Pierre S'!$G60="EX",3,IF('Pierre S'!$G60="BN",1,"0"))</f>
        <v>0</v>
      </c>
      <c r="AJ61" s="32" t="str">
        <f>IF(Reda!$G60="EX",3,IF(Reda!$G60="BN",1,"0"))</f>
        <v>0</v>
      </c>
      <c r="AK61" s="32" t="str">
        <f>IF(Renaud!$G60="EX",3,IF(Renaud!$G60="BN",1,"0"))</f>
        <v>0</v>
      </c>
      <c r="AL61" s="32" t="str">
        <f>IF(Romaric!$G60="EX",3,IF(Romaric!$G60="BN",1,"0"))</f>
        <v>0</v>
      </c>
      <c r="AM61" s="32" t="str">
        <f>IF(Soline!$G60="EX",3,IF(Soline!$G60="BN",1,"0"))</f>
        <v>0</v>
      </c>
      <c r="AN61" s="32" t="str">
        <f>IF(Timo!$G60="EX",3,IF(Timo!$G60="BN",1,"0"))</f>
        <v>0</v>
      </c>
      <c r="AO61" s="32" t="str">
        <f>IF(Vanessa!$G60="EX",3,IF(Vanessa!$G60="BN",1,"0"))</f>
        <v>0</v>
      </c>
      <c r="AP61" s="194" t="str">
        <f>IF(Samy!G60="EX",3,IF(Samy!G60="BN",1,"0"))</f>
        <v>0</v>
      </c>
      <c r="AQ61" s="194" t="str">
        <f>IF(Hypo!G60="EX",3,IF(Hypo!G60="BN",1,"0"))</f>
        <v>0</v>
      </c>
      <c r="AR61" s="194" t="str">
        <f>IF(Bastien!G60="EX",3,IF(Bastien!G60="BN",1,"0"))</f>
        <v>0</v>
      </c>
      <c r="AS61" s="32" t="str">
        <f>IF(Guillaume!G60="EX",3,IF(Guillaume!G60="BN",1,"0"))</f>
        <v>0</v>
      </c>
      <c r="AT61" s="32" t="str">
        <f>IF(Arthur!G60="EX",3,IF(Arthur!G60="BN",1,"0"))</f>
        <v>0</v>
      </c>
      <c r="AU61" s="295" t="str">
        <f>IF(Andrea!G60="EX",3,IF(Andrea!G60="BN",1,"0"))</f>
        <v>0</v>
      </c>
    </row>
    <row r="62" spans="1:47" x14ac:dyDescent="0.2">
      <c r="A62" s="4">
        <v>44893</v>
      </c>
      <c r="B62" s="5">
        <v>0.83333333333333337</v>
      </c>
      <c r="C62" s="29" t="str">
        <f>C60</f>
        <v>Portugal</v>
      </c>
      <c r="D62" s="12"/>
      <c r="E62" s="12"/>
      <c r="F62" s="29" t="str">
        <f>C59</f>
        <v>Uruguay</v>
      </c>
      <c r="I62" s="31" t="str">
        <f>IF(Adrien!G61="EX",3,IF(Adrien!G61="BN",1,"0"))</f>
        <v>0</v>
      </c>
      <c r="J62" s="31" t="str">
        <f>IF(Amine!G61="EX",3,IF(Amine!G61="BN",1,"0"))</f>
        <v>0</v>
      </c>
      <c r="K62" s="32" t="str">
        <f>IF(Anas!G61="EX",3,IF(Anas!G61="BN",1,"0"))</f>
        <v>0</v>
      </c>
      <c r="L62" s="32" t="str">
        <f>IF(Antoine!G61="EX",3,IF(Antoine!G61="BN",1,"0"))</f>
        <v>0</v>
      </c>
      <c r="M62" s="32" t="str">
        <f>IF(Arezou!G61="EX",3,IF(Arezou!G61="BN",1,"0"))</f>
        <v>0</v>
      </c>
      <c r="N62" s="32" t="str">
        <f>IF(Arnaud!$G61="EX",3,IF(Arnaud!$G61="BN",1,"0"))</f>
        <v>0</v>
      </c>
      <c r="O62" s="32" t="str">
        <f>IF(Chloe!$G61="EX",3,IF(Chloe!$G61="BN",1,"0"))</f>
        <v>0</v>
      </c>
      <c r="P62" s="32" t="str">
        <f>IF(Dan!$G61="EX",3,IF(Dan!$G61="BN",1,"0"))</f>
        <v>0</v>
      </c>
      <c r="Q62" s="32" t="str">
        <f>IF(David!$G61="EX",3,IF(David!$G61="BN",1,"0"))</f>
        <v>0</v>
      </c>
      <c r="R62" s="32" t="str">
        <f>IF(Dom!$G61="EX",3,IF(Dom!$G61="BN",1,"0"))</f>
        <v>0</v>
      </c>
      <c r="S62" s="32" t="str">
        <f>IF(Dusan!$G61="EX",3,IF(Dusan!$G61="BN",1,"0"))</f>
        <v>0</v>
      </c>
      <c r="T62" s="32" t="str">
        <f>IF(Dylan!$G61="EX",3,IF(Dylan!$G61="BN",1,"0"))</f>
        <v>0</v>
      </c>
      <c r="U62" s="32" t="str">
        <f>IF(Fred!$G61="EX",3,IF(Fred!$G61="BN",1,"0"))</f>
        <v>0</v>
      </c>
      <c r="V62" s="32" t="str">
        <f>IF(Hamama!$G61="EX",3,IF(Hamama!$G61="BN",1,"0"))</f>
        <v>0</v>
      </c>
      <c r="W62" s="32" t="str">
        <f>IF('Jean Marie'!G61="EX",3,IF('Jean Marie'!G61="BN",1,"0"))</f>
        <v>0</v>
      </c>
      <c r="X62" s="32" t="str">
        <f>IF('Jonathan B'!G61="EX",3,IF('Jonathan B'!$G61="BN",1,"0"))</f>
        <v>0</v>
      </c>
      <c r="Y62" s="32" t="str">
        <f>IF('Jonathan M'!G61="EX",3,IF('Jonathan M'!$G61="BN",1,"0"))</f>
        <v>0</v>
      </c>
      <c r="Z62" s="32" t="str">
        <f>IF(José!$G61="EX",3,IF(José!$G61="BN",1,"0"))</f>
        <v>0</v>
      </c>
      <c r="AA62" s="32" t="str">
        <f>IF(Julie!$G61="EX",3,IF(Julie!$G61="BN",1,"0"))</f>
        <v>0</v>
      </c>
      <c r="AB62" s="32" t="str">
        <f>IF(Julien!$G61="EX",3,IF(Julien!$G61="BN",1,"0"))</f>
        <v>0</v>
      </c>
      <c r="AC62" s="32" t="str">
        <f>IF(Killian!$G61="EX",3,IF(Killian!$G61="BN",1,"0"))</f>
        <v>0</v>
      </c>
      <c r="AD62" s="32" t="str">
        <f>IF(Lahcen!$G61="EX",3,IF(Lahcen!$G61="BN",1,"0"))</f>
        <v>0</v>
      </c>
      <c r="AE62" s="32" t="str">
        <f>IF(Lucien!$G61="EX",3,IF(Lucien!$G61="BN",1,"0"))</f>
        <v>0</v>
      </c>
      <c r="AF62" s="32" t="str">
        <f>IF(Mickael!$G61="EX",3,IF(Mickael!$G61="BN",1,"0"))</f>
        <v>0</v>
      </c>
      <c r="AG62" s="32" t="str">
        <f>IF(Nazrin!$G61="EX",3,IF(Nazrin!$G61="BN",1,"0"))</f>
        <v>0</v>
      </c>
      <c r="AH62" s="32" t="str">
        <f>IF('Patrick F'!$G61="EX",3,IF('Patrick F'!$G61="BN",1,"0"))</f>
        <v>0</v>
      </c>
      <c r="AI62" s="32" t="str">
        <f>IF('Pierre S'!$G61="EX",3,IF('Pierre S'!$G61="BN",1,"0"))</f>
        <v>0</v>
      </c>
      <c r="AJ62" s="32" t="str">
        <f>IF(Reda!$G61="EX",3,IF(Reda!$G61="BN",1,"0"))</f>
        <v>0</v>
      </c>
      <c r="AK62" s="32" t="str">
        <f>IF(Renaud!$G61="EX",3,IF(Renaud!$G61="BN",1,"0"))</f>
        <v>0</v>
      </c>
      <c r="AL62" s="32" t="str">
        <f>IF(Romaric!$G61="EX",3,IF(Romaric!$G61="BN",1,"0"))</f>
        <v>0</v>
      </c>
      <c r="AM62" s="32" t="str">
        <f>IF(Soline!$G61="EX",3,IF(Soline!$G61="BN",1,"0"))</f>
        <v>0</v>
      </c>
      <c r="AN62" s="32" t="str">
        <f>IF(Timo!$G61="EX",3,IF(Timo!$G61="BN",1,"0"))</f>
        <v>0</v>
      </c>
      <c r="AO62" s="32" t="str">
        <f>IF(Vanessa!$G61="EX",3,IF(Vanessa!$G61="BN",1,"0"))</f>
        <v>0</v>
      </c>
      <c r="AP62" s="194" t="str">
        <f>IF(Samy!G61="EX",3,IF(Samy!G61="BN",1,"0"))</f>
        <v>0</v>
      </c>
      <c r="AQ62" s="194" t="str">
        <f>IF(Hypo!G61="EX",3,IF(Hypo!G61="BN",1,"0"))</f>
        <v>0</v>
      </c>
      <c r="AR62" s="194" t="str">
        <f>IF(Bastien!G61="EX",3,IF(Bastien!G61="BN",1,"0"))</f>
        <v>0</v>
      </c>
      <c r="AS62" s="32" t="str">
        <f>IF(Guillaume!G61="EX",3,IF(Guillaume!G61="BN",1,"0"))</f>
        <v>0</v>
      </c>
      <c r="AT62" s="32" t="str">
        <f>IF(Arthur!G61="EX",3,IF(Arthur!G61="BN",1,"0"))</f>
        <v>0</v>
      </c>
      <c r="AU62" s="295" t="str">
        <f>IF(Andrea!G61="EX",3,IF(Andrea!G61="BN",1,"0"))</f>
        <v>0</v>
      </c>
    </row>
    <row r="63" spans="1:47" x14ac:dyDescent="0.2">
      <c r="A63" s="1">
        <v>44897</v>
      </c>
      <c r="B63" s="2">
        <v>0.66666666666666663</v>
      </c>
      <c r="C63" s="28" t="str">
        <f>F59</f>
        <v>Corée du sud</v>
      </c>
      <c r="D63" s="12"/>
      <c r="E63" s="12"/>
      <c r="F63" s="28" t="str">
        <f>C60</f>
        <v>Portugal</v>
      </c>
      <c r="I63" s="31" t="str">
        <f>IF(Adrien!G62="EX",3,IF(Adrien!G62="BN",1,"0"))</f>
        <v>0</v>
      </c>
      <c r="J63" s="31" t="str">
        <f>IF(Amine!G62="EX",3,IF(Amine!G62="BN",1,"0"))</f>
        <v>0</v>
      </c>
      <c r="K63" s="32" t="str">
        <f>IF(Anas!G62="EX",3,IF(Anas!G62="BN",1,"0"))</f>
        <v>0</v>
      </c>
      <c r="L63" s="32" t="str">
        <f>IF(Antoine!G62="EX",3,IF(Antoine!G62="BN",1,"0"))</f>
        <v>0</v>
      </c>
      <c r="M63" s="32" t="str">
        <f>IF(Arezou!G62="EX",3,IF(Arezou!G62="BN",1,"0"))</f>
        <v>0</v>
      </c>
      <c r="N63" s="32" t="str">
        <f>IF(Arnaud!$G62="EX",3,IF(Arnaud!$G62="BN",1,"0"))</f>
        <v>0</v>
      </c>
      <c r="O63" s="32" t="str">
        <f>IF(Chloe!$G62="EX",3,IF(Chloe!$G62="BN",1,"0"))</f>
        <v>0</v>
      </c>
      <c r="P63" s="32" t="str">
        <f>IF(Dan!$G62="EX",3,IF(Dan!$G62="BN",1,"0"))</f>
        <v>0</v>
      </c>
      <c r="Q63" s="32" t="str">
        <f>IF(David!$G62="EX",3,IF(David!$G62="BN",1,"0"))</f>
        <v>0</v>
      </c>
      <c r="R63" s="32" t="str">
        <f>IF(Dom!$G62="EX",3,IF(Dom!$G62="BN",1,"0"))</f>
        <v>0</v>
      </c>
      <c r="S63" s="32" t="str">
        <f>IF(Dusan!$G62="EX",3,IF(Dusan!$G62="BN",1,"0"))</f>
        <v>0</v>
      </c>
      <c r="T63" s="32" t="str">
        <f>IF(Dylan!$G62="EX",3,IF(Dylan!$G62="BN",1,"0"))</f>
        <v>0</v>
      </c>
      <c r="U63" s="32" t="str">
        <f>IF(Fred!$G62="EX",3,IF(Fred!$G62="BN",1,"0"))</f>
        <v>0</v>
      </c>
      <c r="V63" s="32" t="str">
        <f>IF(Hamama!$G62="EX",3,IF(Hamama!$G62="BN",1,"0"))</f>
        <v>0</v>
      </c>
      <c r="W63" s="32" t="str">
        <f>IF('Jean Marie'!G62="EX",3,IF('Jean Marie'!G62="BN",1,"0"))</f>
        <v>0</v>
      </c>
      <c r="X63" s="32" t="str">
        <f>IF('Jonathan B'!G62="EX",3,IF('Jonathan B'!$G62="BN",1,"0"))</f>
        <v>0</v>
      </c>
      <c r="Y63" s="32" t="str">
        <f>IF('Jonathan M'!G62="EX",3,IF('Jonathan M'!$G62="BN",1,"0"))</f>
        <v>0</v>
      </c>
      <c r="Z63" s="32" t="str">
        <f>IF(José!$G62="EX",3,IF(José!$G62="BN",1,"0"))</f>
        <v>0</v>
      </c>
      <c r="AA63" s="32" t="str">
        <f>IF(Julie!$G62="EX",3,IF(Julie!$G62="BN",1,"0"))</f>
        <v>0</v>
      </c>
      <c r="AB63" s="32" t="str">
        <f>IF(Julien!$G62="EX",3,IF(Julien!$G62="BN",1,"0"))</f>
        <v>0</v>
      </c>
      <c r="AC63" s="32" t="str">
        <f>IF(Killian!$G62="EX",3,IF(Killian!$G62="BN",1,"0"))</f>
        <v>0</v>
      </c>
      <c r="AD63" s="32" t="str">
        <f>IF(Lahcen!$G62="EX",3,IF(Lahcen!$G62="BN",1,"0"))</f>
        <v>0</v>
      </c>
      <c r="AE63" s="32" t="str">
        <f>IF(Lucien!$G62="EX",3,IF(Lucien!$G62="BN",1,"0"))</f>
        <v>0</v>
      </c>
      <c r="AF63" s="32" t="str">
        <f>IF(Mickael!$G62="EX",3,IF(Mickael!$G62="BN",1,"0"))</f>
        <v>0</v>
      </c>
      <c r="AG63" s="32" t="str">
        <f>IF(Nazrin!$G62="EX",3,IF(Nazrin!$G62="BN",1,"0"))</f>
        <v>0</v>
      </c>
      <c r="AH63" s="32" t="str">
        <f>IF('Patrick F'!$G62="EX",3,IF('Patrick F'!$G62="BN",1,"0"))</f>
        <v>0</v>
      </c>
      <c r="AI63" s="32" t="str">
        <f>IF('Pierre S'!$G62="EX",3,IF('Pierre S'!$G62="BN",1,"0"))</f>
        <v>0</v>
      </c>
      <c r="AJ63" s="32" t="str">
        <f>IF(Reda!$G62="EX",3,IF(Reda!$G62="BN",1,"0"))</f>
        <v>0</v>
      </c>
      <c r="AK63" s="32" t="str">
        <f>IF(Renaud!$G62="EX",3,IF(Renaud!$G62="BN",1,"0"))</f>
        <v>0</v>
      </c>
      <c r="AL63" s="32" t="str">
        <f>IF(Romaric!$G62="EX",3,IF(Romaric!$G62="BN",1,"0"))</f>
        <v>0</v>
      </c>
      <c r="AM63" s="32" t="str">
        <f>IF(Soline!$G62="EX",3,IF(Soline!$G62="BN",1,"0"))</f>
        <v>0</v>
      </c>
      <c r="AN63" s="32" t="str">
        <f>IF(Timo!$G62="EX",3,IF(Timo!$G62="BN",1,"0"))</f>
        <v>0</v>
      </c>
      <c r="AO63" s="32" t="str">
        <f>IF(Vanessa!$G62="EX",3,IF(Vanessa!$G62="BN",1,"0"))</f>
        <v>0</v>
      </c>
      <c r="AP63" s="194" t="str">
        <f>IF(Samy!G62="EX",3,IF(Samy!G62="BN",1,"0"))</f>
        <v>0</v>
      </c>
      <c r="AQ63" s="194" t="str">
        <f>IF(Hypo!G62="EX",3,IF(Hypo!G62="BN",1,"0"))</f>
        <v>0</v>
      </c>
      <c r="AR63" s="194" t="str">
        <f>IF(Bastien!G62="EX",3,IF(Bastien!G62="BN",1,"0"))</f>
        <v>0</v>
      </c>
      <c r="AS63" s="32" t="str">
        <f>IF(Guillaume!G62="EX",3,IF(Guillaume!G62="BN",1,"0"))</f>
        <v>0</v>
      </c>
      <c r="AT63" s="32" t="str">
        <f>IF(Arthur!G62="EX",3,IF(Arthur!G62="BN",1,"0"))</f>
        <v>0</v>
      </c>
      <c r="AU63" s="295" t="str">
        <f>IF(Andrea!G62="EX",3,IF(Andrea!G62="BN",1,"0"))</f>
        <v>0</v>
      </c>
    </row>
    <row r="64" spans="1:47" x14ac:dyDescent="0.2">
      <c r="A64" s="4">
        <v>44897</v>
      </c>
      <c r="B64" s="5">
        <v>0.66666666666666663</v>
      </c>
      <c r="C64" s="29" t="str">
        <f>F60</f>
        <v>Ghana</v>
      </c>
      <c r="D64" s="12"/>
      <c r="E64" s="12"/>
      <c r="F64" s="29" t="str">
        <f>C59</f>
        <v>Uruguay</v>
      </c>
      <c r="I64" s="31" t="str">
        <f>IF(Adrien!G63="EX",3,IF(Adrien!G63="BN",1,"0"))</f>
        <v>0</v>
      </c>
      <c r="J64" s="31" t="str">
        <f>IF(Amine!G63="EX",3,IF(Amine!G63="BN",1,"0"))</f>
        <v>0</v>
      </c>
      <c r="K64" s="32" t="str">
        <f>IF(Anas!G63="EX",3,IF(Anas!G63="BN",1,"0"))</f>
        <v>0</v>
      </c>
      <c r="L64" s="32" t="str">
        <f>IF(Antoine!G63="EX",3,IF(Antoine!G63="BN",1,"0"))</f>
        <v>0</v>
      </c>
      <c r="M64" s="32" t="str">
        <f>IF(Arezou!G63="EX",3,IF(Arezou!G63="BN",1,"0"))</f>
        <v>0</v>
      </c>
      <c r="N64" s="32" t="str">
        <f>IF(Arnaud!$G63="EX",3,IF(Arnaud!$G63="BN",1,"0"))</f>
        <v>0</v>
      </c>
      <c r="O64" s="32" t="str">
        <f>IF(Chloe!$G63="EX",3,IF(Chloe!$G63="BN",1,"0"))</f>
        <v>0</v>
      </c>
      <c r="P64" s="32" t="str">
        <f>IF(Dan!$G63="EX",3,IF(Dan!$G63="BN",1,"0"))</f>
        <v>0</v>
      </c>
      <c r="Q64" s="32" t="str">
        <f>IF(David!$G63="EX",3,IF(David!$G63="BN",1,"0"))</f>
        <v>0</v>
      </c>
      <c r="R64" s="33" t="str">
        <f>IF(Dom!$G63="EX",3,IF(Dom!$G63="BN",1,"0"))</f>
        <v>0</v>
      </c>
      <c r="S64" s="32" t="str">
        <f>IF(Dusan!$G63="EX",3,IF(Dusan!$G63="BN",1,"0"))</f>
        <v>0</v>
      </c>
      <c r="T64" s="32" t="str">
        <f>IF(Dylan!$G63="EX",3,IF(Dylan!$G63="BN",1,"0"))</f>
        <v>0</v>
      </c>
      <c r="U64" s="32" t="str">
        <f>IF(Fred!$G63="EX",3,IF(Fred!$G63="BN",1,"0"))</f>
        <v>0</v>
      </c>
      <c r="V64" s="32" t="str">
        <f>IF(Hamama!$G63="EX",3,IF(Hamama!$G63="BN",1,"0"))</f>
        <v>0</v>
      </c>
      <c r="W64" s="32" t="str">
        <f>IF('Jean Marie'!G63="EX",3,IF('Jean Marie'!G63="BN",1,"0"))</f>
        <v>0</v>
      </c>
      <c r="X64" s="32" t="str">
        <f>IF('Jonathan B'!G63="EX",3,IF('Jonathan B'!$G63="BN",1,"0"))</f>
        <v>0</v>
      </c>
      <c r="Y64" s="32" t="str">
        <f>IF('Jonathan M'!G63="EX",3,IF('Jonathan M'!$G63="BN",1,"0"))</f>
        <v>0</v>
      </c>
      <c r="Z64" s="32" t="str">
        <f>IF(José!$G63="EX",3,IF(José!$G63="BN",1,"0"))</f>
        <v>0</v>
      </c>
      <c r="AA64" s="32" t="str">
        <f>IF(Julie!$G63="EX",3,IF(Julie!$G63="BN",1,"0"))</f>
        <v>0</v>
      </c>
      <c r="AB64" s="32" t="str">
        <f>IF(Julien!$G63="EX",3,IF(Julien!$G63="BN",1,"0"))</f>
        <v>0</v>
      </c>
      <c r="AC64" s="32" t="str">
        <f>IF(Killian!$G63="EX",3,IF(Killian!$G63="BN",1,"0"))</f>
        <v>0</v>
      </c>
      <c r="AD64" s="32" t="str">
        <f>IF(Lahcen!$G63="EX",3,IF(Lahcen!$G63="BN",1,"0"))</f>
        <v>0</v>
      </c>
      <c r="AE64" s="32" t="str">
        <f>IF(Lucien!$G63="EX",3,IF(Lucien!$G63="BN",1,"0"))</f>
        <v>0</v>
      </c>
      <c r="AF64" s="32" t="str">
        <f>IF(Mickael!$G63="EX",3,IF(Mickael!$G63="BN",1,"0"))</f>
        <v>0</v>
      </c>
      <c r="AG64" s="32" t="str">
        <f>IF(Nazrin!$G63="EX",3,IF(Nazrin!$G63="BN",1,"0"))</f>
        <v>0</v>
      </c>
      <c r="AH64" s="32" t="str">
        <f>IF('Patrick F'!$G63="EX",3,IF('Patrick F'!$G63="BN",1,"0"))</f>
        <v>0</v>
      </c>
      <c r="AI64" s="32" t="str">
        <f>IF('Pierre S'!$G63="EX",3,IF('Pierre S'!$G63="BN",1,"0"))</f>
        <v>0</v>
      </c>
      <c r="AJ64" s="32" t="str">
        <f>IF(Reda!$G63="EX",3,IF(Reda!$G63="BN",1,"0"))</f>
        <v>0</v>
      </c>
      <c r="AK64" s="32" t="str">
        <f>IF(Renaud!$G63="EX",3,IF(Renaud!$G63="BN",1,"0"))</f>
        <v>0</v>
      </c>
      <c r="AL64" s="32" t="str">
        <f>IF(Romaric!$G63="EX",3,IF(Romaric!$G63="BN",1,"0"))</f>
        <v>0</v>
      </c>
      <c r="AM64" s="32" t="str">
        <f>IF(Soline!$G63="EX",3,IF(Soline!$G63="BN",1,"0"))</f>
        <v>0</v>
      </c>
      <c r="AN64" s="32" t="str">
        <f>IF(Timo!$G63="EX",3,IF(Timo!$G63="BN",1,"0"))</f>
        <v>0</v>
      </c>
      <c r="AO64" s="32" t="str">
        <f>IF(Vanessa!$G63="EX",3,IF(Vanessa!$G63="BN",1,"0"))</f>
        <v>0</v>
      </c>
      <c r="AP64" s="196" t="str">
        <f>IF(Samy!G63="EX",3,IF(Samy!G63="BN",1,"0"))</f>
        <v>0</v>
      </c>
      <c r="AQ64" s="196" t="str">
        <f>IF(Hypo!G63="EX",3,IF(Hypo!G63="BN",1,"0"))</f>
        <v>0</v>
      </c>
      <c r="AR64" s="196" t="str">
        <f>IF(Bastien!G63="EX",3,IF(Bastien!G63="BN",1,"0"))</f>
        <v>0</v>
      </c>
      <c r="AS64" s="33" t="str">
        <f>IF(Guillaume!G63="EX",3,IF(Guillaume!G63="BN",1,"0"))</f>
        <v>0</v>
      </c>
      <c r="AT64" s="33" t="str">
        <f>IF(Arthur!G63="EX",3,IF(Arthur!G63="BN",1,"0"))</f>
        <v>0</v>
      </c>
      <c r="AU64" s="297" t="str">
        <f>IF(Andrea!G63="EX",3,IF(Andrea!G63="BN",1,"0"))</f>
        <v>0</v>
      </c>
    </row>
    <row r="65" spans="9:47" x14ac:dyDescent="0.2">
      <c r="I65" s="243">
        <f>SUBTOTAL(109,Table1[Adrien])</f>
        <v>1</v>
      </c>
      <c r="J65" s="243">
        <f>SUBTOTAL(109,Table1[Amine])</f>
        <v>3</v>
      </c>
      <c r="K65" s="243">
        <f>SUBTOTAL(109,Table1[Anas])</f>
        <v>7</v>
      </c>
      <c r="L65" s="243">
        <f>SUBTOTAL(109,Table1[Antoine M.])</f>
        <v>3</v>
      </c>
      <c r="M65" s="243">
        <f>SUBTOTAL(109,Table1[Arezou])</f>
        <v>5</v>
      </c>
      <c r="N65" s="243">
        <f>SUBTOTAL(109,Table1[Arnaud T.])</f>
        <v>1</v>
      </c>
      <c r="O65" s="243">
        <f>SUBTOTAL(109,Table1[Chloé])</f>
        <v>7</v>
      </c>
      <c r="P65" s="243">
        <f>SUBTOTAL(109,Table1[Dan L.])</f>
        <v>6</v>
      </c>
      <c r="Q65" s="243">
        <f>SUBTOTAL(109,Table1[David P.])</f>
        <v>5</v>
      </c>
      <c r="R65" s="243">
        <f>SUBTOTAL(109,Table1[Dom])</f>
        <v>4</v>
      </c>
      <c r="S65" s="243">
        <f>SUBTOTAL(109,Table1[Dusan])</f>
        <v>5</v>
      </c>
      <c r="T65" s="243">
        <f>SUBTOTAL(109,Table1[Dylan R.])</f>
        <v>6</v>
      </c>
      <c r="U65" s="243">
        <f>SUBTOTAL(109,Table1[Fred Moreau])</f>
        <v>4</v>
      </c>
      <c r="V65" s="243">
        <f>SUBTOTAL(109,Table1[Hamama])</f>
        <v>2</v>
      </c>
      <c r="W65" s="243">
        <f>SUBTOTAL(109,Table1[Jean-Marie])</f>
        <v>5</v>
      </c>
      <c r="X65" s="243">
        <f>SUBTOTAL(109,Table1[Jonathan B.])</f>
        <v>6</v>
      </c>
      <c r="Y65" s="243">
        <f>SUBTOTAL(109,Table1[Jonathan M.])</f>
        <v>5</v>
      </c>
      <c r="Z65" s="243">
        <f>SUBTOTAL(109,Table1[José])</f>
        <v>1</v>
      </c>
      <c r="AA65" s="243">
        <f>SUBTOTAL(109,Table1[Julie])</f>
        <v>5</v>
      </c>
      <c r="AB65" s="243">
        <f>SUBTOTAL(109,Table1[Julien])</f>
        <v>5</v>
      </c>
      <c r="AC65" s="243">
        <f>SUBTOTAL(109,Table1[Kilian])</f>
        <v>4</v>
      </c>
      <c r="AD65" s="243">
        <f>SUBTOTAL(109,Table1[Lahcen])</f>
        <v>3</v>
      </c>
      <c r="AE65" s="243">
        <f>SUBTOTAL(109,Table1[Lucien])</f>
        <v>4</v>
      </c>
      <c r="AF65" s="243">
        <f>SUBTOTAL(109,Table1[Mikael])</f>
        <v>2</v>
      </c>
      <c r="AG65" s="243">
        <f>SUBTOTAL(109,Table1[Nazrin])</f>
        <v>2</v>
      </c>
      <c r="AH65" s="243">
        <f>SUBTOTAL(109,Table1[Patrick F.])</f>
        <v>4</v>
      </c>
      <c r="AI65" s="243">
        <f>SUBTOTAL(109,Table1[Pierre S.])</f>
        <v>2</v>
      </c>
      <c r="AJ65" s="243">
        <f>SUBTOTAL(109,Table1[Reda])</f>
        <v>2</v>
      </c>
      <c r="AK65" s="243">
        <f>SUBTOTAL(109,Table1[Renaud])</f>
        <v>2</v>
      </c>
      <c r="AL65" s="243">
        <f>SUBTOTAL(109,Table1[Romaric])</f>
        <v>1</v>
      </c>
      <c r="AM65" s="243">
        <f>SUBTOTAL(109,Table1[Soline])</f>
        <v>3</v>
      </c>
      <c r="AN65" s="243">
        <f>SUBTOTAL(109,Table1[Timo D.])</f>
        <v>8</v>
      </c>
      <c r="AO65" s="243">
        <f>SUBTOTAL(109,Table1[Vanessa])</f>
        <v>4</v>
      </c>
      <c r="AP65" s="243">
        <f>SUBTOTAL(109,Table1[Samy])</f>
        <v>8</v>
      </c>
      <c r="AQ65" s="243">
        <f>SUBTOTAL(109,Table1[Hypolyte])</f>
        <v>5</v>
      </c>
      <c r="AR65" s="243">
        <f>SUBTOTAL(109,Table1[Bastien])</f>
        <v>6</v>
      </c>
      <c r="AS65" s="243">
        <f>SUBTOTAL(109,Table1[Guillaume])</f>
        <v>4</v>
      </c>
      <c r="AT65" s="243">
        <f>SUBTOTAL(109,Table1[Arthur])</f>
        <v>8</v>
      </c>
      <c r="AU65" s="243">
        <f>SUBTOTAL(109,Table1[Andrea])</f>
        <v>5</v>
      </c>
    </row>
  </sheetData>
  <mergeCells count="10">
    <mergeCell ref="I1:AU1"/>
    <mergeCell ref="A50:F50"/>
    <mergeCell ref="A58:F58"/>
    <mergeCell ref="A1:F1"/>
    <mergeCell ref="A2:F2"/>
    <mergeCell ref="A10:F10"/>
    <mergeCell ref="A18:F18"/>
    <mergeCell ref="A26:F26"/>
    <mergeCell ref="A34:F34"/>
    <mergeCell ref="A42:F42"/>
  </mergeCells>
  <phoneticPr fontId="0" type="noConversion"/>
  <conditionalFormatting sqref="I3:AT64">
    <cfRule type="cellIs" dxfId="88" priority="2" operator="equal">
      <formula>1</formula>
    </cfRule>
    <cfRule type="cellIs" dxfId="87" priority="3" operator="equal">
      <formula>3</formula>
    </cfRule>
  </conditionalFormatting>
  <conditionalFormatting sqref="I65:AU65">
    <cfRule type="top10" dxfId="86" priority="1" rank="5"/>
  </conditionalFormatting>
  <pageMargins left="0.74803149606299213" right="0.74803149606299213" top="0.59055118110236227" bottom="0.59055118110236227" header="0.31496062992125984" footer="0.31496062992125984"/>
  <pageSetup paperSize="9" orientation="landscape" r:id="rId1"/>
  <headerFooter alignWithMargins="0">
    <oddFooter>&amp;L&amp;"Arial"&amp;8 PERSONAL-COUTETD EUP1: 2015987703: 1&amp;C&amp;"Arial"&amp;8&amp;P&amp;R&amp;"Arial"&amp;8&amp;D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workbookViewId="0">
      <selection activeCell="D22" sqref="D22"/>
    </sheetView>
  </sheetViews>
  <sheetFormatPr defaultRowHeight="12.75" x14ac:dyDescent="0.2"/>
  <cols>
    <col min="1" max="1" width="11.7109375" bestFit="1" customWidth="1"/>
    <col min="2" max="2" width="4.42578125" customWidth="1"/>
  </cols>
  <sheetData>
    <row r="1" spans="1:2" x14ac:dyDescent="0.2">
      <c r="A1" t="s">
        <v>84</v>
      </c>
      <c r="B1" t="s">
        <v>85</v>
      </c>
    </row>
    <row r="2" spans="1:2" x14ac:dyDescent="0.2">
      <c r="A2" t="s">
        <v>5</v>
      </c>
      <c r="B2" s="245" t="s">
        <v>86</v>
      </c>
    </row>
    <row r="3" spans="1:2" x14ac:dyDescent="0.2">
      <c r="A3" t="s">
        <v>6</v>
      </c>
      <c r="B3" s="245"/>
    </row>
    <row r="4" spans="1:2" x14ac:dyDescent="0.2">
      <c r="A4" t="s">
        <v>7</v>
      </c>
      <c r="B4" s="245"/>
    </row>
    <row r="5" spans="1:2" x14ac:dyDescent="0.2">
      <c r="A5" t="s">
        <v>8</v>
      </c>
      <c r="B5" s="245"/>
    </row>
    <row r="6" spans="1:2" x14ac:dyDescent="0.2">
      <c r="A6" t="s">
        <v>9</v>
      </c>
      <c r="B6" s="245"/>
    </row>
    <row r="7" spans="1:2" x14ac:dyDescent="0.2">
      <c r="A7" t="s">
        <v>10</v>
      </c>
      <c r="B7" s="245"/>
    </row>
    <row r="8" spans="1:2" x14ac:dyDescent="0.2">
      <c r="A8" t="s">
        <v>42</v>
      </c>
      <c r="B8" s="245"/>
    </row>
    <row r="9" spans="1:2" x14ac:dyDescent="0.2">
      <c r="A9" t="s">
        <v>40</v>
      </c>
      <c r="B9" s="245"/>
    </row>
    <row r="10" spans="1:2" x14ac:dyDescent="0.2">
      <c r="A10" t="s">
        <v>11</v>
      </c>
      <c r="B10" s="245"/>
    </row>
    <row r="11" spans="1:2" x14ac:dyDescent="0.2">
      <c r="A11" t="s">
        <v>12</v>
      </c>
      <c r="B11" s="245"/>
    </row>
    <row r="12" spans="1:2" x14ac:dyDescent="0.2">
      <c r="A12" t="s">
        <v>13</v>
      </c>
      <c r="B12" s="245"/>
    </row>
    <row r="13" spans="1:2" x14ac:dyDescent="0.2">
      <c r="A13" t="s">
        <v>14</v>
      </c>
      <c r="B13" s="245" t="s">
        <v>86</v>
      </c>
    </row>
    <row r="14" spans="1:2" x14ac:dyDescent="0.2">
      <c r="A14" t="s">
        <v>15</v>
      </c>
      <c r="B14" s="245"/>
    </row>
    <row r="15" spans="1:2" x14ac:dyDescent="0.2">
      <c r="A15" t="s">
        <v>16</v>
      </c>
      <c r="B15" s="245"/>
    </row>
    <row r="16" spans="1:2" x14ac:dyDescent="0.2">
      <c r="A16" t="s">
        <v>17</v>
      </c>
      <c r="B16" s="245"/>
    </row>
    <row r="17" spans="1:2" x14ac:dyDescent="0.2">
      <c r="A17" t="s">
        <v>41</v>
      </c>
      <c r="B17" s="245"/>
    </row>
    <row r="18" spans="1:2" x14ac:dyDescent="0.2">
      <c r="A18" t="s">
        <v>18</v>
      </c>
      <c r="B18" s="245" t="s">
        <v>86</v>
      </c>
    </row>
    <row r="19" spans="1:2" x14ac:dyDescent="0.2">
      <c r="A19" t="s">
        <v>39</v>
      </c>
      <c r="B19" s="245"/>
    </row>
    <row r="20" spans="1:2" x14ac:dyDescent="0.2">
      <c r="A20" t="s">
        <v>19</v>
      </c>
      <c r="B20" s="245" t="s">
        <v>86</v>
      </c>
    </row>
    <row r="21" spans="1:2" x14ac:dyDescent="0.2">
      <c r="A21" t="s">
        <v>20</v>
      </c>
      <c r="B21" s="245" t="s">
        <v>86</v>
      </c>
    </row>
    <row r="22" spans="1:2" x14ac:dyDescent="0.2">
      <c r="A22" t="s">
        <v>21</v>
      </c>
      <c r="B22" s="245"/>
    </row>
    <row r="23" spans="1:2" x14ac:dyDescent="0.2">
      <c r="A23" t="s">
        <v>22</v>
      </c>
      <c r="B23" s="245" t="s">
        <v>86</v>
      </c>
    </row>
    <row r="24" spans="1:2" x14ac:dyDescent="0.2">
      <c r="A24" t="s">
        <v>23</v>
      </c>
      <c r="B24" s="245" t="s">
        <v>86</v>
      </c>
    </row>
    <row r="25" spans="1:2" x14ac:dyDescent="0.2">
      <c r="A25" t="s">
        <v>24</v>
      </c>
      <c r="B25" s="245" t="s">
        <v>86</v>
      </c>
    </row>
    <row r="26" spans="1:2" x14ac:dyDescent="0.2">
      <c r="A26" t="s">
        <v>25</v>
      </c>
      <c r="B26" s="245" t="s">
        <v>86</v>
      </c>
    </row>
    <row r="27" spans="1:2" x14ac:dyDescent="0.2">
      <c r="A27" t="s">
        <v>26</v>
      </c>
      <c r="B27" s="245" t="s">
        <v>86</v>
      </c>
    </row>
    <row r="28" spans="1:2" x14ac:dyDescent="0.2">
      <c r="A28" t="s">
        <v>27</v>
      </c>
      <c r="B28" s="245" t="s">
        <v>86</v>
      </c>
    </row>
    <row r="29" spans="1:2" x14ac:dyDescent="0.2">
      <c r="A29" t="s">
        <v>28</v>
      </c>
      <c r="B29" s="245"/>
    </row>
    <row r="30" spans="1:2" x14ac:dyDescent="0.2">
      <c r="A30" t="s">
        <v>29</v>
      </c>
      <c r="B30" s="245"/>
    </row>
    <row r="31" spans="1:2" x14ac:dyDescent="0.2">
      <c r="A31" t="s">
        <v>30</v>
      </c>
      <c r="B31" s="245" t="s">
        <v>86</v>
      </c>
    </row>
    <row r="32" spans="1:2" x14ac:dyDescent="0.2">
      <c r="A32" t="s">
        <v>31</v>
      </c>
      <c r="B32" s="245"/>
    </row>
    <row r="33" spans="1:2" x14ac:dyDescent="0.2">
      <c r="A33" t="s">
        <v>32</v>
      </c>
      <c r="B33" s="245"/>
    </row>
    <row r="34" spans="1:2" x14ac:dyDescent="0.2">
      <c r="A34" t="s">
        <v>33</v>
      </c>
      <c r="B34" s="245" t="s">
        <v>86</v>
      </c>
    </row>
    <row r="35" spans="1:2" x14ac:dyDescent="0.2">
      <c r="A35" t="s">
        <v>34</v>
      </c>
      <c r="B35" s="245"/>
    </row>
    <row r="36" spans="1:2" x14ac:dyDescent="0.2">
      <c r="A36" t="s">
        <v>38</v>
      </c>
      <c r="B36" s="245" t="s">
        <v>86</v>
      </c>
    </row>
    <row r="37" spans="1:2" x14ac:dyDescent="0.2">
      <c r="A37" t="s">
        <v>35</v>
      </c>
      <c r="B37" s="245"/>
    </row>
    <row r="38" spans="1:2" x14ac:dyDescent="0.2">
      <c r="A38" t="s">
        <v>36</v>
      </c>
      <c r="B38" s="245"/>
    </row>
    <row r="39" spans="1:2" x14ac:dyDescent="0.2">
      <c r="A39" t="s">
        <v>37</v>
      </c>
      <c r="B39" s="245" t="s">
        <v>86</v>
      </c>
    </row>
  </sheetData>
  <conditionalFormatting sqref="B2:B39">
    <cfRule type="containsText" dxfId="1" priority="1" operator="containsText" text="P">
      <formula>NOT(ISERROR(SEARCH("P",B2)))</formula>
    </cfRule>
  </conditionalFormatting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zoomScaleNormal="100" workbookViewId="0">
      <selection activeCell="G26" sqref="G26"/>
    </sheetView>
  </sheetViews>
  <sheetFormatPr defaultRowHeight="12.75" x14ac:dyDescent="0.2"/>
  <cols>
    <col min="4" max="5" width="6.5703125" customWidth="1"/>
    <col min="6" max="6" width="12.7109375" customWidth="1"/>
  </cols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2</v>
      </c>
      <c r="E2" s="47">
        <v>1</v>
      </c>
      <c r="F2" s="54" t="s">
        <v>44</v>
      </c>
      <c r="G2" t="s">
        <v>88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3</v>
      </c>
      <c r="E3" s="47">
        <v>2</v>
      </c>
      <c r="F3" s="55" t="s">
        <v>48</v>
      </c>
      <c r="G3" t="s">
        <v>88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2</v>
      </c>
      <c r="E4" s="47">
        <v>3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4</v>
      </c>
      <c r="E5" s="47">
        <v>1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2</v>
      </c>
      <c r="E6" s="47">
        <v>1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0</v>
      </c>
      <c r="E7" s="47">
        <v>1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3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1</v>
      </c>
      <c r="E11" s="40">
        <v>0</v>
      </c>
      <c r="F11" s="59" t="s">
        <v>53</v>
      </c>
      <c r="G11" t="s">
        <v>88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2</v>
      </c>
      <c r="E12" s="40">
        <v>1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1</v>
      </c>
      <c r="E13" s="40">
        <v>0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0</v>
      </c>
      <c r="E14" s="40">
        <v>2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0</v>
      </c>
      <c r="E15" s="40">
        <v>2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2</v>
      </c>
      <c r="E18" s="41">
        <v>1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3</v>
      </c>
      <c r="E19" s="41">
        <v>1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0</v>
      </c>
      <c r="E20" s="41">
        <v>1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0</v>
      </c>
      <c r="E21" s="41">
        <v>1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1</v>
      </c>
      <c r="E22" s="41">
        <v>2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0</v>
      </c>
      <c r="E23" s="41">
        <v>1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1</v>
      </c>
      <c r="E26" s="42">
        <v>0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2</v>
      </c>
      <c r="E27" s="42">
        <v>1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1</v>
      </c>
      <c r="E28" s="42">
        <v>0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0</v>
      </c>
      <c r="E29" s="42">
        <v>0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0</v>
      </c>
      <c r="E30" s="42">
        <v>1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1</v>
      </c>
      <c r="E31" s="42">
        <v>3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1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2</v>
      </c>
      <c r="E35" s="43">
        <v>1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1</v>
      </c>
      <c r="E36" s="43">
        <v>1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2</v>
      </c>
      <c r="E37" s="43">
        <v>1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0</v>
      </c>
      <c r="E38" s="43">
        <v>2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0</v>
      </c>
      <c r="E39" s="43">
        <v>1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1</v>
      </c>
      <c r="E42" s="44">
        <v>2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3</v>
      </c>
      <c r="E43" s="44">
        <v>1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0</v>
      </c>
      <c r="E44" s="44">
        <v>1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0</v>
      </c>
      <c r="E45" s="44">
        <v>2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1</v>
      </c>
      <c r="E46" s="44">
        <v>1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2</v>
      </c>
      <c r="E47" s="44">
        <v>2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1</v>
      </c>
      <c r="E50" s="45">
        <v>2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3</v>
      </c>
      <c r="E51" s="45">
        <v>1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0</v>
      </c>
      <c r="E52" s="45">
        <v>3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2</v>
      </c>
      <c r="E53" s="45">
        <v>1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1</v>
      </c>
      <c r="E54" s="45">
        <v>0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0</v>
      </c>
      <c r="E55" s="45">
        <v>2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1</v>
      </c>
      <c r="E58" s="46">
        <v>0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2</v>
      </c>
      <c r="E59" s="46">
        <v>1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1</v>
      </c>
      <c r="E60" s="46">
        <v>2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0</v>
      </c>
      <c r="E61" s="46">
        <v>1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1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0</v>
      </c>
      <c r="E63" s="46">
        <v>1</v>
      </c>
      <c r="F63" s="83" t="s">
        <v>80</v>
      </c>
    </row>
  </sheetData>
  <mergeCells count="8">
    <mergeCell ref="A49:F49"/>
    <mergeCell ref="A57:F57"/>
    <mergeCell ref="A1:F1"/>
    <mergeCell ref="A9:F9"/>
    <mergeCell ref="A17:F17"/>
    <mergeCell ref="A25:F25"/>
    <mergeCell ref="A33:F33"/>
    <mergeCell ref="A41:F41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fitToWidth="0"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zoomScaleNormal="100" workbookViewId="0">
      <selection activeCell="G26" sqref="G26"/>
    </sheetView>
  </sheetViews>
  <sheetFormatPr defaultRowHeight="12.75" x14ac:dyDescent="0.2"/>
  <cols>
    <col min="6" max="6" width="12.28515625" customWidth="1"/>
  </cols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2</v>
      </c>
      <c r="E2" s="47">
        <v>1</v>
      </c>
      <c r="F2" s="54" t="s">
        <v>44</v>
      </c>
      <c r="G2" t="s">
        <v>88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0</v>
      </c>
      <c r="E3" s="47">
        <v>2</v>
      </c>
      <c r="F3" s="55" t="s">
        <v>48</v>
      </c>
      <c r="G3" t="s">
        <v>98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0</v>
      </c>
      <c r="E4" s="47">
        <v>0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2</v>
      </c>
      <c r="E5" s="47">
        <v>0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1</v>
      </c>
      <c r="E6" s="47">
        <v>0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2</v>
      </c>
      <c r="E7" s="47">
        <v>1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1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1</v>
      </c>
      <c r="E11" s="40">
        <v>1</v>
      </c>
      <c r="F11" s="59" t="s">
        <v>53</v>
      </c>
      <c r="G11" t="s">
        <v>98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2</v>
      </c>
      <c r="E12" s="40">
        <v>2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2</v>
      </c>
      <c r="E13" s="40">
        <v>0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1</v>
      </c>
      <c r="E14" s="40">
        <v>3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0</v>
      </c>
      <c r="E15" s="40">
        <v>2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2</v>
      </c>
      <c r="E18" s="41">
        <v>0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1</v>
      </c>
      <c r="E19" s="41">
        <v>0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0</v>
      </c>
      <c r="E20" s="41">
        <v>3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0</v>
      </c>
      <c r="E21" s="41">
        <v>1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0</v>
      </c>
      <c r="E22" s="41">
        <v>2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0</v>
      </c>
      <c r="E23" s="41">
        <v>0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1</v>
      </c>
      <c r="E26" s="42">
        <v>0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3</v>
      </c>
      <c r="E27" s="42">
        <v>1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2</v>
      </c>
      <c r="E28" s="42">
        <v>2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0</v>
      </c>
      <c r="E29" s="42">
        <v>0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0</v>
      </c>
      <c r="E30" s="42">
        <v>2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0</v>
      </c>
      <c r="E31" s="42">
        <v>3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3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3</v>
      </c>
      <c r="E35" s="43">
        <v>0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1</v>
      </c>
      <c r="E36" s="43">
        <v>1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0</v>
      </c>
      <c r="E37" s="43">
        <v>1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1</v>
      </c>
      <c r="E38" s="43">
        <v>2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0</v>
      </c>
      <c r="E39" s="43">
        <v>2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1</v>
      </c>
      <c r="E42" s="44">
        <v>1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3</v>
      </c>
      <c r="E43" s="44">
        <v>1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1</v>
      </c>
      <c r="E44" s="44">
        <v>1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1</v>
      </c>
      <c r="E45" s="44">
        <v>1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0</v>
      </c>
      <c r="E46" s="44">
        <v>1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2</v>
      </c>
      <c r="E47" s="44">
        <v>2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2</v>
      </c>
      <c r="E50" s="45">
        <v>0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3</v>
      </c>
      <c r="E51" s="45">
        <v>0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1</v>
      </c>
      <c r="E52" s="45">
        <v>2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3</v>
      </c>
      <c r="E53" s="45">
        <v>2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1</v>
      </c>
      <c r="E54" s="45">
        <v>2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0</v>
      </c>
      <c r="E55" s="45">
        <v>1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0</v>
      </c>
      <c r="E58" s="46">
        <v>1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1</v>
      </c>
      <c r="E59" s="46">
        <v>1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2</v>
      </c>
      <c r="E60" s="46">
        <v>2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1</v>
      </c>
      <c r="E61" s="46">
        <v>0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0</v>
      </c>
      <c r="E62" s="46">
        <v>1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2</v>
      </c>
      <c r="E63" s="46">
        <v>1</v>
      </c>
      <c r="F63" s="83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fitToWidth="0"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16" t="s">
        <v>87</v>
      </c>
      <c r="B1" s="316"/>
      <c r="C1" s="316"/>
      <c r="D1" s="316"/>
      <c r="E1" s="316"/>
      <c r="F1" s="316"/>
    </row>
    <row r="2" spans="1:7" x14ac:dyDescent="0.2">
      <c r="A2" s="258">
        <v>44885</v>
      </c>
      <c r="B2" s="259">
        <v>0.70833333333333337</v>
      </c>
      <c r="C2" s="260" t="s">
        <v>43</v>
      </c>
      <c r="D2" s="255">
        <v>0</v>
      </c>
      <c r="E2" s="255">
        <v>0</v>
      </c>
      <c r="F2" s="264" t="s">
        <v>44</v>
      </c>
      <c r="G2" t="s">
        <v>88</v>
      </c>
    </row>
    <row r="3" spans="1:7" x14ac:dyDescent="0.2">
      <c r="A3" s="261">
        <v>44886</v>
      </c>
      <c r="B3" s="262">
        <v>0.70833333333333337</v>
      </c>
      <c r="C3" s="263" t="s">
        <v>47</v>
      </c>
      <c r="D3" s="255">
        <v>0</v>
      </c>
      <c r="E3" s="255">
        <v>2</v>
      </c>
      <c r="F3" s="265" t="s">
        <v>48</v>
      </c>
      <c r="G3" t="s">
        <v>98</v>
      </c>
    </row>
    <row r="4" spans="1:7" x14ac:dyDescent="0.2">
      <c r="A4" s="258">
        <v>44890</v>
      </c>
      <c r="B4" s="259">
        <v>0.58333333333333337</v>
      </c>
      <c r="C4" s="257" t="s">
        <v>43</v>
      </c>
      <c r="D4" s="255">
        <v>0</v>
      </c>
      <c r="E4" s="255">
        <v>2</v>
      </c>
      <c r="F4" s="264" t="s">
        <v>47</v>
      </c>
    </row>
    <row r="5" spans="1:7" x14ac:dyDescent="0.2">
      <c r="A5" s="261">
        <v>44890</v>
      </c>
      <c r="B5" s="262">
        <v>0.70833333333333337</v>
      </c>
      <c r="C5" s="256" t="s">
        <v>48</v>
      </c>
      <c r="D5" s="255">
        <v>2</v>
      </c>
      <c r="E5" s="255">
        <v>1</v>
      </c>
      <c r="F5" s="265" t="s">
        <v>44</v>
      </c>
    </row>
    <row r="6" spans="1:7" x14ac:dyDescent="0.2">
      <c r="A6" s="258">
        <v>44894</v>
      </c>
      <c r="B6" s="259">
        <v>0.66666666666666663</v>
      </c>
      <c r="C6" s="257" t="s">
        <v>48</v>
      </c>
      <c r="D6" s="255">
        <v>4</v>
      </c>
      <c r="E6" s="255">
        <v>0</v>
      </c>
      <c r="F6" s="264" t="s">
        <v>43</v>
      </c>
    </row>
    <row r="7" spans="1:7" x14ac:dyDescent="0.2">
      <c r="A7" s="261">
        <v>44894</v>
      </c>
      <c r="B7" s="262">
        <v>0.66666666666666663</v>
      </c>
      <c r="C7" s="256" t="s">
        <v>44</v>
      </c>
      <c r="D7" s="255">
        <v>1</v>
      </c>
      <c r="E7" s="255">
        <v>1</v>
      </c>
      <c r="F7" s="265" t="s">
        <v>47</v>
      </c>
    </row>
    <row r="8" spans="1:7" x14ac:dyDescent="0.2">
      <c r="A8" s="246"/>
      <c r="B8" s="246"/>
      <c r="C8" s="246"/>
      <c r="D8" s="246"/>
      <c r="E8" s="246"/>
      <c r="F8" s="246"/>
    </row>
    <row r="9" spans="1:7" x14ac:dyDescent="0.2">
      <c r="A9" s="315" t="s">
        <v>89</v>
      </c>
      <c r="B9" s="315"/>
      <c r="C9" s="315"/>
      <c r="D9" s="315"/>
      <c r="E9" s="315"/>
      <c r="F9" s="315"/>
    </row>
    <row r="10" spans="1:7" x14ac:dyDescent="0.2">
      <c r="A10" s="258">
        <v>44886</v>
      </c>
      <c r="B10" s="259">
        <v>0.58333333333333337</v>
      </c>
      <c r="C10" s="266" t="s">
        <v>50</v>
      </c>
      <c r="D10" s="248">
        <v>3</v>
      </c>
      <c r="E10" s="248">
        <v>0</v>
      </c>
      <c r="F10" s="269" t="s">
        <v>51</v>
      </c>
      <c r="G10" t="s">
        <v>96</v>
      </c>
    </row>
    <row r="11" spans="1:7" x14ac:dyDescent="0.2">
      <c r="A11" s="261">
        <v>44886</v>
      </c>
      <c r="B11" s="262">
        <v>0.83333333333333337</v>
      </c>
      <c r="C11" s="267" t="s">
        <v>52</v>
      </c>
      <c r="D11" s="248">
        <v>0</v>
      </c>
      <c r="E11" s="248">
        <v>0</v>
      </c>
      <c r="F11" s="270" t="s">
        <v>53</v>
      </c>
      <c r="G11" t="s">
        <v>96</v>
      </c>
    </row>
    <row r="12" spans="1:7" x14ac:dyDescent="0.2">
      <c r="A12" s="258">
        <v>44890</v>
      </c>
      <c r="B12" s="259">
        <v>0.83333333333333337</v>
      </c>
      <c r="C12" s="268" t="s">
        <v>50</v>
      </c>
      <c r="D12" s="248">
        <v>2</v>
      </c>
      <c r="E12" s="248">
        <v>0</v>
      </c>
      <c r="F12" s="269" t="s">
        <v>52</v>
      </c>
    </row>
    <row r="13" spans="1:7" x14ac:dyDescent="0.2">
      <c r="A13" s="261">
        <v>44890</v>
      </c>
      <c r="B13" s="262">
        <v>0.45833333333333331</v>
      </c>
      <c r="C13" s="267" t="s">
        <v>53</v>
      </c>
      <c r="D13" s="248">
        <v>1</v>
      </c>
      <c r="E13" s="248">
        <v>0</v>
      </c>
      <c r="F13" s="270" t="s">
        <v>51</v>
      </c>
    </row>
    <row r="14" spans="1:7" x14ac:dyDescent="0.2">
      <c r="A14" s="258">
        <v>44894</v>
      </c>
      <c r="B14" s="259">
        <v>0.83333333333333337</v>
      </c>
      <c r="C14" s="268" t="s">
        <v>53</v>
      </c>
      <c r="D14" s="248">
        <v>0</v>
      </c>
      <c r="E14" s="248">
        <v>1</v>
      </c>
      <c r="F14" s="269" t="s">
        <v>50</v>
      </c>
    </row>
    <row r="15" spans="1:7" x14ac:dyDescent="0.2">
      <c r="A15" s="261">
        <v>44894</v>
      </c>
      <c r="B15" s="262">
        <v>0.83333333333333337</v>
      </c>
      <c r="C15" s="267" t="s">
        <v>51</v>
      </c>
      <c r="D15" s="248">
        <v>1</v>
      </c>
      <c r="E15" s="248">
        <v>2</v>
      </c>
      <c r="F15" s="270" t="s">
        <v>52</v>
      </c>
    </row>
    <row r="16" spans="1:7" x14ac:dyDescent="0.2">
      <c r="A16" s="247"/>
      <c r="B16" s="247"/>
      <c r="C16" s="247"/>
      <c r="D16" s="247"/>
      <c r="E16" s="247"/>
      <c r="F16" s="247"/>
    </row>
    <row r="17" spans="1:7" x14ac:dyDescent="0.2">
      <c r="A17" s="321" t="s">
        <v>90</v>
      </c>
      <c r="B17" s="321"/>
      <c r="C17" s="321"/>
      <c r="D17" s="321"/>
      <c r="E17" s="321"/>
      <c r="F17" s="321"/>
    </row>
    <row r="18" spans="1:7" x14ac:dyDescent="0.2">
      <c r="A18" s="258">
        <v>44887</v>
      </c>
      <c r="B18" s="259">
        <v>0.70833333333333337</v>
      </c>
      <c r="C18" s="271" t="s">
        <v>55</v>
      </c>
      <c r="D18" s="249">
        <v>0</v>
      </c>
      <c r="E18" s="249">
        <v>1</v>
      </c>
      <c r="F18" s="273" t="s">
        <v>56</v>
      </c>
    </row>
    <row r="19" spans="1:7" x14ac:dyDescent="0.2">
      <c r="A19" s="261">
        <v>44887</v>
      </c>
      <c r="B19" s="262">
        <v>0.45833333333333331</v>
      </c>
      <c r="C19" s="272" t="s">
        <v>57</v>
      </c>
      <c r="D19" s="249">
        <v>4</v>
      </c>
      <c r="E19" s="249">
        <v>0</v>
      </c>
      <c r="F19" s="274" t="s">
        <v>58</v>
      </c>
      <c r="G19" t="s">
        <v>88</v>
      </c>
    </row>
    <row r="20" spans="1:7" x14ac:dyDescent="0.2">
      <c r="A20" s="258">
        <v>44891</v>
      </c>
      <c r="B20" s="259">
        <v>0.58333333333333337</v>
      </c>
      <c r="C20" s="271" t="s">
        <v>58</v>
      </c>
      <c r="D20" s="249">
        <v>0</v>
      </c>
      <c r="E20" s="249">
        <v>2</v>
      </c>
      <c r="F20" s="273" t="s">
        <v>56</v>
      </c>
    </row>
    <row r="21" spans="1:7" x14ac:dyDescent="0.2">
      <c r="A21" s="261">
        <v>44891</v>
      </c>
      <c r="B21" s="262">
        <v>0.83333333333333337</v>
      </c>
      <c r="C21" s="272" t="s">
        <v>55</v>
      </c>
      <c r="D21" s="249">
        <v>0</v>
      </c>
      <c r="E21" s="249">
        <v>2</v>
      </c>
      <c r="F21" s="274" t="s">
        <v>57</v>
      </c>
    </row>
    <row r="22" spans="1:7" x14ac:dyDescent="0.2">
      <c r="A22" s="258">
        <v>44895</v>
      </c>
      <c r="B22" s="259">
        <v>0.83333333333333337</v>
      </c>
      <c r="C22" s="271" t="s">
        <v>58</v>
      </c>
      <c r="D22" s="249">
        <v>0</v>
      </c>
      <c r="E22" s="249">
        <v>1</v>
      </c>
      <c r="F22" s="273" t="s">
        <v>55</v>
      </c>
    </row>
    <row r="23" spans="1:7" x14ac:dyDescent="0.2">
      <c r="A23" s="261">
        <v>44895</v>
      </c>
      <c r="B23" s="262">
        <v>0.83333333333333337</v>
      </c>
      <c r="C23" s="272" t="s">
        <v>56</v>
      </c>
      <c r="D23" s="249">
        <v>1</v>
      </c>
      <c r="E23" s="249">
        <v>2</v>
      </c>
      <c r="F23" s="274" t="s">
        <v>57</v>
      </c>
    </row>
    <row r="24" spans="1:7" x14ac:dyDescent="0.2">
      <c r="A24" s="247"/>
      <c r="B24" s="247"/>
      <c r="C24" s="247"/>
      <c r="D24" s="247"/>
      <c r="E24" s="247"/>
      <c r="F24" s="247"/>
    </row>
    <row r="25" spans="1:7" x14ac:dyDescent="0.2">
      <c r="A25" s="322" t="s">
        <v>91</v>
      </c>
      <c r="B25" s="322"/>
      <c r="C25" s="322"/>
      <c r="D25" s="322"/>
      <c r="E25" s="322"/>
      <c r="F25" s="322"/>
    </row>
    <row r="26" spans="1:7" x14ac:dyDescent="0.2">
      <c r="A26" s="258">
        <v>44887</v>
      </c>
      <c r="B26" s="259">
        <v>0.58333333333333337</v>
      </c>
      <c r="C26" s="275" t="s">
        <v>60</v>
      </c>
      <c r="D26" s="250">
        <v>2</v>
      </c>
      <c r="E26" s="250">
        <v>0</v>
      </c>
      <c r="F26" s="277" t="s">
        <v>61</v>
      </c>
    </row>
    <row r="27" spans="1:7" x14ac:dyDescent="0.2">
      <c r="A27" s="261">
        <v>44887</v>
      </c>
      <c r="B27" s="262">
        <v>0.83333333333333337</v>
      </c>
      <c r="C27" s="276" t="s">
        <v>62</v>
      </c>
      <c r="D27" s="250">
        <v>2</v>
      </c>
      <c r="E27" s="250">
        <v>0</v>
      </c>
      <c r="F27" s="278" t="s">
        <v>63</v>
      </c>
    </row>
    <row r="28" spans="1:7" x14ac:dyDescent="0.2">
      <c r="A28" s="258">
        <v>44891</v>
      </c>
      <c r="B28" s="259">
        <v>0.70833333333333337</v>
      </c>
      <c r="C28" s="275" t="s">
        <v>60</v>
      </c>
      <c r="D28" s="250">
        <v>1</v>
      </c>
      <c r="E28" s="250">
        <v>1</v>
      </c>
      <c r="F28" s="277" t="s">
        <v>62</v>
      </c>
    </row>
    <row r="29" spans="1:7" x14ac:dyDescent="0.2">
      <c r="A29" s="261">
        <v>44891</v>
      </c>
      <c r="B29" s="262">
        <v>0.45833333333333331</v>
      </c>
      <c r="C29" s="276" t="s">
        <v>63</v>
      </c>
      <c r="D29" s="250">
        <v>0</v>
      </c>
      <c r="E29" s="250">
        <v>0</v>
      </c>
      <c r="F29" s="278" t="s">
        <v>61</v>
      </c>
    </row>
    <row r="30" spans="1:7" x14ac:dyDescent="0.2">
      <c r="A30" s="258">
        <v>44895</v>
      </c>
      <c r="B30" s="259">
        <v>0.66666666666666663</v>
      </c>
      <c r="C30" s="275" t="s">
        <v>63</v>
      </c>
      <c r="D30" s="250">
        <v>0</v>
      </c>
      <c r="E30" s="250">
        <v>1</v>
      </c>
      <c r="F30" s="277" t="s">
        <v>60</v>
      </c>
    </row>
    <row r="31" spans="1:7" x14ac:dyDescent="0.2">
      <c r="A31" s="261">
        <v>43281</v>
      </c>
      <c r="B31" s="262">
        <v>0.66666666666666663</v>
      </c>
      <c r="C31" s="276" t="s">
        <v>61</v>
      </c>
      <c r="D31" s="250">
        <v>0</v>
      </c>
      <c r="E31" s="250">
        <v>3</v>
      </c>
      <c r="F31" s="278" t="s">
        <v>62</v>
      </c>
    </row>
    <row r="32" spans="1:7" x14ac:dyDescent="0.2">
      <c r="A32" s="247"/>
      <c r="B32" s="247"/>
      <c r="C32" s="247"/>
      <c r="D32" s="247"/>
      <c r="E32" s="247"/>
      <c r="F32" s="247"/>
    </row>
    <row r="33" spans="1:6" x14ac:dyDescent="0.2">
      <c r="A33" s="320" t="s">
        <v>92</v>
      </c>
      <c r="B33" s="320"/>
      <c r="C33" s="320"/>
      <c r="D33" s="320"/>
      <c r="E33" s="320"/>
      <c r="F33" s="320"/>
    </row>
    <row r="34" spans="1:6" x14ac:dyDescent="0.2">
      <c r="A34" s="258">
        <v>44888</v>
      </c>
      <c r="B34" s="259">
        <v>0.58333333333333337</v>
      </c>
      <c r="C34" s="279" t="s">
        <v>65</v>
      </c>
      <c r="D34" s="251">
        <v>4</v>
      </c>
      <c r="E34" s="251">
        <v>0</v>
      </c>
      <c r="F34" s="281" t="s">
        <v>66</v>
      </c>
    </row>
    <row r="35" spans="1:6" x14ac:dyDescent="0.2">
      <c r="A35" s="261">
        <v>44888</v>
      </c>
      <c r="B35" s="262">
        <v>0.70833333333333337</v>
      </c>
      <c r="C35" s="280" t="s">
        <v>67</v>
      </c>
      <c r="D35" s="251">
        <v>3</v>
      </c>
      <c r="E35" s="251">
        <v>0</v>
      </c>
      <c r="F35" s="282" t="s">
        <v>68</v>
      </c>
    </row>
    <row r="36" spans="1:6" x14ac:dyDescent="0.2">
      <c r="A36" s="258">
        <v>44892</v>
      </c>
      <c r="B36" s="259">
        <v>0.83333333333333337</v>
      </c>
      <c r="C36" s="279" t="s">
        <v>67</v>
      </c>
      <c r="D36" s="251">
        <v>2</v>
      </c>
      <c r="E36" s="251">
        <v>1</v>
      </c>
      <c r="F36" s="281" t="s">
        <v>65</v>
      </c>
    </row>
    <row r="37" spans="1:6" x14ac:dyDescent="0.2">
      <c r="A37" s="261">
        <v>44892</v>
      </c>
      <c r="B37" s="262">
        <v>0.45833333333333331</v>
      </c>
      <c r="C37" s="280" t="s">
        <v>66</v>
      </c>
      <c r="D37" s="251">
        <v>1</v>
      </c>
      <c r="E37" s="251">
        <v>1</v>
      </c>
      <c r="F37" s="282" t="s">
        <v>68</v>
      </c>
    </row>
    <row r="38" spans="1:6" x14ac:dyDescent="0.2">
      <c r="A38" s="258">
        <v>44896</v>
      </c>
      <c r="B38" s="259">
        <v>0.83333333333333337</v>
      </c>
      <c r="C38" s="279" t="s">
        <v>66</v>
      </c>
      <c r="D38" s="251">
        <v>0</v>
      </c>
      <c r="E38" s="251">
        <v>2</v>
      </c>
      <c r="F38" s="281" t="s">
        <v>67</v>
      </c>
    </row>
    <row r="39" spans="1:6" x14ac:dyDescent="0.2">
      <c r="A39" s="261">
        <v>44896</v>
      </c>
      <c r="B39" s="262">
        <v>0.83333333333333337</v>
      </c>
      <c r="C39" s="280" t="s">
        <v>68</v>
      </c>
      <c r="D39" s="251">
        <v>0</v>
      </c>
      <c r="E39" s="251">
        <v>1</v>
      </c>
      <c r="F39" s="282" t="s">
        <v>65</v>
      </c>
    </row>
    <row r="40" spans="1:6" x14ac:dyDescent="0.2">
      <c r="A40" s="247"/>
      <c r="B40" s="247"/>
      <c r="C40" s="247"/>
      <c r="D40" s="247"/>
      <c r="E40" s="247"/>
      <c r="F40" s="247"/>
    </row>
    <row r="41" spans="1:6" x14ac:dyDescent="0.2">
      <c r="A41" s="319" t="s">
        <v>93</v>
      </c>
      <c r="B41" s="319"/>
      <c r="C41" s="319"/>
      <c r="D41" s="319"/>
      <c r="E41" s="319"/>
      <c r="F41" s="319"/>
    </row>
    <row r="42" spans="1:6" x14ac:dyDescent="0.2">
      <c r="A42" s="258">
        <v>44888</v>
      </c>
      <c r="B42" s="259">
        <v>0.45833333333333331</v>
      </c>
      <c r="C42" s="283" t="s">
        <v>70</v>
      </c>
      <c r="D42" s="252">
        <v>1</v>
      </c>
      <c r="E42" s="252">
        <v>1</v>
      </c>
      <c r="F42" s="285" t="s">
        <v>71</v>
      </c>
    </row>
    <row r="43" spans="1:6" x14ac:dyDescent="0.2">
      <c r="A43" s="261">
        <v>44888</v>
      </c>
      <c r="B43" s="262">
        <v>0.83333333333333337</v>
      </c>
      <c r="C43" s="284" t="s">
        <v>72</v>
      </c>
      <c r="D43" s="252">
        <v>1</v>
      </c>
      <c r="E43" s="252">
        <v>0</v>
      </c>
      <c r="F43" s="286" t="s">
        <v>73</v>
      </c>
    </row>
    <row r="44" spans="1:6" x14ac:dyDescent="0.2">
      <c r="A44" s="258">
        <v>44892</v>
      </c>
      <c r="B44" s="259">
        <v>0.70833333333333337</v>
      </c>
      <c r="C44" s="283" t="s">
        <v>73</v>
      </c>
      <c r="D44" s="252">
        <v>0</v>
      </c>
      <c r="E44" s="252">
        <v>2</v>
      </c>
      <c r="F44" s="285" t="s">
        <v>71</v>
      </c>
    </row>
    <row r="45" spans="1:6" x14ac:dyDescent="0.2">
      <c r="A45" s="261">
        <v>44892</v>
      </c>
      <c r="B45" s="262">
        <v>0.58333333333333337</v>
      </c>
      <c r="C45" s="284" t="s">
        <v>70</v>
      </c>
      <c r="D45" s="252">
        <v>0</v>
      </c>
      <c r="E45" s="252">
        <v>3</v>
      </c>
      <c r="F45" s="286" t="s">
        <v>72</v>
      </c>
    </row>
    <row r="46" spans="1:6" x14ac:dyDescent="0.2">
      <c r="A46" s="258">
        <v>44896</v>
      </c>
      <c r="B46" s="259">
        <v>0.66666666666666663</v>
      </c>
      <c r="C46" s="283" t="s">
        <v>73</v>
      </c>
      <c r="D46" s="252">
        <v>1</v>
      </c>
      <c r="E46" s="252">
        <v>0</v>
      </c>
      <c r="F46" s="285" t="s">
        <v>70</v>
      </c>
    </row>
    <row r="47" spans="1:6" x14ac:dyDescent="0.2">
      <c r="A47" s="261">
        <v>44896</v>
      </c>
      <c r="B47" s="262">
        <v>0.66666666666666663</v>
      </c>
      <c r="C47" s="284" t="s">
        <v>71</v>
      </c>
      <c r="D47" s="252">
        <v>1</v>
      </c>
      <c r="E47" s="252">
        <v>1</v>
      </c>
      <c r="F47" s="286" t="s">
        <v>72</v>
      </c>
    </row>
    <row r="48" spans="1:6" x14ac:dyDescent="0.2">
      <c r="A48" s="247"/>
      <c r="B48" s="247"/>
      <c r="C48" s="247"/>
      <c r="D48" s="247"/>
      <c r="E48" s="247"/>
      <c r="F48" s="247"/>
    </row>
    <row r="49" spans="1:6" x14ac:dyDescent="0.2">
      <c r="A49" s="318" t="s">
        <v>94</v>
      </c>
      <c r="B49" s="318"/>
      <c r="C49" s="318"/>
      <c r="D49" s="318"/>
      <c r="E49" s="318"/>
      <c r="F49" s="318"/>
    </row>
    <row r="50" spans="1:6" x14ac:dyDescent="0.2">
      <c r="A50" s="258">
        <v>44889</v>
      </c>
      <c r="B50" s="259">
        <v>0.45833333333333331</v>
      </c>
      <c r="C50" s="287" t="s">
        <v>75</v>
      </c>
      <c r="D50" s="253">
        <v>1</v>
      </c>
      <c r="E50" s="253">
        <v>1</v>
      </c>
      <c r="F50" s="289" t="s">
        <v>76</v>
      </c>
    </row>
    <row r="51" spans="1:6" x14ac:dyDescent="0.2">
      <c r="A51" s="261">
        <v>44889</v>
      </c>
      <c r="B51" s="262">
        <v>0.83333333333333337</v>
      </c>
      <c r="C51" s="288" t="s">
        <v>77</v>
      </c>
      <c r="D51" s="253">
        <v>2</v>
      </c>
      <c r="E51" s="253">
        <v>0</v>
      </c>
      <c r="F51" s="290" t="s">
        <v>78</v>
      </c>
    </row>
    <row r="52" spans="1:6" x14ac:dyDescent="0.2">
      <c r="A52" s="258">
        <v>44893</v>
      </c>
      <c r="B52" s="259">
        <v>0.70833333333333337</v>
      </c>
      <c r="C52" s="287" t="s">
        <v>75</v>
      </c>
      <c r="D52" s="253">
        <v>0</v>
      </c>
      <c r="E52" s="253">
        <v>2</v>
      </c>
      <c r="F52" s="289" t="s">
        <v>77</v>
      </c>
    </row>
    <row r="53" spans="1:6" x14ac:dyDescent="0.2">
      <c r="A53" s="261">
        <v>44893</v>
      </c>
      <c r="B53" s="262">
        <v>0.45833333333333331</v>
      </c>
      <c r="C53" s="288" t="s">
        <v>78</v>
      </c>
      <c r="D53" s="253">
        <v>0</v>
      </c>
      <c r="E53" s="253">
        <v>1</v>
      </c>
      <c r="F53" s="290" t="s">
        <v>76</v>
      </c>
    </row>
    <row r="54" spans="1:6" x14ac:dyDescent="0.2">
      <c r="A54" s="258">
        <v>44897</v>
      </c>
      <c r="B54" s="259">
        <v>0.83333333333333337</v>
      </c>
      <c r="C54" s="287" t="s">
        <v>78</v>
      </c>
      <c r="D54" s="253">
        <v>0</v>
      </c>
      <c r="E54" s="253">
        <v>0</v>
      </c>
      <c r="F54" s="289" t="s">
        <v>75</v>
      </c>
    </row>
    <row r="55" spans="1:6" x14ac:dyDescent="0.2">
      <c r="A55" s="261">
        <v>44897</v>
      </c>
      <c r="B55" s="262">
        <v>0.83333333333333337</v>
      </c>
      <c r="C55" s="288" t="s">
        <v>76</v>
      </c>
      <c r="D55" s="253">
        <v>0</v>
      </c>
      <c r="E55" s="253">
        <v>3</v>
      </c>
      <c r="F55" s="290" t="s">
        <v>77</v>
      </c>
    </row>
    <row r="56" spans="1:6" x14ac:dyDescent="0.2">
      <c r="A56" s="247"/>
      <c r="B56" s="247"/>
      <c r="C56" s="247"/>
      <c r="D56" s="247"/>
      <c r="E56" s="247"/>
      <c r="F56" s="247"/>
    </row>
    <row r="57" spans="1:6" x14ac:dyDescent="0.2">
      <c r="A57" s="317" t="s">
        <v>95</v>
      </c>
      <c r="B57" s="317"/>
      <c r="C57" s="317"/>
      <c r="D57" s="317"/>
      <c r="E57" s="317"/>
      <c r="F57" s="317"/>
    </row>
    <row r="58" spans="1:6" x14ac:dyDescent="0.2">
      <c r="A58" s="258">
        <v>44889</v>
      </c>
      <c r="B58" s="259">
        <v>0.58333333333333337</v>
      </c>
      <c r="C58" s="291" t="s">
        <v>80</v>
      </c>
      <c r="D58" s="254">
        <v>2</v>
      </c>
      <c r="E58" s="254">
        <v>0</v>
      </c>
      <c r="F58" s="293" t="s">
        <v>81</v>
      </c>
    </row>
    <row r="59" spans="1:6" x14ac:dyDescent="0.2">
      <c r="A59" s="261">
        <v>44889</v>
      </c>
      <c r="B59" s="262">
        <v>0.70833333333333337</v>
      </c>
      <c r="C59" s="292" t="s">
        <v>82</v>
      </c>
      <c r="D59" s="254">
        <v>3</v>
      </c>
      <c r="E59" s="254">
        <v>0</v>
      </c>
      <c r="F59" s="294" t="s">
        <v>83</v>
      </c>
    </row>
    <row r="60" spans="1:6" x14ac:dyDescent="0.2">
      <c r="A60" s="258">
        <v>44893</v>
      </c>
      <c r="B60" s="259">
        <v>0.58333333333333337</v>
      </c>
      <c r="C60" s="291" t="s">
        <v>81</v>
      </c>
      <c r="D60" s="254">
        <v>0</v>
      </c>
      <c r="E60" s="254">
        <v>1</v>
      </c>
      <c r="F60" s="293" t="s">
        <v>83</v>
      </c>
    </row>
    <row r="61" spans="1:6" x14ac:dyDescent="0.2">
      <c r="A61" s="261">
        <v>44893</v>
      </c>
      <c r="B61" s="262">
        <v>0.83333333333333337</v>
      </c>
      <c r="C61" s="292" t="s">
        <v>82</v>
      </c>
      <c r="D61" s="254">
        <v>1</v>
      </c>
      <c r="E61" s="254">
        <v>0</v>
      </c>
      <c r="F61" s="294" t="s">
        <v>80</v>
      </c>
    </row>
    <row r="62" spans="1:6" x14ac:dyDescent="0.2">
      <c r="A62" s="258">
        <v>44897</v>
      </c>
      <c r="B62" s="259">
        <v>0.66666666666666663</v>
      </c>
      <c r="C62" s="291" t="s">
        <v>81</v>
      </c>
      <c r="D62" s="254">
        <v>0</v>
      </c>
      <c r="E62" s="254">
        <v>2</v>
      </c>
      <c r="F62" s="293" t="s">
        <v>82</v>
      </c>
    </row>
    <row r="63" spans="1:6" x14ac:dyDescent="0.2">
      <c r="A63" s="261">
        <v>44897</v>
      </c>
      <c r="B63" s="262">
        <v>0.66666666666666663</v>
      </c>
      <c r="C63" s="292" t="s">
        <v>83</v>
      </c>
      <c r="D63" s="254">
        <v>1</v>
      </c>
      <c r="E63" s="254">
        <v>1</v>
      </c>
      <c r="F63" s="294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zoomScaleNormal="100" workbookViewId="0">
      <selection activeCell="G19" sqref="G19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1</v>
      </c>
      <c r="E2" s="47">
        <v>1</v>
      </c>
      <c r="F2" s="54" t="s">
        <v>44</v>
      </c>
      <c r="G2" t="s">
        <v>88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1</v>
      </c>
      <c r="E3" s="47">
        <v>3</v>
      </c>
      <c r="F3" s="55" t="s">
        <v>48</v>
      </c>
      <c r="G3" t="s">
        <v>96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2</v>
      </c>
      <c r="E4" s="47">
        <v>2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2</v>
      </c>
      <c r="E5" s="47">
        <v>0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3</v>
      </c>
      <c r="E6" s="47">
        <v>1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0</v>
      </c>
      <c r="E7" s="47">
        <v>0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3</v>
      </c>
      <c r="E10" s="40">
        <v>1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2</v>
      </c>
      <c r="E11" s="40">
        <v>2</v>
      </c>
      <c r="F11" s="59" t="s">
        <v>53</v>
      </c>
      <c r="G11" t="s">
        <v>96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2</v>
      </c>
      <c r="E12" s="40">
        <v>2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2</v>
      </c>
      <c r="E13" s="40">
        <v>0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1</v>
      </c>
      <c r="E14" s="40">
        <v>2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0</v>
      </c>
      <c r="E15" s="40">
        <v>0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2</v>
      </c>
      <c r="E18" s="41">
        <v>2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3</v>
      </c>
      <c r="E19" s="41">
        <v>1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1</v>
      </c>
      <c r="E20" s="41">
        <v>1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1</v>
      </c>
      <c r="E21" s="41">
        <v>2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1</v>
      </c>
      <c r="E22" s="41">
        <v>1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0</v>
      </c>
      <c r="E23" s="41">
        <v>1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1</v>
      </c>
      <c r="E26" s="42">
        <v>0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1</v>
      </c>
      <c r="E27" s="42">
        <v>0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1</v>
      </c>
      <c r="E28" s="42">
        <v>1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1</v>
      </c>
      <c r="E29" s="42">
        <v>1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0</v>
      </c>
      <c r="E30" s="42">
        <v>1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0</v>
      </c>
      <c r="E31" s="42">
        <v>2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2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2</v>
      </c>
      <c r="E35" s="43">
        <v>0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2</v>
      </c>
      <c r="E36" s="43">
        <v>2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0</v>
      </c>
      <c r="E37" s="43">
        <v>0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1</v>
      </c>
      <c r="E38" s="43">
        <v>2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1</v>
      </c>
      <c r="E39" s="43">
        <v>3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0</v>
      </c>
      <c r="E42" s="44">
        <v>1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1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0</v>
      </c>
      <c r="E44" s="44">
        <v>1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0</v>
      </c>
      <c r="E45" s="44">
        <v>2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1</v>
      </c>
      <c r="E46" s="44">
        <v>1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1</v>
      </c>
      <c r="E47" s="44">
        <v>1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2</v>
      </c>
      <c r="E50" s="45">
        <v>0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2</v>
      </c>
      <c r="E51" s="45">
        <v>0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1</v>
      </c>
      <c r="E52" s="45">
        <v>3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3</v>
      </c>
      <c r="E53" s="45">
        <v>1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1</v>
      </c>
      <c r="E54" s="45">
        <v>1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0</v>
      </c>
      <c r="E55" s="45">
        <v>3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1</v>
      </c>
      <c r="E58" s="46">
        <v>0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1</v>
      </c>
      <c r="E59" s="46">
        <v>0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0</v>
      </c>
      <c r="E60" s="46">
        <v>0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1</v>
      </c>
      <c r="E61" s="46">
        <v>1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1</v>
      </c>
      <c r="E62" s="46">
        <v>1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1</v>
      </c>
      <c r="E63" s="46">
        <v>2</v>
      </c>
      <c r="F63" s="83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fitToWidth="0" orientation="portrait" horizontalDpi="90" verticalDpi="9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26" sqref="G26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2</v>
      </c>
      <c r="E2" s="47">
        <v>1</v>
      </c>
      <c r="F2" s="54" t="s">
        <v>44</v>
      </c>
      <c r="G2" t="s">
        <v>88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1</v>
      </c>
      <c r="E3" s="47">
        <v>1</v>
      </c>
      <c r="F3" s="55" t="s">
        <v>48</v>
      </c>
      <c r="G3" t="s">
        <v>88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0</v>
      </c>
      <c r="E4" s="47">
        <v>0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2</v>
      </c>
      <c r="E5" s="47">
        <v>0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2</v>
      </c>
      <c r="E6" s="47">
        <v>1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1</v>
      </c>
      <c r="E7" s="47">
        <v>1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3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2</v>
      </c>
      <c r="E11" s="40">
        <v>2</v>
      </c>
      <c r="F11" s="59" t="s">
        <v>53</v>
      </c>
      <c r="G11" t="s">
        <v>96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0</v>
      </c>
      <c r="E12" s="40">
        <v>1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3</v>
      </c>
      <c r="E13" s="40">
        <v>1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2</v>
      </c>
      <c r="E14" s="40">
        <v>3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1</v>
      </c>
      <c r="E15" s="40">
        <v>3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2</v>
      </c>
      <c r="E18" s="41">
        <v>1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3</v>
      </c>
      <c r="E19" s="41">
        <v>0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0</v>
      </c>
      <c r="E20" s="41">
        <v>1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1</v>
      </c>
      <c r="E21" s="41">
        <v>2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1</v>
      </c>
      <c r="E22" s="41">
        <v>3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1</v>
      </c>
      <c r="E23" s="41">
        <v>1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1</v>
      </c>
      <c r="E26" s="42">
        <v>1</v>
      </c>
      <c r="F26" s="66" t="s">
        <v>61</v>
      </c>
      <c r="G26" t="s">
        <v>96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2</v>
      </c>
      <c r="E27" s="42">
        <v>0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0</v>
      </c>
      <c r="E28" s="42">
        <v>0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1</v>
      </c>
      <c r="E29" s="42">
        <v>1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1</v>
      </c>
      <c r="E30" s="42">
        <v>3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1</v>
      </c>
      <c r="E31" s="42">
        <v>2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2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3</v>
      </c>
      <c r="E35" s="43">
        <v>1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1</v>
      </c>
      <c r="E36" s="43">
        <v>4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2</v>
      </c>
      <c r="E37" s="43">
        <v>1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1</v>
      </c>
      <c r="E38" s="43">
        <v>2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0</v>
      </c>
      <c r="E39" s="43">
        <v>4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0</v>
      </c>
      <c r="E42" s="44">
        <v>0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3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1</v>
      </c>
      <c r="E44" s="44">
        <v>2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1</v>
      </c>
      <c r="E45" s="44">
        <v>3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1</v>
      </c>
      <c r="E46" s="44">
        <v>1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1</v>
      </c>
      <c r="E47" s="44">
        <v>1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1</v>
      </c>
      <c r="E50" s="45">
        <v>1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2</v>
      </c>
      <c r="E51" s="45">
        <v>0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1</v>
      </c>
      <c r="E52" s="45">
        <v>1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1</v>
      </c>
      <c r="E53" s="45">
        <v>2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0</v>
      </c>
      <c r="E54" s="45">
        <v>0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0</v>
      </c>
      <c r="E55" s="45">
        <v>2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1</v>
      </c>
      <c r="E58" s="46">
        <v>1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1</v>
      </c>
      <c r="E59" s="46">
        <v>1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2</v>
      </c>
      <c r="E60" s="46">
        <v>0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1</v>
      </c>
      <c r="E61" s="46">
        <v>1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1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0</v>
      </c>
      <c r="E63" s="46">
        <v>1</v>
      </c>
      <c r="F63" s="83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fitToWidth="0" orientation="portrait" horizontalDpi="90" verticalDpi="9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26" sqref="G26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0</v>
      </c>
      <c r="E2" s="47">
        <v>1</v>
      </c>
      <c r="F2" s="54" t="s">
        <v>44</v>
      </c>
      <c r="G2" t="s">
        <v>96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0</v>
      </c>
      <c r="E3" s="47">
        <v>2</v>
      </c>
      <c r="F3" s="55" t="s">
        <v>48</v>
      </c>
      <c r="G3" t="s">
        <v>98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0</v>
      </c>
      <c r="E4" s="47">
        <v>0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3</v>
      </c>
      <c r="E5" s="47">
        <v>1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2</v>
      </c>
      <c r="E6" s="47">
        <v>0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1</v>
      </c>
      <c r="E7" s="47">
        <v>1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3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0</v>
      </c>
      <c r="E11" s="40">
        <v>1</v>
      </c>
      <c r="F11" s="59" t="s">
        <v>53</v>
      </c>
      <c r="G11" t="s">
        <v>88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2</v>
      </c>
      <c r="E12" s="40">
        <v>0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1</v>
      </c>
      <c r="E13" s="40">
        <v>1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0</v>
      </c>
      <c r="E14" s="40">
        <v>2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2</v>
      </c>
      <c r="E15" s="40">
        <v>2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1</v>
      </c>
      <c r="E18" s="41">
        <v>1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3</v>
      </c>
      <c r="E19" s="41">
        <v>1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0</v>
      </c>
      <c r="E20" s="41">
        <v>2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0</v>
      </c>
      <c r="E21" s="41">
        <v>2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1</v>
      </c>
      <c r="E22" s="41">
        <v>1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1</v>
      </c>
      <c r="E23" s="41">
        <v>3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3</v>
      </c>
      <c r="E26" s="42">
        <v>1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2</v>
      </c>
      <c r="E27" s="42">
        <v>1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3</v>
      </c>
      <c r="E28" s="42">
        <v>1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0</v>
      </c>
      <c r="E29" s="42">
        <v>1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0</v>
      </c>
      <c r="E30" s="42">
        <v>2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1</v>
      </c>
      <c r="E31" s="42">
        <v>2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3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2</v>
      </c>
      <c r="E35" s="43">
        <v>0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2</v>
      </c>
      <c r="E36" s="43">
        <v>2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0</v>
      </c>
      <c r="E37" s="43">
        <v>1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0</v>
      </c>
      <c r="E38" s="43">
        <v>3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0</v>
      </c>
      <c r="E39" s="43">
        <v>3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1</v>
      </c>
      <c r="E42" s="44">
        <v>2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2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0</v>
      </c>
      <c r="E44" s="44">
        <v>2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2</v>
      </c>
      <c r="E45" s="44">
        <v>2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0</v>
      </c>
      <c r="E46" s="44">
        <v>1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2</v>
      </c>
      <c r="E47" s="44">
        <v>2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0</v>
      </c>
      <c r="E50" s="45">
        <v>1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2</v>
      </c>
      <c r="E51" s="45">
        <v>0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0</v>
      </c>
      <c r="E52" s="45">
        <v>3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1</v>
      </c>
      <c r="E53" s="45">
        <v>1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1</v>
      </c>
      <c r="E54" s="45">
        <v>1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0</v>
      </c>
      <c r="E55" s="45">
        <v>2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3</v>
      </c>
      <c r="E58" s="46">
        <v>0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4</v>
      </c>
      <c r="E59" s="46">
        <v>0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0</v>
      </c>
      <c r="E60" s="46">
        <v>0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2</v>
      </c>
      <c r="E61" s="46">
        <v>2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0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1</v>
      </c>
      <c r="E63" s="46">
        <v>3</v>
      </c>
      <c r="F63" s="83" t="s">
        <v>80</v>
      </c>
    </row>
  </sheetData>
  <mergeCells count="8">
    <mergeCell ref="A57:F57"/>
    <mergeCell ref="A49:F49"/>
    <mergeCell ref="A1:F1"/>
    <mergeCell ref="A9:F9"/>
    <mergeCell ref="A17:F17"/>
    <mergeCell ref="A25:F25"/>
    <mergeCell ref="A41:F41"/>
    <mergeCell ref="A33:F33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fitToWidth="0" orientation="portrait" horizontalDpi="90" verticalDpi="9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26" sqref="G26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1</v>
      </c>
      <c r="E2" s="47">
        <v>1</v>
      </c>
      <c r="F2" s="54" t="s">
        <v>44</v>
      </c>
      <c r="G2" t="s">
        <v>88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1</v>
      </c>
      <c r="E3" s="47">
        <v>1</v>
      </c>
      <c r="F3" s="55" t="s">
        <v>48</v>
      </c>
      <c r="G3" t="s">
        <v>88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0</v>
      </c>
      <c r="E4" s="47">
        <v>2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3</v>
      </c>
      <c r="E5" s="47">
        <v>1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4</v>
      </c>
      <c r="E6" s="47">
        <v>0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0</v>
      </c>
      <c r="E7" s="47">
        <v>1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2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0</v>
      </c>
      <c r="E11" s="40">
        <v>1</v>
      </c>
      <c r="F11" s="59" t="s">
        <v>53</v>
      </c>
      <c r="G11" t="s">
        <v>88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3</v>
      </c>
      <c r="E12" s="40">
        <v>1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2</v>
      </c>
      <c r="E13" s="40">
        <v>1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0</v>
      </c>
      <c r="E14" s="40">
        <v>1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1</v>
      </c>
      <c r="E15" s="40">
        <v>1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2</v>
      </c>
      <c r="E18" s="41">
        <v>0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4</v>
      </c>
      <c r="E19" s="41">
        <v>0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1</v>
      </c>
      <c r="E20" s="41">
        <v>2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1</v>
      </c>
      <c r="E21" s="41">
        <v>1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0</v>
      </c>
      <c r="E22" s="41">
        <v>2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0</v>
      </c>
      <c r="E23" s="41">
        <v>4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2</v>
      </c>
      <c r="E26" s="42">
        <v>1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1</v>
      </c>
      <c r="E27" s="42">
        <v>0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0</v>
      </c>
      <c r="E28" s="42">
        <v>1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1</v>
      </c>
      <c r="E29" s="42">
        <v>1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0</v>
      </c>
      <c r="E30" s="42">
        <v>1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0</v>
      </c>
      <c r="E31" s="42">
        <v>3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3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4</v>
      </c>
      <c r="E35" s="43">
        <v>1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3</v>
      </c>
      <c r="E36" s="43">
        <v>0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0</v>
      </c>
      <c r="E37" s="43">
        <v>0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0</v>
      </c>
      <c r="E38" s="43">
        <v>2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1</v>
      </c>
      <c r="E39" s="43">
        <v>1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0</v>
      </c>
      <c r="E42" s="44">
        <v>1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3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1</v>
      </c>
      <c r="E44" s="44">
        <v>2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1</v>
      </c>
      <c r="E45" s="44">
        <v>2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1</v>
      </c>
      <c r="E46" s="44">
        <v>0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2</v>
      </c>
      <c r="E47" s="44">
        <v>1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2</v>
      </c>
      <c r="E50" s="45">
        <v>1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3</v>
      </c>
      <c r="E51" s="45">
        <v>1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0</v>
      </c>
      <c r="E52" s="45">
        <v>1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1</v>
      </c>
      <c r="E53" s="45">
        <v>0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1</v>
      </c>
      <c r="E54" s="45">
        <v>0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1</v>
      </c>
      <c r="E55" s="45">
        <v>5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1</v>
      </c>
      <c r="E58" s="46">
        <v>1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1</v>
      </c>
      <c r="E59" s="46">
        <v>0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2</v>
      </c>
      <c r="E60" s="46">
        <v>2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2</v>
      </c>
      <c r="E61" s="46">
        <v>1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1</v>
      </c>
      <c r="E62" s="46">
        <v>3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0</v>
      </c>
      <c r="E63" s="46">
        <v>1</v>
      </c>
      <c r="F63" s="83" t="s">
        <v>80</v>
      </c>
    </row>
  </sheetData>
  <mergeCells count="8">
    <mergeCell ref="A49:F49"/>
    <mergeCell ref="A57:F57"/>
    <mergeCell ref="A1:F1"/>
    <mergeCell ref="A9:F9"/>
    <mergeCell ref="A17:F17"/>
    <mergeCell ref="A25:F25"/>
    <mergeCell ref="A33:F33"/>
    <mergeCell ref="A41:F41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fitToWidth="0" orientation="portrait" horizontalDpi="90" verticalDpi="9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26" sqref="G26"/>
    </sheetView>
  </sheetViews>
  <sheetFormatPr defaultRowHeight="12.75" x14ac:dyDescent="0.2"/>
  <sheetData>
    <row r="1" spans="1:7" x14ac:dyDescent="0.2">
      <c r="A1" s="329" t="s">
        <v>87</v>
      </c>
      <c r="B1" s="329"/>
      <c r="C1" s="329"/>
      <c r="D1" s="329"/>
      <c r="E1" s="329"/>
      <c r="F1" s="329"/>
    </row>
    <row r="2" spans="1:7" x14ac:dyDescent="0.2">
      <c r="A2" s="197" t="s">
        <v>97</v>
      </c>
      <c r="B2" s="198">
        <v>0.70833333333333337</v>
      </c>
      <c r="C2" s="199" t="s">
        <v>43</v>
      </c>
      <c r="D2" s="200">
        <v>0</v>
      </c>
      <c r="E2" s="200">
        <v>2</v>
      </c>
      <c r="F2" s="201" t="s">
        <v>44</v>
      </c>
      <c r="G2" t="s">
        <v>98</v>
      </c>
    </row>
    <row r="3" spans="1:7" x14ac:dyDescent="0.2">
      <c r="A3" s="202" t="s">
        <v>99</v>
      </c>
      <c r="B3" s="203">
        <v>0.70833333333333337</v>
      </c>
      <c r="C3" s="204" t="s">
        <v>47</v>
      </c>
      <c r="D3" s="200">
        <v>1</v>
      </c>
      <c r="E3" s="200">
        <v>2</v>
      </c>
      <c r="F3" s="205" t="s">
        <v>48</v>
      </c>
      <c r="G3" t="s">
        <v>96</v>
      </c>
    </row>
    <row r="4" spans="1:7" x14ac:dyDescent="0.2">
      <c r="A4" s="197" t="s">
        <v>100</v>
      </c>
      <c r="B4" s="198">
        <v>0.58333333333333337</v>
      </c>
      <c r="C4" s="199" t="s">
        <v>43</v>
      </c>
      <c r="D4" s="200">
        <v>0</v>
      </c>
      <c r="E4" s="200">
        <v>1</v>
      </c>
      <c r="F4" s="201" t="s">
        <v>47</v>
      </c>
    </row>
    <row r="5" spans="1:7" x14ac:dyDescent="0.2">
      <c r="A5" s="202" t="s">
        <v>100</v>
      </c>
      <c r="B5" s="203">
        <v>0.70833333333333337</v>
      </c>
      <c r="C5" s="204" t="s">
        <v>48</v>
      </c>
      <c r="D5" s="200">
        <v>2</v>
      </c>
      <c r="E5" s="200">
        <v>1</v>
      </c>
      <c r="F5" s="205" t="s">
        <v>44</v>
      </c>
    </row>
    <row r="6" spans="1:7" x14ac:dyDescent="0.2">
      <c r="A6" s="197" t="s">
        <v>101</v>
      </c>
      <c r="B6" s="198">
        <v>0.66666666666666663</v>
      </c>
      <c r="C6" s="199" t="s">
        <v>48</v>
      </c>
      <c r="D6" s="200">
        <v>3</v>
      </c>
      <c r="E6" s="200">
        <v>0</v>
      </c>
      <c r="F6" s="201" t="s">
        <v>43</v>
      </c>
    </row>
    <row r="7" spans="1:7" x14ac:dyDescent="0.2">
      <c r="A7" s="202" t="s">
        <v>101</v>
      </c>
      <c r="B7" s="203">
        <v>0.66666666666666663</v>
      </c>
      <c r="C7" s="204" t="s">
        <v>44</v>
      </c>
      <c r="D7" s="200">
        <v>1</v>
      </c>
      <c r="E7" s="200">
        <v>1</v>
      </c>
      <c r="F7" s="205" t="s">
        <v>47</v>
      </c>
    </row>
    <row r="8" spans="1:7" x14ac:dyDescent="0.2">
      <c r="A8" s="206"/>
      <c r="B8" s="206"/>
      <c r="C8" s="206"/>
      <c r="D8" s="324"/>
      <c r="E8" s="324"/>
      <c r="F8" s="324"/>
    </row>
    <row r="9" spans="1:7" x14ac:dyDescent="0.2">
      <c r="A9" s="330" t="s">
        <v>89</v>
      </c>
      <c r="B9" s="330"/>
      <c r="C9" s="330"/>
      <c r="D9" s="330"/>
      <c r="E9" s="330"/>
      <c r="F9" s="330"/>
    </row>
    <row r="10" spans="1:7" x14ac:dyDescent="0.2">
      <c r="A10" s="197" t="s">
        <v>99</v>
      </c>
      <c r="B10" s="198">
        <v>0.58333333333333337</v>
      </c>
      <c r="C10" s="207" t="s">
        <v>50</v>
      </c>
      <c r="D10" s="208">
        <v>1</v>
      </c>
      <c r="E10" s="208">
        <v>0</v>
      </c>
      <c r="F10" s="209" t="s">
        <v>51</v>
      </c>
      <c r="G10" t="s">
        <v>96</v>
      </c>
    </row>
    <row r="11" spans="1:7" x14ac:dyDescent="0.2">
      <c r="A11" s="202" t="s">
        <v>99</v>
      </c>
      <c r="B11" s="203">
        <v>0.83333333333333337</v>
      </c>
      <c r="C11" s="210" t="s">
        <v>52</v>
      </c>
      <c r="D11" s="208">
        <v>1</v>
      </c>
      <c r="E11" s="208">
        <v>1</v>
      </c>
      <c r="F11" s="211" t="s">
        <v>53</v>
      </c>
      <c r="G11" t="s">
        <v>98</v>
      </c>
    </row>
    <row r="12" spans="1:7" x14ac:dyDescent="0.2">
      <c r="A12" s="197" t="s">
        <v>100</v>
      </c>
      <c r="B12" s="198">
        <v>0.83333333333333337</v>
      </c>
      <c r="C12" s="207" t="s">
        <v>50</v>
      </c>
      <c r="D12" s="208">
        <v>2</v>
      </c>
      <c r="E12" s="208">
        <v>1</v>
      </c>
      <c r="F12" s="209" t="s">
        <v>52</v>
      </c>
    </row>
    <row r="13" spans="1:7" x14ac:dyDescent="0.2">
      <c r="A13" s="202" t="s">
        <v>100</v>
      </c>
      <c r="B13" s="203">
        <v>0.45833333333333331</v>
      </c>
      <c r="C13" s="210" t="s">
        <v>53</v>
      </c>
      <c r="D13" s="208">
        <v>1</v>
      </c>
      <c r="E13" s="208">
        <v>1</v>
      </c>
      <c r="F13" s="211" t="s">
        <v>51</v>
      </c>
    </row>
    <row r="14" spans="1:7" x14ac:dyDescent="0.2">
      <c r="A14" s="197" t="s">
        <v>101</v>
      </c>
      <c r="B14" s="198">
        <v>0.83333333333333337</v>
      </c>
      <c r="C14" s="207" t="s">
        <v>53</v>
      </c>
      <c r="D14" s="208">
        <v>1</v>
      </c>
      <c r="E14" s="208">
        <v>2</v>
      </c>
      <c r="F14" s="209" t="s">
        <v>50</v>
      </c>
    </row>
    <row r="15" spans="1:7" x14ac:dyDescent="0.2">
      <c r="A15" s="202" t="s">
        <v>101</v>
      </c>
      <c r="B15" s="203">
        <v>0.83333333333333337</v>
      </c>
      <c r="C15" s="210" t="s">
        <v>51</v>
      </c>
      <c r="D15" s="208">
        <v>2</v>
      </c>
      <c r="E15" s="208">
        <v>2</v>
      </c>
      <c r="F15" s="211" t="s">
        <v>52</v>
      </c>
    </row>
    <row r="16" spans="1:7" x14ac:dyDescent="0.2">
      <c r="A16" s="206"/>
      <c r="B16" s="206"/>
      <c r="C16" s="206"/>
      <c r="D16" s="324"/>
      <c r="E16" s="324"/>
      <c r="F16" s="324"/>
    </row>
    <row r="17" spans="1:7" x14ac:dyDescent="0.2">
      <c r="A17" s="331" t="s">
        <v>90</v>
      </c>
      <c r="B17" s="331"/>
      <c r="C17" s="331"/>
      <c r="D17" s="331"/>
      <c r="E17" s="331"/>
      <c r="F17" s="331"/>
    </row>
    <row r="18" spans="1:7" x14ac:dyDescent="0.2">
      <c r="A18" s="197" t="s">
        <v>102</v>
      </c>
      <c r="B18" s="198">
        <v>0.70833333333333337</v>
      </c>
      <c r="C18" s="212" t="s">
        <v>55</v>
      </c>
      <c r="D18" s="213">
        <v>3</v>
      </c>
      <c r="E18" s="213">
        <v>0</v>
      </c>
      <c r="F18" s="214" t="s">
        <v>56</v>
      </c>
    </row>
    <row r="19" spans="1:7" x14ac:dyDescent="0.2">
      <c r="A19" s="202" t="s">
        <v>102</v>
      </c>
      <c r="B19" s="203">
        <v>0.45833333333333331</v>
      </c>
      <c r="C19" s="215" t="s">
        <v>57</v>
      </c>
      <c r="D19" s="213">
        <v>3</v>
      </c>
      <c r="E19" s="213">
        <v>0</v>
      </c>
      <c r="F19" s="216" t="s">
        <v>58</v>
      </c>
      <c r="G19" t="s">
        <v>88</v>
      </c>
    </row>
    <row r="20" spans="1:7" x14ac:dyDescent="0.2">
      <c r="A20" s="197" t="s">
        <v>103</v>
      </c>
      <c r="B20" s="198">
        <v>0.58333333333333337</v>
      </c>
      <c r="C20" s="212" t="s">
        <v>58</v>
      </c>
      <c r="D20" s="213">
        <v>1</v>
      </c>
      <c r="E20" s="213">
        <v>1</v>
      </c>
      <c r="F20" s="214" t="s">
        <v>56</v>
      </c>
    </row>
    <row r="21" spans="1:7" x14ac:dyDescent="0.2">
      <c r="A21" s="202" t="s">
        <v>103</v>
      </c>
      <c r="B21" s="203">
        <v>0.83333333333333337</v>
      </c>
      <c r="C21" s="215" t="s">
        <v>55</v>
      </c>
      <c r="D21" s="213">
        <v>1</v>
      </c>
      <c r="E21" s="213">
        <v>2</v>
      </c>
      <c r="F21" s="216" t="s">
        <v>57</v>
      </c>
    </row>
    <row r="22" spans="1:7" x14ac:dyDescent="0.2">
      <c r="A22" s="197" t="s">
        <v>104</v>
      </c>
      <c r="B22" s="198">
        <v>0.83333333333333337</v>
      </c>
      <c r="C22" s="212" t="s">
        <v>58</v>
      </c>
      <c r="D22" s="213">
        <v>0</v>
      </c>
      <c r="E22" s="213">
        <v>2</v>
      </c>
      <c r="F22" s="214" t="s">
        <v>55</v>
      </c>
    </row>
    <row r="23" spans="1:7" x14ac:dyDescent="0.2">
      <c r="A23" s="202" t="s">
        <v>104</v>
      </c>
      <c r="B23" s="203">
        <v>0.83333333333333337</v>
      </c>
      <c r="C23" s="215" t="s">
        <v>56</v>
      </c>
      <c r="D23" s="213">
        <v>1</v>
      </c>
      <c r="E23" s="213">
        <v>3</v>
      </c>
      <c r="F23" s="216" t="s">
        <v>57</v>
      </c>
    </row>
    <row r="24" spans="1:7" x14ac:dyDescent="0.2">
      <c r="A24" s="206"/>
      <c r="B24" s="206"/>
      <c r="C24" s="206"/>
      <c r="D24" s="324"/>
      <c r="E24" s="324"/>
      <c r="F24" s="324"/>
    </row>
    <row r="25" spans="1:7" x14ac:dyDescent="0.2">
      <c r="A25" s="326" t="s">
        <v>91</v>
      </c>
      <c r="B25" s="326"/>
      <c r="C25" s="326"/>
      <c r="D25" s="326"/>
      <c r="E25" s="326"/>
      <c r="F25" s="326"/>
    </row>
    <row r="26" spans="1:7" x14ac:dyDescent="0.2">
      <c r="A26" s="197" t="s">
        <v>102</v>
      </c>
      <c r="B26" s="198">
        <v>0.58333333333333337</v>
      </c>
      <c r="C26" s="217" t="s">
        <v>60</v>
      </c>
      <c r="D26" s="218">
        <v>2</v>
      </c>
      <c r="E26" s="218">
        <v>0</v>
      </c>
      <c r="F26" s="219" t="s">
        <v>61</v>
      </c>
    </row>
    <row r="27" spans="1:7" x14ac:dyDescent="0.2">
      <c r="A27" s="202" t="s">
        <v>102</v>
      </c>
      <c r="B27" s="203">
        <v>0.83333333333333337</v>
      </c>
      <c r="C27" s="220" t="s">
        <v>62</v>
      </c>
      <c r="D27" s="218">
        <v>3</v>
      </c>
      <c r="E27" s="218">
        <v>1</v>
      </c>
      <c r="F27" s="221" t="s">
        <v>63</v>
      </c>
    </row>
    <row r="28" spans="1:7" x14ac:dyDescent="0.2">
      <c r="A28" s="197" t="s">
        <v>103</v>
      </c>
      <c r="B28" s="198">
        <v>0.70833333333333337</v>
      </c>
      <c r="C28" s="217" t="s">
        <v>60</v>
      </c>
      <c r="D28" s="218">
        <v>1</v>
      </c>
      <c r="E28" s="218">
        <v>1</v>
      </c>
      <c r="F28" s="219" t="s">
        <v>62</v>
      </c>
    </row>
    <row r="29" spans="1:7" x14ac:dyDescent="0.2">
      <c r="A29" s="202" t="s">
        <v>103</v>
      </c>
      <c r="B29" s="203">
        <v>0.45833333333333331</v>
      </c>
      <c r="C29" s="220" t="s">
        <v>63</v>
      </c>
      <c r="D29" s="218">
        <v>0</v>
      </c>
      <c r="E29" s="218">
        <v>2</v>
      </c>
      <c r="F29" s="221" t="s">
        <v>61</v>
      </c>
    </row>
    <row r="30" spans="1:7" x14ac:dyDescent="0.2">
      <c r="A30" s="197" t="s">
        <v>104</v>
      </c>
      <c r="B30" s="198">
        <v>0.66666666666666663</v>
      </c>
      <c r="C30" s="217" t="s">
        <v>63</v>
      </c>
      <c r="D30" s="218">
        <v>1</v>
      </c>
      <c r="E30" s="218">
        <v>2</v>
      </c>
      <c r="F30" s="219" t="s">
        <v>60</v>
      </c>
    </row>
    <row r="31" spans="1:7" x14ac:dyDescent="0.2">
      <c r="A31" s="222">
        <v>44742</v>
      </c>
      <c r="B31" s="203">
        <v>0.66666666666666663</v>
      </c>
      <c r="C31" s="220" t="s">
        <v>61</v>
      </c>
      <c r="D31" s="218">
        <v>0</v>
      </c>
      <c r="E31" s="218">
        <v>3</v>
      </c>
      <c r="F31" s="221" t="s">
        <v>62</v>
      </c>
    </row>
    <row r="32" spans="1:7" x14ac:dyDescent="0.2">
      <c r="A32" s="206"/>
      <c r="B32" s="206"/>
      <c r="C32" s="206"/>
      <c r="D32" s="324"/>
      <c r="E32" s="324"/>
      <c r="F32" s="324"/>
    </row>
    <row r="33" spans="1:6" x14ac:dyDescent="0.2">
      <c r="A33" s="327" t="s">
        <v>92</v>
      </c>
      <c r="B33" s="327"/>
      <c r="C33" s="327"/>
      <c r="D33" s="327"/>
      <c r="E33" s="327"/>
      <c r="F33" s="327"/>
    </row>
    <row r="34" spans="1:6" x14ac:dyDescent="0.2">
      <c r="A34" s="197" t="s">
        <v>105</v>
      </c>
      <c r="B34" s="198">
        <v>0.58333333333333337</v>
      </c>
      <c r="C34" s="223" t="s">
        <v>65</v>
      </c>
      <c r="D34" s="224">
        <v>2</v>
      </c>
      <c r="E34" s="224">
        <v>1</v>
      </c>
      <c r="F34" s="225" t="s">
        <v>66</v>
      </c>
    </row>
    <row r="35" spans="1:6" x14ac:dyDescent="0.2">
      <c r="A35" s="202" t="s">
        <v>105</v>
      </c>
      <c r="B35" s="203">
        <v>0.70833333333333337</v>
      </c>
      <c r="C35" s="226" t="s">
        <v>67</v>
      </c>
      <c r="D35" s="224">
        <v>2</v>
      </c>
      <c r="E35" s="224">
        <v>0</v>
      </c>
      <c r="F35" s="227" t="s">
        <v>68</v>
      </c>
    </row>
    <row r="36" spans="1:6" x14ac:dyDescent="0.2">
      <c r="A36" s="197" t="s">
        <v>106</v>
      </c>
      <c r="B36" s="198">
        <v>0.83333333333333337</v>
      </c>
      <c r="C36" s="223" t="s">
        <v>67</v>
      </c>
      <c r="D36" s="224">
        <v>1</v>
      </c>
      <c r="E36" s="224">
        <v>1</v>
      </c>
      <c r="F36" s="225" t="s">
        <v>65</v>
      </c>
    </row>
    <row r="37" spans="1:6" x14ac:dyDescent="0.2">
      <c r="A37" s="202" t="s">
        <v>106</v>
      </c>
      <c r="B37" s="203">
        <v>0.45833333333333331</v>
      </c>
      <c r="C37" s="226" t="s">
        <v>66</v>
      </c>
      <c r="D37" s="224">
        <v>2</v>
      </c>
      <c r="E37" s="224">
        <v>0</v>
      </c>
      <c r="F37" s="227" t="s">
        <v>68</v>
      </c>
    </row>
    <row r="38" spans="1:6" x14ac:dyDescent="0.2">
      <c r="A38" s="197" t="s">
        <v>107</v>
      </c>
      <c r="B38" s="198">
        <v>0.83333333333333337</v>
      </c>
      <c r="C38" s="223" t="s">
        <v>66</v>
      </c>
      <c r="D38" s="224">
        <v>1</v>
      </c>
      <c r="E38" s="224">
        <v>2</v>
      </c>
      <c r="F38" s="225" t="s">
        <v>67</v>
      </c>
    </row>
    <row r="39" spans="1:6" x14ac:dyDescent="0.2">
      <c r="A39" s="202" t="s">
        <v>107</v>
      </c>
      <c r="B39" s="203">
        <v>0.83333333333333337</v>
      </c>
      <c r="C39" s="226" t="s">
        <v>68</v>
      </c>
      <c r="D39" s="224">
        <v>1</v>
      </c>
      <c r="E39" s="224">
        <v>2</v>
      </c>
      <c r="F39" s="227" t="s">
        <v>65</v>
      </c>
    </row>
    <row r="40" spans="1:6" x14ac:dyDescent="0.2">
      <c r="A40" s="206"/>
      <c r="B40" s="206"/>
      <c r="C40" s="206"/>
      <c r="D40" s="324"/>
      <c r="E40" s="324"/>
      <c r="F40" s="324"/>
    </row>
    <row r="41" spans="1:6" x14ac:dyDescent="0.2">
      <c r="A41" s="328" t="s">
        <v>93</v>
      </c>
      <c r="B41" s="328"/>
      <c r="C41" s="328"/>
      <c r="D41" s="328"/>
      <c r="E41" s="328"/>
      <c r="F41" s="328"/>
    </row>
    <row r="42" spans="1:6" x14ac:dyDescent="0.2">
      <c r="A42" s="197" t="s">
        <v>105</v>
      </c>
      <c r="B42" s="198">
        <v>0.45833333333333331</v>
      </c>
      <c r="C42" s="228" t="s">
        <v>70</v>
      </c>
      <c r="D42" s="229">
        <v>0</v>
      </c>
      <c r="E42" s="229">
        <v>2</v>
      </c>
      <c r="F42" s="230" t="s">
        <v>71</v>
      </c>
    </row>
    <row r="43" spans="1:6" x14ac:dyDescent="0.2">
      <c r="A43" s="202" t="s">
        <v>105</v>
      </c>
      <c r="B43" s="203">
        <v>0.83333333333333337</v>
      </c>
      <c r="C43" s="231" t="s">
        <v>72</v>
      </c>
      <c r="D43" s="229">
        <v>2</v>
      </c>
      <c r="E43" s="229">
        <v>0</v>
      </c>
      <c r="F43" s="232" t="s">
        <v>73</v>
      </c>
    </row>
    <row r="44" spans="1:6" x14ac:dyDescent="0.2">
      <c r="A44" s="197" t="s">
        <v>106</v>
      </c>
      <c r="B44" s="198">
        <v>0.70833333333333337</v>
      </c>
      <c r="C44" s="228" t="s">
        <v>73</v>
      </c>
      <c r="D44" s="229">
        <v>0</v>
      </c>
      <c r="E44" s="229">
        <v>3</v>
      </c>
      <c r="F44" s="230" t="s">
        <v>71</v>
      </c>
    </row>
    <row r="45" spans="1:6" x14ac:dyDescent="0.2">
      <c r="A45" s="202" t="s">
        <v>106</v>
      </c>
      <c r="B45" s="203">
        <v>0.58333333333333337</v>
      </c>
      <c r="C45" s="231" t="s">
        <v>70</v>
      </c>
      <c r="D45" s="229">
        <v>0</v>
      </c>
      <c r="E45" s="229">
        <v>3</v>
      </c>
      <c r="F45" s="232" t="s">
        <v>72</v>
      </c>
    </row>
    <row r="46" spans="1:6" x14ac:dyDescent="0.2">
      <c r="A46" s="197" t="s">
        <v>107</v>
      </c>
      <c r="B46" s="198">
        <v>0.66666666666666663</v>
      </c>
      <c r="C46" s="228" t="s">
        <v>73</v>
      </c>
      <c r="D46" s="229">
        <v>0</v>
      </c>
      <c r="E46" s="229">
        <v>1</v>
      </c>
      <c r="F46" s="230" t="s">
        <v>70</v>
      </c>
    </row>
    <row r="47" spans="1:6" x14ac:dyDescent="0.2">
      <c r="A47" s="202" t="s">
        <v>107</v>
      </c>
      <c r="B47" s="203">
        <v>0.66666666666666663</v>
      </c>
      <c r="C47" s="231" t="s">
        <v>71</v>
      </c>
      <c r="D47" s="229">
        <v>3</v>
      </c>
      <c r="E47" s="229">
        <v>3</v>
      </c>
      <c r="F47" s="232" t="s">
        <v>72</v>
      </c>
    </row>
    <row r="48" spans="1:6" x14ac:dyDescent="0.2">
      <c r="A48" s="206"/>
      <c r="B48" s="206"/>
      <c r="C48" s="206"/>
      <c r="D48" s="324"/>
      <c r="E48" s="324"/>
      <c r="F48" s="324"/>
    </row>
    <row r="49" spans="1:6" x14ac:dyDescent="0.2">
      <c r="A49" s="323" t="s">
        <v>94</v>
      </c>
      <c r="B49" s="323"/>
      <c r="C49" s="323"/>
      <c r="D49" s="323"/>
      <c r="E49" s="323"/>
      <c r="F49" s="323"/>
    </row>
    <row r="50" spans="1:6" x14ac:dyDescent="0.2">
      <c r="A50" s="197" t="s">
        <v>108</v>
      </c>
      <c r="B50" s="198">
        <v>0.45833333333333331</v>
      </c>
      <c r="C50" s="233" t="s">
        <v>75</v>
      </c>
      <c r="D50" s="234">
        <v>2</v>
      </c>
      <c r="E50" s="234">
        <v>1</v>
      </c>
      <c r="F50" s="235" t="s">
        <v>76</v>
      </c>
    </row>
    <row r="51" spans="1:6" x14ac:dyDescent="0.2">
      <c r="A51" s="202" t="s">
        <v>108</v>
      </c>
      <c r="B51" s="203">
        <v>0.83333333333333337</v>
      </c>
      <c r="C51" s="236" t="s">
        <v>77</v>
      </c>
      <c r="D51" s="234">
        <v>3</v>
      </c>
      <c r="E51" s="234">
        <v>1</v>
      </c>
      <c r="F51" s="237" t="s">
        <v>78</v>
      </c>
    </row>
    <row r="52" spans="1:6" x14ac:dyDescent="0.2">
      <c r="A52" s="197" t="s">
        <v>109</v>
      </c>
      <c r="B52" s="198">
        <v>0.70833333333333337</v>
      </c>
      <c r="C52" s="233" t="s">
        <v>75</v>
      </c>
      <c r="D52" s="234">
        <v>2</v>
      </c>
      <c r="E52" s="234">
        <v>2</v>
      </c>
      <c r="F52" s="235" t="s">
        <v>77</v>
      </c>
    </row>
    <row r="53" spans="1:6" x14ac:dyDescent="0.2">
      <c r="A53" s="202" t="s">
        <v>109</v>
      </c>
      <c r="B53" s="203">
        <v>0.45833333333333331</v>
      </c>
      <c r="C53" s="236" t="s">
        <v>78</v>
      </c>
      <c r="D53" s="234">
        <v>2</v>
      </c>
      <c r="E53" s="234">
        <v>1</v>
      </c>
      <c r="F53" s="237" t="s">
        <v>76</v>
      </c>
    </row>
    <row r="54" spans="1:6" x14ac:dyDescent="0.2">
      <c r="A54" s="197" t="s">
        <v>110</v>
      </c>
      <c r="B54" s="198">
        <v>0.83333333333333337</v>
      </c>
      <c r="C54" s="233" t="s">
        <v>78</v>
      </c>
      <c r="D54" s="234">
        <v>1</v>
      </c>
      <c r="E54" s="234">
        <v>2</v>
      </c>
      <c r="F54" s="235" t="s">
        <v>75</v>
      </c>
    </row>
    <row r="55" spans="1:6" x14ac:dyDescent="0.2">
      <c r="A55" s="202" t="s">
        <v>110</v>
      </c>
      <c r="B55" s="203">
        <v>0.83333333333333337</v>
      </c>
      <c r="C55" s="236" t="s">
        <v>76</v>
      </c>
      <c r="D55" s="234">
        <v>1</v>
      </c>
      <c r="E55" s="234">
        <v>4</v>
      </c>
      <c r="F55" s="237" t="s">
        <v>77</v>
      </c>
    </row>
    <row r="56" spans="1:6" x14ac:dyDescent="0.2">
      <c r="A56" s="206"/>
      <c r="B56" s="206"/>
      <c r="C56" s="206"/>
      <c r="D56" s="324"/>
      <c r="E56" s="324"/>
      <c r="F56" s="324"/>
    </row>
    <row r="57" spans="1:6" x14ac:dyDescent="0.2">
      <c r="A57" s="325" t="s">
        <v>95</v>
      </c>
      <c r="B57" s="325"/>
      <c r="C57" s="325"/>
      <c r="D57" s="325"/>
      <c r="E57" s="325"/>
      <c r="F57" s="325"/>
    </row>
    <row r="58" spans="1:6" x14ac:dyDescent="0.2">
      <c r="A58" s="197" t="s">
        <v>108</v>
      </c>
      <c r="B58" s="198">
        <v>0.58333333333333337</v>
      </c>
      <c r="C58" s="238" t="s">
        <v>80</v>
      </c>
      <c r="D58" s="239">
        <v>1</v>
      </c>
      <c r="E58" s="239">
        <v>1</v>
      </c>
      <c r="F58" s="240" t="s">
        <v>81</v>
      </c>
    </row>
    <row r="59" spans="1:6" x14ac:dyDescent="0.2">
      <c r="A59" s="202" t="s">
        <v>108</v>
      </c>
      <c r="B59" s="203">
        <v>0.70833333333333337</v>
      </c>
      <c r="C59" s="241" t="s">
        <v>82</v>
      </c>
      <c r="D59" s="239">
        <v>2</v>
      </c>
      <c r="E59" s="239">
        <v>0</v>
      </c>
      <c r="F59" s="242" t="s">
        <v>83</v>
      </c>
    </row>
    <row r="60" spans="1:6" x14ac:dyDescent="0.2">
      <c r="A60" s="197" t="s">
        <v>109</v>
      </c>
      <c r="B60" s="198">
        <v>0.58333333333333337</v>
      </c>
      <c r="C60" s="238" t="s">
        <v>81</v>
      </c>
      <c r="D60" s="239">
        <v>1</v>
      </c>
      <c r="E60" s="239">
        <v>0</v>
      </c>
      <c r="F60" s="240" t="s">
        <v>83</v>
      </c>
    </row>
    <row r="61" spans="1:6" x14ac:dyDescent="0.2">
      <c r="A61" s="202" t="s">
        <v>109</v>
      </c>
      <c r="B61" s="203">
        <v>0.83333333333333337</v>
      </c>
      <c r="C61" s="241" t="s">
        <v>82</v>
      </c>
      <c r="D61" s="239">
        <v>3</v>
      </c>
      <c r="E61" s="239">
        <v>1</v>
      </c>
      <c r="F61" s="242" t="s">
        <v>80</v>
      </c>
    </row>
    <row r="62" spans="1:6" x14ac:dyDescent="0.2">
      <c r="A62" s="197" t="s">
        <v>110</v>
      </c>
      <c r="B62" s="198">
        <v>0.66666666666666663</v>
      </c>
      <c r="C62" s="238" t="s">
        <v>81</v>
      </c>
      <c r="D62" s="239">
        <v>1</v>
      </c>
      <c r="E62" s="239">
        <v>1</v>
      </c>
      <c r="F62" s="240" t="s">
        <v>82</v>
      </c>
    </row>
    <row r="63" spans="1:6" x14ac:dyDescent="0.2">
      <c r="A63" s="202" t="s">
        <v>110</v>
      </c>
      <c r="B63" s="203">
        <v>0.66666666666666663</v>
      </c>
      <c r="C63" s="241" t="s">
        <v>83</v>
      </c>
      <c r="D63" s="239">
        <v>1</v>
      </c>
      <c r="E63" s="239">
        <v>2</v>
      </c>
      <c r="F63" s="242" t="s">
        <v>80</v>
      </c>
    </row>
  </sheetData>
  <mergeCells count="15">
    <mergeCell ref="D24:F24"/>
    <mergeCell ref="A1:F1"/>
    <mergeCell ref="D8:F8"/>
    <mergeCell ref="A9:F9"/>
    <mergeCell ref="D16:F16"/>
    <mergeCell ref="A17:F17"/>
    <mergeCell ref="A49:F49"/>
    <mergeCell ref="D56:F56"/>
    <mergeCell ref="A57:F57"/>
    <mergeCell ref="A25:F25"/>
    <mergeCell ref="D32:F32"/>
    <mergeCell ref="A33:F33"/>
    <mergeCell ref="D40:F40"/>
    <mergeCell ref="A41:F41"/>
    <mergeCell ref="D48:F48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zoomScaleNormal="150" zoomScaleSheetLayoutView="100" workbookViewId="0">
      <selection activeCell="G23" sqref="G23"/>
    </sheetView>
  </sheetViews>
  <sheetFormatPr defaultRowHeight="12.75" x14ac:dyDescent="0.2"/>
  <cols>
    <col min="3" max="3" width="11.85546875" bestFit="1" customWidth="1"/>
    <col min="6" max="6" width="11.85546875" bestFit="1" customWidth="1"/>
  </cols>
  <sheetData>
    <row r="1" spans="1:7" x14ac:dyDescent="0.2">
      <c r="A1" s="334" t="s">
        <v>87</v>
      </c>
      <c r="B1" s="334"/>
      <c r="C1" s="334"/>
      <c r="D1" s="334"/>
      <c r="E1" s="334"/>
      <c r="F1" s="334"/>
    </row>
    <row r="2" spans="1:7" x14ac:dyDescent="0.2">
      <c r="A2" s="165" t="s">
        <v>97</v>
      </c>
      <c r="B2" s="168">
        <v>0.70833333333333337</v>
      </c>
      <c r="C2" s="169" t="s">
        <v>43</v>
      </c>
      <c r="D2" s="170">
        <v>1</v>
      </c>
      <c r="E2" s="170">
        <v>2</v>
      </c>
      <c r="F2" s="169" t="s">
        <v>44</v>
      </c>
      <c r="G2" t="s">
        <v>96</v>
      </c>
    </row>
    <row r="3" spans="1:7" x14ac:dyDescent="0.2">
      <c r="A3" s="166" t="s">
        <v>99</v>
      </c>
      <c r="B3" s="171">
        <v>0.70833333333333337</v>
      </c>
      <c r="C3" s="172" t="s">
        <v>47</v>
      </c>
      <c r="D3" s="170">
        <v>1</v>
      </c>
      <c r="E3" s="170">
        <v>2</v>
      </c>
      <c r="F3" s="172" t="s">
        <v>48</v>
      </c>
      <c r="G3" t="s">
        <v>96</v>
      </c>
    </row>
    <row r="4" spans="1:7" x14ac:dyDescent="0.2">
      <c r="A4" s="165" t="s">
        <v>100</v>
      </c>
      <c r="B4" s="168">
        <v>0.58333333333333337</v>
      </c>
      <c r="C4" s="169" t="s">
        <v>43</v>
      </c>
      <c r="D4" s="170">
        <v>1</v>
      </c>
      <c r="E4" s="170">
        <v>2</v>
      </c>
      <c r="F4" s="169" t="s">
        <v>47</v>
      </c>
    </row>
    <row r="5" spans="1:7" x14ac:dyDescent="0.2">
      <c r="A5" s="166" t="s">
        <v>100</v>
      </c>
      <c r="B5" s="171">
        <v>0.70833333333333337</v>
      </c>
      <c r="C5" s="172" t="s">
        <v>48</v>
      </c>
      <c r="D5" s="170">
        <v>2</v>
      </c>
      <c r="E5" s="170">
        <v>0</v>
      </c>
      <c r="F5" s="172" t="s">
        <v>44</v>
      </c>
    </row>
    <row r="6" spans="1:7" x14ac:dyDescent="0.2">
      <c r="A6" s="165" t="s">
        <v>101</v>
      </c>
      <c r="B6" s="168">
        <v>0.66666666666666663</v>
      </c>
      <c r="C6" s="169" t="s">
        <v>48</v>
      </c>
      <c r="D6" s="170">
        <v>3</v>
      </c>
      <c r="E6" s="170">
        <v>0</v>
      </c>
      <c r="F6" s="169" t="s">
        <v>43</v>
      </c>
    </row>
    <row r="7" spans="1:7" x14ac:dyDescent="0.2">
      <c r="A7" s="166" t="s">
        <v>101</v>
      </c>
      <c r="B7" s="171">
        <v>0.66666666666666663</v>
      </c>
      <c r="C7" s="172" t="s">
        <v>44</v>
      </c>
      <c r="D7" s="170">
        <v>1</v>
      </c>
      <c r="E7" s="170">
        <v>1</v>
      </c>
      <c r="F7" s="172" t="s">
        <v>47</v>
      </c>
    </row>
    <row r="8" spans="1:7" x14ac:dyDescent="0.2">
      <c r="A8" s="335" t="s">
        <v>89</v>
      </c>
      <c r="B8" s="335"/>
      <c r="C8" s="335"/>
      <c r="D8" s="335"/>
      <c r="E8" s="335"/>
      <c r="F8" s="335"/>
    </row>
    <row r="9" spans="1:7" x14ac:dyDescent="0.2">
      <c r="A9" s="165" t="s">
        <v>99</v>
      </c>
      <c r="B9" s="168">
        <v>0.58333333333333337</v>
      </c>
      <c r="C9" s="173" t="s">
        <v>50</v>
      </c>
      <c r="D9" s="174">
        <v>3</v>
      </c>
      <c r="E9" s="174">
        <v>0</v>
      </c>
      <c r="F9" s="173" t="s">
        <v>51</v>
      </c>
      <c r="G9" t="s">
        <v>96</v>
      </c>
    </row>
    <row r="10" spans="1:7" ht="22.5" x14ac:dyDescent="0.2">
      <c r="A10" s="166" t="s">
        <v>99</v>
      </c>
      <c r="B10" s="171">
        <v>0.83333333333333337</v>
      </c>
      <c r="C10" s="175" t="s">
        <v>52</v>
      </c>
      <c r="D10" s="174">
        <v>1</v>
      </c>
      <c r="E10" s="174">
        <v>1</v>
      </c>
      <c r="F10" s="175" t="s">
        <v>53</v>
      </c>
      <c r="G10" t="s">
        <v>98</v>
      </c>
    </row>
    <row r="11" spans="1:7" x14ac:dyDescent="0.2">
      <c r="A11" s="165" t="s">
        <v>100</v>
      </c>
      <c r="B11" s="168">
        <v>0.83333333333333337</v>
      </c>
      <c r="C11" s="173" t="s">
        <v>50</v>
      </c>
      <c r="D11" s="174">
        <v>2</v>
      </c>
      <c r="E11" s="174">
        <v>1</v>
      </c>
      <c r="F11" s="173" t="s">
        <v>52</v>
      </c>
    </row>
    <row r="12" spans="1:7" ht="22.5" x14ac:dyDescent="0.2">
      <c r="A12" s="166" t="s">
        <v>100</v>
      </c>
      <c r="B12" s="171">
        <v>0.45833333333333331</v>
      </c>
      <c r="C12" s="175" t="s">
        <v>53</v>
      </c>
      <c r="D12" s="174">
        <v>2</v>
      </c>
      <c r="E12" s="174">
        <v>1</v>
      </c>
      <c r="F12" s="175" t="s">
        <v>51</v>
      </c>
    </row>
    <row r="13" spans="1:7" ht="22.5" x14ac:dyDescent="0.2">
      <c r="A13" s="165" t="s">
        <v>101</v>
      </c>
      <c r="B13" s="168">
        <v>0.83333333333333337</v>
      </c>
      <c r="C13" s="173" t="s">
        <v>53</v>
      </c>
      <c r="D13" s="174">
        <v>1</v>
      </c>
      <c r="E13" s="174">
        <v>2</v>
      </c>
      <c r="F13" s="173" t="s">
        <v>50</v>
      </c>
    </row>
    <row r="14" spans="1:7" x14ac:dyDescent="0.2">
      <c r="A14" s="166" t="s">
        <v>101</v>
      </c>
      <c r="B14" s="171">
        <v>0.83333333333333337</v>
      </c>
      <c r="C14" s="175" t="s">
        <v>51</v>
      </c>
      <c r="D14" s="174">
        <v>0</v>
      </c>
      <c r="E14" s="174">
        <v>1</v>
      </c>
      <c r="F14" s="175" t="s">
        <v>52</v>
      </c>
    </row>
    <row r="15" spans="1:7" x14ac:dyDescent="0.2">
      <c r="A15" s="336" t="s">
        <v>90</v>
      </c>
      <c r="B15" s="336"/>
      <c r="C15" s="336"/>
      <c r="D15" s="336"/>
      <c r="E15" s="336"/>
      <c r="F15" s="336"/>
    </row>
    <row r="16" spans="1:7" x14ac:dyDescent="0.2">
      <c r="A16" s="165" t="s">
        <v>102</v>
      </c>
      <c r="B16" s="168">
        <v>0.70833333333333337</v>
      </c>
      <c r="C16" s="176" t="s">
        <v>55</v>
      </c>
      <c r="D16" s="177">
        <v>1</v>
      </c>
      <c r="E16" s="177">
        <v>2</v>
      </c>
      <c r="F16" s="176" t="s">
        <v>56</v>
      </c>
    </row>
    <row r="17" spans="1:7" ht="22.5" x14ac:dyDescent="0.2">
      <c r="A17" s="166" t="s">
        <v>102</v>
      </c>
      <c r="B17" s="171">
        <v>0.45833333333333331</v>
      </c>
      <c r="C17" s="178" t="s">
        <v>57</v>
      </c>
      <c r="D17" s="177">
        <v>4</v>
      </c>
      <c r="E17" s="177">
        <v>0</v>
      </c>
      <c r="F17" s="178" t="s">
        <v>58</v>
      </c>
      <c r="G17" t="s">
        <v>88</v>
      </c>
    </row>
    <row r="18" spans="1:7" ht="22.5" x14ac:dyDescent="0.2">
      <c r="A18" s="165" t="s">
        <v>103</v>
      </c>
      <c r="B18" s="168">
        <v>0.58333333333333337</v>
      </c>
      <c r="C18" s="176" t="s">
        <v>58</v>
      </c>
      <c r="D18" s="177">
        <v>0</v>
      </c>
      <c r="E18" s="177">
        <v>2</v>
      </c>
      <c r="F18" s="176" t="s">
        <v>56</v>
      </c>
    </row>
    <row r="19" spans="1:7" x14ac:dyDescent="0.2">
      <c r="A19" s="166" t="s">
        <v>103</v>
      </c>
      <c r="B19" s="171">
        <v>0.83333333333333337</v>
      </c>
      <c r="C19" s="178" t="s">
        <v>55</v>
      </c>
      <c r="D19" s="177">
        <v>1</v>
      </c>
      <c r="E19" s="177">
        <v>3</v>
      </c>
      <c r="F19" s="178" t="s">
        <v>57</v>
      </c>
    </row>
    <row r="20" spans="1:7" ht="22.5" x14ac:dyDescent="0.2">
      <c r="A20" s="165" t="s">
        <v>104</v>
      </c>
      <c r="B20" s="168">
        <v>0.83333333333333337</v>
      </c>
      <c r="C20" s="176" t="s">
        <v>58</v>
      </c>
      <c r="D20" s="177">
        <v>1</v>
      </c>
      <c r="E20" s="177">
        <v>2</v>
      </c>
      <c r="F20" s="176" t="s">
        <v>55</v>
      </c>
    </row>
    <row r="21" spans="1:7" x14ac:dyDescent="0.2">
      <c r="A21" s="166" t="s">
        <v>104</v>
      </c>
      <c r="B21" s="171">
        <v>0.83333333333333337</v>
      </c>
      <c r="C21" s="178" t="s">
        <v>56</v>
      </c>
      <c r="D21" s="177">
        <v>1</v>
      </c>
      <c r="E21" s="177">
        <v>2</v>
      </c>
      <c r="F21" s="178" t="s">
        <v>57</v>
      </c>
    </row>
    <row r="22" spans="1:7" x14ac:dyDescent="0.2">
      <c r="A22" s="337" t="s">
        <v>91</v>
      </c>
      <c r="B22" s="337"/>
      <c r="C22" s="337"/>
      <c r="D22" s="337"/>
      <c r="E22" s="337"/>
      <c r="F22" s="337"/>
    </row>
    <row r="23" spans="1:7" x14ac:dyDescent="0.2">
      <c r="A23" s="165" t="s">
        <v>102</v>
      </c>
      <c r="B23" s="168">
        <v>0.58333333333333337</v>
      </c>
      <c r="C23" s="179" t="s">
        <v>60</v>
      </c>
      <c r="D23" s="180">
        <v>2</v>
      </c>
      <c r="E23" s="180">
        <v>1</v>
      </c>
      <c r="F23" s="179" t="s">
        <v>61</v>
      </c>
    </row>
    <row r="24" spans="1:7" x14ac:dyDescent="0.2">
      <c r="A24" s="166" t="s">
        <v>102</v>
      </c>
      <c r="B24" s="171">
        <v>0.83333333333333337</v>
      </c>
      <c r="C24" s="181" t="s">
        <v>62</v>
      </c>
      <c r="D24" s="180">
        <v>3</v>
      </c>
      <c r="E24" s="180">
        <v>1</v>
      </c>
      <c r="F24" s="181" t="s">
        <v>63</v>
      </c>
    </row>
    <row r="25" spans="1:7" x14ac:dyDescent="0.2">
      <c r="A25" s="165" t="s">
        <v>103</v>
      </c>
      <c r="B25" s="168">
        <v>0.70833333333333337</v>
      </c>
      <c r="C25" s="179" t="s">
        <v>60</v>
      </c>
      <c r="D25" s="180">
        <v>1</v>
      </c>
      <c r="E25" s="180">
        <v>2</v>
      </c>
      <c r="F25" s="179" t="s">
        <v>62</v>
      </c>
    </row>
    <row r="26" spans="1:7" x14ac:dyDescent="0.2">
      <c r="A26" s="166" t="s">
        <v>103</v>
      </c>
      <c r="B26" s="171">
        <v>0.45833333333333331</v>
      </c>
      <c r="C26" s="181" t="s">
        <v>63</v>
      </c>
      <c r="D26" s="180">
        <v>2</v>
      </c>
      <c r="E26" s="180">
        <v>1</v>
      </c>
      <c r="F26" s="181" t="s">
        <v>61</v>
      </c>
    </row>
    <row r="27" spans="1:7" x14ac:dyDescent="0.2">
      <c r="A27" s="165" t="s">
        <v>104</v>
      </c>
      <c r="B27" s="168">
        <v>0.66666666666666663</v>
      </c>
      <c r="C27" s="179" t="s">
        <v>63</v>
      </c>
      <c r="D27" s="180">
        <v>2</v>
      </c>
      <c r="E27" s="180">
        <v>2</v>
      </c>
      <c r="F27" s="179" t="s">
        <v>60</v>
      </c>
    </row>
    <row r="28" spans="1:7" x14ac:dyDescent="0.2">
      <c r="A28" s="167">
        <v>44742</v>
      </c>
      <c r="B28" s="171">
        <v>0.66666666666666663</v>
      </c>
      <c r="C28" s="181" t="s">
        <v>61</v>
      </c>
      <c r="D28" s="180">
        <v>0</v>
      </c>
      <c r="E28" s="180">
        <v>2</v>
      </c>
      <c r="F28" s="181" t="s">
        <v>62</v>
      </c>
    </row>
    <row r="29" spans="1:7" x14ac:dyDescent="0.2">
      <c r="A29" s="338" t="s">
        <v>92</v>
      </c>
      <c r="B29" s="338"/>
      <c r="C29" s="338"/>
      <c r="D29" s="338"/>
      <c r="E29" s="338"/>
      <c r="F29" s="338"/>
    </row>
    <row r="30" spans="1:7" x14ac:dyDescent="0.2">
      <c r="A30" s="165" t="s">
        <v>105</v>
      </c>
      <c r="B30" s="168">
        <v>0.58333333333333337</v>
      </c>
      <c r="C30" s="182" t="s">
        <v>65</v>
      </c>
      <c r="D30" s="183">
        <v>2</v>
      </c>
      <c r="E30" s="183">
        <v>0</v>
      </c>
      <c r="F30" s="182" t="s">
        <v>66</v>
      </c>
    </row>
    <row r="31" spans="1:7" x14ac:dyDescent="0.2">
      <c r="A31" s="166" t="s">
        <v>105</v>
      </c>
      <c r="B31" s="171">
        <v>0.70833333333333337</v>
      </c>
      <c r="C31" s="184" t="s">
        <v>67</v>
      </c>
      <c r="D31" s="183">
        <v>2</v>
      </c>
      <c r="E31" s="183">
        <v>1</v>
      </c>
      <c r="F31" s="184" t="s">
        <v>68</v>
      </c>
    </row>
    <row r="32" spans="1:7" x14ac:dyDescent="0.2">
      <c r="A32" s="165" t="s">
        <v>106</v>
      </c>
      <c r="B32" s="168">
        <v>0.83333333333333337</v>
      </c>
      <c r="C32" s="182" t="s">
        <v>67</v>
      </c>
      <c r="D32" s="183">
        <v>2</v>
      </c>
      <c r="E32" s="183">
        <v>1</v>
      </c>
      <c r="F32" s="182" t="s">
        <v>65</v>
      </c>
    </row>
    <row r="33" spans="1:6" x14ac:dyDescent="0.2">
      <c r="A33" s="166" t="s">
        <v>106</v>
      </c>
      <c r="B33" s="171">
        <v>0.45833333333333331</v>
      </c>
      <c r="C33" s="184" t="s">
        <v>66</v>
      </c>
      <c r="D33" s="183">
        <v>0</v>
      </c>
      <c r="E33" s="183">
        <v>1</v>
      </c>
      <c r="F33" s="184" t="s">
        <v>68</v>
      </c>
    </row>
    <row r="34" spans="1:6" x14ac:dyDescent="0.2">
      <c r="A34" s="165" t="s">
        <v>107</v>
      </c>
      <c r="B34" s="168">
        <v>0.83333333333333337</v>
      </c>
      <c r="C34" s="182" t="s">
        <v>66</v>
      </c>
      <c r="D34" s="183">
        <v>1</v>
      </c>
      <c r="E34" s="183">
        <v>3</v>
      </c>
      <c r="F34" s="182" t="s">
        <v>67</v>
      </c>
    </row>
    <row r="35" spans="1:6" x14ac:dyDescent="0.2">
      <c r="A35" s="166" t="s">
        <v>107</v>
      </c>
      <c r="B35" s="171">
        <v>0.83333333333333337</v>
      </c>
      <c r="C35" s="184" t="s">
        <v>68</v>
      </c>
      <c r="D35" s="183">
        <v>0</v>
      </c>
      <c r="E35" s="183">
        <v>1</v>
      </c>
      <c r="F35" s="184" t="s">
        <v>65</v>
      </c>
    </row>
    <row r="36" spans="1:6" x14ac:dyDescent="0.2">
      <c r="A36" s="339" t="s">
        <v>93</v>
      </c>
      <c r="B36" s="339"/>
      <c r="C36" s="339"/>
      <c r="D36" s="339"/>
      <c r="E36" s="339"/>
      <c r="F36" s="339"/>
    </row>
    <row r="37" spans="1:6" x14ac:dyDescent="0.2">
      <c r="A37" s="165" t="s">
        <v>105</v>
      </c>
      <c r="B37" s="168">
        <v>0.45833333333333331</v>
      </c>
      <c r="C37" s="185" t="s">
        <v>70</v>
      </c>
      <c r="D37" s="186">
        <v>1</v>
      </c>
      <c r="E37" s="186">
        <v>2</v>
      </c>
      <c r="F37" s="185" t="s">
        <v>71</v>
      </c>
    </row>
    <row r="38" spans="1:6" x14ac:dyDescent="0.2">
      <c r="A38" s="166" t="s">
        <v>105</v>
      </c>
      <c r="B38" s="171">
        <v>0.83333333333333337</v>
      </c>
      <c r="C38" s="187" t="s">
        <v>72</v>
      </c>
      <c r="D38" s="186">
        <v>2</v>
      </c>
      <c r="E38" s="186">
        <v>0</v>
      </c>
      <c r="F38" s="187" t="s">
        <v>73</v>
      </c>
    </row>
    <row r="39" spans="1:6" x14ac:dyDescent="0.2">
      <c r="A39" s="165" t="s">
        <v>106</v>
      </c>
      <c r="B39" s="168">
        <v>0.70833333333333337</v>
      </c>
      <c r="C39" s="185" t="s">
        <v>73</v>
      </c>
      <c r="D39" s="186">
        <v>0</v>
      </c>
      <c r="E39" s="186">
        <v>2</v>
      </c>
      <c r="F39" s="185" t="s">
        <v>71</v>
      </c>
    </row>
    <row r="40" spans="1:6" x14ac:dyDescent="0.2">
      <c r="A40" s="166" t="s">
        <v>106</v>
      </c>
      <c r="B40" s="171">
        <v>0.58333333333333337</v>
      </c>
      <c r="C40" s="187" t="s">
        <v>70</v>
      </c>
      <c r="D40" s="186">
        <v>1</v>
      </c>
      <c r="E40" s="186">
        <v>2</v>
      </c>
      <c r="F40" s="187" t="s">
        <v>72</v>
      </c>
    </row>
    <row r="41" spans="1:6" x14ac:dyDescent="0.2">
      <c r="A41" s="165" t="s">
        <v>107</v>
      </c>
      <c r="B41" s="168">
        <v>0.66666666666666663</v>
      </c>
      <c r="C41" s="185" t="s">
        <v>73</v>
      </c>
      <c r="D41" s="186">
        <v>1</v>
      </c>
      <c r="E41" s="186">
        <v>2</v>
      </c>
      <c r="F41" s="185" t="s">
        <v>70</v>
      </c>
    </row>
    <row r="42" spans="1:6" x14ac:dyDescent="0.2">
      <c r="A42" s="166" t="s">
        <v>107</v>
      </c>
      <c r="B42" s="171">
        <v>0.66666666666666663</v>
      </c>
      <c r="C42" s="187" t="s">
        <v>71</v>
      </c>
      <c r="D42" s="186">
        <v>1</v>
      </c>
      <c r="E42" s="186">
        <v>1</v>
      </c>
      <c r="F42" s="187" t="s">
        <v>72</v>
      </c>
    </row>
    <row r="43" spans="1:6" x14ac:dyDescent="0.2">
      <c r="A43" s="332" t="s">
        <v>94</v>
      </c>
      <c r="B43" s="332"/>
      <c r="C43" s="332"/>
      <c r="D43" s="332"/>
      <c r="E43" s="332"/>
      <c r="F43" s="332"/>
    </row>
    <row r="44" spans="1:6" x14ac:dyDescent="0.2">
      <c r="A44" s="165" t="s">
        <v>108</v>
      </c>
      <c r="B44" s="168">
        <v>0.45833333333333331</v>
      </c>
      <c r="C44" s="188" t="s">
        <v>75</v>
      </c>
      <c r="D44" s="189">
        <v>1</v>
      </c>
      <c r="E44" s="189">
        <v>1</v>
      </c>
      <c r="F44" s="188" t="s">
        <v>76</v>
      </c>
    </row>
    <row r="45" spans="1:6" x14ac:dyDescent="0.2">
      <c r="A45" s="166" t="s">
        <v>108</v>
      </c>
      <c r="B45" s="171">
        <v>0.83333333333333337</v>
      </c>
      <c r="C45" s="190" t="s">
        <v>77</v>
      </c>
      <c r="D45" s="189">
        <v>3</v>
      </c>
      <c r="E45" s="189">
        <v>0</v>
      </c>
      <c r="F45" s="190" t="s">
        <v>78</v>
      </c>
    </row>
    <row r="46" spans="1:6" x14ac:dyDescent="0.2">
      <c r="A46" s="165" t="s">
        <v>109</v>
      </c>
      <c r="B46" s="168">
        <v>0.70833333333333337</v>
      </c>
      <c r="C46" s="188" t="s">
        <v>75</v>
      </c>
      <c r="D46" s="189">
        <v>1</v>
      </c>
      <c r="E46" s="189">
        <v>2</v>
      </c>
      <c r="F46" s="188" t="s">
        <v>77</v>
      </c>
    </row>
    <row r="47" spans="1:6" x14ac:dyDescent="0.2">
      <c r="A47" s="166" t="s">
        <v>109</v>
      </c>
      <c r="B47" s="171">
        <v>0.45833333333333331</v>
      </c>
      <c r="C47" s="190" t="s">
        <v>78</v>
      </c>
      <c r="D47" s="189">
        <v>1</v>
      </c>
      <c r="E47" s="189">
        <v>0</v>
      </c>
      <c r="F47" s="190" t="s">
        <v>76</v>
      </c>
    </row>
    <row r="48" spans="1:6" x14ac:dyDescent="0.2">
      <c r="A48" s="165" t="s">
        <v>110</v>
      </c>
      <c r="B48" s="168">
        <v>0.83333333333333337</v>
      </c>
      <c r="C48" s="188" t="s">
        <v>78</v>
      </c>
      <c r="D48" s="189">
        <v>1</v>
      </c>
      <c r="E48" s="189">
        <v>1</v>
      </c>
      <c r="F48" s="188" t="s">
        <v>75</v>
      </c>
    </row>
    <row r="49" spans="1:6" x14ac:dyDescent="0.2">
      <c r="A49" s="166" t="s">
        <v>110</v>
      </c>
      <c r="B49" s="171">
        <v>0.83333333333333337</v>
      </c>
      <c r="C49" s="190" t="s">
        <v>76</v>
      </c>
      <c r="D49" s="189">
        <v>1</v>
      </c>
      <c r="E49" s="189">
        <v>3</v>
      </c>
      <c r="F49" s="190" t="s">
        <v>77</v>
      </c>
    </row>
    <row r="50" spans="1:6" x14ac:dyDescent="0.2">
      <c r="A50" s="333" t="s">
        <v>95</v>
      </c>
      <c r="B50" s="333"/>
      <c r="C50" s="333"/>
      <c r="D50" s="333"/>
      <c r="E50" s="333"/>
      <c r="F50" s="333"/>
    </row>
    <row r="51" spans="1:6" x14ac:dyDescent="0.2">
      <c r="A51" s="165" t="s">
        <v>108</v>
      </c>
      <c r="B51" s="168">
        <v>0.58333333333333337</v>
      </c>
      <c r="C51" s="191" t="s">
        <v>80</v>
      </c>
      <c r="D51" s="192">
        <v>2</v>
      </c>
      <c r="E51" s="192">
        <v>0</v>
      </c>
      <c r="F51" s="191" t="s">
        <v>81</v>
      </c>
    </row>
    <row r="52" spans="1:6" x14ac:dyDescent="0.2">
      <c r="A52" s="166" t="s">
        <v>108</v>
      </c>
      <c r="B52" s="171">
        <v>0.70833333333333337</v>
      </c>
      <c r="C52" s="193" t="s">
        <v>82</v>
      </c>
      <c r="D52" s="192">
        <v>3</v>
      </c>
      <c r="E52" s="192">
        <v>1</v>
      </c>
      <c r="F52" s="193" t="s">
        <v>83</v>
      </c>
    </row>
    <row r="53" spans="1:6" x14ac:dyDescent="0.2">
      <c r="A53" s="165" t="s">
        <v>109</v>
      </c>
      <c r="B53" s="168">
        <v>0.58333333333333337</v>
      </c>
      <c r="C53" s="191" t="s">
        <v>81</v>
      </c>
      <c r="D53" s="192">
        <v>1</v>
      </c>
      <c r="E53" s="192">
        <v>1</v>
      </c>
      <c r="F53" s="191" t="s">
        <v>83</v>
      </c>
    </row>
    <row r="54" spans="1:6" x14ac:dyDescent="0.2">
      <c r="A54" s="166" t="s">
        <v>109</v>
      </c>
      <c r="B54" s="171">
        <v>0.83333333333333337</v>
      </c>
      <c r="C54" s="193" t="s">
        <v>82</v>
      </c>
      <c r="D54" s="192">
        <v>2</v>
      </c>
      <c r="E54" s="192">
        <v>1</v>
      </c>
      <c r="F54" s="193" t="s">
        <v>80</v>
      </c>
    </row>
    <row r="55" spans="1:6" x14ac:dyDescent="0.2">
      <c r="A55" s="165" t="s">
        <v>110</v>
      </c>
      <c r="B55" s="168">
        <v>0.66666666666666663</v>
      </c>
      <c r="C55" s="191" t="s">
        <v>81</v>
      </c>
      <c r="D55" s="192">
        <v>0</v>
      </c>
      <c r="E55" s="192">
        <v>2</v>
      </c>
      <c r="F55" s="191" t="s">
        <v>82</v>
      </c>
    </row>
    <row r="56" spans="1:6" x14ac:dyDescent="0.2">
      <c r="A56" s="166" t="s">
        <v>110</v>
      </c>
      <c r="B56" s="171">
        <v>0.66666666666666663</v>
      </c>
      <c r="C56" s="193" t="s">
        <v>83</v>
      </c>
      <c r="D56" s="192">
        <v>1</v>
      </c>
      <c r="E56" s="192">
        <v>2</v>
      </c>
      <c r="F56" s="193" t="s">
        <v>80</v>
      </c>
    </row>
  </sheetData>
  <mergeCells count="8">
    <mergeCell ref="A43:F43"/>
    <mergeCell ref="A50:F50"/>
    <mergeCell ref="A1:F1"/>
    <mergeCell ref="A8:F8"/>
    <mergeCell ref="A15:F15"/>
    <mergeCell ref="A22:F22"/>
    <mergeCell ref="A29:F29"/>
    <mergeCell ref="A36:F36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9" orientation="portrait" horizontalDpi="90" verticalDpi="9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26" sqref="G26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1</v>
      </c>
      <c r="E2" s="47">
        <v>0</v>
      </c>
      <c r="F2" s="54" t="s">
        <v>44</v>
      </c>
      <c r="G2" t="s">
        <v>88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0</v>
      </c>
      <c r="E3" s="47">
        <v>2</v>
      </c>
      <c r="F3" s="55" t="s">
        <v>48</v>
      </c>
      <c r="G3" t="s">
        <v>98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0</v>
      </c>
      <c r="E4" s="47">
        <v>2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2</v>
      </c>
      <c r="E5" s="47">
        <v>1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2</v>
      </c>
      <c r="E6" s="47">
        <v>0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1</v>
      </c>
      <c r="E7" s="47">
        <v>1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4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1</v>
      </c>
      <c r="E11" s="40">
        <v>1</v>
      </c>
      <c r="F11" s="59" t="s">
        <v>53</v>
      </c>
      <c r="G11" t="s">
        <v>98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3</v>
      </c>
      <c r="E12" s="40">
        <v>1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2</v>
      </c>
      <c r="E13" s="40">
        <v>0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1</v>
      </c>
      <c r="E14" s="40">
        <v>3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0</v>
      </c>
      <c r="E15" s="40">
        <v>0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1</v>
      </c>
      <c r="E18" s="41">
        <v>2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4</v>
      </c>
      <c r="E19" s="41">
        <v>0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0</v>
      </c>
      <c r="E20" s="41">
        <v>2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0</v>
      </c>
      <c r="E21" s="41">
        <v>3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0</v>
      </c>
      <c r="E22" s="41">
        <v>2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1</v>
      </c>
      <c r="E23" s="41">
        <v>2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2</v>
      </c>
      <c r="E26" s="42">
        <v>1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2</v>
      </c>
      <c r="E27" s="42">
        <v>0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1</v>
      </c>
      <c r="E28" s="42">
        <v>1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0</v>
      </c>
      <c r="E29" s="42">
        <v>1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0</v>
      </c>
      <c r="E30" s="42">
        <v>2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1</v>
      </c>
      <c r="E31" s="42">
        <v>2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2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2</v>
      </c>
      <c r="E35" s="43">
        <v>0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1</v>
      </c>
      <c r="E36" s="43">
        <v>1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0</v>
      </c>
      <c r="E37" s="43">
        <v>0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0</v>
      </c>
      <c r="E38" s="43">
        <v>2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0</v>
      </c>
      <c r="E39" s="43">
        <v>2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1</v>
      </c>
      <c r="E42" s="44">
        <v>3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3</v>
      </c>
      <c r="E43" s="44">
        <v>1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0</v>
      </c>
      <c r="E44" s="44">
        <v>2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1</v>
      </c>
      <c r="E45" s="44">
        <v>2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0</v>
      </c>
      <c r="E46" s="44">
        <v>1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1</v>
      </c>
      <c r="E47" s="44">
        <v>1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2</v>
      </c>
      <c r="E50" s="45">
        <v>0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3</v>
      </c>
      <c r="E51" s="45">
        <v>0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0</v>
      </c>
      <c r="E52" s="45">
        <v>2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1</v>
      </c>
      <c r="E53" s="45">
        <v>1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0</v>
      </c>
      <c r="E54" s="45">
        <v>2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0</v>
      </c>
      <c r="E55" s="45">
        <v>3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3</v>
      </c>
      <c r="E58" s="46">
        <v>0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3</v>
      </c>
      <c r="E59" s="46">
        <v>0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0</v>
      </c>
      <c r="E60" s="46">
        <v>0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2</v>
      </c>
      <c r="E61" s="46">
        <v>1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0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1</v>
      </c>
      <c r="E63" s="46">
        <v>2</v>
      </c>
      <c r="F63" s="83" t="s">
        <v>80</v>
      </c>
    </row>
  </sheetData>
  <mergeCells count="8">
    <mergeCell ref="A57:F57"/>
    <mergeCell ref="A49:F49"/>
    <mergeCell ref="A1:F1"/>
    <mergeCell ref="A9:F9"/>
    <mergeCell ref="A17:F17"/>
    <mergeCell ref="A25:F25"/>
    <mergeCell ref="A41:F41"/>
    <mergeCell ref="A33:F33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26" sqref="G26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1.708333333333333</v>
      </c>
      <c r="C2" s="49" t="s">
        <v>43</v>
      </c>
      <c r="D2" s="47">
        <v>0</v>
      </c>
      <c r="E2" s="47">
        <v>2</v>
      </c>
      <c r="F2" s="54" t="s">
        <v>44</v>
      </c>
      <c r="G2" t="s">
        <v>98</v>
      </c>
    </row>
    <row r="3" spans="1:7" x14ac:dyDescent="0.2">
      <c r="A3" s="52">
        <v>44886</v>
      </c>
      <c r="B3" s="53">
        <v>1.708333333333333</v>
      </c>
      <c r="C3" s="48" t="s">
        <v>47</v>
      </c>
      <c r="D3" s="47">
        <v>1</v>
      </c>
      <c r="E3" s="47">
        <v>3</v>
      </c>
      <c r="F3" s="55" t="s">
        <v>48</v>
      </c>
      <c r="G3" t="s">
        <v>96</v>
      </c>
    </row>
    <row r="4" spans="1:7" x14ac:dyDescent="0.2">
      <c r="A4" s="50">
        <v>44890</v>
      </c>
      <c r="B4" s="51">
        <v>1.583333333333333</v>
      </c>
      <c r="C4" s="49" t="s">
        <v>43</v>
      </c>
      <c r="D4" s="47">
        <v>0</v>
      </c>
      <c r="E4" s="47">
        <v>1</v>
      </c>
      <c r="F4" s="54" t="s">
        <v>47</v>
      </c>
    </row>
    <row r="5" spans="1:7" x14ac:dyDescent="0.2">
      <c r="A5" s="52">
        <v>44890</v>
      </c>
      <c r="B5" s="53">
        <v>1.708333333333333</v>
      </c>
      <c r="C5" s="48" t="s">
        <v>48</v>
      </c>
      <c r="D5" s="47">
        <v>3</v>
      </c>
      <c r="E5" s="47">
        <v>1</v>
      </c>
      <c r="F5" s="55" t="s">
        <v>44</v>
      </c>
    </row>
    <row r="6" spans="1:7" x14ac:dyDescent="0.2">
      <c r="A6" s="50">
        <v>44894</v>
      </c>
      <c r="B6" s="51">
        <v>1.666666666666667</v>
      </c>
      <c r="C6" s="49" t="s">
        <v>48</v>
      </c>
      <c r="D6" s="47">
        <v>6</v>
      </c>
      <c r="E6" s="47">
        <v>0</v>
      </c>
      <c r="F6" s="54" t="s">
        <v>43</v>
      </c>
    </row>
    <row r="7" spans="1:7" x14ac:dyDescent="0.2">
      <c r="A7" s="52">
        <v>44894</v>
      </c>
      <c r="B7" s="53">
        <v>1.666666666666667</v>
      </c>
      <c r="C7" s="48" t="s">
        <v>44</v>
      </c>
      <c r="D7" s="47">
        <v>1</v>
      </c>
      <c r="E7" s="47">
        <v>1</v>
      </c>
      <c r="F7" s="55" t="s">
        <v>47</v>
      </c>
    </row>
    <row r="8" spans="1:7" ht="15" x14ac:dyDescent="0.2">
      <c r="A8" s="84"/>
      <c r="B8" s="84"/>
      <c r="C8" s="84"/>
      <c r="D8" s="85"/>
      <c r="E8" s="85"/>
      <c r="F8" s="86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1.583333333333333</v>
      </c>
      <c r="C10" s="56" t="s">
        <v>50</v>
      </c>
      <c r="D10" s="40">
        <v>2</v>
      </c>
      <c r="E10" s="40">
        <v>1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1.833333333333333</v>
      </c>
      <c r="C11" s="57" t="s">
        <v>52</v>
      </c>
      <c r="D11" s="40">
        <v>2</v>
      </c>
      <c r="E11" s="40">
        <v>2</v>
      </c>
      <c r="F11" s="59" t="s">
        <v>53</v>
      </c>
      <c r="G11" t="s">
        <v>96</v>
      </c>
    </row>
    <row r="12" spans="1:7" x14ac:dyDescent="0.2">
      <c r="A12" s="50">
        <v>44890</v>
      </c>
      <c r="B12" s="51">
        <v>1.833333333333333</v>
      </c>
      <c r="C12" s="56" t="s">
        <v>50</v>
      </c>
      <c r="D12" s="40">
        <v>2</v>
      </c>
      <c r="E12" s="40">
        <v>1</v>
      </c>
      <c r="F12" s="58" t="s">
        <v>52</v>
      </c>
    </row>
    <row r="13" spans="1:7" x14ac:dyDescent="0.2">
      <c r="A13" s="52">
        <v>44890</v>
      </c>
      <c r="B13" s="53">
        <v>1.458333333333333</v>
      </c>
      <c r="C13" s="57" t="s">
        <v>53</v>
      </c>
      <c r="D13" s="40">
        <v>1</v>
      </c>
      <c r="E13" s="40">
        <v>0</v>
      </c>
      <c r="F13" s="59" t="s">
        <v>51</v>
      </c>
    </row>
    <row r="14" spans="1:7" x14ac:dyDescent="0.2">
      <c r="A14" s="50">
        <v>44894</v>
      </c>
      <c r="B14" s="51">
        <v>1.833333333333333</v>
      </c>
      <c r="C14" s="56" t="s">
        <v>53</v>
      </c>
      <c r="D14" s="40">
        <v>0</v>
      </c>
      <c r="E14" s="40">
        <v>0</v>
      </c>
      <c r="F14" s="58" t="s">
        <v>50</v>
      </c>
    </row>
    <row r="15" spans="1:7" x14ac:dyDescent="0.2">
      <c r="A15" s="52">
        <v>44894</v>
      </c>
      <c r="B15" s="53">
        <v>1.833333333333333</v>
      </c>
      <c r="C15" s="57" t="s">
        <v>51</v>
      </c>
      <c r="D15" s="40">
        <v>0</v>
      </c>
      <c r="E15" s="40">
        <v>1</v>
      </c>
      <c r="F15" s="59" t="s">
        <v>52</v>
      </c>
    </row>
    <row r="16" spans="1:7" ht="15" x14ac:dyDescent="0.2">
      <c r="A16" s="84"/>
      <c r="B16" s="84"/>
      <c r="C16" s="84"/>
      <c r="D16" s="85"/>
      <c r="E16" s="85"/>
      <c r="F16" s="86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1.708333333333333</v>
      </c>
      <c r="C18" s="60" t="s">
        <v>55</v>
      </c>
      <c r="D18" s="41">
        <v>2</v>
      </c>
      <c r="E18" s="41">
        <v>1</v>
      </c>
      <c r="F18" s="62" t="s">
        <v>56</v>
      </c>
    </row>
    <row r="19" spans="1:7" x14ac:dyDescent="0.2">
      <c r="A19" s="52">
        <v>44887</v>
      </c>
      <c r="B19" s="53">
        <v>1.458333333333333</v>
      </c>
      <c r="C19" s="61" t="s">
        <v>57</v>
      </c>
      <c r="D19" s="41">
        <v>4</v>
      </c>
      <c r="E19" s="41">
        <v>0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1.583333333333333</v>
      </c>
      <c r="C20" s="60" t="s">
        <v>58</v>
      </c>
      <c r="D20" s="41">
        <v>1</v>
      </c>
      <c r="E20" s="41">
        <v>2</v>
      </c>
      <c r="F20" s="62" t="s">
        <v>56</v>
      </c>
    </row>
    <row r="21" spans="1:7" x14ac:dyDescent="0.2">
      <c r="A21" s="52">
        <v>44891</v>
      </c>
      <c r="B21" s="53">
        <v>1.833333333333333</v>
      </c>
      <c r="C21" s="61" t="s">
        <v>55</v>
      </c>
      <c r="D21" s="41">
        <v>1</v>
      </c>
      <c r="E21" s="41">
        <v>3</v>
      </c>
      <c r="F21" s="63" t="s">
        <v>57</v>
      </c>
    </row>
    <row r="22" spans="1:7" x14ac:dyDescent="0.2">
      <c r="A22" s="50">
        <v>44895</v>
      </c>
      <c r="B22" s="51">
        <v>1.833333333333333</v>
      </c>
      <c r="C22" s="60" t="s">
        <v>58</v>
      </c>
      <c r="D22" s="41">
        <v>0</v>
      </c>
      <c r="E22" s="41">
        <v>2</v>
      </c>
      <c r="F22" s="62" t="s">
        <v>55</v>
      </c>
    </row>
    <row r="23" spans="1:7" x14ac:dyDescent="0.2">
      <c r="A23" s="52">
        <v>44895</v>
      </c>
      <c r="B23" s="53">
        <v>1.833333333333333</v>
      </c>
      <c r="C23" s="61" t="s">
        <v>56</v>
      </c>
      <c r="D23" s="41">
        <v>0</v>
      </c>
      <c r="E23" s="41">
        <v>3</v>
      </c>
      <c r="F23" s="63" t="s">
        <v>57</v>
      </c>
    </row>
    <row r="24" spans="1:7" ht="15" x14ac:dyDescent="0.2">
      <c r="A24" s="84"/>
      <c r="B24" s="84"/>
      <c r="C24" s="84"/>
      <c r="D24" s="85"/>
      <c r="E24" s="85"/>
      <c r="F24" s="86"/>
    </row>
    <row r="25" spans="1:7" x14ac:dyDescent="0.2">
      <c r="A25" s="340" t="s">
        <v>91</v>
      </c>
      <c r="B25" s="341"/>
      <c r="C25" s="341"/>
      <c r="D25" s="342"/>
      <c r="E25" s="342"/>
      <c r="F25" s="341"/>
    </row>
    <row r="26" spans="1:7" x14ac:dyDescent="0.2">
      <c r="A26" s="50">
        <v>44887</v>
      </c>
      <c r="B26" s="51">
        <v>1.583333333333333</v>
      </c>
      <c r="C26" s="64" t="s">
        <v>60</v>
      </c>
      <c r="D26" s="42">
        <v>2</v>
      </c>
      <c r="E26" s="42">
        <v>0</v>
      </c>
      <c r="F26" s="66" t="s">
        <v>61</v>
      </c>
    </row>
    <row r="27" spans="1:7" x14ac:dyDescent="0.2">
      <c r="A27" s="52">
        <v>44887</v>
      </c>
      <c r="B27" s="53">
        <v>1.833333333333333</v>
      </c>
      <c r="C27" s="65" t="s">
        <v>62</v>
      </c>
      <c r="D27" s="42">
        <v>3</v>
      </c>
      <c r="E27" s="42">
        <v>0</v>
      </c>
      <c r="F27" s="67" t="s">
        <v>63</v>
      </c>
    </row>
    <row r="28" spans="1:7" x14ac:dyDescent="0.2">
      <c r="A28" s="50">
        <v>44891</v>
      </c>
      <c r="B28" s="51">
        <v>1.708333333333333</v>
      </c>
      <c r="C28" s="64" t="s">
        <v>60</v>
      </c>
      <c r="D28" s="42">
        <v>2</v>
      </c>
      <c r="E28" s="42">
        <v>2</v>
      </c>
      <c r="F28" s="66" t="s">
        <v>62</v>
      </c>
    </row>
    <row r="29" spans="1:7" x14ac:dyDescent="0.2">
      <c r="A29" s="52">
        <v>44891</v>
      </c>
      <c r="B29" s="53">
        <v>1.458333333333333</v>
      </c>
      <c r="C29" s="65" t="s">
        <v>63</v>
      </c>
      <c r="D29" s="42">
        <v>0</v>
      </c>
      <c r="E29" s="42">
        <v>1</v>
      </c>
      <c r="F29" s="67" t="s">
        <v>61</v>
      </c>
    </row>
    <row r="30" spans="1:7" x14ac:dyDescent="0.2">
      <c r="A30" s="50">
        <v>44895</v>
      </c>
      <c r="B30" s="51">
        <v>1.666666666666667</v>
      </c>
      <c r="C30" s="64" t="s">
        <v>63</v>
      </c>
      <c r="D30" s="42">
        <v>0</v>
      </c>
      <c r="E30" s="42">
        <v>2</v>
      </c>
      <c r="F30" s="66" t="s">
        <v>60</v>
      </c>
    </row>
    <row r="31" spans="1:7" x14ac:dyDescent="0.2">
      <c r="A31" s="52">
        <v>43281</v>
      </c>
      <c r="B31" s="53">
        <v>1.666666666666667</v>
      </c>
      <c r="C31" s="65" t="s">
        <v>61</v>
      </c>
      <c r="D31" s="42">
        <v>1</v>
      </c>
      <c r="E31" s="42">
        <v>2</v>
      </c>
      <c r="F31" s="67" t="s">
        <v>62</v>
      </c>
    </row>
    <row r="32" spans="1:7" ht="15" x14ac:dyDescent="0.2">
      <c r="A32" s="84"/>
      <c r="B32" s="84"/>
      <c r="C32" s="84"/>
      <c r="D32" s="85"/>
      <c r="E32" s="85"/>
      <c r="F32" s="86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1.583333333333333</v>
      </c>
      <c r="C34" s="68" t="s">
        <v>65</v>
      </c>
      <c r="D34" s="43">
        <v>2</v>
      </c>
      <c r="E34" s="43">
        <v>1</v>
      </c>
      <c r="F34" s="70" t="s">
        <v>66</v>
      </c>
    </row>
    <row r="35" spans="1:6" x14ac:dyDescent="0.2">
      <c r="A35" s="52">
        <v>44888</v>
      </c>
      <c r="B35" s="53">
        <v>1.708333333333333</v>
      </c>
      <c r="C35" s="69" t="s">
        <v>67</v>
      </c>
      <c r="D35" s="43">
        <v>3</v>
      </c>
      <c r="E35" s="43">
        <v>2</v>
      </c>
      <c r="F35" s="71" t="s">
        <v>68</v>
      </c>
    </row>
    <row r="36" spans="1:6" x14ac:dyDescent="0.2">
      <c r="A36" s="50">
        <v>44892</v>
      </c>
      <c r="B36" s="51">
        <v>1.833333333333333</v>
      </c>
      <c r="C36" s="68" t="s">
        <v>67</v>
      </c>
      <c r="D36" s="43">
        <v>1</v>
      </c>
      <c r="E36" s="43">
        <v>2</v>
      </c>
      <c r="F36" s="70" t="s">
        <v>65</v>
      </c>
    </row>
    <row r="37" spans="1:6" x14ac:dyDescent="0.2">
      <c r="A37" s="52">
        <v>44892</v>
      </c>
      <c r="B37" s="53">
        <v>1.458333333333333</v>
      </c>
      <c r="C37" s="69" t="s">
        <v>66</v>
      </c>
      <c r="D37" s="43">
        <v>2</v>
      </c>
      <c r="E37" s="43">
        <v>1</v>
      </c>
      <c r="F37" s="71" t="s">
        <v>68</v>
      </c>
    </row>
    <row r="38" spans="1:6" x14ac:dyDescent="0.2">
      <c r="A38" s="50">
        <v>44896</v>
      </c>
      <c r="B38" s="51">
        <v>1.833333333333333</v>
      </c>
      <c r="C38" s="68" t="s">
        <v>66</v>
      </c>
      <c r="D38" s="43">
        <v>0</v>
      </c>
      <c r="E38" s="43">
        <v>2</v>
      </c>
      <c r="F38" s="70" t="s">
        <v>67</v>
      </c>
    </row>
    <row r="39" spans="1:6" x14ac:dyDescent="0.2">
      <c r="A39" s="52">
        <v>44896</v>
      </c>
      <c r="B39" s="53">
        <v>1.833333333333333</v>
      </c>
      <c r="C39" s="69" t="s">
        <v>68</v>
      </c>
      <c r="D39" s="43">
        <v>1</v>
      </c>
      <c r="E39" s="43">
        <v>3</v>
      </c>
      <c r="F39" s="71" t="s">
        <v>65</v>
      </c>
    </row>
    <row r="40" spans="1:6" ht="15" x14ac:dyDescent="0.2">
      <c r="A40" s="84"/>
      <c r="B40" s="84"/>
      <c r="C40" s="84"/>
      <c r="D40" s="85"/>
      <c r="E40" s="85"/>
      <c r="F40" s="86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1.458333333333333</v>
      </c>
      <c r="C42" s="72" t="s">
        <v>70</v>
      </c>
      <c r="D42" s="44">
        <v>1</v>
      </c>
      <c r="E42" s="44">
        <v>2</v>
      </c>
      <c r="F42" s="74" t="s">
        <v>71</v>
      </c>
    </row>
    <row r="43" spans="1:6" x14ac:dyDescent="0.2">
      <c r="A43" s="52">
        <v>44888</v>
      </c>
      <c r="B43" s="53">
        <v>1.833333333333333</v>
      </c>
      <c r="C43" s="73" t="s">
        <v>72</v>
      </c>
      <c r="D43" s="44">
        <v>3</v>
      </c>
      <c r="E43" s="44">
        <v>2</v>
      </c>
      <c r="F43" s="75" t="s">
        <v>73</v>
      </c>
    </row>
    <row r="44" spans="1:6" x14ac:dyDescent="0.2">
      <c r="A44" s="50">
        <v>44892</v>
      </c>
      <c r="B44" s="51">
        <v>1.708333333333333</v>
      </c>
      <c r="C44" s="72" t="s">
        <v>73</v>
      </c>
      <c r="D44" s="44">
        <v>2</v>
      </c>
      <c r="E44" s="44">
        <v>1</v>
      </c>
      <c r="F44" s="74" t="s">
        <v>71</v>
      </c>
    </row>
    <row r="45" spans="1:6" x14ac:dyDescent="0.2">
      <c r="A45" s="52">
        <v>44892</v>
      </c>
      <c r="B45" s="53">
        <v>1.583333333333333</v>
      </c>
      <c r="C45" s="73" t="s">
        <v>70</v>
      </c>
      <c r="D45" s="44">
        <v>1</v>
      </c>
      <c r="E45" s="44">
        <v>3</v>
      </c>
      <c r="F45" s="75" t="s">
        <v>72</v>
      </c>
    </row>
    <row r="46" spans="1:6" x14ac:dyDescent="0.2">
      <c r="A46" s="50">
        <v>44896</v>
      </c>
      <c r="B46" s="51">
        <v>1.666666666666667</v>
      </c>
      <c r="C46" s="72" t="s">
        <v>73</v>
      </c>
      <c r="D46" s="44">
        <v>2</v>
      </c>
      <c r="E46" s="44">
        <v>1</v>
      </c>
      <c r="F46" s="74" t="s">
        <v>70</v>
      </c>
    </row>
    <row r="47" spans="1:6" x14ac:dyDescent="0.2">
      <c r="A47" s="52">
        <v>44896</v>
      </c>
      <c r="B47" s="53">
        <v>1.666666666666667</v>
      </c>
      <c r="C47" s="73" t="s">
        <v>71</v>
      </c>
      <c r="D47" s="44">
        <v>2</v>
      </c>
      <c r="E47" s="44">
        <v>2</v>
      </c>
      <c r="F47" s="75" t="s">
        <v>72</v>
      </c>
    </row>
    <row r="48" spans="1:6" ht="15" x14ac:dyDescent="0.2">
      <c r="A48" s="84"/>
      <c r="B48" s="84"/>
      <c r="C48" s="84"/>
      <c r="D48" s="85"/>
      <c r="E48" s="85"/>
      <c r="F48" s="86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1.458333333333333</v>
      </c>
      <c r="C50" s="76" t="s">
        <v>75</v>
      </c>
      <c r="D50" s="45">
        <v>2</v>
      </c>
      <c r="E50" s="45">
        <v>1</v>
      </c>
      <c r="F50" s="78" t="s">
        <v>76</v>
      </c>
    </row>
    <row r="51" spans="1:6" x14ac:dyDescent="0.2">
      <c r="A51" s="52">
        <v>44889</v>
      </c>
      <c r="B51" s="53">
        <v>1.833333333333333</v>
      </c>
      <c r="C51" s="77" t="s">
        <v>77</v>
      </c>
      <c r="D51" s="45">
        <v>3</v>
      </c>
      <c r="E51" s="45">
        <v>1</v>
      </c>
      <c r="F51" s="79" t="s">
        <v>78</v>
      </c>
    </row>
    <row r="52" spans="1:6" x14ac:dyDescent="0.2">
      <c r="A52" s="50">
        <v>44893</v>
      </c>
      <c r="B52" s="51">
        <v>1.708333333333333</v>
      </c>
      <c r="C52" s="76" t="s">
        <v>75</v>
      </c>
      <c r="D52" s="45">
        <v>0</v>
      </c>
      <c r="E52" s="45">
        <v>3</v>
      </c>
      <c r="F52" s="78" t="s">
        <v>77</v>
      </c>
    </row>
    <row r="53" spans="1:6" x14ac:dyDescent="0.2">
      <c r="A53" s="52">
        <v>44893</v>
      </c>
      <c r="B53" s="53">
        <v>1.458333333333333</v>
      </c>
      <c r="C53" s="77" t="s">
        <v>78</v>
      </c>
      <c r="D53" s="45">
        <v>2</v>
      </c>
      <c r="E53" s="45">
        <v>1</v>
      </c>
      <c r="F53" s="79" t="s">
        <v>76</v>
      </c>
    </row>
    <row r="54" spans="1:6" x14ac:dyDescent="0.2">
      <c r="A54" s="50">
        <v>44897</v>
      </c>
      <c r="B54" s="51">
        <v>1.833333333333333</v>
      </c>
      <c r="C54" s="76" t="s">
        <v>78</v>
      </c>
      <c r="D54" s="45">
        <v>1</v>
      </c>
      <c r="E54" s="45">
        <v>1</v>
      </c>
      <c r="F54" s="78" t="s">
        <v>75</v>
      </c>
    </row>
    <row r="55" spans="1:6" x14ac:dyDescent="0.2">
      <c r="A55" s="52">
        <v>44897</v>
      </c>
      <c r="B55" s="53">
        <v>1.833333333333333</v>
      </c>
      <c r="C55" s="77" t="s">
        <v>76</v>
      </c>
      <c r="D55" s="45">
        <v>0</v>
      </c>
      <c r="E55" s="45">
        <v>4</v>
      </c>
      <c r="F55" s="79" t="s">
        <v>77</v>
      </c>
    </row>
    <row r="56" spans="1:6" ht="15" x14ac:dyDescent="0.2">
      <c r="A56" s="84"/>
      <c r="B56" s="84"/>
      <c r="C56" s="84"/>
      <c r="D56" s="85"/>
      <c r="E56" s="85"/>
      <c r="F56" s="86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1.583333333333333</v>
      </c>
      <c r="C58" s="80" t="s">
        <v>80</v>
      </c>
      <c r="D58" s="46">
        <v>3</v>
      </c>
      <c r="E58" s="46">
        <v>1</v>
      </c>
      <c r="F58" s="82" t="s">
        <v>81</v>
      </c>
    </row>
    <row r="59" spans="1:6" x14ac:dyDescent="0.2">
      <c r="A59" s="52">
        <v>44889</v>
      </c>
      <c r="B59" s="53">
        <v>1.708333333333333</v>
      </c>
      <c r="C59" s="81" t="s">
        <v>82</v>
      </c>
      <c r="D59" s="46">
        <v>3</v>
      </c>
      <c r="E59" s="46">
        <v>1</v>
      </c>
      <c r="F59" s="83" t="s">
        <v>83</v>
      </c>
    </row>
    <row r="60" spans="1:6" x14ac:dyDescent="0.2">
      <c r="A60" s="50">
        <v>44893</v>
      </c>
      <c r="B60" s="51">
        <v>1.583333333333333</v>
      </c>
      <c r="C60" s="80" t="s">
        <v>81</v>
      </c>
      <c r="D60" s="46">
        <v>1</v>
      </c>
      <c r="E60" s="46">
        <v>1</v>
      </c>
      <c r="F60" s="82" t="s">
        <v>83</v>
      </c>
    </row>
    <row r="61" spans="1:6" x14ac:dyDescent="0.2">
      <c r="A61" s="52">
        <v>44893</v>
      </c>
      <c r="B61" s="53">
        <v>1.833333333333333</v>
      </c>
      <c r="C61" s="81" t="s">
        <v>82</v>
      </c>
      <c r="D61" s="46">
        <v>2</v>
      </c>
      <c r="E61" s="46">
        <v>1</v>
      </c>
      <c r="F61" s="83" t="s">
        <v>80</v>
      </c>
    </row>
    <row r="62" spans="1:6" x14ac:dyDescent="0.2">
      <c r="A62" s="50">
        <v>44897</v>
      </c>
      <c r="B62" s="51">
        <v>1.666666666666667</v>
      </c>
      <c r="C62" s="80" t="s">
        <v>81</v>
      </c>
      <c r="D62" s="46">
        <v>0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1.666666666666667</v>
      </c>
      <c r="C63" s="81" t="s">
        <v>83</v>
      </c>
      <c r="D63" s="46">
        <v>1</v>
      </c>
      <c r="E63" s="46">
        <v>3</v>
      </c>
      <c r="F63" s="83" t="s">
        <v>80</v>
      </c>
    </row>
  </sheetData>
  <mergeCells count="8">
    <mergeCell ref="A57:F57"/>
    <mergeCell ref="A49:F49"/>
    <mergeCell ref="A1:F1"/>
    <mergeCell ref="A9:F9"/>
    <mergeCell ref="A17:F17"/>
    <mergeCell ref="A25:F25"/>
    <mergeCell ref="A41:F41"/>
    <mergeCell ref="A33:F33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5" orientation="portrait" horizontalDpi="90" verticalDpi="9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26" sqref="G26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1</v>
      </c>
      <c r="E2" s="47">
        <v>1</v>
      </c>
      <c r="F2" s="54" t="s">
        <v>44</v>
      </c>
      <c r="G2" t="s">
        <v>88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1</v>
      </c>
      <c r="E3" s="47">
        <v>3</v>
      </c>
      <c r="F3" s="55" t="s">
        <v>48</v>
      </c>
      <c r="G3" t="s">
        <v>96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1</v>
      </c>
      <c r="E4" s="47">
        <v>2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2</v>
      </c>
      <c r="E5" s="47">
        <v>1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3</v>
      </c>
      <c r="E6" s="47">
        <v>0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1</v>
      </c>
      <c r="E7" s="47">
        <v>2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4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1</v>
      </c>
      <c r="E11" s="40">
        <v>1</v>
      </c>
      <c r="F11" s="59" t="s">
        <v>53</v>
      </c>
      <c r="G11" t="s">
        <v>98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2</v>
      </c>
      <c r="E12" s="40">
        <v>0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2</v>
      </c>
      <c r="E13" s="40">
        <v>1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1</v>
      </c>
      <c r="E14" s="40">
        <v>2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1</v>
      </c>
      <c r="E15" s="40">
        <v>2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2</v>
      </c>
      <c r="E18" s="41">
        <v>2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5</v>
      </c>
      <c r="E19" s="41">
        <v>1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0</v>
      </c>
      <c r="E20" s="41">
        <v>2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2</v>
      </c>
      <c r="E21" s="41">
        <v>3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0</v>
      </c>
      <c r="E22" s="41">
        <v>2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1</v>
      </c>
      <c r="E23" s="41">
        <v>2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2</v>
      </c>
      <c r="E26" s="42">
        <v>1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1</v>
      </c>
      <c r="E27" s="42">
        <v>1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1</v>
      </c>
      <c r="E28" s="42">
        <v>1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0</v>
      </c>
      <c r="E29" s="42">
        <v>2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0</v>
      </c>
      <c r="E30" s="42">
        <v>1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1</v>
      </c>
      <c r="E31" s="42">
        <v>2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3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2</v>
      </c>
      <c r="E35" s="43">
        <v>0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2</v>
      </c>
      <c r="E36" s="43">
        <v>2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2</v>
      </c>
      <c r="E37" s="43">
        <v>1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1</v>
      </c>
      <c r="E38" s="43">
        <v>3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0</v>
      </c>
      <c r="E39" s="43">
        <v>3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1</v>
      </c>
      <c r="E42" s="44">
        <v>1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2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0</v>
      </c>
      <c r="E44" s="44">
        <v>2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1</v>
      </c>
      <c r="E45" s="44">
        <v>2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1</v>
      </c>
      <c r="E46" s="44">
        <v>2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2</v>
      </c>
      <c r="E47" s="44">
        <v>1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2</v>
      </c>
      <c r="E50" s="45">
        <v>1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3</v>
      </c>
      <c r="E51" s="45">
        <v>1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1</v>
      </c>
      <c r="E52" s="45">
        <v>2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2</v>
      </c>
      <c r="E53" s="45">
        <v>1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2</v>
      </c>
      <c r="E54" s="45">
        <v>1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0</v>
      </c>
      <c r="E55" s="45">
        <v>3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1</v>
      </c>
      <c r="E58" s="46">
        <v>2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2</v>
      </c>
      <c r="E59" s="46">
        <v>1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1</v>
      </c>
      <c r="E60" s="46">
        <v>2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2</v>
      </c>
      <c r="E61" s="46">
        <v>0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0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2</v>
      </c>
      <c r="E63" s="46">
        <v>1</v>
      </c>
      <c r="F63" s="83" t="s">
        <v>80</v>
      </c>
    </row>
  </sheetData>
  <mergeCells count="8">
    <mergeCell ref="A49:F49"/>
    <mergeCell ref="A57:F57"/>
    <mergeCell ref="A1:F1"/>
    <mergeCell ref="A9:F9"/>
    <mergeCell ref="A17:F17"/>
    <mergeCell ref="A25:F25"/>
    <mergeCell ref="A33:F33"/>
    <mergeCell ref="A41:F41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26" sqref="G26"/>
    </sheetView>
  </sheetViews>
  <sheetFormatPr defaultRowHeight="12.75" x14ac:dyDescent="0.2"/>
  <cols>
    <col min="6" max="6" width="12.5703125" customWidth="1"/>
  </cols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1</v>
      </c>
      <c r="E2" s="47">
        <v>1</v>
      </c>
      <c r="F2" s="54" t="s">
        <v>44</v>
      </c>
      <c r="G2" t="s">
        <v>88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0</v>
      </c>
      <c r="E3" s="47">
        <v>2</v>
      </c>
      <c r="F3" s="55" t="s">
        <v>48</v>
      </c>
      <c r="G3" t="s">
        <v>98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0</v>
      </c>
      <c r="E4" s="47">
        <v>1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3</v>
      </c>
      <c r="E5" s="47">
        <v>0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3</v>
      </c>
      <c r="E6" s="47">
        <v>0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0</v>
      </c>
      <c r="E7" s="47">
        <v>2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2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1</v>
      </c>
      <c r="E11" s="40">
        <v>2</v>
      </c>
      <c r="F11" s="59" t="s">
        <v>53</v>
      </c>
      <c r="G11" t="s">
        <v>88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1</v>
      </c>
      <c r="E12" s="40">
        <v>0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1</v>
      </c>
      <c r="E13" s="40">
        <v>0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2</v>
      </c>
      <c r="E14" s="40">
        <v>2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0</v>
      </c>
      <c r="E15" s="40">
        <v>3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1</v>
      </c>
      <c r="E18" s="41">
        <v>2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2</v>
      </c>
      <c r="E19" s="41">
        <v>0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0</v>
      </c>
      <c r="E20" s="41">
        <v>3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1</v>
      </c>
      <c r="E21" s="41">
        <v>2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0</v>
      </c>
      <c r="E22" s="41">
        <v>1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1</v>
      </c>
      <c r="E23" s="41">
        <v>2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1</v>
      </c>
      <c r="E26" s="42">
        <v>0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1</v>
      </c>
      <c r="E27" s="42">
        <v>0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1</v>
      </c>
      <c r="E28" s="42">
        <v>1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0</v>
      </c>
      <c r="E29" s="42">
        <v>0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0</v>
      </c>
      <c r="E30" s="42">
        <v>2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0</v>
      </c>
      <c r="E31" s="42">
        <v>3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3</v>
      </c>
      <c r="E34" s="43">
        <v>1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2</v>
      </c>
      <c r="E35" s="43">
        <v>0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1</v>
      </c>
      <c r="E36" s="43">
        <v>4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1</v>
      </c>
      <c r="E37" s="43">
        <v>0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1</v>
      </c>
      <c r="E38" s="43">
        <v>3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0</v>
      </c>
      <c r="E39" s="43">
        <v>4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0</v>
      </c>
      <c r="E42" s="44">
        <v>2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3</v>
      </c>
      <c r="E43" s="44">
        <v>1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1</v>
      </c>
      <c r="E44" s="44">
        <v>2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0</v>
      </c>
      <c r="E45" s="44">
        <v>3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1</v>
      </c>
      <c r="E46" s="44">
        <v>1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0</v>
      </c>
      <c r="E47" s="44">
        <v>1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2</v>
      </c>
      <c r="E50" s="45">
        <v>0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2</v>
      </c>
      <c r="E51" s="45">
        <v>1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0</v>
      </c>
      <c r="E52" s="45">
        <v>2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2</v>
      </c>
      <c r="E53" s="45">
        <v>1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1</v>
      </c>
      <c r="E54" s="45">
        <v>2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0</v>
      </c>
      <c r="E55" s="45">
        <v>2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2</v>
      </c>
      <c r="E58" s="46">
        <v>0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1</v>
      </c>
      <c r="E59" s="46">
        <v>1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1</v>
      </c>
      <c r="E60" s="46">
        <v>2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0</v>
      </c>
      <c r="E61" s="46">
        <v>1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0</v>
      </c>
      <c r="E62" s="46">
        <v>1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1</v>
      </c>
      <c r="E63" s="46">
        <v>2</v>
      </c>
      <c r="F63" s="83" t="s">
        <v>80</v>
      </c>
    </row>
  </sheetData>
  <mergeCells count="8">
    <mergeCell ref="A49:F49"/>
    <mergeCell ref="A57:F57"/>
    <mergeCell ref="A1:F1"/>
    <mergeCell ref="A9:F9"/>
    <mergeCell ref="A17:F17"/>
    <mergeCell ref="A25:F25"/>
    <mergeCell ref="A33:F33"/>
    <mergeCell ref="A41:F41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0</v>
      </c>
      <c r="E2" s="47">
        <v>1</v>
      </c>
      <c r="F2" s="54" t="s">
        <v>44</v>
      </c>
      <c r="G2" t="s">
        <v>96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0</v>
      </c>
      <c r="E3" s="47">
        <v>2</v>
      </c>
      <c r="F3" s="55" t="s">
        <v>48</v>
      </c>
      <c r="G3" t="s">
        <v>98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0</v>
      </c>
      <c r="E4" s="47">
        <v>1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1</v>
      </c>
      <c r="E5" s="47">
        <v>0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2</v>
      </c>
      <c r="E6" s="47">
        <v>0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2</v>
      </c>
      <c r="E7" s="47">
        <v>1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3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1</v>
      </c>
      <c r="E11" s="40">
        <v>0</v>
      </c>
      <c r="F11" s="59" t="s">
        <v>53</v>
      </c>
      <c r="G11" t="s">
        <v>88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2</v>
      </c>
      <c r="E12" s="40">
        <v>1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1</v>
      </c>
      <c r="E13" s="40">
        <v>0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0</v>
      </c>
      <c r="E14" s="40">
        <v>2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0</v>
      </c>
      <c r="E15" s="40">
        <v>1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2</v>
      </c>
      <c r="E18" s="41">
        <v>1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4</v>
      </c>
      <c r="E19" s="41">
        <v>0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0</v>
      </c>
      <c r="E20" s="41">
        <v>2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1</v>
      </c>
      <c r="E21" s="41">
        <v>2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0</v>
      </c>
      <c r="E22" s="41">
        <v>2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1</v>
      </c>
      <c r="E23" s="41">
        <v>2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1</v>
      </c>
      <c r="E26" s="42">
        <v>0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2</v>
      </c>
      <c r="E27" s="42">
        <v>0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1</v>
      </c>
      <c r="E28" s="42">
        <v>2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2</v>
      </c>
      <c r="E29" s="42">
        <v>1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1</v>
      </c>
      <c r="E30" s="42">
        <v>1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0</v>
      </c>
      <c r="E31" s="42">
        <v>2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3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3</v>
      </c>
      <c r="E35" s="43">
        <v>0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1</v>
      </c>
      <c r="E36" s="43">
        <v>1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1</v>
      </c>
      <c r="E37" s="43">
        <v>1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0</v>
      </c>
      <c r="E38" s="43">
        <v>2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0</v>
      </c>
      <c r="E39" s="43">
        <v>2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0</v>
      </c>
      <c r="E42" s="44">
        <v>2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1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0</v>
      </c>
      <c r="E44" s="44">
        <v>2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0</v>
      </c>
      <c r="E45" s="44">
        <v>2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1</v>
      </c>
      <c r="E46" s="44">
        <v>1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1</v>
      </c>
      <c r="E47" s="44">
        <v>2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1</v>
      </c>
      <c r="E50" s="45">
        <v>0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1</v>
      </c>
      <c r="E51" s="45">
        <v>2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0</v>
      </c>
      <c r="E52" s="45">
        <v>2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2</v>
      </c>
      <c r="E53" s="45">
        <v>0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2</v>
      </c>
      <c r="E54" s="45">
        <v>1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1</v>
      </c>
      <c r="E55" s="45">
        <v>3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2</v>
      </c>
      <c r="E58" s="46">
        <v>0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2</v>
      </c>
      <c r="E59" s="46">
        <v>0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0</v>
      </c>
      <c r="E60" s="46">
        <v>1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2</v>
      </c>
      <c r="E61" s="46">
        <v>2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0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1</v>
      </c>
      <c r="E63" s="46">
        <v>2</v>
      </c>
      <c r="F63" s="83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1</v>
      </c>
      <c r="E2" s="47">
        <v>2</v>
      </c>
      <c r="F2" s="54" t="s">
        <v>44</v>
      </c>
      <c r="G2" t="s">
        <v>96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1</v>
      </c>
      <c r="E3" s="47">
        <v>2</v>
      </c>
      <c r="F3" s="55" t="s">
        <v>48</v>
      </c>
      <c r="G3" t="s">
        <v>96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0</v>
      </c>
      <c r="E4" s="47">
        <v>2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1</v>
      </c>
      <c r="E5" s="47">
        <v>0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4</v>
      </c>
      <c r="E6" s="47">
        <v>0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1</v>
      </c>
      <c r="E7" s="47">
        <v>1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3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1</v>
      </c>
      <c r="E11" s="40">
        <v>1</v>
      </c>
      <c r="F11" s="59" t="s">
        <v>53</v>
      </c>
      <c r="G11" t="s">
        <v>98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2</v>
      </c>
      <c r="E12" s="40">
        <v>0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2</v>
      </c>
      <c r="E13" s="40">
        <v>1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1</v>
      </c>
      <c r="E14" s="40">
        <v>2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0</v>
      </c>
      <c r="E15" s="40">
        <v>2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2</v>
      </c>
      <c r="E18" s="41">
        <v>0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2</v>
      </c>
      <c r="E19" s="41">
        <v>1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0</v>
      </c>
      <c r="E20" s="41">
        <v>2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0</v>
      </c>
      <c r="E21" s="41">
        <v>1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1</v>
      </c>
      <c r="E22" s="41">
        <v>3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1</v>
      </c>
      <c r="E23" s="41">
        <v>2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2</v>
      </c>
      <c r="E26" s="42">
        <v>0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3</v>
      </c>
      <c r="E27" s="42">
        <v>0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2</v>
      </c>
      <c r="E28" s="42">
        <v>2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1</v>
      </c>
      <c r="E29" s="42">
        <v>1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0</v>
      </c>
      <c r="E30" s="42">
        <v>2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0</v>
      </c>
      <c r="E31" s="42">
        <v>3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4</v>
      </c>
      <c r="E34" s="43">
        <v>1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3</v>
      </c>
      <c r="E35" s="43">
        <v>1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2</v>
      </c>
      <c r="E36" s="43">
        <v>1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1</v>
      </c>
      <c r="E37" s="43">
        <v>2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0</v>
      </c>
      <c r="E38" s="43">
        <v>2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0</v>
      </c>
      <c r="E39" s="43">
        <v>3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0</v>
      </c>
      <c r="E42" s="44">
        <v>2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2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0</v>
      </c>
      <c r="E44" s="44">
        <v>2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3</v>
      </c>
      <c r="E45" s="44">
        <v>0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2</v>
      </c>
      <c r="E46" s="44">
        <v>2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1</v>
      </c>
      <c r="E47" s="44">
        <v>2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2</v>
      </c>
      <c r="E50" s="45">
        <v>1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3</v>
      </c>
      <c r="E51" s="45">
        <v>1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0</v>
      </c>
      <c r="E52" s="45">
        <v>1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1</v>
      </c>
      <c r="E53" s="45">
        <v>1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1</v>
      </c>
      <c r="E54" s="45">
        <v>2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0</v>
      </c>
      <c r="E55" s="45">
        <v>3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2</v>
      </c>
      <c r="E58" s="46">
        <v>0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3</v>
      </c>
      <c r="E59" s="46">
        <v>1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1</v>
      </c>
      <c r="E60" s="46">
        <v>1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1</v>
      </c>
      <c r="E61" s="46">
        <v>0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0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1</v>
      </c>
      <c r="E63" s="46">
        <v>2</v>
      </c>
      <c r="F63" s="83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26" sqref="G26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1</v>
      </c>
      <c r="E2" s="47">
        <v>2</v>
      </c>
      <c r="F2" s="54" t="s">
        <v>44</v>
      </c>
      <c r="G2" t="s">
        <v>96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1</v>
      </c>
      <c r="E3" s="47">
        <v>3</v>
      </c>
      <c r="F3" s="55" t="s">
        <v>48</v>
      </c>
      <c r="G3" t="s">
        <v>96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0</v>
      </c>
      <c r="E4" s="47">
        <v>2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2</v>
      </c>
      <c r="E5" s="47">
        <v>0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2</v>
      </c>
      <c r="E6" s="47">
        <v>2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1</v>
      </c>
      <c r="E7" s="47">
        <v>2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2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1</v>
      </c>
      <c r="E11" s="40">
        <v>3</v>
      </c>
      <c r="F11" s="59" t="s">
        <v>53</v>
      </c>
      <c r="G11" t="s">
        <v>88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3</v>
      </c>
      <c r="E12" s="40">
        <v>0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2</v>
      </c>
      <c r="E13" s="40">
        <v>0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1</v>
      </c>
      <c r="E14" s="40">
        <v>3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1</v>
      </c>
      <c r="E15" s="40">
        <v>2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2</v>
      </c>
      <c r="E18" s="41">
        <v>2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3</v>
      </c>
      <c r="E19" s="41">
        <v>0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1</v>
      </c>
      <c r="E20" s="41">
        <v>3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1</v>
      </c>
      <c r="E21" s="41">
        <v>3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0</v>
      </c>
      <c r="E22" s="41">
        <v>1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0</v>
      </c>
      <c r="E23" s="41">
        <v>1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1</v>
      </c>
      <c r="E26" s="42">
        <v>1</v>
      </c>
      <c r="F26" s="66" t="s">
        <v>61</v>
      </c>
      <c r="G26" t="s">
        <v>96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2</v>
      </c>
      <c r="E27" s="42">
        <v>0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0</v>
      </c>
      <c r="E28" s="42">
        <v>1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1</v>
      </c>
      <c r="E29" s="42">
        <v>3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1</v>
      </c>
      <c r="E30" s="42">
        <v>2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0</v>
      </c>
      <c r="E31" s="42">
        <v>3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2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2</v>
      </c>
      <c r="E35" s="43">
        <v>0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1</v>
      </c>
      <c r="E36" s="43">
        <v>2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2</v>
      </c>
      <c r="E37" s="43">
        <v>1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1</v>
      </c>
      <c r="E38" s="43">
        <v>3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1</v>
      </c>
      <c r="E39" s="43">
        <v>2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1</v>
      </c>
      <c r="E42" s="44">
        <v>3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3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1</v>
      </c>
      <c r="E44" s="44">
        <v>3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1</v>
      </c>
      <c r="E45" s="44">
        <v>3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1</v>
      </c>
      <c r="E46" s="44">
        <v>1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1</v>
      </c>
      <c r="E47" s="44">
        <v>3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2</v>
      </c>
      <c r="E50" s="45">
        <v>0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2</v>
      </c>
      <c r="E51" s="45">
        <v>0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1</v>
      </c>
      <c r="E52" s="45">
        <v>3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1</v>
      </c>
      <c r="E53" s="45">
        <v>2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0</v>
      </c>
      <c r="E54" s="45">
        <v>3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0</v>
      </c>
      <c r="E55" s="45">
        <v>4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2</v>
      </c>
      <c r="E58" s="46">
        <v>0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4</v>
      </c>
      <c r="E59" s="46">
        <v>0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3</v>
      </c>
      <c r="E60" s="46">
        <v>0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2</v>
      </c>
      <c r="E61" s="46">
        <v>2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1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0</v>
      </c>
      <c r="E63" s="46">
        <v>0</v>
      </c>
      <c r="F63" s="83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26" sqref="G26"/>
    </sheetView>
  </sheetViews>
  <sheetFormatPr defaultRowHeight="12.75" x14ac:dyDescent="0.2"/>
  <sheetData>
    <row r="1" spans="1:7" x14ac:dyDescent="0.2">
      <c r="A1" s="329" t="s">
        <v>87</v>
      </c>
      <c r="B1" s="329"/>
      <c r="C1" s="329"/>
      <c r="D1" s="329"/>
      <c r="E1" s="329"/>
      <c r="F1" s="329"/>
    </row>
    <row r="2" spans="1:7" x14ac:dyDescent="0.2">
      <c r="A2" s="197" t="s">
        <v>97</v>
      </c>
      <c r="B2" s="198">
        <v>0.70833333333333337</v>
      </c>
      <c r="C2" s="199" t="s">
        <v>43</v>
      </c>
      <c r="D2" s="200">
        <v>1</v>
      </c>
      <c r="E2" s="200">
        <v>2</v>
      </c>
      <c r="F2" s="201" t="s">
        <v>44</v>
      </c>
      <c r="G2" t="s">
        <v>96</v>
      </c>
    </row>
    <row r="3" spans="1:7" x14ac:dyDescent="0.2">
      <c r="A3" s="202" t="s">
        <v>99</v>
      </c>
      <c r="B3" s="203">
        <v>0.70833333333333337</v>
      </c>
      <c r="C3" s="204" t="s">
        <v>47</v>
      </c>
      <c r="D3" s="200">
        <v>0</v>
      </c>
      <c r="E3" s="200">
        <v>1</v>
      </c>
      <c r="F3" s="205" t="s">
        <v>48</v>
      </c>
      <c r="G3" t="s">
        <v>96</v>
      </c>
    </row>
    <row r="4" spans="1:7" x14ac:dyDescent="0.2">
      <c r="A4" s="197" t="s">
        <v>100</v>
      </c>
      <c r="B4" s="198">
        <v>0.58333333333333337</v>
      </c>
      <c r="C4" s="199" t="s">
        <v>43</v>
      </c>
      <c r="D4" s="200">
        <v>0</v>
      </c>
      <c r="E4" s="200">
        <v>2</v>
      </c>
      <c r="F4" s="201" t="s">
        <v>47</v>
      </c>
    </row>
    <row r="5" spans="1:7" x14ac:dyDescent="0.2">
      <c r="A5" s="202" t="s">
        <v>100</v>
      </c>
      <c r="B5" s="203">
        <v>0.70833333333333337</v>
      </c>
      <c r="C5" s="204" t="s">
        <v>48</v>
      </c>
      <c r="D5" s="200">
        <v>2</v>
      </c>
      <c r="E5" s="200">
        <v>0</v>
      </c>
      <c r="F5" s="205" t="s">
        <v>44</v>
      </c>
    </row>
    <row r="6" spans="1:7" x14ac:dyDescent="0.2">
      <c r="A6" s="197" t="s">
        <v>101</v>
      </c>
      <c r="B6" s="198">
        <v>0.66666666666666663</v>
      </c>
      <c r="C6" s="199" t="s">
        <v>48</v>
      </c>
      <c r="D6" s="200">
        <v>3</v>
      </c>
      <c r="E6" s="200">
        <v>0</v>
      </c>
      <c r="F6" s="201" t="s">
        <v>43</v>
      </c>
    </row>
    <row r="7" spans="1:7" x14ac:dyDescent="0.2">
      <c r="A7" s="202" t="s">
        <v>101</v>
      </c>
      <c r="B7" s="203">
        <v>0.66666666666666663</v>
      </c>
      <c r="C7" s="204" t="s">
        <v>44</v>
      </c>
      <c r="D7" s="200">
        <v>1</v>
      </c>
      <c r="E7" s="200">
        <v>2</v>
      </c>
      <c r="F7" s="205" t="s">
        <v>47</v>
      </c>
    </row>
    <row r="8" spans="1:7" x14ac:dyDescent="0.2">
      <c r="A8" s="206"/>
      <c r="B8" s="206"/>
      <c r="C8" s="206"/>
      <c r="D8" s="324"/>
      <c r="E8" s="324"/>
      <c r="F8" s="324"/>
    </row>
    <row r="9" spans="1:7" x14ac:dyDescent="0.2">
      <c r="A9" s="330" t="s">
        <v>89</v>
      </c>
      <c r="B9" s="330"/>
      <c r="C9" s="330"/>
      <c r="D9" s="330"/>
      <c r="E9" s="330"/>
      <c r="F9" s="330"/>
    </row>
    <row r="10" spans="1:7" x14ac:dyDescent="0.2">
      <c r="A10" s="197" t="s">
        <v>99</v>
      </c>
      <c r="B10" s="198">
        <v>0.58333333333333337</v>
      </c>
      <c r="C10" s="207" t="s">
        <v>50</v>
      </c>
      <c r="D10" s="208">
        <v>3</v>
      </c>
      <c r="E10" s="208">
        <v>1</v>
      </c>
      <c r="F10" s="209" t="s">
        <v>51</v>
      </c>
      <c r="G10" t="s">
        <v>96</v>
      </c>
    </row>
    <row r="11" spans="1:7" x14ac:dyDescent="0.2">
      <c r="A11" s="202" t="s">
        <v>99</v>
      </c>
      <c r="B11" s="203">
        <v>0.83333333333333337</v>
      </c>
      <c r="C11" s="210" t="s">
        <v>52</v>
      </c>
      <c r="D11" s="208">
        <v>2</v>
      </c>
      <c r="E11" s="208">
        <v>2</v>
      </c>
      <c r="F11" s="211" t="s">
        <v>53</v>
      </c>
      <c r="G11" t="s">
        <v>96</v>
      </c>
    </row>
    <row r="12" spans="1:7" x14ac:dyDescent="0.2">
      <c r="A12" s="197" t="s">
        <v>100</v>
      </c>
      <c r="B12" s="198">
        <v>0.83333333333333337</v>
      </c>
      <c r="C12" s="207" t="s">
        <v>50</v>
      </c>
      <c r="D12" s="208">
        <v>2</v>
      </c>
      <c r="E12" s="208">
        <v>0</v>
      </c>
      <c r="F12" s="209" t="s">
        <v>52</v>
      </c>
    </row>
    <row r="13" spans="1:7" x14ac:dyDescent="0.2">
      <c r="A13" s="202" t="s">
        <v>100</v>
      </c>
      <c r="B13" s="203">
        <v>0.45833333333333331</v>
      </c>
      <c r="C13" s="210" t="s">
        <v>53</v>
      </c>
      <c r="D13" s="208">
        <v>2</v>
      </c>
      <c r="E13" s="208">
        <v>1</v>
      </c>
      <c r="F13" s="211" t="s">
        <v>51</v>
      </c>
    </row>
    <row r="14" spans="1:7" x14ac:dyDescent="0.2">
      <c r="A14" s="197" t="s">
        <v>101</v>
      </c>
      <c r="B14" s="198">
        <v>0.83333333333333337</v>
      </c>
      <c r="C14" s="207" t="s">
        <v>53</v>
      </c>
      <c r="D14" s="208">
        <v>0</v>
      </c>
      <c r="E14" s="208">
        <v>3</v>
      </c>
      <c r="F14" s="209" t="s">
        <v>50</v>
      </c>
    </row>
    <row r="15" spans="1:7" x14ac:dyDescent="0.2">
      <c r="A15" s="202" t="s">
        <v>101</v>
      </c>
      <c r="B15" s="203">
        <v>0.83333333333333337</v>
      </c>
      <c r="C15" s="210" t="s">
        <v>51</v>
      </c>
      <c r="D15" s="208">
        <v>1</v>
      </c>
      <c r="E15" s="208">
        <v>2</v>
      </c>
      <c r="F15" s="211" t="s">
        <v>52</v>
      </c>
    </row>
    <row r="16" spans="1:7" x14ac:dyDescent="0.2">
      <c r="A16" s="206"/>
      <c r="B16" s="206"/>
      <c r="C16" s="206"/>
      <c r="D16" s="324"/>
      <c r="E16" s="324"/>
      <c r="F16" s="324"/>
    </row>
    <row r="17" spans="1:7" x14ac:dyDescent="0.2">
      <c r="A17" s="331" t="s">
        <v>90</v>
      </c>
      <c r="B17" s="331"/>
      <c r="C17" s="331"/>
      <c r="D17" s="331"/>
      <c r="E17" s="331"/>
      <c r="F17" s="331"/>
    </row>
    <row r="18" spans="1:7" x14ac:dyDescent="0.2">
      <c r="A18" s="197" t="s">
        <v>102</v>
      </c>
      <c r="B18" s="198">
        <v>0.70833333333333337</v>
      </c>
      <c r="C18" s="212" t="s">
        <v>55</v>
      </c>
      <c r="D18" s="213">
        <v>2</v>
      </c>
      <c r="E18" s="213">
        <v>3</v>
      </c>
      <c r="F18" s="214" t="s">
        <v>56</v>
      </c>
    </row>
    <row r="19" spans="1:7" x14ac:dyDescent="0.2">
      <c r="A19" s="202" t="s">
        <v>102</v>
      </c>
      <c r="B19" s="203">
        <v>0.45833333333333331</v>
      </c>
      <c r="C19" s="215" t="s">
        <v>57</v>
      </c>
      <c r="D19" s="213">
        <v>4</v>
      </c>
      <c r="E19" s="213">
        <v>0</v>
      </c>
      <c r="F19" s="216" t="s">
        <v>58</v>
      </c>
      <c r="G19" t="s">
        <v>88</v>
      </c>
    </row>
    <row r="20" spans="1:7" x14ac:dyDescent="0.2">
      <c r="A20" s="197" t="s">
        <v>103</v>
      </c>
      <c r="B20" s="198">
        <v>0.58333333333333337</v>
      </c>
      <c r="C20" s="212" t="s">
        <v>58</v>
      </c>
      <c r="D20" s="213">
        <v>1</v>
      </c>
      <c r="E20" s="213">
        <v>3</v>
      </c>
      <c r="F20" s="214" t="s">
        <v>56</v>
      </c>
    </row>
    <row r="21" spans="1:7" x14ac:dyDescent="0.2">
      <c r="A21" s="202" t="s">
        <v>103</v>
      </c>
      <c r="B21" s="203">
        <v>0.83333333333333337</v>
      </c>
      <c r="C21" s="215" t="s">
        <v>55</v>
      </c>
      <c r="D21" s="213">
        <v>0</v>
      </c>
      <c r="E21" s="213">
        <v>2</v>
      </c>
      <c r="F21" s="216" t="s">
        <v>57</v>
      </c>
    </row>
    <row r="22" spans="1:7" x14ac:dyDescent="0.2">
      <c r="A22" s="197" t="s">
        <v>104</v>
      </c>
      <c r="B22" s="198">
        <v>0.83333333333333337</v>
      </c>
      <c r="C22" s="212" t="s">
        <v>58</v>
      </c>
      <c r="D22" s="213">
        <v>0</v>
      </c>
      <c r="E22" s="213">
        <v>3</v>
      </c>
      <c r="F22" s="214" t="s">
        <v>55</v>
      </c>
    </row>
    <row r="23" spans="1:7" x14ac:dyDescent="0.2">
      <c r="A23" s="202" t="s">
        <v>104</v>
      </c>
      <c r="B23" s="203">
        <v>0.83333333333333337</v>
      </c>
      <c r="C23" s="215" t="s">
        <v>56</v>
      </c>
      <c r="D23" s="213">
        <v>2</v>
      </c>
      <c r="E23" s="213">
        <v>3</v>
      </c>
      <c r="F23" s="216" t="s">
        <v>57</v>
      </c>
    </row>
    <row r="24" spans="1:7" x14ac:dyDescent="0.2">
      <c r="A24" s="206"/>
      <c r="B24" s="206"/>
      <c r="C24" s="206"/>
      <c r="D24" s="324"/>
      <c r="E24" s="324"/>
      <c r="F24" s="324"/>
    </row>
    <row r="25" spans="1:7" x14ac:dyDescent="0.2">
      <c r="A25" s="326" t="s">
        <v>91</v>
      </c>
      <c r="B25" s="326"/>
      <c r="C25" s="326"/>
      <c r="D25" s="326"/>
      <c r="E25" s="326"/>
      <c r="F25" s="326"/>
    </row>
    <row r="26" spans="1:7" x14ac:dyDescent="0.2">
      <c r="A26" s="197" t="s">
        <v>102</v>
      </c>
      <c r="B26" s="198">
        <v>0.58333333333333337</v>
      </c>
      <c r="C26" s="217" t="s">
        <v>60</v>
      </c>
      <c r="D26" s="218">
        <v>2</v>
      </c>
      <c r="E26" s="218">
        <v>0</v>
      </c>
      <c r="F26" s="219" t="s">
        <v>61</v>
      </c>
    </row>
    <row r="27" spans="1:7" x14ac:dyDescent="0.2">
      <c r="A27" s="202" t="s">
        <v>102</v>
      </c>
      <c r="B27" s="203">
        <v>0.83333333333333337</v>
      </c>
      <c r="C27" s="220" t="s">
        <v>62</v>
      </c>
      <c r="D27" s="218">
        <v>2</v>
      </c>
      <c r="E27" s="218">
        <v>1</v>
      </c>
      <c r="F27" s="221" t="s">
        <v>63</v>
      </c>
    </row>
    <row r="28" spans="1:7" x14ac:dyDescent="0.2">
      <c r="A28" s="197" t="s">
        <v>103</v>
      </c>
      <c r="B28" s="198">
        <v>0.70833333333333337</v>
      </c>
      <c r="C28" s="217" t="s">
        <v>60</v>
      </c>
      <c r="D28" s="218">
        <v>1</v>
      </c>
      <c r="E28" s="218">
        <v>1</v>
      </c>
      <c r="F28" s="219" t="s">
        <v>62</v>
      </c>
    </row>
    <row r="29" spans="1:7" x14ac:dyDescent="0.2">
      <c r="A29" s="202" t="s">
        <v>103</v>
      </c>
      <c r="B29" s="203">
        <v>0.45833333333333331</v>
      </c>
      <c r="C29" s="220" t="s">
        <v>63</v>
      </c>
      <c r="D29" s="218">
        <v>1</v>
      </c>
      <c r="E29" s="218">
        <v>0</v>
      </c>
      <c r="F29" s="221" t="s">
        <v>61</v>
      </c>
    </row>
    <row r="30" spans="1:7" x14ac:dyDescent="0.2">
      <c r="A30" s="197" t="s">
        <v>104</v>
      </c>
      <c r="B30" s="198">
        <v>0.66666666666666663</v>
      </c>
      <c r="C30" s="217" t="s">
        <v>63</v>
      </c>
      <c r="D30" s="218">
        <v>1</v>
      </c>
      <c r="E30" s="218">
        <v>2</v>
      </c>
      <c r="F30" s="219" t="s">
        <v>60</v>
      </c>
    </row>
    <row r="31" spans="1:7" x14ac:dyDescent="0.2">
      <c r="A31" s="222">
        <v>44742</v>
      </c>
      <c r="B31" s="203">
        <v>0.66666666666666663</v>
      </c>
      <c r="C31" s="220" t="s">
        <v>61</v>
      </c>
      <c r="D31" s="218">
        <v>0</v>
      </c>
      <c r="E31" s="218">
        <v>3</v>
      </c>
      <c r="F31" s="221" t="s">
        <v>62</v>
      </c>
    </row>
    <row r="32" spans="1:7" x14ac:dyDescent="0.2">
      <c r="A32" s="206"/>
      <c r="B32" s="206"/>
      <c r="C32" s="206"/>
      <c r="D32" s="324"/>
      <c r="E32" s="324"/>
      <c r="F32" s="324"/>
    </row>
    <row r="33" spans="1:6" x14ac:dyDescent="0.2">
      <c r="A33" s="327" t="s">
        <v>92</v>
      </c>
      <c r="B33" s="327"/>
      <c r="C33" s="327"/>
      <c r="D33" s="327"/>
      <c r="E33" s="327"/>
      <c r="F33" s="327"/>
    </row>
    <row r="34" spans="1:6" x14ac:dyDescent="0.2">
      <c r="A34" s="197" t="s">
        <v>105</v>
      </c>
      <c r="B34" s="198">
        <v>0.58333333333333337</v>
      </c>
      <c r="C34" s="223" t="s">
        <v>65</v>
      </c>
      <c r="D34" s="224">
        <v>2</v>
      </c>
      <c r="E34" s="224">
        <v>0</v>
      </c>
      <c r="F34" s="225" t="s">
        <v>66</v>
      </c>
    </row>
    <row r="35" spans="1:6" x14ac:dyDescent="0.2">
      <c r="A35" s="202" t="s">
        <v>105</v>
      </c>
      <c r="B35" s="203">
        <v>0.70833333333333337</v>
      </c>
      <c r="C35" s="226" t="s">
        <v>67</v>
      </c>
      <c r="D35" s="224">
        <v>3</v>
      </c>
      <c r="E35" s="224">
        <v>0</v>
      </c>
      <c r="F35" s="227" t="s">
        <v>68</v>
      </c>
    </row>
    <row r="36" spans="1:6" x14ac:dyDescent="0.2">
      <c r="A36" s="197" t="s">
        <v>106</v>
      </c>
      <c r="B36" s="198">
        <v>0.83333333333333337</v>
      </c>
      <c r="C36" s="223" t="s">
        <v>67</v>
      </c>
      <c r="D36" s="224">
        <v>2</v>
      </c>
      <c r="E36" s="224">
        <v>1</v>
      </c>
      <c r="F36" s="225" t="s">
        <v>65</v>
      </c>
    </row>
    <row r="37" spans="1:6" x14ac:dyDescent="0.2">
      <c r="A37" s="202" t="s">
        <v>106</v>
      </c>
      <c r="B37" s="203">
        <v>0.45833333333333331</v>
      </c>
      <c r="C37" s="226" t="s">
        <v>66</v>
      </c>
      <c r="D37" s="224">
        <v>0</v>
      </c>
      <c r="E37" s="224">
        <v>0</v>
      </c>
      <c r="F37" s="227" t="s">
        <v>68</v>
      </c>
    </row>
    <row r="38" spans="1:6" x14ac:dyDescent="0.2">
      <c r="A38" s="197" t="s">
        <v>107</v>
      </c>
      <c r="B38" s="198">
        <v>0.83333333333333337</v>
      </c>
      <c r="C38" s="223" t="s">
        <v>66</v>
      </c>
      <c r="D38" s="224">
        <v>0</v>
      </c>
      <c r="E38" s="224">
        <v>2</v>
      </c>
      <c r="F38" s="225" t="s">
        <v>67</v>
      </c>
    </row>
    <row r="39" spans="1:6" x14ac:dyDescent="0.2">
      <c r="A39" s="202" t="s">
        <v>107</v>
      </c>
      <c r="B39" s="203">
        <v>0.83333333333333337</v>
      </c>
      <c r="C39" s="226" t="s">
        <v>68</v>
      </c>
      <c r="D39" s="224">
        <v>0</v>
      </c>
      <c r="E39" s="224">
        <v>3</v>
      </c>
      <c r="F39" s="227" t="s">
        <v>65</v>
      </c>
    </row>
    <row r="40" spans="1:6" x14ac:dyDescent="0.2">
      <c r="A40" s="206"/>
      <c r="B40" s="206"/>
      <c r="C40" s="206"/>
      <c r="D40" s="324"/>
      <c r="E40" s="324"/>
      <c r="F40" s="324"/>
    </row>
    <row r="41" spans="1:6" x14ac:dyDescent="0.2">
      <c r="A41" s="328" t="s">
        <v>93</v>
      </c>
      <c r="B41" s="328"/>
      <c r="C41" s="328"/>
      <c r="D41" s="328"/>
      <c r="E41" s="328"/>
      <c r="F41" s="328"/>
    </row>
    <row r="42" spans="1:6" x14ac:dyDescent="0.2">
      <c r="A42" s="197" t="s">
        <v>105</v>
      </c>
      <c r="B42" s="198">
        <v>0.45833333333333331</v>
      </c>
      <c r="C42" s="228" t="s">
        <v>70</v>
      </c>
      <c r="D42" s="229">
        <v>1</v>
      </c>
      <c r="E42" s="229">
        <v>4</v>
      </c>
      <c r="F42" s="230" t="s">
        <v>71</v>
      </c>
    </row>
    <row r="43" spans="1:6" x14ac:dyDescent="0.2">
      <c r="A43" s="202" t="s">
        <v>105</v>
      </c>
      <c r="B43" s="203">
        <v>0.83333333333333337</v>
      </c>
      <c r="C43" s="231" t="s">
        <v>72</v>
      </c>
      <c r="D43" s="229">
        <v>2</v>
      </c>
      <c r="E43" s="229">
        <v>0</v>
      </c>
      <c r="F43" s="232" t="s">
        <v>73</v>
      </c>
    </row>
    <row r="44" spans="1:6" x14ac:dyDescent="0.2">
      <c r="A44" s="197" t="s">
        <v>106</v>
      </c>
      <c r="B44" s="198">
        <v>0.70833333333333337</v>
      </c>
      <c r="C44" s="228" t="s">
        <v>73</v>
      </c>
      <c r="D44" s="229">
        <v>0</v>
      </c>
      <c r="E44" s="229">
        <v>2</v>
      </c>
      <c r="F44" s="230" t="s">
        <v>71</v>
      </c>
    </row>
    <row r="45" spans="1:6" x14ac:dyDescent="0.2">
      <c r="A45" s="202" t="s">
        <v>106</v>
      </c>
      <c r="B45" s="203">
        <v>0.58333333333333337</v>
      </c>
      <c r="C45" s="231" t="s">
        <v>70</v>
      </c>
      <c r="D45" s="229">
        <v>1</v>
      </c>
      <c r="E45" s="229">
        <v>2</v>
      </c>
      <c r="F45" s="232" t="s">
        <v>72</v>
      </c>
    </row>
    <row r="46" spans="1:6" x14ac:dyDescent="0.2">
      <c r="A46" s="197" t="s">
        <v>107</v>
      </c>
      <c r="B46" s="198">
        <v>0.66666666666666663</v>
      </c>
      <c r="C46" s="228" t="s">
        <v>73</v>
      </c>
      <c r="D46" s="229">
        <v>1</v>
      </c>
      <c r="E46" s="229">
        <v>0</v>
      </c>
      <c r="F46" s="230" t="s">
        <v>70</v>
      </c>
    </row>
    <row r="47" spans="1:6" x14ac:dyDescent="0.2">
      <c r="A47" s="202" t="s">
        <v>107</v>
      </c>
      <c r="B47" s="203">
        <v>0.66666666666666663</v>
      </c>
      <c r="C47" s="231" t="s">
        <v>71</v>
      </c>
      <c r="D47" s="229">
        <v>2</v>
      </c>
      <c r="E47" s="229">
        <v>3</v>
      </c>
      <c r="F47" s="232" t="s">
        <v>72</v>
      </c>
    </row>
    <row r="48" spans="1:6" x14ac:dyDescent="0.2">
      <c r="A48" s="206"/>
      <c r="B48" s="206"/>
      <c r="C48" s="206"/>
      <c r="D48" s="324"/>
      <c r="E48" s="324"/>
      <c r="F48" s="324"/>
    </row>
    <row r="49" spans="1:6" x14ac:dyDescent="0.2">
      <c r="A49" s="323" t="s">
        <v>94</v>
      </c>
      <c r="B49" s="323"/>
      <c r="C49" s="323"/>
      <c r="D49" s="323"/>
      <c r="E49" s="323"/>
      <c r="F49" s="323"/>
    </row>
    <row r="50" spans="1:6" x14ac:dyDescent="0.2">
      <c r="A50" s="197" t="s">
        <v>108</v>
      </c>
      <c r="B50" s="198">
        <v>0.45833333333333331</v>
      </c>
      <c r="C50" s="233" t="s">
        <v>75</v>
      </c>
      <c r="D50" s="234">
        <v>0</v>
      </c>
      <c r="E50" s="234">
        <v>0</v>
      </c>
      <c r="F50" s="235" t="s">
        <v>76</v>
      </c>
    </row>
    <row r="51" spans="1:6" x14ac:dyDescent="0.2">
      <c r="A51" s="202" t="s">
        <v>108</v>
      </c>
      <c r="B51" s="203">
        <v>0.83333333333333337</v>
      </c>
      <c r="C51" s="236" t="s">
        <v>77</v>
      </c>
      <c r="D51" s="234">
        <v>3</v>
      </c>
      <c r="E51" s="234">
        <v>2</v>
      </c>
      <c r="F51" s="237" t="s">
        <v>78</v>
      </c>
    </row>
    <row r="52" spans="1:6" x14ac:dyDescent="0.2">
      <c r="A52" s="197" t="s">
        <v>109</v>
      </c>
      <c r="B52" s="198">
        <v>0.70833333333333337</v>
      </c>
      <c r="C52" s="233" t="s">
        <v>75</v>
      </c>
      <c r="D52" s="234">
        <v>0</v>
      </c>
      <c r="E52" s="234">
        <v>2</v>
      </c>
      <c r="F52" s="235" t="s">
        <v>77</v>
      </c>
    </row>
    <row r="53" spans="1:6" x14ac:dyDescent="0.2">
      <c r="A53" s="202" t="s">
        <v>109</v>
      </c>
      <c r="B53" s="203">
        <v>0.45833333333333331</v>
      </c>
      <c r="C53" s="236" t="s">
        <v>78</v>
      </c>
      <c r="D53" s="234">
        <v>2</v>
      </c>
      <c r="E53" s="234">
        <v>0</v>
      </c>
      <c r="F53" s="237" t="s">
        <v>76</v>
      </c>
    </row>
    <row r="54" spans="1:6" x14ac:dyDescent="0.2">
      <c r="A54" s="197" t="s">
        <v>110</v>
      </c>
      <c r="B54" s="198">
        <v>0.83333333333333337</v>
      </c>
      <c r="C54" s="233" t="s">
        <v>78</v>
      </c>
      <c r="D54" s="234">
        <v>1</v>
      </c>
      <c r="E54" s="234">
        <v>0</v>
      </c>
      <c r="F54" s="235" t="s">
        <v>75</v>
      </c>
    </row>
    <row r="55" spans="1:6" x14ac:dyDescent="0.2">
      <c r="A55" s="202" t="s">
        <v>110</v>
      </c>
      <c r="B55" s="203">
        <v>0.83333333333333337</v>
      </c>
      <c r="C55" s="236" t="s">
        <v>76</v>
      </c>
      <c r="D55" s="234">
        <v>1</v>
      </c>
      <c r="E55" s="234">
        <v>5</v>
      </c>
      <c r="F55" s="237" t="s">
        <v>77</v>
      </c>
    </row>
    <row r="56" spans="1:6" x14ac:dyDescent="0.2">
      <c r="A56" s="206"/>
      <c r="B56" s="206"/>
      <c r="C56" s="206"/>
      <c r="D56" s="324"/>
      <c r="E56" s="324"/>
      <c r="F56" s="324"/>
    </row>
    <row r="57" spans="1:6" x14ac:dyDescent="0.2">
      <c r="A57" s="325" t="s">
        <v>95</v>
      </c>
      <c r="B57" s="325"/>
      <c r="C57" s="325"/>
      <c r="D57" s="325"/>
      <c r="E57" s="325"/>
      <c r="F57" s="325"/>
    </row>
    <row r="58" spans="1:6" x14ac:dyDescent="0.2">
      <c r="A58" s="197" t="s">
        <v>108</v>
      </c>
      <c r="B58" s="198">
        <v>0.58333333333333337</v>
      </c>
      <c r="C58" s="238" t="s">
        <v>80</v>
      </c>
      <c r="D58" s="239">
        <v>3</v>
      </c>
      <c r="E58" s="239">
        <v>0</v>
      </c>
      <c r="F58" s="240" t="s">
        <v>81</v>
      </c>
    </row>
    <row r="59" spans="1:6" x14ac:dyDescent="0.2">
      <c r="A59" s="202" t="s">
        <v>108</v>
      </c>
      <c r="B59" s="203">
        <v>0.70833333333333337</v>
      </c>
      <c r="C59" s="241" t="s">
        <v>82</v>
      </c>
      <c r="D59" s="239">
        <v>4</v>
      </c>
      <c r="E59" s="239">
        <v>1</v>
      </c>
      <c r="F59" s="242" t="s">
        <v>83</v>
      </c>
    </row>
    <row r="60" spans="1:6" x14ac:dyDescent="0.2">
      <c r="A60" s="197" t="s">
        <v>109</v>
      </c>
      <c r="B60" s="198">
        <v>0.58333333333333337</v>
      </c>
      <c r="C60" s="238" t="s">
        <v>81</v>
      </c>
      <c r="D60" s="239">
        <v>2</v>
      </c>
      <c r="E60" s="239">
        <v>1</v>
      </c>
      <c r="F60" s="240" t="s">
        <v>83</v>
      </c>
    </row>
    <row r="61" spans="1:6" x14ac:dyDescent="0.2">
      <c r="A61" s="202" t="s">
        <v>109</v>
      </c>
      <c r="B61" s="203">
        <v>0.83333333333333337</v>
      </c>
      <c r="C61" s="241" t="s">
        <v>82</v>
      </c>
      <c r="D61" s="239">
        <v>2</v>
      </c>
      <c r="E61" s="239">
        <v>0</v>
      </c>
      <c r="F61" s="242" t="s">
        <v>80</v>
      </c>
    </row>
    <row r="62" spans="1:6" x14ac:dyDescent="0.2">
      <c r="A62" s="197" t="s">
        <v>110</v>
      </c>
      <c r="B62" s="198">
        <v>0.66666666666666663</v>
      </c>
      <c r="C62" s="238" t="s">
        <v>81</v>
      </c>
      <c r="D62" s="239">
        <v>1</v>
      </c>
      <c r="E62" s="239">
        <v>3</v>
      </c>
      <c r="F62" s="240" t="s">
        <v>82</v>
      </c>
    </row>
    <row r="63" spans="1:6" x14ac:dyDescent="0.2">
      <c r="A63" s="202" t="s">
        <v>110</v>
      </c>
      <c r="B63" s="203">
        <v>0.66666666666666663</v>
      </c>
      <c r="C63" s="241" t="s">
        <v>83</v>
      </c>
      <c r="D63" s="239">
        <v>0</v>
      </c>
      <c r="E63" s="239">
        <v>2</v>
      </c>
      <c r="F63" s="242" t="s">
        <v>80</v>
      </c>
    </row>
  </sheetData>
  <mergeCells count="15">
    <mergeCell ref="D24:F24"/>
    <mergeCell ref="A1:F1"/>
    <mergeCell ref="D8:F8"/>
    <mergeCell ref="A9:F9"/>
    <mergeCell ref="D16:F16"/>
    <mergeCell ref="A17:F17"/>
    <mergeCell ref="A49:F49"/>
    <mergeCell ref="D56:F56"/>
    <mergeCell ref="A57:F57"/>
    <mergeCell ref="A25:F25"/>
    <mergeCell ref="D32:F32"/>
    <mergeCell ref="A33:F33"/>
    <mergeCell ref="D40:F40"/>
    <mergeCell ref="A41:F41"/>
    <mergeCell ref="D48:F48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1</v>
      </c>
      <c r="E2" s="47">
        <v>2</v>
      </c>
      <c r="F2" s="54" t="s">
        <v>44</v>
      </c>
      <c r="G2" t="s">
        <v>96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1</v>
      </c>
      <c r="E3" s="47">
        <v>1</v>
      </c>
      <c r="F3" s="55" t="s">
        <v>48</v>
      </c>
      <c r="G3" t="s">
        <v>88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1</v>
      </c>
      <c r="E4" s="47">
        <v>2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2</v>
      </c>
      <c r="E5" s="47">
        <v>0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2</v>
      </c>
      <c r="E6" s="47">
        <v>0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1</v>
      </c>
      <c r="E7" s="47">
        <v>2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3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1</v>
      </c>
      <c r="E11" s="40">
        <v>2</v>
      </c>
      <c r="F11" s="59" t="s">
        <v>53</v>
      </c>
      <c r="G11" t="s">
        <v>88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2</v>
      </c>
      <c r="E12" s="40">
        <v>1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2</v>
      </c>
      <c r="E13" s="40">
        <v>0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2</v>
      </c>
      <c r="E14" s="40">
        <v>1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0</v>
      </c>
      <c r="E15" s="40">
        <v>2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2</v>
      </c>
      <c r="E18" s="41">
        <v>1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2</v>
      </c>
      <c r="E19" s="41">
        <v>0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1</v>
      </c>
      <c r="E20" s="41">
        <v>3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2</v>
      </c>
      <c r="E21" s="41">
        <v>2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0</v>
      </c>
      <c r="E22" s="41">
        <v>2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2</v>
      </c>
      <c r="E23" s="41">
        <v>2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2</v>
      </c>
      <c r="E26" s="42">
        <v>0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2</v>
      </c>
      <c r="E27" s="42">
        <v>0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2</v>
      </c>
      <c r="E28" s="42">
        <v>2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0</v>
      </c>
      <c r="E29" s="42">
        <v>2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0</v>
      </c>
      <c r="E30" s="42">
        <v>2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1</v>
      </c>
      <c r="E31" s="42">
        <v>2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3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3</v>
      </c>
      <c r="E35" s="43">
        <v>0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2</v>
      </c>
      <c r="E36" s="43">
        <v>2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1</v>
      </c>
      <c r="E37" s="43">
        <v>1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1</v>
      </c>
      <c r="E38" s="43">
        <v>3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1</v>
      </c>
      <c r="E39" s="43">
        <v>3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2</v>
      </c>
      <c r="E42" s="44">
        <v>1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3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3</v>
      </c>
      <c r="E44" s="44">
        <v>1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1</v>
      </c>
      <c r="E45" s="44">
        <v>2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1</v>
      </c>
      <c r="E46" s="44">
        <v>3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1</v>
      </c>
      <c r="E47" s="44">
        <v>1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1</v>
      </c>
      <c r="E50" s="45">
        <v>1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3</v>
      </c>
      <c r="E51" s="45">
        <v>0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0</v>
      </c>
      <c r="E52" s="45">
        <v>2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1</v>
      </c>
      <c r="E53" s="45">
        <v>2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1</v>
      </c>
      <c r="E54" s="45">
        <v>1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1</v>
      </c>
      <c r="E55" s="45">
        <v>3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2</v>
      </c>
      <c r="E58" s="46">
        <v>1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2</v>
      </c>
      <c r="E59" s="46">
        <v>1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1</v>
      </c>
      <c r="E60" s="46">
        <v>1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2</v>
      </c>
      <c r="E61" s="46">
        <v>2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0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1</v>
      </c>
      <c r="E63" s="46">
        <v>2</v>
      </c>
      <c r="F63" s="83" t="s">
        <v>80</v>
      </c>
    </row>
  </sheetData>
  <mergeCells count="8">
    <mergeCell ref="A57:F57"/>
    <mergeCell ref="A49:F49"/>
    <mergeCell ref="A1:F1"/>
    <mergeCell ref="A9:F9"/>
    <mergeCell ref="A17:F17"/>
    <mergeCell ref="A25:F25"/>
    <mergeCell ref="A41:F41"/>
    <mergeCell ref="A33:F33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zoomScaleNormal="150" zoomScaleSheetLayoutView="100" workbookViewId="0">
      <selection activeCell="G17" sqref="G17"/>
    </sheetView>
  </sheetViews>
  <sheetFormatPr defaultRowHeight="12.75" x14ac:dyDescent="0.2"/>
  <cols>
    <col min="3" max="3" width="11.85546875" bestFit="1" customWidth="1"/>
    <col min="6" max="6" width="11.85546875" bestFit="1" customWidth="1"/>
  </cols>
  <sheetData>
    <row r="1" spans="1:7" x14ac:dyDescent="0.2">
      <c r="A1" s="334" t="s">
        <v>87</v>
      </c>
      <c r="B1" s="334"/>
      <c r="C1" s="334"/>
      <c r="D1" s="334"/>
      <c r="E1" s="334"/>
      <c r="F1" s="334"/>
    </row>
    <row r="2" spans="1:7" x14ac:dyDescent="0.2">
      <c r="A2" s="165" t="s">
        <v>97</v>
      </c>
      <c r="B2" s="168">
        <v>0.70833333333333337</v>
      </c>
      <c r="C2" s="169" t="s">
        <v>43</v>
      </c>
      <c r="D2" s="170">
        <v>0</v>
      </c>
      <c r="E2" s="170">
        <v>1</v>
      </c>
      <c r="F2" s="169" t="s">
        <v>44</v>
      </c>
      <c r="G2" t="s">
        <v>96</v>
      </c>
    </row>
    <row r="3" spans="1:7" x14ac:dyDescent="0.2">
      <c r="A3" s="166" t="s">
        <v>99</v>
      </c>
      <c r="B3" s="171">
        <v>0.70833333333333337</v>
      </c>
      <c r="C3" s="172" t="s">
        <v>47</v>
      </c>
      <c r="D3" s="170">
        <v>2</v>
      </c>
      <c r="E3" s="170">
        <v>2</v>
      </c>
      <c r="F3" s="172" t="s">
        <v>48</v>
      </c>
      <c r="G3" t="s">
        <v>88</v>
      </c>
    </row>
    <row r="4" spans="1:7" x14ac:dyDescent="0.2">
      <c r="A4" s="165" t="s">
        <v>100</v>
      </c>
      <c r="B4" s="168">
        <v>0.58333333333333337</v>
      </c>
      <c r="C4" s="169" t="s">
        <v>43</v>
      </c>
      <c r="D4" s="170">
        <v>0</v>
      </c>
      <c r="E4" s="170">
        <v>2</v>
      </c>
      <c r="F4" s="169" t="s">
        <v>47</v>
      </c>
    </row>
    <row r="5" spans="1:7" x14ac:dyDescent="0.2">
      <c r="A5" s="166" t="s">
        <v>100</v>
      </c>
      <c r="B5" s="171">
        <v>0.70833333333333337</v>
      </c>
      <c r="C5" s="172" t="s">
        <v>48</v>
      </c>
      <c r="D5" s="170">
        <v>2</v>
      </c>
      <c r="E5" s="170">
        <v>1</v>
      </c>
      <c r="F5" s="172" t="s">
        <v>44</v>
      </c>
    </row>
    <row r="6" spans="1:7" x14ac:dyDescent="0.2">
      <c r="A6" s="165" t="s">
        <v>101</v>
      </c>
      <c r="B6" s="168">
        <v>0.66666666666666663</v>
      </c>
      <c r="C6" s="169" t="s">
        <v>48</v>
      </c>
      <c r="D6" s="170">
        <v>3</v>
      </c>
      <c r="E6" s="170">
        <v>1</v>
      </c>
      <c r="F6" s="169" t="s">
        <v>43</v>
      </c>
    </row>
    <row r="7" spans="1:7" x14ac:dyDescent="0.2">
      <c r="A7" s="166" t="s">
        <v>101</v>
      </c>
      <c r="B7" s="171">
        <v>0.66666666666666663</v>
      </c>
      <c r="C7" s="172" t="s">
        <v>44</v>
      </c>
      <c r="D7" s="170">
        <v>1</v>
      </c>
      <c r="E7" s="170">
        <v>2</v>
      </c>
      <c r="F7" s="172" t="s">
        <v>47</v>
      </c>
    </row>
    <row r="8" spans="1:7" x14ac:dyDescent="0.2">
      <c r="A8" s="335" t="s">
        <v>89</v>
      </c>
      <c r="B8" s="335"/>
      <c r="C8" s="335"/>
      <c r="D8" s="335"/>
      <c r="E8" s="335"/>
      <c r="F8" s="335"/>
    </row>
    <row r="9" spans="1:7" x14ac:dyDescent="0.2">
      <c r="A9" s="165" t="s">
        <v>99</v>
      </c>
      <c r="B9" s="168">
        <v>0.58333333333333337</v>
      </c>
      <c r="C9" s="173" t="s">
        <v>50</v>
      </c>
      <c r="D9" s="174">
        <v>3</v>
      </c>
      <c r="E9" s="174">
        <v>0</v>
      </c>
      <c r="F9" s="173" t="s">
        <v>51</v>
      </c>
      <c r="G9" t="s">
        <v>96</v>
      </c>
    </row>
    <row r="10" spans="1:7" ht="22.5" x14ac:dyDescent="0.2">
      <c r="A10" s="166" t="s">
        <v>99</v>
      </c>
      <c r="B10" s="171">
        <v>0.83333333333333337</v>
      </c>
      <c r="C10" s="175" t="s">
        <v>52</v>
      </c>
      <c r="D10" s="174">
        <v>1</v>
      </c>
      <c r="E10" s="174">
        <v>1</v>
      </c>
      <c r="F10" s="175" t="s">
        <v>53</v>
      </c>
      <c r="G10" t="s">
        <v>98</v>
      </c>
    </row>
    <row r="11" spans="1:7" x14ac:dyDescent="0.2">
      <c r="A11" s="165" t="s">
        <v>100</v>
      </c>
      <c r="B11" s="168">
        <v>0.83333333333333337</v>
      </c>
      <c r="C11" s="173" t="s">
        <v>50</v>
      </c>
      <c r="D11" s="174">
        <v>2</v>
      </c>
      <c r="E11" s="174">
        <v>0</v>
      </c>
      <c r="F11" s="173" t="s">
        <v>52</v>
      </c>
    </row>
    <row r="12" spans="1:7" ht="22.5" x14ac:dyDescent="0.2">
      <c r="A12" s="166" t="s">
        <v>100</v>
      </c>
      <c r="B12" s="171">
        <v>0.45833333333333331</v>
      </c>
      <c r="C12" s="175" t="s">
        <v>53</v>
      </c>
      <c r="D12" s="174">
        <v>1</v>
      </c>
      <c r="E12" s="174">
        <v>0</v>
      </c>
      <c r="F12" s="175" t="s">
        <v>51</v>
      </c>
    </row>
    <row r="13" spans="1:7" ht="22.5" x14ac:dyDescent="0.2">
      <c r="A13" s="165" t="s">
        <v>101</v>
      </c>
      <c r="B13" s="168">
        <v>0.83333333333333337</v>
      </c>
      <c r="C13" s="173" t="s">
        <v>53</v>
      </c>
      <c r="D13" s="174">
        <v>1</v>
      </c>
      <c r="E13" s="174">
        <v>3</v>
      </c>
      <c r="F13" s="173" t="s">
        <v>50</v>
      </c>
    </row>
    <row r="14" spans="1:7" x14ac:dyDescent="0.2">
      <c r="A14" s="166" t="s">
        <v>101</v>
      </c>
      <c r="B14" s="171">
        <v>0.83333333333333337</v>
      </c>
      <c r="C14" s="175" t="s">
        <v>51</v>
      </c>
      <c r="D14" s="174">
        <v>0</v>
      </c>
      <c r="E14" s="174">
        <v>1</v>
      </c>
      <c r="F14" s="175" t="s">
        <v>52</v>
      </c>
    </row>
    <row r="15" spans="1:7" x14ac:dyDescent="0.2">
      <c r="A15" s="336" t="s">
        <v>90</v>
      </c>
      <c r="B15" s="336"/>
      <c r="C15" s="336"/>
      <c r="D15" s="336"/>
      <c r="E15" s="336"/>
      <c r="F15" s="336"/>
    </row>
    <row r="16" spans="1:7" x14ac:dyDescent="0.2">
      <c r="A16" s="165" t="s">
        <v>102</v>
      </c>
      <c r="B16" s="168">
        <v>0.70833333333333337</v>
      </c>
      <c r="C16" s="176" t="s">
        <v>55</v>
      </c>
      <c r="D16" s="177">
        <v>2</v>
      </c>
      <c r="E16" s="177">
        <v>2</v>
      </c>
      <c r="F16" s="176" t="s">
        <v>56</v>
      </c>
    </row>
    <row r="17" spans="1:7" ht="22.5" x14ac:dyDescent="0.2">
      <c r="A17" s="166" t="s">
        <v>102</v>
      </c>
      <c r="B17" s="171">
        <v>0.45833333333333331</v>
      </c>
      <c r="C17" s="178" t="s">
        <v>57</v>
      </c>
      <c r="D17" s="177">
        <v>3</v>
      </c>
      <c r="E17" s="177">
        <v>0</v>
      </c>
      <c r="F17" s="178" t="s">
        <v>58</v>
      </c>
      <c r="G17" t="s">
        <v>88</v>
      </c>
    </row>
    <row r="18" spans="1:7" ht="22.5" x14ac:dyDescent="0.2">
      <c r="A18" s="165" t="s">
        <v>103</v>
      </c>
      <c r="B18" s="168">
        <v>0.58333333333333337</v>
      </c>
      <c r="C18" s="176" t="s">
        <v>58</v>
      </c>
      <c r="D18" s="177">
        <v>0</v>
      </c>
      <c r="E18" s="177">
        <v>2</v>
      </c>
      <c r="F18" s="176" t="s">
        <v>56</v>
      </c>
    </row>
    <row r="19" spans="1:7" x14ac:dyDescent="0.2">
      <c r="A19" s="166" t="s">
        <v>103</v>
      </c>
      <c r="B19" s="171">
        <v>0.83333333333333337</v>
      </c>
      <c r="C19" s="178" t="s">
        <v>55</v>
      </c>
      <c r="D19" s="177">
        <v>1</v>
      </c>
      <c r="E19" s="177">
        <v>2</v>
      </c>
      <c r="F19" s="178" t="s">
        <v>57</v>
      </c>
    </row>
    <row r="20" spans="1:7" ht="22.5" x14ac:dyDescent="0.2">
      <c r="A20" s="165" t="s">
        <v>104</v>
      </c>
      <c r="B20" s="168">
        <v>0.83333333333333337</v>
      </c>
      <c r="C20" s="176" t="s">
        <v>58</v>
      </c>
      <c r="D20" s="177">
        <v>1</v>
      </c>
      <c r="E20" s="177">
        <v>2</v>
      </c>
      <c r="F20" s="176" t="s">
        <v>55</v>
      </c>
    </row>
    <row r="21" spans="1:7" x14ac:dyDescent="0.2">
      <c r="A21" s="166" t="s">
        <v>104</v>
      </c>
      <c r="B21" s="171">
        <v>0.83333333333333337</v>
      </c>
      <c r="C21" s="178" t="s">
        <v>56</v>
      </c>
      <c r="D21" s="177">
        <v>1</v>
      </c>
      <c r="E21" s="177">
        <v>3</v>
      </c>
      <c r="F21" s="178" t="s">
        <v>57</v>
      </c>
    </row>
    <row r="22" spans="1:7" x14ac:dyDescent="0.2">
      <c r="A22" s="337" t="s">
        <v>91</v>
      </c>
      <c r="B22" s="337"/>
      <c r="C22" s="337"/>
      <c r="D22" s="337"/>
      <c r="E22" s="337"/>
      <c r="F22" s="337"/>
    </row>
    <row r="23" spans="1:7" x14ac:dyDescent="0.2">
      <c r="A23" s="165" t="s">
        <v>102</v>
      </c>
      <c r="B23" s="168">
        <v>0.58333333333333337</v>
      </c>
      <c r="C23" s="179" t="s">
        <v>60</v>
      </c>
      <c r="D23" s="180">
        <v>2</v>
      </c>
      <c r="E23" s="180">
        <v>0</v>
      </c>
      <c r="F23" s="179" t="s">
        <v>61</v>
      </c>
    </row>
    <row r="24" spans="1:7" x14ac:dyDescent="0.2">
      <c r="A24" s="166" t="s">
        <v>102</v>
      </c>
      <c r="B24" s="171">
        <v>0.83333333333333337</v>
      </c>
      <c r="C24" s="181" t="s">
        <v>62</v>
      </c>
      <c r="D24" s="180">
        <v>2</v>
      </c>
      <c r="E24" s="180">
        <v>1</v>
      </c>
      <c r="F24" s="181" t="s">
        <v>63</v>
      </c>
    </row>
    <row r="25" spans="1:7" x14ac:dyDescent="0.2">
      <c r="A25" s="165" t="s">
        <v>103</v>
      </c>
      <c r="B25" s="168">
        <v>0.70833333333333337</v>
      </c>
      <c r="C25" s="179" t="s">
        <v>60</v>
      </c>
      <c r="D25" s="180">
        <v>1</v>
      </c>
      <c r="E25" s="180">
        <v>1</v>
      </c>
      <c r="F25" s="179" t="s">
        <v>62</v>
      </c>
    </row>
    <row r="26" spans="1:7" x14ac:dyDescent="0.2">
      <c r="A26" s="166" t="s">
        <v>103</v>
      </c>
      <c r="B26" s="171">
        <v>0.45833333333333331</v>
      </c>
      <c r="C26" s="181" t="s">
        <v>63</v>
      </c>
      <c r="D26" s="180">
        <v>2</v>
      </c>
      <c r="E26" s="180">
        <v>1</v>
      </c>
      <c r="F26" s="181" t="s">
        <v>61</v>
      </c>
    </row>
    <row r="27" spans="1:7" x14ac:dyDescent="0.2">
      <c r="A27" s="165" t="s">
        <v>104</v>
      </c>
      <c r="B27" s="168">
        <v>0.66666666666666663</v>
      </c>
      <c r="C27" s="179" t="s">
        <v>63</v>
      </c>
      <c r="D27" s="180">
        <v>1</v>
      </c>
      <c r="E27" s="180">
        <v>2</v>
      </c>
      <c r="F27" s="179" t="s">
        <v>60</v>
      </c>
    </row>
    <row r="28" spans="1:7" x14ac:dyDescent="0.2">
      <c r="A28" s="167">
        <v>44742</v>
      </c>
      <c r="B28" s="171">
        <v>0.66666666666666663</v>
      </c>
      <c r="C28" s="181" t="s">
        <v>61</v>
      </c>
      <c r="D28" s="180">
        <v>0</v>
      </c>
      <c r="E28" s="180">
        <v>2</v>
      </c>
      <c r="F28" s="181" t="s">
        <v>62</v>
      </c>
    </row>
    <row r="29" spans="1:7" x14ac:dyDescent="0.2">
      <c r="A29" s="338" t="s">
        <v>92</v>
      </c>
      <c r="B29" s="338"/>
      <c r="C29" s="338"/>
      <c r="D29" s="338"/>
      <c r="E29" s="338"/>
      <c r="F29" s="338"/>
    </row>
    <row r="30" spans="1:7" x14ac:dyDescent="0.2">
      <c r="A30" s="165" t="s">
        <v>105</v>
      </c>
      <c r="B30" s="168">
        <v>0.58333333333333337</v>
      </c>
      <c r="C30" s="182" t="s">
        <v>65</v>
      </c>
      <c r="D30" s="183">
        <v>2</v>
      </c>
      <c r="E30" s="183">
        <v>1</v>
      </c>
      <c r="F30" s="182" t="s">
        <v>66</v>
      </c>
    </row>
    <row r="31" spans="1:7" x14ac:dyDescent="0.2">
      <c r="A31" s="166" t="s">
        <v>105</v>
      </c>
      <c r="B31" s="171">
        <v>0.70833333333333337</v>
      </c>
      <c r="C31" s="184" t="s">
        <v>67</v>
      </c>
      <c r="D31" s="183">
        <v>2</v>
      </c>
      <c r="E31" s="183">
        <v>0</v>
      </c>
      <c r="F31" s="184" t="s">
        <v>68</v>
      </c>
    </row>
    <row r="32" spans="1:7" x14ac:dyDescent="0.2">
      <c r="A32" s="165" t="s">
        <v>106</v>
      </c>
      <c r="B32" s="168">
        <v>0.83333333333333337</v>
      </c>
      <c r="C32" s="182" t="s">
        <v>67</v>
      </c>
      <c r="D32" s="183">
        <v>3</v>
      </c>
      <c r="E32" s="183">
        <v>2</v>
      </c>
      <c r="F32" s="182" t="s">
        <v>65</v>
      </c>
    </row>
    <row r="33" spans="1:6" x14ac:dyDescent="0.2">
      <c r="A33" s="166" t="s">
        <v>106</v>
      </c>
      <c r="B33" s="171">
        <v>0.45833333333333331</v>
      </c>
      <c r="C33" s="184" t="s">
        <v>66</v>
      </c>
      <c r="D33" s="183">
        <v>1</v>
      </c>
      <c r="E33" s="183">
        <v>0</v>
      </c>
      <c r="F33" s="184" t="s">
        <v>68</v>
      </c>
    </row>
    <row r="34" spans="1:6" x14ac:dyDescent="0.2">
      <c r="A34" s="165" t="s">
        <v>107</v>
      </c>
      <c r="B34" s="168">
        <v>0.83333333333333337</v>
      </c>
      <c r="C34" s="182" t="s">
        <v>66</v>
      </c>
      <c r="D34" s="183">
        <v>0</v>
      </c>
      <c r="E34" s="183">
        <v>2</v>
      </c>
      <c r="F34" s="182" t="s">
        <v>67</v>
      </c>
    </row>
    <row r="35" spans="1:6" x14ac:dyDescent="0.2">
      <c r="A35" s="166" t="s">
        <v>107</v>
      </c>
      <c r="B35" s="171">
        <v>0.83333333333333337</v>
      </c>
      <c r="C35" s="184" t="s">
        <v>68</v>
      </c>
      <c r="D35" s="183">
        <v>1</v>
      </c>
      <c r="E35" s="183">
        <v>2</v>
      </c>
      <c r="F35" s="184" t="s">
        <v>65</v>
      </c>
    </row>
    <row r="36" spans="1:6" x14ac:dyDescent="0.2">
      <c r="A36" s="339" t="s">
        <v>93</v>
      </c>
      <c r="B36" s="339"/>
      <c r="C36" s="339"/>
      <c r="D36" s="339"/>
      <c r="E36" s="339"/>
      <c r="F36" s="339"/>
    </row>
    <row r="37" spans="1:6" x14ac:dyDescent="0.2">
      <c r="A37" s="165" t="s">
        <v>105</v>
      </c>
      <c r="B37" s="168">
        <v>0.45833333333333331</v>
      </c>
      <c r="C37" s="185" t="s">
        <v>70</v>
      </c>
      <c r="D37" s="186">
        <v>1</v>
      </c>
      <c r="E37" s="186">
        <v>2</v>
      </c>
      <c r="F37" s="185" t="s">
        <v>71</v>
      </c>
    </row>
    <row r="38" spans="1:6" x14ac:dyDescent="0.2">
      <c r="A38" s="166" t="s">
        <v>105</v>
      </c>
      <c r="B38" s="171">
        <v>0.83333333333333337</v>
      </c>
      <c r="C38" s="187" t="s">
        <v>72</v>
      </c>
      <c r="D38" s="186">
        <v>3</v>
      </c>
      <c r="E38" s="186">
        <v>0</v>
      </c>
      <c r="F38" s="187" t="s">
        <v>73</v>
      </c>
    </row>
    <row r="39" spans="1:6" x14ac:dyDescent="0.2">
      <c r="A39" s="165" t="s">
        <v>106</v>
      </c>
      <c r="B39" s="168">
        <v>0.70833333333333337</v>
      </c>
      <c r="C39" s="185" t="s">
        <v>73</v>
      </c>
      <c r="D39" s="186">
        <v>0</v>
      </c>
      <c r="E39" s="186">
        <v>2</v>
      </c>
      <c r="F39" s="185" t="s">
        <v>71</v>
      </c>
    </row>
    <row r="40" spans="1:6" x14ac:dyDescent="0.2">
      <c r="A40" s="166" t="s">
        <v>106</v>
      </c>
      <c r="B40" s="171">
        <v>0.58333333333333337</v>
      </c>
      <c r="C40" s="187" t="s">
        <v>70</v>
      </c>
      <c r="D40" s="186">
        <v>1</v>
      </c>
      <c r="E40" s="186">
        <v>3</v>
      </c>
      <c r="F40" s="187" t="s">
        <v>72</v>
      </c>
    </row>
    <row r="41" spans="1:6" x14ac:dyDescent="0.2">
      <c r="A41" s="165" t="s">
        <v>107</v>
      </c>
      <c r="B41" s="168">
        <v>0.66666666666666663</v>
      </c>
      <c r="C41" s="185" t="s">
        <v>73</v>
      </c>
      <c r="D41" s="186">
        <v>1</v>
      </c>
      <c r="E41" s="186">
        <v>2</v>
      </c>
      <c r="F41" s="185" t="s">
        <v>70</v>
      </c>
    </row>
    <row r="42" spans="1:6" x14ac:dyDescent="0.2">
      <c r="A42" s="166" t="s">
        <v>107</v>
      </c>
      <c r="B42" s="171">
        <v>0.66666666666666663</v>
      </c>
      <c r="C42" s="187" t="s">
        <v>71</v>
      </c>
      <c r="D42" s="186">
        <v>2</v>
      </c>
      <c r="E42" s="186">
        <v>3</v>
      </c>
      <c r="F42" s="187" t="s">
        <v>72</v>
      </c>
    </row>
    <row r="43" spans="1:6" x14ac:dyDescent="0.2">
      <c r="A43" s="332" t="s">
        <v>94</v>
      </c>
      <c r="B43" s="332"/>
      <c r="C43" s="332"/>
      <c r="D43" s="332"/>
      <c r="E43" s="332"/>
      <c r="F43" s="332"/>
    </row>
    <row r="44" spans="1:6" x14ac:dyDescent="0.2">
      <c r="A44" s="165" t="s">
        <v>108</v>
      </c>
      <c r="B44" s="168">
        <v>0.45833333333333331</v>
      </c>
      <c r="C44" s="188" t="s">
        <v>75</v>
      </c>
      <c r="D44" s="189">
        <v>2</v>
      </c>
      <c r="E44" s="189">
        <v>1</v>
      </c>
      <c r="F44" s="188" t="s">
        <v>76</v>
      </c>
    </row>
    <row r="45" spans="1:6" x14ac:dyDescent="0.2">
      <c r="A45" s="166" t="s">
        <v>108</v>
      </c>
      <c r="B45" s="171">
        <v>0.83333333333333337</v>
      </c>
      <c r="C45" s="190" t="s">
        <v>77</v>
      </c>
      <c r="D45" s="189">
        <v>2</v>
      </c>
      <c r="E45" s="189">
        <v>0</v>
      </c>
      <c r="F45" s="190" t="s">
        <v>78</v>
      </c>
    </row>
    <row r="46" spans="1:6" x14ac:dyDescent="0.2">
      <c r="A46" s="165" t="s">
        <v>109</v>
      </c>
      <c r="B46" s="168">
        <v>0.70833333333333337</v>
      </c>
      <c r="C46" s="188" t="s">
        <v>75</v>
      </c>
      <c r="D46" s="189">
        <v>1</v>
      </c>
      <c r="E46" s="189">
        <v>2</v>
      </c>
      <c r="F46" s="188" t="s">
        <v>77</v>
      </c>
    </row>
    <row r="47" spans="1:6" x14ac:dyDescent="0.2">
      <c r="A47" s="166" t="s">
        <v>109</v>
      </c>
      <c r="B47" s="171">
        <v>0.45833333333333331</v>
      </c>
      <c r="C47" s="190" t="s">
        <v>78</v>
      </c>
      <c r="D47" s="189">
        <v>1</v>
      </c>
      <c r="E47" s="189">
        <v>1</v>
      </c>
      <c r="F47" s="190" t="s">
        <v>76</v>
      </c>
    </row>
    <row r="48" spans="1:6" x14ac:dyDescent="0.2">
      <c r="A48" s="165" t="s">
        <v>110</v>
      </c>
      <c r="B48" s="168">
        <v>0.83333333333333337</v>
      </c>
      <c r="C48" s="188" t="s">
        <v>78</v>
      </c>
      <c r="D48" s="189">
        <v>1</v>
      </c>
      <c r="E48" s="189">
        <v>2</v>
      </c>
      <c r="F48" s="188" t="s">
        <v>75</v>
      </c>
    </row>
    <row r="49" spans="1:6" x14ac:dyDescent="0.2">
      <c r="A49" s="166" t="s">
        <v>110</v>
      </c>
      <c r="B49" s="171">
        <v>0.83333333333333337</v>
      </c>
      <c r="C49" s="190" t="s">
        <v>76</v>
      </c>
      <c r="D49" s="189">
        <v>0</v>
      </c>
      <c r="E49" s="189">
        <v>3</v>
      </c>
      <c r="F49" s="190" t="s">
        <v>77</v>
      </c>
    </row>
    <row r="50" spans="1:6" x14ac:dyDescent="0.2">
      <c r="A50" s="333" t="s">
        <v>95</v>
      </c>
      <c r="B50" s="333"/>
      <c r="C50" s="333"/>
      <c r="D50" s="333"/>
      <c r="E50" s="333"/>
      <c r="F50" s="333"/>
    </row>
    <row r="51" spans="1:6" x14ac:dyDescent="0.2">
      <c r="A51" s="165" t="s">
        <v>108</v>
      </c>
      <c r="B51" s="168">
        <v>0.58333333333333337</v>
      </c>
      <c r="C51" s="191" t="s">
        <v>80</v>
      </c>
      <c r="D51" s="192">
        <v>2</v>
      </c>
      <c r="E51" s="192">
        <v>0</v>
      </c>
      <c r="F51" s="191" t="s">
        <v>81</v>
      </c>
    </row>
    <row r="52" spans="1:6" x14ac:dyDescent="0.2">
      <c r="A52" s="166" t="s">
        <v>108</v>
      </c>
      <c r="B52" s="171">
        <v>0.70833333333333337</v>
      </c>
      <c r="C52" s="193" t="s">
        <v>82</v>
      </c>
      <c r="D52" s="192">
        <v>3</v>
      </c>
      <c r="E52" s="192">
        <v>1</v>
      </c>
      <c r="F52" s="193" t="s">
        <v>83</v>
      </c>
    </row>
    <row r="53" spans="1:6" x14ac:dyDescent="0.2">
      <c r="A53" s="165" t="s">
        <v>109</v>
      </c>
      <c r="B53" s="168">
        <v>0.58333333333333337</v>
      </c>
      <c r="C53" s="191" t="s">
        <v>81</v>
      </c>
      <c r="D53" s="192">
        <v>0</v>
      </c>
      <c r="E53" s="192">
        <v>1</v>
      </c>
      <c r="F53" s="191" t="s">
        <v>83</v>
      </c>
    </row>
    <row r="54" spans="1:6" x14ac:dyDescent="0.2">
      <c r="A54" s="166" t="s">
        <v>109</v>
      </c>
      <c r="B54" s="171">
        <v>0.83333333333333337</v>
      </c>
      <c r="C54" s="193" t="s">
        <v>82</v>
      </c>
      <c r="D54" s="192">
        <v>1</v>
      </c>
      <c r="E54" s="192">
        <v>2</v>
      </c>
      <c r="F54" s="193" t="s">
        <v>80</v>
      </c>
    </row>
    <row r="55" spans="1:6" x14ac:dyDescent="0.2">
      <c r="A55" s="165" t="s">
        <v>110</v>
      </c>
      <c r="B55" s="168">
        <v>0.66666666666666663</v>
      </c>
      <c r="C55" s="191" t="s">
        <v>81</v>
      </c>
      <c r="D55" s="192">
        <v>0</v>
      </c>
      <c r="E55" s="192">
        <v>2</v>
      </c>
      <c r="F55" s="191" t="s">
        <v>82</v>
      </c>
    </row>
    <row r="56" spans="1:6" x14ac:dyDescent="0.2">
      <c r="A56" s="166" t="s">
        <v>110</v>
      </c>
      <c r="B56" s="171">
        <v>0.66666666666666663</v>
      </c>
      <c r="C56" s="193" t="s">
        <v>83</v>
      </c>
      <c r="D56" s="192">
        <v>0</v>
      </c>
      <c r="E56" s="192">
        <v>2</v>
      </c>
      <c r="F56" s="193" t="s">
        <v>80</v>
      </c>
    </row>
  </sheetData>
  <mergeCells count="8">
    <mergeCell ref="A43:F43"/>
    <mergeCell ref="A50:F50"/>
    <mergeCell ref="A1:F1"/>
    <mergeCell ref="A8:F8"/>
    <mergeCell ref="A15:F15"/>
    <mergeCell ref="A22:F22"/>
    <mergeCell ref="A29:F29"/>
    <mergeCell ref="A36:F36"/>
  </mergeCells>
  <dataValidations count="1">
    <dataValidation type="list" allowBlank="1" showInputMessage="1" showErrorMessage="1" sqref="G2:G56">
      <formula1>"EX,BN,N"</formula1>
    </dataValidation>
  </dataValidations>
  <pageMargins left="0.7" right="0.7" top="0.75" bottom="0.75" header="0.3" footer="0.3"/>
  <pageSetup scale="89" orientation="portrait" horizontalDpi="90" verticalDpi="9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2</v>
      </c>
      <c r="E2" s="47">
        <v>1</v>
      </c>
      <c r="F2" s="54" t="s">
        <v>44</v>
      </c>
      <c r="G2" t="s">
        <v>88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1</v>
      </c>
      <c r="E3" s="47">
        <v>2</v>
      </c>
      <c r="F3" s="55" t="s">
        <v>48</v>
      </c>
      <c r="G3" t="s">
        <v>96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1</v>
      </c>
      <c r="E4" s="47">
        <v>1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2</v>
      </c>
      <c r="E5" s="47">
        <v>1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3</v>
      </c>
      <c r="E6" s="47">
        <v>0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1</v>
      </c>
      <c r="E7" s="47">
        <v>1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2</v>
      </c>
      <c r="E10" s="40">
        <v>1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1</v>
      </c>
      <c r="E11" s="40">
        <v>1</v>
      </c>
      <c r="F11" s="59" t="s">
        <v>53</v>
      </c>
      <c r="G11" t="s">
        <v>98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2</v>
      </c>
      <c r="E12" s="40">
        <v>1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2</v>
      </c>
      <c r="E13" s="40">
        <v>1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1</v>
      </c>
      <c r="E14" s="40">
        <v>2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1</v>
      </c>
      <c r="E15" s="40">
        <v>1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1</v>
      </c>
      <c r="E18" s="41">
        <v>1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3</v>
      </c>
      <c r="E19" s="41">
        <v>0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0</v>
      </c>
      <c r="E20" s="41">
        <v>2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0</v>
      </c>
      <c r="E21" s="41">
        <v>2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1</v>
      </c>
      <c r="E22" s="41">
        <v>1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1</v>
      </c>
      <c r="E23" s="41">
        <v>2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2</v>
      </c>
      <c r="E26" s="42">
        <v>0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2</v>
      </c>
      <c r="E27" s="42">
        <v>0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1</v>
      </c>
      <c r="E28" s="42">
        <v>1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1</v>
      </c>
      <c r="E29" s="42">
        <v>1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0</v>
      </c>
      <c r="E30" s="42">
        <v>2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0</v>
      </c>
      <c r="E31" s="42">
        <v>2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2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2</v>
      </c>
      <c r="E35" s="43">
        <v>0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1</v>
      </c>
      <c r="E36" s="43">
        <v>1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2</v>
      </c>
      <c r="E37" s="43">
        <v>1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2</v>
      </c>
      <c r="E38" s="43">
        <v>2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0</v>
      </c>
      <c r="E39" s="43">
        <v>2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0</v>
      </c>
      <c r="E42" s="44">
        <v>2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2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0</v>
      </c>
      <c r="E44" s="44">
        <v>1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0</v>
      </c>
      <c r="E45" s="44">
        <v>2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1</v>
      </c>
      <c r="E46" s="44">
        <v>1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1</v>
      </c>
      <c r="E47" s="44">
        <v>2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1</v>
      </c>
      <c r="E50" s="45">
        <v>1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2</v>
      </c>
      <c r="E51" s="45">
        <v>0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1</v>
      </c>
      <c r="E52" s="45">
        <v>2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1</v>
      </c>
      <c r="E53" s="45">
        <v>1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1</v>
      </c>
      <c r="E54" s="45">
        <v>1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1</v>
      </c>
      <c r="E55" s="45">
        <v>2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1</v>
      </c>
      <c r="E58" s="46">
        <v>0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1</v>
      </c>
      <c r="E59" s="46">
        <v>1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1</v>
      </c>
      <c r="E60" s="46">
        <v>1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1</v>
      </c>
      <c r="E61" s="46">
        <v>1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1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1</v>
      </c>
      <c r="E63" s="46">
        <v>1</v>
      </c>
      <c r="F63" s="83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1</v>
      </c>
      <c r="E2" s="47">
        <v>2</v>
      </c>
      <c r="F2" s="54" t="s">
        <v>44</v>
      </c>
      <c r="G2" t="s">
        <v>96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1</v>
      </c>
      <c r="E3" s="47">
        <v>2</v>
      </c>
      <c r="F3" s="55" t="s">
        <v>48</v>
      </c>
      <c r="G3" t="s">
        <v>96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0</v>
      </c>
      <c r="E4" s="47">
        <v>2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2</v>
      </c>
      <c r="E5" s="47">
        <v>1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2</v>
      </c>
      <c r="E6" s="47">
        <v>1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2</v>
      </c>
      <c r="E7" s="47">
        <v>2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3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1</v>
      </c>
      <c r="E11" s="40">
        <v>1</v>
      </c>
      <c r="F11" s="59" t="s">
        <v>53</v>
      </c>
      <c r="G11" t="s">
        <v>98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1</v>
      </c>
      <c r="E12" s="40">
        <v>0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1</v>
      </c>
      <c r="E13" s="40">
        <v>0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1</v>
      </c>
      <c r="E14" s="40">
        <v>3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1</v>
      </c>
      <c r="E15" s="40">
        <v>1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2</v>
      </c>
      <c r="E18" s="41">
        <v>2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4</v>
      </c>
      <c r="E19" s="41">
        <v>0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0</v>
      </c>
      <c r="E20" s="41">
        <v>2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1</v>
      </c>
      <c r="E21" s="41">
        <v>2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0</v>
      </c>
      <c r="E22" s="41">
        <v>2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0</v>
      </c>
      <c r="E23" s="41">
        <v>3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0</v>
      </c>
      <c r="E26" s="42">
        <v>1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3</v>
      </c>
      <c r="E27" s="42">
        <v>0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1</v>
      </c>
      <c r="E28" s="42">
        <v>2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1</v>
      </c>
      <c r="E29" s="42">
        <v>1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2</v>
      </c>
      <c r="E30" s="42">
        <v>1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0</v>
      </c>
      <c r="E31" s="42">
        <v>5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2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3</v>
      </c>
      <c r="E35" s="43">
        <v>1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1</v>
      </c>
      <c r="E36" s="43">
        <v>1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2</v>
      </c>
      <c r="E37" s="43">
        <v>1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1</v>
      </c>
      <c r="E38" s="43">
        <v>3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0</v>
      </c>
      <c r="E39" s="43">
        <v>2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1</v>
      </c>
      <c r="E42" s="44">
        <v>3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2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1</v>
      </c>
      <c r="E44" s="44">
        <v>3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2</v>
      </c>
      <c r="E45" s="44">
        <v>3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2</v>
      </c>
      <c r="E46" s="44">
        <v>2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1</v>
      </c>
      <c r="E47" s="44">
        <v>1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1</v>
      </c>
      <c r="E50" s="45">
        <v>2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2</v>
      </c>
      <c r="E51" s="45">
        <v>0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1</v>
      </c>
      <c r="E52" s="45">
        <v>2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1</v>
      </c>
      <c r="E53" s="45">
        <v>2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1</v>
      </c>
      <c r="E54" s="45">
        <v>1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1</v>
      </c>
      <c r="E55" s="45">
        <v>2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2</v>
      </c>
      <c r="E58" s="46">
        <v>1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3</v>
      </c>
      <c r="E59" s="46">
        <v>0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2</v>
      </c>
      <c r="E60" s="46">
        <v>2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2</v>
      </c>
      <c r="E61" s="46">
        <v>1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1</v>
      </c>
      <c r="E62" s="46">
        <v>3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2</v>
      </c>
      <c r="E63" s="46">
        <v>1</v>
      </c>
      <c r="F63" s="83" t="s">
        <v>80</v>
      </c>
    </row>
  </sheetData>
  <mergeCells count="8">
    <mergeCell ref="A17:F17"/>
    <mergeCell ref="A25:F25"/>
    <mergeCell ref="A9:F9"/>
    <mergeCell ref="A1:F1"/>
    <mergeCell ref="A57:F57"/>
    <mergeCell ref="A49:F49"/>
    <mergeCell ref="A41:F41"/>
    <mergeCell ref="A33:F33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1</v>
      </c>
      <c r="E2" s="47">
        <v>1</v>
      </c>
      <c r="F2" s="54" t="s">
        <v>44</v>
      </c>
      <c r="G2" t="s">
        <v>88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0</v>
      </c>
      <c r="E3" s="47">
        <v>2</v>
      </c>
      <c r="F3" s="55" t="s">
        <v>48</v>
      </c>
      <c r="G3" t="s">
        <v>98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0</v>
      </c>
      <c r="E4" s="47">
        <v>1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3</v>
      </c>
      <c r="E5" s="47">
        <v>1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3</v>
      </c>
      <c r="E6" s="47">
        <v>0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1</v>
      </c>
      <c r="E7" s="47">
        <v>2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2</v>
      </c>
      <c r="E10" s="40">
        <v>0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2</v>
      </c>
      <c r="E11" s="40">
        <v>2</v>
      </c>
      <c r="F11" s="59" t="s">
        <v>53</v>
      </c>
      <c r="G11" t="s">
        <v>96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2</v>
      </c>
      <c r="E12" s="40">
        <v>1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2</v>
      </c>
      <c r="E13" s="40">
        <v>0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1</v>
      </c>
      <c r="E14" s="40">
        <v>3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0</v>
      </c>
      <c r="E15" s="40">
        <v>1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0</v>
      </c>
      <c r="E18" s="41">
        <v>0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3</v>
      </c>
      <c r="E19" s="41">
        <v>0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0</v>
      </c>
      <c r="E20" s="41">
        <v>2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2</v>
      </c>
      <c r="E21" s="41">
        <v>2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0</v>
      </c>
      <c r="E22" s="41">
        <v>1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1</v>
      </c>
      <c r="E23" s="41">
        <v>2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2</v>
      </c>
      <c r="E26" s="42">
        <v>0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2</v>
      </c>
      <c r="E27" s="42">
        <v>1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1</v>
      </c>
      <c r="E28" s="42">
        <v>2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1</v>
      </c>
      <c r="E29" s="42">
        <v>0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0</v>
      </c>
      <c r="E30" s="42">
        <v>1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0</v>
      </c>
      <c r="E31" s="42">
        <v>3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2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2</v>
      </c>
      <c r="E35" s="43">
        <v>1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2</v>
      </c>
      <c r="E36" s="43">
        <v>2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1</v>
      </c>
      <c r="E37" s="43">
        <v>1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0</v>
      </c>
      <c r="E38" s="43">
        <v>2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1</v>
      </c>
      <c r="E39" s="43">
        <v>3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0</v>
      </c>
      <c r="E42" s="44">
        <v>2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2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0</v>
      </c>
      <c r="E44" s="44">
        <v>2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0</v>
      </c>
      <c r="E45" s="44">
        <v>2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1</v>
      </c>
      <c r="E46" s="44">
        <v>1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1</v>
      </c>
      <c r="E47" s="44">
        <v>2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1</v>
      </c>
      <c r="E50" s="45">
        <v>1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2</v>
      </c>
      <c r="E51" s="45">
        <v>0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0</v>
      </c>
      <c r="E52" s="45">
        <v>2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0</v>
      </c>
      <c r="E53" s="45">
        <v>1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1</v>
      </c>
      <c r="E54" s="45">
        <v>2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0</v>
      </c>
      <c r="E55" s="45">
        <v>2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2</v>
      </c>
      <c r="E58" s="46">
        <v>1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2</v>
      </c>
      <c r="E59" s="46">
        <v>1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1</v>
      </c>
      <c r="E60" s="46">
        <v>1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2</v>
      </c>
      <c r="E61" s="46">
        <v>2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0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1</v>
      </c>
      <c r="E63" s="46">
        <v>2</v>
      </c>
      <c r="F63" s="83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9" t="s">
        <v>87</v>
      </c>
      <c r="B1" s="309"/>
      <c r="C1" s="309"/>
      <c r="D1" s="309"/>
      <c r="E1" s="309"/>
      <c r="F1" s="309"/>
    </row>
    <row r="2" spans="1:7" x14ac:dyDescent="0.2">
      <c r="A2" s="50">
        <v>44885</v>
      </c>
      <c r="B2" s="51">
        <v>0.70833333333333337</v>
      </c>
      <c r="C2" s="49" t="s">
        <v>43</v>
      </c>
      <c r="D2" s="47">
        <v>1</v>
      </c>
      <c r="E2" s="47">
        <v>0</v>
      </c>
      <c r="F2" s="54" t="s">
        <v>44</v>
      </c>
      <c r="G2" t="s">
        <v>88</v>
      </c>
    </row>
    <row r="3" spans="1:7" x14ac:dyDescent="0.2">
      <c r="A3" s="52">
        <v>44886</v>
      </c>
      <c r="B3" s="53">
        <v>0.70833333333333337</v>
      </c>
      <c r="C3" s="48" t="s">
        <v>47</v>
      </c>
      <c r="D3" s="47">
        <v>2</v>
      </c>
      <c r="E3" s="47">
        <v>1</v>
      </c>
      <c r="F3" s="55" t="s">
        <v>48</v>
      </c>
      <c r="G3" t="s">
        <v>88</v>
      </c>
    </row>
    <row r="4" spans="1:7" x14ac:dyDescent="0.2">
      <c r="A4" s="50">
        <v>44890</v>
      </c>
      <c r="B4" s="51">
        <v>0.58333333333333337</v>
      </c>
      <c r="C4" s="49" t="s">
        <v>43</v>
      </c>
      <c r="D4" s="47">
        <v>0</v>
      </c>
      <c r="E4" s="47">
        <v>2</v>
      </c>
      <c r="F4" s="54" t="s">
        <v>47</v>
      </c>
    </row>
    <row r="5" spans="1:7" x14ac:dyDescent="0.2">
      <c r="A5" s="52">
        <v>44890</v>
      </c>
      <c r="B5" s="53">
        <v>0.70833333333333337</v>
      </c>
      <c r="C5" s="48" t="s">
        <v>48</v>
      </c>
      <c r="D5" s="47">
        <v>3</v>
      </c>
      <c r="E5" s="47">
        <v>1</v>
      </c>
      <c r="F5" s="55" t="s">
        <v>44</v>
      </c>
    </row>
    <row r="6" spans="1:7" x14ac:dyDescent="0.2">
      <c r="A6" s="50">
        <v>44894</v>
      </c>
      <c r="B6" s="51">
        <v>0.66666666666666663</v>
      </c>
      <c r="C6" s="49" t="s">
        <v>48</v>
      </c>
      <c r="D6" s="47">
        <v>3</v>
      </c>
      <c r="E6" s="47">
        <v>0</v>
      </c>
      <c r="F6" s="54" t="s">
        <v>43</v>
      </c>
    </row>
    <row r="7" spans="1:7" x14ac:dyDescent="0.2">
      <c r="A7" s="52">
        <v>44894</v>
      </c>
      <c r="B7" s="53">
        <v>0.66666666666666663</v>
      </c>
      <c r="C7" s="48" t="s">
        <v>44</v>
      </c>
      <c r="D7" s="47">
        <v>1</v>
      </c>
      <c r="E7" s="47">
        <v>3</v>
      </c>
      <c r="F7" s="55" t="s">
        <v>47</v>
      </c>
    </row>
    <row r="8" spans="1:7" x14ac:dyDescent="0.2">
      <c r="A8" s="39"/>
      <c r="B8" s="39"/>
      <c r="C8" s="39"/>
      <c r="D8" s="39"/>
      <c r="E8" s="39"/>
      <c r="F8" s="39"/>
    </row>
    <row r="9" spans="1:7" x14ac:dyDescent="0.2">
      <c r="A9" s="310" t="s">
        <v>89</v>
      </c>
      <c r="B9" s="310"/>
      <c r="C9" s="310"/>
      <c r="D9" s="310"/>
      <c r="E9" s="310"/>
      <c r="F9" s="310"/>
    </row>
    <row r="10" spans="1:7" x14ac:dyDescent="0.2">
      <c r="A10" s="50">
        <v>44886</v>
      </c>
      <c r="B10" s="51">
        <v>0.58333333333333337</v>
      </c>
      <c r="C10" s="56" t="s">
        <v>50</v>
      </c>
      <c r="D10" s="40">
        <v>4</v>
      </c>
      <c r="E10" s="40">
        <v>1</v>
      </c>
      <c r="F10" s="58" t="s">
        <v>51</v>
      </c>
      <c r="G10" t="s">
        <v>96</v>
      </c>
    </row>
    <row r="11" spans="1:7" x14ac:dyDescent="0.2">
      <c r="A11" s="52">
        <v>44886</v>
      </c>
      <c r="B11" s="53">
        <v>0.83333333333333337</v>
      </c>
      <c r="C11" s="57" t="s">
        <v>52</v>
      </c>
      <c r="D11" s="40">
        <v>1</v>
      </c>
      <c r="E11" s="40">
        <v>2</v>
      </c>
      <c r="F11" s="59" t="s">
        <v>53</v>
      </c>
      <c r="G11" t="s">
        <v>88</v>
      </c>
    </row>
    <row r="12" spans="1:7" x14ac:dyDescent="0.2">
      <c r="A12" s="50">
        <v>44890</v>
      </c>
      <c r="B12" s="51">
        <v>0.83333333333333337</v>
      </c>
      <c r="C12" s="56" t="s">
        <v>50</v>
      </c>
      <c r="D12" s="40">
        <v>2</v>
      </c>
      <c r="E12" s="40">
        <v>1</v>
      </c>
      <c r="F12" s="58" t="s">
        <v>52</v>
      </c>
    </row>
    <row r="13" spans="1:7" x14ac:dyDescent="0.2">
      <c r="A13" s="52">
        <v>44890</v>
      </c>
      <c r="B13" s="53">
        <v>0.45833333333333331</v>
      </c>
      <c r="C13" s="57" t="s">
        <v>53</v>
      </c>
      <c r="D13" s="40">
        <v>2</v>
      </c>
      <c r="E13" s="40">
        <v>0</v>
      </c>
      <c r="F13" s="59" t="s">
        <v>51</v>
      </c>
    </row>
    <row r="14" spans="1:7" x14ac:dyDescent="0.2">
      <c r="A14" s="50">
        <v>44894</v>
      </c>
      <c r="B14" s="51">
        <v>0.83333333333333337</v>
      </c>
      <c r="C14" s="56" t="s">
        <v>53</v>
      </c>
      <c r="D14" s="40">
        <v>1</v>
      </c>
      <c r="E14" s="40">
        <v>3</v>
      </c>
      <c r="F14" s="58" t="s">
        <v>50</v>
      </c>
    </row>
    <row r="15" spans="1:7" x14ac:dyDescent="0.2">
      <c r="A15" s="52">
        <v>44894</v>
      </c>
      <c r="B15" s="53">
        <v>0.83333333333333337</v>
      </c>
      <c r="C15" s="57" t="s">
        <v>51</v>
      </c>
      <c r="D15" s="40">
        <v>1</v>
      </c>
      <c r="E15" s="40">
        <v>3</v>
      </c>
      <c r="F15" s="59" t="s">
        <v>52</v>
      </c>
    </row>
    <row r="16" spans="1:7" x14ac:dyDescent="0.2">
      <c r="A16" s="39"/>
      <c r="B16" s="39"/>
      <c r="C16" s="39"/>
      <c r="D16" s="39"/>
      <c r="E16" s="39"/>
      <c r="F16" s="39"/>
    </row>
    <row r="17" spans="1:7" x14ac:dyDescent="0.2">
      <c r="A17" s="311" t="s">
        <v>90</v>
      </c>
      <c r="B17" s="311"/>
      <c r="C17" s="311"/>
      <c r="D17" s="311"/>
      <c r="E17" s="311"/>
      <c r="F17" s="311"/>
    </row>
    <row r="18" spans="1:7" x14ac:dyDescent="0.2">
      <c r="A18" s="50">
        <v>44887</v>
      </c>
      <c r="B18" s="51">
        <v>0.70833333333333337</v>
      </c>
      <c r="C18" s="60" t="s">
        <v>55</v>
      </c>
      <c r="D18" s="41">
        <v>1</v>
      </c>
      <c r="E18" s="41">
        <v>2</v>
      </c>
      <c r="F18" s="62" t="s">
        <v>56</v>
      </c>
    </row>
    <row r="19" spans="1:7" x14ac:dyDescent="0.2">
      <c r="A19" s="52">
        <v>44887</v>
      </c>
      <c r="B19" s="53">
        <v>0.45833333333333331</v>
      </c>
      <c r="C19" s="61" t="s">
        <v>57</v>
      </c>
      <c r="D19" s="41">
        <v>3</v>
      </c>
      <c r="E19" s="41">
        <v>1</v>
      </c>
      <c r="F19" s="63" t="s">
        <v>58</v>
      </c>
      <c r="G19" t="s">
        <v>88</v>
      </c>
    </row>
    <row r="20" spans="1:7" x14ac:dyDescent="0.2">
      <c r="A20" s="50">
        <v>44891</v>
      </c>
      <c r="B20" s="51">
        <v>0.58333333333333337</v>
      </c>
      <c r="C20" s="60" t="s">
        <v>58</v>
      </c>
      <c r="D20" s="41">
        <v>1</v>
      </c>
      <c r="E20" s="41">
        <v>3</v>
      </c>
      <c r="F20" s="62" t="s">
        <v>56</v>
      </c>
    </row>
    <row r="21" spans="1:7" x14ac:dyDescent="0.2">
      <c r="A21" s="52">
        <v>44891</v>
      </c>
      <c r="B21" s="53">
        <v>0.83333333333333337</v>
      </c>
      <c r="C21" s="61" t="s">
        <v>55</v>
      </c>
      <c r="D21" s="41">
        <v>2</v>
      </c>
      <c r="E21" s="41">
        <v>3</v>
      </c>
      <c r="F21" s="63" t="s">
        <v>57</v>
      </c>
    </row>
    <row r="22" spans="1:7" x14ac:dyDescent="0.2">
      <c r="A22" s="50">
        <v>44895</v>
      </c>
      <c r="B22" s="51">
        <v>0.83333333333333337</v>
      </c>
      <c r="C22" s="60" t="s">
        <v>58</v>
      </c>
      <c r="D22" s="41">
        <v>1</v>
      </c>
      <c r="E22" s="41">
        <v>3</v>
      </c>
      <c r="F22" s="62" t="s">
        <v>55</v>
      </c>
    </row>
    <row r="23" spans="1:7" x14ac:dyDescent="0.2">
      <c r="A23" s="52">
        <v>44895</v>
      </c>
      <c r="B23" s="53">
        <v>0.83333333333333337</v>
      </c>
      <c r="C23" s="61" t="s">
        <v>56</v>
      </c>
      <c r="D23" s="41">
        <v>2</v>
      </c>
      <c r="E23" s="41">
        <v>4</v>
      </c>
      <c r="F23" s="63" t="s">
        <v>57</v>
      </c>
    </row>
    <row r="24" spans="1:7" x14ac:dyDescent="0.2">
      <c r="A24" s="39"/>
      <c r="B24" s="39"/>
      <c r="C24" s="39"/>
      <c r="D24" s="39"/>
      <c r="E24" s="39"/>
      <c r="F24" s="39"/>
    </row>
    <row r="25" spans="1:7" x14ac:dyDescent="0.2">
      <c r="A25" s="312" t="s">
        <v>91</v>
      </c>
      <c r="B25" s="312"/>
      <c r="C25" s="312"/>
      <c r="D25" s="312"/>
      <c r="E25" s="312"/>
      <c r="F25" s="312"/>
    </row>
    <row r="26" spans="1:7" x14ac:dyDescent="0.2">
      <c r="A26" s="50">
        <v>44887</v>
      </c>
      <c r="B26" s="51">
        <v>0.58333333333333337</v>
      </c>
      <c r="C26" s="64" t="s">
        <v>60</v>
      </c>
      <c r="D26" s="42">
        <v>3</v>
      </c>
      <c r="E26" s="42">
        <v>1</v>
      </c>
      <c r="F26" s="66" t="s">
        <v>61</v>
      </c>
    </row>
    <row r="27" spans="1:7" x14ac:dyDescent="0.2">
      <c r="A27" s="52">
        <v>44887</v>
      </c>
      <c r="B27" s="53">
        <v>0.83333333333333337</v>
      </c>
      <c r="C27" s="65" t="s">
        <v>62</v>
      </c>
      <c r="D27" s="42">
        <v>2</v>
      </c>
      <c r="E27" s="42">
        <v>1</v>
      </c>
      <c r="F27" s="67" t="s">
        <v>63</v>
      </c>
    </row>
    <row r="28" spans="1:7" x14ac:dyDescent="0.2">
      <c r="A28" s="50">
        <v>44891</v>
      </c>
      <c r="B28" s="51">
        <v>0.70833333333333337</v>
      </c>
      <c r="C28" s="64" t="s">
        <v>60</v>
      </c>
      <c r="D28" s="42">
        <v>2</v>
      </c>
      <c r="E28" s="42">
        <v>1</v>
      </c>
      <c r="F28" s="66" t="s">
        <v>62</v>
      </c>
    </row>
    <row r="29" spans="1:7" x14ac:dyDescent="0.2">
      <c r="A29" s="52">
        <v>44891</v>
      </c>
      <c r="B29" s="53">
        <v>0.45833333333333331</v>
      </c>
      <c r="C29" s="65" t="s">
        <v>63</v>
      </c>
      <c r="D29" s="42">
        <v>1</v>
      </c>
      <c r="E29" s="42">
        <v>1</v>
      </c>
      <c r="F29" s="67" t="s">
        <v>61</v>
      </c>
    </row>
    <row r="30" spans="1:7" x14ac:dyDescent="0.2">
      <c r="A30" s="50">
        <v>44895</v>
      </c>
      <c r="B30" s="51">
        <v>0.66666666666666663</v>
      </c>
      <c r="C30" s="64" t="s">
        <v>63</v>
      </c>
      <c r="D30" s="42">
        <v>1</v>
      </c>
      <c r="E30" s="42">
        <v>3</v>
      </c>
      <c r="F30" s="66" t="s">
        <v>60</v>
      </c>
    </row>
    <row r="31" spans="1:7" x14ac:dyDescent="0.2">
      <c r="A31" s="52">
        <v>43281</v>
      </c>
      <c r="B31" s="53">
        <v>0.66666666666666663</v>
      </c>
      <c r="C31" s="65" t="s">
        <v>61</v>
      </c>
      <c r="D31" s="42">
        <v>0</v>
      </c>
      <c r="E31" s="42">
        <v>3</v>
      </c>
      <c r="F31" s="67" t="s">
        <v>62</v>
      </c>
    </row>
    <row r="32" spans="1:7" x14ac:dyDescent="0.2">
      <c r="A32" s="39"/>
      <c r="B32" s="39"/>
      <c r="C32" s="39"/>
      <c r="D32" s="39"/>
      <c r="E32" s="39"/>
      <c r="F32" s="39"/>
    </row>
    <row r="33" spans="1:6" x14ac:dyDescent="0.2">
      <c r="A33" s="313" t="s">
        <v>92</v>
      </c>
      <c r="B33" s="313"/>
      <c r="C33" s="313"/>
      <c r="D33" s="313"/>
      <c r="E33" s="313"/>
      <c r="F33" s="313"/>
    </row>
    <row r="34" spans="1:6" x14ac:dyDescent="0.2">
      <c r="A34" s="50">
        <v>44888</v>
      </c>
      <c r="B34" s="51">
        <v>0.58333333333333337</v>
      </c>
      <c r="C34" s="68" t="s">
        <v>65</v>
      </c>
      <c r="D34" s="43">
        <v>2</v>
      </c>
      <c r="E34" s="43">
        <v>0</v>
      </c>
      <c r="F34" s="70" t="s">
        <v>66</v>
      </c>
    </row>
    <row r="35" spans="1:6" x14ac:dyDescent="0.2">
      <c r="A35" s="52">
        <v>44888</v>
      </c>
      <c r="B35" s="53">
        <v>0.70833333333333337</v>
      </c>
      <c r="C35" s="69" t="s">
        <v>67</v>
      </c>
      <c r="D35" s="43">
        <v>3</v>
      </c>
      <c r="E35" s="43">
        <v>0</v>
      </c>
      <c r="F35" s="71" t="s">
        <v>68</v>
      </c>
    </row>
    <row r="36" spans="1:6" x14ac:dyDescent="0.2">
      <c r="A36" s="50">
        <v>44892</v>
      </c>
      <c r="B36" s="51">
        <v>0.83333333333333337</v>
      </c>
      <c r="C36" s="68" t="s">
        <v>67</v>
      </c>
      <c r="D36" s="43">
        <v>1</v>
      </c>
      <c r="E36" s="43">
        <v>1</v>
      </c>
      <c r="F36" s="70" t="s">
        <v>65</v>
      </c>
    </row>
    <row r="37" spans="1:6" x14ac:dyDescent="0.2">
      <c r="A37" s="52">
        <v>44892</v>
      </c>
      <c r="B37" s="53">
        <v>0.45833333333333331</v>
      </c>
      <c r="C37" s="69" t="s">
        <v>66</v>
      </c>
      <c r="D37" s="43">
        <v>1</v>
      </c>
      <c r="E37" s="43">
        <v>0</v>
      </c>
      <c r="F37" s="71" t="s">
        <v>68</v>
      </c>
    </row>
    <row r="38" spans="1:6" x14ac:dyDescent="0.2">
      <c r="A38" s="50">
        <v>44896</v>
      </c>
      <c r="B38" s="51">
        <v>0.83333333333333337</v>
      </c>
      <c r="C38" s="68" t="s">
        <v>66</v>
      </c>
      <c r="D38" s="43">
        <v>0</v>
      </c>
      <c r="E38" s="43">
        <v>2</v>
      </c>
      <c r="F38" s="70" t="s">
        <v>67</v>
      </c>
    </row>
    <row r="39" spans="1:6" x14ac:dyDescent="0.2">
      <c r="A39" s="52">
        <v>44896</v>
      </c>
      <c r="B39" s="53">
        <v>0.83333333333333337</v>
      </c>
      <c r="C39" s="69" t="s">
        <v>68</v>
      </c>
      <c r="D39" s="43">
        <v>0</v>
      </c>
      <c r="E39" s="43">
        <v>3</v>
      </c>
      <c r="F39" s="71" t="s">
        <v>65</v>
      </c>
    </row>
    <row r="40" spans="1:6" x14ac:dyDescent="0.2">
      <c r="A40" s="39"/>
      <c r="B40" s="39"/>
      <c r="C40" s="39"/>
      <c r="D40" s="39"/>
      <c r="E40" s="39"/>
      <c r="F40" s="39"/>
    </row>
    <row r="41" spans="1:6" x14ac:dyDescent="0.2">
      <c r="A41" s="314" t="s">
        <v>93</v>
      </c>
      <c r="B41" s="314"/>
      <c r="C41" s="314"/>
      <c r="D41" s="314"/>
      <c r="E41" s="314"/>
      <c r="F41" s="314"/>
    </row>
    <row r="42" spans="1:6" x14ac:dyDescent="0.2">
      <c r="A42" s="50">
        <v>44888</v>
      </c>
      <c r="B42" s="51">
        <v>0.45833333333333331</v>
      </c>
      <c r="C42" s="72" t="s">
        <v>70</v>
      </c>
      <c r="D42" s="44">
        <v>1</v>
      </c>
      <c r="E42" s="44">
        <v>2</v>
      </c>
      <c r="F42" s="74" t="s">
        <v>71</v>
      </c>
    </row>
    <row r="43" spans="1:6" x14ac:dyDescent="0.2">
      <c r="A43" s="52">
        <v>44888</v>
      </c>
      <c r="B43" s="53">
        <v>0.83333333333333337</v>
      </c>
      <c r="C43" s="73" t="s">
        <v>72</v>
      </c>
      <c r="D43" s="44">
        <v>3</v>
      </c>
      <c r="E43" s="44">
        <v>0</v>
      </c>
      <c r="F43" s="75" t="s">
        <v>73</v>
      </c>
    </row>
    <row r="44" spans="1:6" x14ac:dyDescent="0.2">
      <c r="A44" s="50">
        <v>44892</v>
      </c>
      <c r="B44" s="51">
        <v>0.70833333333333337</v>
      </c>
      <c r="C44" s="72" t="s">
        <v>73</v>
      </c>
      <c r="D44" s="44">
        <v>1</v>
      </c>
      <c r="E44" s="44">
        <v>1</v>
      </c>
      <c r="F44" s="74" t="s">
        <v>71</v>
      </c>
    </row>
    <row r="45" spans="1:6" x14ac:dyDescent="0.2">
      <c r="A45" s="52">
        <v>44892</v>
      </c>
      <c r="B45" s="53">
        <v>0.58333333333333337</v>
      </c>
      <c r="C45" s="73" t="s">
        <v>70</v>
      </c>
      <c r="D45" s="44">
        <v>1</v>
      </c>
      <c r="E45" s="44">
        <v>0</v>
      </c>
      <c r="F45" s="75" t="s">
        <v>72</v>
      </c>
    </row>
    <row r="46" spans="1:6" x14ac:dyDescent="0.2">
      <c r="A46" s="50">
        <v>44896</v>
      </c>
      <c r="B46" s="51">
        <v>0.66666666666666663</v>
      </c>
      <c r="C46" s="72" t="s">
        <v>73</v>
      </c>
      <c r="D46" s="44">
        <v>0</v>
      </c>
      <c r="E46" s="44">
        <v>2</v>
      </c>
      <c r="F46" s="74" t="s">
        <v>70</v>
      </c>
    </row>
    <row r="47" spans="1:6" x14ac:dyDescent="0.2">
      <c r="A47" s="52">
        <v>44896</v>
      </c>
      <c r="B47" s="53">
        <v>0.66666666666666663</v>
      </c>
      <c r="C47" s="73" t="s">
        <v>71</v>
      </c>
      <c r="D47" s="44">
        <v>0</v>
      </c>
      <c r="E47" s="44">
        <v>3</v>
      </c>
      <c r="F47" s="75" t="s">
        <v>72</v>
      </c>
    </row>
    <row r="48" spans="1:6" x14ac:dyDescent="0.2">
      <c r="A48" s="39"/>
      <c r="B48" s="39"/>
      <c r="C48" s="39"/>
      <c r="D48" s="39"/>
      <c r="E48" s="39"/>
      <c r="F48" s="39"/>
    </row>
    <row r="49" spans="1:6" x14ac:dyDescent="0.2">
      <c r="A49" s="307" t="s">
        <v>94</v>
      </c>
      <c r="B49" s="307"/>
      <c r="C49" s="307"/>
      <c r="D49" s="307"/>
      <c r="E49" s="307"/>
      <c r="F49" s="307"/>
    </row>
    <row r="50" spans="1:6" x14ac:dyDescent="0.2">
      <c r="A50" s="50">
        <v>44889</v>
      </c>
      <c r="B50" s="51">
        <v>0.45833333333333331</v>
      </c>
      <c r="C50" s="76" t="s">
        <v>75</v>
      </c>
      <c r="D50" s="45">
        <v>2</v>
      </c>
      <c r="E50" s="45">
        <v>0</v>
      </c>
      <c r="F50" s="78" t="s">
        <v>76</v>
      </c>
    </row>
    <row r="51" spans="1:6" x14ac:dyDescent="0.2">
      <c r="A51" s="52">
        <v>44889</v>
      </c>
      <c r="B51" s="53">
        <v>0.83333333333333337</v>
      </c>
      <c r="C51" s="77" t="s">
        <v>77</v>
      </c>
      <c r="D51" s="45">
        <v>3</v>
      </c>
      <c r="E51" s="45">
        <v>0</v>
      </c>
      <c r="F51" s="79" t="s">
        <v>78</v>
      </c>
    </row>
    <row r="52" spans="1:6" x14ac:dyDescent="0.2">
      <c r="A52" s="50">
        <v>44893</v>
      </c>
      <c r="B52" s="51">
        <v>0.70833333333333337</v>
      </c>
      <c r="C52" s="76" t="s">
        <v>75</v>
      </c>
      <c r="D52" s="45">
        <v>1</v>
      </c>
      <c r="E52" s="45">
        <v>2</v>
      </c>
      <c r="F52" s="78" t="s">
        <v>77</v>
      </c>
    </row>
    <row r="53" spans="1:6" x14ac:dyDescent="0.2">
      <c r="A53" s="52">
        <v>44893</v>
      </c>
      <c r="B53" s="53">
        <v>0.45833333333333331</v>
      </c>
      <c r="C53" s="77" t="s">
        <v>78</v>
      </c>
      <c r="D53" s="45">
        <v>2</v>
      </c>
      <c r="E53" s="45">
        <v>1</v>
      </c>
      <c r="F53" s="79" t="s">
        <v>76</v>
      </c>
    </row>
    <row r="54" spans="1:6" x14ac:dyDescent="0.2">
      <c r="A54" s="50">
        <v>44897</v>
      </c>
      <c r="B54" s="51">
        <v>0.83333333333333337</v>
      </c>
      <c r="C54" s="76" t="s">
        <v>78</v>
      </c>
      <c r="D54" s="45">
        <v>1</v>
      </c>
      <c r="E54" s="45">
        <v>1</v>
      </c>
      <c r="F54" s="78" t="s">
        <v>75</v>
      </c>
    </row>
    <row r="55" spans="1:6" x14ac:dyDescent="0.2">
      <c r="A55" s="52">
        <v>44897</v>
      </c>
      <c r="B55" s="53">
        <v>0.83333333333333337</v>
      </c>
      <c r="C55" s="77" t="s">
        <v>76</v>
      </c>
      <c r="D55" s="45">
        <v>0</v>
      </c>
      <c r="E55" s="45">
        <v>3</v>
      </c>
      <c r="F55" s="79" t="s">
        <v>77</v>
      </c>
    </row>
    <row r="56" spans="1:6" x14ac:dyDescent="0.2">
      <c r="A56" s="39"/>
      <c r="B56" s="39"/>
      <c r="C56" s="39"/>
      <c r="D56" s="39"/>
      <c r="E56" s="39"/>
      <c r="F56" s="39"/>
    </row>
    <row r="57" spans="1:6" x14ac:dyDescent="0.2">
      <c r="A57" s="308" t="s">
        <v>95</v>
      </c>
      <c r="B57" s="308"/>
      <c r="C57" s="308"/>
      <c r="D57" s="308"/>
      <c r="E57" s="308"/>
      <c r="F57" s="308"/>
    </row>
    <row r="58" spans="1:6" x14ac:dyDescent="0.2">
      <c r="A58" s="50">
        <v>44889</v>
      </c>
      <c r="B58" s="51">
        <v>0.58333333333333337</v>
      </c>
      <c r="C58" s="80" t="s">
        <v>80</v>
      </c>
      <c r="D58" s="46">
        <v>2</v>
      </c>
      <c r="E58" s="46">
        <v>1</v>
      </c>
      <c r="F58" s="82" t="s">
        <v>81</v>
      </c>
    </row>
    <row r="59" spans="1:6" x14ac:dyDescent="0.2">
      <c r="A59" s="52">
        <v>44889</v>
      </c>
      <c r="B59" s="53">
        <v>0.70833333333333337</v>
      </c>
      <c r="C59" s="81" t="s">
        <v>82</v>
      </c>
      <c r="D59" s="46">
        <v>2</v>
      </c>
      <c r="E59" s="46">
        <v>0</v>
      </c>
      <c r="F59" s="83" t="s">
        <v>83</v>
      </c>
    </row>
    <row r="60" spans="1:6" x14ac:dyDescent="0.2">
      <c r="A60" s="50">
        <v>44893</v>
      </c>
      <c r="B60" s="51">
        <v>0.58333333333333337</v>
      </c>
      <c r="C60" s="80" t="s">
        <v>81</v>
      </c>
      <c r="D60" s="46">
        <v>1</v>
      </c>
      <c r="E60" s="46">
        <v>0</v>
      </c>
      <c r="F60" s="82" t="s">
        <v>83</v>
      </c>
    </row>
    <row r="61" spans="1:6" x14ac:dyDescent="0.2">
      <c r="A61" s="52">
        <v>44893</v>
      </c>
      <c r="B61" s="53">
        <v>0.83333333333333337</v>
      </c>
      <c r="C61" s="81" t="s">
        <v>82</v>
      </c>
      <c r="D61" s="46">
        <v>2</v>
      </c>
      <c r="E61" s="46">
        <v>1</v>
      </c>
      <c r="F61" s="83" t="s">
        <v>80</v>
      </c>
    </row>
    <row r="62" spans="1:6" x14ac:dyDescent="0.2">
      <c r="A62" s="50">
        <v>44897</v>
      </c>
      <c r="B62" s="51">
        <v>0.66666666666666663</v>
      </c>
      <c r="C62" s="80" t="s">
        <v>81</v>
      </c>
      <c r="D62" s="46">
        <v>0</v>
      </c>
      <c r="E62" s="46">
        <v>2</v>
      </c>
      <c r="F62" s="82" t="s">
        <v>82</v>
      </c>
    </row>
    <row r="63" spans="1:6" x14ac:dyDescent="0.2">
      <c r="A63" s="52">
        <v>44897</v>
      </c>
      <c r="B63" s="53">
        <v>0.66666666666666663</v>
      </c>
      <c r="C63" s="81" t="s">
        <v>83</v>
      </c>
      <c r="D63" s="46">
        <v>0</v>
      </c>
      <c r="E63" s="46">
        <v>1</v>
      </c>
      <c r="F63" s="83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44" t="s">
        <v>87</v>
      </c>
      <c r="B1" s="344"/>
      <c r="C1" s="344"/>
      <c r="D1" s="344"/>
      <c r="E1" s="344"/>
      <c r="F1" s="344"/>
    </row>
    <row r="2" spans="1:7" x14ac:dyDescent="0.2">
      <c r="A2" s="98">
        <v>44885</v>
      </c>
      <c r="B2" s="99">
        <v>0.70833333333333337</v>
      </c>
      <c r="C2" s="97" t="s">
        <v>43</v>
      </c>
      <c r="D2" s="95">
        <v>0</v>
      </c>
      <c r="E2" s="95">
        <v>2</v>
      </c>
      <c r="F2" s="102" t="s">
        <v>44</v>
      </c>
      <c r="G2" t="s">
        <v>98</v>
      </c>
    </row>
    <row r="3" spans="1:7" x14ac:dyDescent="0.2">
      <c r="A3" s="100">
        <v>44886</v>
      </c>
      <c r="B3" s="101">
        <v>0.70833333333333337</v>
      </c>
      <c r="C3" s="96" t="s">
        <v>47</v>
      </c>
      <c r="D3" s="95">
        <v>1</v>
      </c>
      <c r="E3" s="95">
        <v>2</v>
      </c>
      <c r="F3" s="103" t="s">
        <v>48</v>
      </c>
      <c r="G3" t="s">
        <v>96</v>
      </c>
    </row>
    <row r="4" spans="1:7" x14ac:dyDescent="0.2">
      <c r="A4" s="98">
        <v>44890</v>
      </c>
      <c r="B4" s="99">
        <v>0.58333333333333337</v>
      </c>
      <c r="C4" s="97" t="s">
        <v>43</v>
      </c>
      <c r="D4" s="95">
        <v>0</v>
      </c>
      <c r="E4" s="95">
        <v>2</v>
      </c>
      <c r="F4" s="102" t="s">
        <v>47</v>
      </c>
    </row>
    <row r="5" spans="1:7" x14ac:dyDescent="0.2">
      <c r="A5" s="100">
        <v>44890</v>
      </c>
      <c r="B5" s="101">
        <v>0.70833333333333337</v>
      </c>
      <c r="C5" s="96" t="s">
        <v>48</v>
      </c>
      <c r="D5" s="95">
        <v>3</v>
      </c>
      <c r="E5" s="95">
        <v>0</v>
      </c>
      <c r="F5" s="103" t="s">
        <v>44</v>
      </c>
    </row>
    <row r="6" spans="1:7" x14ac:dyDescent="0.2">
      <c r="A6" s="98">
        <v>44894</v>
      </c>
      <c r="B6" s="99">
        <v>0.66666666666666663</v>
      </c>
      <c r="C6" s="97" t="s">
        <v>48</v>
      </c>
      <c r="D6" s="95">
        <v>4</v>
      </c>
      <c r="E6" s="95">
        <v>0</v>
      </c>
      <c r="F6" s="102" t="s">
        <v>43</v>
      </c>
    </row>
    <row r="7" spans="1:7" x14ac:dyDescent="0.2">
      <c r="A7" s="100">
        <v>44894</v>
      </c>
      <c r="B7" s="101">
        <v>0.66666666666666663</v>
      </c>
      <c r="C7" s="96" t="s">
        <v>44</v>
      </c>
      <c r="D7" s="95">
        <v>0</v>
      </c>
      <c r="E7" s="95">
        <v>3</v>
      </c>
      <c r="F7" s="103" t="s">
        <v>47</v>
      </c>
    </row>
    <row r="8" spans="1:7" x14ac:dyDescent="0.2">
      <c r="A8" s="87"/>
      <c r="B8" s="87"/>
      <c r="C8" s="87"/>
      <c r="D8" s="87"/>
      <c r="E8" s="87"/>
      <c r="F8" s="87"/>
    </row>
    <row r="9" spans="1:7" x14ac:dyDescent="0.2">
      <c r="A9" s="343" t="s">
        <v>89</v>
      </c>
      <c r="B9" s="343"/>
      <c r="C9" s="343"/>
      <c r="D9" s="343"/>
      <c r="E9" s="343"/>
      <c r="F9" s="343"/>
    </row>
    <row r="10" spans="1:7" x14ac:dyDescent="0.2">
      <c r="A10" s="98">
        <v>44886</v>
      </c>
      <c r="B10" s="99">
        <v>0.58333333333333337</v>
      </c>
      <c r="C10" s="104" t="s">
        <v>50</v>
      </c>
      <c r="D10" s="88">
        <v>2</v>
      </c>
      <c r="E10" s="88">
        <v>0</v>
      </c>
      <c r="F10" s="106" t="s">
        <v>51</v>
      </c>
      <c r="G10" t="s">
        <v>96</v>
      </c>
    </row>
    <row r="11" spans="1:7" x14ac:dyDescent="0.2">
      <c r="A11" s="100">
        <v>44886</v>
      </c>
      <c r="B11" s="101">
        <v>0.83333333333333337</v>
      </c>
      <c r="C11" s="105" t="s">
        <v>52</v>
      </c>
      <c r="D11" s="88">
        <v>1</v>
      </c>
      <c r="E11" s="88">
        <v>2</v>
      </c>
      <c r="F11" s="107" t="s">
        <v>53</v>
      </c>
      <c r="G11" t="s">
        <v>88</v>
      </c>
    </row>
    <row r="12" spans="1:7" x14ac:dyDescent="0.2">
      <c r="A12" s="98">
        <v>44890</v>
      </c>
      <c r="B12" s="99">
        <v>0.83333333333333337</v>
      </c>
      <c r="C12" s="104" t="s">
        <v>50</v>
      </c>
      <c r="D12" s="88">
        <v>3</v>
      </c>
      <c r="E12" s="88">
        <v>1</v>
      </c>
      <c r="F12" s="106" t="s">
        <v>52</v>
      </c>
    </row>
    <row r="13" spans="1:7" x14ac:dyDescent="0.2">
      <c r="A13" s="100">
        <v>44890</v>
      </c>
      <c r="B13" s="101">
        <v>0.45833333333333331</v>
      </c>
      <c r="C13" s="105" t="s">
        <v>53</v>
      </c>
      <c r="D13" s="88">
        <v>2</v>
      </c>
      <c r="E13" s="88">
        <v>0</v>
      </c>
      <c r="F13" s="107" t="s">
        <v>51</v>
      </c>
    </row>
    <row r="14" spans="1:7" x14ac:dyDescent="0.2">
      <c r="A14" s="98">
        <v>44894</v>
      </c>
      <c r="B14" s="99">
        <v>0.83333333333333337</v>
      </c>
      <c r="C14" s="104" t="s">
        <v>53</v>
      </c>
      <c r="D14" s="88">
        <v>1</v>
      </c>
      <c r="E14" s="88">
        <v>1</v>
      </c>
      <c r="F14" s="106" t="s">
        <v>50</v>
      </c>
    </row>
    <row r="15" spans="1:7" x14ac:dyDescent="0.2">
      <c r="A15" s="100">
        <v>44894</v>
      </c>
      <c r="B15" s="101">
        <v>0.83333333333333337</v>
      </c>
      <c r="C15" s="105" t="s">
        <v>51</v>
      </c>
      <c r="D15" s="88">
        <v>1</v>
      </c>
      <c r="E15" s="88">
        <v>1</v>
      </c>
      <c r="F15" s="107" t="s">
        <v>52</v>
      </c>
    </row>
    <row r="16" spans="1:7" x14ac:dyDescent="0.2">
      <c r="A16" s="87"/>
      <c r="B16" s="87"/>
      <c r="C16" s="87"/>
      <c r="D16" s="87"/>
      <c r="E16" s="87"/>
      <c r="F16" s="87"/>
    </row>
    <row r="17" spans="1:7" x14ac:dyDescent="0.2">
      <c r="A17" s="349" t="s">
        <v>90</v>
      </c>
      <c r="B17" s="349"/>
      <c r="C17" s="349"/>
      <c r="D17" s="349"/>
      <c r="E17" s="349"/>
      <c r="F17" s="349"/>
    </row>
    <row r="18" spans="1:7" x14ac:dyDescent="0.2">
      <c r="A18" s="98">
        <v>44887</v>
      </c>
      <c r="B18" s="99">
        <v>0.70833333333333337</v>
      </c>
      <c r="C18" s="108" t="s">
        <v>55</v>
      </c>
      <c r="D18" s="89">
        <v>1</v>
      </c>
      <c r="E18" s="89">
        <v>2</v>
      </c>
      <c r="F18" s="110" t="s">
        <v>56</v>
      </c>
    </row>
    <row r="19" spans="1:7" x14ac:dyDescent="0.2">
      <c r="A19" s="100">
        <v>44887</v>
      </c>
      <c r="B19" s="101">
        <v>0.45833333333333331</v>
      </c>
      <c r="C19" s="109" t="s">
        <v>57</v>
      </c>
      <c r="D19" s="89">
        <v>4</v>
      </c>
      <c r="E19" s="89">
        <v>0</v>
      </c>
      <c r="F19" s="111" t="s">
        <v>58</v>
      </c>
      <c r="G19" t="s">
        <v>88</v>
      </c>
    </row>
    <row r="20" spans="1:7" x14ac:dyDescent="0.2">
      <c r="A20" s="98">
        <v>44891</v>
      </c>
      <c r="B20" s="99">
        <v>0.58333333333333337</v>
      </c>
      <c r="C20" s="108" t="s">
        <v>58</v>
      </c>
      <c r="D20" s="89">
        <v>0</v>
      </c>
      <c r="E20" s="89">
        <v>2</v>
      </c>
      <c r="F20" s="110" t="s">
        <v>56</v>
      </c>
    </row>
    <row r="21" spans="1:7" x14ac:dyDescent="0.2">
      <c r="A21" s="100">
        <v>44891</v>
      </c>
      <c r="B21" s="101">
        <v>0.83333333333333337</v>
      </c>
      <c r="C21" s="109" t="s">
        <v>55</v>
      </c>
      <c r="D21" s="89">
        <v>1</v>
      </c>
      <c r="E21" s="89">
        <v>3</v>
      </c>
      <c r="F21" s="111" t="s">
        <v>57</v>
      </c>
    </row>
    <row r="22" spans="1:7" x14ac:dyDescent="0.2">
      <c r="A22" s="98">
        <v>44895</v>
      </c>
      <c r="B22" s="99">
        <v>0.83333333333333337</v>
      </c>
      <c r="C22" s="108" t="s">
        <v>58</v>
      </c>
      <c r="D22" s="89">
        <v>1</v>
      </c>
      <c r="E22" s="89">
        <v>4</v>
      </c>
      <c r="F22" s="110" t="s">
        <v>55</v>
      </c>
    </row>
    <row r="23" spans="1:7" x14ac:dyDescent="0.2">
      <c r="A23" s="100">
        <v>44895</v>
      </c>
      <c r="B23" s="101">
        <v>0.83333333333333337</v>
      </c>
      <c r="C23" s="109" t="s">
        <v>56</v>
      </c>
      <c r="D23" s="89">
        <v>1</v>
      </c>
      <c r="E23" s="89">
        <v>3</v>
      </c>
      <c r="F23" s="111" t="s">
        <v>57</v>
      </c>
    </row>
    <row r="24" spans="1:7" x14ac:dyDescent="0.2">
      <c r="A24" s="87"/>
      <c r="B24" s="87"/>
      <c r="C24" s="87"/>
      <c r="D24" s="87"/>
      <c r="E24" s="87"/>
      <c r="F24" s="87"/>
    </row>
    <row r="25" spans="1:7" x14ac:dyDescent="0.2">
      <c r="A25" s="350" t="s">
        <v>91</v>
      </c>
      <c r="B25" s="350"/>
      <c r="C25" s="350"/>
      <c r="D25" s="350"/>
      <c r="E25" s="350"/>
      <c r="F25" s="350"/>
    </row>
    <row r="26" spans="1:7" x14ac:dyDescent="0.2">
      <c r="A26" s="98">
        <v>44887</v>
      </c>
      <c r="B26" s="99">
        <v>0.58333333333333337</v>
      </c>
      <c r="C26" s="112" t="s">
        <v>60</v>
      </c>
      <c r="D26" s="90">
        <v>2</v>
      </c>
      <c r="E26" s="90">
        <v>1</v>
      </c>
      <c r="F26" s="114" t="s">
        <v>61</v>
      </c>
    </row>
    <row r="27" spans="1:7" x14ac:dyDescent="0.2">
      <c r="A27" s="100">
        <v>44887</v>
      </c>
      <c r="B27" s="101">
        <v>0.83333333333333337</v>
      </c>
      <c r="C27" s="113" t="s">
        <v>62</v>
      </c>
      <c r="D27" s="90">
        <v>1</v>
      </c>
      <c r="E27" s="90">
        <v>0</v>
      </c>
      <c r="F27" s="115" t="s">
        <v>63</v>
      </c>
    </row>
    <row r="28" spans="1:7" x14ac:dyDescent="0.2">
      <c r="A28" s="98">
        <v>44891</v>
      </c>
      <c r="B28" s="99">
        <v>0.70833333333333337</v>
      </c>
      <c r="C28" s="112" t="s">
        <v>60</v>
      </c>
      <c r="D28" s="90">
        <v>1</v>
      </c>
      <c r="E28" s="90">
        <v>2</v>
      </c>
      <c r="F28" s="114" t="s">
        <v>62</v>
      </c>
    </row>
    <row r="29" spans="1:7" x14ac:dyDescent="0.2">
      <c r="A29" s="100">
        <v>44891</v>
      </c>
      <c r="B29" s="101">
        <v>0.45833333333333331</v>
      </c>
      <c r="C29" s="113" t="s">
        <v>63</v>
      </c>
      <c r="D29" s="90">
        <v>1</v>
      </c>
      <c r="E29" s="90">
        <v>1</v>
      </c>
      <c r="F29" s="115" t="s">
        <v>61</v>
      </c>
    </row>
    <row r="30" spans="1:7" x14ac:dyDescent="0.2">
      <c r="A30" s="98">
        <v>44895</v>
      </c>
      <c r="B30" s="99">
        <v>0.66666666666666663</v>
      </c>
      <c r="C30" s="112" t="s">
        <v>63</v>
      </c>
      <c r="D30" s="90">
        <v>1</v>
      </c>
      <c r="E30" s="90">
        <v>3</v>
      </c>
      <c r="F30" s="114" t="s">
        <v>60</v>
      </c>
    </row>
    <row r="31" spans="1:7" x14ac:dyDescent="0.2">
      <c r="A31" s="100">
        <v>43281</v>
      </c>
      <c r="B31" s="101">
        <v>0.66666666666666663</v>
      </c>
      <c r="C31" s="113" t="s">
        <v>61</v>
      </c>
      <c r="D31" s="90">
        <v>0</v>
      </c>
      <c r="E31" s="90">
        <v>4</v>
      </c>
      <c r="F31" s="115" t="s">
        <v>62</v>
      </c>
    </row>
    <row r="32" spans="1:7" x14ac:dyDescent="0.2">
      <c r="A32" s="87"/>
      <c r="B32" s="87"/>
      <c r="C32" s="87"/>
      <c r="D32" s="87"/>
      <c r="E32" s="87"/>
      <c r="F32" s="87"/>
    </row>
    <row r="33" spans="1:6" x14ac:dyDescent="0.2">
      <c r="A33" s="348" t="s">
        <v>92</v>
      </c>
      <c r="B33" s="348"/>
      <c r="C33" s="348"/>
      <c r="D33" s="348"/>
      <c r="E33" s="348"/>
      <c r="F33" s="348"/>
    </row>
    <row r="34" spans="1:6" x14ac:dyDescent="0.2">
      <c r="A34" s="98">
        <v>44888</v>
      </c>
      <c r="B34" s="99">
        <v>0.58333333333333337</v>
      </c>
      <c r="C34" s="116" t="s">
        <v>65</v>
      </c>
      <c r="D34" s="91">
        <v>1</v>
      </c>
      <c r="E34" s="91">
        <v>2</v>
      </c>
      <c r="F34" s="118" t="s">
        <v>66</v>
      </c>
    </row>
    <row r="35" spans="1:6" x14ac:dyDescent="0.2">
      <c r="A35" s="100">
        <v>44888</v>
      </c>
      <c r="B35" s="101">
        <v>0.70833333333333337</v>
      </c>
      <c r="C35" s="117" t="s">
        <v>67</v>
      </c>
      <c r="D35" s="91">
        <v>2</v>
      </c>
      <c r="E35" s="91">
        <v>1</v>
      </c>
      <c r="F35" s="119" t="s">
        <v>68</v>
      </c>
    </row>
    <row r="36" spans="1:6" x14ac:dyDescent="0.2">
      <c r="A36" s="98">
        <v>44892</v>
      </c>
      <c r="B36" s="99">
        <v>0.83333333333333337</v>
      </c>
      <c r="C36" s="116" t="s">
        <v>67</v>
      </c>
      <c r="D36" s="91">
        <v>2</v>
      </c>
      <c r="E36" s="91">
        <v>3</v>
      </c>
      <c r="F36" s="118" t="s">
        <v>65</v>
      </c>
    </row>
    <row r="37" spans="1:6" x14ac:dyDescent="0.2">
      <c r="A37" s="100">
        <v>44892</v>
      </c>
      <c r="B37" s="101">
        <v>0.45833333333333331</v>
      </c>
      <c r="C37" s="117" t="s">
        <v>66</v>
      </c>
      <c r="D37" s="91">
        <v>2</v>
      </c>
      <c r="E37" s="91">
        <v>1</v>
      </c>
      <c r="F37" s="119" t="s">
        <v>68</v>
      </c>
    </row>
    <row r="38" spans="1:6" x14ac:dyDescent="0.2">
      <c r="A38" s="98">
        <v>44896</v>
      </c>
      <c r="B38" s="99">
        <v>0.83333333333333337</v>
      </c>
      <c r="C38" s="116" t="s">
        <v>66</v>
      </c>
      <c r="D38" s="91">
        <v>1</v>
      </c>
      <c r="E38" s="91">
        <v>3</v>
      </c>
      <c r="F38" s="118" t="s">
        <v>67</v>
      </c>
    </row>
    <row r="39" spans="1:6" x14ac:dyDescent="0.2">
      <c r="A39" s="100">
        <v>44896</v>
      </c>
      <c r="B39" s="101">
        <v>0.83333333333333337</v>
      </c>
      <c r="C39" s="117" t="s">
        <v>68</v>
      </c>
      <c r="D39" s="91">
        <v>0</v>
      </c>
      <c r="E39" s="91">
        <v>5</v>
      </c>
      <c r="F39" s="119" t="s">
        <v>65</v>
      </c>
    </row>
    <row r="40" spans="1:6" x14ac:dyDescent="0.2">
      <c r="A40" s="87"/>
      <c r="B40" s="87"/>
      <c r="C40" s="87"/>
      <c r="D40" s="87"/>
      <c r="E40" s="87"/>
      <c r="F40" s="87"/>
    </row>
    <row r="41" spans="1:6" x14ac:dyDescent="0.2">
      <c r="A41" s="347" t="s">
        <v>93</v>
      </c>
      <c r="B41" s="347"/>
      <c r="C41" s="347"/>
      <c r="D41" s="347"/>
      <c r="E41" s="347"/>
      <c r="F41" s="347"/>
    </row>
    <row r="42" spans="1:6" x14ac:dyDescent="0.2">
      <c r="A42" s="98">
        <v>44888</v>
      </c>
      <c r="B42" s="99">
        <v>0.45833333333333331</v>
      </c>
      <c r="C42" s="120" t="s">
        <v>70</v>
      </c>
      <c r="D42" s="92">
        <v>1</v>
      </c>
      <c r="E42" s="92">
        <v>3</v>
      </c>
      <c r="F42" s="122" t="s">
        <v>71</v>
      </c>
    </row>
    <row r="43" spans="1:6" x14ac:dyDescent="0.2">
      <c r="A43" s="100">
        <v>44888</v>
      </c>
      <c r="B43" s="101">
        <v>0.83333333333333337</v>
      </c>
      <c r="C43" s="121" t="s">
        <v>72</v>
      </c>
      <c r="D43" s="92">
        <v>5</v>
      </c>
      <c r="E43" s="92">
        <v>0</v>
      </c>
      <c r="F43" s="123" t="s">
        <v>73</v>
      </c>
    </row>
    <row r="44" spans="1:6" x14ac:dyDescent="0.2">
      <c r="A44" s="98">
        <v>44892</v>
      </c>
      <c r="B44" s="99">
        <v>0.70833333333333337</v>
      </c>
      <c r="C44" s="120" t="s">
        <v>73</v>
      </c>
      <c r="D44" s="92">
        <v>0</v>
      </c>
      <c r="E44" s="92">
        <v>3</v>
      </c>
      <c r="F44" s="122" t="s">
        <v>71</v>
      </c>
    </row>
    <row r="45" spans="1:6" x14ac:dyDescent="0.2">
      <c r="A45" s="100">
        <v>44892</v>
      </c>
      <c r="B45" s="101">
        <v>0.58333333333333337</v>
      </c>
      <c r="C45" s="121" t="s">
        <v>70</v>
      </c>
      <c r="D45" s="92">
        <v>1</v>
      </c>
      <c r="E45" s="92">
        <v>1</v>
      </c>
      <c r="F45" s="123" t="s">
        <v>72</v>
      </c>
    </row>
    <row r="46" spans="1:6" x14ac:dyDescent="0.2">
      <c r="A46" s="98">
        <v>44896</v>
      </c>
      <c r="B46" s="99">
        <v>0.66666666666666663</v>
      </c>
      <c r="C46" s="120" t="s">
        <v>73</v>
      </c>
      <c r="D46" s="92">
        <v>2</v>
      </c>
      <c r="E46" s="92">
        <v>1</v>
      </c>
      <c r="F46" s="122" t="s">
        <v>70</v>
      </c>
    </row>
    <row r="47" spans="1:6" x14ac:dyDescent="0.2">
      <c r="A47" s="100">
        <v>44896</v>
      </c>
      <c r="B47" s="101">
        <v>0.66666666666666663</v>
      </c>
      <c r="C47" s="121" t="s">
        <v>71</v>
      </c>
      <c r="D47" s="92">
        <v>2</v>
      </c>
      <c r="E47" s="92">
        <v>3</v>
      </c>
      <c r="F47" s="123" t="s">
        <v>72</v>
      </c>
    </row>
    <row r="48" spans="1:6" x14ac:dyDescent="0.2">
      <c r="A48" s="87"/>
      <c r="B48" s="87"/>
      <c r="C48" s="87"/>
      <c r="D48" s="87"/>
      <c r="E48" s="87"/>
      <c r="F48" s="87"/>
    </row>
    <row r="49" spans="1:6" x14ac:dyDescent="0.2">
      <c r="A49" s="346" t="s">
        <v>94</v>
      </c>
      <c r="B49" s="346"/>
      <c r="C49" s="346"/>
      <c r="D49" s="346"/>
      <c r="E49" s="346"/>
      <c r="F49" s="346"/>
    </row>
    <row r="50" spans="1:6" x14ac:dyDescent="0.2">
      <c r="A50" s="98">
        <v>44889</v>
      </c>
      <c r="B50" s="99">
        <v>0.45833333333333331</v>
      </c>
      <c r="C50" s="124" t="s">
        <v>75</v>
      </c>
      <c r="D50" s="93">
        <v>1</v>
      </c>
      <c r="E50" s="93">
        <v>0</v>
      </c>
      <c r="F50" s="126" t="s">
        <v>76</v>
      </c>
    </row>
    <row r="51" spans="1:6" x14ac:dyDescent="0.2">
      <c r="A51" s="100">
        <v>44889</v>
      </c>
      <c r="B51" s="101">
        <v>0.83333333333333337</v>
      </c>
      <c r="C51" s="125" t="s">
        <v>77</v>
      </c>
      <c r="D51" s="93">
        <v>3</v>
      </c>
      <c r="E51" s="93">
        <v>1</v>
      </c>
      <c r="F51" s="127" t="s">
        <v>78</v>
      </c>
    </row>
    <row r="52" spans="1:6" x14ac:dyDescent="0.2">
      <c r="A52" s="98">
        <v>44893</v>
      </c>
      <c r="B52" s="99">
        <v>0.70833333333333337</v>
      </c>
      <c r="C52" s="124" t="s">
        <v>75</v>
      </c>
      <c r="D52" s="93">
        <v>0</v>
      </c>
      <c r="E52" s="93">
        <v>5</v>
      </c>
      <c r="F52" s="126" t="s">
        <v>77</v>
      </c>
    </row>
    <row r="53" spans="1:6" x14ac:dyDescent="0.2">
      <c r="A53" s="100">
        <v>44893</v>
      </c>
      <c r="B53" s="101">
        <v>0.45833333333333331</v>
      </c>
      <c r="C53" s="125" t="s">
        <v>78</v>
      </c>
      <c r="D53" s="93">
        <v>2</v>
      </c>
      <c r="E53" s="93">
        <v>1</v>
      </c>
      <c r="F53" s="127" t="s">
        <v>76</v>
      </c>
    </row>
    <row r="54" spans="1:6" x14ac:dyDescent="0.2">
      <c r="A54" s="98">
        <v>44897</v>
      </c>
      <c r="B54" s="99">
        <v>0.83333333333333337</v>
      </c>
      <c r="C54" s="124" t="s">
        <v>78</v>
      </c>
      <c r="D54" s="93">
        <v>2</v>
      </c>
      <c r="E54" s="93">
        <v>1</v>
      </c>
      <c r="F54" s="126" t="s">
        <v>75</v>
      </c>
    </row>
    <row r="55" spans="1:6" x14ac:dyDescent="0.2">
      <c r="A55" s="100">
        <v>44897</v>
      </c>
      <c r="B55" s="101">
        <v>0.83333333333333337</v>
      </c>
      <c r="C55" s="125" t="s">
        <v>76</v>
      </c>
      <c r="D55" s="93">
        <v>0</v>
      </c>
      <c r="E55" s="93">
        <v>3</v>
      </c>
      <c r="F55" s="127" t="s">
        <v>77</v>
      </c>
    </row>
    <row r="56" spans="1:6" x14ac:dyDescent="0.2">
      <c r="A56" s="87"/>
      <c r="B56" s="87"/>
      <c r="C56" s="87"/>
      <c r="D56" s="87"/>
      <c r="E56" s="87"/>
      <c r="F56" s="87"/>
    </row>
    <row r="57" spans="1:6" x14ac:dyDescent="0.2">
      <c r="A57" s="345" t="s">
        <v>95</v>
      </c>
      <c r="B57" s="345"/>
      <c r="C57" s="345"/>
      <c r="D57" s="345"/>
      <c r="E57" s="345"/>
      <c r="F57" s="345"/>
    </row>
    <row r="58" spans="1:6" x14ac:dyDescent="0.2">
      <c r="A58" s="98">
        <v>44889</v>
      </c>
      <c r="B58" s="99">
        <v>0.58333333333333337</v>
      </c>
      <c r="C58" s="128" t="s">
        <v>80</v>
      </c>
      <c r="D58" s="94">
        <v>0</v>
      </c>
      <c r="E58" s="94">
        <v>1</v>
      </c>
      <c r="F58" s="130" t="s">
        <v>81</v>
      </c>
    </row>
    <row r="59" spans="1:6" x14ac:dyDescent="0.2">
      <c r="A59" s="100">
        <v>44889</v>
      </c>
      <c r="B59" s="101">
        <v>0.70833333333333337</v>
      </c>
      <c r="C59" s="129" t="s">
        <v>82</v>
      </c>
      <c r="D59" s="94">
        <v>2</v>
      </c>
      <c r="E59" s="94">
        <v>0</v>
      </c>
      <c r="F59" s="131" t="s">
        <v>83</v>
      </c>
    </row>
    <row r="60" spans="1:6" x14ac:dyDescent="0.2">
      <c r="A60" s="98">
        <v>44893</v>
      </c>
      <c r="B60" s="99">
        <v>0.58333333333333337</v>
      </c>
      <c r="C60" s="128" t="s">
        <v>81</v>
      </c>
      <c r="D60" s="94">
        <v>2</v>
      </c>
      <c r="E60" s="94">
        <v>1</v>
      </c>
      <c r="F60" s="130" t="s">
        <v>83</v>
      </c>
    </row>
    <row r="61" spans="1:6" x14ac:dyDescent="0.2">
      <c r="A61" s="100">
        <v>44893</v>
      </c>
      <c r="B61" s="101">
        <v>0.83333333333333337</v>
      </c>
      <c r="C61" s="129" t="s">
        <v>82</v>
      </c>
      <c r="D61" s="94">
        <v>3</v>
      </c>
      <c r="E61" s="94">
        <v>2</v>
      </c>
      <c r="F61" s="131" t="s">
        <v>80</v>
      </c>
    </row>
    <row r="62" spans="1:6" x14ac:dyDescent="0.2">
      <c r="A62" s="98">
        <v>44897</v>
      </c>
      <c r="B62" s="99">
        <v>0.66666666666666663</v>
      </c>
      <c r="C62" s="128" t="s">
        <v>81</v>
      </c>
      <c r="D62" s="94">
        <v>0</v>
      </c>
      <c r="E62" s="94">
        <v>3</v>
      </c>
      <c r="F62" s="130" t="s">
        <v>82</v>
      </c>
    </row>
    <row r="63" spans="1:6" x14ac:dyDescent="0.2">
      <c r="A63" s="100">
        <v>44897</v>
      </c>
      <c r="B63" s="101">
        <v>0.66666666666666663</v>
      </c>
      <c r="C63" s="129" t="s">
        <v>83</v>
      </c>
      <c r="D63" s="94">
        <v>0</v>
      </c>
      <c r="E63" s="94">
        <v>2</v>
      </c>
      <c r="F63" s="131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44" t="s">
        <v>87</v>
      </c>
      <c r="B1" s="344"/>
      <c r="C1" s="344"/>
      <c r="D1" s="344"/>
      <c r="E1" s="344"/>
      <c r="F1" s="344"/>
    </row>
    <row r="2" spans="1:7" x14ac:dyDescent="0.2">
      <c r="A2" s="98">
        <v>44885</v>
      </c>
      <c r="B2" s="99">
        <v>0.70833333333333337</v>
      </c>
      <c r="C2" s="97" t="s">
        <v>43</v>
      </c>
      <c r="D2" s="95">
        <v>1</v>
      </c>
      <c r="E2" s="95">
        <v>1</v>
      </c>
      <c r="F2" s="102" t="s">
        <v>44</v>
      </c>
      <c r="G2" t="s">
        <v>88</v>
      </c>
    </row>
    <row r="3" spans="1:7" x14ac:dyDescent="0.2">
      <c r="A3" s="100">
        <v>44886</v>
      </c>
      <c r="B3" s="101">
        <v>0.70833333333333337</v>
      </c>
      <c r="C3" s="96" t="s">
        <v>47</v>
      </c>
      <c r="D3" s="95">
        <v>1</v>
      </c>
      <c r="E3" s="95">
        <v>2</v>
      </c>
      <c r="F3" s="103" t="s">
        <v>48</v>
      </c>
      <c r="G3" t="s">
        <v>96</v>
      </c>
    </row>
    <row r="4" spans="1:7" x14ac:dyDescent="0.2">
      <c r="A4" s="98">
        <v>44890</v>
      </c>
      <c r="B4" s="99">
        <v>0.58333333333333337</v>
      </c>
      <c r="C4" s="97" t="s">
        <v>43</v>
      </c>
      <c r="D4" s="95">
        <v>0</v>
      </c>
      <c r="E4" s="95">
        <v>2</v>
      </c>
      <c r="F4" s="102" t="s">
        <v>47</v>
      </c>
    </row>
    <row r="5" spans="1:7" x14ac:dyDescent="0.2">
      <c r="A5" s="100">
        <v>44890</v>
      </c>
      <c r="B5" s="101">
        <v>0.70833333333333337</v>
      </c>
      <c r="C5" s="96" t="s">
        <v>48</v>
      </c>
      <c r="D5" s="95">
        <v>3</v>
      </c>
      <c r="E5" s="95">
        <v>1</v>
      </c>
      <c r="F5" s="103" t="s">
        <v>44</v>
      </c>
    </row>
    <row r="6" spans="1:7" x14ac:dyDescent="0.2">
      <c r="A6" s="98">
        <v>44894</v>
      </c>
      <c r="B6" s="99">
        <v>0.66666666666666663</v>
      </c>
      <c r="C6" s="97" t="s">
        <v>48</v>
      </c>
      <c r="D6" s="95">
        <v>3</v>
      </c>
      <c r="E6" s="95">
        <v>1</v>
      </c>
      <c r="F6" s="102" t="s">
        <v>43</v>
      </c>
    </row>
    <row r="7" spans="1:7" x14ac:dyDescent="0.2">
      <c r="A7" s="100">
        <v>44894</v>
      </c>
      <c r="B7" s="101">
        <v>0.66666666666666663</v>
      </c>
      <c r="C7" s="96" t="s">
        <v>44</v>
      </c>
      <c r="D7" s="95">
        <v>1</v>
      </c>
      <c r="E7" s="95">
        <v>2</v>
      </c>
      <c r="F7" s="103" t="s">
        <v>47</v>
      </c>
    </row>
    <row r="8" spans="1:7" x14ac:dyDescent="0.2">
      <c r="A8" s="87"/>
      <c r="B8" s="87"/>
      <c r="C8" s="87"/>
      <c r="D8" s="87"/>
      <c r="E8" s="87"/>
      <c r="F8" s="87"/>
    </row>
    <row r="9" spans="1:7" x14ac:dyDescent="0.2">
      <c r="A9" s="343" t="s">
        <v>89</v>
      </c>
      <c r="B9" s="343"/>
      <c r="C9" s="343"/>
      <c r="D9" s="343"/>
      <c r="E9" s="343"/>
      <c r="F9" s="343"/>
    </row>
    <row r="10" spans="1:7" x14ac:dyDescent="0.2">
      <c r="A10" s="98">
        <v>44886</v>
      </c>
      <c r="B10" s="99">
        <v>0.58333333333333337</v>
      </c>
      <c r="C10" s="104" t="s">
        <v>50</v>
      </c>
      <c r="D10" s="88">
        <v>3</v>
      </c>
      <c r="E10" s="88">
        <v>1</v>
      </c>
      <c r="F10" s="106" t="s">
        <v>51</v>
      </c>
      <c r="G10" t="s">
        <v>96</v>
      </c>
    </row>
    <row r="11" spans="1:7" x14ac:dyDescent="0.2">
      <c r="A11" s="100">
        <v>44886</v>
      </c>
      <c r="B11" s="101">
        <v>0.83333333333333337</v>
      </c>
      <c r="C11" s="105" t="s">
        <v>52</v>
      </c>
      <c r="D11" s="88">
        <v>1</v>
      </c>
      <c r="E11" s="88">
        <v>1</v>
      </c>
      <c r="F11" s="107" t="s">
        <v>53</v>
      </c>
      <c r="G11" t="s">
        <v>98</v>
      </c>
    </row>
    <row r="12" spans="1:7" x14ac:dyDescent="0.2">
      <c r="A12" s="98">
        <v>44890</v>
      </c>
      <c r="B12" s="99">
        <v>0.83333333333333337</v>
      </c>
      <c r="C12" s="104" t="s">
        <v>50</v>
      </c>
      <c r="D12" s="88">
        <v>2</v>
      </c>
      <c r="E12" s="88">
        <v>1</v>
      </c>
      <c r="F12" s="106" t="s">
        <v>52</v>
      </c>
    </row>
    <row r="13" spans="1:7" x14ac:dyDescent="0.2">
      <c r="A13" s="100">
        <v>44890</v>
      </c>
      <c r="B13" s="101">
        <v>0.45833333333333331</v>
      </c>
      <c r="C13" s="105" t="s">
        <v>53</v>
      </c>
      <c r="D13" s="88">
        <v>1</v>
      </c>
      <c r="E13" s="88">
        <v>1</v>
      </c>
      <c r="F13" s="107" t="s">
        <v>51</v>
      </c>
    </row>
    <row r="14" spans="1:7" x14ac:dyDescent="0.2">
      <c r="A14" s="98">
        <v>44894</v>
      </c>
      <c r="B14" s="99">
        <v>0.83333333333333337</v>
      </c>
      <c r="C14" s="104" t="s">
        <v>53</v>
      </c>
      <c r="D14" s="88">
        <v>1</v>
      </c>
      <c r="E14" s="88">
        <v>1</v>
      </c>
      <c r="F14" s="106" t="s">
        <v>50</v>
      </c>
    </row>
    <row r="15" spans="1:7" x14ac:dyDescent="0.2">
      <c r="A15" s="100">
        <v>44894</v>
      </c>
      <c r="B15" s="101">
        <v>0.83333333333333337</v>
      </c>
      <c r="C15" s="105" t="s">
        <v>51</v>
      </c>
      <c r="D15" s="88">
        <v>1</v>
      </c>
      <c r="E15" s="88">
        <v>1</v>
      </c>
      <c r="F15" s="107" t="s">
        <v>52</v>
      </c>
    </row>
    <row r="16" spans="1:7" x14ac:dyDescent="0.2">
      <c r="A16" s="87"/>
      <c r="B16" s="87"/>
      <c r="C16" s="87"/>
      <c r="D16" s="87"/>
      <c r="E16" s="87"/>
      <c r="F16" s="87"/>
    </row>
    <row r="17" spans="1:7" x14ac:dyDescent="0.2">
      <c r="A17" s="349" t="s">
        <v>90</v>
      </c>
      <c r="B17" s="349"/>
      <c r="C17" s="349"/>
      <c r="D17" s="349"/>
      <c r="E17" s="349"/>
      <c r="F17" s="349"/>
    </row>
    <row r="18" spans="1:7" x14ac:dyDescent="0.2">
      <c r="A18" s="98">
        <v>44887</v>
      </c>
      <c r="B18" s="99">
        <v>0.70833333333333337</v>
      </c>
      <c r="C18" s="108" t="s">
        <v>55</v>
      </c>
      <c r="D18" s="89">
        <v>0</v>
      </c>
      <c r="E18" s="89">
        <v>2</v>
      </c>
      <c r="F18" s="110" t="s">
        <v>56</v>
      </c>
    </row>
    <row r="19" spans="1:7" x14ac:dyDescent="0.2">
      <c r="A19" s="100">
        <v>44887</v>
      </c>
      <c r="B19" s="101">
        <v>0.45833333333333331</v>
      </c>
      <c r="C19" s="109" t="s">
        <v>57</v>
      </c>
      <c r="D19" s="89">
        <v>4</v>
      </c>
      <c r="E19" s="89">
        <v>0</v>
      </c>
      <c r="F19" s="111" t="s">
        <v>58</v>
      </c>
      <c r="G19" t="s">
        <v>88</v>
      </c>
    </row>
    <row r="20" spans="1:7" x14ac:dyDescent="0.2">
      <c r="A20" s="98">
        <v>44891</v>
      </c>
      <c r="B20" s="99">
        <v>0.58333333333333337</v>
      </c>
      <c r="C20" s="108" t="s">
        <v>58</v>
      </c>
      <c r="D20" s="89">
        <v>0</v>
      </c>
      <c r="E20" s="89">
        <v>3</v>
      </c>
      <c r="F20" s="110" t="s">
        <v>56</v>
      </c>
    </row>
    <row r="21" spans="1:7" x14ac:dyDescent="0.2">
      <c r="A21" s="100">
        <v>44891</v>
      </c>
      <c r="B21" s="101">
        <v>0.83333333333333337</v>
      </c>
      <c r="C21" s="109" t="s">
        <v>55</v>
      </c>
      <c r="D21" s="89">
        <v>2</v>
      </c>
      <c r="E21" s="89">
        <v>3</v>
      </c>
      <c r="F21" s="111" t="s">
        <v>57</v>
      </c>
    </row>
    <row r="22" spans="1:7" x14ac:dyDescent="0.2">
      <c r="A22" s="98">
        <v>44895</v>
      </c>
      <c r="B22" s="99">
        <v>0.83333333333333337</v>
      </c>
      <c r="C22" s="108" t="s">
        <v>58</v>
      </c>
      <c r="D22" s="89">
        <v>0</v>
      </c>
      <c r="E22" s="89">
        <v>1</v>
      </c>
      <c r="F22" s="110" t="s">
        <v>55</v>
      </c>
    </row>
    <row r="23" spans="1:7" x14ac:dyDescent="0.2">
      <c r="A23" s="100">
        <v>44895</v>
      </c>
      <c r="B23" s="101">
        <v>0.83333333333333337</v>
      </c>
      <c r="C23" s="109" t="s">
        <v>56</v>
      </c>
      <c r="D23" s="89">
        <v>1</v>
      </c>
      <c r="E23" s="89">
        <v>1</v>
      </c>
      <c r="F23" s="111" t="s">
        <v>57</v>
      </c>
    </row>
    <row r="24" spans="1:7" x14ac:dyDescent="0.2">
      <c r="A24" s="87"/>
      <c r="B24" s="87"/>
      <c r="C24" s="87"/>
      <c r="D24" s="87"/>
      <c r="E24" s="87"/>
      <c r="F24" s="87"/>
    </row>
    <row r="25" spans="1:7" x14ac:dyDescent="0.2">
      <c r="A25" s="350" t="s">
        <v>91</v>
      </c>
      <c r="B25" s="350"/>
      <c r="C25" s="350"/>
      <c r="D25" s="350"/>
      <c r="E25" s="350"/>
      <c r="F25" s="350"/>
    </row>
    <row r="26" spans="1:7" x14ac:dyDescent="0.2">
      <c r="A26" s="98">
        <v>44887</v>
      </c>
      <c r="B26" s="99">
        <v>0.58333333333333337</v>
      </c>
      <c r="C26" s="112" t="s">
        <v>60</v>
      </c>
      <c r="D26" s="90">
        <v>2</v>
      </c>
      <c r="E26" s="90">
        <v>1</v>
      </c>
      <c r="F26" s="114" t="s">
        <v>61</v>
      </c>
    </row>
    <row r="27" spans="1:7" x14ac:dyDescent="0.2">
      <c r="A27" s="100">
        <v>44887</v>
      </c>
      <c r="B27" s="101">
        <v>0.83333333333333337</v>
      </c>
      <c r="C27" s="113" t="s">
        <v>62</v>
      </c>
      <c r="D27" s="90">
        <v>1</v>
      </c>
      <c r="E27" s="90">
        <v>0</v>
      </c>
      <c r="F27" s="115" t="s">
        <v>63</v>
      </c>
    </row>
    <row r="28" spans="1:7" x14ac:dyDescent="0.2">
      <c r="A28" s="98">
        <v>44891</v>
      </c>
      <c r="B28" s="99">
        <v>0.70833333333333337</v>
      </c>
      <c r="C28" s="112" t="s">
        <v>60</v>
      </c>
      <c r="D28" s="90">
        <v>1</v>
      </c>
      <c r="E28" s="90">
        <v>2</v>
      </c>
      <c r="F28" s="114" t="s">
        <v>62</v>
      </c>
    </row>
    <row r="29" spans="1:7" x14ac:dyDescent="0.2">
      <c r="A29" s="100">
        <v>44891</v>
      </c>
      <c r="B29" s="101">
        <v>0.45833333333333331</v>
      </c>
      <c r="C29" s="113" t="s">
        <v>63</v>
      </c>
      <c r="D29" s="90">
        <v>1</v>
      </c>
      <c r="E29" s="90">
        <v>2</v>
      </c>
      <c r="F29" s="115" t="s">
        <v>61</v>
      </c>
    </row>
    <row r="30" spans="1:7" x14ac:dyDescent="0.2">
      <c r="A30" s="98">
        <v>44895</v>
      </c>
      <c r="B30" s="99">
        <v>0.66666666666666663</v>
      </c>
      <c r="C30" s="112" t="s">
        <v>63</v>
      </c>
      <c r="D30" s="90">
        <v>0</v>
      </c>
      <c r="E30" s="90">
        <v>1</v>
      </c>
      <c r="F30" s="114" t="s">
        <v>60</v>
      </c>
    </row>
    <row r="31" spans="1:7" x14ac:dyDescent="0.2">
      <c r="A31" s="100">
        <v>43281</v>
      </c>
      <c r="B31" s="101">
        <v>0.66666666666666663</v>
      </c>
      <c r="C31" s="113" t="s">
        <v>61</v>
      </c>
      <c r="D31" s="90">
        <v>1</v>
      </c>
      <c r="E31" s="90">
        <v>3</v>
      </c>
      <c r="F31" s="115" t="s">
        <v>62</v>
      </c>
    </row>
    <row r="32" spans="1:7" x14ac:dyDescent="0.2">
      <c r="A32" s="87"/>
      <c r="B32" s="87"/>
      <c r="C32" s="87"/>
      <c r="D32" s="87"/>
      <c r="E32" s="87"/>
      <c r="F32" s="87"/>
    </row>
    <row r="33" spans="1:6" x14ac:dyDescent="0.2">
      <c r="A33" s="348" t="s">
        <v>92</v>
      </c>
      <c r="B33" s="348"/>
      <c r="C33" s="348"/>
      <c r="D33" s="348"/>
      <c r="E33" s="348"/>
      <c r="F33" s="348"/>
    </row>
    <row r="34" spans="1:6" x14ac:dyDescent="0.2">
      <c r="A34" s="98">
        <v>44888</v>
      </c>
      <c r="B34" s="99">
        <v>0.58333333333333337</v>
      </c>
      <c r="C34" s="116" t="s">
        <v>65</v>
      </c>
      <c r="D34" s="91">
        <v>2</v>
      </c>
      <c r="E34" s="91">
        <v>0</v>
      </c>
      <c r="F34" s="118" t="s">
        <v>66</v>
      </c>
    </row>
    <row r="35" spans="1:6" x14ac:dyDescent="0.2">
      <c r="A35" s="100">
        <v>44888</v>
      </c>
      <c r="B35" s="101">
        <v>0.70833333333333337</v>
      </c>
      <c r="C35" s="117" t="s">
        <v>67</v>
      </c>
      <c r="D35" s="91">
        <v>2</v>
      </c>
      <c r="E35" s="91">
        <v>0</v>
      </c>
      <c r="F35" s="119" t="s">
        <v>68</v>
      </c>
    </row>
    <row r="36" spans="1:6" x14ac:dyDescent="0.2">
      <c r="A36" s="98">
        <v>44892</v>
      </c>
      <c r="B36" s="99">
        <v>0.83333333333333337</v>
      </c>
      <c r="C36" s="116" t="s">
        <v>67</v>
      </c>
      <c r="D36" s="91">
        <v>1</v>
      </c>
      <c r="E36" s="91">
        <v>3</v>
      </c>
      <c r="F36" s="118" t="s">
        <v>65</v>
      </c>
    </row>
    <row r="37" spans="1:6" x14ac:dyDescent="0.2">
      <c r="A37" s="100">
        <v>44892</v>
      </c>
      <c r="B37" s="101">
        <v>0.45833333333333331</v>
      </c>
      <c r="C37" s="117" t="s">
        <v>66</v>
      </c>
      <c r="D37" s="91">
        <v>1</v>
      </c>
      <c r="E37" s="91">
        <v>0</v>
      </c>
      <c r="F37" s="119" t="s">
        <v>68</v>
      </c>
    </row>
    <row r="38" spans="1:6" x14ac:dyDescent="0.2">
      <c r="A38" s="98">
        <v>44896</v>
      </c>
      <c r="B38" s="99">
        <v>0.83333333333333337</v>
      </c>
      <c r="C38" s="116" t="s">
        <v>66</v>
      </c>
      <c r="D38" s="91">
        <v>1</v>
      </c>
      <c r="E38" s="91">
        <v>3</v>
      </c>
      <c r="F38" s="118" t="s">
        <v>67</v>
      </c>
    </row>
    <row r="39" spans="1:6" x14ac:dyDescent="0.2">
      <c r="A39" s="100">
        <v>44896</v>
      </c>
      <c r="B39" s="101">
        <v>0.83333333333333337</v>
      </c>
      <c r="C39" s="117" t="s">
        <v>68</v>
      </c>
      <c r="D39" s="91">
        <v>0</v>
      </c>
      <c r="E39" s="91">
        <v>4</v>
      </c>
      <c r="F39" s="119" t="s">
        <v>65</v>
      </c>
    </row>
    <row r="40" spans="1:6" x14ac:dyDescent="0.2">
      <c r="A40" s="87"/>
      <c r="B40" s="87"/>
      <c r="C40" s="87"/>
      <c r="D40" s="87"/>
      <c r="E40" s="87"/>
      <c r="F40" s="87"/>
    </row>
    <row r="41" spans="1:6" x14ac:dyDescent="0.2">
      <c r="A41" s="347" t="s">
        <v>93</v>
      </c>
      <c r="B41" s="347"/>
      <c r="C41" s="347"/>
      <c r="D41" s="347"/>
      <c r="E41" s="347"/>
      <c r="F41" s="347"/>
    </row>
    <row r="42" spans="1:6" x14ac:dyDescent="0.2">
      <c r="A42" s="98">
        <v>44888</v>
      </c>
      <c r="B42" s="99">
        <v>0.45833333333333331</v>
      </c>
      <c r="C42" s="120" t="s">
        <v>70</v>
      </c>
      <c r="D42" s="92">
        <v>1</v>
      </c>
      <c r="E42" s="92">
        <v>3</v>
      </c>
      <c r="F42" s="122" t="s">
        <v>71</v>
      </c>
    </row>
    <row r="43" spans="1:6" x14ac:dyDescent="0.2">
      <c r="A43" s="100">
        <v>44888</v>
      </c>
      <c r="B43" s="101">
        <v>0.83333333333333337</v>
      </c>
      <c r="C43" s="121" t="s">
        <v>72</v>
      </c>
      <c r="D43" s="92">
        <v>1</v>
      </c>
      <c r="E43" s="92">
        <v>1</v>
      </c>
      <c r="F43" s="123" t="s">
        <v>73</v>
      </c>
    </row>
    <row r="44" spans="1:6" x14ac:dyDescent="0.2">
      <c r="A44" s="98">
        <v>44892</v>
      </c>
      <c r="B44" s="99">
        <v>0.70833333333333337</v>
      </c>
      <c r="C44" s="120" t="s">
        <v>73</v>
      </c>
      <c r="D44" s="92">
        <v>1</v>
      </c>
      <c r="E44" s="92">
        <v>3</v>
      </c>
      <c r="F44" s="122" t="s">
        <v>71</v>
      </c>
    </row>
    <row r="45" spans="1:6" x14ac:dyDescent="0.2">
      <c r="A45" s="100">
        <v>44892</v>
      </c>
      <c r="B45" s="101">
        <v>0.58333333333333337</v>
      </c>
      <c r="C45" s="121" t="s">
        <v>70</v>
      </c>
      <c r="D45" s="92">
        <v>1</v>
      </c>
      <c r="E45" s="92">
        <v>1</v>
      </c>
      <c r="F45" s="123" t="s">
        <v>72</v>
      </c>
    </row>
    <row r="46" spans="1:6" x14ac:dyDescent="0.2">
      <c r="A46" s="98">
        <v>44896</v>
      </c>
      <c r="B46" s="99">
        <v>0.66666666666666663</v>
      </c>
      <c r="C46" s="120" t="s">
        <v>73</v>
      </c>
      <c r="D46" s="92">
        <v>2</v>
      </c>
      <c r="E46" s="92">
        <v>2</v>
      </c>
      <c r="F46" s="122" t="s">
        <v>70</v>
      </c>
    </row>
    <row r="47" spans="1:6" x14ac:dyDescent="0.2">
      <c r="A47" s="100">
        <v>44896</v>
      </c>
      <c r="B47" s="101">
        <v>0.66666666666666663</v>
      </c>
      <c r="C47" s="121" t="s">
        <v>71</v>
      </c>
      <c r="D47" s="92">
        <v>2</v>
      </c>
      <c r="E47" s="92">
        <v>2</v>
      </c>
      <c r="F47" s="123" t="s">
        <v>72</v>
      </c>
    </row>
    <row r="48" spans="1:6" x14ac:dyDescent="0.2">
      <c r="A48" s="87"/>
      <c r="B48" s="87"/>
      <c r="C48" s="87"/>
      <c r="D48" s="87"/>
      <c r="E48" s="87"/>
      <c r="F48" s="87"/>
    </row>
    <row r="49" spans="1:6" x14ac:dyDescent="0.2">
      <c r="A49" s="346" t="s">
        <v>94</v>
      </c>
      <c r="B49" s="346"/>
      <c r="C49" s="346"/>
      <c r="D49" s="346"/>
      <c r="E49" s="346"/>
      <c r="F49" s="346"/>
    </row>
    <row r="50" spans="1:6" x14ac:dyDescent="0.2">
      <c r="A50" s="98">
        <v>44889</v>
      </c>
      <c r="B50" s="99">
        <v>0.45833333333333331</v>
      </c>
      <c r="C50" s="124" t="s">
        <v>75</v>
      </c>
      <c r="D50" s="93">
        <v>1</v>
      </c>
      <c r="E50" s="93">
        <v>1</v>
      </c>
      <c r="F50" s="126" t="s">
        <v>76</v>
      </c>
    </row>
    <row r="51" spans="1:6" x14ac:dyDescent="0.2">
      <c r="A51" s="100">
        <v>44889</v>
      </c>
      <c r="B51" s="101">
        <v>0.83333333333333337</v>
      </c>
      <c r="C51" s="125" t="s">
        <v>77</v>
      </c>
      <c r="D51" s="93">
        <v>3</v>
      </c>
      <c r="E51" s="93">
        <v>1</v>
      </c>
      <c r="F51" s="127" t="s">
        <v>78</v>
      </c>
    </row>
    <row r="52" spans="1:6" x14ac:dyDescent="0.2">
      <c r="A52" s="98">
        <v>44893</v>
      </c>
      <c r="B52" s="99">
        <v>0.70833333333333337</v>
      </c>
      <c r="C52" s="124" t="s">
        <v>75</v>
      </c>
      <c r="D52" s="93">
        <v>0</v>
      </c>
      <c r="E52" s="93">
        <v>1</v>
      </c>
      <c r="F52" s="126" t="s">
        <v>77</v>
      </c>
    </row>
    <row r="53" spans="1:6" x14ac:dyDescent="0.2">
      <c r="A53" s="100">
        <v>44893</v>
      </c>
      <c r="B53" s="101">
        <v>0.45833333333333331</v>
      </c>
      <c r="C53" s="125" t="s">
        <v>78</v>
      </c>
      <c r="D53" s="93">
        <v>1</v>
      </c>
      <c r="E53" s="93">
        <v>1</v>
      </c>
      <c r="F53" s="127" t="s">
        <v>76</v>
      </c>
    </row>
    <row r="54" spans="1:6" x14ac:dyDescent="0.2">
      <c r="A54" s="98">
        <v>44897</v>
      </c>
      <c r="B54" s="99">
        <v>0.83333333333333337</v>
      </c>
      <c r="C54" s="124" t="s">
        <v>78</v>
      </c>
      <c r="D54" s="93">
        <v>2</v>
      </c>
      <c r="E54" s="93">
        <v>0</v>
      </c>
      <c r="F54" s="126" t="s">
        <v>75</v>
      </c>
    </row>
    <row r="55" spans="1:6" x14ac:dyDescent="0.2">
      <c r="A55" s="100">
        <v>44897</v>
      </c>
      <c r="B55" s="101">
        <v>0.83333333333333337</v>
      </c>
      <c r="C55" s="125" t="s">
        <v>76</v>
      </c>
      <c r="D55" s="93">
        <v>1</v>
      </c>
      <c r="E55" s="93">
        <v>2</v>
      </c>
      <c r="F55" s="127" t="s">
        <v>77</v>
      </c>
    </row>
    <row r="56" spans="1:6" x14ac:dyDescent="0.2">
      <c r="A56" s="87"/>
      <c r="B56" s="87"/>
      <c r="C56" s="87"/>
      <c r="D56" s="87"/>
      <c r="E56" s="87"/>
      <c r="F56" s="87"/>
    </row>
    <row r="57" spans="1:6" x14ac:dyDescent="0.2">
      <c r="A57" s="345" t="s">
        <v>95</v>
      </c>
      <c r="B57" s="345"/>
      <c r="C57" s="345"/>
      <c r="D57" s="345"/>
      <c r="E57" s="345"/>
      <c r="F57" s="345"/>
    </row>
    <row r="58" spans="1:6" x14ac:dyDescent="0.2">
      <c r="A58" s="98">
        <v>44889</v>
      </c>
      <c r="B58" s="99">
        <v>0.58333333333333337</v>
      </c>
      <c r="C58" s="128" t="s">
        <v>80</v>
      </c>
      <c r="D58" s="94">
        <v>3</v>
      </c>
      <c r="E58" s="94">
        <v>0</v>
      </c>
      <c r="F58" s="130" t="s">
        <v>81</v>
      </c>
    </row>
    <row r="59" spans="1:6" x14ac:dyDescent="0.2">
      <c r="A59" s="100">
        <v>44889</v>
      </c>
      <c r="B59" s="101">
        <v>0.70833333333333337</v>
      </c>
      <c r="C59" s="129" t="s">
        <v>82</v>
      </c>
      <c r="D59" s="94">
        <v>2</v>
      </c>
      <c r="E59" s="94">
        <v>1</v>
      </c>
      <c r="F59" s="131" t="s">
        <v>83</v>
      </c>
    </row>
    <row r="60" spans="1:6" x14ac:dyDescent="0.2">
      <c r="A60" s="98">
        <v>44893</v>
      </c>
      <c r="B60" s="99">
        <v>0.58333333333333337</v>
      </c>
      <c r="C60" s="128" t="s">
        <v>81</v>
      </c>
      <c r="D60" s="94">
        <v>1</v>
      </c>
      <c r="E60" s="94">
        <v>3</v>
      </c>
      <c r="F60" s="130" t="s">
        <v>83</v>
      </c>
    </row>
    <row r="61" spans="1:6" x14ac:dyDescent="0.2">
      <c r="A61" s="100">
        <v>44893</v>
      </c>
      <c r="B61" s="101">
        <v>0.83333333333333337</v>
      </c>
      <c r="C61" s="129" t="s">
        <v>82</v>
      </c>
      <c r="D61" s="94">
        <v>1</v>
      </c>
      <c r="E61" s="94">
        <v>1</v>
      </c>
      <c r="F61" s="131" t="s">
        <v>80</v>
      </c>
    </row>
    <row r="62" spans="1:6" x14ac:dyDescent="0.2">
      <c r="A62" s="98">
        <v>44897</v>
      </c>
      <c r="B62" s="99">
        <v>0.66666666666666663</v>
      </c>
      <c r="C62" s="128" t="s">
        <v>81</v>
      </c>
      <c r="D62" s="94">
        <v>1</v>
      </c>
      <c r="E62" s="94">
        <v>4</v>
      </c>
      <c r="F62" s="130" t="s">
        <v>82</v>
      </c>
    </row>
    <row r="63" spans="1:6" x14ac:dyDescent="0.2">
      <c r="A63" s="100">
        <v>44897</v>
      </c>
      <c r="B63" s="101">
        <v>0.66666666666666663</v>
      </c>
      <c r="C63" s="129" t="s">
        <v>83</v>
      </c>
      <c r="D63" s="94">
        <v>1</v>
      </c>
      <c r="E63" s="94">
        <v>1</v>
      </c>
      <c r="F63" s="131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44" t="s">
        <v>87</v>
      </c>
      <c r="B1" s="344"/>
      <c r="C1" s="344"/>
      <c r="D1" s="344"/>
      <c r="E1" s="344"/>
      <c r="F1" s="344"/>
    </row>
    <row r="2" spans="1:7" x14ac:dyDescent="0.2">
      <c r="A2" s="98">
        <v>44885</v>
      </c>
      <c r="B2" s="99">
        <v>0.70833333333333337</v>
      </c>
      <c r="C2" s="97" t="s">
        <v>43</v>
      </c>
      <c r="D2" s="95">
        <v>1</v>
      </c>
      <c r="E2" s="95">
        <v>1</v>
      </c>
      <c r="F2" s="102" t="s">
        <v>44</v>
      </c>
      <c r="G2" t="s">
        <v>88</v>
      </c>
    </row>
    <row r="3" spans="1:7" x14ac:dyDescent="0.2">
      <c r="A3" s="100">
        <v>44886</v>
      </c>
      <c r="B3" s="101">
        <v>0.70833333333333337</v>
      </c>
      <c r="C3" s="96" t="s">
        <v>47</v>
      </c>
      <c r="D3" s="95">
        <v>1</v>
      </c>
      <c r="E3" s="95">
        <v>1</v>
      </c>
      <c r="F3" s="103" t="s">
        <v>48</v>
      </c>
      <c r="G3" t="s">
        <v>88</v>
      </c>
    </row>
    <row r="4" spans="1:7" x14ac:dyDescent="0.2">
      <c r="A4" s="98">
        <v>44890</v>
      </c>
      <c r="B4" s="99">
        <v>0.58333333333333337</v>
      </c>
      <c r="C4" s="97" t="s">
        <v>43</v>
      </c>
      <c r="D4" s="95">
        <v>0</v>
      </c>
      <c r="E4" s="95">
        <v>2</v>
      </c>
      <c r="F4" s="102" t="s">
        <v>47</v>
      </c>
    </row>
    <row r="5" spans="1:7" x14ac:dyDescent="0.2">
      <c r="A5" s="100">
        <v>44890</v>
      </c>
      <c r="B5" s="101">
        <v>0.70833333333333337</v>
      </c>
      <c r="C5" s="96" t="s">
        <v>48</v>
      </c>
      <c r="D5" s="95">
        <v>2</v>
      </c>
      <c r="E5" s="95">
        <v>1</v>
      </c>
      <c r="F5" s="103" t="s">
        <v>44</v>
      </c>
    </row>
    <row r="6" spans="1:7" x14ac:dyDescent="0.2">
      <c r="A6" s="98">
        <v>44894</v>
      </c>
      <c r="B6" s="99">
        <v>0.66666666666666663</v>
      </c>
      <c r="C6" s="97" t="s">
        <v>48</v>
      </c>
      <c r="D6" s="95">
        <v>3</v>
      </c>
      <c r="E6" s="95">
        <v>0</v>
      </c>
      <c r="F6" s="102" t="s">
        <v>43</v>
      </c>
    </row>
    <row r="7" spans="1:7" x14ac:dyDescent="0.2">
      <c r="A7" s="100">
        <v>44894</v>
      </c>
      <c r="B7" s="101">
        <v>0.66666666666666663</v>
      </c>
      <c r="C7" s="96" t="s">
        <v>44</v>
      </c>
      <c r="D7" s="95">
        <v>2</v>
      </c>
      <c r="E7" s="95">
        <v>2</v>
      </c>
      <c r="F7" s="103" t="s">
        <v>47</v>
      </c>
    </row>
    <row r="8" spans="1:7" x14ac:dyDescent="0.2">
      <c r="A8" s="87"/>
      <c r="B8" s="87"/>
      <c r="C8" s="87"/>
      <c r="D8" s="87"/>
      <c r="E8" s="87"/>
      <c r="F8" s="87"/>
    </row>
    <row r="9" spans="1:7" x14ac:dyDescent="0.2">
      <c r="A9" s="343" t="s">
        <v>89</v>
      </c>
      <c r="B9" s="343"/>
      <c r="C9" s="343"/>
      <c r="D9" s="343"/>
      <c r="E9" s="343"/>
      <c r="F9" s="343"/>
    </row>
    <row r="10" spans="1:7" x14ac:dyDescent="0.2">
      <c r="A10" s="98">
        <v>44886</v>
      </c>
      <c r="B10" s="99">
        <v>0.58333333333333337</v>
      </c>
      <c r="C10" s="104" t="s">
        <v>50</v>
      </c>
      <c r="D10" s="88">
        <v>3</v>
      </c>
      <c r="E10" s="88">
        <v>0</v>
      </c>
      <c r="F10" s="106" t="s">
        <v>51</v>
      </c>
      <c r="G10" t="s">
        <v>96</v>
      </c>
    </row>
    <row r="11" spans="1:7" x14ac:dyDescent="0.2">
      <c r="A11" s="100">
        <v>44886</v>
      </c>
      <c r="B11" s="101">
        <v>0.83333333333333337</v>
      </c>
      <c r="C11" s="105" t="s">
        <v>52</v>
      </c>
      <c r="D11" s="88">
        <v>1</v>
      </c>
      <c r="E11" s="88">
        <v>1</v>
      </c>
      <c r="F11" s="107" t="s">
        <v>53</v>
      </c>
      <c r="G11" t="s">
        <v>98</v>
      </c>
    </row>
    <row r="12" spans="1:7" x14ac:dyDescent="0.2">
      <c r="A12" s="98">
        <v>44890</v>
      </c>
      <c r="B12" s="99">
        <v>0.83333333333333337</v>
      </c>
      <c r="C12" s="104" t="s">
        <v>50</v>
      </c>
      <c r="D12" s="88">
        <v>2</v>
      </c>
      <c r="E12" s="88">
        <v>1</v>
      </c>
      <c r="F12" s="106" t="s">
        <v>52</v>
      </c>
    </row>
    <row r="13" spans="1:7" x14ac:dyDescent="0.2">
      <c r="A13" s="100">
        <v>44890</v>
      </c>
      <c r="B13" s="101">
        <v>0.45833333333333331</v>
      </c>
      <c r="C13" s="105" t="s">
        <v>53</v>
      </c>
      <c r="D13" s="88">
        <v>0</v>
      </c>
      <c r="E13" s="88">
        <v>0</v>
      </c>
      <c r="F13" s="107" t="s">
        <v>51</v>
      </c>
    </row>
    <row r="14" spans="1:7" x14ac:dyDescent="0.2">
      <c r="A14" s="98">
        <v>44894</v>
      </c>
      <c r="B14" s="99">
        <v>0.83333333333333337</v>
      </c>
      <c r="C14" s="104" t="s">
        <v>53</v>
      </c>
      <c r="D14" s="88">
        <v>0</v>
      </c>
      <c r="E14" s="88">
        <v>0</v>
      </c>
      <c r="F14" s="106" t="s">
        <v>50</v>
      </c>
    </row>
    <row r="15" spans="1:7" x14ac:dyDescent="0.2">
      <c r="A15" s="100">
        <v>44894</v>
      </c>
      <c r="B15" s="101">
        <v>0.83333333333333337</v>
      </c>
      <c r="C15" s="105" t="s">
        <v>51</v>
      </c>
      <c r="D15" s="88">
        <v>1</v>
      </c>
      <c r="E15" s="88">
        <v>1</v>
      </c>
      <c r="F15" s="107" t="s">
        <v>52</v>
      </c>
    </row>
    <row r="16" spans="1:7" x14ac:dyDescent="0.2">
      <c r="A16" s="87"/>
      <c r="B16" s="87"/>
      <c r="C16" s="87"/>
      <c r="D16" s="87"/>
      <c r="E16" s="87"/>
      <c r="F16" s="87"/>
    </row>
    <row r="17" spans="1:7" x14ac:dyDescent="0.2">
      <c r="A17" s="349" t="s">
        <v>90</v>
      </c>
      <c r="B17" s="349"/>
      <c r="C17" s="349"/>
      <c r="D17" s="349"/>
      <c r="E17" s="349"/>
      <c r="F17" s="349"/>
    </row>
    <row r="18" spans="1:7" x14ac:dyDescent="0.2">
      <c r="A18" s="98">
        <v>44887</v>
      </c>
      <c r="B18" s="99">
        <v>0.70833333333333337</v>
      </c>
      <c r="C18" s="108" t="s">
        <v>55</v>
      </c>
      <c r="D18" s="89">
        <v>0</v>
      </c>
      <c r="E18" s="89">
        <v>0</v>
      </c>
      <c r="F18" s="110" t="s">
        <v>56</v>
      </c>
    </row>
    <row r="19" spans="1:7" x14ac:dyDescent="0.2">
      <c r="A19" s="100">
        <v>44887</v>
      </c>
      <c r="B19" s="101">
        <v>0.45833333333333331</v>
      </c>
      <c r="C19" s="109" t="s">
        <v>57</v>
      </c>
      <c r="D19" s="89">
        <v>2</v>
      </c>
      <c r="E19" s="89">
        <v>0</v>
      </c>
      <c r="F19" s="111" t="s">
        <v>58</v>
      </c>
      <c r="G19" t="s">
        <v>88</v>
      </c>
    </row>
    <row r="20" spans="1:7" x14ac:dyDescent="0.2">
      <c r="A20" s="98">
        <v>44891</v>
      </c>
      <c r="B20" s="99">
        <v>0.58333333333333337</v>
      </c>
      <c r="C20" s="108" t="s">
        <v>58</v>
      </c>
      <c r="D20" s="89">
        <v>1</v>
      </c>
      <c r="E20" s="89">
        <v>2</v>
      </c>
      <c r="F20" s="110" t="s">
        <v>56</v>
      </c>
    </row>
    <row r="21" spans="1:7" x14ac:dyDescent="0.2">
      <c r="A21" s="100">
        <v>44891</v>
      </c>
      <c r="B21" s="101">
        <v>0.83333333333333337</v>
      </c>
      <c r="C21" s="109" t="s">
        <v>55</v>
      </c>
      <c r="D21" s="89">
        <v>0</v>
      </c>
      <c r="E21" s="89">
        <v>0</v>
      </c>
      <c r="F21" s="111" t="s">
        <v>57</v>
      </c>
    </row>
    <row r="22" spans="1:7" x14ac:dyDescent="0.2">
      <c r="A22" s="98">
        <v>44895</v>
      </c>
      <c r="B22" s="99">
        <v>0.83333333333333337</v>
      </c>
      <c r="C22" s="108" t="s">
        <v>58</v>
      </c>
      <c r="D22" s="89">
        <v>0</v>
      </c>
      <c r="E22" s="89">
        <v>3</v>
      </c>
      <c r="F22" s="110" t="s">
        <v>55</v>
      </c>
    </row>
    <row r="23" spans="1:7" x14ac:dyDescent="0.2">
      <c r="A23" s="100">
        <v>44895</v>
      </c>
      <c r="B23" s="101">
        <v>0.83333333333333337</v>
      </c>
      <c r="C23" s="109" t="s">
        <v>56</v>
      </c>
      <c r="D23" s="89">
        <v>1</v>
      </c>
      <c r="E23" s="89">
        <v>2</v>
      </c>
      <c r="F23" s="111" t="s">
        <v>57</v>
      </c>
    </row>
    <row r="24" spans="1:7" x14ac:dyDescent="0.2">
      <c r="A24" s="87"/>
      <c r="B24" s="87"/>
      <c r="C24" s="87"/>
      <c r="D24" s="87"/>
      <c r="E24" s="87"/>
      <c r="F24" s="87"/>
    </row>
    <row r="25" spans="1:7" x14ac:dyDescent="0.2">
      <c r="A25" s="350" t="s">
        <v>91</v>
      </c>
      <c r="B25" s="350"/>
      <c r="C25" s="350"/>
      <c r="D25" s="350"/>
      <c r="E25" s="350"/>
      <c r="F25" s="350"/>
    </row>
    <row r="26" spans="1:7" x14ac:dyDescent="0.2">
      <c r="A26" s="98">
        <v>44887</v>
      </c>
      <c r="B26" s="99">
        <v>0.58333333333333337</v>
      </c>
      <c r="C26" s="112" t="s">
        <v>60</v>
      </c>
      <c r="D26" s="90">
        <v>2</v>
      </c>
      <c r="E26" s="90">
        <v>0</v>
      </c>
      <c r="F26" s="114" t="s">
        <v>61</v>
      </c>
    </row>
    <row r="27" spans="1:7" x14ac:dyDescent="0.2">
      <c r="A27" s="100">
        <v>44887</v>
      </c>
      <c r="B27" s="101">
        <v>0.83333333333333337</v>
      </c>
      <c r="C27" s="113" t="s">
        <v>62</v>
      </c>
      <c r="D27" s="90">
        <v>1</v>
      </c>
      <c r="E27" s="90">
        <v>0</v>
      </c>
      <c r="F27" s="115" t="s">
        <v>63</v>
      </c>
    </row>
    <row r="28" spans="1:7" x14ac:dyDescent="0.2">
      <c r="A28" s="98">
        <v>44891</v>
      </c>
      <c r="B28" s="99">
        <v>0.70833333333333337</v>
      </c>
      <c r="C28" s="112" t="s">
        <v>60</v>
      </c>
      <c r="D28" s="90">
        <v>2</v>
      </c>
      <c r="E28" s="90">
        <v>1</v>
      </c>
      <c r="F28" s="114" t="s">
        <v>62</v>
      </c>
    </row>
    <row r="29" spans="1:7" x14ac:dyDescent="0.2">
      <c r="A29" s="100">
        <v>44891</v>
      </c>
      <c r="B29" s="101">
        <v>0.45833333333333331</v>
      </c>
      <c r="C29" s="113" t="s">
        <v>63</v>
      </c>
      <c r="D29" s="90">
        <v>1</v>
      </c>
      <c r="E29" s="90">
        <v>2</v>
      </c>
      <c r="F29" s="115" t="s">
        <v>61</v>
      </c>
    </row>
    <row r="30" spans="1:7" x14ac:dyDescent="0.2">
      <c r="A30" s="98">
        <v>44895</v>
      </c>
      <c r="B30" s="99">
        <v>0.66666666666666663</v>
      </c>
      <c r="C30" s="112" t="s">
        <v>63</v>
      </c>
      <c r="D30" s="90">
        <v>0</v>
      </c>
      <c r="E30" s="90">
        <v>1</v>
      </c>
      <c r="F30" s="114" t="s">
        <v>60</v>
      </c>
    </row>
    <row r="31" spans="1:7" x14ac:dyDescent="0.2">
      <c r="A31" s="100">
        <v>43281</v>
      </c>
      <c r="B31" s="101">
        <v>0.66666666666666663</v>
      </c>
      <c r="C31" s="113" t="s">
        <v>61</v>
      </c>
      <c r="D31" s="90">
        <v>0</v>
      </c>
      <c r="E31" s="90">
        <v>2</v>
      </c>
      <c r="F31" s="115" t="s">
        <v>62</v>
      </c>
    </row>
    <row r="32" spans="1:7" x14ac:dyDescent="0.2">
      <c r="A32" s="87"/>
      <c r="B32" s="87"/>
      <c r="C32" s="87"/>
      <c r="D32" s="87"/>
      <c r="E32" s="87"/>
      <c r="F32" s="87"/>
    </row>
    <row r="33" spans="1:6" x14ac:dyDescent="0.2">
      <c r="A33" s="348" t="s">
        <v>92</v>
      </c>
      <c r="B33" s="348"/>
      <c r="C33" s="348"/>
      <c r="D33" s="348"/>
      <c r="E33" s="348"/>
      <c r="F33" s="348"/>
    </row>
    <row r="34" spans="1:6" x14ac:dyDescent="0.2">
      <c r="A34" s="98">
        <v>44888</v>
      </c>
      <c r="B34" s="99">
        <v>0.58333333333333337</v>
      </c>
      <c r="C34" s="116" t="s">
        <v>65</v>
      </c>
      <c r="D34" s="91">
        <v>2</v>
      </c>
      <c r="E34" s="91">
        <v>1</v>
      </c>
      <c r="F34" s="118" t="s">
        <v>66</v>
      </c>
    </row>
    <row r="35" spans="1:6" x14ac:dyDescent="0.2">
      <c r="A35" s="100">
        <v>44888</v>
      </c>
      <c r="B35" s="101">
        <v>0.70833333333333337</v>
      </c>
      <c r="C35" s="117" t="s">
        <v>67</v>
      </c>
      <c r="D35" s="91">
        <v>1</v>
      </c>
      <c r="E35" s="91">
        <v>1</v>
      </c>
      <c r="F35" s="119" t="s">
        <v>68</v>
      </c>
    </row>
    <row r="36" spans="1:6" x14ac:dyDescent="0.2">
      <c r="A36" s="98">
        <v>44892</v>
      </c>
      <c r="B36" s="99">
        <v>0.83333333333333337</v>
      </c>
      <c r="C36" s="116" t="s">
        <v>67</v>
      </c>
      <c r="D36" s="91">
        <v>1</v>
      </c>
      <c r="E36" s="91">
        <v>3</v>
      </c>
      <c r="F36" s="118" t="s">
        <v>65</v>
      </c>
    </row>
    <row r="37" spans="1:6" x14ac:dyDescent="0.2">
      <c r="A37" s="100">
        <v>44892</v>
      </c>
      <c r="B37" s="101">
        <v>0.45833333333333331</v>
      </c>
      <c r="C37" s="117" t="s">
        <v>66</v>
      </c>
      <c r="D37" s="91">
        <v>2</v>
      </c>
      <c r="E37" s="91">
        <v>1</v>
      </c>
      <c r="F37" s="119" t="s">
        <v>68</v>
      </c>
    </row>
    <row r="38" spans="1:6" x14ac:dyDescent="0.2">
      <c r="A38" s="98">
        <v>44896</v>
      </c>
      <c r="B38" s="99">
        <v>0.83333333333333337</v>
      </c>
      <c r="C38" s="116" t="s">
        <v>66</v>
      </c>
      <c r="D38" s="91">
        <v>2</v>
      </c>
      <c r="E38" s="91">
        <v>2</v>
      </c>
      <c r="F38" s="118" t="s">
        <v>67</v>
      </c>
    </row>
    <row r="39" spans="1:6" x14ac:dyDescent="0.2">
      <c r="A39" s="100">
        <v>44896</v>
      </c>
      <c r="B39" s="101">
        <v>0.83333333333333337</v>
      </c>
      <c r="C39" s="117" t="s">
        <v>68</v>
      </c>
      <c r="D39" s="91">
        <v>0</v>
      </c>
      <c r="E39" s="91">
        <v>2</v>
      </c>
      <c r="F39" s="119" t="s">
        <v>65</v>
      </c>
    </row>
    <row r="40" spans="1:6" x14ac:dyDescent="0.2">
      <c r="A40" s="87"/>
      <c r="B40" s="87"/>
      <c r="C40" s="87"/>
      <c r="D40" s="87"/>
      <c r="E40" s="87"/>
      <c r="F40" s="87"/>
    </row>
    <row r="41" spans="1:6" x14ac:dyDescent="0.2">
      <c r="A41" s="347" t="s">
        <v>93</v>
      </c>
      <c r="B41" s="347"/>
      <c r="C41" s="347"/>
      <c r="D41" s="347"/>
      <c r="E41" s="347"/>
      <c r="F41" s="347"/>
    </row>
    <row r="42" spans="1:6" x14ac:dyDescent="0.2">
      <c r="A42" s="98">
        <v>44888</v>
      </c>
      <c r="B42" s="99">
        <v>0.45833333333333331</v>
      </c>
      <c r="C42" s="120" t="s">
        <v>70</v>
      </c>
      <c r="D42" s="92">
        <v>2</v>
      </c>
      <c r="E42" s="92">
        <v>1</v>
      </c>
      <c r="F42" s="122" t="s">
        <v>71</v>
      </c>
    </row>
    <row r="43" spans="1:6" x14ac:dyDescent="0.2">
      <c r="A43" s="100">
        <v>44888</v>
      </c>
      <c r="B43" s="101">
        <v>0.83333333333333337</v>
      </c>
      <c r="C43" s="121" t="s">
        <v>72</v>
      </c>
      <c r="D43" s="92">
        <v>4</v>
      </c>
      <c r="E43" s="92">
        <v>0</v>
      </c>
      <c r="F43" s="123" t="s">
        <v>73</v>
      </c>
    </row>
    <row r="44" spans="1:6" x14ac:dyDescent="0.2">
      <c r="A44" s="98">
        <v>44892</v>
      </c>
      <c r="B44" s="99">
        <v>0.70833333333333337</v>
      </c>
      <c r="C44" s="120" t="s">
        <v>73</v>
      </c>
      <c r="D44" s="92">
        <v>1</v>
      </c>
      <c r="E44" s="92">
        <v>2</v>
      </c>
      <c r="F44" s="122" t="s">
        <v>71</v>
      </c>
    </row>
    <row r="45" spans="1:6" x14ac:dyDescent="0.2">
      <c r="A45" s="100">
        <v>44892</v>
      </c>
      <c r="B45" s="101">
        <v>0.58333333333333337</v>
      </c>
      <c r="C45" s="121" t="s">
        <v>70</v>
      </c>
      <c r="D45" s="92">
        <v>1</v>
      </c>
      <c r="E45" s="92">
        <v>1</v>
      </c>
      <c r="F45" s="123" t="s">
        <v>72</v>
      </c>
    </row>
    <row r="46" spans="1:6" x14ac:dyDescent="0.2">
      <c r="A46" s="98">
        <v>44896</v>
      </c>
      <c r="B46" s="99">
        <v>0.66666666666666663</v>
      </c>
      <c r="C46" s="120" t="s">
        <v>73</v>
      </c>
      <c r="D46" s="92">
        <v>1</v>
      </c>
      <c r="E46" s="92">
        <v>2</v>
      </c>
      <c r="F46" s="122" t="s">
        <v>70</v>
      </c>
    </row>
    <row r="47" spans="1:6" x14ac:dyDescent="0.2">
      <c r="A47" s="100">
        <v>44896</v>
      </c>
      <c r="B47" s="101">
        <v>0.66666666666666663</v>
      </c>
      <c r="C47" s="121" t="s">
        <v>71</v>
      </c>
      <c r="D47" s="92">
        <v>1</v>
      </c>
      <c r="E47" s="92">
        <v>3</v>
      </c>
      <c r="F47" s="123" t="s">
        <v>72</v>
      </c>
    </row>
    <row r="48" spans="1:6" x14ac:dyDescent="0.2">
      <c r="A48" s="87"/>
      <c r="B48" s="87"/>
      <c r="C48" s="87"/>
      <c r="D48" s="87"/>
      <c r="E48" s="87"/>
      <c r="F48" s="87"/>
    </row>
    <row r="49" spans="1:6" x14ac:dyDescent="0.2">
      <c r="A49" s="346" t="s">
        <v>94</v>
      </c>
      <c r="B49" s="346"/>
      <c r="C49" s="346"/>
      <c r="D49" s="346"/>
      <c r="E49" s="346"/>
      <c r="F49" s="346"/>
    </row>
    <row r="50" spans="1:6" x14ac:dyDescent="0.2">
      <c r="A50" s="98">
        <v>44889</v>
      </c>
      <c r="B50" s="99">
        <v>0.45833333333333331</v>
      </c>
      <c r="C50" s="124" t="s">
        <v>75</v>
      </c>
      <c r="D50" s="93">
        <v>2</v>
      </c>
      <c r="E50" s="93">
        <v>1</v>
      </c>
      <c r="F50" s="126" t="s">
        <v>76</v>
      </c>
    </row>
    <row r="51" spans="1:6" x14ac:dyDescent="0.2">
      <c r="A51" s="100">
        <v>44889</v>
      </c>
      <c r="B51" s="101">
        <v>0.83333333333333337</v>
      </c>
      <c r="C51" s="125" t="s">
        <v>77</v>
      </c>
      <c r="D51" s="93">
        <v>1</v>
      </c>
      <c r="E51" s="93">
        <v>0</v>
      </c>
      <c r="F51" s="127" t="s">
        <v>78</v>
      </c>
    </row>
    <row r="52" spans="1:6" x14ac:dyDescent="0.2">
      <c r="A52" s="98">
        <v>44893</v>
      </c>
      <c r="B52" s="99">
        <v>0.70833333333333337</v>
      </c>
      <c r="C52" s="124" t="s">
        <v>75</v>
      </c>
      <c r="D52" s="93">
        <v>1</v>
      </c>
      <c r="E52" s="93">
        <v>3</v>
      </c>
      <c r="F52" s="126" t="s">
        <v>77</v>
      </c>
    </row>
    <row r="53" spans="1:6" x14ac:dyDescent="0.2">
      <c r="A53" s="100">
        <v>44893</v>
      </c>
      <c r="B53" s="101">
        <v>0.45833333333333331</v>
      </c>
      <c r="C53" s="125" t="s">
        <v>78</v>
      </c>
      <c r="D53" s="93">
        <v>2</v>
      </c>
      <c r="E53" s="93">
        <v>2</v>
      </c>
      <c r="F53" s="127" t="s">
        <v>76</v>
      </c>
    </row>
    <row r="54" spans="1:6" x14ac:dyDescent="0.2">
      <c r="A54" s="98">
        <v>44897</v>
      </c>
      <c r="B54" s="99">
        <v>0.83333333333333337</v>
      </c>
      <c r="C54" s="124" t="s">
        <v>78</v>
      </c>
      <c r="D54" s="93">
        <v>0</v>
      </c>
      <c r="E54" s="93">
        <v>0</v>
      </c>
      <c r="F54" s="126" t="s">
        <v>75</v>
      </c>
    </row>
    <row r="55" spans="1:6" x14ac:dyDescent="0.2">
      <c r="A55" s="100">
        <v>44897</v>
      </c>
      <c r="B55" s="101">
        <v>0.83333333333333337</v>
      </c>
      <c r="C55" s="125" t="s">
        <v>76</v>
      </c>
      <c r="D55" s="93">
        <v>0</v>
      </c>
      <c r="E55" s="93">
        <v>3</v>
      </c>
      <c r="F55" s="127" t="s">
        <v>77</v>
      </c>
    </row>
    <row r="56" spans="1:6" x14ac:dyDescent="0.2">
      <c r="A56" s="87"/>
      <c r="B56" s="87"/>
      <c r="C56" s="87"/>
      <c r="D56" s="87"/>
      <c r="E56" s="87"/>
      <c r="F56" s="87"/>
    </row>
    <row r="57" spans="1:6" x14ac:dyDescent="0.2">
      <c r="A57" s="345" t="s">
        <v>95</v>
      </c>
      <c r="B57" s="345"/>
      <c r="C57" s="345"/>
      <c r="D57" s="345"/>
      <c r="E57" s="345"/>
      <c r="F57" s="345"/>
    </row>
    <row r="58" spans="1:6" x14ac:dyDescent="0.2">
      <c r="A58" s="98">
        <v>44889</v>
      </c>
      <c r="B58" s="99">
        <v>0.58333333333333337</v>
      </c>
      <c r="C58" s="128" t="s">
        <v>80</v>
      </c>
      <c r="D58" s="94">
        <v>2</v>
      </c>
      <c r="E58" s="94">
        <v>1</v>
      </c>
      <c r="F58" s="130" t="s">
        <v>81</v>
      </c>
    </row>
    <row r="59" spans="1:6" x14ac:dyDescent="0.2">
      <c r="A59" s="100">
        <v>44889</v>
      </c>
      <c r="B59" s="101">
        <v>0.70833333333333337</v>
      </c>
      <c r="C59" s="129" t="s">
        <v>82</v>
      </c>
      <c r="D59" s="94">
        <v>1</v>
      </c>
      <c r="E59" s="94">
        <v>1</v>
      </c>
      <c r="F59" s="131" t="s">
        <v>83</v>
      </c>
    </row>
    <row r="60" spans="1:6" x14ac:dyDescent="0.2">
      <c r="A60" s="98">
        <v>44893</v>
      </c>
      <c r="B60" s="99">
        <v>0.58333333333333337</v>
      </c>
      <c r="C60" s="128" t="s">
        <v>81</v>
      </c>
      <c r="D60" s="94">
        <v>3</v>
      </c>
      <c r="E60" s="94">
        <v>2</v>
      </c>
      <c r="F60" s="130" t="s">
        <v>83</v>
      </c>
    </row>
    <row r="61" spans="1:6" x14ac:dyDescent="0.2">
      <c r="A61" s="100">
        <v>44893</v>
      </c>
      <c r="B61" s="101">
        <v>0.83333333333333337</v>
      </c>
      <c r="C61" s="129" t="s">
        <v>82</v>
      </c>
      <c r="D61" s="94">
        <v>0</v>
      </c>
      <c r="E61" s="94">
        <v>0</v>
      </c>
      <c r="F61" s="131" t="s">
        <v>80</v>
      </c>
    </row>
    <row r="62" spans="1:6" x14ac:dyDescent="0.2">
      <c r="A62" s="98">
        <v>44897</v>
      </c>
      <c r="B62" s="99">
        <v>0.66666666666666663</v>
      </c>
      <c r="C62" s="128" t="s">
        <v>81</v>
      </c>
      <c r="D62" s="94">
        <v>2</v>
      </c>
      <c r="E62" s="94">
        <v>3</v>
      </c>
      <c r="F62" s="130" t="s">
        <v>82</v>
      </c>
    </row>
    <row r="63" spans="1:6" x14ac:dyDescent="0.2">
      <c r="A63" s="100">
        <v>44897</v>
      </c>
      <c r="B63" s="101">
        <v>0.66666666666666663</v>
      </c>
      <c r="C63" s="129" t="s">
        <v>83</v>
      </c>
      <c r="D63" s="94">
        <v>0</v>
      </c>
      <c r="E63" s="94">
        <v>0</v>
      </c>
      <c r="F63" s="131" t="s">
        <v>80</v>
      </c>
    </row>
  </sheetData>
  <mergeCells count="8">
    <mergeCell ref="A57:F57"/>
    <mergeCell ref="A49:F49"/>
    <mergeCell ref="A1:F1"/>
    <mergeCell ref="A9:F9"/>
    <mergeCell ref="A17:F17"/>
    <mergeCell ref="A25:F25"/>
    <mergeCell ref="A41:F41"/>
    <mergeCell ref="A33:F33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44" t="s">
        <v>87</v>
      </c>
      <c r="B1" s="344"/>
      <c r="C1" s="344"/>
      <c r="D1" s="344"/>
      <c r="E1" s="344"/>
      <c r="F1" s="344"/>
    </row>
    <row r="2" spans="1:7" x14ac:dyDescent="0.2">
      <c r="A2" s="98">
        <v>44885</v>
      </c>
      <c r="B2" s="99">
        <v>0.70833333333333337</v>
      </c>
      <c r="C2" s="97" t="s">
        <v>43</v>
      </c>
      <c r="D2" s="95">
        <v>1</v>
      </c>
      <c r="E2" s="95">
        <v>2</v>
      </c>
      <c r="F2" s="102" t="s">
        <v>44</v>
      </c>
      <c r="G2" t="s">
        <v>96</v>
      </c>
    </row>
    <row r="3" spans="1:7" x14ac:dyDescent="0.2">
      <c r="A3" s="100">
        <v>44886</v>
      </c>
      <c r="B3" s="101">
        <v>0.70833333333333337</v>
      </c>
      <c r="C3" s="96" t="s">
        <v>47</v>
      </c>
      <c r="D3" s="95">
        <v>1</v>
      </c>
      <c r="E3" s="95">
        <v>2</v>
      </c>
      <c r="F3" s="103" t="s">
        <v>48</v>
      </c>
      <c r="G3" t="s">
        <v>96</v>
      </c>
    </row>
    <row r="4" spans="1:7" x14ac:dyDescent="0.2">
      <c r="A4" s="98">
        <v>44890</v>
      </c>
      <c r="B4" s="99">
        <v>0.58333333333333337</v>
      </c>
      <c r="C4" s="97" t="s">
        <v>43</v>
      </c>
      <c r="D4" s="95">
        <v>0</v>
      </c>
      <c r="E4" s="95">
        <v>2</v>
      </c>
      <c r="F4" s="102" t="s">
        <v>47</v>
      </c>
    </row>
    <row r="5" spans="1:7" x14ac:dyDescent="0.2">
      <c r="A5" s="100">
        <v>44890</v>
      </c>
      <c r="B5" s="101">
        <v>0.70833333333333337</v>
      </c>
      <c r="C5" s="96" t="s">
        <v>48</v>
      </c>
      <c r="D5" s="95">
        <v>1</v>
      </c>
      <c r="E5" s="95">
        <v>0</v>
      </c>
      <c r="F5" s="103" t="s">
        <v>44</v>
      </c>
    </row>
    <row r="6" spans="1:7" x14ac:dyDescent="0.2">
      <c r="A6" s="98">
        <v>44894</v>
      </c>
      <c r="B6" s="99">
        <v>0.66666666666666663</v>
      </c>
      <c r="C6" s="97" t="s">
        <v>48</v>
      </c>
      <c r="D6" s="95">
        <v>2</v>
      </c>
      <c r="E6" s="95">
        <v>0</v>
      </c>
      <c r="F6" s="102" t="s">
        <v>43</v>
      </c>
    </row>
    <row r="7" spans="1:7" x14ac:dyDescent="0.2">
      <c r="A7" s="100">
        <v>44894</v>
      </c>
      <c r="B7" s="101">
        <v>0.66666666666666663</v>
      </c>
      <c r="C7" s="96" t="s">
        <v>44</v>
      </c>
      <c r="D7" s="95">
        <v>1</v>
      </c>
      <c r="E7" s="95">
        <v>1</v>
      </c>
      <c r="F7" s="103" t="s">
        <v>47</v>
      </c>
    </row>
    <row r="8" spans="1:7" x14ac:dyDescent="0.2">
      <c r="A8" s="87"/>
      <c r="B8" s="87"/>
      <c r="C8" s="87"/>
      <c r="D8" s="87"/>
      <c r="E8" s="87"/>
      <c r="F8" s="87"/>
    </row>
    <row r="9" spans="1:7" x14ac:dyDescent="0.2">
      <c r="A9" s="343" t="s">
        <v>89</v>
      </c>
      <c r="B9" s="343"/>
      <c r="C9" s="343"/>
      <c r="D9" s="343"/>
      <c r="E9" s="343"/>
      <c r="F9" s="343"/>
    </row>
    <row r="10" spans="1:7" x14ac:dyDescent="0.2">
      <c r="A10" s="98">
        <v>44886</v>
      </c>
      <c r="B10" s="99">
        <v>0.58333333333333337</v>
      </c>
      <c r="C10" s="104" t="s">
        <v>50</v>
      </c>
      <c r="D10" s="88">
        <v>2</v>
      </c>
      <c r="E10" s="88">
        <v>0</v>
      </c>
      <c r="F10" s="106" t="s">
        <v>51</v>
      </c>
      <c r="G10" t="s">
        <v>96</v>
      </c>
    </row>
    <row r="11" spans="1:7" x14ac:dyDescent="0.2">
      <c r="A11" s="100">
        <v>44886</v>
      </c>
      <c r="B11" s="101">
        <v>0.83333333333333337</v>
      </c>
      <c r="C11" s="105" t="s">
        <v>52</v>
      </c>
      <c r="D11" s="88">
        <v>2</v>
      </c>
      <c r="E11" s="88">
        <v>1</v>
      </c>
      <c r="F11" s="107" t="s">
        <v>53</v>
      </c>
      <c r="G11" t="s">
        <v>88</v>
      </c>
    </row>
    <row r="12" spans="1:7" x14ac:dyDescent="0.2">
      <c r="A12" s="98">
        <v>44890</v>
      </c>
      <c r="B12" s="99">
        <v>0.83333333333333337</v>
      </c>
      <c r="C12" s="104" t="s">
        <v>50</v>
      </c>
      <c r="D12" s="88">
        <v>2</v>
      </c>
      <c r="E12" s="88">
        <v>1</v>
      </c>
      <c r="F12" s="106" t="s">
        <v>52</v>
      </c>
    </row>
    <row r="13" spans="1:7" x14ac:dyDescent="0.2">
      <c r="A13" s="100">
        <v>44890</v>
      </c>
      <c r="B13" s="101">
        <v>0.45833333333333331</v>
      </c>
      <c r="C13" s="105" t="s">
        <v>53</v>
      </c>
      <c r="D13" s="88">
        <v>1</v>
      </c>
      <c r="E13" s="88">
        <v>0</v>
      </c>
      <c r="F13" s="107" t="s">
        <v>51</v>
      </c>
    </row>
    <row r="14" spans="1:7" x14ac:dyDescent="0.2">
      <c r="A14" s="98">
        <v>44894</v>
      </c>
      <c r="B14" s="99">
        <v>0.83333333333333337</v>
      </c>
      <c r="C14" s="104" t="s">
        <v>53</v>
      </c>
      <c r="D14" s="88">
        <v>0</v>
      </c>
      <c r="E14" s="88">
        <v>1</v>
      </c>
      <c r="F14" s="106" t="s">
        <v>50</v>
      </c>
    </row>
    <row r="15" spans="1:7" x14ac:dyDescent="0.2">
      <c r="A15" s="100">
        <v>44894</v>
      </c>
      <c r="B15" s="101">
        <v>0.83333333333333337</v>
      </c>
      <c r="C15" s="105" t="s">
        <v>51</v>
      </c>
      <c r="D15" s="88">
        <v>1</v>
      </c>
      <c r="E15" s="88">
        <v>2</v>
      </c>
      <c r="F15" s="107" t="s">
        <v>52</v>
      </c>
    </row>
    <row r="16" spans="1:7" x14ac:dyDescent="0.2">
      <c r="A16" s="87"/>
      <c r="B16" s="87"/>
      <c r="C16" s="87"/>
      <c r="D16" s="87"/>
      <c r="E16" s="87"/>
      <c r="F16" s="87"/>
    </row>
    <row r="17" spans="1:7" x14ac:dyDescent="0.2">
      <c r="A17" s="349" t="s">
        <v>90</v>
      </c>
      <c r="B17" s="349"/>
      <c r="C17" s="349"/>
      <c r="D17" s="349"/>
      <c r="E17" s="349"/>
      <c r="F17" s="349"/>
    </row>
    <row r="18" spans="1:7" x14ac:dyDescent="0.2">
      <c r="A18" s="98">
        <v>44887</v>
      </c>
      <c r="B18" s="99">
        <v>0.70833333333333337</v>
      </c>
      <c r="C18" s="108" t="s">
        <v>55</v>
      </c>
      <c r="D18" s="89">
        <v>1</v>
      </c>
      <c r="E18" s="89">
        <v>1</v>
      </c>
      <c r="F18" s="110" t="s">
        <v>56</v>
      </c>
    </row>
    <row r="19" spans="1:7" x14ac:dyDescent="0.2">
      <c r="A19" s="100">
        <v>44887</v>
      </c>
      <c r="B19" s="101">
        <v>0.45833333333333331</v>
      </c>
      <c r="C19" s="109" t="s">
        <v>57</v>
      </c>
      <c r="D19" s="89">
        <v>3</v>
      </c>
      <c r="E19" s="89">
        <v>0</v>
      </c>
      <c r="F19" s="111" t="s">
        <v>58</v>
      </c>
      <c r="G19" t="s">
        <v>88</v>
      </c>
    </row>
    <row r="20" spans="1:7" x14ac:dyDescent="0.2">
      <c r="A20" s="98">
        <v>44891</v>
      </c>
      <c r="B20" s="99">
        <v>0.58333333333333337</v>
      </c>
      <c r="C20" s="108" t="s">
        <v>58</v>
      </c>
      <c r="D20" s="89">
        <v>1</v>
      </c>
      <c r="E20" s="89">
        <v>2</v>
      </c>
      <c r="F20" s="110" t="s">
        <v>56</v>
      </c>
    </row>
    <row r="21" spans="1:7" x14ac:dyDescent="0.2">
      <c r="A21" s="100">
        <v>44891</v>
      </c>
      <c r="B21" s="101">
        <v>0.83333333333333337</v>
      </c>
      <c r="C21" s="109" t="s">
        <v>55</v>
      </c>
      <c r="D21" s="89">
        <v>0</v>
      </c>
      <c r="E21" s="89">
        <v>2</v>
      </c>
      <c r="F21" s="111" t="s">
        <v>57</v>
      </c>
    </row>
    <row r="22" spans="1:7" x14ac:dyDescent="0.2">
      <c r="A22" s="98">
        <v>44895</v>
      </c>
      <c r="B22" s="99">
        <v>0.83333333333333337</v>
      </c>
      <c r="C22" s="108" t="s">
        <v>58</v>
      </c>
      <c r="D22" s="89">
        <v>1</v>
      </c>
      <c r="E22" s="89">
        <v>2</v>
      </c>
      <c r="F22" s="110" t="s">
        <v>55</v>
      </c>
    </row>
    <row r="23" spans="1:7" x14ac:dyDescent="0.2">
      <c r="A23" s="100">
        <v>44895</v>
      </c>
      <c r="B23" s="101">
        <v>0.83333333333333337</v>
      </c>
      <c r="C23" s="109" t="s">
        <v>56</v>
      </c>
      <c r="D23" s="89">
        <v>1</v>
      </c>
      <c r="E23" s="89">
        <v>2</v>
      </c>
      <c r="F23" s="111" t="s">
        <v>57</v>
      </c>
    </row>
    <row r="24" spans="1:7" x14ac:dyDescent="0.2">
      <c r="A24" s="87"/>
      <c r="B24" s="87"/>
      <c r="C24" s="87"/>
      <c r="D24" s="87"/>
      <c r="E24" s="87"/>
      <c r="F24" s="87"/>
    </row>
    <row r="25" spans="1:7" x14ac:dyDescent="0.2">
      <c r="A25" s="350" t="s">
        <v>91</v>
      </c>
      <c r="B25" s="350"/>
      <c r="C25" s="350"/>
      <c r="D25" s="350"/>
      <c r="E25" s="350"/>
      <c r="F25" s="350"/>
    </row>
    <row r="26" spans="1:7" x14ac:dyDescent="0.2">
      <c r="A26" s="98">
        <v>44887</v>
      </c>
      <c r="B26" s="99">
        <v>0.58333333333333337</v>
      </c>
      <c r="C26" s="112" t="s">
        <v>60</v>
      </c>
      <c r="D26" s="90">
        <v>2</v>
      </c>
      <c r="E26" s="90">
        <v>1</v>
      </c>
      <c r="F26" s="114" t="s">
        <v>61</v>
      </c>
    </row>
    <row r="27" spans="1:7" x14ac:dyDescent="0.2">
      <c r="A27" s="100">
        <v>44887</v>
      </c>
      <c r="B27" s="101">
        <v>0.83333333333333337</v>
      </c>
      <c r="C27" s="113" t="s">
        <v>62</v>
      </c>
      <c r="D27" s="90">
        <v>2</v>
      </c>
      <c r="E27" s="90">
        <v>0</v>
      </c>
      <c r="F27" s="115" t="s">
        <v>63</v>
      </c>
    </row>
    <row r="28" spans="1:7" x14ac:dyDescent="0.2">
      <c r="A28" s="98">
        <v>44891</v>
      </c>
      <c r="B28" s="99">
        <v>0.70833333333333337</v>
      </c>
      <c r="C28" s="112" t="s">
        <v>60</v>
      </c>
      <c r="D28" s="90">
        <v>1</v>
      </c>
      <c r="E28" s="90">
        <v>2</v>
      </c>
      <c r="F28" s="114" t="s">
        <v>62</v>
      </c>
    </row>
    <row r="29" spans="1:7" x14ac:dyDescent="0.2">
      <c r="A29" s="100">
        <v>44891</v>
      </c>
      <c r="B29" s="101">
        <v>0.45833333333333331</v>
      </c>
      <c r="C29" s="113" t="s">
        <v>63</v>
      </c>
      <c r="D29" s="90">
        <v>0</v>
      </c>
      <c r="E29" s="90">
        <v>1</v>
      </c>
      <c r="F29" s="115" t="s">
        <v>61</v>
      </c>
    </row>
    <row r="30" spans="1:7" x14ac:dyDescent="0.2">
      <c r="A30" s="98">
        <v>44895</v>
      </c>
      <c r="B30" s="99">
        <v>0.66666666666666663</v>
      </c>
      <c r="C30" s="112" t="s">
        <v>63</v>
      </c>
      <c r="D30" s="90">
        <v>0</v>
      </c>
      <c r="E30" s="90">
        <v>2</v>
      </c>
      <c r="F30" s="114" t="s">
        <v>60</v>
      </c>
    </row>
    <row r="31" spans="1:7" x14ac:dyDescent="0.2">
      <c r="A31" s="100">
        <v>43281</v>
      </c>
      <c r="B31" s="101">
        <v>0.66666666666666663</v>
      </c>
      <c r="C31" s="113" t="s">
        <v>61</v>
      </c>
      <c r="D31" s="90">
        <v>0</v>
      </c>
      <c r="E31" s="90">
        <v>2</v>
      </c>
      <c r="F31" s="115" t="s">
        <v>62</v>
      </c>
    </row>
    <row r="32" spans="1:7" x14ac:dyDescent="0.2">
      <c r="A32" s="87"/>
      <c r="B32" s="87"/>
      <c r="C32" s="87"/>
      <c r="D32" s="87"/>
      <c r="E32" s="87"/>
      <c r="F32" s="87"/>
    </row>
    <row r="33" spans="1:6" x14ac:dyDescent="0.2">
      <c r="A33" s="348" t="s">
        <v>92</v>
      </c>
      <c r="B33" s="348"/>
      <c r="C33" s="348"/>
      <c r="D33" s="348"/>
      <c r="E33" s="348"/>
      <c r="F33" s="348"/>
    </row>
    <row r="34" spans="1:6" x14ac:dyDescent="0.2">
      <c r="A34" s="98">
        <v>44888</v>
      </c>
      <c r="B34" s="99">
        <v>0.58333333333333337</v>
      </c>
      <c r="C34" s="116" t="s">
        <v>65</v>
      </c>
      <c r="D34" s="91">
        <v>2</v>
      </c>
      <c r="E34" s="91">
        <v>1</v>
      </c>
      <c r="F34" s="118" t="s">
        <v>66</v>
      </c>
    </row>
    <row r="35" spans="1:6" x14ac:dyDescent="0.2">
      <c r="A35" s="100">
        <v>44888</v>
      </c>
      <c r="B35" s="101">
        <v>0.70833333333333337</v>
      </c>
      <c r="C35" s="117" t="s">
        <v>67</v>
      </c>
      <c r="D35" s="91">
        <v>1</v>
      </c>
      <c r="E35" s="91">
        <v>0</v>
      </c>
      <c r="F35" s="119" t="s">
        <v>68</v>
      </c>
    </row>
    <row r="36" spans="1:6" x14ac:dyDescent="0.2">
      <c r="A36" s="98">
        <v>44892</v>
      </c>
      <c r="B36" s="99">
        <v>0.83333333333333337</v>
      </c>
      <c r="C36" s="116" t="s">
        <v>67</v>
      </c>
      <c r="D36" s="91">
        <v>1</v>
      </c>
      <c r="E36" s="91">
        <v>2</v>
      </c>
      <c r="F36" s="118" t="s">
        <v>65</v>
      </c>
    </row>
    <row r="37" spans="1:6" x14ac:dyDescent="0.2">
      <c r="A37" s="100">
        <v>44892</v>
      </c>
      <c r="B37" s="101">
        <v>0.45833333333333331</v>
      </c>
      <c r="C37" s="117" t="s">
        <v>66</v>
      </c>
      <c r="D37" s="91">
        <v>0</v>
      </c>
      <c r="E37" s="91">
        <v>1</v>
      </c>
      <c r="F37" s="119" t="s">
        <v>68</v>
      </c>
    </row>
    <row r="38" spans="1:6" x14ac:dyDescent="0.2">
      <c r="A38" s="98">
        <v>44896</v>
      </c>
      <c r="B38" s="99">
        <v>0.83333333333333337</v>
      </c>
      <c r="C38" s="116" t="s">
        <v>66</v>
      </c>
      <c r="D38" s="91">
        <v>1</v>
      </c>
      <c r="E38" s="91">
        <v>2</v>
      </c>
      <c r="F38" s="118" t="s">
        <v>67</v>
      </c>
    </row>
    <row r="39" spans="1:6" x14ac:dyDescent="0.2">
      <c r="A39" s="100">
        <v>44896</v>
      </c>
      <c r="B39" s="101">
        <v>0.83333333333333337</v>
      </c>
      <c r="C39" s="117" t="s">
        <v>68</v>
      </c>
      <c r="D39" s="91">
        <v>0</v>
      </c>
      <c r="E39" s="91">
        <v>2</v>
      </c>
      <c r="F39" s="119" t="s">
        <v>65</v>
      </c>
    </row>
    <row r="40" spans="1:6" x14ac:dyDescent="0.2">
      <c r="A40" s="87"/>
      <c r="B40" s="87"/>
      <c r="C40" s="87"/>
      <c r="D40" s="87"/>
      <c r="E40" s="87"/>
      <c r="F40" s="87"/>
    </row>
    <row r="41" spans="1:6" x14ac:dyDescent="0.2">
      <c r="A41" s="347" t="s">
        <v>93</v>
      </c>
      <c r="B41" s="347"/>
      <c r="C41" s="347"/>
      <c r="D41" s="347"/>
      <c r="E41" s="347"/>
      <c r="F41" s="347"/>
    </row>
    <row r="42" spans="1:6" x14ac:dyDescent="0.2">
      <c r="A42" s="98">
        <v>44888</v>
      </c>
      <c r="B42" s="99">
        <v>0.45833333333333331</v>
      </c>
      <c r="C42" s="120" t="s">
        <v>70</v>
      </c>
      <c r="D42" s="92">
        <v>1</v>
      </c>
      <c r="E42" s="92">
        <v>2</v>
      </c>
      <c r="F42" s="122" t="s">
        <v>71</v>
      </c>
    </row>
    <row r="43" spans="1:6" x14ac:dyDescent="0.2">
      <c r="A43" s="100">
        <v>44888</v>
      </c>
      <c r="B43" s="101">
        <v>0.83333333333333337</v>
      </c>
      <c r="C43" s="121" t="s">
        <v>72</v>
      </c>
      <c r="D43" s="92">
        <v>1</v>
      </c>
      <c r="E43" s="92">
        <v>0</v>
      </c>
      <c r="F43" s="123" t="s">
        <v>73</v>
      </c>
    </row>
    <row r="44" spans="1:6" x14ac:dyDescent="0.2">
      <c r="A44" s="98">
        <v>44892</v>
      </c>
      <c r="B44" s="99">
        <v>0.70833333333333337</v>
      </c>
      <c r="C44" s="120" t="s">
        <v>73</v>
      </c>
      <c r="D44" s="92">
        <v>1</v>
      </c>
      <c r="E44" s="92">
        <v>1</v>
      </c>
      <c r="F44" s="122" t="s">
        <v>71</v>
      </c>
    </row>
    <row r="45" spans="1:6" x14ac:dyDescent="0.2">
      <c r="A45" s="100">
        <v>44892</v>
      </c>
      <c r="B45" s="101">
        <v>0.58333333333333337</v>
      </c>
      <c r="C45" s="121" t="s">
        <v>70</v>
      </c>
      <c r="D45" s="92">
        <v>1</v>
      </c>
      <c r="E45" s="92">
        <v>1</v>
      </c>
      <c r="F45" s="123" t="s">
        <v>72</v>
      </c>
    </row>
    <row r="46" spans="1:6" x14ac:dyDescent="0.2">
      <c r="A46" s="98">
        <v>44896</v>
      </c>
      <c r="B46" s="99">
        <v>0.66666666666666663</v>
      </c>
      <c r="C46" s="120" t="s">
        <v>73</v>
      </c>
      <c r="D46" s="92">
        <v>1</v>
      </c>
      <c r="E46" s="92">
        <v>0</v>
      </c>
      <c r="F46" s="122" t="s">
        <v>70</v>
      </c>
    </row>
    <row r="47" spans="1:6" x14ac:dyDescent="0.2">
      <c r="A47" s="100">
        <v>44896</v>
      </c>
      <c r="B47" s="101">
        <v>0.66666666666666663</v>
      </c>
      <c r="C47" s="121" t="s">
        <v>71</v>
      </c>
      <c r="D47" s="92">
        <v>1</v>
      </c>
      <c r="E47" s="92">
        <v>2</v>
      </c>
      <c r="F47" s="123" t="s">
        <v>72</v>
      </c>
    </row>
    <row r="48" spans="1:6" x14ac:dyDescent="0.2">
      <c r="A48" s="87"/>
      <c r="B48" s="87"/>
      <c r="C48" s="87"/>
      <c r="D48" s="87"/>
      <c r="E48" s="87"/>
      <c r="F48" s="87"/>
    </row>
    <row r="49" spans="1:6" x14ac:dyDescent="0.2">
      <c r="A49" s="346" t="s">
        <v>94</v>
      </c>
      <c r="B49" s="346"/>
      <c r="C49" s="346"/>
      <c r="D49" s="346"/>
      <c r="E49" s="346"/>
      <c r="F49" s="346"/>
    </row>
    <row r="50" spans="1:6" x14ac:dyDescent="0.2">
      <c r="A50" s="98">
        <v>44889</v>
      </c>
      <c r="B50" s="99">
        <v>0.45833333333333331</v>
      </c>
      <c r="C50" s="124" t="s">
        <v>75</v>
      </c>
      <c r="D50" s="93">
        <v>1</v>
      </c>
      <c r="E50" s="93">
        <v>0</v>
      </c>
      <c r="F50" s="126" t="s">
        <v>76</v>
      </c>
    </row>
    <row r="51" spans="1:6" x14ac:dyDescent="0.2">
      <c r="A51" s="100">
        <v>44889</v>
      </c>
      <c r="B51" s="101">
        <v>0.83333333333333337</v>
      </c>
      <c r="C51" s="125" t="s">
        <v>77</v>
      </c>
      <c r="D51" s="93">
        <v>1</v>
      </c>
      <c r="E51" s="93">
        <v>0</v>
      </c>
      <c r="F51" s="127" t="s">
        <v>78</v>
      </c>
    </row>
    <row r="52" spans="1:6" x14ac:dyDescent="0.2">
      <c r="A52" s="98">
        <v>44893</v>
      </c>
      <c r="B52" s="99">
        <v>0.70833333333333337</v>
      </c>
      <c r="C52" s="124" t="s">
        <v>75</v>
      </c>
      <c r="D52" s="93">
        <v>1</v>
      </c>
      <c r="E52" s="93">
        <v>2</v>
      </c>
      <c r="F52" s="126" t="s">
        <v>77</v>
      </c>
    </row>
    <row r="53" spans="1:6" x14ac:dyDescent="0.2">
      <c r="A53" s="100">
        <v>44893</v>
      </c>
      <c r="B53" s="101">
        <v>0.45833333333333331</v>
      </c>
      <c r="C53" s="125" t="s">
        <v>78</v>
      </c>
      <c r="D53" s="93">
        <v>1</v>
      </c>
      <c r="E53" s="93">
        <v>0</v>
      </c>
      <c r="F53" s="127" t="s">
        <v>76</v>
      </c>
    </row>
    <row r="54" spans="1:6" x14ac:dyDescent="0.2">
      <c r="A54" s="98">
        <v>44897</v>
      </c>
      <c r="B54" s="99">
        <v>0.83333333333333337</v>
      </c>
      <c r="C54" s="124" t="s">
        <v>78</v>
      </c>
      <c r="D54" s="93">
        <v>2</v>
      </c>
      <c r="E54" s="93">
        <v>0</v>
      </c>
      <c r="F54" s="126" t="s">
        <v>75</v>
      </c>
    </row>
    <row r="55" spans="1:6" x14ac:dyDescent="0.2">
      <c r="A55" s="100">
        <v>44897</v>
      </c>
      <c r="B55" s="101">
        <v>0.83333333333333337</v>
      </c>
      <c r="C55" s="125" t="s">
        <v>76</v>
      </c>
      <c r="D55" s="93">
        <v>0</v>
      </c>
      <c r="E55" s="93">
        <v>2</v>
      </c>
      <c r="F55" s="127" t="s">
        <v>77</v>
      </c>
    </row>
    <row r="56" spans="1:6" x14ac:dyDescent="0.2">
      <c r="A56" s="87"/>
      <c r="B56" s="87"/>
      <c r="C56" s="87"/>
      <c r="D56" s="87"/>
      <c r="E56" s="87"/>
      <c r="F56" s="87"/>
    </row>
    <row r="57" spans="1:6" x14ac:dyDescent="0.2">
      <c r="A57" s="345" t="s">
        <v>95</v>
      </c>
      <c r="B57" s="345"/>
      <c r="C57" s="345"/>
      <c r="D57" s="345"/>
      <c r="E57" s="345"/>
      <c r="F57" s="345"/>
    </row>
    <row r="58" spans="1:6" x14ac:dyDescent="0.2">
      <c r="A58" s="98">
        <v>44889</v>
      </c>
      <c r="B58" s="99">
        <v>0.58333333333333337</v>
      </c>
      <c r="C58" s="128" t="s">
        <v>80</v>
      </c>
      <c r="D58" s="94">
        <v>1</v>
      </c>
      <c r="E58" s="94">
        <v>0</v>
      </c>
      <c r="F58" s="130" t="s">
        <v>81</v>
      </c>
    </row>
    <row r="59" spans="1:6" x14ac:dyDescent="0.2">
      <c r="A59" s="100">
        <v>44889</v>
      </c>
      <c r="B59" s="101">
        <v>0.70833333333333337</v>
      </c>
      <c r="C59" s="129" t="s">
        <v>82</v>
      </c>
      <c r="D59" s="94">
        <v>2</v>
      </c>
      <c r="E59" s="94">
        <v>1</v>
      </c>
      <c r="F59" s="131" t="s">
        <v>83</v>
      </c>
    </row>
    <row r="60" spans="1:6" x14ac:dyDescent="0.2">
      <c r="A60" s="98">
        <v>44893</v>
      </c>
      <c r="B60" s="99">
        <v>0.58333333333333337</v>
      </c>
      <c r="C60" s="128" t="s">
        <v>81</v>
      </c>
      <c r="D60" s="94">
        <v>1</v>
      </c>
      <c r="E60" s="94">
        <v>1</v>
      </c>
      <c r="F60" s="130" t="s">
        <v>83</v>
      </c>
    </row>
    <row r="61" spans="1:6" x14ac:dyDescent="0.2">
      <c r="A61" s="100">
        <v>44893</v>
      </c>
      <c r="B61" s="101">
        <v>0.83333333333333337</v>
      </c>
      <c r="C61" s="129" t="s">
        <v>82</v>
      </c>
      <c r="D61" s="94">
        <v>1</v>
      </c>
      <c r="E61" s="94">
        <v>1</v>
      </c>
      <c r="F61" s="131" t="s">
        <v>80</v>
      </c>
    </row>
    <row r="62" spans="1:6" x14ac:dyDescent="0.2">
      <c r="A62" s="98">
        <v>44897</v>
      </c>
      <c r="B62" s="99">
        <v>0.66666666666666663</v>
      </c>
      <c r="C62" s="128" t="s">
        <v>81</v>
      </c>
      <c r="D62" s="94">
        <v>0</v>
      </c>
      <c r="E62" s="94">
        <v>2</v>
      </c>
      <c r="F62" s="130" t="s">
        <v>82</v>
      </c>
    </row>
    <row r="63" spans="1:6" x14ac:dyDescent="0.2">
      <c r="A63" s="100">
        <v>44897</v>
      </c>
      <c r="B63" s="101">
        <v>0.66666666666666663</v>
      </c>
      <c r="C63" s="129" t="s">
        <v>83</v>
      </c>
      <c r="D63" s="94">
        <v>0</v>
      </c>
      <c r="E63" s="94">
        <v>2</v>
      </c>
      <c r="F63" s="131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26" sqref="G26"/>
    </sheetView>
  </sheetViews>
  <sheetFormatPr defaultRowHeight="12.75" x14ac:dyDescent="0.2"/>
  <sheetData>
    <row r="1" spans="1:7" x14ac:dyDescent="0.2">
      <c r="A1" s="344" t="s">
        <v>87</v>
      </c>
      <c r="B1" s="344"/>
      <c r="C1" s="344"/>
      <c r="D1" s="344"/>
      <c r="E1" s="344"/>
      <c r="F1" s="344"/>
    </row>
    <row r="2" spans="1:7" x14ac:dyDescent="0.2">
      <c r="A2" s="98">
        <v>44885</v>
      </c>
      <c r="B2" s="99">
        <v>0.70833333333333337</v>
      </c>
      <c r="C2" s="97" t="s">
        <v>43</v>
      </c>
      <c r="D2" s="95">
        <v>1</v>
      </c>
      <c r="E2" s="95">
        <v>2</v>
      </c>
      <c r="F2" s="102" t="s">
        <v>44</v>
      </c>
      <c r="G2" t="s">
        <v>96</v>
      </c>
    </row>
    <row r="3" spans="1:7" x14ac:dyDescent="0.2">
      <c r="A3" s="100">
        <v>44886</v>
      </c>
      <c r="B3" s="101">
        <v>0.70833333333333337</v>
      </c>
      <c r="C3" s="96" t="s">
        <v>47</v>
      </c>
      <c r="D3" s="95">
        <v>1</v>
      </c>
      <c r="E3" s="95">
        <v>3</v>
      </c>
      <c r="F3" s="103" t="s">
        <v>48</v>
      </c>
      <c r="G3" t="s">
        <v>96</v>
      </c>
    </row>
    <row r="4" spans="1:7" x14ac:dyDescent="0.2">
      <c r="A4" s="98">
        <v>44890</v>
      </c>
      <c r="B4" s="99">
        <v>0.58333333333333337</v>
      </c>
      <c r="C4" s="97" t="s">
        <v>43</v>
      </c>
      <c r="D4" s="95">
        <v>0</v>
      </c>
      <c r="E4" s="95">
        <v>1</v>
      </c>
      <c r="F4" s="102" t="s">
        <v>47</v>
      </c>
    </row>
    <row r="5" spans="1:7" x14ac:dyDescent="0.2">
      <c r="A5" s="100">
        <v>44890</v>
      </c>
      <c r="B5" s="101">
        <v>0.70833333333333337</v>
      </c>
      <c r="C5" s="96" t="s">
        <v>48</v>
      </c>
      <c r="D5" s="95">
        <v>3</v>
      </c>
      <c r="E5" s="95">
        <v>0</v>
      </c>
      <c r="F5" s="103" t="s">
        <v>44</v>
      </c>
    </row>
    <row r="6" spans="1:7" x14ac:dyDescent="0.2">
      <c r="A6" s="98">
        <v>44894</v>
      </c>
      <c r="B6" s="99">
        <v>0.66666666666666663</v>
      </c>
      <c r="C6" s="97" t="s">
        <v>48</v>
      </c>
      <c r="D6" s="95">
        <v>2</v>
      </c>
      <c r="E6" s="95">
        <v>0</v>
      </c>
      <c r="F6" s="102" t="s">
        <v>43</v>
      </c>
    </row>
    <row r="7" spans="1:7" x14ac:dyDescent="0.2">
      <c r="A7" s="100">
        <v>44894</v>
      </c>
      <c r="B7" s="101">
        <v>0.66666666666666663</v>
      </c>
      <c r="C7" s="96" t="s">
        <v>44</v>
      </c>
      <c r="D7" s="95">
        <v>0</v>
      </c>
      <c r="E7" s="95">
        <v>2</v>
      </c>
      <c r="F7" s="103" t="s">
        <v>47</v>
      </c>
    </row>
    <row r="8" spans="1:7" x14ac:dyDescent="0.2">
      <c r="A8" s="87"/>
      <c r="B8" s="87"/>
      <c r="C8" s="87"/>
      <c r="D8" s="87"/>
      <c r="E8" s="87"/>
      <c r="F8" s="87"/>
    </row>
    <row r="9" spans="1:7" x14ac:dyDescent="0.2">
      <c r="A9" s="343" t="s">
        <v>89</v>
      </c>
      <c r="B9" s="343"/>
      <c r="C9" s="343"/>
      <c r="D9" s="343"/>
      <c r="E9" s="343"/>
      <c r="F9" s="343"/>
    </row>
    <row r="10" spans="1:7" x14ac:dyDescent="0.2">
      <c r="A10" s="98">
        <v>44886</v>
      </c>
      <c r="B10" s="99">
        <v>0.58333333333333337</v>
      </c>
      <c r="C10" s="104" t="s">
        <v>50</v>
      </c>
      <c r="D10" s="88">
        <v>3</v>
      </c>
      <c r="E10" s="88">
        <v>0</v>
      </c>
      <c r="F10" s="106" t="s">
        <v>51</v>
      </c>
      <c r="G10" t="s">
        <v>96</v>
      </c>
    </row>
    <row r="11" spans="1:7" x14ac:dyDescent="0.2">
      <c r="A11" s="100">
        <v>44886</v>
      </c>
      <c r="B11" s="101">
        <v>0.83333333333333337</v>
      </c>
      <c r="C11" s="105" t="s">
        <v>52</v>
      </c>
      <c r="D11" s="88">
        <v>1</v>
      </c>
      <c r="E11" s="88">
        <v>0</v>
      </c>
      <c r="F11" s="107" t="s">
        <v>53</v>
      </c>
      <c r="G11" t="s">
        <v>88</v>
      </c>
    </row>
    <row r="12" spans="1:7" x14ac:dyDescent="0.2">
      <c r="A12" s="98">
        <v>44890</v>
      </c>
      <c r="B12" s="99">
        <v>0.83333333333333337</v>
      </c>
      <c r="C12" s="104" t="s">
        <v>50</v>
      </c>
      <c r="D12" s="88">
        <v>2</v>
      </c>
      <c r="E12" s="88">
        <v>0</v>
      </c>
      <c r="F12" s="106" t="s">
        <v>52</v>
      </c>
    </row>
    <row r="13" spans="1:7" x14ac:dyDescent="0.2">
      <c r="A13" s="100">
        <v>44890</v>
      </c>
      <c r="B13" s="101">
        <v>0.45833333333333331</v>
      </c>
      <c r="C13" s="105" t="s">
        <v>53</v>
      </c>
      <c r="D13" s="88">
        <v>1</v>
      </c>
      <c r="E13" s="88">
        <v>0</v>
      </c>
      <c r="F13" s="107" t="s">
        <v>51</v>
      </c>
    </row>
    <row r="14" spans="1:7" x14ac:dyDescent="0.2">
      <c r="A14" s="98">
        <v>44894</v>
      </c>
      <c r="B14" s="99">
        <v>0.83333333333333337</v>
      </c>
      <c r="C14" s="104" t="s">
        <v>53</v>
      </c>
      <c r="D14" s="88">
        <v>1</v>
      </c>
      <c r="E14" s="88">
        <v>2</v>
      </c>
      <c r="F14" s="106" t="s">
        <v>50</v>
      </c>
    </row>
    <row r="15" spans="1:7" x14ac:dyDescent="0.2">
      <c r="A15" s="100">
        <v>44894</v>
      </c>
      <c r="B15" s="101">
        <v>0.83333333333333337</v>
      </c>
      <c r="C15" s="105" t="s">
        <v>51</v>
      </c>
      <c r="D15" s="88">
        <v>0</v>
      </c>
      <c r="E15" s="88">
        <v>1</v>
      </c>
      <c r="F15" s="107" t="s">
        <v>52</v>
      </c>
    </row>
    <row r="16" spans="1:7" x14ac:dyDescent="0.2">
      <c r="A16" s="87"/>
      <c r="B16" s="87"/>
      <c r="C16" s="87"/>
      <c r="D16" s="87"/>
      <c r="E16" s="87"/>
      <c r="F16" s="87"/>
    </row>
    <row r="17" spans="1:7" x14ac:dyDescent="0.2">
      <c r="A17" s="349" t="s">
        <v>90</v>
      </c>
      <c r="B17" s="349"/>
      <c r="C17" s="349"/>
      <c r="D17" s="349"/>
      <c r="E17" s="349"/>
      <c r="F17" s="349"/>
    </row>
    <row r="18" spans="1:7" x14ac:dyDescent="0.2">
      <c r="A18" s="98">
        <v>44887</v>
      </c>
      <c r="B18" s="99">
        <v>0.70833333333333337</v>
      </c>
      <c r="C18" s="108" t="s">
        <v>55</v>
      </c>
      <c r="D18" s="89">
        <v>1</v>
      </c>
      <c r="E18" s="89">
        <v>1</v>
      </c>
      <c r="F18" s="110" t="s">
        <v>56</v>
      </c>
    </row>
    <row r="19" spans="1:7" x14ac:dyDescent="0.2">
      <c r="A19" s="100">
        <v>44887</v>
      </c>
      <c r="B19" s="101">
        <v>0.45833333333333331</v>
      </c>
      <c r="C19" s="109" t="s">
        <v>57</v>
      </c>
      <c r="D19" s="89">
        <v>3</v>
      </c>
      <c r="E19" s="89">
        <v>0</v>
      </c>
      <c r="F19" s="111" t="s">
        <v>58</v>
      </c>
      <c r="G19" t="s">
        <v>88</v>
      </c>
    </row>
    <row r="20" spans="1:7" x14ac:dyDescent="0.2">
      <c r="A20" s="98">
        <v>44891</v>
      </c>
      <c r="B20" s="99">
        <v>0.58333333333333337</v>
      </c>
      <c r="C20" s="108" t="s">
        <v>58</v>
      </c>
      <c r="D20" s="89">
        <v>1</v>
      </c>
      <c r="E20" s="89">
        <v>2</v>
      </c>
      <c r="F20" s="110" t="s">
        <v>56</v>
      </c>
    </row>
    <row r="21" spans="1:7" x14ac:dyDescent="0.2">
      <c r="A21" s="100">
        <v>44891</v>
      </c>
      <c r="B21" s="101">
        <v>0.83333333333333337</v>
      </c>
      <c r="C21" s="109" t="s">
        <v>55</v>
      </c>
      <c r="D21" s="89">
        <v>1</v>
      </c>
      <c r="E21" s="89">
        <v>3</v>
      </c>
      <c r="F21" s="111" t="s">
        <v>57</v>
      </c>
    </row>
    <row r="22" spans="1:7" x14ac:dyDescent="0.2">
      <c r="A22" s="98">
        <v>44895</v>
      </c>
      <c r="B22" s="99">
        <v>0.83333333333333337</v>
      </c>
      <c r="C22" s="108" t="s">
        <v>58</v>
      </c>
      <c r="D22" s="89">
        <v>1</v>
      </c>
      <c r="E22" s="89">
        <v>2</v>
      </c>
      <c r="F22" s="110" t="s">
        <v>55</v>
      </c>
    </row>
    <row r="23" spans="1:7" x14ac:dyDescent="0.2">
      <c r="A23" s="100">
        <v>44895</v>
      </c>
      <c r="B23" s="101">
        <v>0.83333333333333337</v>
      </c>
      <c r="C23" s="109" t="s">
        <v>56</v>
      </c>
      <c r="D23" s="89">
        <v>0</v>
      </c>
      <c r="E23" s="89">
        <v>3</v>
      </c>
      <c r="F23" s="111" t="s">
        <v>57</v>
      </c>
    </row>
    <row r="24" spans="1:7" x14ac:dyDescent="0.2">
      <c r="A24" s="87"/>
      <c r="B24" s="87"/>
      <c r="C24" s="87"/>
      <c r="D24" s="87"/>
      <c r="E24" s="87"/>
      <c r="F24" s="87"/>
    </row>
    <row r="25" spans="1:7" x14ac:dyDescent="0.2">
      <c r="A25" s="350" t="s">
        <v>91</v>
      </c>
      <c r="B25" s="350"/>
      <c r="C25" s="350"/>
      <c r="D25" s="350"/>
      <c r="E25" s="350"/>
      <c r="F25" s="350"/>
    </row>
    <row r="26" spans="1:7" x14ac:dyDescent="0.2">
      <c r="A26" s="98">
        <v>44887</v>
      </c>
      <c r="B26" s="99">
        <v>0.58333333333333337</v>
      </c>
      <c r="C26" s="112" t="s">
        <v>60</v>
      </c>
      <c r="D26" s="90">
        <v>1</v>
      </c>
      <c r="E26" s="90">
        <v>1</v>
      </c>
      <c r="F26" s="114" t="s">
        <v>61</v>
      </c>
      <c r="G26" t="s">
        <v>96</v>
      </c>
    </row>
    <row r="27" spans="1:7" x14ac:dyDescent="0.2">
      <c r="A27" s="100">
        <v>44887</v>
      </c>
      <c r="B27" s="101">
        <v>0.83333333333333337</v>
      </c>
      <c r="C27" s="113" t="s">
        <v>62</v>
      </c>
      <c r="D27" s="90">
        <v>3</v>
      </c>
      <c r="E27" s="90">
        <v>0</v>
      </c>
      <c r="F27" s="115" t="s">
        <v>63</v>
      </c>
    </row>
    <row r="28" spans="1:7" x14ac:dyDescent="0.2">
      <c r="A28" s="98">
        <v>44891</v>
      </c>
      <c r="B28" s="99">
        <v>0.70833333333333337</v>
      </c>
      <c r="C28" s="112" t="s">
        <v>60</v>
      </c>
      <c r="D28" s="90">
        <v>0</v>
      </c>
      <c r="E28" s="90">
        <v>2</v>
      </c>
      <c r="F28" s="114" t="s">
        <v>62</v>
      </c>
    </row>
    <row r="29" spans="1:7" x14ac:dyDescent="0.2">
      <c r="A29" s="100">
        <v>44891</v>
      </c>
      <c r="B29" s="101">
        <v>0.45833333333333331</v>
      </c>
      <c r="C29" s="113" t="s">
        <v>63</v>
      </c>
      <c r="D29" s="90">
        <v>0</v>
      </c>
      <c r="E29" s="90">
        <v>1</v>
      </c>
      <c r="F29" s="115" t="s">
        <v>61</v>
      </c>
    </row>
    <row r="30" spans="1:7" x14ac:dyDescent="0.2">
      <c r="A30" s="98">
        <v>44895</v>
      </c>
      <c r="B30" s="99">
        <v>0.66666666666666663</v>
      </c>
      <c r="C30" s="112" t="s">
        <v>63</v>
      </c>
      <c r="D30" s="90">
        <v>1</v>
      </c>
      <c r="E30" s="90">
        <v>2</v>
      </c>
      <c r="F30" s="114" t="s">
        <v>60</v>
      </c>
    </row>
    <row r="31" spans="1:7" x14ac:dyDescent="0.2">
      <c r="A31" s="100">
        <v>43281</v>
      </c>
      <c r="B31" s="101">
        <v>0.66666666666666663</v>
      </c>
      <c r="C31" s="113" t="s">
        <v>61</v>
      </c>
      <c r="D31" s="90">
        <v>1</v>
      </c>
      <c r="E31" s="90">
        <v>3</v>
      </c>
      <c r="F31" s="115" t="s">
        <v>62</v>
      </c>
    </row>
    <row r="32" spans="1:7" x14ac:dyDescent="0.2">
      <c r="A32" s="87"/>
      <c r="B32" s="87"/>
      <c r="C32" s="87"/>
      <c r="D32" s="87"/>
      <c r="E32" s="87"/>
      <c r="F32" s="87"/>
    </row>
    <row r="33" spans="1:6" x14ac:dyDescent="0.2">
      <c r="A33" s="348" t="s">
        <v>92</v>
      </c>
      <c r="B33" s="348"/>
      <c r="C33" s="348"/>
      <c r="D33" s="348"/>
      <c r="E33" s="348"/>
      <c r="F33" s="348"/>
    </row>
    <row r="34" spans="1:6" x14ac:dyDescent="0.2">
      <c r="A34" s="98">
        <v>44888</v>
      </c>
      <c r="B34" s="99">
        <v>0.58333333333333337</v>
      </c>
      <c r="C34" s="116" t="s">
        <v>65</v>
      </c>
      <c r="D34" s="91">
        <v>3</v>
      </c>
      <c r="E34" s="91">
        <v>0</v>
      </c>
      <c r="F34" s="118" t="s">
        <v>66</v>
      </c>
    </row>
    <row r="35" spans="1:6" x14ac:dyDescent="0.2">
      <c r="A35" s="100">
        <v>44888</v>
      </c>
      <c r="B35" s="101">
        <v>0.70833333333333337</v>
      </c>
      <c r="C35" s="117" t="s">
        <v>67</v>
      </c>
      <c r="D35" s="91">
        <v>3</v>
      </c>
      <c r="E35" s="91">
        <v>0</v>
      </c>
      <c r="F35" s="119" t="s">
        <v>68</v>
      </c>
    </row>
    <row r="36" spans="1:6" x14ac:dyDescent="0.2">
      <c r="A36" s="98">
        <v>44892</v>
      </c>
      <c r="B36" s="99">
        <v>0.83333333333333337</v>
      </c>
      <c r="C36" s="116" t="s">
        <v>67</v>
      </c>
      <c r="D36" s="91">
        <v>1</v>
      </c>
      <c r="E36" s="91">
        <v>0</v>
      </c>
      <c r="F36" s="118" t="s">
        <v>65</v>
      </c>
    </row>
    <row r="37" spans="1:6" x14ac:dyDescent="0.2">
      <c r="A37" s="100">
        <v>44892</v>
      </c>
      <c r="B37" s="101">
        <v>0.45833333333333331</v>
      </c>
      <c r="C37" s="117" t="s">
        <v>66</v>
      </c>
      <c r="D37" s="91">
        <v>2</v>
      </c>
      <c r="E37" s="91">
        <v>1</v>
      </c>
      <c r="F37" s="119" t="s">
        <v>68</v>
      </c>
    </row>
    <row r="38" spans="1:6" x14ac:dyDescent="0.2">
      <c r="A38" s="98">
        <v>44896</v>
      </c>
      <c r="B38" s="99">
        <v>0.83333333333333337</v>
      </c>
      <c r="C38" s="116" t="s">
        <v>66</v>
      </c>
      <c r="D38" s="91">
        <v>1</v>
      </c>
      <c r="E38" s="91">
        <v>3</v>
      </c>
      <c r="F38" s="118" t="s">
        <v>67</v>
      </c>
    </row>
    <row r="39" spans="1:6" x14ac:dyDescent="0.2">
      <c r="A39" s="100">
        <v>44896</v>
      </c>
      <c r="B39" s="101">
        <v>0.83333333333333337</v>
      </c>
      <c r="C39" s="117" t="s">
        <v>68</v>
      </c>
      <c r="D39" s="91">
        <v>1</v>
      </c>
      <c r="E39" s="91">
        <v>4</v>
      </c>
      <c r="F39" s="119" t="s">
        <v>65</v>
      </c>
    </row>
    <row r="40" spans="1:6" x14ac:dyDescent="0.2">
      <c r="A40" s="87"/>
      <c r="B40" s="87"/>
      <c r="C40" s="87"/>
      <c r="D40" s="87"/>
      <c r="E40" s="87"/>
      <c r="F40" s="87"/>
    </row>
    <row r="41" spans="1:6" x14ac:dyDescent="0.2">
      <c r="A41" s="347" t="s">
        <v>93</v>
      </c>
      <c r="B41" s="347"/>
      <c r="C41" s="347"/>
      <c r="D41" s="347"/>
      <c r="E41" s="347"/>
      <c r="F41" s="347"/>
    </row>
    <row r="42" spans="1:6" x14ac:dyDescent="0.2">
      <c r="A42" s="98">
        <v>44888</v>
      </c>
      <c r="B42" s="99">
        <v>0.45833333333333331</v>
      </c>
      <c r="C42" s="120" t="s">
        <v>70</v>
      </c>
      <c r="D42" s="92">
        <v>1</v>
      </c>
      <c r="E42" s="92">
        <v>2</v>
      </c>
      <c r="F42" s="122" t="s">
        <v>71</v>
      </c>
    </row>
    <row r="43" spans="1:6" x14ac:dyDescent="0.2">
      <c r="A43" s="100">
        <v>44888</v>
      </c>
      <c r="B43" s="101">
        <v>0.83333333333333337</v>
      </c>
      <c r="C43" s="121" t="s">
        <v>72</v>
      </c>
      <c r="D43" s="92">
        <v>3</v>
      </c>
      <c r="E43" s="92">
        <v>1</v>
      </c>
      <c r="F43" s="123" t="s">
        <v>73</v>
      </c>
    </row>
    <row r="44" spans="1:6" x14ac:dyDescent="0.2">
      <c r="A44" s="98">
        <v>44892</v>
      </c>
      <c r="B44" s="99">
        <v>0.70833333333333337</v>
      </c>
      <c r="C44" s="120" t="s">
        <v>73</v>
      </c>
      <c r="D44" s="92">
        <v>0</v>
      </c>
      <c r="E44" s="92">
        <v>1</v>
      </c>
      <c r="F44" s="122" t="s">
        <v>71</v>
      </c>
    </row>
    <row r="45" spans="1:6" x14ac:dyDescent="0.2">
      <c r="A45" s="100">
        <v>44892</v>
      </c>
      <c r="B45" s="101">
        <v>0.58333333333333337</v>
      </c>
      <c r="C45" s="121" t="s">
        <v>70</v>
      </c>
      <c r="D45" s="92">
        <v>1</v>
      </c>
      <c r="E45" s="92">
        <v>2</v>
      </c>
      <c r="F45" s="123" t="s">
        <v>72</v>
      </c>
    </row>
    <row r="46" spans="1:6" x14ac:dyDescent="0.2">
      <c r="A46" s="98">
        <v>44896</v>
      </c>
      <c r="B46" s="99">
        <v>0.66666666666666663</v>
      </c>
      <c r="C46" s="120" t="s">
        <v>73</v>
      </c>
      <c r="D46" s="92">
        <v>2</v>
      </c>
      <c r="E46" s="92">
        <v>1</v>
      </c>
      <c r="F46" s="122" t="s">
        <v>70</v>
      </c>
    </row>
    <row r="47" spans="1:6" x14ac:dyDescent="0.2">
      <c r="A47" s="100">
        <v>44896</v>
      </c>
      <c r="B47" s="101">
        <v>0.66666666666666663</v>
      </c>
      <c r="C47" s="121" t="s">
        <v>71</v>
      </c>
      <c r="D47" s="92">
        <v>1</v>
      </c>
      <c r="E47" s="92">
        <v>2</v>
      </c>
      <c r="F47" s="123" t="s">
        <v>72</v>
      </c>
    </row>
    <row r="48" spans="1:6" x14ac:dyDescent="0.2">
      <c r="A48" s="87"/>
      <c r="B48" s="87"/>
      <c r="C48" s="87"/>
      <c r="D48" s="87"/>
      <c r="E48" s="87"/>
      <c r="F48" s="87"/>
    </row>
    <row r="49" spans="1:6" x14ac:dyDescent="0.2">
      <c r="A49" s="346" t="s">
        <v>94</v>
      </c>
      <c r="B49" s="346"/>
      <c r="C49" s="346"/>
      <c r="D49" s="346"/>
      <c r="E49" s="346"/>
      <c r="F49" s="346"/>
    </row>
    <row r="50" spans="1:6" x14ac:dyDescent="0.2">
      <c r="A50" s="98">
        <v>44889</v>
      </c>
      <c r="B50" s="99">
        <v>0.45833333333333331</v>
      </c>
      <c r="C50" s="124" t="s">
        <v>75</v>
      </c>
      <c r="D50" s="93">
        <v>1</v>
      </c>
      <c r="E50" s="93">
        <v>0</v>
      </c>
      <c r="F50" s="126" t="s">
        <v>76</v>
      </c>
    </row>
    <row r="51" spans="1:6" x14ac:dyDescent="0.2">
      <c r="A51" s="100">
        <v>44889</v>
      </c>
      <c r="B51" s="101">
        <v>0.83333333333333337</v>
      </c>
      <c r="C51" s="125" t="s">
        <v>77</v>
      </c>
      <c r="D51" s="93">
        <v>3</v>
      </c>
      <c r="E51" s="93">
        <v>0</v>
      </c>
      <c r="F51" s="127" t="s">
        <v>78</v>
      </c>
    </row>
    <row r="52" spans="1:6" x14ac:dyDescent="0.2">
      <c r="A52" s="98">
        <v>44893</v>
      </c>
      <c r="B52" s="99">
        <v>0.70833333333333337</v>
      </c>
      <c r="C52" s="124" t="s">
        <v>75</v>
      </c>
      <c r="D52" s="93">
        <v>1</v>
      </c>
      <c r="E52" s="93">
        <v>3</v>
      </c>
      <c r="F52" s="126" t="s">
        <v>77</v>
      </c>
    </row>
    <row r="53" spans="1:6" x14ac:dyDescent="0.2">
      <c r="A53" s="100">
        <v>44893</v>
      </c>
      <c r="B53" s="101">
        <v>0.45833333333333331</v>
      </c>
      <c r="C53" s="125" t="s">
        <v>78</v>
      </c>
      <c r="D53" s="93">
        <v>1</v>
      </c>
      <c r="E53" s="93">
        <v>0</v>
      </c>
      <c r="F53" s="127" t="s">
        <v>76</v>
      </c>
    </row>
    <row r="54" spans="1:6" x14ac:dyDescent="0.2">
      <c r="A54" s="98">
        <v>44897</v>
      </c>
      <c r="B54" s="99">
        <v>0.83333333333333337</v>
      </c>
      <c r="C54" s="124" t="s">
        <v>78</v>
      </c>
      <c r="D54" s="93">
        <v>0</v>
      </c>
      <c r="E54" s="93">
        <v>1</v>
      </c>
      <c r="F54" s="126" t="s">
        <v>75</v>
      </c>
    </row>
    <row r="55" spans="1:6" x14ac:dyDescent="0.2">
      <c r="A55" s="100">
        <v>44897</v>
      </c>
      <c r="B55" s="101">
        <v>0.83333333333333337</v>
      </c>
      <c r="C55" s="125" t="s">
        <v>76</v>
      </c>
      <c r="D55" s="93">
        <v>0</v>
      </c>
      <c r="E55" s="93">
        <v>4</v>
      </c>
      <c r="F55" s="127" t="s">
        <v>77</v>
      </c>
    </row>
    <row r="56" spans="1:6" x14ac:dyDescent="0.2">
      <c r="A56" s="87"/>
      <c r="B56" s="87"/>
      <c r="C56" s="87"/>
      <c r="D56" s="87"/>
      <c r="E56" s="87"/>
      <c r="F56" s="87"/>
    </row>
    <row r="57" spans="1:6" x14ac:dyDescent="0.2">
      <c r="A57" s="345" t="s">
        <v>95</v>
      </c>
      <c r="B57" s="345"/>
      <c r="C57" s="345"/>
      <c r="D57" s="345"/>
      <c r="E57" s="345"/>
      <c r="F57" s="345"/>
    </row>
    <row r="58" spans="1:6" x14ac:dyDescent="0.2">
      <c r="A58" s="98">
        <v>44889</v>
      </c>
      <c r="B58" s="99">
        <v>0.58333333333333337</v>
      </c>
      <c r="C58" s="128" t="s">
        <v>80</v>
      </c>
      <c r="D58" s="94">
        <v>2</v>
      </c>
      <c r="E58" s="94">
        <v>0</v>
      </c>
      <c r="F58" s="130" t="s">
        <v>81</v>
      </c>
    </row>
    <row r="59" spans="1:6" x14ac:dyDescent="0.2">
      <c r="A59" s="100">
        <v>44889</v>
      </c>
      <c r="B59" s="101">
        <v>0.70833333333333337</v>
      </c>
      <c r="C59" s="129" t="s">
        <v>82</v>
      </c>
      <c r="D59" s="94">
        <v>3</v>
      </c>
      <c r="E59" s="94">
        <v>0</v>
      </c>
      <c r="F59" s="131" t="s">
        <v>83</v>
      </c>
    </row>
    <row r="60" spans="1:6" x14ac:dyDescent="0.2">
      <c r="A60" s="98">
        <v>44893</v>
      </c>
      <c r="B60" s="99">
        <v>0.58333333333333337</v>
      </c>
      <c r="C60" s="128" t="s">
        <v>81</v>
      </c>
      <c r="D60" s="94">
        <v>1</v>
      </c>
      <c r="E60" s="94">
        <v>0</v>
      </c>
      <c r="F60" s="130" t="s">
        <v>83</v>
      </c>
    </row>
    <row r="61" spans="1:6" x14ac:dyDescent="0.2">
      <c r="A61" s="100">
        <v>44893</v>
      </c>
      <c r="B61" s="101">
        <v>0.83333333333333337</v>
      </c>
      <c r="C61" s="129" t="s">
        <v>82</v>
      </c>
      <c r="D61" s="94">
        <v>2</v>
      </c>
      <c r="E61" s="94">
        <v>1</v>
      </c>
      <c r="F61" s="131" t="s">
        <v>80</v>
      </c>
    </row>
    <row r="62" spans="1:6" x14ac:dyDescent="0.2">
      <c r="A62" s="98">
        <v>44897</v>
      </c>
      <c r="B62" s="99">
        <v>0.66666666666666663</v>
      </c>
      <c r="C62" s="128" t="s">
        <v>81</v>
      </c>
      <c r="D62" s="94">
        <v>1</v>
      </c>
      <c r="E62" s="94">
        <v>3</v>
      </c>
      <c r="F62" s="130" t="s">
        <v>82</v>
      </c>
    </row>
    <row r="63" spans="1:6" x14ac:dyDescent="0.2">
      <c r="A63" s="100">
        <v>44897</v>
      </c>
      <c r="B63" s="101">
        <v>0.66666666666666663</v>
      </c>
      <c r="C63" s="129" t="s">
        <v>83</v>
      </c>
      <c r="D63" s="94">
        <v>0</v>
      </c>
      <c r="E63" s="94">
        <v>2</v>
      </c>
      <c r="F63" s="131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44" t="s">
        <v>87</v>
      </c>
      <c r="B1" s="344"/>
      <c r="C1" s="344"/>
      <c r="D1" s="344"/>
      <c r="E1" s="344"/>
      <c r="F1" s="344"/>
    </row>
    <row r="2" spans="1:7" x14ac:dyDescent="0.2">
      <c r="A2" s="98">
        <v>44885</v>
      </c>
      <c r="B2" s="99">
        <v>0.70833333333333337</v>
      </c>
      <c r="C2" s="97" t="s">
        <v>43</v>
      </c>
      <c r="D2" s="95">
        <v>0</v>
      </c>
      <c r="E2" s="95">
        <v>1</v>
      </c>
      <c r="F2" s="102" t="s">
        <v>44</v>
      </c>
      <c r="G2" t="s">
        <v>96</v>
      </c>
    </row>
    <row r="3" spans="1:7" x14ac:dyDescent="0.2">
      <c r="A3" s="100">
        <v>44886</v>
      </c>
      <c r="B3" s="101">
        <v>0.70833333333333337</v>
      </c>
      <c r="C3" s="96" t="s">
        <v>47</v>
      </c>
      <c r="D3" s="95">
        <v>1</v>
      </c>
      <c r="E3" s="95">
        <v>1</v>
      </c>
      <c r="F3" s="103" t="s">
        <v>48</v>
      </c>
      <c r="G3" t="s">
        <v>88</v>
      </c>
    </row>
    <row r="4" spans="1:7" x14ac:dyDescent="0.2">
      <c r="A4" s="98">
        <v>44890</v>
      </c>
      <c r="B4" s="99">
        <v>0.58333333333333337</v>
      </c>
      <c r="C4" s="97" t="s">
        <v>43</v>
      </c>
      <c r="D4" s="95">
        <v>1</v>
      </c>
      <c r="E4" s="95">
        <v>2</v>
      </c>
      <c r="F4" s="102" t="s">
        <v>47</v>
      </c>
    </row>
    <row r="5" spans="1:7" x14ac:dyDescent="0.2">
      <c r="A5" s="100">
        <v>44890</v>
      </c>
      <c r="B5" s="101">
        <v>0.70833333333333337</v>
      </c>
      <c r="C5" s="96" t="s">
        <v>48</v>
      </c>
      <c r="D5" s="95">
        <v>2</v>
      </c>
      <c r="E5" s="95">
        <v>1</v>
      </c>
      <c r="F5" s="103" t="s">
        <v>44</v>
      </c>
    </row>
    <row r="6" spans="1:7" x14ac:dyDescent="0.2">
      <c r="A6" s="98">
        <v>44894</v>
      </c>
      <c r="B6" s="99">
        <v>0.66666666666666663</v>
      </c>
      <c r="C6" s="97" t="s">
        <v>48</v>
      </c>
      <c r="D6" s="95">
        <v>3</v>
      </c>
      <c r="E6" s="95">
        <v>0</v>
      </c>
      <c r="F6" s="102" t="s">
        <v>43</v>
      </c>
    </row>
    <row r="7" spans="1:7" x14ac:dyDescent="0.2">
      <c r="A7" s="100">
        <v>44894</v>
      </c>
      <c r="B7" s="101">
        <v>0.66666666666666663</v>
      </c>
      <c r="C7" s="96" t="s">
        <v>44</v>
      </c>
      <c r="D7" s="95">
        <v>1</v>
      </c>
      <c r="E7" s="95">
        <v>2</v>
      </c>
      <c r="F7" s="103" t="s">
        <v>47</v>
      </c>
    </row>
    <row r="8" spans="1:7" x14ac:dyDescent="0.2">
      <c r="A8" s="87"/>
      <c r="B8" s="87"/>
      <c r="C8" s="87"/>
      <c r="D8" s="87"/>
      <c r="E8" s="87"/>
      <c r="F8" s="87"/>
    </row>
    <row r="9" spans="1:7" x14ac:dyDescent="0.2">
      <c r="A9" s="343" t="s">
        <v>89</v>
      </c>
      <c r="B9" s="343"/>
      <c r="C9" s="343"/>
      <c r="D9" s="343"/>
      <c r="E9" s="343"/>
      <c r="F9" s="343"/>
    </row>
    <row r="10" spans="1:7" x14ac:dyDescent="0.2">
      <c r="A10" s="98">
        <v>44886</v>
      </c>
      <c r="B10" s="99">
        <v>0.58333333333333337</v>
      </c>
      <c r="C10" s="104" t="s">
        <v>50</v>
      </c>
      <c r="D10" s="88">
        <v>3</v>
      </c>
      <c r="E10" s="88">
        <v>1</v>
      </c>
      <c r="F10" s="106" t="s">
        <v>51</v>
      </c>
      <c r="G10" t="s">
        <v>96</v>
      </c>
    </row>
    <row r="11" spans="1:7" x14ac:dyDescent="0.2">
      <c r="A11" s="100">
        <v>44886</v>
      </c>
      <c r="B11" s="101">
        <v>0.83333333333333337</v>
      </c>
      <c r="C11" s="105" t="s">
        <v>52</v>
      </c>
      <c r="D11" s="88">
        <v>1</v>
      </c>
      <c r="E11" s="88">
        <v>2</v>
      </c>
      <c r="F11" s="107" t="s">
        <v>53</v>
      </c>
      <c r="G11" t="s">
        <v>88</v>
      </c>
    </row>
    <row r="12" spans="1:7" x14ac:dyDescent="0.2">
      <c r="A12" s="98">
        <v>44890</v>
      </c>
      <c r="B12" s="99">
        <v>0.83333333333333337</v>
      </c>
      <c r="C12" s="104" t="s">
        <v>50</v>
      </c>
      <c r="D12" s="88">
        <v>2</v>
      </c>
      <c r="E12" s="88">
        <v>0</v>
      </c>
      <c r="F12" s="106" t="s">
        <v>52</v>
      </c>
    </row>
    <row r="13" spans="1:7" x14ac:dyDescent="0.2">
      <c r="A13" s="100">
        <v>44890</v>
      </c>
      <c r="B13" s="101">
        <v>0.45833333333333331</v>
      </c>
      <c r="C13" s="105" t="s">
        <v>53</v>
      </c>
      <c r="D13" s="88">
        <v>1</v>
      </c>
      <c r="E13" s="88">
        <v>0</v>
      </c>
      <c r="F13" s="107" t="s">
        <v>51</v>
      </c>
    </row>
    <row r="14" spans="1:7" x14ac:dyDescent="0.2">
      <c r="A14" s="98">
        <v>44894</v>
      </c>
      <c r="B14" s="99">
        <v>0.83333333333333337</v>
      </c>
      <c r="C14" s="104" t="s">
        <v>53</v>
      </c>
      <c r="D14" s="88">
        <v>2</v>
      </c>
      <c r="E14" s="88">
        <v>2</v>
      </c>
      <c r="F14" s="106" t="s">
        <v>50</v>
      </c>
    </row>
    <row r="15" spans="1:7" x14ac:dyDescent="0.2">
      <c r="A15" s="100">
        <v>44894</v>
      </c>
      <c r="B15" s="101">
        <v>0.83333333333333337</v>
      </c>
      <c r="C15" s="105" t="s">
        <v>51</v>
      </c>
      <c r="D15" s="88">
        <v>0</v>
      </c>
      <c r="E15" s="88">
        <v>0</v>
      </c>
      <c r="F15" s="107" t="s">
        <v>52</v>
      </c>
    </row>
    <row r="16" spans="1:7" x14ac:dyDescent="0.2">
      <c r="A16" s="87"/>
      <c r="B16" s="87"/>
      <c r="C16" s="87"/>
      <c r="D16" s="87"/>
      <c r="E16" s="87"/>
      <c r="F16" s="87"/>
    </row>
    <row r="17" spans="1:7" x14ac:dyDescent="0.2">
      <c r="A17" s="349" t="s">
        <v>90</v>
      </c>
      <c r="B17" s="349"/>
      <c r="C17" s="349"/>
      <c r="D17" s="349"/>
      <c r="E17" s="349"/>
      <c r="F17" s="349"/>
    </row>
    <row r="18" spans="1:7" x14ac:dyDescent="0.2">
      <c r="A18" s="98">
        <v>44887</v>
      </c>
      <c r="B18" s="99">
        <v>0.70833333333333337</v>
      </c>
      <c r="C18" s="108" t="s">
        <v>55</v>
      </c>
      <c r="D18" s="89">
        <v>1</v>
      </c>
      <c r="E18" s="89">
        <v>2</v>
      </c>
      <c r="F18" s="110" t="s">
        <v>56</v>
      </c>
    </row>
    <row r="19" spans="1:7" x14ac:dyDescent="0.2">
      <c r="A19" s="100">
        <v>44887</v>
      </c>
      <c r="B19" s="101">
        <v>0.45833333333333331</v>
      </c>
      <c r="C19" s="109" t="s">
        <v>57</v>
      </c>
      <c r="D19" s="89">
        <v>3</v>
      </c>
      <c r="E19" s="89">
        <v>0</v>
      </c>
      <c r="F19" s="111" t="s">
        <v>58</v>
      </c>
      <c r="G19" t="s">
        <v>88</v>
      </c>
    </row>
    <row r="20" spans="1:7" x14ac:dyDescent="0.2">
      <c r="A20" s="98">
        <v>44891</v>
      </c>
      <c r="B20" s="99">
        <v>0.58333333333333337</v>
      </c>
      <c r="C20" s="108" t="s">
        <v>58</v>
      </c>
      <c r="D20" s="89">
        <v>1</v>
      </c>
      <c r="E20" s="89">
        <v>3</v>
      </c>
      <c r="F20" s="110" t="s">
        <v>56</v>
      </c>
    </row>
    <row r="21" spans="1:7" x14ac:dyDescent="0.2">
      <c r="A21" s="100">
        <v>44891</v>
      </c>
      <c r="B21" s="101">
        <v>0.83333333333333337</v>
      </c>
      <c r="C21" s="109" t="s">
        <v>55</v>
      </c>
      <c r="D21" s="89">
        <v>1</v>
      </c>
      <c r="E21" s="89">
        <v>2</v>
      </c>
      <c r="F21" s="111" t="s">
        <v>57</v>
      </c>
    </row>
    <row r="22" spans="1:7" x14ac:dyDescent="0.2">
      <c r="A22" s="98">
        <v>44895</v>
      </c>
      <c r="B22" s="99">
        <v>0.83333333333333337</v>
      </c>
      <c r="C22" s="108" t="s">
        <v>58</v>
      </c>
      <c r="D22" s="89">
        <v>0</v>
      </c>
      <c r="E22" s="89">
        <v>2</v>
      </c>
      <c r="F22" s="110" t="s">
        <v>55</v>
      </c>
    </row>
    <row r="23" spans="1:7" x14ac:dyDescent="0.2">
      <c r="A23" s="100">
        <v>44895</v>
      </c>
      <c r="B23" s="101">
        <v>0.83333333333333337</v>
      </c>
      <c r="C23" s="109" t="s">
        <v>56</v>
      </c>
      <c r="D23" s="89">
        <v>1</v>
      </c>
      <c r="E23" s="89">
        <v>2</v>
      </c>
      <c r="F23" s="111" t="s">
        <v>57</v>
      </c>
    </row>
    <row r="24" spans="1:7" x14ac:dyDescent="0.2">
      <c r="A24" s="87"/>
      <c r="B24" s="87"/>
      <c r="C24" s="87"/>
      <c r="D24" s="87"/>
      <c r="E24" s="87"/>
      <c r="F24" s="87"/>
    </row>
    <row r="25" spans="1:7" x14ac:dyDescent="0.2">
      <c r="A25" s="350" t="s">
        <v>91</v>
      </c>
      <c r="B25" s="350"/>
      <c r="C25" s="350"/>
      <c r="D25" s="350"/>
      <c r="E25" s="350"/>
      <c r="F25" s="350"/>
    </row>
    <row r="26" spans="1:7" x14ac:dyDescent="0.2">
      <c r="A26" s="98">
        <v>44887</v>
      </c>
      <c r="B26" s="99">
        <v>0.58333333333333337</v>
      </c>
      <c r="C26" s="112" t="s">
        <v>60</v>
      </c>
      <c r="D26" s="90">
        <v>2</v>
      </c>
      <c r="E26" s="90">
        <v>0</v>
      </c>
      <c r="F26" s="114" t="s">
        <v>61</v>
      </c>
    </row>
    <row r="27" spans="1:7" x14ac:dyDescent="0.2">
      <c r="A27" s="100">
        <v>44887</v>
      </c>
      <c r="B27" s="101">
        <v>0.83333333333333337</v>
      </c>
      <c r="C27" s="113" t="s">
        <v>62</v>
      </c>
      <c r="D27" s="90">
        <v>3</v>
      </c>
      <c r="E27" s="90">
        <v>1</v>
      </c>
      <c r="F27" s="115" t="s">
        <v>63</v>
      </c>
    </row>
    <row r="28" spans="1:7" x14ac:dyDescent="0.2">
      <c r="A28" s="98">
        <v>44891</v>
      </c>
      <c r="B28" s="99">
        <v>0.70833333333333337</v>
      </c>
      <c r="C28" s="112" t="s">
        <v>60</v>
      </c>
      <c r="D28" s="90">
        <v>0</v>
      </c>
      <c r="E28" s="90">
        <v>1</v>
      </c>
      <c r="F28" s="114" t="s">
        <v>62</v>
      </c>
    </row>
    <row r="29" spans="1:7" x14ac:dyDescent="0.2">
      <c r="A29" s="100">
        <v>44891</v>
      </c>
      <c r="B29" s="101">
        <v>0.45833333333333331</v>
      </c>
      <c r="C29" s="113" t="s">
        <v>63</v>
      </c>
      <c r="D29" s="90">
        <v>0</v>
      </c>
      <c r="E29" s="90">
        <v>0</v>
      </c>
      <c r="F29" s="115" t="s">
        <v>61</v>
      </c>
    </row>
    <row r="30" spans="1:7" x14ac:dyDescent="0.2">
      <c r="A30" s="98">
        <v>44895</v>
      </c>
      <c r="B30" s="99">
        <v>0.66666666666666663</v>
      </c>
      <c r="C30" s="112" t="s">
        <v>63</v>
      </c>
      <c r="D30" s="90">
        <v>1</v>
      </c>
      <c r="E30" s="90">
        <v>3</v>
      </c>
      <c r="F30" s="114" t="s">
        <v>60</v>
      </c>
    </row>
    <row r="31" spans="1:7" x14ac:dyDescent="0.2">
      <c r="A31" s="100">
        <v>43281</v>
      </c>
      <c r="B31" s="101">
        <v>0.66666666666666663</v>
      </c>
      <c r="C31" s="113" t="s">
        <v>61</v>
      </c>
      <c r="D31" s="90">
        <v>1</v>
      </c>
      <c r="E31" s="90">
        <v>2</v>
      </c>
      <c r="F31" s="115" t="s">
        <v>62</v>
      </c>
    </row>
    <row r="32" spans="1:7" x14ac:dyDescent="0.2">
      <c r="A32" s="87"/>
      <c r="B32" s="87"/>
      <c r="C32" s="87"/>
      <c r="D32" s="87"/>
      <c r="E32" s="87"/>
      <c r="F32" s="87"/>
    </row>
    <row r="33" spans="1:6" x14ac:dyDescent="0.2">
      <c r="A33" s="348" t="s">
        <v>92</v>
      </c>
      <c r="B33" s="348"/>
      <c r="C33" s="348"/>
      <c r="D33" s="348"/>
      <c r="E33" s="348"/>
      <c r="F33" s="348"/>
    </row>
    <row r="34" spans="1:6" x14ac:dyDescent="0.2">
      <c r="A34" s="98">
        <v>44888</v>
      </c>
      <c r="B34" s="99">
        <v>0.58333333333333337</v>
      </c>
      <c r="C34" s="116" t="s">
        <v>65</v>
      </c>
      <c r="D34" s="91">
        <v>2</v>
      </c>
      <c r="E34" s="91">
        <v>0</v>
      </c>
      <c r="F34" s="118" t="s">
        <v>66</v>
      </c>
    </row>
    <row r="35" spans="1:6" x14ac:dyDescent="0.2">
      <c r="A35" s="100">
        <v>44888</v>
      </c>
      <c r="B35" s="101">
        <v>0.70833333333333337</v>
      </c>
      <c r="C35" s="117" t="s">
        <v>67</v>
      </c>
      <c r="D35" s="91">
        <v>3</v>
      </c>
      <c r="E35" s="91">
        <v>1</v>
      </c>
      <c r="F35" s="119" t="s">
        <v>68</v>
      </c>
    </row>
    <row r="36" spans="1:6" x14ac:dyDescent="0.2">
      <c r="A36" s="98">
        <v>44892</v>
      </c>
      <c r="B36" s="99">
        <v>0.83333333333333337</v>
      </c>
      <c r="C36" s="116" t="s">
        <v>67</v>
      </c>
      <c r="D36" s="91">
        <v>2</v>
      </c>
      <c r="E36" s="91">
        <v>1</v>
      </c>
      <c r="F36" s="118" t="s">
        <v>65</v>
      </c>
    </row>
    <row r="37" spans="1:6" x14ac:dyDescent="0.2">
      <c r="A37" s="100">
        <v>44892</v>
      </c>
      <c r="B37" s="101">
        <v>0.45833333333333331</v>
      </c>
      <c r="C37" s="117" t="s">
        <v>66</v>
      </c>
      <c r="D37" s="91">
        <v>0</v>
      </c>
      <c r="E37" s="91">
        <v>1</v>
      </c>
      <c r="F37" s="119" t="s">
        <v>68</v>
      </c>
    </row>
    <row r="38" spans="1:6" x14ac:dyDescent="0.2">
      <c r="A38" s="98">
        <v>44896</v>
      </c>
      <c r="B38" s="99">
        <v>0.83333333333333337</v>
      </c>
      <c r="C38" s="116" t="s">
        <v>66</v>
      </c>
      <c r="D38" s="91">
        <v>0</v>
      </c>
      <c r="E38" s="91">
        <v>3</v>
      </c>
      <c r="F38" s="118" t="s">
        <v>67</v>
      </c>
    </row>
    <row r="39" spans="1:6" x14ac:dyDescent="0.2">
      <c r="A39" s="100">
        <v>44896</v>
      </c>
      <c r="B39" s="101">
        <v>0.83333333333333337</v>
      </c>
      <c r="C39" s="117" t="s">
        <v>68</v>
      </c>
      <c r="D39" s="91">
        <v>1</v>
      </c>
      <c r="E39" s="91">
        <v>1</v>
      </c>
      <c r="F39" s="119" t="s">
        <v>65</v>
      </c>
    </row>
    <row r="40" spans="1:6" x14ac:dyDescent="0.2">
      <c r="A40" s="87"/>
      <c r="B40" s="87"/>
      <c r="C40" s="87"/>
      <c r="D40" s="87"/>
      <c r="E40" s="87"/>
      <c r="F40" s="87"/>
    </row>
    <row r="41" spans="1:6" x14ac:dyDescent="0.2">
      <c r="A41" s="347" t="s">
        <v>93</v>
      </c>
      <c r="B41" s="347"/>
      <c r="C41" s="347"/>
      <c r="D41" s="347"/>
      <c r="E41" s="347"/>
      <c r="F41" s="347"/>
    </row>
    <row r="42" spans="1:6" x14ac:dyDescent="0.2">
      <c r="A42" s="98">
        <v>44888</v>
      </c>
      <c r="B42" s="99">
        <v>0.45833333333333331</v>
      </c>
      <c r="C42" s="120" t="s">
        <v>70</v>
      </c>
      <c r="D42" s="92">
        <v>0</v>
      </c>
      <c r="E42" s="92">
        <v>2</v>
      </c>
      <c r="F42" s="122" t="s">
        <v>71</v>
      </c>
    </row>
    <row r="43" spans="1:6" x14ac:dyDescent="0.2">
      <c r="A43" s="100">
        <v>44888</v>
      </c>
      <c r="B43" s="101">
        <v>0.83333333333333337</v>
      </c>
      <c r="C43" s="121" t="s">
        <v>72</v>
      </c>
      <c r="D43" s="92">
        <v>4</v>
      </c>
      <c r="E43" s="92">
        <v>0</v>
      </c>
      <c r="F43" s="123" t="s">
        <v>73</v>
      </c>
    </row>
    <row r="44" spans="1:6" x14ac:dyDescent="0.2">
      <c r="A44" s="98">
        <v>44892</v>
      </c>
      <c r="B44" s="99">
        <v>0.70833333333333337</v>
      </c>
      <c r="C44" s="120" t="s">
        <v>73</v>
      </c>
      <c r="D44" s="92">
        <v>1</v>
      </c>
      <c r="E44" s="92">
        <v>3</v>
      </c>
      <c r="F44" s="122" t="s">
        <v>71</v>
      </c>
    </row>
    <row r="45" spans="1:6" x14ac:dyDescent="0.2">
      <c r="A45" s="100">
        <v>44892</v>
      </c>
      <c r="B45" s="101">
        <v>0.58333333333333337</v>
      </c>
      <c r="C45" s="121" t="s">
        <v>70</v>
      </c>
      <c r="D45" s="92">
        <v>1</v>
      </c>
      <c r="E45" s="92">
        <v>2</v>
      </c>
      <c r="F45" s="123" t="s">
        <v>72</v>
      </c>
    </row>
    <row r="46" spans="1:6" x14ac:dyDescent="0.2">
      <c r="A46" s="98">
        <v>44896</v>
      </c>
      <c r="B46" s="99">
        <v>0.66666666666666663</v>
      </c>
      <c r="C46" s="120" t="s">
        <v>73</v>
      </c>
      <c r="D46" s="92">
        <v>0</v>
      </c>
      <c r="E46" s="92">
        <v>1</v>
      </c>
      <c r="F46" s="122" t="s">
        <v>70</v>
      </c>
    </row>
    <row r="47" spans="1:6" x14ac:dyDescent="0.2">
      <c r="A47" s="100">
        <v>44896</v>
      </c>
      <c r="B47" s="101">
        <v>0.66666666666666663</v>
      </c>
      <c r="C47" s="121" t="s">
        <v>71</v>
      </c>
      <c r="D47" s="92">
        <v>0</v>
      </c>
      <c r="E47" s="92">
        <v>1</v>
      </c>
      <c r="F47" s="123" t="s">
        <v>72</v>
      </c>
    </row>
    <row r="48" spans="1:6" x14ac:dyDescent="0.2">
      <c r="A48" s="87"/>
      <c r="B48" s="87"/>
      <c r="C48" s="87"/>
      <c r="D48" s="87"/>
      <c r="E48" s="87"/>
      <c r="F48" s="87"/>
    </row>
    <row r="49" spans="1:6" x14ac:dyDescent="0.2">
      <c r="A49" s="346" t="s">
        <v>94</v>
      </c>
      <c r="B49" s="346"/>
      <c r="C49" s="346"/>
      <c r="D49" s="346"/>
      <c r="E49" s="346"/>
      <c r="F49" s="346"/>
    </row>
    <row r="50" spans="1:6" x14ac:dyDescent="0.2">
      <c r="A50" s="98">
        <v>44889</v>
      </c>
      <c r="B50" s="99">
        <v>0.45833333333333331</v>
      </c>
      <c r="C50" s="124" t="s">
        <v>75</v>
      </c>
      <c r="D50" s="93">
        <v>0</v>
      </c>
      <c r="E50" s="93">
        <v>1</v>
      </c>
      <c r="F50" s="126" t="s">
        <v>76</v>
      </c>
    </row>
    <row r="51" spans="1:6" x14ac:dyDescent="0.2">
      <c r="A51" s="100">
        <v>44889</v>
      </c>
      <c r="B51" s="101">
        <v>0.83333333333333337</v>
      </c>
      <c r="C51" s="125" t="s">
        <v>77</v>
      </c>
      <c r="D51" s="93">
        <v>4</v>
      </c>
      <c r="E51" s="93">
        <v>1</v>
      </c>
      <c r="F51" s="127" t="s">
        <v>78</v>
      </c>
    </row>
    <row r="52" spans="1:6" x14ac:dyDescent="0.2">
      <c r="A52" s="98">
        <v>44893</v>
      </c>
      <c r="B52" s="99">
        <v>0.70833333333333337</v>
      </c>
      <c r="C52" s="124" t="s">
        <v>75</v>
      </c>
      <c r="D52" s="93">
        <v>0</v>
      </c>
      <c r="E52" s="93">
        <v>2</v>
      </c>
      <c r="F52" s="126" t="s">
        <v>77</v>
      </c>
    </row>
    <row r="53" spans="1:6" x14ac:dyDescent="0.2">
      <c r="A53" s="100">
        <v>44893</v>
      </c>
      <c r="B53" s="101">
        <v>0.45833333333333331</v>
      </c>
      <c r="C53" s="125" t="s">
        <v>78</v>
      </c>
      <c r="D53" s="93">
        <v>2</v>
      </c>
      <c r="E53" s="93">
        <v>2</v>
      </c>
      <c r="F53" s="127" t="s">
        <v>76</v>
      </c>
    </row>
    <row r="54" spans="1:6" x14ac:dyDescent="0.2">
      <c r="A54" s="98">
        <v>44897</v>
      </c>
      <c r="B54" s="99">
        <v>0.83333333333333337</v>
      </c>
      <c r="C54" s="124" t="s">
        <v>78</v>
      </c>
      <c r="D54" s="93">
        <v>1</v>
      </c>
      <c r="E54" s="93">
        <v>2</v>
      </c>
      <c r="F54" s="126" t="s">
        <v>75</v>
      </c>
    </row>
    <row r="55" spans="1:6" x14ac:dyDescent="0.2">
      <c r="A55" s="100">
        <v>44897</v>
      </c>
      <c r="B55" s="101">
        <v>0.83333333333333337</v>
      </c>
      <c r="C55" s="125" t="s">
        <v>76</v>
      </c>
      <c r="D55" s="93">
        <v>1</v>
      </c>
      <c r="E55" s="93">
        <v>2</v>
      </c>
      <c r="F55" s="127" t="s">
        <v>77</v>
      </c>
    </row>
    <row r="56" spans="1:6" x14ac:dyDescent="0.2">
      <c r="A56" s="87"/>
      <c r="B56" s="87"/>
      <c r="C56" s="87"/>
      <c r="D56" s="87"/>
      <c r="E56" s="87"/>
      <c r="F56" s="87"/>
    </row>
    <row r="57" spans="1:6" x14ac:dyDescent="0.2">
      <c r="A57" s="345" t="s">
        <v>95</v>
      </c>
      <c r="B57" s="345"/>
      <c r="C57" s="345"/>
      <c r="D57" s="345"/>
      <c r="E57" s="345"/>
      <c r="F57" s="345"/>
    </row>
    <row r="58" spans="1:6" x14ac:dyDescent="0.2">
      <c r="A58" s="98">
        <v>44889</v>
      </c>
      <c r="B58" s="99">
        <v>0.58333333333333337</v>
      </c>
      <c r="C58" s="128" t="s">
        <v>80</v>
      </c>
      <c r="D58" s="94">
        <v>2</v>
      </c>
      <c r="E58" s="94">
        <v>0</v>
      </c>
      <c r="F58" s="130" t="s">
        <v>81</v>
      </c>
    </row>
    <row r="59" spans="1:6" x14ac:dyDescent="0.2">
      <c r="A59" s="100">
        <v>44889</v>
      </c>
      <c r="B59" s="101">
        <v>0.70833333333333337</v>
      </c>
      <c r="C59" s="129" t="s">
        <v>82</v>
      </c>
      <c r="D59" s="94">
        <v>2</v>
      </c>
      <c r="E59" s="94">
        <v>1</v>
      </c>
      <c r="F59" s="131" t="s">
        <v>83</v>
      </c>
    </row>
    <row r="60" spans="1:6" x14ac:dyDescent="0.2">
      <c r="A60" s="98">
        <v>44893</v>
      </c>
      <c r="B60" s="99">
        <v>0.58333333333333337</v>
      </c>
      <c r="C60" s="128" t="s">
        <v>81</v>
      </c>
      <c r="D60" s="94">
        <v>1</v>
      </c>
      <c r="E60" s="94">
        <v>1</v>
      </c>
      <c r="F60" s="130" t="s">
        <v>83</v>
      </c>
    </row>
    <row r="61" spans="1:6" x14ac:dyDescent="0.2">
      <c r="A61" s="100">
        <v>44893</v>
      </c>
      <c r="B61" s="101">
        <v>0.83333333333333337</v>
      </c>
      <c r="C61" s="129" t="s">
        <v>82</v>
      </c>
      <c r="D61" s="94">
        <v>1</v>
      </c>
      <c r="E61" s="94">
        <v>1</v>
      </c>
      <c r="F61" s="131" t="s">
        <v>80</v>
      </c>
    </row>
    <row r="62" spans="1:6" x14ac:dyDescent="0.2">
      <c r="A62" s="98">
        <v>44897</v>
      </c>
      <c r="B62" s="99">
        <v>0.66666666666666663</v>
      </c>
      <c r="C62" s="128" t="s">
        <v>81</v>
      </c>
      <c r="D62" s="94">
        <v>1</v>
      </c>
      <c r="E62" s="94">
        <v>3</v>
      </c>
      <c r="F62" s="130" t="s">
        <v>82</v>
      </c>
    </row>
    <row r="63" spans="1:6" x14ac:dyDescent="0.2">
      <c r="A63" s="100">
        <v>44897</v>
      </c>
      <c r="B63" s="101">
        <v>0.66666666666666663</v>
      </c>
      <c r="C63" s="129" t="s">
        <v>83</v>
      </c>
      <c r="D63" s="94">
        <v>0</v>
      </c>
      <c r="E63" s="94">
        <v>2</v>
      </c>
      <c r="F63" s="131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44" t="s">
        <v>87</v>
      </c>
      <c r="B1" s="344"/>
      <c r="C1" s="344"/>
      <c r="D1" s="344"/>
      <c r="E1" s="344"/>
      <c r="F1" s="344"/>
    </row>
    <row r="2" spans="1:7" x14ac:dyDescent="0.2">
      <c r="A2" s="98">
        <v>44885</v>
      </c>
      <c r="B2" s="99">
        <v>0.70833333333333337</v>
      </c>
      <c r="C2" s="97" t="s">
        <v>43</v>
      </c>
      <c r="D2" s="95">
        <v>1</v>
      </c>
      <c r="E2" s="95">
        <v>1</v>
      </c>
      <c r="F2" s="102" t="s">
        <v>44</v>
      </c>
      <c r="G2" t="s">
        <v>88</v>
      </c>
    </row>
    <row r="3" spans="1:7" x14ac:dyDescent="0.2">
      <c r="A3" s="100">
        <v>44886</v>
      </c>
      <c r="B3" s="101">
        <v>0.70833333333333337</v>
      </c>
      <c r="C3" s="96" t="s">
        <v>47</v>
      </c>
      <c r="D3" s="95">
        <v>1</v>
      </c>
      <c r="E3" s="95">
        <v>3</v>
      </c>
      <c r="F3" s="103" t="s">
        <v>48</v>
      </c>
      <c r="G3" t="s">
        <v>96</v>
      </c>
    </row>
    <row r="4" spans="1:7" x14ac:dyDescent="0.2">
      <c r="A4" s="98">
        <v>44890</v>
      </c>
      <c r="B4" s="99">
        <v>0.58333333333333337</v>
      </c>
      <c r="C4" s="97" t="s">
        <v>43</v>
      </c>
      <c r="D4" s="95">
        <v>0</v>
      </c>
      <c r="E4" s="95">
        <v>2</v>
      </c>
      <c r="F4" s="102" t="s">
        <v>47</v>
      </c>
    </row>
    <row r="5" spans="1:7" x14ac:dyDescent="0.2">
      <c r="A5" s="100">
        <v>44890</v>
      </c>
      <c r="B5" s="101">
        <v>0.70833333333333337</v>
      </c>
      <c r="C5" s="96" t="s">
        <v>48</v>
      </c>
      <c r="D5" s="95">
        <v>2</v>
      </c>
      <c r="E5" s="95">
        <v>0</v>
      </c>
      <c r="F5" s="103" t="s">
        <v>44</v>
      </c>
    </row>
    <row r="6" spans="1:7" x14ac:dyDescent="0.2">
      <c r="A6" s="98">
        <v>44894</v>
      </c>
      <c r="B6" s="99">
        <v>0.66666666666666663</v>
      </c>
      <c r="C6" s="97" t="s">
        <v>48</v>
      </c>
      <c r="D6" s="95">
        <v>1</v>
      </c>
      <c r="E6" s="95">
        <v>1</v>
      </c>
      <c r="F6" s="102" t="s">
        <v>43</v>
      </c>
    </row>
    <row r="7" spans="1:7" x14ac:dyDescent="0.2">
      <c r="A7" s="100">
        <v>44894</v>
      </c>
      <c r="B7" s="101">
        <v>0.66666666666666663</v>
      </c>
      <c r="C7" s="96" t="s">
        <v>44</v>
      </c>
      <c r="D7" s="95">
        <v>1</v>
      </c>
      <c r="E7" s="95">
        <v>2</v>
      </c>
      <c r="F7" s="103" t="s">
        <v>47</v>
      </c>
    </row>
    <row r="8" spans="1:7" x14ac:dyDescent="0.2">
      <c r="A8" s="87"/>
      <c r="B8" s="87"/>
      <c r="C8" s="87"/>
      <c r="D8" s="87"/>
      <c r="E8" s="87"/>
      <c r="F8" s="87"/>
    </row>
    <row r="9" spans="1:7" x14ac:dyDescent="0.2">
      <c r="A9" s="343" t="s">
        <v>89</v>
      </c>
      <c r="B9" s="343"/>
      <c r="C9" s="343"/>
      <c r="D9" s="343"/>
      <c r="E9" s="343"/>
      <c r="F9" s="343"/>
    </row>
    <row r="10" spans="1:7" x14ac:dyDescent="0.2">
      <c r="A10" s="98">
        <v>44886</v>
      </c>
      <c r="B10" s="99">
        <v>0.58333333333333337</v>
      </c>
      <c r="C10" s="104" t="s">
        <v>50</v>
      </c>
      <c r="D10" s="88">
        <v>3</v>
      </c>
      <c r="E10" s="88">
        <v>0</v>
      </c>
      <c r="F10" s="106" t="s">
        <v>51</v>
      </c>
      <c r="G10" t="s">
        <v>96</v>
      </c>
    </row>
    <row r="11" spans="1:7" x14ac:dyDescent="0.2">
      <c r="A11" s="100">
        <v>44886</v>
      </c>
      <c r="B11" s="101">
        <v>0.83333333333333337</v>
      </c>
      <c r="C11" s="105" t="s">
        <v>52</v>
      </c>
      <c r="D11" s="88">
        <v>1</v>
      </c>
      <c r="E11" s="88">
        <v>2</v>
      </c>
      <c r="F11" s="107" t="s">
        <v>53</v>
      </c>
      <c r="G11" t="s">
        <v>88</v>
      </c>
    </row>
    <row r="12" spans="1:7" x14ac:dyDescent="0.2">
      <c r="A12" s="98">
        <v>44890</v>
      </c>
      <c r="B12" s="99">
        <v>0.83333333333333337</v>
      </c>
      <c r="C12" s="104" t="s">
        <v>50</v>
      </c>
      <c r="D12" s="88">
        <v>2</v>
      </c>
      <c r="E12" s="88">
        <v>1</v>
      </c>
      <c r="F12" s="106" t="s">
        <v>52</v>
      </c>
    </row>
    <row r="13" spans="1:7" x14ac:dyDescent="0.2">
      <c r="A13" s="100">
        <v>44890</v>
      </c>
      <c r="B13" s="101">
        <v>0.45833333333333331</v>
      </c>
      <c r="C13" s="105" t="s">
        <v>53</v>
      </c>
      <c r="D13" s="88">
        <v>1</v>
      </c>
      <c r="E13" s="88">
        <v>1</v>
      </c>
      <c r="F13" s="107" t="s">
        <v>51</v>
      </c>
    </row>
    <row r="14" spans="1:7" x14ac:dyDescent="0.2">
      <c r="A14" s="98">
        <v>44894</v>
      </c>
      <c r="B14" s="99">
        <v>0.83333333333333337</v>
      </c>
      <c r="C14" s="104" t="s">
        <v>53</v>
      </c>
      <c r="D14" s="88">
        <v>2</v>
      </c>
      <c r="E14" s="88">
        <v>2</v>
      </c>
      <c r="F14" s="106" t="s">
        <v>50</v>
      </c>
    </row>
    <row r="15" spans="1:7" x14ac:dyDescent="0.2">
      <c r="A15" s="100">
        <v>44894</v>
      </c>
      <c r="B15" s="101">
        <v>0.83333333333333337</v>
      </c>
      <c r="C15" s="105" t="s">
        <v>51</v>
      </c>
      <c r="D15" s="88">
        <v>2</v>
      </c>
      <c r="E15" s="88">
        <v>1</v>
      </c>
      <c r="F15" s="107" t="s">
        <v>52</v>
      </c>
    </row>
    <row r="16" spans="1:7" x14ac:dyDescent="0.2">
      <c r="A16" s="87"/>
      <c r="B16" s="87"/>
      <c r="C16" s="87"/>
      <c r="D16" s="87"/>
      <c r="E16" s="87"/>
      <c r="F16" s="87"/>
    </row>
    <row r="17" spans="1:7" x14ac:dyDescent="0.2">
      <c r="A17" s="349" t="s">
        <v>90</v>
      </c>
      <c r="B17" s="349"/>
      <c r="C17" s="349"/>
      <c r="D17" s="349"/>
      <c r="E17" s="349"/>
      <c r="F17" s="349"/>
    </row>
    <row r="18" spans="1:7" x14ac:dyDescent="0.2">
      <c r="A18" s="98">
        <v>44887</v>
      </c>
      <c r="B18" s="99">
        <v>0.70833333333333337</v>
      </c>
      <c r="C18" s="108" t="s">
        <v>55</v>
      </c>
      <c r="D18" s="89">
        <v>1</v>
      </c>
      <c r="E18" s="89">
        <v>1</v>
      </c>
      <c r="F18" s="110" t="s">
        <v>56</v>
      </c>
    </row>
    <row r="19" spans="1:7" x14ac:dyDescent="0.2">
      <c r="A19" s="100">
        <v>44887</v>
      </c>
      <c r="B19" s="101">
        <v>0.45833333333333331</v>
      </c>
      <c r="C19" s="109" t="s">
        <v>57</v>
      </c>
      <c r="D19" s="89">
        <v>4</v>
      </c>
      <c r="E19" s="89">
        <v>0</v>
      </c>
      <c r="F19" s="111" t="s">
        <v>58</v>
      </c>
      <c r="G19" t="s">
        <v>88</v>
      </c>
    </row>
    <row r="20" spans="1:7" x14ac:dyDescent="0.2">
      <c r="A20" s="98">
        <v>44891</v>
      </c>
      <c r="B20" s="99">
        <v>0.58333333333333337</v>
      </c>
      <c r="C20" s="108" t="s">
        <v>58</v>
      </c>
      <c r="D20" s="89">
        <v>0</v>
      </c>
      <c r="E20" s="89">
        <v>2</v>
      </c>
      <c r="F20" s="110" t="s">
        <v>56</v>
      </c>
    </row>
    <row r="21" spans="1:7" x14ac:dyDescent="0.2">
      <c r="A21" s="100">
        <v>44891</v>
      </c>
      <c r="B21" s="101">
        <v>0.83333333333333337</v>
      </c>
      <c r="C21" s="109" t="s">
        <v>55</v>
      </c>
      <c r="D21" s="89">
        <v>1</v>
      </c>
      <c r="E21" s="89">
        <v>2</v>
      </c>
      <c r="F21" s="111" t="s">
        <v>57</v>
      </c>
    </row>
    <row r="22" spans="1:7" x14ac:dyDescent="0.2">
      <c r="A22" s="98">
        <v>44895</v>
      </c>
      <c r="B22" s="99">
        <v>0.83333333333333337</v>
      </c>
      <c r="C22" s="108" t="s">
        <v>58</v>
      </c>
      <c r="D22" s="89">
        <v>0</v>
      </c>
      <c r="E22" s="89">
        <v>3</v>
      </c>
      <c r="F22" s="110" t="s">
        <v>55</v>
      </c>
    </row>
    <row r="23" spans="1:7" x14ac:dyDescent="0.2">
      <c r="A23" s="100">
        <v>44895</v>
      </c>
      <c r="B23" s="101">
        <v>0.83333333333333337</v>
      </c>
      <c r="C23" s="109" t="s">
        <v>56</v>
      </c>
      <c r="D23" s="89">
        <v>1</v>
      </c>
      <c r="E23" s="89">
        <v>2</v>
      </c>
      <c r="F23" s="111" t="s">
        <v>57</v>
      </c>
    </row>
    <row r="24" spans="1:7" x14ac:dyDescent="0.2">
      <c r="A24" s="87"/>
      <c r="B24" s="87"/>
      <c r="C24" s="87"/>
      <c r="D24" s="87"/>
      <c r="E24" s="87"/>
      <c r="F24" s="87"/>
    </row>
    <row r="25" spans="1:7" x14ac:dyDescent="0.2">
      <c r="A25" s="350" t="s">
        <v>91</v>
      </c>
      <c r="B25" s="350"/>
      <c r="C25" s="350"/>
      <c r="D25" s="350"/>
      <c r="E25" s="350"/>
      <c r="F25" s="350"/>
    </row>
    <row r="26" spans="1:7" x14ac:dyDescent="0.2">
      <c r="A26" s="98">
        <v>44887</v>
      </c>
      <c r="B26" s="99">
        <v>0.58333333333333337</v>
      </c>
      <c r="C26" s="112" t="s">
        <v>60</v>
      </c>
      <c r="D26" s="90">
        <v>2</v>
      </c>
      <c r="E26" s="90">
        <v>1</v>
      </c>
      <c r="F26" s="114" t="s">
        <v>61</v>
      </c>
    </row>
    <row r="27" spans="1:7" x14ac:dyDescent="0.2">
      <c r="A27" s="100">
        <v>44887</v>
      </c>
      <c r="B27" s="101">
        <v>0.83333333333333337</v>
      </c>
      <c r="C27" s="113" t="s">
        <v>62</v>
      </c>
      <c r="D27" s="90">
        <v>2</v>
      </c>
      <c r="E27" s="90">
        <v>1</v>
      </c>
      <c r="F27" s="115" t="s">
        <v>63</v>
      </c>
    </row>
    <row r="28" spans="1:7" x14ac:dyDescent="0.2">
      <c r="A28" s="98">
        <v>44891</v>
      </c>
      <c r="B28" s="99">
        <v>0.70833333333333337</v>
      </c>
      <c r="C28" s="112" t="s">
        <v>60</v>
      </c>
      <c r="D28" s="90">
        <v>0</v>
      </c>
      <c r="E28" s="90">
        <v>2</v>
      </c>
      <c r="F28" s="114" t="s">
        <v>62</v>
      </c>
    </row>
    <row r="29" spans="1:7" x14ac:dyDescent="0.2">
      <c r="A29" s="100">
        <v>44891</v>
      </c>
      <c r="B29" s="101">
        <v>0.45833333333333331</v>
      </c>
      <c r="C29" s="113" t="s">
        <v>63</v>
      </c>
      <c r="D29" s="90">
        <v>1</v>
      </c>
      <c r="E29" s="90">
        <v>1</v>
      </c>
      <c r="F29" s="115" t="s">
        <v>61</v>
      </c>
    </row>
    <row r="30" spans="1:7" x14ac:dyDescent="0.2">
      <c r="A30" s="98">
        <v>44895</v>
      </c>
      <c r="B30" s="99">
        <v>0.66666666666666663</v>
      </c>
      <c r="C30" s="112" t="s">
        <v>63</v>
      </c>
      <c r="D30" s="90">
        <v>0</v>
      </c>
      <c r="E30" s="90">
        <v>2</v>
      </c>
      <c r="F30" s="114" t="s">
        <v>60</v>
      </c>
    </row>
    <row r="31" spans="1:7" x14ac:dyDescent="0.2">
      <c r="A31" s="100">
        <v>43281</v>
      </c>
      <c r="B31" s="101">
        <v>0.66666666666666663</v>
      </c>
      <c r="C31" s="113" t="s">
        <v>61</v>
      </c>
      <c r="D31" s="90">
        <v>1</v>
      </c>
      <c r="E31" s="90">
        <v>3</v>
      </c>
      <c r="F31" s="115" t="s">
        <v>62</v>
      </c>
    </row>
    <row r="32" spans="1:7" x14ac:dyDescent="0.2">
      <c r="A32" s="87"/>
      <c r="B32" s="87"/>
      <c r="C32" s="87"/>
      <c r="D32" s="87"/>
      <c r="E32" s="87"/>
      <c r="F32" s="87"/>
    </row>
    <row r="33" spans="1:6" x14ac:dyDescent="0.2">
      <c r="A33" s="348" t="s">
        <v>92</v>
      </c>
      <c r="B33" s="348"/>
      <c r="C33" s="348"/>
      <c r="D33" s="348"/>
      <c r="E33" s="348"/>
      <c r="F33" s="348"/>
    </row>
    <row r="34" spans="1:6" x14ac:dyDescent="0.2">
      <c r="A34" s="98">
        <v>44888</v>
      </c>
      <c r="B34" s="99">
        <v>0.58333333333333337</v>
      </c>
      <c r="C34" s="116" t="s">
        <v>65</v>
      </c>
      <c r="D34" s="91">
        <v>3</v>
      </c>
      <c r="E34" s="91">
        <v>0</v>
      </c>
      <c r="F34" s="118" t="s">
        <v>66</v>
      </c>
    </row>
    <row r="35" spans="1:6" x14ac:dyDescent="0.2">
      <c r="A35" s="100">
        <v>44888</v>
      </c>
      <c r="B35" s="101">
        <v>0.70833333333333337</v>
      </c>
      <c r="C35" s="117" t="s">
        <v>67</v>
      </c>
      <c r="D35" s="91">
        <v>2</v>
      </c>
      <c r="E35" s="91">
        <v>1</v>
      </c>
      <c r="F35" s="119" t="s">
        <v>68</v>
      </c>
    </row>
    <row r="36" spans="1:6" x14ac:dyDescent="0.2">
      <c r="A36" s="98">
        <v>44892</v>
      </c>
      <c r="B36" s="99">
        <v>0.83333333333333337</v>
      </c>
      <c r="C36" s="116" t="s">
        <v>67</v>
      </c>
      <c r="D36" s="91">
        <v>2</v>
      </c>
      <c r="E36" s="91">
        <v>3</v>
      </c>
      <c r="F36" s="118" t="s">
        <v>65</v>
      </c>
    </row>
    <row r="37" spans="1:6" x14ac:dyDescent="0.2">
      <c r="A37" s="100">
        <v>44892</v>
      </c>
      <c r="B37" s="101">
        <v>0.45833333333333331</v>
      </c>
      <c r="C37" s="117" t="s">
        <v>66</v>
      </c>
      <c r="D37" s="91">
        <v>1</v>
      </c>
      <c r="E37" s="91">
        <v>1</v>
      </c>
      <c r="F37" s="119" t="s">
        <v>68</v>
      </c>
    </row>
    <row r="38" spans="1:6" x14ac:dyDescent="0.2">
      <c r="A38" s="98">
        <v>44896</v>
      </c>
      <c r="B38" s="99">
        <v>0.83333333333333337</v>
      </c>
      <c r="C38" s="116" t="s">
        <v>66</v>
      </c>
      <c r="D38" s="91">
        <v>1</v>
      </c>
      <c r="E38" s="91">
        <v>2</v>
      </c>
      <c r="F38" s="118" t="s">
        <v>67</v>
      </c>
    </row>
    <row r="39" spans="1:6" x14ac:dyDescent="0.2">
      <c r="A39" s="100">
        <v>44896</v>
      </c>
      <c r="B39" s="101">
        <v>0.83333333333333337</v>
      </c>
      <c r="C39" s="117" t="s">
        <v>68</v>
      </c>
      <c r="D39" s="91">
        <v>0</v>
      </c>
      <c r="E39" s="91">
        <v>2</v>
      </c>
      <c r="F39" s="119" t="s">
        <v>65</v>
      </c>
    </row>
    <row r="40" spans="1:6" x14ac:dyDescent="0.2">
      <c r="A40" s="87"/>
      <c r="B40" s="87"/>
      <c r="C40" s="87"/>
      <c r="D40" s="87"/>
      <c r="E40" s="87"/>
      <c r="F40" s="87"/>
    </row>
    <row r="41" spans="1:6" x14ac:dyDescent="0.2">
      <c r="A41" s="347" t="s">
        <v>93</v>
      </c>
      <c r="B41" s="347"/>
      <c r="C41" s="347"/>
      <c r="D41" s="347"/>
      <c r="E41" s="347"/>
      <c r="F41" s="347"/>
    </row>
    <row r="42" spans="1:6" x14ac:dyDescent="0.2">
      <c r="A42" s="98">
        <v>44888</v>
      </c>
      <c r="B42" s="99">
        <v>0.45833333333333331</v>
      </c>
      <c r="C42" s="120" t="s">
        <v>70</v>
      </c>
      <c r="D42" s="92">
        <v>0</v>
      </c>
      <c r="E42" s="92">
        <v>2</v>
      </c>
      <c r="F42" s="122" t="s">
        <v>71</v>
      </c>
    </row>
    <row r="43" spans="1:6" x14ac:dyDescent="0.2">
      <c r="A43" s="100">
        <v>44888</v>
      </c>
      <c r="B43" s="101">
        <v>0.83333333333333337</v>
      </c>
      <c r="C43" s="121" t="s">
        <v>72</v>
      </c>
      <c r="D43" s="92">
        <v>2</v>
      </c>
      <c r="E43" s="92">
        <v>0</v>
      </c>
      <c r="F43" s="123" t="s">
        <v>73</v>
      </c>
    </row>
    <row r="44" spans="1:6" x14ac:dyDescent="0.2">
      <c r="A44" s="98">
        <v>44892</v>
      </c>
      <c r="B44" s="99">
        <v>0.70833333333333337</v>
      </c>
      <c r="C44" s="120" t="s">
        <v>73</v>
      </c>
      <c r="D44" s="92">
        <v>0</v>
      </c>
      <c r="E44" s="92">
        <v>1</v>
      </c>
      <c r="F44" s="122" t="s">
        <v>71</v>
      </c>
    </row>
    <row r="45" spans="1:6" x14ac:dyDescent="0.2">
      <c r="A45" s="100">
        <v>44892</v>
      </c>
      <c r="B45" s="101">
        <v>0.58333333333333337</v>
      </c>
      <c r="C45" s="121" t="s">
        <v>70</v>
      </c>
      <c r="D45" s="92">
        <v>0</v>
      </c>
      <c r="E45" s="92">
        <v>1</v>
      </c>
      <c r="F45" s="123" t="s">
        <v>72</v>
      </c>
    </row>
    <row r="46" spans="1:6" x14ac:dyDescent="0.2">
      <c r="A46" s="98">
        <v>44896</v>
      </c>
      <c r="B46" s="99">
        <v>0.66666666666666663</v>
      </c>
      <c r="C46" s="120" t="s">
        <v>73</v>
      </c>
      <c r="D46" s="92">
        <v>0</v>
      </c>
      <c r="E46" s="92">
        <v>2</v>
      </c>
      <c r="F46" s="122" t="s">
        <v>70</v>
      </c>
    </row>
    <row r="47" spans="1:6" x14ac:dyDescent="0.2">
      <c r="A47" s="100">
        <v>44896</v>
      </c>
      <c r="B47" s="101">
        <v>0.66666666666666663</v>
      </c>
      <c r="C47" s="121" t="s">
        <v>71</v>
      </c>
      <c r="D47" s="92">
        <v>1</v>
      </c>
      <c r="E47" s="92">
        <v>1</v>
      </c>
      <c r="F47" s="123" t="s">
        <v>72</v>
      </c>
    </row>
    <row r="48" spans="1:6" x14ac:dyDescent="0.2">
      <c r="A48" s="87"/>
      <c r="B48" s="87"/>
      <c r="C48" s="87"/>
      <c r="D48" s="87"/>
      <c r="E48" s="87"/>
      <c r="F48" s="87"/>
    </row>
    <row r="49" spans="1:6" x14ac:dyDescent="0.2">
      <c r="A49" s="346" t="s">
        <v>94</v>
      </c>
      <c r="B49" s="346"/>
      <c r="C49" s="346"/>
      <c r="D49" s="346"/>
      <c r="E49" s="346"/>
      <c r="F49" s="346"/>
    </row>
    <row r="50" spans="1:6" x14ac:dyDescent="0.2">
      <c r="A50" s="98">
        <v>44889</v>
      </c>
      <c r="B50" s="99">
        <v>0.45833333333333331</v>
      </c>
      <c r="C50" s="124" t="s">
        <v>75</v>
      </c>
      <c r="D50" s="93">
        <v>1</v>
      </c>
      <c r="E50" s="93">
        <v>1</v>
      </c>
      <c r="F50" s="126" t="s">
        <v>76</v>
      </c>
    </row>
    <row r="51" spans="1:6" x14ac:dyDescent="0.2">
      <c r="A51" s="100">
        <v>44889</v>
      </c>
      <c r="B51" s="101">
        <v>0.83333333333333337</v>
      </c>
      <c r="C51" s="125" t="s">
        <v>77</v>
      </c>
      <c r="D51" s="93">
        <v>2</v>
      </c>
      <c r="E51" s="93">
        <v>1</v>
      </c>
      <c r="F51" s="127" t="s">
        <v>78</v>
      </c>
    </row>
    <row r="52" spans="1:6" x14ac:dyDescent="0.2">
      <c r="A52" s="98">
        <v>44893</v>
      </c>
      <c r="B52" s="99">
        <v>0.70833333333333337</v>
      </c>
      <c r="C52" s="124" t="s">
        <v>75</v>
      </c>
      <c r="D52" s="93">
        <v>1</v>
      </c>
      <c r="E52" s="93">
        <v>3</v>
      </c>
      <c r="F52" s="126" t="s">
        <v>77</v>
      </c>
    </row>
    <row r="53" spans="1:6" x14ac:dyDescent="0.2">
      <c r="A53" s="100">
        <v>44893</v>
      </c>
      <c r="B53" s="101">
        <v>0.45833333333333331</v>
      </c>
      <c r="C53" s="125" t="s">
        <v>78</v>
      </c>
      <c r="D53" s="93">
        <v>1</v>
      </c>
      <c r="E53" s="93">
        <v>1</v>
      </c>
      <c r="F53" s="127" t="s">
        <v>76</v>
      </c>
    </row>
    <row r="54" spans="1:6" x14ac:dyDescent="0.2">
      <c r="A54" s="98">
        <v>44897</v>
      </c>
      <c r="B54" s="99">
        <v>0.83333333333333337</v>
      </c>
      <c r="C54" s="124" t="s">
        <v>78</v>
      </c>
      <c r="D54" s="93">
        <v>0</v>
      </c>
      <c r="E54" s="93">
        <v>0</v>
      </c>
      <c r="F54" s="126" t="s">
        <v>75</v>
      </c>
    </row>
    <row r="55" spans="1:6" x14ac:dyDescent="0.2">
      <c r="A55" s="100">
        <v>44897</v>
      </c>
      <c r="B55" s="101">
        <v>0.83333333333333337</v>
      </c>
      <c r="C55" s="125" t="s">
        <v>76</v>
      </c>
      <c r="D55" s="93">
        <v>1</v>
      </c>
      <c r="E55" s="93">
        <v>3</v>
      </c>
      <c r="F55" s="127" t="s">
        <v>77</v>
      </c>
    </row>
    <row r="56" spans="1:6" x14ac:dyDescent="0.2">
      <c r="A56" s="87"/>
      <c r="B56" s="87"/>
      <c r="C56" s="87"/>
      <c r="D56" s="87"/>
      <c r="E56" s="87"/>
      <c r="F56" s="87"/>
    </row>
    <row r="57" spans="1:6" x14ac:dyDescent="0.2">
      <c r="A57" s="345" t="s">
        <v>95</v>
      </c>
      <c r="B57" s="345"/>
      <c r="C57" s="345"/>
      <c r="D57" s="345"/>
      <c r="E57" s="345"/>
      <c r="F57" s="345"/>
    </row>
    <row r="58" spans="1:6" x14ac:dyDescent="0.2">
      <c r="A58" s="98">
        <v>44889</v>
      </c>
      <c r="B58" s="99">
        <v>0.58333333333333337</v>
      </c>
      <c r="C58" s="128" t="s">
        <v>80</v>
      </c>
      <c r="D58" s="94">
        <v>1</v>
      </c>
      <c r="E58" s="94">
        <v>0</v>
      </c>
      <c r="F58" s="130" t="s">
        <v>81</v>
      </c>
    </row>
    <row r="59" spans="1:6" x14ac:dyDescent="0.2">
      <c r="A59" s="100">
        <v>44889</v>
      </c>
      <c r="B59" s="101">
        <v>0.70833333333333337</v>
      </c>
      <c r="C59" s="129" t="s">
        <v>82</v>
      </c>
      <c r="D59" s="94">
        <v>2</v>
      </c>
      <c r="E59" s="94">
        <v>0</v>
      </c>
      <c r="F59" s="131" t="s">
        <v>83</v>
      </c>
    </row>
    <row r="60" spans="1:6" x14ac:dyDescent="0.2">
      <c r="A60" s="98">
        <v>44893</v>
      </c>
      <c r="B60" s="99">
        <v>0.58333333333333337</v>
      </c>
      <c r="C60" s="128" t="s">
        <v>81</v>
      </c>
      <c r="D60" s="94">
        <v>1</v>
      </c>
      <c r="E60" s="94">
        <v>2</v>
      </c>
      <c r="F60" s="130" t="s">
        <v>83</v>
      </c>
    </row>
    <row r="61" spans="1:6" x14ac:dyDescent="0.2">
      <c r="A61" s="100">
        <v>44893</v>
      </c>
      <c r="B61" s="101">
        <v>0.83333333333333337</v>
      </c>
      <c r="C61" s="129" t="s">
        <v>82</v>
      </c>
      <c r="D61" s="94">
        <v>2</v>
      </c>
      <c r="E61" s="94">
        <v>0</v>
      </c>
      <c r="F61" s="131" t="s">
        <v>80</v>
      </c>
    </row>
    <row r="62" spans="1:6" x14ac:dyDescent="0.2">
      <c r="A62" s="98">
        <v>44897</v>
      </c>
      <c r="B62" s="99">
        <v>0.66666666666666663</v>
      </c>
      <c r="C62" s="128" t="s">
        <v>81</v>
      </c>
      <c r="D62" s="94">
        <v>0</v>
      </c>
      <c r="E62" s="94">
        <v>3</v>
      </c>
      <c r="F62" s="130" t="s">
        <v>82</v>
      </c>
    </row>
    <row r="63" spans="1:6" x14ac:dyDescent="0.2">
      <c r="A63" s="100">
        <v>44897</v>
      </c>
      <c r="B63" s="101">
        <v>0.66666666666666663</v>
      </c>
      <c r="C63" s="129" t="s">
        <v>83</v>
      </c>
      <c r="D63" s="94">
        <v>1</v>
      </c>
      <c r="E63" s="94">
        <v>1</v>
      </c>
      <c r="F63" s="131" t="s">
        <v>80</v>
      </c>
    </row>
  </sheetData>
  <mergeCells count="8">
    <mergeCell ref="A57:F57"/>
    <mergeCell ref="A49:F49"/>
    <mergeCell ref="A1:F1"/>
    <mergeCell ref="A9:F9"/>
    <mergeCell ref="A17:F17"/>
    <mergeCell ref="A25:F25"/>
    <mergeCell ref="A41:F41"/>
    <mergeCell ref="A33:F33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44" t="s">
        <v>87</v>
      </c>
      <c r="B1" s="344"/>
      <c r="C1" s="344"/>
      <c r="D1" s="344"/>
      <c r="E1" s="344"/>
      <c r="F1" s="344"/>
    </row>
    <row r="2" spans="1:7" x14ac:dyDescent="0.2">
      <c r="A2" s="98">
        <v>44885</v>
      </c>
      <c r="B2" s="99">
        <v>0.70833333333333337</v>
      </c>
      <c r="C2" s="97" t="s">
        <v>43</v>
      </c>
      <c r="D2" s="95">
        <v>0</v>
      </c>
      <c r="E2" s="95">
        <v>2</v>
      </c>
      <c r="F2" s="102" t="s">
        <v>44</v>
      </c>
      <c r="G2" t="s">
        <v>98</v>
      </c>
    </row>
    <row r="3" spans="1:7" x14ac:dyDescent="0.2">
      <c r="A3" s="100">
        <v>44886</v>
      </c>
      <c r="B3" s="101">
        <v>0.70833333333333337</v>
      </c>
      <c r="C3" s="96" t="s">
        <v>47</v>
      </c>
      <c r="D3" s="95">
        <v>2</v>
      </c>
      <c r="E3" s="95">
        <v>2</v>
      </c>
      <c r="F3" s="103" t="s">
        <v>48</v>
      </c>
      <c r="G3" t="s">
        <v>88</v>
      </c>
    </row>
    <row r="4" spans="1:7" x14ac:dyDescent="0.2">
      <c r="A4" s="98">
        <v>44890</v>
      </c>
      <c r="B4" s="99">
        <v>0.58333333333333337</v>
      </c>
      <c r="C4" s="97" t="s">
        <v>43</v>
      </c>
      <c r="D4" s="95">
        <v>1</v>
      </c>
      <c r="E4" s="95">
        <v>3</v>
      </c>
      <c r="F4" s="102" t="s">
        <v>47</v>
      </c>
    </row>
    <row r="5" spans="1:7" x14ac:dyDescent="0.2">
      <c r="A5" s="100">
        <v>44890</v>
      </c>
      <c r="B5" s="101">
        <v>0.70833333333333337</v>
      </c>
      <c r="C5" s="96" t="s">
        <v>48</v>
      </c>
      <c r="D5" s="95">
        <v>2</v>
      </c>
      <c r="E5" s="95">
        <v>1</v>
      </c>
      <c r="F5" s="103" t="s">
        <v>44</v>
      </c>
    </row>
    <row r="6" spans="1:7" x14ac:dyDescent="0.2">
      <c r="A6" s="98">
        <v>44894</v>
      </c>
      <c r="B6" s="99">
        <v>0.66666666666666663</v>
      </c>
      <c r="C6" s="97" t="s">
        <v>48</v>
      </c>
      <c r="D6" s="95">
        <v>3</v>
      </c>
      <c r="E6" s="95">
        <v>0</v>
      </c>
      <c r="F6" s="102" t="s">
        <v>43</v>
      </c>
    </row>
    <row r="7" spans="1:7" x14ac:dyDescent="0.2">
      <c r="A7" s="100">
        <v>44894</v>
      </c>
      <c r="B7" s="101">
        <v>0.66666666666666663</v>
      </c>
      <c r="C7" s="96" t="s">
        <v>44</v>
      </c>
      <c r="D7" s="95">
        <v>1</v>
      </c>
      <c r="E7" s="95">
        <v>1</v>
      </c>
      <c r="F7" s="103" t="s">
        <v>47</v>
      </c>
    </row>
    <row r="8" spans="1:7" x14ac:dyDescent="0.2">
      <c r="A8" s="87"/>
      <c r="B8" s="87"/>
      <c r="C8" s="87"/>
      <c r="D8" s="87"/>
      <c r="E8" s="87"/>
      <c r="F8" s="87"/>
    </row>
    <row r="9" spans="1:7" x14ac:dyDescent="0.2">
      <c r="A9" s="343" t="s">
        <v>89</v>
      </c>
      <c r="B9" s="343"/>
      <c r="C9" s="343"/>
      <c r="D9" s="343"/>
      <c r="E9" s="343"/>
      <c r="F9" s="343"/>
    </row>
    <row r="10" spans="1:7" x14ac:dyDescent="0.2">
      <c r="A10" s="98">
        <v>44886</v>
      </c>
      <c r="B10" s="99">
        <v>0.58333333333333337</v>
      </c>
      <c r="C10" s="104" t="s">
        <v>50</v>
      </c>
      <c r="D10" s="88">
        <v>4</v>
      </c>
      <c r="E10" s="88">
        <v>0</v>
      </c>
      <c r="F10" s="106" t="s">
        <v>51</v>
      </c>
      <c r="G10" t="s">
        <v>96</v>
      </c>
    </row>
    <row r="11" spans="1:7" x14ac:dyDescent="0.2">
      <c r="A11" s="100">
        <v>44886</v>
      </c>
      <c r="B11" s="101">
        <v>0.83333333333333337</v>
      </c>
      <c r="C11" s="105" t="s">
        <v>52</v>
      </c>
      <c r="D11" s="88">
        <v>1</v>
      </c>
      <c r="E11" s="88">
        <v>2</v>
      </c>
      <c r="F11" s="107" t="s">
        <v>53</v>
      </c>
      <c r="G11" t="s">
        <v>88</v>
      </c>
    </row>
    <row r="12" spans="1:7" x14ac:dyDescent="0.2">
      <c r="A12" s="98">
        <v>44890</v>
      </c>
      <c r="B12" s="99">
        <v>0.83333333333333337</v>
      </c>
      <c r="C12" s="104" t="s">
        <v>50</v>
      </c>
      <c r="D12" s="88">
        <v>1</v>
      </c>
      <c r="E12" s="88">
        <v>2</v>
      </c>
      <c r="F12" s="106" t="s">
        <v>52</v>
      </c>
    </row>
    <row r="13" spans="1:7" x14ac:dyDescent="0.2">
      <c r="A13" s="100">
        <v>44890</v>
      </c>
      <c r="B13" s="101">
        <v>0.45833333333333331</v>
      </c>
      <c r="C13" s="105" t="s">
        <v>53</v>
      </c>
      <c r="D13" s="88">
        <v>3</v>
      </c>
      <c r="E13" s="88">
        <v>0</v>
      </c>
      <c r="F13" s="107" t="s">
        <v>51</v>
      </c>
    </row>
    <row r="14" spans="1:7" x14ac:dyDescent="0.2">
      <c r="A14" s="98">
        <v>44894</v>
      </c>
      <c r="B14" s="99">
        <v>0.83333333333333337</v>
      </c>
      <c r="C14" s="104" t="s">
        <v>53</v>
      </c>
      <c r="D14" s="88">
        <v>2</v>
      </c>
      <c r="E14" s="88">
        <v>2</v>
      </c>
      <c r="F14" s="106" t="s">
        <v>50</v>
      </c>
    </row>
    <row r="15" spans="1:7" x14ac:dyDescent="0.2">
      <c r="A15" s="100">
        <v>44894</v>
      </c>
      <c r="B15" s="101">
        <v>0.83333333333333337</v>
      </c>
      <c r="C15" s="105" t="s">
        <v>51</v>
      </c>
      <c r="D15" s="88">
        <v>1</v>
      </c>
      <c r="E15" s="88">
        <v>2</v>
      </c>
      <c r="F15" s="107" t="s">
        <v>52</v>
      </c>
    </row>
    <row r="16" spans="1:7" x14ac:dyDescent="0.2">
      <c r="A16" s="87"/>
      <c r="B16" s="87"/>
      <c r="C16" s="87"/>
      <c r="D16" s="87"/>
      <c r="E16" s="87"/>
      <c r="F16" s="87"/>
    </row>
    <row r="17" spans="1:7" x14ac:dyDescent="0.2">
      <c r="A17" s="349" t="s">
        <v>90</v>
      </c>
      <c r="B17" s="349"/>
      <c r="C17" s="349"/>
      <c r="D17" s="349"/>
      <c r="E17" s="349"/>
      <c r="F17" s="349"/>
    </row>
    <row r="18" spans="1:7" x14ac:dyDescent="0.2">
      <c r="A18" s="98">
        <v>44887</v>
      </c>
      <c r="B18" s="99">
        <v>0.70833333333333337</v>
      </c>
      <c r="C18" s="108" t="s">
        <v>55</v>
      </c>
      <c r="D18" s="89">
        <v>2</v>
      </c>
      <c r="E18" s="89">
        <v>2</v>
      </c>
      <c r="F18" s="110" t="s">
        <v>56</v>
      </c>
    </row>
    <row r="19" spans="1:7" x14ac:dyDescent="0.2">
      <c r="A19" s="100">
        <v>44887</v>
      </c>
      <c r="B19" s="101">
        <v>0.45833333333333331</v>
      </c>
      <c r="C19" s="109" t="s">
        <v>57</v>
      </c>
      <c r="D19" s="89">
        <v>3</v>
      </c>
      <c r="E19" s="89">
        <v>0</v>
      </c>
      <c r="F19" s="111" t="s">
        <v>58</v>
      </c>
      <c r="G19" t="s">
        <v>88</v>
      </c>
    </row>
    <row r="20" spans="1:7" x14ac:dyDescent="0.2">
      <c r="A20" s="98">
        <v>44891</v>
      </c>
      <c r="B20" s="99">
        <v>0.58333333333333337</v>
      </c>
      <c r="C20" s="108" t="s">
        <v>58</v>
      </c>
      <c r="D20" s="89">
        <v>1</v>
      </c>
      <c r="E20" s="89">
        <v>2</v>
      </c>
      <c r="F20" s="110" t="s">
        <v>56</v>
      </c>
    </row>
    <row r="21" spans="1:7" x14ac:dyDescent="0.2">
      <c r="A21" s="100">
        <v>44891</v>
      </c>
      <c r="B21" s="101">
        <v>0.83333333333333337</v>
      </c>
      <c r="C21" s="109" t="s">
        <v>55</v>
      </c>
      <c r="D21" s="89">
        <v>1</v>
      </c>
      <c r="E21" s="89">
        <v>2</v>
      </c>
      <c r="F21" s="111" t="s">
        <v>57</v>
      </c>
    </row>
    <row r="22" spans="1:7" x14ac:dyDescent="0.2">
      <c r="A22" s="98">
        <v>44895</v>
      </c>
      <c r="B22" s="99">
        <v>0.83333333333333337</v>
      </c>
      <c r="C22" s="108" t="s">
        <v>58</v>
      </c>
      <c r="D22" s="89">
        <v>0</v>
      </c>
      <c r="E22" s="89">
        <v>2</v>
      </c>
      <c r="F22" s="110" t="s">
        <v>55</v>
      </c>
    </row>
    <row r="23" spans="1:7" x14ac:dyDescent="0.2">
      <c r="A23" s="100">
        <v>44895</v>
      </c>
      <c r="B23" s="101">
        <v>0.83333333333333337</v>
      </c>
      <c r="C23" s="109" t="s">
        <v>56</v>
      </c>
      <c r="D23" s="89">
        <v>1</v>
      </c>
      <c r="E23" s="89">
        <v>2</v>
      </c>
      <c r="F23" s="111" t="s">
        <v>57</v>
      </c>
    </row>
    <row r="24" spans="1:7" x14ac:dyDescent="0.2">
      <c r="A24" s="87"/>
      <c r="B24" s="87"/>
      <c r="C24" s="87"/>
      <c r="D24" s="87"/>
      <c r="E24" s="87"/>
      <c r="F24" s="87"/>
    </row>
    <row r="25" spans="1:7" x14ac:dyDescent="0.2">
      <c r="A25" s="350" t="s">
        <v>91</v>
      </c>
      <c r="B25" s="350"/>
      <c r="C25" s="350"/>
      <c r="D25" s="350"/>
      <c r="E25" s="350"/>
      <c r="F25" s="350"/>
    </row>
    <row r="26" spans="1:7" x14ac:dyDescent="0.2">
      <c r="A26" s="98">
        <v>44887</v>
      </c>
      <c r="B26" s="99">
        <v>0.58333333333333337</v>
      </c>
      <c r="C26" s="112" t="s">
        <v>60</v>
      </c>
      <c r="D26" s="90">
        <v>2</v>
      </c>
      <c r="E26" s="90">
        <v>0</v>
      </c>
      <c r="F26" s="114" t="s">
        <v>61</v>
      </c>
    </row>
    <row r="27" spans="1:7" x14ac:dyDescent="0.2">
      <c r="A27" s="100">
        <v>44887</v>
      </c>
      <c r="B27" s="101">
        <v>0.83333333333333337</v>
      </c>
      <c r="C27" s="113" t="s">
        <v>62</v>
      </c>
      <c r="D27" s="90">
        <v>3</v>
      </c>
      <c r="E27" s="90">
        <v>0</v>
      </c>
      <c r="F27" s="115" t="s">
        <v>63</v>
      </c>
    </row>
    <row r="28" spans="1:7" x14ac:dyDescent="0.2">
      <c r="A28" s="98">
        <v>44891</v>
      </c>
      <c r="B28" s="99">
        <v>0.70833333333333337</v>
      </c>
      <c r="C28" s="112" t="s">
        <v>60</v>
      </c>
      <c r="D28" s="90">
        <v>2</v>
      </c>
      <c r="E28" s="90">
        <v>2</v>
      </c>
      <c r="F28" s="114" t="s">
        <v>62</v>
      </c>
    </row>
    <row r="29" spans="1:7" x14ac:dyDescent="0.2">
      <c r="A29" s="100">
        <v>44891</v>
      </c>
      <c r="B29" s="101">
        <v>0.45833333333333331</v>
      </c>
      <c r="C29" s="113" t="s">
        <v>63</v>
      </c>
      <c r="D29" s="90">
        <v>1</v>
      </c>
      <c r="E29" s="90">
        <v>1</v>
      </c>
      <c r="F29" s="115" t="s">
        <v>61</v>
      </c>
    </row>
    <row r="30" spans="1:7" x14ac:dyDescent="0.2">
      <c r="A30" s="98">
        <v>44895</v>
      </c>
      <c r="B30" s="99">
        <v>0.66666666666666663</v>
      </c>
      <c r="C30" s="112" t="s">
        <v>63</v>
      </c>
      <c r="D30" s="90">
        <v>0</v>
      </c>
      <c r="E30" s="90">
        <v>3</v>
      </c>
      <c r="F30" s="114" t="s">
        <v>60</v>
      </c>
    </row>
    <row r="31" spans="1:7" x14ac:dyDescent="0.2">
      <c r="A31" s="100">
        <v>43281</v>
      </c>
      <c r="B31" s="101">
        <v>0.66666666666666663</v>
      </c>
      <c r="C31" s="113" t="s">
        <v>61</v>
      </c>
      <c r="D31" s="90">
        <v>0</v>
      </c>
      <c r="E31" s="90">
        <v>3</v>
      </c>
      <c r="F31" s="115" t="s">
        <v>62</v>
      </c>
    </row>
    <row r="32" spans="1:7" x14ac:dyDescent="0.2">
      <c r="A32" s="87"/>
      <c r="B32" s="87"/>
      <c r="C32" s="87"/>
      <c r="D32" s="87"/>
      <c r="E32" s="87"/>
      <c r="F32" s="87"/>
    </row>
    <row r="33" spans="1:6" x14ac:dyDescent="0.2">
      <c r="A33" s="348" t="s">
        <v>92</v>
      </c>
      <c r="B33" s="348"/>
      <c r="C33" s="348"/>
      <c r="D33" s="348"/>
      <c r="E33" s="348"/>
      <c r="F33" s="348"/>
    </row>
    <row r="34" spans="1:6" x14ac:dyDescent="0.2">
      <c r="A34" s="98">
        <v>44888</v>
      </c>
      <c r="B34" s="99">
        <v>0.58333333333333337</v>
      </c>
      <c r="C34" s="116" t="s">
        <v>65</v>
      </c>
      <c r="D34" s="91">
        <v>2</v>
      </c>
      <c r="E34" s="91">
        <v>0</v>
      </c>
      <c r="F34" s="118" t="s">
        <v>66</v>
      </c>
    </row>
    <row r="35" spans="1:6" x14ac:dyDescent="0.2">
      <c r="A35" s="100">
        <v>44888</v>
      </c>
      <c r="B35" s="101">
        <v>0.70833333333333337</v>
      </c>
      <c r="C35" s="117" t="s">
        <v>67</v>
      </c>
      <c r="D35" s="91">
        <v>3</v>
      </c>
      <c r="E35" s="91">
        <v>1</v>
      </c>
      <c r="F35" s="119" t="s">
        <v>68</v>
      </c>
    </row>
    <row r="36" spans="1:6" x14ac:dyDescent="0.2">
      <c r="A36" s="98">
        <v>44892</v>
      </c>
      <c r="B36" s="99">
        <v>0.83333333333333337</v>
      </c>
      <c r="C36" s="116" t="s">
        <v>67</v>
      </c>
      <c r="D36" s="91">
        <v>1</v>
      </c>
      <c r="E36" s="91">
        <v>1</v>
      </c>
      <c r="F36" s="118" t="s">
        <v>65</v>
      </c>
    </row>
    <row r="37" spans="1:6" x14ac:dyDescent="0.2">
      <c r="A37" s="100">
        <v>44892</v>
      </c>
      <c r="B37" s="101">
        <v>0.45833333333333331</v>
      </c>
      <c r="C37" s="117" t="s">
        <v>66</v>
      </c>
      <c r="D37" s="91">
        <v>1</v>
      </c>
      <c r="E37" s="91">
        <v>1</v>
      </c>
      <c r="F37" s="119" t="s">
        <v>68</v>
      </c>
    </row>
    <row r="38" spans="1:6" x14ac:dyDescent="0.2">
      <c r="A38" s="98">
        <v>44896</v>
      </c>
      <c r="B38" s="99">
        <v>0.83333333333333337</v>
      </c>
      <c r="C38" s="116" t="s">
        <v>66</v>
      </c>
      <c r="D38" s="91">
        <v>0</v>
      </c>
      <c r="E38" s="91">
        <v>2</v>
      </c>
      <c r="F38" s="118" t="s">
        <v>67</v>
      </c>
    </row>
    <row r="39" spans="1:6" x14ac:dyDescent="0.2">
      <c r="A39" s="100">
        <v>44896</v>
      </c>
      <c r="B39" s="101">
        <v>0.83333333333333337</v>
      </c>
      <c r="C39" s="117" t="s">
        <v>68</v>
      </c>
      <c r="D39" s="91">
        <v>0</v>
      </c>
      <c r="E39" s="91">
        <v>3</v>
      </c>
      <c r="F39" s="119" t="s">
        <v>65</v>
      </c>
    </row>
    <row r="40" spans="1:6" x14ac:dyDescent="0.2">
      <c r="A40" s="87"/>
      <c r="B40" s="87"/>
      <c r="C40" s="87"/>
      <c r="D40" s="87"/>
      <c r="E40" s="87"/>
      <c r="F40" s="87"/>
    </row>
    <row r="41" spans="1:6" x14ac:dyDescent="0.2">
      <c r="A41" s="347" t="s">
        <v>93</v>
      </c>
      <c r="B41" s="347"/>
      <c r="C41" s="347"/>
      <c r="D41" s="347"/>
      <c r="E41" s="347"/>
      <c r="F41" s="347"/>
    </row>
    <row r="42" spans="1:6" x14ac:dyDescent="0.2">
      <c r="A42" s="98">
        <v>44888</v>
      </c>
      <c r="B42" s="99">
        <v>0.45833333333333331</v>
      </c>
      <c r="C42" s="120" t="s">
        <v>70</v>
      </c>
      <c r="D42" s="92">
        <v>1</v>
      </c>
      <c r="E42" s="92">
        <v>2</v>
      </c>
      <c r="F42" s="122" t="s">
        <v>71</v>
      </c>
    </row>
    <row r="43" spans="1:6" x14ac:dyDescent="0.2">
      <c r="A43" s="100">
        <v>44888</v>
      </c>
      <c r="B43" s="101">
        <v>0.83333333333333337</v>
      </c>
      <c r="C43" s="121" t="s">
        <v>72</v>
      </c>
      <c r="D43" s="92">
        <v>3</v>
      </c>
      <c r="E43" s="92">
        <v>0</v>
      </c>
      <c r="F43" s="123" t="s">
        <v>73</v>
      </c>
    </row>
    <row r="44" spans="1:6" x14ac:dyDescent="0.2">
      <c r="A44" s="98">
        <v>44892</v>
      </c>
      <c r="B44" s="99">
        <v>0.70833333333333337</v>
      </c>
      <c r="C44" s="120" t="s">
        <v>73</v>
      </c>
      <c r="D44" s="92">
        <v>0</v>
      </c>
      <c r="E44" s="92">
        <v>2</v>
      </c>
      <c r="F44" s="122" t="s">
        <v>71</v>
      </c>
    </row>
    <row r="45" spans="1:6" x14ac:dyDescent="0.2">
      <c r="A45" s="100">
        <v>44892</v>
      </c>
      <c r="B45" s="101">
        <v>0.58333333333333337</v>
      </c>
      <c r="C45" s="121" t="s">
        <v>70</v>
      </c>
      <c r="D45" s="92">
        <v>0</v>
      </c>
      <c r="E45" s="92">
        <v>2</v>
      </c>
      <c r="F45" s="123" t="s">
        <v>72</v>
      </c>
    </row>
    <row r="46" spans="1:6" x14ac:dyDescent="0.2">
      <c r="A46" s="98">
        <v>44896</v>
      </c>
      <c r="B46" s="99">
        <v>0.66666666666666663</v>
      </c>
      <c r="C46" s="120" t="s">
        <v>73</v>
      </c>
      <c r="D46" s="92">
        <v>1</v>
      </c>
      <c r="E46" s="92">
        <v>2</v>
      </c>
      <c r="F46" s="122" t="s">
        <v>70</v>
      </c>
    </row>
    <row r="47" spans="1:6" x14ac:dyDescent="0.2">
      <c r="A47" s="100">
        <v>44896</v>
      </c>
      <c r="B47" s="101">
        <v>0.66666666666666663</v>
      </c>
      <c r="C47" s="121" t="s">
        <v>71</v>
      </c>
      <c r="D47" s="92">
        <v>1</v>
      </c>
      <c r="E47" s="92">
        <v>2</v>
      </c>
      <c r="F47" s="123" t="s">
        <v>72</v>
      </c>
    </row>
    <row r="48" spans="1:6" x14ac:dyDescent="0.2">
      <c r="A48" s="87"/>
      <c r="B48" s="87"/>
      <c r="C48" s="87"/>
      <c r="D48" s="87"/>
      <c r="E48" s="87"/>
      <c r="F48" s="87"/>
    </row>
    <row r="49" spans="1:6" x14ac:dyDescent="0.2">
      <c r="A49" s="346" t="s">
        <v>94</v>
      </c>
      <c r="B49" s="346"/>
      <c r="C49" s="346"/>
      <c r="D49" s="346"/>
      <c r="E49" s="346"/>
      <c r="F49" s="346"/>
    </row>
    <row r="50" spans="1:6" x14ac:dyDescent="0.2">
      <c r="A50" s="98">
        <v>44889</v>
      </c>
      <c r="B50" s="99">
        <v>0.45833333333333331</v>
      </c>
      <c r="C50" s="124" t="s">
        <v>75</v>
      </c>
      <c r="D50" s="93">
        <v>1</v>
      </c>
      <c r="E50" s="93">
        <v>1</v>
      </c>
      <c r="F50" s="126" t="s">
        <v>76</v>
      </c>
    </row>
    <row r="51" spans="1:6" x14ac:dyDescent="0.2">
      <c r="A51" s="100">
        <v>44889</v>
      </c>
      <c r="B51" s="101">
        <v>0.83333333333333337</v>
      </c>
      <c r="C51" s="125" t="s">
        <v>77</v>
      </c>
      <c r="D51" s="93">
        <v>2</v>
      </c>
      <c r="E51" s="93">
        <v>1</v>
      </c>
      <c r="F51" s="127" t="s">
        <v>78</v>
      </c>
    </row>
    <row r="52" spans="1:6" x14ac:dyDescent="0.2">
      <c r="A52" s="98">
        <v>44893</v>
      </c>
      <c r="B52" s="99">
        <v>0.70833333333333337</v>
      </c>
      <c r="C52" s="124" t="s">
        <v>75</v>
      </c>
      <c r="D52" s="93">
        <v>1</v>
      </c>
      <c r="E52" s="93">
        <v>3</v>
      </c>
      <c r="F52" s="126" t="s">
        <v>77</v>
      </c>
    </row>
    <row r="53" spans="1:6" x14ac:dyDescent="0.2">
      <c r="A53" s="100">
        <v>44893</v>
      </c>
      <c r="B53" s="101">
        <v>0.45833333333333331</v>
      </c>
      <c r="C53" s="125" t="s">
        <v>78</v>
      </c>
      <c r="D53" s="93">
        <v>1</v>
      </c>
      <c r="E53" s="93">
        <v>2</v>
      </c>
      <c r="F53" s="127" t="s">
        <v>76</v>
      </c>
    </row>
    <row r="54" spans="1:6" x14ac:dyDescent="0.2">
      <c r="A54" s="98">
        <v>44897</v>
      </c>
      <c r="B54" s="99">
        <v>0.83333333333333337</v>
      </c>
      <c r="C54" s="124" t="s">
        <v>78</v>
      </c>
      <c r="D54" s="93">
        <v>2</v>
      </c>
      <c r="E54" s="93">
        <v>2</v>
      </c>
      <c r="F54" s="126" t="s">
        <v>75</v>
      </c>
    </row>
    <row r="55" spans="1:6" x14ac:dyDescent="0.2">
      <c r="A55" s="100">
        <v>44897</v>
      </c>
      <c r="B55" s="101">
        <v>0.83333333333333337</v>
      </c>
      <c r="C55" s="125" t="s">
        <v>76</v>
      </c>
      <c r="D55" s="93">
        <v>1</v>
      </c>
      <c r="E55" s="93">
        <v>3</v>
      </c>
      <c r="F55" s="127" t="s">
        <v>77</v>
      </c>
    </row>
    <row r="56" spans="1:6" x14ac:dyDescent="0.2">
      <c r="A56" s="87"/>
      <c r="B56" s="87"/>
      <c r="C56" s="87"/>
      <c r="D56" s="87"/>
      <c r="E56" s="87"/>
      <c r="F56" s="87"/>
    </row>
    <row r="57" spans="1:6" x14ac:dyDescent="0.2">
      <c r="A57" s="345" t="s">
        <v>95</v>
      </c>
      <c r="B57" s="345"/>
      <c r="C57" s="345"/>
      <c r="D57" s="345"/>
      <c r="E57" s="345"/>
      <c r="F57" s="345"/>
    </row>
    <row r="58" spans="1:6" x14ac:dyDescent="0.2">
      <c r="A58" s="98">
        <v>44889</v>
      </c>
      <c r="B58" s="99">
        <v>0.58333333333333337</v>
      </c>
      <c r="C58" s="128" t="s">
        <v>80</v>
      </c>
      <c r="D58" s="94">
        <v>1</v>
      </c>
      <c r="E58" s="94">
        <v>1</v>
      </c>
      <c r="F58" s="130" t="s">
        <v>81</v>
      </c>
    </row>
    <row r="59" spans="1:6" x14ac:dyDescent="0.2">
      <c r="A59" s="100">
        <v>44889</v>
      </c>
      <c r="B59" s="101">
        <v>0.70833333333333337</v>
      </c>
      <c r="C59" s="129" t="s">
        <v>82</v>
      </c>
      <c r="D59" s="94">
        <v>2</v>
      </c>
      <c r="E59" s="94">
        <v>0</v>
      </c>
      <c r="F59" s="131" t="s">
        <v>83</v>
      </c>
    </row>
    <row r="60" spans="1:6" x14ac:dyDescent="0.2">
      <c r="A60" s="98">
        <v>44893</v>
      </c>
      <c r="B60" s="99">
        <v>0.58333333333333337</v>
      </c>
      <c r="C60" s="128" t="s">
        <v>81</v>
      </c>
      <c r="D60" s="94">
        <v>2</v>
      </c>
      <c r="E60" s="94">
        <v>2</v>
      </c>
      <c r="F60" s="130" t="s">
        <v>83</v>
      </c>
    </row>
    <row r="61" spans="1:6" x14ac:dyDescent="0.2">
      <c r="A61" s="100">
        <v>44893</v>
      </c>
      <c r="B61" s="101">
        <v>0.83333333333333337</v>
      </c>
      <c r="C61" s="129" t="s">
        <v>82</v>
      </c>
      <c r="D61" s="94">
        <v>3</v>
      </c>
      <c r="E61" s="94">
        <v>2</v>
      </c>
      <c r="F61" s="131" t="s">
        <v>80</v>
      </c>
    </row>
    <row r="62" spans="1:6" x14ac:dyDescent="0.2">
      <c r="A62" s="98">
        <v>44897</v>
      </c>
      <c r="B62" s="99">
        <v>0.66666666666666663</v>
      </c>
      <c r="C62" s="128" t="s">
        <v>81</v>
      </c>
      <c r="D62" s="94">
        <v>1</v>
      </c>
      <c r="E62" s="94">
        <v>2</v>
      </c>
      <c r="F62" s="130" t="s">
        <v>82</v>
      </c>
    </row>
    <row r="63" spans="1:6" x14ac:dyDescent="0.2">
      <c r="A63" s="100">
        <v>44897</v>
      </c>
      <c r="B63" s="101">
        <v>0.66666666666666663</v>
      </c>
      <c r="C63" s="129" t="s">
        <v>83</v>
      </c>
      <c r="D63" s="94">
        <v>0</v>
      </c>
      <c r="E63" s="94">
        <v>1</v>
      </c>
      <c r="F63" s="131" t="s">
        <v>80</v>
      </c>
    </row>
  </sheetData>
  <mergeCells count="8">
    <mergeCell ref="A9:F9"/>
    <mergeCell ref="A1:F1"/>
    <mergeCell ref="A57:F57"/>
    <mergeCell ref="A49:F49"/>
    <mergeCell ref="A41:F41"/>
    <mergeCell ref="A33:F33"/>
    <mergeCell ref="A17:F17"/>
    <mergeCell ref="A25:F25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1" t="s">
        <v>87</v>
      </c>
      <c r="B1" s="301"/>
      <c r="C1" s="301"/>
      <c r="D1" s="301"/>
      <c r="E1" s="301"/>
      <c r="F1" s="301"/>
    </row>
    <row r="2" spans="1:7" x14ac:dyDescent="0.2">
      <c r="A2" s="1">
        <v>44885</v>
      </c>
      <c r="B2" s="2">
        <v>0.70833333333333337</v>
      </c>
      <c r="C2" s="132" t="s">
        <v>43</v>
      </c>
      <c r="D2" s="3">
        <v>2</v>
      </c>
      <c r="E2" s="3">
        <v>1</v>
      </c>
      <c r="F2" s="133" t="s">
        <v>44</v>
      </c>
      <c r="G2" t="s">
        <v>88</v>
      </c>
    </row>
    <row r="3" spans="1:7" x14ac:dyDescent="0.2">
      <c r="A3" s="4">
        <v>44886</v>
      </c>
      <c r="B3" s="5">
        <v>0.70833333333333337</v>
      </c>
      <c r="C3" s="134" t="s">
        <v>47</v>
      </c>
      <c r="D3" s="3">
        <v>2</v>
      </c>
      <c r="E3" s="3">
        <v>3</v>
      </c>
      <c r="F3" s="135" t="s">
        <v>48</v>
      </c>
      <c r="G3" t="s">
        <v>96</v>
      </c>
    </row>
    <row r="4" spans="1:7" x14ac:dyDescent="0.2">
      <c r="A4" s="1">
        <v>44890</v>
      </c>
      <c r="B4" s="2">
        <v>0.58333333333333337</v>
      </c>
      <c r="C4" s="132" t="str">
        <f>C2</f>
        <v>Qatar</v>
      </c>
      <c r="D4" s="3">
        <v>1</v>
      </c>
      <c r="E4" s="3">
        <v>2</v>
      </c>
      <c r="F4" s="133" t="str">
        <f>C3</f>
        <v>Sénégal</v>
      </c>
    </row>
    <row r="5" spans="1:7" x14ac:dyDescent="0.2">
      <c r="A5" s="4">
        <v>44890</v>
      </c>
      <c r="B5" s="5">
        <v>0.70833333333333337</v>
      </c>
      <c r="C5" s="134" t="str">
        <f>F3</f>
        <v>Pays-Bas</v>
      </c>
      <c r="D5" s="3">
        <v>2</v>
      </c>
      <c r="E5" s="3">
        <v>1</v>
      </c>
      <c r="F5" s="135" t="str">
        <f>F2</f>
        <v>Equateur</v>
      </c>
    </row>
    <row r="6" spans="1:7" x14ac:dyDescent="0.2">
      <c r="A6" s="1">
        <v>44894</v>
      </c>
      <c r="B6" s="2">
        <v>0.66666666666666663</v>
      </c>
      <c r="C6" s="132" t="str">
        <f>F3</f>
        <v>Pays-Bas</v>
      </c>
      <c r="D6" s="3">
        <v>3</v>
      </c>
      <c r="E6" s="3">
        <v>0</v>
      </c>
      <c r="F6" s="133" t="str">
        <f>C2</f>
        <v>Qatar</v>
      </c>
    </row>
    <row r="7" spans="1:7" x14ac:dyDescent="0.2">
      <c r="A7" s="4">
        <v>44894</v>
      </c>
      <c r="B7" s="5">
        <v>0.66666666666666663</v>
      </c>
      <c r="C7" s="134" t="str">
        <f>F2</f>
        <v>Equateur</v>
      </c>
      <c r="D7" s="3">
        <v>1</v>
      </c>
      <c r="E7" s="3">
        <v>2</v>
      </c>
      <c r="F7" s="135" t="str">
        <f>C3</f>
        <v>Sénégal</v>
      </c>
    </row>
    <row r="8" spans="1:7" x14ac:dyDescent="0.2">
      <c r="A8" s="136"/>
      <c r="B8" s="136"/>
      <c r="C8" s="136"/>
      <c r="D8" s="136"/>
      <c r="E8" s="136"/>
      <c r="F8" s="136"/>
    </row>
    <row r="9" spans="1:7" x14ac:dyDescent="0.2">
      <c r="A9" s="302" t="s">
        <v>89</v>
      </c>
      <c r="B9" s="302"/>
      <c r="C9" s="302"/>
      <c r="D9" s="302"/>
      <c r="E9" s="302"/>
      <c r="F9" s="302"/>
    </row>
    <row r="10" spans="1:7" x14ac:dyDescent="0.2">
      <c r="A10" s="1">
        <v>44886</v>
      </c>
      <c r="B10" s="2">
        <v>0.58333333333333337</v>
      </c>
      <c r="C10" s="137" t="s">
        <v>50</v>
      </c>
      <c r="D10" s="6">
        <v>3</v>
      </c>
      <c r="E10" s="6">
        <v>0</v>
      </c>
      <c r="F10" s="138" t="s">
        <v>51</v>
      </c>
      <c r="G10" t="s">
        <v>96</v>
      </c>
    </row>
    <row r="11" spans="1:7" x14ac:dyDescent="0.2">
      <c r="A11" s="4">
        <v>44886</v>
      </c>
      <c r="B11" s="5">
        <v>0.83333333333333337</v>
      </c>
      <c r="C11" s="139" t="s">
        <v>52</v>
      </c>
      <c r="D11" s="6">
        <v>1</v>
      </c>
      <c r="E11" s="6">
        <v>2</v>
      </c>
      <c r="F11" s="140" t="s">
        <v>53</v>
      </c>
      <c r="G11" t="s">
        <v>88</v>
      </c>
    </row>
    <row r="12" spans="1:7" x14ac:dyDescent="0.2">
      <c r="A12" s="1">
        <v>44890</v>
      </c>
      <c r="B12" s="2">
        <v>0.83333333333333337</v>
      </c>
      <c r="C12" s="137" t="str">
        <f>C10</f>
        <v>Angleterre</v>
      </c>
      <c r="D12" s="6">
        <v>2</v>
      </c>
      <c r="E12" s="6">
        <v>0</v>
      </c>
      <c r="F12" s="138" t="str">
        <f>C11</f>
        <v>Etats-Unis</v>
      </c>
    </row>
    <row r="13" spans="1:7" x14ac:dyDescent="0.2">
      <c r="A13" s="4">
        <v>44890</v>
      </c>
      <c r="B13" s="5">
        <v>0.45833333333333331</v>
      </c>
      <c r="C13" s="139" t="str">
        <f>F11</f>
        <v>Pays de Galles</v>
      </c>
      <c r="D13" s="6">
        <v>2</v>
      </c>
      <c r="E13" s="6">
        <v>1</v>
      </c>
      <c r="F13" s="140" t="str">
        <f>F10</f>
        <v>Iran</v>
      </c>
    </row>
    <row r="14" spans="1:7" x14ac:dyDescent="0.2">
      <c r="A14" s="1">
        <v>44894</v>
      </c>
      <c r="B14" s="2">
        <v>0.83333333333333337</v>
      </c>
      <c r="C14" s="137" t="str">
        <f>F11</f>
        <v>Pays de Galles</v>
      </c>
      <c r="D14" s="6">
        <v>2</v>
      </c>
      <c r="E14" s="6">
        <v>3</v>
      </c>
      <c r="F14" s="138" t="str">
        <f>C10</f>
        <v>Angleterre</v>
      </c>
    </row>
    <row r="15" spans="1:7" x14ac:dyDescent="0.2">
      <c r="A15" s="4">
        <v>44894</v>
      </c>
      <c r="B15" s="5">
        <v>0.83333333333333337</v>
      </c>
      <c r="C15" s="139" t="str">
        <f>F10</f>
        <v>Iran</v>
      </c>
      <c r="D15" s="6">
        <v>0</v>
      </c>
      <c r="E15" s="6">
        <v>2</v>
      </c>
      <c r="F15" s="140" t="str">
        <f>C11</f>
        <v>Etats-Unis</v>
      </c>
    </row>
    <row r="16" spans="1:7" x14ac:dyDescent="0.2">
      <c r="A16" s="136"/>
      <c r="B16" s="136"/>
      <c r="C16" s="136"/>
      <c r="D16" s="136"/>
      <c r="E16" s="136"/>
      <c r="F16" s="136"/>
    </row>
    <row r="17" spans="1:7" x14ac:dyDescent="0.2">
      <c r="A17" s="303" t="s">
        <v>90</v>
      </c>
      <c r="B17" s="303"/>
      <c r="C17" s="303"/>
      <c r="D17" s="303"/>
      <c r="E17" s="303"/>
      <c r="F17" s="303"/>
    </row>
    <row r="18" spans="1:7" x14ac:dyDescent="0.2">
      <c r="A18" s="1">
        <v>44887</v>
      </c>
      <c r="B18" s="2">
        <v>0.70833333333333337</v>
      </c>
      <c r="C18" s="141" t="s">
        <v>55</v>
      </c>
      <c r="D18" s="7">
        <v>1</v>
      </c>
      <c r="E18" s="7">
        <v>2</v>
      </c>
      <c r="F18" s="142" t="s">
        <v>56</v>
      </c>
    </row>
    <row r="19" spans="1:7" x14ac:dyDescent="0.2">
      <c r="A19" s="4">
        <v>44887</v>
      </c>
      <c r="B19" s="5">
        <v>0.45833333333333331</v>
      </c>
      <c r="C19" s="143" t="s">
        <v>57</v>
      </c>
      <c r="D19" s="7">
        <v>2</v>
      </c>
      <c r="E19" s="7">
        <v>0</v>
      </c>
      <c r="F19" s="144" t="s">
        <v>58</v>
      </c>
      <c r="G19" t="s">
        <v>88</v>
      </c>
    </row>
    <row r="20" spans="1:7" x14ac:dyDescent="0.2">
      <c r="A20" s="1">
        <v>44891</v>
      </c>
      <c r="B20" s="2">
        <v>0.58333333333333337</v>
      </c>
      <c r="C20" s="141" t="str">
        <f>F19</f>
        <v>Arabie Saoudite</v>
      </c>
      <c r="D20" s="7">
        <v>0</v>
      </c>
      <c r="E20" s="7">
        <v>2</v>
      </c>
      <c r="F20" s="142" t="str">
        <f>F18</f>
        <v>Pologne</v>
      </c>
    </row>
    <row r="21" spans="1:7" x14ac:dyDescent="0.2">
      <c r="A21" s="4">
        <v>44891</v>
      </c>
      <c r="B21" s="5">
        <v>0.83333333333333337</v>
      </c>
      <c r="C21" s="143" t="str">
        <f>C18</f>
        <v>Mexique</v>
      </c>
      <c r="D21" s="7">
        <v>1</v>
      </c>
      <c r="E21" s="7">
        <v>3</v>
      </c>
      <c r="F21" s="144" t="str">
        <f>C19</f>
        <v>Argentine</v>
      </c>
    </row>
    <row r="22" spans="1:7" x14ac:dyDescent="0.2">
      <c r="A22" s="1">
        <v>44895</v>
      </c>
      <c r="B22" s="2">
        <v>0.83333333333333337</v>
      </c>
      <c r="C22" s="141" t="str">
        <f>F19</f>
        <v>Arabie Saoudite</v>
      </c>
      <c r="D22" s="7">
        <v>0</v>
      </c>
      <c r="E22" s="7">
        <v>1</v>
      </c>
      <c r="F22" s="142" t="str">
        <f>C18</f>
        <v>Mexique</v>
      </c>
    </row>
    <row r="23" spans="1:7" x14ac:dyDescent="0.2">
      <c r="A23" s="4">
        <v>44895</v>
      </c>
      <c r="B23" s="5">
        <v>0.83333333333333337</v>
      </c>
      <c r="C23" s="143" t="str">
        <f>F18</f>
        <v>Pologne</v>
      </c>
      <c r="D23" s="7">
        <v>1</v>
      </c>
      <c r="E23" s="7">
        <v>2</v>
      </c>
      <c r="F23" s="144" t="str">
        <f>C19</f>
        <v>Argentine</v>
      </c>
    </row>
    <row r="24" spans="1:7" x14ac:dyDescent="0.2">
      <c r="A24" s="136"/>
      <c r="B24" s="136"/>
      <c r="C24" s="136"/>
      <c r="D24" s="136"/>
      <c r="E24" s="136"/>
      <c r="F24" s="136"/>
    </row>
    <row r="25" spans="1:7" x14ac:dyDescent="0.2">
      <c r="A25" s="304" t="s">
        <v>91</v>
      </c>
      <c r="B25" s="304"/>
      <c r="C25" s="304"/>
      <c r="D25" s="304"/>
      <c r="E25" s="304"/>
      <c r="F25" s="304"/>
    </row>
    <row r="26" spans="1:7" x14ac:dyDescent="0.2">
      <c r="A26" s="1">
        <v>44887</v>
      </c>
      <c r="B26" s="2">
        <v>0.58333333333333337</v>
      </c>
      <c r="C26" s="145" t="s">
        <v>60</v>
      </c>
      <c r="D26" s="8">
        <v>2</v>
      </c>
      <c r="E26" s="8">
        <v>1</v>
      </c>
      <c r="F26" s="146" t="s">
        <v>61</v>
      </c>
    </row>
    <row r="27" spans="1:7" x14ac:dyDescent="0.2">
      <c r="A27" s="4">
        <v>44887</v>
      </c>
      <c r="B27" s="5">
        <v>0.83333333333333337</v>
      </c>
      <c r="C27" s="147" t="s">
        <v>62</v>
      </c>
      <c r="D27" s="8">
        <v>2</v>
      </c>
      <c r="E27" s="8">
        <v>1</v>
      </c>
      <c r="F27" s="148" t="s">
        <v>63</v>
      </c>
    </row>
    <row r="28" spans="1:7" x14ac:dyDescent="0.2">
      <c r="A28" s="1">
        <v>44891</v>
      </c>
      <c r="B28" s="2">
        <v>0.70833333333333337</v>
      </c>
      <c r="C28" s="145" t="str">
        <f>C26</f>
        <v>Danemark</v>
      </c>
      <c r="D28" s="8">
        <v>1</v>
      </c>
      <c r="E28" s="8">
        <v>2</v>
      </c>
      <c r="F28" s="146" t="str">
        <f>C27</f>
        <v>France</v>
      </c>
    </row>
    <row r="29" spans="1:7" x14ac:dyDescent="0.2">
      <c r="A29" s="4">
        <v>44891</v>
      </c>
      <c r="B29" s="5">
        <v>0.45833333333333331</v>
      </c>
      <c r="C29" s="147" t="str">
        <f>F27</f>
        <v>Australie</v>
      </c>
      <c r="D29" s="8">
        <v>0</v>
      </c>
      <c r="E29" s="8">
        <v>1</v>
      </c>
      <c r="F29" s="148" t="str">
        <f>F26</f>
        <v>Tunisie</v>
      </c>
    </row>
    <row r="30" spans="1:7" x14ac:dyDescent="0.2">
      <c r="A30" s="1">
        <v>44895</v>
      </c>
      <c r="B30" s="2">
        <v>0.66666666666666663</v>
      </c>
      <c r="C30" s="145" t="str">
        <f>F27</f>
        <v>Australie</v>
      </c>
      <c r="D30" s="8">
        <v>0</v>
      </c>
      <c r="E30" s="8">
        <v>2</v>
      </c>
      <c r="F30" s="146" t="str">
        <f>C26</f>
        <v>Danemark</v>
      </c>
    </row>
    <row r="31" spans="1:7" x14ac:dyDescent="0.2">
      <c r="A31" s="4">
        <v>43281</v>
      </c>
      <c r="B31" s="5">
        <v>0.66666666666666663</v>
      </c>
      <c r="C31" s="147" t="str">
        <f>F26</f>
        <v>Tunisie</v>
      </c>
      <c r="D31" s="8">
        <v>1</v>
      </c>
      <c r="E31" s="8">
        <v>2</v>
      </c>
      <c r="F31" s="148" t="str">
        <f>C27</f>
        <v>France</v>
      </c>
    </row>
    <row r="32" spans="1:7" x14ac:dyDescent="0.2">
      <c r="A32" s="136"/>
      <c r="B32" s="136"/>
      <c r="C32" s="136"/>
      <c r="D32" s="136"/>
      <c r="E32" s="136"/>
      <c r="F32" s="136"/>
    </row>
    <row r="33" spans="1:6" x14ac:dyDescent="0.2">
      <c r="A33" s="305" t="s">
        <v>92</v>
      </c>
      <c r="B33" s="305"/>
      <c r="C33" s="305"/>
      <c r="D33" s="305"/>
      <c r="E33" s="305"/>
      <c r="F33" s="305"/>
    </row>
    <row r="34" spans="1:6" x14ac:dyDescent="0.2">
      <c r="A34" s="1">
        <v>44888</v>
      </c>
      <c r="B34" s="2">
        <v>0.58333333333333337</v>
      </c>
      <c r="C34" s="149" t="s">
        <v>65</v>
      </c>
      <c r="D34" s="9">
        <v>3</v>
      </c>
      <c r="E34" s="9">
        <v>2</v>
      </c>
      <c r="F34" s="150" t="s">
        <v>66</v>
      </c>
    </row>
    <row r="35" spans="1:6" x14ac:dyDescent="0.2">
      <c r="A35" s="4">
        <v>44888</v>
      </c>
      <c r="B35" s="5">
        <v>0.70833333333333337</v>
      </c>
      <c r="C35" s="151" t="s">
        <v>67</v>
      </c>
      <c r="D35" s="9">
        <v>3</v>
      </c>
      <c r="E35" s="9">
        <v>1</v>
      </c>
      <c r="F35" s="152" t="s">
        <v>68</v>
      </c>
    </row>
    <row r="36" spans="1:6" x14ac:dyDescent="0.2">
      <c r="A36" s="1">
        <v>44892</v>
      </c>
      <c r="B36" s="2">
        <v>0.83333333333333337</v>
      </c>
      <c r="C36" s="149" t="str">
        <f>C35</f>
        <v>Espagne</v>
      </c>
      <c r="D36" s="9">
        <v>2</v>
      </c>
      <c r="E36" s="9">
        <v>2</v>
      </c>
      <c r="F36" s="150" t="str">
        <f>C34</f>
        <v>Allemagne</v>
      </c>
    </row>
    <row r="37" spans="1:6" x14ac:dyDescent="0.2">
      <c r="A37" s="4">
        <v>44892</v>
      </c>
      <c r="B37" s="5">
        <v>0.45833333333333331</v>
      </c>
      <c r="C37" s="151" t="str">
        <f>F34</f>
        <v>Japon</v>
      </c>
      <c r="D37" s="9">
        <v>2</v>
      </c>
      <c r="E37" s="9">
        <v>0</v>
      </c>
      <c r="F37" s="152" t="str">
        <f>F35</f>
        <v>Costa Rica</v>
      </c>
    </row>
    <row r="38" spans="1:6" x14ac:dyDescent="0.2">
      <c r="A38" s="1">
        <v>44896</v>
      </c>
      <c r="B38" s="2">
        <v>0.83333333333333337</v>
      </c>
      <c r="C38" s="149" t="str">
        <f>F34</f>
        <v>Japon</v>
      </c>
      <c r="D38" s="9">
        <v>1</v>
      </c>
      <c r="E38" s="9">
        <v>2</v>
      </c>
      <c r="F38" s="150" t="str">
        <f>C35</f>
        <v>Espagne</v>
      </c>
    </row>
    <row r="39" spans="1:6" x14ac:dyDescent="0.2">
      <c r="A39" s="4">
        <v>44896</v>
      </c>
      <c r="B39" s="5">
        <v>0.83333333333333337</v>
      </c>
      <c r="C39" s="151" t="str">
        <f>F35</f>
        <v>Costa Rica</v>
      </c>
      <c r="D39" s="9">
        <v>0</v>
      </c>
      <c r="E39" s="9">
        <v>2</v>
      </c>
      <c r="F39" s="152" t="str">
        <f>C34</f>
        <v>Allemagne</v>
      </c>
    </row>
    <row r="40" spans="1:6" x14ac:dyDescent="0.2">
      <c r="A40" s="136"/>
      <c r="B40" s="136"/>
      <c r="C40" s="136"/>
      <c r="D40" s="136"/>
      <c r="E40" s="136"/>
      <c r="F40" s="136"/>
    </row>
    <row r="41" spans="1:6" x14ac:dyDescent="0.2">
      <c r="A41" s="306" t="s">
        <v>93</v>
      </c>
      <c r="B41" s="306"/>
      <c r="C41" s="306"/>
      <c r="D41" s="306"/>
      <c r="E41" s="306"/>
      <c r="F41" s="306"/>
    </row>
    <row r="42" spans="1:6" x14ac:dyDescent="0.2">
      <c r="A42" s="1">
        <v>44888</v>
      </c>
      <c r="B42" s="2">
        <v>0.45833333333333331</v>
      </c>
      <c r="C42" s="153" t="s">
        <v>70</v>
      </c>
      <c r="D42" s="10">
        <v>1</v>
      </c>
      <c r="E42" s="10">
        <v>2</v>
      </c>
      <c r="F42" s="154" t="s">
        <v>71</v>
      </c>
    </row>
    <row r="43" spans="1:6" x14ac:dyDescent="0.2">
      <c r="A43" s="4">
        <v>44888</v>
      </c>
      <c r="B43" s="5">
        <v>0.83333333333333337</v>
      </c>
      <c r="C43" s="155" t="s">
        <v>72</v>
      </c>
      <c r="D43" s="10">
        <v>2</v>
      </c>
      <c r="E43" s="10">
        <v>0</v>
      </c>
      <c r="F43" s="156" t="s">
        <v>73</v>
      </c>
    </row>
    <row r="44" spans="1:6" x14ac:dyDescent="0.2">
      <c r="A44" s="1">
        <v>44892</v>
      </c>
      <c r="B44" s="2">
        <v>0.70833333333333337</v>
      </c>
      <c r="C44" s="153" t="str">
        <f>F43</f>
        <v>Canada</v>
      </c>
      <c r="D44" s="10">
        <v>0</v>
      </c>
      <c r="E44" s="10">
        <v>2</v>
      </c>
      <c r="F44" s="154" t="str">
        <f>F42</f>
        <v>Croatie</v>
      </c>
    </row>
    <row r="45" spans="1:6" x14ac:dyDescent="0.2">
      <c r="A45" s="4">
        <v>44892</v>
      </c>
      <c r="B45" s="5">
        <v>0.58333333333333337</v>
      </c>
      <c r="C45" s="155" t="str">
        <f>C42</f>
        <v>Maroc</v>
      </c>
      <c r="D45" s="10">
        <v>1</v>
      </c>
      <c r="E45" s="10">
        <v>2</v>
      </c>
      <c r="F45" s="156" t="str">
        <f>C43</f>
        <v>Belgique</v>
      </c>
    </row>
    <row r="46" spans="1:6" x14ac:dyDescent="0.2">
      <c r="A46" s="1">
        <v>44896</v>
      </c>
      <c r="B46" s="2">
        <v>0.66666666666666663</v>
      </c>
      <c r="C46" s="153" t="str">
        <f>F43</f>
        <v>Canada</v>
      </c>
      <c r="D46" s="10">
        <v>1</v>
      </c>
      <c r="E46" s="10">
        <v>2</v>
      </c>
      <c r="F46" s="154" t="str">
        <f>C42</f>
        <v>Maroc</v>
      </c>
    </row>
    <row r="47" spans="1:6" x14ac:dyDescent="0.2">
      <c r="A47" s="4">
        <v>44896</v>
      </c>
      <c r="B47" s="5">
        <v>0.66666666666666663</v>
      </c>
      <c r="C47" s="155" t="str">
        <f>F42</f>
        <v>Croatie</v>
      </c>
      <c r="D47" s="10">
        <v>1</v>
      </c>
      <c r="E47" s="10">
        <v>1</v>
      </c>
      <c r="F47" s="156" t="str">
        <f>C43</f>
        <v>Belgique</v>
      </c>
    </row>
    <row r="48" spans="1:6" x14ac:dyDescent="0.2">
      <c r="A48" s="136"/>
      <c r="B48" s="136"/>
      <c r="C48" s="136"/>
      <c r="D48" s="136"/>
      <c r="E48" s="136"/>
      <c r="F48" s="136"/>
    </row>
    <row r="49" spans="1:6" x14ac:dyDescent="0.2">
      <c r="A49" s="299" t="s">
        <v>94</v>
      </c>
      <c r="B49" s="299"/>
      <c r="C49" s="299"/>
      <c r="D49" s="299"/>
      <c r="E49" s="299"/>
      <c r="F49" s="299"/>
    </row>
    <row r="50" spans="1:6" x14ac:dyDescent="0.2">
      <c r="A50" s="1">
        <v>44889</v>
      </c>
      <c r="B50" s="2">
        <v>0.45833333333333331</v>
      </c>
      <c r="C50" s="157" t="s">
        <v>75</v>
      </c>
      <c r="D50" s="11">
        <v>1</v>
      </c>
      <c r="E50" s="11">
        <v>1</v>
      </c>
      <c r="F50" s="158" t="s">
        <v>76</v>
      </c>
    </row>
    <row r="51" spans="1:6" x14ac:dyDescent="0.2">
      <c r="A51" s="4">
        <v>44889</v>
      </c>
      <c r="B51" s="5">
        <v>0.83333333333333337</v>
      </c>
      <c r="C51" s="159" t="s">
        <v>77</v>
      </c>
      <c r="D51" s="11">
        <v>2</v>
      </c>
      <c r="E51" s="11">
        <v>1</v>
      </c>
      <c r="F51" s="160" t="s">
        <v>78</v>
      </c>
    </row>
    <row r="52" spans="1:6" x14ac:dyDescent="0.2">
      <c r="A52" s="1">
        <v>44893</v>
      </c>
      <c r="B52" s="2">
        <v>0.70833333333333337</v>
      </c>
      <c r="C52" s="157" t="str">
        <f>C50</f>
        <v>Suisse</v>
      </c>
      <c r="D52" s="11">
        <v>1</v>
      </c>
      <c r="E52" s="11">
        <v>3</v>
      </c>
      <c r="F52" s="158" t="str">
        <f>C51</f>
        <v>Brésil</v>
      </c>
    </row>
    <row r="53" spans="1:6" x14ac:dyDescent="0.2">
      <c r="A53" s="4">
        <v>44893</v>
      </c>
      <c r="B53" s="5">
        <v>0.45833333333333331</v>
      </c>
      <c r="C53" s="159" t="str">
        <f>F51</f>
        <v>Serbie</v>
      </c>
      <c r="D53" s="11">
        <v>2</v>
      </c>
      <c r="E53" s="11">
        <v>2</v>
      </c>
      <c r="F53" s="160" t="str">
        <f>F50</f>
        <v>Cameroun</v>
      </c>
    </row>
    <row r="54" spans="1:6" x14ac:dyDescent="0.2">
      <c r="A54" s="1">
        <v>44897</v>
      </c>
      <c r="B54" s="2">
        <v>0.83333333333333337</v>
      </c>
      <c r="C54" s="157" t="str">
        <f>F51</f>
        <v>Serbie</v>
      </c>
      <c r="D54" s="11">
        <v>2</v>
      </c>
      <c r="E54" s="11">
        <v>1</v>
      </c>
      <c r="F54" s="158" t="str">
        <f>C50</f>
        <v>Suisse</v>
      </c>
    </row>
    <row r="55" spans="1:6" x14ac:dyDescent="0.2">
      <c r="A55" s="4">
        <v>44897</v>
      </c>
      <c r="B55" s="5">
        <v>0.83333333333333337</v>
      </c>
      <c r="C55" s="159" t="str">
        <f>F50</f>
        <v>Cameroun</v>
      </c>
      <c r="D55" s="11">
        <v>0</v>
      </c>
      <c r="E55" s="11">
        <v>3</v>
      </c>
      <c r="F55" s="160" t="str">
        <f>C51</f>
        <v>Brésil</v>
      </c>
    </row>
    <row r="56" spans="1:6" x14ac:dyDescent="0.2">
      <c r="A56" s="136"/>
      <c r="B56" s="136"/>
      <c r="C56" s="136"/>
      <c r="D56" s="136"/>
      <c r="E56" s="136"/>
      <c r="F56" s="136"/>
    </row>
    <row r="57" spans="1:6" x14ac:dyDescent="0.2">
      <c r="A57" s="300" t="s">
        <v>95</v>
      </c>
      <c r="B57" s="300"/>
      <c r="C57" s="300"/>
      <c r="D57" s="300"/>
      <c r="E57" s="300"/>
      <c r="F57" s="300"/>
    </row>
    <row r="58" spans="1:6" x14ac:dyDescent="0.2">
      <c r="A58" s="1">
        <v>44889</v>
      </c>
      <c r="B58" s="2">
        <v>0.58333333333333337</v>
      </c>
      <c r="C58" s="161" t="s">
        <v>80</v>
      </c>
      <c r="D58" s="12">
        <v>2</v>
      </c>
      <c r="E58" s="12">
        <v>1</v>
      </c>
      <c r="F58" s="162" t="s">
        <v>81</v>
      </c>
    </row>
    <row r="59" spans="1:6" x14ac:dyDescent="0.2">
      <c r="A59" s="4">
        <v>44889</v>
      </c>
      <c r="B59" s="5">
        <v>0.70833333333333337</v>
      </c>
      <c r="C59" s="163" t="s">
        <v>82</v>
      </c>
      <c r="D59" s="12">
        <v>2</v>
      </c>
      <c r="E59" s="12">
        <v>1</v>
      </c>
      <c r="F59" s="164" t="s">
        <v>83</v>
      </c>
    </row>
    <row r="60" spans="1:6" x14ac:dyDescent="0.2">
      <c r="A60" s="1">
        <v>44893</v>
      </c>
      <c r="B60" s="2">
        <v>0.58333333333333337</v>
      </c>
      <c r="C60" s="161" t="str">
        <f>F58</f>
        <v>Corée du sud</v>
      </c>
      <c r="D60" s="12">
        <v>1</v>
      </c>
      <c r="E60" s="12">
        <v>2</v>
      </c>
      <c r="F60" s="162" t="str">
        <f>F59</f>
        <v>Ghana</v>
      </c>
    </row>
    <row r="61" spans="1:6" x14ac:dyDescent="0.2">
      <c r="A61" s="4">
        <v>44893</v>
      </c>
      <c r="B61" s="5">
        <v>0.83333333333333337</v>
      </c>
      <c r="C61" s="163" t="str">
        <f>C59</f>
        <v>Portugal</v>
      </c>
      <c r="D61" s="12">
        <v>3</v>
      </c>
      <c r="E61" s="12">
        <v>2</v>
      </c>
      <c r="F61" s="164" t="str">
        <f>C58</f>
        <v>Uruguay</v>
      </c>
    </row>
    <row r="62" spans="1:6" x14ac:dyDescent="0.2">
      <c r="A62" s="1">
        <v>44897</v>
      </c>
      <c r="B62" s="2">
        <v>0.66666666666666663</v>
      </c>
      <c r="C62" s="161" t="str">
        <f>F58</f>
        <v>Corée du sud</v>
      </c>
      <c r="D62" s="12">
        <v>1</v>
      </c>
      <c r="E62" s="12">
        <v>3</v>
      </c>
      <c r="F62" s="162" t="str">
        <f>C59</f>
        <v>Portugal</v>
      </c>
    </row>
    <row r="63" spans="1:6" x14ac:dyDescent="0.2">
      <c r="A63" s="4">
        <v>44897</v>
      </c>
      <c r="B63" s="5">
        <v>0.66666666666666663</v>
      </c>
      <c r="C63" s="163" t="str">
        <f>F59</f>
        <v>Ghana</v>
      </c>
      <c r="D63" s="12">
        <v>1</v>
      </c>
      <c r="E63" s="12">
        <v>2</v>
      </c>
      <c r="F63" s="164" t="str">
        <f>C58</f>
        <v>Uruguay</v>
      </c>
    </row>
  </sheetData>
  <mergeCells count="8">
    <mergeCell ref="A49:F49"/>
    <mergeCell ref="A57:F57"/>
    <mergeCell ref="A1:F1"/>
    <mergeCell ref="A9:F9"/>
    <mergeCell ref="A17:F17"/>
    <mergeCell ref="A25:F25"/>
    <mergeCell ref="A33:F33"/>
    <mergeCell ref="A41:F41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1" t="s">
        <v>87</v>
      </c>
      <c r="B1" s="301"/>
      <c r="C1" s="301"/>
      <c r="D1" s="301"/>
      <c r="E1" s="301"/>
      <c r="F1" s="301"/>
    </row>
    <row r="2" spans="1:7" x14ac:dyDescent="0.2">
      <c r="A2" s="1">
        <v>44885</v>
      </c>
      <c r="B2" s="2">
        <v>0.70833333333333337</v>
      </c>
      <c r="C2" s="132" t="s">
        <v>43</v>
      </c>
      <c r="D2" s="3">
        <v>1</v>
      </c>
      <c r="E2" s="3">
        <v>0</v>
      </c>
      <c r="F2" s="133" t="s">
        <v>44</v>
      </c>
      <c r="G2" t="s">
        <v>88</v>
      </c>
    </row>
    <row r="3" spans="1:7" x14ac:dyDescent="0.2">
      <c r="A3" s="4">
        <v>44886</v>
      </c>
      <c r="B3" s="5">
        <v>0.70833333333333337</v>
      </c>
      <c r="C3" s="134" t="s">
        <v>47</v>
      </c>
      <c r="D3" s="3">
        <v>0</v>
      </c>
      <c r="E3" s="3">
        <v>1</v>
      </c>
      <c r="F3" s="135" t="s">
        <v>48</v>
      </c>
      <c r="G3" t="s">
        <v>96</v>
      </c>
    </row>
    <row r="4" spans="1:7" x14ac:dyDescent="0.2">
      <c r="A4" s="1">
        <v>44890</v>
      </c>
      <c r="B4" s="2">
        <v>0.58333333333333337</v>
      </c>
      <c r="C4" s="132" t="str">
        <f>C2</f>
        <v>Qatar</v>
      </c>
      <c r="D4" s="3">
        <v>0</v>
      </c>
      <c r="E4" s="3">
        <v>0</v>
      </c>
      <c r="F4" s="133" t="str">
        <f>C3</f>
        <v>Sénégal</v>
      </c>
    </row>
    <row r="5" spans="1:7" x14ac:dyDescent="0.2">
      <c r="A5" s="4">
        <v>44890</v>
      </c>
      <c r="B5" s="5">
        <v>0.70833333333333337</v>
      </c>
      <c r="C5" s="134" t="str">
        <f>F3</f>
        <v>Pays-Bas</v>
      </c>
      <c r="D5" s="3">
        <v>2</v>
      </c>
      <c r="E5" s="3">
        <v>0</v>
      </c>
      <c r="F5" s="135" t="str">
        <f>F2</f>
        <v>Equateur</v>
      </c>
    </row>
    <row r="6" spans="1:7" x14ac:dyDescent="0.2">
      <c r="A6" s="1">
        <v>44894</v>
      </c>
      <c r="B6" s="2">
        <v>0.66666666666666663</v>
      </c>
      <c r="C6" s="132" t="str">
        <f>F3</f>
        <v>Pays-Bas</v>
      </c>
      <c r="D6" s="3">
        <v>2</v>
      </c>
      <c r="E6" s="3">
        <v>1</v>
      </c>
      <c r="F6" s="133" t="str">
        <f>C2</f>
        <v>Qatar</v>
      </c>
    </row>
    <row r="7" spans="1:7" x14ac:dyDescent="0.2">
      <c r="A7" s="4">
        <v>44894</v>
      </c>
      <c r="B7" s="5">
        <v>0.66666666666666663</v>
      </c>
      <c r="C7" s="134" t="str">
        <f>F2</f>
        <v>Equateur</v>
      </c>
      <c r="D7" s="3">
        <v>1</v>
      </c>
      <c r="E7" s="3">
        <v>0</v>
      </c>
      <c r="F7" s="135" t="str">
        <f>C3</f>
        <v>Sénégal</v>
      </c>
    </row>
    <row r="8" spans="1:7" x14ac:dyDescent="0.2">
      <c r="A8" s="136"/>
      <c r="B8" s="136"/>
      <c r="C8" s="136"/>
      <c r="D8" s="136"/>
      <c r="E8" s="136"/>
      <c r="F8" s="136"/>
    </row>
    <row r="9" spans="1:7" x14ac:dyDescent="0.2">
      <c r="A9" s="302" t="s">
        <v>89</v>
      </c>
      <c r="B9" s="302"/>
      <c r="C9" s="302"/>
      <c r="D9" s="302"/>
      <c r="E9" s="302"/>
      <c r="F9" s="302"/>
    </row>
    <row r="10" spans="1:7" x14ac:dyDescent="0.2">
      <c r="A10" s="1">
        <v>44886</v>
      </c>
      <c r="B10" s="2">
        <v>0.58333333333333337</v>
      </c>
      <c r="C10" s="137" t="s">
        <v>50</v>
      </c>
      <c r="D10" s="6">
        <v>3</v>
      </c>
      <c r="E10" s="6">
        <v>0</v>
      </c>
      <c r="F10" s="138" t="s">
        <v>51</v>
      </c>
      <c r="G10" t="s">
        <v>96</v>
      </c>
    </row>
    <row r="11" spans="1:7" x14ac:dyDescent="0.2">
      <c r="A11" s="4">
        <v>44886</v>
      </c>
      <c r="B11" s="5">
        <v>0.83333333333333337</v>
      </c>
      <c r="C11" s="139" t="s">
        <v>52</v>
      </c>
      <c r="D11" s="6">
        <v>2</v>
      </c>
      <c r="E11" s="6">
        <v>1</v>
      </c>
      <c r="F11" s="140" t="s">
        <v>53</v>
      </c>
      <c r="G11" t="s">
        <v>88</v>
      </c>
    </row>
    <row r="12" spans="1:7" x14ac:dyDescent="0.2">
      <c r="A12" s="1">
        <v>44890</v>
      </c>
      <c r="B12" s="2">
        <v>0.83333333333333337</v>
      </c>
      <c r="C12" s="137" t="str">
        <f>C10</f>
        <v>Angleterre</v>
      </c>
      <c r="D12" s="6">
        <v>1</v>
      </c>
      <c r="E12" s="6">
        <v>0</v>
      </c>
      <c r="F12" s="138" t="str">
        <f>C11</f>
        <v>Etats-Unis</v>
      </c>
    </row>
    <row r="13" spans="1:7" x14ac:dyDescent="0.2">
      <c r="A13" s="4">
        <v>44890</v>
      </c>
      <c r="B13" s="5">
        <v>0.45833333333333331</v>
      </c>
      <c r="C13" s="139" t="str">
        <f>F11</f>
        <v>Pays de Galles</v>
      </c>
      <c r="D13" s="6">
        <v>1</v>
      </c>
      <c r="E13" s="6">
        <v>0</v>
      </c>
      <c r="F13" s="140" t="str">
        <f>F10</f>
        <v>Iran</v>
      </c>
    </row>
    <row r="14" spans="1:7" x14ac:dyDescent="0.2">
      <c r="A14" s="1">
        <v>44894</v>
      </c>
      <c r="B14" s="2">
        <v>0.83333333333333337</v>
      </c>
      <c r="C14" s="137" t="str">
        <f>F11</f>
        <v>Pays de Galles</v>
      </c>
      <c r="D14" s="6">
        <v>1</v>
      </c>
      <c r="E14" s="6">
        <v>2</v>
      </c>
      <c r="F14" s="138" t="str">
        <f>C10</f>
        <v>Angleterre</v>
      </c>
    </row>
    <row r="15" spans="1:7" x14ac:dyDescent="0.2">
      <c r="A15" s="4">
        <v>44894</v>
      </c>
      <c r="B15" s="5">
        <v>0.83333333333333337</v>
      </c>
      <c r="C15" s="139" t="str">
        <f>F10</f>
        <v>Iran</v>
      </c>
      <c r="D15" s="6">
        <v>0</v>
      </c>
      <c r="E15" s="6">
        <v>2</v>
      </c>
      <c r="F15" s="140" t="str">
        <f>C11</f>
        <v>Etats-Unis</v>
      </c>
    </row>
    <row r="16" spans="1:7" x14ac:dyDescent="0.2">
      <c r="A16" s="136"/>
      <c r="B16" s="136"/>
      <c r="C16" s="136"/>
      <c r="D16" s="136"/>
      <c r="E16" s="136"/>
      <c r="F16" s="136"/>
    </row>
    <row r="17" spans="1:7" x14ac:dyDescent="0.2">
      <c r="A17" s="303" t="s">
        <v>90</v>
      </c>
      <c r="B17" s="303"/>
      <c r="C17" s="303"/>
      <c r="D17" s="303"/>
      <c r="E17" s="303"/>
      <c r="F17" s="303"/>
    </row>
    <row r="18" spans="1:7" x14ac:dyDescent="0.2">
      <c r="A18" s="1">
        <v>44887</v>
      </c>
      <c r="B18" s="2">
        <v>0.70833333333333337</v>
      </c>
      <c r="C18" s="141" t="s">
        <v>55</v>
      </c>
      <c r="D18" s="7">
        <v>1</v>
      </c>
      <c r="E18" s="7">
        <v>1</v>
      </c>
      <c r="F18" s="142" t="s">
        <v>56</v>
      </c>
    </row>
    <row r="19" spans="1:7" x14ac:dyDescent="0.2">
      <c r="A19" s="4">
        <v>44887</v>
      </c>
      <c r="B19" s="5">
        <v>0.45833333333333331</v>
      </c>
      <c r="C19" s="143" t="s">
        <v>57</v>
      </c>
      <c r="D19" s="7">
        <v>3</v>
      </c>
      <c r="E19" s="7">
        <v>0</v>
      </c>
      <c r="F19" s="144" t="s">
        <v>58</v>
      </c>
      <c r="G19" t="s">
        <v>88</v>
      </c>
    </row>
    <row r="20" spans="1:7" x14ac:dyDescent="0.2">
      <c r="A20" s="1">
        <v>44891</v>
      </c>
      <c r="B20" s="2">
        <v>0.58333333333333337</v>
      </c>
      <c r="C20" s="141" t="str">
        <f>F19</f>
        <v>Arabie Saoudite</v>
      </c>
      <c r="D20" s="7">
        <v>0</v>
      </c>
      <c r="E20" s="7">
        <v>2</v>
      </c>
      <c r="F20" s="142" t="str">
        <f>F18</f>
        <v>Pologne</v>
      </c>
    </row>
    <row r="21" spans="1:7" x14ac:dyDescent="0.2">
      <c r="A21" s="4">
        <v>44891</v>
      </c>
      <c r="B21" s="5">
        <v>0.83333333333333337</v>
      </c>
      <c r="C21" s="143" t="str">
        <f>C18</f>
        <v>Mexique</v>
      </c>
      <c r="D21" s="7">
        <v>0</v>
      </c>
      <c r="E21" s="7">
        <v>2</v>
      </c>
      <c r="F21" s="144" t="str">
        <f>C19</f>
        <v>Argentine</v>
      </c>
    </row>
    <row r="22" spans="1:7" x14ac:dyDescent="0.2">
      <c r="A22" s="1">
        <v>44895</v>
      </c>
      <c r="B22" s="2">
        <v>0.83333333333333337</v>
      </c>
      <c r="C22" s="141" t="str">
        <f>F19</f>
        <v>Arabie Saoudite</v>
      </c>
      <c r="D22" s="7">
        <v>0</v>
      </c>
      <c r="E22" s="7">
        <v>2</v>
      </c>
      <c r="F22" s="142" t="str">
        <f>C18</f>
        <v>Mexique</v>
      </c>
    </row>
    <row r="23" spans="1:7" x14ac:dyDescent="0.2">
      <c r="A23" s="4">
        <v>44895</v>
      </c>
      <c r="B23" s="5">
        <v>0.83333333333333337</v>
      </c>
      <c r="C23" s="143" t="str">
        <f>F18</f>
        <v>Pologne</v>
      </c>
      <c r="D23" s="7">
        <v>0</v>
      </c>
      <c r="E23" s="7">
        <v>1</v>
      </c>
      <c r="F23" s="144" t="str">
        <f>C19</f>
        <v>Argentine</v>
      </c>
    </row>
    <row r="24" spans="1:7" x14ac:dyDescent="0.2">
      <c r="A24" s="136"/>
      <c r="B24" s="136"/>
      <c r="C24" s="136"/>
      <c r="D24" s="136"/>
      <c r="E24" s="136"/>
      <c r="F24" s="136"/>
    </row>
    <row r="25" spans="1:7" x14ac:dyDescent="0.2">
      <c r="A25" s="304" t="s">
        <v>91</v>
      </c>
      <c r="B25" s="304"/>
      <c r="C25" s="304"/>
      <c r="D25" s="304"/>
      <c r="E25" s="304"/>
      <c r="F25" s="304"/>
    </row>
    <row r="26" spans="1:7" x14ac:dyDescent="0.2">
      <c r="A26" s="1">
        <v>44887</v>
      </c>
      <c r="B26" s="2">
        <v>0.58333333333333337</v>
      </c>
      <c r="C26" s="145" t="s">
        <v>60</v>
      </c>
      <c r="D26" s="8">
        <v>1</v>
      </c>
      <c r="E26" s="8">
        <v>0</v>
      </c>
      <c r="F26" s="146" t="s">
        <v>61</v>
      </c>
    </row>
    <row r="27" spans="1:7" x14ac:dyDescent="0.2">
      <c r="A27" s="4">
        <v>44887</v>
      </c>
      <c r="B27" s="5">
        <v>0.83333333333333337</v>
      </c>
      <c r="C27" s="147" t="s">
        <v>62</v>
      </c>
      <c r="D27" s="8">
        <v>1</v>
      </c>
      <c r="E27" s="8">
        <v>0</v>
      </c>
      <c r="F27" s="148" t="s">
        <v>63</v>
      </c>
    </row>
    <row r="28" spans="1:7" x14ac:dyDescent="0.2">
      <c r="A28" s="1">
        <v>44891</v>
      </c>
      <c r="B28" s="2">
        <v>0.70833333333333337</v>
      </c>
      <c r="C28" s="145" t="str">
        <f>C26</f>
        <v>Danemark</v>
      </c>
      <c r="D28" s="8">
        <v>0</v>
      </c>
      <c r="E28" s="8">
        <v>2</v>
      </c>
      <c r="F28" s="146" t="str">
        <f>C27</f>
        <v>France</v>
      </c>
    </row>
    <row r="29" spans="1:7" x14ac:dyDescent="0.2">
      <c r="A29" s="4">
        <v>44891</v>
      </c>
      <c r="B29" s="5">
        <v>0.45833333333333331</v>
      </c>
      <c r="C29" s="147" t="str">
        <f>F27</f>
        <v>Australie</v>
      </c>
      <c r="D29" s="8">
        <v>0</v>
      </c>
      <c r="E29" s="8">
        <v>1</v>
      </c>
      <c r="F29" s="148" t="str">
        <f>F26</f>
        <v>Tunisie</v>
      </c>
    </row>
    <row r="30" spans="1:7" x14ac:dyDescent="0.2">
      <c r="A30" s="1">
        <v>44895</v>
      </c>
      <c r="B30" s="2">
        <v>0.66666666666666663</v>
      </c>
      <c r="C30" s="145" t="str">
        <f>F27</f>
        <v>Australie</v>
      </c>
      <c r="D30" s="8">
        <v>0</v>
      </c>
      <c r="E30" s="8">
        <v>2</v>
      </c>
      <c r="F30" s="146" t="str">
        <f>C26</f>
        <v>Danemark</v>
      </c>
    </row>
    <row r="31" spans="1:7" x14ac:dyDescent="0.2">
      <c r="A31" s="4">
        <v>43281</v>
      </c>
      <c r="B31" s="5">
        <v>0.66666666666666663</v>
      </c>
      <c r="C31" s="147" t="str">
        <f>F26</f>
        <v>Tunisie</v>
      </c>
      <c r="D31" s="8">
        <v>0</v>
      </c>
      <c r="E31" s="8">
        <v>3</v>
      </c>
      <c r="F31" s="148" t="str">
        <f>C27</f>
        <v>France</v>
      </c>
    </row>
    <row r="32" spans="1:7" x14ac:dyDescent="0.2">
      <c r="A32" s="136"/>
      <c r="B32" s="136"/>
      <c r="C32" s="136"/>
      <c r="D32" s="136"/>
      <c r="E32" s="136"/>
      <c r="F32" s="136"/>
    </row>
    <row r="33" spans="1:6" x14ac:dyDescent="0.2">
      <c r="A33" s="305" t="s">
        <v>92</v>
      </c>
      <c r="B33" s="305"/>
      <c r="C33" s="305"/>
      <c r="D33" s="305"/>
      <c r="E33" s="305"/>
      <c r="F33" s="305"/>
    </row>
    <row r="34" spans="1:6" x14ac:dyDescent="0.2">
      <c r="A34" s="1">
        <v>44888</v>
      </c>
      <c r="B34" s="2">
        <v>0.58333333333333337</v>
      </c>
      <c r="C34" s="149" t="s">
        <v>65</v>
      </c>
      <c r="D34" s="9">
        <v>2</v>
      </c>
      <c r="E34" s="9">
        <v>0</v>
      </c>
      <c r="F34" s="150" t="s">
        <v>66</v>
      </c>
    </row>
    <row r="35" spans="1:6" x14ac:dyDescent="0.2">
      <c r="A35" s="4">
        <v>44888</v>
      </c>
      <c r="B35" s="5">
        <v>0.70833333333333337</v>
      </c>
      <c r="C35" s="151" t="s">
        <v>67</v>
      </c>
      <c r="D35" s="9">
        <v>2</v>
      </c>
      <c r="E35" s="9">
        <v>0</v>
      </c>
      <c r="F35" s="152" t="s">
        <v>68</v>
      </c>
    </row>
    <row r="36" spans="1:6" x14ac:dyDescent="0.2">
      <c r="A36" s="1">
        <v>44892</v>
      </c>
      <c r="B36" s="2">
        <v>0.83333333333333337</v>
      </c>
      <c r="C36" s="149" t="str">
        <f>C35</f>
        <v>Espagne</v>
      </c>
      <c r="D36" s="9">
        <v>1</v>
      </c>
      <c r="E36" s="9">
        <v>2</v>
      </c>
      <c r="F36" s="150" t="str">
        <f>C34</f>
        <v>Allemagne</v>
      </c>
    </row>
    <row r="37" spans="1:6" x14ac:dyDescent="0.2">
      <c r="A37" s="4">
        <v>44892</v>
      </c>
      <c r="B37" s="5">
        <v>0.45833333333333331</v>
      </c>
      <c r="C37" s="151" t="str">
        <f>F34</f>
        <v>Japon</v>
      </c>
      <c r="D37" s="9">
        <v>1</v>
      </c>
      <c r="E37" s="9">
        <v>1</v>
      </c>
      <c r="F37" s="152" t="str">
        <f>F35</f>
        <v>Costa Rica</v>
      </c>
    </row>
    <row r="38" spans="1:6" x14ac:dyDescent="0.2">
      <c r="A38" s="1">
        <v>44896</v>
      </c>
      <c r="B38" s="2">
        <v>0.83333333333333337</v>
      </c>
      <c r="C38" s="149" t="str">
        <f>F34</f>
        <v>Japon</v>
      </c>
      <c r="D38" s="9">
        <v>1</v>
      </c>
      <c r="E38" s="9">
        <v>2</v>
      </c>
      <c r="F38" s="150" t="str">
        <f>C35</f>
        <v>Espagne</v>
      </c>
    </row>
    <row r="39" spans="1:6" x14ac:dyDescent="0.2">
      <c r="A39" s="4">
        <v>44896</v>
      </c>
      <c r="B39" s="5">
        <v>0.83333333333333337</v>
      </c>
      <c r="C39" s="151" t="str">
        <f>F35</f>
        <v>Costa Rica</v>
      </c>
      <c r="D39" s="9">
        <v>0</v>
      </c>
      <c r="E39" s="9">
        <v>2</v>
      </c>
      <c r="F39" s="152" t="str">
        <f>C34</f>
        <v>Allemagne</v>
      </c>
    </row>
    <row r="40" spans="1:6" x14ac:dyDescent="0.2">
      <c r="A40" s="136"/>
      <c r="B40" s="136"/>
      <c r="C40" s="136"/>
      <c r="D40" s="136"/>
      <c r="E40" s="136"/>
      <c r="F40" s="136"/>
    </row>
    <row r="41" spans="1:6" x14ac:dyDescent="0.2">
      <c r="A41" s="306" t="s">
        <v>93</v>
      </c>
      <c r="B41" s="306"/>
      <c r="C41" s="306"/>
      <c r="D41" s="306"/>
      <c r="E41" s="306"/>
      <c r="F41" s="306"/>
    </row>
    <row r="42" spans="1:6" x14ac:dyDescent="0.2">
      <c r="A42" s="1">
        <v>44888</v>
      </c>
      <c r="B42" s="2">
        <v>0.45833333333333331</v>
      </c>
      <c r="C42" s="153" t="s">
        <v>70</v>
      </c>
      <c r="D42" s="10">
        <v>0</v>
      </c>
      <c r="E42" s="10">
        <v>1</v>
      </c>
      <c r="F42" s="154" t="s">
        <v>71</v>
      </c>
    </row>
    <row r="43" spans="1:6" x14ac:dyDescent="0.2">
      <c r="A43" s="4">
        <v>44888</v>
      </c>
      <c r="B43" s="5">
        <v>0.83333333333333337</v>
      </c>
      <c r="C43" s="155" t="s">
        <v>72</v>
      </c>
      <c r="D43" s="10">
        <v>1</v>
      </c>
      <c r="E43" s="10">
        <v>2</v>
      </c>
      <c r="F43" s="156" t="s">
        <v>73</v>
      </c>
    </row>
    <row r="44" spans="1:6" x14ac:dyDescent="0.2">
      <c r="A44" s="1">
        <v>44892</v>
      </c>
      <c r="B44" s="2">
        <v>0.70833333333333337</v>
      </c>
      <c r="C44" s="153" t="str">
        <f>F43</f>
        <v>Canada</v>
      </c>
      <c r="D44" s="10">
        <v>1</v>
      </c>
      <c r="E44" s="10">
        <v>1</v>
      </c>
      <c r="F44" s="154" t="str">
        <f>F42</f>
        <v>Croatie</v>
      </c>
    </row>
    <row r="45" spans="1:6" x14ac:dyDescent="0.2">
      <c r="A45" s="4">
        <v>44892</v>
      </c>
      <c r="B45" s="5">
        <v>0.58333333333333337</v>
      </c>
      <c r="C45" s="155" t="str">
        <f>C42</f>
        <v>Maroc</v>
      </c>
      <c r="D45" s="10">
        <v>0</v>
      </c>
      <c r="E45" s="10">
        <v>2</v>
      </c>
      <c r="F45" s="156" t="str">
        <f>C43</f>
        <v>Belgique</v>
      </c>
    </row>
    <row r="46" spans="1:6" x14ac:dyDescent="0.2">
      <c r="A46" s="1">
        <v>44896</v>
      </c>
      <c r="B46" s="2">
        <v>0.66666666666666663</v>
      </c>
      <c r="C46" s="153" t="str">
        <f>F43</f>
        <v>Canada</v>
      </c>
      <c r="D46" s="10">
        <v>1</v>
      </c>
      <c r="E46" s="10">
        <v>1</v>
      </c>
      <c r="F46" s="154" t="str">
        <f>C42</f>
        <v>Maroc</v>
      </c>
    </row>
    <row r="47" spans="1:6" x14ac:dyDescent="0.2">
      <c r="A47" s="4">
        <v>44896</v>
      </c>
      <c r="B47" s="5">
        <v>0.66666666666666663</v>
      </c>
      <c r="C47" s="155" t="str">
        <f>F42</f>
        <v>Croatie</v>
      </c>
      <c r="D47" s="10">
        <v>2</v>
      </c>
      <c r="E47" s="10">
        <v>2</v>
      </c>
      <c r="F47" s="156" t="str">
        <f>C43</f>
        <v>Belgique</v>
      </c>
    </row>
    <row r="48" spans="1:6" x14ac:dyDescent="0.2">
      <c r="A48" s="136"/>
      <c r="B48" s="136"/>
      <c r="C48" s="136"/>
      <c r="D48" s="136"/>
      <c r="E48" s="136"/>
      <c r="F48" s="136"/>
    </row>
    <row r="49" spans="1:6" x14ac:dyDescent="0.2">
      <c r="A49" s="299" t="s">
        <v>94</v>
      </c>
      <c r="B49" s="299"/>
      <c r="C49" s="299"/>
      <c r="D49" s="299"/>
      <c r="E49" s="299"/>
      <c r="F49" s="299"/>
    </row>
    <row r="50" spans="1:6" x14ac:dyDescent="0.2">
      <c r="A50" s="1">
        <v>44889</v>
      </c>
      <c r="B50" s="2">
        <v>0.45833333333333331</v>
      </c>
      <c r="C50" s="157" t="s">
        <v>75</v>
      </c>
      <c r="D50" s="11">
        <v>1</v>
      </c>
      <c r="E50" s="11">
        <v>1</v>
      </c>
      <c r="F50" s="158" t="s">
        <v>76</v>
      </c>
    </row>
    <row r="51" spans="1:6" x14ac:dyDescent="0.2">
      <c r="A51" s="4">
        <v>44889</v>
      </c>
      <c r="B51" s="5">
        <v>0.83333333333333337</v>
      </c>
      <c r="C51" s="159" t="s">
        <v>77</v>
      </c>
      <c r="D51" s="11">
        <v>2</v>
      </c>
      <c r="E51" s="11">
        <v>0</v>
      </c>
      <c r="F51" s="160" t="s">
        <v>78</v>
      </c>
    </row>
    <row r="52" spans="1:6" x14ac:dyDescent="0.2">
      <c r="A52" s="1">
        <v>44893</v>
      </c>
      <c r="B52" s="2">
        <v>0.70833333333333337</v>
      </c>
      <c r="C52" s="157" t="str">
        <f>C50</f>
        <v>Suisse</v>
      </c>
      <c r="D52" s="11">
        <v>1</v>
      </c>
      <c r="E52" s="11">
        <v>2</v>
      </c>
      <c r="F52" s="158" t="str">
        <f>C51</f>
        <v>Brésil</v>
      </c>
    </row>
    <row r="53" spans="1:6" x14ac:dyDescent="0.2">
      <c r="A53" s="4">
        <v>44893</v>
      </c>
      <c r="B53" s="5">
        <v>0.45833333333333331</v>
      </c>
      <c r="C53" s="159" t="str">
        <f>F51</f>
        <v>Serbie</v>
      </c>
      <c r="D53" s="11">
        <v>1</v>
      </c>
      <c r="E53" s="11">
        <v>0</v>
      </c>
      <c r="F53" s="160" t="str">
        <f>F50</f>
        <v>Cameroun</v>
      </c>
    </row>
    <row r="54" spans="1:6" x14ac:dyDescent="0.2">
      <c r="A54" s="1">
        <v>44897</v>
      </c>
      <c r="B54" s="2">
        <v>0.83333333333333337</v>
      </c>
      <c r="C54" s="157" t="str">
        <f>F51</f>
        <v>Serbie</v>
      </c>
      <c r="D54" s="11">
        <v>1</v>
      </c>
      <c r="E54" s="11">
        <v>1</v>
      </c>
      <c r="F54" s="158" t="str">
        <f>C50</f>
        <v>Suisse</v>
      </c>
    </row>
    <row r="55" spans="1:6" x14ac:dyDescent="0.2">
      <c r="A55" s="4">
        <v>44897</v>
      </c>
      <c r="B55" s="5">
        <v>0.83333333333333337</v>
      </c>
      <c r="C55" s="159" t="str">
        <f>F50</f>
        <v>Cameroun</v>
      </c>
      <c r="D55" s="11">
        <v>0</v>
      </c>
      <c r="E55" s="11">
        <v>2</v>
      </c>
      <c r="F55" s="160" t="str">
        <f>C51</f>
        <v>Brésil</v>
      </c>
    </row>
    <row r="56" spans="1:6" x14ac:dyDescent="0.2">
      <c r="A56" s="136"/>
      <c r="B56" s="136"/>
      <c r="C56" s="136"/>
      <c r="D56" s="136"/>
      <c r="E56" s="136"/>
      <c r="F56" s="136"/>
    </row>
    <row r="57" spans="1:6" x14ac:dyDescent="0.2">
      <c r="A57" s="300" t="s">
        <v>95</v>
      </c>
      <c r="B57" s="300"/>
      <c r="C57" s="300"/>
      <c r="D57" s="300"/>
      <c r="E57" s="300"/>
      <c r="F57" s="300"/>
    </row>
    <row r="58" spans="1:6" x14ac:dyDescent="0.2">
      <c r="A58" s="1">
        <v>44889</v>
      </c>
      <c r="B58" s="2">
        <v>0.58333333333333337</v>
      </c>
      <c r="C58" s="161" t="s">
        <v>80</v>
      </c>
      <c r="D58" s="12">
        <v>1</v>
      </c>
      <c r="E58" s="12">
        <v>0</v>
      </c>
      <c r="F58" s="162" t="s">
        <v>81</v>
      </c>
    </row>
    <row r="59" spans="1:6" x14ac:dyDescent="0.2">
      <c r="A59" s="4">
        <v>44889</v>
      </c>
      <c r="B59" s="5">
        <v>0.70833333333333337</v>
      </c>
      <c r="C59" s="163" t="s">
        <v>82</v>
      </c>
      <c r="D59" s="12">
        <v>2</v>
      </c>
      <c r="E59" s="12">
        <v>0</v>
      </c>
      <c r="F59" s="164" t="s">
        <v>83</v>
      </c>
    </row>
    <row r="60" spans="1:6" x14ac:dyDescent="0.2">
      <c r="A60" s="1">
        <v>44893</v>
      </c>
      <c r="B60" s="2">
        <v>0.58333333333333337</v>
      </c>
      <c r="C60" s="161" t="str">
        <f>F58</f>
        <v>Corée du sud</v>
      </c>
      <c r="D60" s="12">
        <v>0</v>
      </c>
      <c r="E60" s="12">
        <v>2</v>
      </c>
      <c r="F60" s="162" t="str">
        <f>F59</f>
        <v>Ghana</v>
      </c>
    </row>
    <row r="61" spans="1:6" x14ac:dyDescent="0.2">
      <c r="A61" s="4">
        <v>44893</v>
      </c>
      <c r="B61" s="5">
        <v>0.83333333333333337</v>
      </c>
      <c r="C61" s="163" t="str">
        <f>C59</f>
        <v>Portugal</v>
      </c>
      <c r="D61" s="12">
        <v>0</v>
      </c>
      <c r="E61" s="12">
        <v>2</v>
      </c>
      <c r="F61" s="164" t="str">
        <f>C58</f>
        <v>Uruguay</v>
      </c>
    </row>
    <row r="62" spans="1:6" x14ac:dyDescent="0.2">
      <c r="A62" s="1">
        <v>44897</v>
      </c>
      <c r="B62" s="2">
        <v>0.66666666666666663</v>
      </c>
      <c r="C62" s="161" t="str">
        <f>F58</f>
        <v>Corée du sud</v>
      </c>
      <c r="D62" s="12">
        <v>0</v>
      </c>
      <c r="E62" s="12">
        <v>2</v>
      </c>
      <c r="F62" s="162" t="str">
        <f>C59</f>
        <v>Portugal</v>
      </c>
    </row>
    <row r="63" spans="1:6" x14ac:dyDescent="0.2">
      <c r="A63" s="4">
        <v>44897</v>
      </c>
      <c r="B63" s="5">
        <v>0.66666666666666663</v>
      </c>
      <c r="C63" s="163" t="str">
        <f>F59</f>
        <v>Ghana</v>
      </c>
      <c r="D63" s="12">
        <v>0</v>
      </c>
      <c r="E63" s="12">
        <v>1</v>
      </c>
      <c r="F63" s="164" t="str">
        <f>C58</f>
        <v>Uruguay</v>
      </c>
    </row>
  </sheetData>
  <mergeCells count="8">
    <mergeCell ref="A49:F49"/>
    <mergeCell ref="A57:F57"/>
    <mergeCell ref="A1:F1"/>
    <mergeCell ref="A9:F9"/>
    <mergeCell ref="A17:F17"/>
    <mergeCell ref="A25:F25"/>
    <mergeCell ref="A33:F33"/>
    <mergeCell ref="A41:F41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1" t="s">
        <v>87</v>
      </c>
      <c r="B1" s="301"/>
      <c r="C1" s="301"/>
      <c r="D1" s="301"/>
      <c r="E1" s="301"/>
      <c r="F1" s="301"/>
    </row>
    <row r="2" spans="1:7" x14ac:dyDescent="0.2">
      <c r="A2" s="1">
        <v>44885</v>
      </c>
      <c r="B2" s="2">
        <v>0.70833333333333337</v>
      </c>
      <c r="C2" s="132" t="s">
        <v>43</v>
      </c>
      <c r="D2" s="3">
        <v>1</v>
      </c>
      <c r="E2" s="3">
        <v>0</v>
      </c>
      <c r="F2" s="133" t="s">
        <v>44</v>
      </c>
      <c r="G2" t="s">
        <v>88</v>
      </c>
    </row>
    <row r="3" spans="1:7" x14ac:dyDescent="0.2">
      <c r="A3" s="4">
        <v>44886</v>
      </c>
      <c r="B3" s="5">
        <v>0.70833333333333337</v>
      </c>
      <c r="C3" s="134" t="s">
        <v>47</v>
      </c>
      <c r="D3" s="3">
        <v>1</v>
      </c>
      <c r="E3" s="3">
        <v>3</v>
      </c>
      <c r="F3" s="135" t="s">
        <v>48</v>
      </c>
      <c r="G3" t="s">
        <v>96</v>
      </c>
    </row>
    <row r="4" spans="1:7" x14ac:dyDescent="0.2">
      <c r="A4" s="1">
        <v>44890</v>
      </c>
      <c r="B4" s="2">
        <v>0.58333333333333337</v>
      </c>
      <c r="C4" s="132" t="str">
        <f>C2</f>
        <v>Qatar</v>
      </c>
      <c r="D4" s="3">
        <v>1</v>
      </c>
      <c r="E4" s="3">
        <v>2</v>
      </c>
      <c r="F4" s="133" t="str">
        <f>C3</f>
        <v>Sénégal</v>
      </c>
    </row>
    <row r="5" spans="1:7" x14ac:dyDescent="0.2">
      <c r="A5" s="4">
        <v>44890</v>
      </c>
      <c r="B5" s="5">
        <v>0.70833333333333337</v>
      </c>
      <c r="C5" s="134" t="str">
        <f>F3</f>
        <v>Pays-Bas</v>
      </c>
      <c r="D5" s="3">
        <v>4</v>
      </c>
      <c r="E5" s="3">
        <v>1</v>
      </c>
      <c r="F5" s="135" t="str">
        <f>F2</f>
        <v>Equateur</v>
      </c>
    </row>
    <row r="6" spans="1:7" x14ac:dyDescent="0.2">
      <c r="A6" s="1">
        <v>44894</v>
      </c>
      <c r="B6" s="2">
        <v>0.66666666666666663</v>
      </c>
      <c r="C6" s="132" t="str">
        <f>F3</f>
        <v>Pays-Bas</v>
      </c>
      <c r="D6" s="3">
        <v>3</v>
      </c>
      <c r="E6" s="3">
        <v>2</v>
      </c>
      <c r="F6" s="133" t="str">
        <f>C2</f>
        <v>Qatar</v>
      </c>
    </row>
    <row r="7" spans="1:7" x14ac:dyDescent="0.2">
      <c r="A7" s="4">
        <v>44894</v>
      </c>
      <c r="B7" s="5">
        <v>0.66666666666666663</v>
      </c>
      <c r="C7" s="134" t="str">
        <f>F2</f>
        <v>Equateur</v>
      </c>
      <c r="D7" s="3">
        <v>0</v>
      </c>
      <c r="E7" s="3">
        <v>1</v>
      </c>
      <c r="F7" s="135" t="str">
        <f>C3</f>
        <v>Sénégal</v>
      </c>
    </row>
    <row r="8" spans="1:7" x14ac:dyDescent="0.2">
      <c r="A8" s="136"/>
      <c r="B8" s="136"/>
      <c r="C8" s="136"/>
      <c r="D8" s="136"/>
      <c r="E8" s="136"/>
      <c r="F8" s="136"/>
    </row>
    <row r="9" spans="1:7" x14ac:dyDescent="0.2">
      <c r="A9" s="302" t="s">
        <v>89</v>
      </c>
      <c r="B9" s="302"/>
      <c r="C9" s="302"/>
      <c r="D9" s="302"/>
      <c r="E9" s="302"/>
      <c r="F9" s="302"/>
    </row>
    <row r="10" spans="1:7" x14ac:dyDescent="0.2">
      <c r="A10" s="1">
        <v>44886</v>
      </c>
      <c r="B10" s="2">
        <v>0.58333333333333337</v>
      </c>
      <c r="C10" s="137" t="s">
        <v>50</v>
      </c>
      <c r="D10" s="6">
        <v>3</v>
      </c>
      <c r="E10" s="6">
        <v>0</v>
      </c>
      <c r="F10" s="138" t="s">
        <v>51</v>
      </c>
      <c r="G10" t="s">
        <v>96</v>
      </c>
    </row>
    <row r="11" spans="1:7" x14ac:dyDescent="0.2">
      <c r="A11" s="4">
        <v>44886</v>
      </c>
      <c r="B11" s="5">
        <v>0.83333333333333337</v>
      </c>
      <c r="C11" s="139" t="s">
        <v>52</v>
      </c>
      <c r="D11" s="6">
        <v>2</v>
      </c>
      <c r="E11" s="6">
        <v>1</v>
      </c>
      <c r="F11" s="140" t="s">
        <v>53</v>
      </c>
      <c r="G11" t="s">
        <v>88</v>
      </c>
    </row>
    <row r="12" spans="1:7" x14ac:dyDescent="0.2">
      <c r="A12" s="1">
        <v>44890</v>
      </c>
      <c r="B12" s="2">
        <v>0.83333333333333337</v>
      </c>
      <c r="C12" s="137" t="str">
        <f>C10</f>
        <v>Angleterre</v>
      </c>
      <c r="D12" s="6">
        <v>1</v>
      </c>
      <c r="E12" s="6">
        <v>1</v>
      </c>
      <c r="F12" s="138" t="str">
        <f>C11</f>
        <v>Etats-Unis</v>
      </c>
    </row>
    <row r="13" spans="1:7" x14ac:dyDescent="0.2">
      <c r="A13" s="4">
        <v>44890</v>
      </c>
      <c r="B13" s="5">
        <v>0.45833333333333331</v>
      </c>
      <c r="C13" s="139" t="str">
        <f>F11</f>
        <v>Pays de Galles</v>
      </c>
      <c r="D13" s="6">
        <v>1</v>
      </c>
      <c r="E13" s="6">
        <v>0</v>
      </c>
      <c r="F13" s="140" t="str">
        <f>F10</f>
        <v>Iran</v>
      </c>
    </row>
    <row r="14" spans="1:7" x14ac:dyDescent="0.2">
      <c r="A14" s="1">
        <v>44894</v>
      </c>
      <c r="B14" s="2">
        <v>0.83333333333333337</v>
      </c>
      <c r="C14" s="137" t="str">
        <f>F11</f>
        <v>Pays de Galles</v>
      </c>
      <c r="D14" s="6">
        <v>1</v>
      </c>
      <c r="E14" s="6">
        <v>2</v>
      </c>
      <c r="F14" s="138" t="str">
        <f>C10</f>
        <v>Angleterre</v>
      </c>
    </row>
    <row r="15" spans="1:7" x14ac:dyDescent="0.2">
      <c r="A15" s="4">
        <v>44894</v>
      </c>
      <c r="B15" s="5">
        <v>0.83333333333333337</v>
      </c>
      <c r="C15" s="139" t="str">
        <f>F10</f>
        <v>Iran</v>
      </c>
      <c r="D15" s="6">
        <v>0</v>
      </c>
      <c r="E15" s="6">
        <v>2</v>
      </c>
      <c r="F15" s="140" t="str">
        <f>C11</f>
        <v>Etats-Unis</v>
      </c>
    </row>
    <row r="16" spans="1:7" x14ac:dyDescent="0.2">
      <c r="A16" s="136"/>
      <c r="B16" s="136"/>
      <c r="C16" s="136"/>
      <c r="D16" s="136"/>
      <c r="E16" s="136"/>
      <c r="F16" s="136"/>
    </row>
    <row r="17" spans="1:7" x14ac:dyDescent="0.2">
      <c r="A17" s="303" t="s">
        <v>90</v>
      </c>
      <c r="B17" s="303"/>
      <c r="C17" s="303"/>
      <c r="D17" s="303"/>
      <c r="E17" s="303"/>
      <c r="F17" s="303"/>
    </row>
    <row r="18" spans="1:7" x14ac:dyDescent="0.2">
      <c r="A18" s="1">
        <v>44887</v>
      </c>
      <c r="B18" s="2">
        <v>0.70833333333333337</v>
      </c>
      <c r="C18" s="141" t="s">
        <v>55</v>
      </c>
      <c r="D18" s="7">
        <v>1</v>
      </c>
      <c r="E18" s="7">
        <v>1</v>
      </c>
      <c r="F18" s="142" t="s">
        <v>56</v>
      </c>
    </row>
    <row r="19" spans="1:7" x14ac:dyDescent="0.2">
      <c r="A19" s="4">
        <v>44887</v>
      </c>
      <c r="B19" s="5">
        <v>0.45833333333333331</v>
      </c>
      <c r="C19" s="143" t="s">
        <v>57</v>
      </c>
      <c r="D19" s="7">
        <v>5</v>
      </c>
      <c r="E19" s="7">
        <v>1</v>
      </c>
      <c r="F19" s="144" t="s">
        <v>58</v>
      </c>
      <c r="G19" t="s">
        <v>88</v>
      </c>
    </row>
    <row r="20" spans="1:7" x14ac:dyDescent="0.2">
      <c r="A20" s="1">
        <v>44891</v>
      </c>
      <c r="B20" s="2">
        <v>0.58333333333333337</v>
      </c>
      <c r="C20" s="141" t="str">
        <f>F19</f>
        <v>Arabie Saoudite</v>
      </c>
      <c r="D20" s="7">
        <v>1</v>
      </c>
      <c r="E20" s="7">
        <v>2</v>
      </c>
      <c r="F20" s="142" t="str">
        <f>F18</f>
        <v>Pologne</v>
      </c>
    </row>
    <row r="21" spans="1:7" x14ac:dyDescent="0.2">
      <c r="A21" s="4">
        <v>44891</v>
      </c>
      <c r="B21" s="5">
        <v>0.83333333333333337</v>
      </c>
      <c r="C21" s="143" t="str">
        <f>C18</f>
        <v>Mexique</v>
      </c>
      <c r="D21" s="7">
        <v>1</v>
      </c>
      <c r="E21" s="7">
        <v>3</v>
      </c>
      <c r="F21" s="144" t="str">
        <f>C19</f>
        <v>Argentine</v>
      </c>
    </row>
    <row r="22" spans="1:7" x14ac:dyDescent="0.2">
      <c r="A22" s="1">
        <v>44895</v>
      </c>
      <c r="B22" s="2">
        <v>0.83333333333333337</v>
      </c>
      <c r="C22" s="141" t="str">
        <f>F19</f>
        <v>Arabie Saoudite</v>
      </c>
      <c r="D22" s="7">
        <v>0</v>
      </c>
      <c r="E22" s="7">
        <v>1</v>
      </c>
      <c r="F22" s="142" t="str">
        <f>C18</f>
        <v>Mexique</v>
      </c>
    </row>
    <row r="23" spans="1:7" x14ac:dyDescent="0.2">
      <c r="A23" s="4">
        <v>44895</v>
      </c>
      <c r="B23" s="5">
        <v>0.83333333333333337</v>
      </c>
      <c r="C23" s="143" t="str">
        <f>F18</f>
        <v>Pologne</v>
      </c>
      <c r="D23" s="7">
        <v>1</v>
      </c>
      <c r="E23" s="7">
        <v>2</v>
      </c>
      <c r="F23" s="144" t="str">
        <f>C19</f>
        <v>Argentine</v>
      </c>
    </row>
    <row r="24" spans="1:7" x14ac:dyDescent="0.2">
      <c r="A24" s="136"/>
      <c r="B24" s="136"/>
      <c r="C24" s="136"/>
      <c r="D24" s="136"/>
      <c r="E24" s="136"/>
      <c r="F24" s="136"/>
    </row>
    <row r="25" spans="1:7" x14ac:dyDescent="0.2">
      <c r="A25" s="304" t="s">
        <v>91</v>
      </c>
      <c r="B25" s="304"/>
      <c r="C25" s="304"/>
      <c r="D25" s="304"/>
      <c r="E25" s="304"/>
      <c r="F25" s="304"/>
    </row>
    <row r="26" spans="1:7" x14ac:dyDescent="0.2">
      <c r="A26" s="1">
        <v>44887</v>
      </c>
      <c r="B26" s="2">
        <v>0.58333333333333337</v>
      </c>
      <c r="C26" s="145" t="s">
        <v>60</v>
      </c>
      <c r="D26" s="8">
        <v>2</v>
      </c>
      <c r="E26" s="8">
        <v>1</v>
      </c>
      <c r="F26" s="146" t="s">
        <v>61</v>
      </c>
    </row>
    <row r="27" spans="1:7" x14ac:dyDescent="0.2">
      <c r="A27" s="4">
        <v>44887</v>
      </c>
      <c r="B27" s="5">
        <v>0.83333333333333337</v>
      </c>
      <c r="C27" s="147" t="s">
        <v>62</v>
      </c>
      <c r="D27" s="8">
        <v>3</v>
      </c>
      <c r="E27" s="8">
        <v>0</v>
      </c>
      <c r="F27" s="148" t="s">
        <v>63</v>
      </c>
    </row>
    <row r="28" spans="1:7" x14ac:dyDescent="0.2">
      <c r="A28" s="1">
        <v>44891</v>
      </c>
      <c r="B28" s="2">
        <v>0.70833333333333337</v>
      </c>
      <c r="C28" s="145" t="str">
        <f>C26</f>
        <v>Danemark</v>
      </c>
      <c r="D28" s="8">
        <v>1</v>
      </c>
      <c r="E28" s="8">
        <v>2</v>
      </c>
      <c r="F28" s="146" t="str">
        <f>C27</f>
        <v>France</v>
      </c>
    </row>
    <row r="29" spans="1:7" x14ac:dyDescent="0.2">
      <c r="A29" s="4">
        <v>44891</v>
      </c>
      <c r="B29" s="5">
        <v>0.45833333333333331</v>
      </c>
      <c r="C29" s="147" t="str">
        <f>F27</f>
        <v>Australie</v>
      </c>
      <c r="D29" s="8">
        <v>1</v>
      </c>
      <c r="E29" s="8">
        <v>1</v>
      </c>
      <c r="F29" s="148" t="str">
        <f>F26</f>
        <v>Tunisie</v>
      </c>
    </row>
    <row r="30" spans="1:7" x14ac:dyDescent="0.2">
      <c r="A30" s="1">
        <v>44895</v>
      </c>
      <c r="B30" s="2">
        <v>0.66666666666666663</v>
      </c>
      <c r="C30" s="145" t="str">
        <f>F27</f>
        <v>Australie</v>
      </c>
      <c r="D30" s="8">
        <v>1</v>
      </c>
      <c r="E30" s="8">
        <v>2</v>
      </c>
      <c r="F30" s="146" t="str">
        <f>C26</f>
        <v>Danemark</v>
      </c>
    </row>
    <row r="31" spans="1:7" x14ac:dyDescent="0.2">
      <c r="A31" s="4">
        <v>43281</v>
      </c>
      <c r="B31" s="5">
        <v>0.66666666666666663</v>
      </c>
      <c r="C31" s="147" t="str">
        <f>F26</f>
        <v>Tunisie</v>
      </c>
      <c r="D31" s="8">
        <v>1</v>
      </c>
      <c r="E31" s="8">
        <v>3</v>
      </c>
      <c r="F31" s="148" t="str">
        <f>C27</f>
        <v>France</v>
      </c>
    </row>
    <row r="32" spans="1:7" x14ac:dyDescent="0.2">
      <c r="A32" s="136"/>
      <c r="B32" s="136"/>
      <c r="C32" s="136"/>
      <c r="D32" s="136"/>
      <c r="E32" s="136"/>
      <c r="F32" s="136"/>
    </row>
    <row r="33" spans="1:6" x14ac:dyDescent="0.2">
      <c r="A33" s="305" t="s">
        <v>92</v>
      </c>
      <c r="B33" s="305"/>
      <c r="C33" s="305"/>
      <c r="D33" s="305"/>
      <c r="E33" s="305"/>
      <c r="F33" s="305"/>
    </row>
    <row r="34" spans="1:6" x14ac:dyDescent="0.2">
      <c r="A34" s="1">
        <v>44888</v>
      </c>
      <c r="B34" s="2">
        <v>0.58333333333333337</v>
      </c>
      <c r="C34" s="149" t="s">
        <v>65</v>
      </c>
      <c r="D34" s="9">
        <v>2</v>
      </c>
      <c r="E34" s="9">
        <v>2</v>
      </c>
      <c r="F34" s="150" t="s">
        <v>66</v>
      </c>
    </row>
    <row r="35" spans="1:6" x14ac:dyDescent="0.2">
      <c r="A35" s="4">
        <v>44888</v>
      </c>
      <c r="B35" s="5">
        <v>0.70833333333333337</v>
      </c>
      <c r="C35" s="151" t="s">
        <v>67</v>
      </c>
      <c r="D35" s="9">
        <v>1</v>
      </c>
      <c r="E35" s="9">
        <v>0</v>
      </c>
      <c r="F35" s="152" t="s">
        <v>68</v>
      </c>
    </row>
    <row r="36" spans="1:6" x14ac:dyDescent="0.2">
      <c r="A36" s="1">
        <v>44892</v>
      </c>
      <c r="B36" s="2">
        <v>0.83333333333333337</v>
      </c>
      <c r="C36" s="149" t="str">
        <f>C35</f>
        <v>Espagne</v>
      </c>
      <c r="D36" s="9">
        <v>0</v>
      </c>
      <c r="E36" s="9">
        <v>0</v>
      </c>
      <c r="F36" s="150" t="str">
        <f>C34</f>
        <v>Allemagne</v>
      </c>
    </row>
    <row r="37" spans="1:6" x14ac:dyDescent="0.2">
      <c r="A37" s="4">
        <v>44892</v>
      </c>
      <c r="B37" s="5">
        <v>0.45833333333333331</v>
      </c>
      <c r="C37" s="151" t="str">
        <f>F34</f>
        <v>Japon</v>
      </c>
      <c r="D37" s="9">
        <v>2</v>
      </c>
      <c r="E37" s="9">
        <v>0</v>
      </c>
      <c r="F37" s="152" t="str">
        <f>F35</f>
        <v>Costa Rica</v>
      </c>
    </row>
    <row r="38" spans="1:6" x14ac:dyDescent="0.2">
      <c r="A38" s="1">
        <v>44896</v>
      </c>
      <c r="B38" s="2">
        <v>0.83333333333333337</v>
      </c>
      <c r="C38" s="149" t="str">
        <f>F34</f>
        <v>Japon</v>
      </c>
      <c r="D38" s="9">
        <v>1</v>
      </c>
      <c r="E38" s="9">
        <v>2</v>
      </c>
      <c r="F38" s="150" t="str">
        <f>C35</f>
        <v>Espagne</v>
      </c>
    </row>
    <row r="39" spans="1:6" x14ac:dyDescent="0.2">
      <c r="A39" s="4">
        <v>44896</v>
      </c>
      <c r="B39" s="5">
        <v>0.83333333333333337</v>
      </c>
      <c r="C39" s="151" t="str">
        <f>F35</f>
        <v>Costa Rica</v>
      </c>
      <c r="D39" s="9">
        <v>1</v>
      </c>
      <c r="E39" s="9">
        <v>2</v>
      </c>
      <c r="F39" s="152" t="str">
        <f>C34</f>
        <v>Allemagne</v>
      </c>
    </row>
    <row r="40" spans="1:6" x14ac:dyDescent="0.2">
      <c r="A40" s="136"/>
      <c r="B40" s="136"/>
      <c r="C40" s="136"/>
      <c r="D40" s="136"/>
      <c r="E40" s="136"/>
      <c r="F40" s="136"/>
    </row>
    <row r="41" spans="1:6" x14ac:dyDescent="0.2">
      <c r="A41" s="306" t="s">
        <v>93</v>
      </c>
      <c r="B41" s="306"/>
      <c r="C41" s="306"/>
      <c r="D41" s="306"/>
      <c r="E41" s="306"/>
      <c r="F41" s="306"/>
    </row>
    <row r="42" spans="1:6" x14ac:dyDescent="0.2">
      <c r="A42" s="1">
        <v>44888</v>
      </c>
      <c r="B42" s="2">
        <v>0.45833333333333331</v>
      </c>
      <c r="C42" s="153" t="s">
        <v>70</v>
      </c>
      <c r="D42" s="10">
        <v>1</v>
      </c>
      <c r="E42" s="10">
        <v>2</v>
      </c>
      <c r="F42" s="154" t="s">
        <v>71</v>
      </c>
    </row>
    <row r="43" spans="1:6" x14ac:dyDescent="0.2">
      <c r="A43" s="4">
        <v>44888</v>
      </c>
      <c r="B43" s="5">
        <v>0.83333333333333337</v>
      </c>
      <c r="C43" s="155" t="s">
        <v>72</v>
      </c>
      <c r="D43" s="10">
        <v>1</v>
      </c>
      <c r="E43" s="10">
        <v>1</v>
      </c>
      <c r="F43" s="156" t="s">
        <v>73</v>
      </c>
    </row>
    <row r="44" spans="1:6" x14ac:dyDescent="0.2">
      <c r="A44" s="1">
        <v>44892</v>
      </c>
      <c r="B44" s="2">
        <v>0.70833333333333337</v>
      </c>
      <c r="C44" s="153" t="str">
        <f>F43</f>
        <v>Canada</v>
      </c>
      <c r="D44" s="10">
        <v>0</v>
      </c>
      <c r="E44" s="10">
        <v>1</v>
      </c>
      <c r="F44" s="154" t="str">
        <f>F42</f>
        <v>Croatie</v>
      </c>
    </row>
    <row r="45" spans="1:6" x14ac:dyDescent="0.2">
      <c r="A45" s="4">
        <v>44892</v>
      </c>
      <c r="B45" s="5">
        <v>0.58333333333333337</v>
      </c>
      <c r="C45" s="155" t="str">
        <f>C42</f>
        <v>Maroc</v>
      </c>
      <c r="D45" s="10">
        <v>1</v>
      </c>
      <c r="E45" s="10">
        <v>2</v>
      </c>
      <c r="F45" s="156" t="str">
        <f>C43</f>
        <v>Belgique</v>
      </c>
    </row>
    <row r="46" spans="1:6" x14ac:dyDescent="0.2">
      <c r="A46" s="1">
        <v>44896</v>
      </c>
      <c r="B46" s="2">
        <v>0.66666666666666663</v>
      </c>
      <c r="C46" s="153" t="str">
        <f>F43</f>
        <v>Canada</v>
      </c>
      <c r="D46" s="10">
        <v>0</v>
      </c>
      <c r="E46" s="10">
        <v>0</v>
      </c>
      <c r="F46" s="154" t="str">
        <f>C42</f>
        <v>Maroc</v>
      </c>
    </row>
    <row r="47" spans="1:6" x14ac:dyDescent="0.2">
      <c r="A47" s="4">
        <v>44896</v>
      </c>
      <c r="B47" s="5">
        <v>0.66666666666666663</v>
      </c>
      <c r="C47" s="155" t="str">
        <f>F42</f>
        <v>Croatie</v>
      </c>
      <c r="D47" s="10">
        <v>1</v>
      </c>
      <c r="E47" s="10">
        <v>1</v>
      </c>
      <c r="F47" s="156" t="str">
        <f>C43</f>
        <v>Belgique</v>
      </c>
    </row>
    <row r="48" spans="1:6" x14ac:dyDescent="0.2">
      <c r="A48" s="136"/>
      <c r="B48" s="136"/>
      <c r="C48" s="136"/>
      <c r="D48" s="136"/>
      <c r="E48" s="136"/>
      <c r="F48" s="136"/>
    </row>
    <row r="49" spans="1:6" x14ac:dyDescent="0.2">
      <c r="A49" s="299" t="s">
        <v>94</v>
      </c>
      <c r="B49" s="299"/>
      <c r="C49" s="299"/>
      <c r="D49" s="299"/>
      <c r="E49" s="299"/>
      <c r="F49" s="299"/>
    </row>
    <row r="50" spans="1:6" x14ac:dyDescent="0.2">
      <c r="A50" s="1">
        <v>44889</v>
      </c>
      <c r="B50" s="2">
        <v>0.45833333333333331</v>
      </c>
      <c r="C50" s="157" t="s">
        <v>75</v>
      </c>
      <c r="D50" s="11">
        <v>2</v>
      </c>
      <c r="E50" s="11">
        <v>1</v>
      </c>
      <c r="F50" s="158" t="s">
        <v>76</v>
      </c>
    </row>
    <row r="51" spans="1:6" x14ac:dyDescent="0.2">
      <c r="A51" s="4">
        <v>44889</v>
      </c>
      <c r="B51" s="5">
        <v>0.83333333333333337</v>
      </c>
      <c r="C51" s="159" t="s">
        <v>77</v>
      </c>
      <c r="D51" s="11">
        <v>4</v>
      </c>
      <c r="E51" s="11">
        <v>2</v>
      </c>
      <c r="F51" s="160" t="s">
        <v>78</v>
      </c>
    </row>
    <row r="52" spans="1:6" x14ac:dyDescent="0.2">
      <c r="A52" s="1">
        <v>44893</v>
      </c>
      <c r="B52" s="2">
        <v>0.70833333333333337</v>
      </c>
      <c r="C52" s="157" t="str">
        <f>C50</f>
        <v>Suisse</v>
      </c>
      <c r="D52" s="11">
        <v>1</v>
      </c>
      <c r="E52" s="11">
        <v>4</v>
      </c>
      <c r="F52" s="158" t="str">
        <f>C51</f>
        <v>Brésil</v>
      </c>
    </row>
    <row r="53" spans="1:6" x14ac:dyDescent="0.2">
      <c r="A53" s="4">
        <v>44893</v>
      </c>
      <c r="B53" s="5">
        <v>0.45833333333333331</v>
      </c>
      <c r="C53" s="159" t="str">
        <f>F51</f>
        <v>Serbie</v>
      </c>
      <c r="D53" s="11">
        <v>0</v>
      </c>
      <c r="E53" s="11">
        <v>0</v>
      </c>
      <c r="F53" s="160" t="str">
        <f>F50</f>
        <v>Cameroun</v>
      </c>
    </row>
    <row r="54" spans="1:6" x14ac:dyDescent="0.2">
      <c r="A54" s="1">
        <v>44897</v>
      </c>
      <c r="B54" s="2">
        <v>0.83333333333333337</v>
      </c>
      <c r="C54" s="157" t="str">
        <f>F51</f>
        <v>Serbie</v>
      </c>
      <c r="D54" s="11">
        <v>0</v>
      </c>
      <c r="E54" s="11">
        <v>1</v>
      </c>
      <c r="F54" s="158" t="str">
        <f>C50</f>
        <v>Suisse</v>
      </c>
    </row>
    <row r="55" spans="1:6" x14ac:dyDescent="0.2">
      <c r="A55" s="4">
        <v>44897</v>
      </c>
      <c r="B55" s="5">
        <v>0.83333333333333337</v>
      </c>
      <c r="C55" s="159" t="str">
        <f>F50</f>
        <v>Cameroun</v>
      </c>
      <c r="D55" s="11">
        <v>1</v>
      </c>
      <c r="E55" s="11">
        <v>3</v>
      </c>
      <c r="F55" s="160" t="str">
        <f>C51</f>
        <v>Brésil</v>
      </c>
    </row>
    <row r="56" spans="1:6" x14ac:dyDescent="0.2">
      <c r="A56" s="136"/>
      <c r="B56" s="136"/>
      <c r="C56" s="136"/>
      <c r="D56" s="136"/>
      <c r="E56" s="136"/>
      <c r="F56" s="136"/>
    </row>
    <row r="57" spans="1:6" x14ac:dyDescent="0.2">
      <c r="A57" s="300" t="s">
        <v>95</v>
      </c>
      <c r="B57" s="300"/>
      <c r="C57" s="300"/>
      <c r="D57" s="300"/>
      <c r="E57" s="300"/>
      <c r="F57" s="300"/>
    </row>
    <row r="58" spans="1:6" x14ac:dyDescent="0.2">
      <c r="A58" s="1">
        <v>44889</v>
      </c>
      <c r="B58" s="2">
        <v>0.58333333333333337</v>
      </c>
      <c r="C58" s="161" t="s">
        <v>80</v>
      </c>
      <c r="D58" s="12">
        <v>2</v>
      </c>
      <c r="E58" s="12">
        <v>0</v>
      </c>
      <c r="F58" s="162" t="s">
        <v>81</v>
      </c>
    </row>
    <row r="59" spans="1:6" x14ac:dyDescent="0.2">
      <c r="A59" s="4">
        <v>44889</v>
      </c>
      <c r="B59" s="5">
        <v>0.70833333333333337</v>
      </c>
      <c r="C59" s="163" t="s">
        <v>82</v>
      </c>
      <c r="D59" s="12">
        <v>2</v>
      </c>
      <c r="E59" s="12">
        <v>1</v>
      </c>
      <c r="F59" s="164" t="s">
        <v>83</v>
      </c>
    </row>
    <row r="60" spans="1:6" x14ac:dyDescent="0.2">
      <c r="A60" s="1">
        <v>44893</v>
      </c>
      <c r="B60" s="2">
        <v>0.58333333333333337</v>
      </c>
      <c r="C60" s="161" t="str">
        <f>F58</f>
        <v>Corée du sud</v>
      </c>
      <c r="D60" s="12">
        <v>1</v>
      </c>
      <c r="E60" s="12">
        <v>1</v>
      </c>
      <c r="F60" s="162" t="str">
        <f>F59</f>
        <v>Ghana</v>
      </c>
    </row>
    <row r="61" spans="1:6" x14ac:dyDescent="0.2">
      <c r="A61" s="4">
        <v>44893</v>
      </c>
      <c r="B61" s="5">
        <v>0.83333333333333337</v>
      </c>
      <c r="C61" s="163" t="str">
        <f>C59</f>
        <v>Portugal</v>
      </c>
      <c r="D61" s="12">
        <v>0</v>
      </c>
      <c r="E61" s="12">
        <v>0</v>
      </c>
      <c r="F61" s="164" t="str">
        <f>C58</f>
        <v>Uruguay</v>
      </c>
    </row>
    <row r="62" spans="1:6" x14ac:dyDescent="0.2">
      <c r="A62" s="1">
        <v>44897</v>
      </c>
      <c r="B62" s="2">
        <v>0.66666666666666663</v>
      </c>
      <c r="C62" s="161" t="str">
        <f>F58</f>
        <v>Corée du sud</v>
      </c>
      <c r="D62" s="12">
        <v>0</v>
      </c>
      <c r="E62" s="12">
        <v>2</v>
      </c>
      <c r="F62" s="162" t="str">
        <f>C59</f>
        <v>Portugal</v>
      </c>
    </row>
    <row r="63" spans="1:6" x14ac:dyDescent="0.2">
      <c r="A63" s="4">
        <v>44897</v>
      </c>
      <c r="B63" s="5">
        <v>0.66666666666666663</v>
      </c>
      <c r="C63" s="163" t="str">
        <f>F59</f>
        <v>Ghana</v>
      </c>
      <c r="D63" s="12">
        <v>1</v>
      </c>
      <c r="E63" s="12">
        <v>3</v>
      </c>
      <c r="F63" s="164" t="str">
        <f>C58</f>
        <v>Uruguay</v>
      </c>
    </row>
  </sheetData>
  <mergeCells count="8">
    <mergeCell ref="A49:F49"/>
    <mergeCell ref="A57:F57"/>
    <mergeCell ref="A1:F1"/>
    <mergeCell ref="A9:F9"/>
    <mergeCell ref="A17:F17"/>
    <mergeCell ref="A25:F25"/>
    <mergeCell ref="A33:F33"/>
    <mergeCell ref="A41:F41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1" t="s">
        <v>87</v>
      </c>
      <c r="B1" s="301"/>
      <c r="C1" s="301"/>
      <c r="D1" s="301"/>
      <c r="E1" s="301"/>
      <c r="F1" s="301"/>
    </row>
    <row r="2" spans="1:7" x14ac:dyDescent="0.2">
      <c r="A2" s="1">
        <v>44885</v>
      </c>
      <c r="B2" s="2">
        <v>0.70833333333333337</v>
      </c>
      <c r="C2" s="132" t="s">
        <v>43</v>
      </c>
      <c r="D2" s="3">
        <v>1</v>
      </c>
      <c r="E2" s="3">
        <v>1</v>
      </c>
      <c r="F2" s="133" t="s">
        <v>44</v>
      </c>
      <c r="G2" t="s">
        <v>88</v>
      </c>
    </row>
    <row r="3" spans="1:7" x14ac:dyDescent="0.2">
      <c r="A3" s="4">
        <v>44886</v>
      </c>
      <c r="B3" s="5">
        <v>0.70833333333333337</v>
      </c>
      <c r="C3" s="134" t="s">
        <v>47</v>
      </c>
      <c r="D3" s="3">
        <v>2</v>
      </c>
      <c r="E3" s="3">
        <v>1</v>
      </c>
      <c r="F3" s="135" t="s">
        <v>48</v>
      </c>
      <c r="G3" t="s">
        <v>88</v>
      </c>
    </row>
    <row r="4" spans="1:7" x14ac:dyDescent="0.2">
      <c r="A4" s="1">
        <v>44890</v>
      </c>
      <c r="B4" s="2">
        <v>0.58333333333333337</v>
      </c>
      <c r="C4" s="132" t="str">
        <f>C2</f>
        <v>Qatar</v>
      </c>
      <c r="D4" s="3">
        <v>0</v>
      </c>
      <c r="E4" s="3">
        <v>0</v>
      </c>
      <c r="F4" s="133" t="str">
        <f>C3</f>
        <v>Sénégal</v>
      </c>
    </row>
    <row r="5" spans="1:7" x14ac:dyDescent="0.2">
      <c r="A5" s="4">
        <v>44890</v>
      </c>
      <c r="B5" s="5">
        <v>0.70833333333333337</v>
      </c>
      <c r="C5" s="134" t="str">
        <f>F3</f>
        <v>Pays-Bas</v>
      </c>
      <c r="D5" s="3">
        <v>3</v>
      </c>
      <c r="E5" s="3">
        <v>1</v>
      </c>
      <c r="F5" s="135" t="str">
        <f>F2</f>
        <v>Equateur</v>
      </c>
    </row>
    <row r="6" spans="1:7" x14ac:dyDescent="0.2">
      <c r="A6" s="1">
        <v>44894</v>
      </c>
      <c r="B6" s="2">
        <v>0.66666666666666663</v>
      </c>
      <c r="C6" s="132" t="str">
        <f>F3</f>
        <v>Pays-Bas</v>
      </c>
      <c r="D6" s="3">
        <v>4</v>
      </c>
      <c r="E6" s="3">
        <v>1</v>
      </c>
      <c r="F6" s="133" t="str">
        <f>C2</f>
        <v>Qatar</v>
      </c>
    </row>
    <row r="7" spans="1:7" x14ac:dyDescent="0.2">
      <c r="A7" s="4">
        <v>44894</v>
      </c>
      <c r="B7" s="5">
        <v>0.66666666666666663</v>
      </c>
      <c r="C7" s="134" t="str">
        <f>F2</f>
        <v>Equateur</v>
      </c>
      <c r="D7" s="3">
        <v>1</v>
      </c>
      <c r="E7" s="3">
        <v>1</v>
      </c>
      <c r="F7" s="135" t="str">
        <f>C3</f>
        <v>Sénégal</v>
      </c>
    </row>
    <row r="8" spans="1:7" x14ac:dyDescent="0.2">
      <c r="A8" s="136"/>
      <c r="B8" s="136"/>
      <c r="C8" s="136"/>
      <c r="D8" s="136"/>
      <c r="E8" s="136"/>
      <c r="F8" s="136"/>
    </row>
    <row r="9" spans="1:7" x14ac:dyDescent="0.2">
      <c r="A9" s="302" t="s">
        <v>89</v>
      </c>
      <c r="B9" s="302"/>
      <c r="C9" s="302"/>
      <c r="D9" s="302"/>
      <c r="E9" s="302"/>
      <c r="F9" s="302"/>
    </row>
    <row r="10" spans="1:7" x14ac:dyDescent="0.2">
      <c r="A10" s="1">
        <v>44886</v>
      </c>
      <c r="B10" s="2">
        <v>0.58333333333333337</v>
      </c>
      <c r="C10" s="137" t="s">
        <v>50</v>
      </c>
      <c r="D10" s="6">
        <v>2</v>
      </c>
      <c r="E10" s="6">
        <v>1</v>
      </c>
      <c r="F10" s="138" t="s">
        <v>51</v>
      </c>
      <c r="G10" t="s">
        <v>96</v>
      </c>
    </row>
    <row r="11" spans="1:7" x14ac:dyDescent="0.2">
      <c r="A11" s="4">
        <v>44886</v>
      </c>
      <c r="B11" s="5">
        <v>0.83333333333333337</v>
      </c>
      <c r="C11" s="139" t="s">
        <v>52</v>
      </c>
      <c r="D11" s="6">
        <v>1</v>
      </c>
      <c r="E11" s="6">
        <v>0</v>
      </c>
      <c r="F11" s="140" t="s">
        <v>53</v>
      </c>
      <c r="G11" t="s">
        <v>88</v>
      </c>
    </row>
    <row r="12" spans="1:7" x14ac:dyDescent="0.2">
      <c r="A12" s="1">
        <v>44890</v>
      </c>
      <c r="B12" s="2">
        <v>0.83333333333333337</v>
      </c>
      <c r="C12" s="137" t="str">
        <f>C10</f>
        <v>Angleterre</v>
      </c>
      <c r="D12" s="6">
        <v>1</v>
      </c>
      <c r="E12" s="6">
        <v>1</v>
      </c>
      <c r="F12" s="138" t="str">
        <f>C11</f>
        <v>Etats-Unis</v>
      </c>
    </row>
    <row r="13" spans="1:7" x14ac:dyDescent="0.2">
      <c r="A13" s="4">
        <v>44890</v>
      </c>
      <c r="B13" s="5">
        <v>0.45833333333333331</v>
      </c>
      <c r="C13" s="139" t="str">
        <f>F11</f>
        <v>Pays de Galles</v>
      </c>
      <c r="D13" s="6">
        <v>2</v>
      </c>
      <c r="E13" s="6">
        <v>0</v>
      </c>
      <c r="F13" s="140" t="str">
        <f>F10</f>
        <v>Iran</v>
      </c>
    </row>
    <row r="14" spans="1:7" x14ac:dyDescent="0.2">
      <c r="A14" s="1">
        <v>44894</v>
      </c>
      <c r="B14" s="2">
        <v>0.83333333333333337</v>
      </c>
      <c r="C14" s="137" t="str">
        <f>F11</f>
        <v>Pays de Galles</v>
      </c>
      <c r="D14" s="6">
        <v>1</v>
      </c>
      <c r="E14" s="6">
        <v>4</v>
      </c>
      <c r="F14" s="138" t="str">
        <f>C10</f>
        <v>Angleterre</v>
      </c>
    </row>
    <row r="15" spans="1:7" x14ac:dyDescent="0.2">
      <c r="A15" s="4">
        <v>44894</v>
      </c>
      <c r="B15" s="5">
        <v>0.83333333333333337</v>
      </c>
      <c r="C15" s="139" t="str">
        <f>F10</f>
        <v>Iran</v>
      </c>
      <c r="D15" s="6">
        <v>1</v>
      </c>
      <c r="E15" s="6">
        <v>1</v>
      </c>
      <c r="F15" s="140" t="str">
        <f>C11</f>
        <v>Etats-Unis</v>
      </c>
    </row>
    <row r="16" spans="1:7" x14ac:dyDescent="0.2">
      <c r="A16" s="136"/>
      <c r="B16" s="136"/>
      <c r="C16" s="136"/>
      <c r="D16" s="136"/>
      <c r="E16" s="136"/>
      <c r="F16" s="136"/>
    </row>
    <row r="17" spans="1:7" x14ac:dyDescent="0.2">
      <c r="A17" s="303" t="s">
        <v>90</v>
      </c>
      <c r="B17" s="303"/>
      <c r="C17" s="303"/>
      <c r="D17" s="303"/>
      <c r="E17" s="303"/>
      <c r="F17" s="303"/>
    </row>
    <row r="18" spans="1:7" x14ac:dyDescent="0.2">
      <c r="A18" s="1">
        <v>44887</v>
      </c>
      <c r="B18" s="2">
        <v>0.70833333333333337</v>
      </c>
      <c r="C18" s="141" t="s">
        <v>55</v>
      </c>
      <c r="D18" s="7">
        <v>1</v>
      </c>
      <c r="E18" s="7">
        <v>0</v>
      </c>
      <c r="F18" s="142" t="s">
        <v>56</v>
      </c>
    </row>
    <row r="19" spans="1:7" x14ac:dyDescent="0.2">
      <c r="A19" s="4">
        <v>44887</v>
      </c>
      <c r="B19" s="5">
        <v>0.45833333333333331</v>
      </c>
      <c r="C19" s="143" t="s">
        <v>57</v>
      </c>
      <c r="D19" s="7">
        <v>3</v>
      </c>
      <c r="E19" s="7">
        <v>0</v>
      </c>
      <c r="F19" s="144" t="s">
        <v>58</v>
      </c>
      <c r="G19" t="s">
        <v>88</v>
      </c>
    </row>
    <row r="20" spans="1:7" x14ac:dyDescent="0.2">
      <c r="A20" s="1">
        <v>44891</v>
      </c>
      <c r="B20" s="2">
        <v>0.58333333333333337</v>
      </c>
      <c r="C20" s="141" t="str">
        <f>F19</f>
        <v>Arabie Saoudite</v>
      </c>
      <c r="D20" s="7">
        <v>1</v>
      </c>
      <c r="E20" s="7">
        <v>2</v>
      </c>
      <c r="F20" s="142" t="str">
        <f>F18</f>
        <v>Pologne</v>
      </c>
    </row>
    <row r="21" spans="1:7" x14ac:dyDescent="0.2">
      <c r="A21" s="4">
        <v>44891</v>
      </c>
      <c r="B21" s="5">
        <v>0.83333333333333337</v>
      </c>
      <c r="C21" s="143" t="str">
        <f>C18</f>
        <v>Mexique</v>
      </c>
      <c r="D21" s="7">
        <v>1</v>
      </c>
      <c r="E21" s="7">
        <v>4</v>
      </c>
      <c r="F21" s="144" t="str">
        <f>C19</f>
        <v>Argentine</v>
      </c>
    </row>
    <row r="22" spans="1:7" x14ac:dyDescent="0.2">
      <c r="A22" s="1">
        <v>44895</v>
      </c>
      <c r="B22" s="2">
        <v>0.83333333333333337</v>
      </c>
      <c r="C22" s="141" t="str">
        <f>F19</f>
        <v>Arabie Saoudite</v>
      </c>
      <c r="D22" s="7">
        <v>0</v>
      </c>
      <c r="E22" s="7">
        <v>2</v>
      </c>
      <c r="F22" s="142" t="str">
        <f>C18</f>
        <v>Mexique</v>
      </c>
    </row>
    <row r="23" spans="1:7" x14ac:dyDescent="0.2">
      <c r="A23" s="4">
        <v>44895</v>
      </c>
      <c r="B23" s="5">
        <v>0.83333333333333337</v>
      </c>
      <c r="C23" s="143" t="str">
        <f>F18</f>
        <v>Pologne</v>
      </c>
      <c r="D23" s="7">
        <v>1</v>
      </c>
      <c r="E23" s="7">
        <v>2</v>
      </c>
      <c r="F23" s="144" t="str">
        <f>C19</f>
        <v>Argentine</v>
      </c>
    </row>
    <row r="24" spans="1:7" x14ac:dyDescent="0.2">
      <c r="A24" s="136"/>
      <c r="B24" s="136"/>
      <c r="C24" s="136"/>
      <c r="D24" s="136"/>
      <c r="E24" s="136"/>
      <c r="F24" s="136"/>
    </row>
    <row r="25" spans="1:7" x14ac:dyDescent="0.2">
      <c r="A25" s="304" t="s">
        <v>91</v>
      </c>
      <c r="B25" s="304"/>
      <c r="C25" s="304"/>
      <c r="D25" s="304"/>
      <c r="E25" s="304"/>
      <c r="F25" s="304"/>
    </row>
    <row r="26" spans="1:7" x14ac:dyDescent="0.2">
      <c r="A26" s="1">
        <v>44887</v>
      </c>
      <c r="B26" s="2">
        <v>0.58333333333333337</v>
      </c>
      <c r="C26" s="145" t="s">
        <v>60</v>
      </c>
      <c r="D26" s="8">
        <v>2</v>
      </c>
      <c r="E26" s="8">
        <v>1</v>
      </c>
      <c r="F26" s="146" t="s">
        <v>61</v>
      </c>
    </row>
    <row r="27" spans="1:7" x14ac:dyDescent="0.2">
      <c r="A27" s="4">
        <v>44887</v>
      </c>
      <c r="B27" s="5">
        <v>0.83333333333333337</v>
      </c>
      <c r="C27" s="147" t="s">
        <v>62</v>
      </c>
      <c r="D27" s="8">
        <v>2</v>
      </c>
      <c r="E27" s="8">
        <v>0</v>
      </c>
      <c r="F27" s="148" t="s">
        <v>63</v>
      </c>
    </row>
    <row r="28" spans="1:7" x14ac:dyDescent="0.2">
      <c r="A28" s="1">
        <v>44891</v>
      </c>
      <c r="B28" s="2">
        <v>0.70833333333333337</v>
      </c>
      <c r="C28" s="145" t="str">
        <f>C26</f>
        <v>Danemark</v>
      </c>
      <c r="D28" s="8">
        <v>0</v>
      </c>
      <c r="E28" s="8">
        <v>3</v>
      </c>
      <c r="F28" s="146" t="str">
        <f>C27</f>
        <v>France</v>
      </c>
    </row>
    <row r="29" spans="1:7" x14ac:dyDescent="0.2">
      <c r="A29" s="4">
        <v>44891</v>
      </c>
      <c r="B29" s="5">
        <v>0.45833333333333331</v>
      </c>
      <c r="C29" s="147" t="str">
        <f>F27</f>
        <v>Australie</v>
      </c>
      <c r="D29" s="8">
        <v>1</v>
      </c>
      <c r="E29" s="8">
        <v>2</v>
      </c>
      <c r="F29" s="148" t="str">
        <f>F26</f>
        <v>Tunisie</v>
      </c>
    </row>
    <row r="30" spans="1:7" x14ac:dyDescent="0.2">
      <c r="A30" s="1">
        <v>44895</v>
      </c>
      <c r="B30" s="2">
        <v>0.66666666666666663</v>
      </c>
      <c r="C30" s="145" t="str">
        <f>F27</f>
        <v>Australie</v>
      </c>
      <c r="D30" s="8">
        <v>0</v>
      </c>
      <c r="E30" s="8">
        <v>2</v>
      </c>
      <c r="F30" s="146" t="str">
        <f>C26</f>
        <v>Danemark</v>
      </c>
    </row>
    <row r="31" spans="1:7" x14ac:dyDescent="0.2">
      <c r="A31" s="4">
        <v>43281</v>
      </c>
      <c r="B31" s="5">
        <v>0.66666666666666663</v>
      </c>
      <c r="C31" s="147" t="str">
        <f>F26</f>
        <v>Tunisie</v>
      </c>
      <c r="D31" s="8">
        <v>1</v>
      </c>
      <c r="E31" s="8">
        <v>3</v>
      </c>
      <c r="F31" s="148" t="str">
        <f>C27</f>
        <v>France</v>
      </c>
    </row>
    <row r="32" spans="1:7" x14ac:dyDescent="0.2">
      <c r="A32" s="136"/>
      <c r="B32" s="136"/>
      <c r="C32" s="136"/>
      <c r="D32" s="136"/>
      <c r="E32" s="136"/>
      <c r="F32" s="136"/>
    </row>
    <row r="33" spans="1:6" x14ac:dyDescent="0.2">
      <c r="A33" s="305" t="s">
        <v>92</v>
      </c>
      <c r="B33" s="305"/>
      <c r="C33" s="305"/>
      <c r="D33" s="305"/>
      <c r="E33" s="305"/>
      <c r="F33" s="305"/>
    </row>
    <row r="34" spans="1:6" x14ac:dyDescent="0.2">
      <c r="A34" s="1">
        <v>44888</v>
      </c>
      <c r="B34" s="2">
        <v>0.58333333333333337</v>
      </c>
      <c r="C34" s="149" t="s">
        <v>65</v>
      </c>
      <c r="D34" s="9">
        <v>1</v>
      </c>
      <c r="E34" s="9">
        <v>1</v>
      </c>
      <c r="F34" s="150" t="s">
        <v>66</v>
      </c>
    </row>
    <row r="35" spans="1:6" x14ac:dyDescent="0.2">
      <c r="A35" s="4">
        <v>44888</v>
      </c>
      <c r="B35" s="5">
        <v>0.70833333333333337</v>
      </c>
      <c r="C35" s="151" t="s">
        <v>67</v>
      </c>
      <c r="D35" s="9">
        <v>3</v>
      </c>
      <c r="E35" s="9">
        <v>0</v>
      </c>
      <c r="F35" s="152" t="s">
        <v>68</v>
      </c>
    </row>
    <row r="36" spans="1:6" x14ac:dyDescent="0.2">
      <c r="A36" s="1">
        <v>44892</v>
      </c>
      <c r="B36" s="2">
        <v>0.83333333333333337</v>
      </c>
      <c r="C36" s="149" t="str">
        <f>C35</f>
        <v>Espagne</v>
      </c>
      <c r="D36" s="9">
        <v>2</v>
      </c>
      <c r="E36" s="9">
        <v>1</v>
      </c>
      <c r="F36" s="150" t="str">
        <f>C34</f>
        <v>Allemagne</v>
      </c>
    </row>
    <row r="37" spans="1:6" x14ac:dyDescent="0.2">
      <c r="A37" s="4">
        <v>44892</v>
      </c>
      <c r="B37" s="5">
        <v>0.45833333333333331</v>
      </c>
      <c r="C37" s="151" t="str">
        <f>F34</f>
        <v>Japon</v>
      </c>
      <c r="D37" s="9">
        <v>1</v>
      </c>
      <c r="E37" s="9">
        <v>1</v>
      </c>
      <c r="F37" s="152" t="str">
        <f>F35</f>
        <v>Costa Rica</v>
      </c>
    </row>
    <row r="38" spans="1:6" x14ac:dyDescent="0.2">
      <c r="A38" s="1">
        <v>44896</v>
      </c>
      <c r="B38" s="2">
        <v>0.83333333333333337</v>
      </c>
      <c r="C38" s="149" t="str">
        <f>F34</f>
        <v>Japon</v>
      </c>
      <c r="D38" s="9">
        <v>0</v>
      </c>
      <c r="E38" s="9">
        <v>2</v>
      </c>
      <c r="F38" s="150" t="str">
        <f>C35</f>
        <v>Espagne</v>
      </c>
    </row>
    <row r="39" spans="1:6" x14ac:dyDescent="0.2">
      <c r="A39" s="4">
        <v>44896</v>
      </c>
      <c r="B39" s="5">
        <v>0.83333333333333337</v>
      </c>
      <c r="C39" s="151" t="str">
        <f>F35</f>
        <v>Costa Rica</v>
      </c>
      <c r="D39" s="9">
        <v>1</v>
      </c>
      <c r="E39" s="9">
        <v>4</v>
      </c>
      <c r="F39" s="152" t="str">
        <f>C34</f>
        <v>Allemagne</v>
      </c>
    </row>
    <row r="40" spans="1:6" x14ac:dyDescent="0.2">
      <c r="A40" s="136"/>
      <c r="B40" s="136"/>
      <c r="C40" s="136"/>
      <c r="D40" s="136"/>
      <c r="E40" s="136"/>
      <c r="F40" s="136"/>
    </row>
    <row r="41" spans="1:6" x14ac:dyDescent="0.2">
      <c r="A41" s="306" t="s">
        <v>93</v>
      </c>
      <c r="B41" s="306"/>
      <c r="C41" s="306"/>
      <c r="D41" s="306"/>
      <c r="E41" s="306"/>
      <c r="F41" s="306"/>
    </row>
    <row r="42" spans="1:6" x14ac:dyDescent="0.2">
      <c r="A42" s="1">
        <v>44888</v>
      </c>
      <c r="B42" s="2">
        <v>0.45833333333333331</v>
      </c>
      <c r="C42" s="153" t="s">
        <v>70</v>
      </c>
      <c r="D42" s="10">
        <v>0</v>
      </c>
      <c r="E42" s="10">
        <v>2</v>
      </c>
      <c r="F42" s="154" t="s">
        <v>71</v>
      </c>
    </row>
    <row r="43" spans="1:6" x14ac:dyDescent="0.2">
      <c r="A43" s="4">
        <v>44888</v>
      </c>
      <c r="B43" s="5">
        <v>0.83333333333333337</v>
      </c>
      <c r="C43" s="155" t="s">
        <v>72</v>
      </c>
      <c r="D43" s="10">
        <v>2</v>
      </c>
      <c r="E43" s="10">
        <v>0</v>
      </c>
      <c r="F43" s="156" t="s">
        <v>73</v>
      </c>
    </row>
    <row r="44" spans="1:6" x14ac:dyDescent="0.2">
      <c r="A44" s="1">
        <v>44892</v>
      </c>
      <c r="B44" s="2">
        <v>0.70833333333333337</v>
      </c>
      <c r="C44" s="153" t="str">
        <f>F43</f>
        <v>Canada</v>
      </c>
      <c r="D44" s="10">
        <v>0</v>
      </c>
      <c r="E44" s="10">
        <v>1</v>
      </c>
      <c r="F44" s="154" t="str">
        <f>F42</f>
        <v>Croatie</v>
      </c>
    </row>
    <row r="45" spans="1:6" x14ac:dyDescent="0.2">
      <c r="A45" s="4">
        <v>44892</v>
      </c>
      <c r="B45" s="5">
        <v>0.58333333333333337</v>
      </c>
      <c r="C45" s="155" t="str">
        <f>C42</f>
        <v>Maroc</v>
      </c>
      <c r="D45" s="10">
        <v>1</v>
      </c>
      <c r="E45" s="10">
        <v>1</v>
      </c>
      <c r="F45" s="156" t="str">
        <f>C43</f>
        <v>Belgique</v>
      </c>
    </row>
    <row r="46" spans="1:6" x14ac:dyDescent="0.2">
      <c r="A46" s="1">
        <v>44896</v>
      </c>
      <c r="B46" s="2">
        <v>0.66666666666666663</v>
      </c>
      <c r="C46" s="153" t="str">
        <f>F43</f>
        <v>Canada</v>
      </c>
      <c r="D46" s="10">
        <v>0</v>
      </c>
      <c r="E46" s="10">
        <v>2</v>
      </c>
      <c r="F46" s="154" t="str">
        <f>C42</f>
        <v>Maroc</v>
      </c>
    </row>
    <row r="47" spans="1:6" x14ac:dyDescent="0.2">
      <c r="A47" s="4">
        <v>44896</v>
      </c>
      <c r="B47" s="5">
        <v>0.66666666666666663</v>
      </c>
      <c r="C47" s="155" t="str">
        <f>F42</f>
        <v>Croatie</v>
      </c>
      <c r="D47" s="10">
        <v>1</v>
      </c>
      <c r="E47" s="10">
        <v>0</v>
      </c>
      <c r="F47" s="156" t="str">
        <f>C43</f>
        <v>Belgique</v>
      </c>
    </row>
    <row r="48" spans="1:6" x14ac:dyDescent="0.2">
      <c r="A48" s="136"/>
      <c r="B48" s="136"/>
      <c r="C48" s="136"/>
      <c r="D48" s="136"/>
      <c r="E48" s="136"/>
      <c r="F48" s="136"/>
    </row>
    <row r="49" spans="1:6" x14ac:dyDescent="0.2">
      <c r="A49" s="299" t="s">
        <v>94</v>
      </c>
      <c r="B49" s="299"/>
      <c r="C49" s="299"/>
      <c r="D49" s="299"/>
      <c r="E49" s="299"/>
      <c r="F49" s="299"/>
    </row>
    <row r="50" spans="1:6" x14ac:dyDescent="0.2">
      <c r="A50" s="1">
        <v>44889</v>
      </c>
      <c r="B50" s="2">
        <v>0.45833333333333331</v>
      </c>
      <c r="C50" s="157" t="s">
        <v>75</v>
      </c>
      <c r="D50" s="11">
        <v>1</v>
      </c>
      <c r="E50" s="11">
        <v>0</v>
      </c>
      <c r="F50" s="158" t="s">
        <v>76</v>
      </c>
    </row>
    <row r="51" spans="1:6" x14ac:dyDescent="0.2">
      <c r="A51" s="4">
        <v>44889</v>
      </c>
      <c r="B51" s="5">
        <v>0.83333333333333337</v>
      </c>
      <c r="C51" s="159" t="s">
        <v>77</v>
      </c>
      <c r="D51" s="11">
        <v>2</v>
      </c>
      <c r="E51" s="11">
        <v>0</v>
      </c>
      <c r="F51" s="160" t="s">
        <v>78</v>
      </c>
    </row>
    <row r="52" spans="1:6" x14ac:dyDescent="0.2">
      <c r="A52" s="1">
        <v>44893</v>
      </c>
      <c r="B52" s="2">
        <v>0.70833333333333337</v>
      </c>
      <c r="C52" s="157" t="str">
        <f>C50</f>
        <v>Suisse</v>
      </c>
      <c r="D52" s="11">
        <v>1</v>
      </c>
      <c r="E52" s="11">
        <v>3</v>
      </c>
      <c r="F52" s="158" t="str">
        <f>C51</f>
        <v>Brésil</v>
      </c>
    </row>
    <row r="53" spans="1:6" x14ac:dyDescent="0.2">
      <c r="A53" s="4">
        <v>44893</v>
      </c>
      <c r="B53" s="5">
        <v>0.45833333333333331</v>
      </c>
      <c r="C53" s="159" t="str">
        <f>F51</f>
        <v>Serbie</v>
      </c>
      <c r="D53" s="11">
        <v>1</v>
      </c>
      <c r="E53" s="11">
        <v>1</v>
      </c>
      <c r="F53" s="160" t="str">
        <f>F50</f>
        <v>Cameroun</v>
      </c>
    </row>
    <row r="54" spans="1:6" x14ac:dyDescent="0.2">
      <c r="A54" s="1">
        <v>44897</v>
      </c>
      <c r="B54" s="2">
        <v>0.83333333333333337</v>
      </c>
      <c r="C54" s="157" t="str">
        <f>F51</f>
        <v>Serbie</v>
      </c>
      <c r="D54" s="11">
        <v>1</v>
      </c>
      <c r="E54" s="11">
        <v>2</v>
      </c>
      <c r="F54" s="158" t="str">
        <f>C50</f>
        <v>Suisse</v>
      </c>
    </row>
    <row r="55" spans="1:6" x14ac:dyDescent="0.2">
      <c r="A55" s="4">
        <v>44897</v>
      </c>
      <c r="B55" s="5">
        <v>0.83333333333333337</v>
      </c>
      <c r="C55" s="159" t="str">
        <f>F50</f>
        <v>Cameroun</v>
      </c>
      <c r="D55" s="11">
        <v>1</v>
      </c>
      <c r="E55" s="11">
        <v>2</v>
      </c>
      <c r="F55" s="160" t="str">
        <f>C51</f>
        <v>Brésil</v>
      </c>
    </row>
    <row r="56" spans="1:6" x14ac:dyDescent="0.2">
      <c r="A56" s="136"/>
      <c r="B56" s="136"/>
      <c r="C56" s="136"/>
      <c r="D56" s="136"/>
      <c r="E56" s="136"/>
      <c r="F56" s="136"/>
    </row>
    <row r="57" spans="1:6" x14ac:dyDescent="0.2">
      <c r="A57" s="300" t="s">
        <v>95</v>
      </c>
      <c r="B57" s="300"/>
      <c r="C57" s="300"/>
      <c r="D57" s="300"/>
      <c r="E57" s="300"/>
      <c r="F57" s="300"/>
    </row>
    <row r="58" spans="1:6" x14ac:dyDescent="0.2">
      <c r="A58" s="1">
        <v>44889</v>
      </c>
      <c r="B58" s="2">
        <v>0.58333333333333337</v>
      </c>
      <c r="C58" s="161" t="s">
        <v>80</v>
      </c>
      <c r="D58" s="12">
        <v>1</v>
      </c>
      <c r="E58" s="12">
        <v>1</v>
      </c>
      <c r="F58" s="162" t="s">
        <v>81</v>
      </c>
    </row>
    <row r="59" spans="1:6" x14ac:dyDescent="0.2">
      <c r="A59" s="4">
        <v>44889</v>
      </c>
      <c r="B59" s="5">
        <v>0.70833333333333337</v>
      </c>
      <c r="C59" s="163" t="s">
        <v>82</v>
      </c>
      <c r="D59" s="12">
        <v>2</v>
      </c>
      <c r="E59" s="12">
        <v>1</v>
      </c>
      <c r="F59" s="164" t="s">
        <v>83</v>
      </c>
    </row>
    <row r="60" spans="1:6" x14ac:dyDescent="0.2">
      <c r="A60" s="1">
        <v>44893</v>
      </c>
      <c r="B60" s="2">
        <v>0.58333333333333337</v>
      </c>
      <c r="C60" s="161" t="str">
        <f>F58</f>
        <v>Corée du sud</v>
      </c>
      <c r="D60" s="12">
        <v>1</v>
      </c>
      <c r="E60" s="12">
        <v>1</v>
      </c>
      <c r="F60" s="162" t="str">
        <f>F59</f>
        <v>Ghana</v>
      </c>
    </row>
    <row r="61" spans="1:6" x14ac:dyDescent="0.2">
      <c r="A61" s="4">
        <v>44893</v>
      </c>
      <c r="B61" s="5">
        <v>0.83333333333333337</v>
      </c>
      <c r="C61" s="163" t="str">
        <f>C59</f>
        <v>Portugal</v>
      </c>
      <c r="D61" s="12">
        <v>1</v>
      </c>
      <c r="E61" s="12">
        <v>0</v>
      </c>
      <c r="F61" s="164" t="str">
        <f>C58</f>
        <v>Uruguay</v>
      </c>
    </row>
    <row r="62" spans="1:6" x14ac:dyDescent="0.2">
      <c r="A62" s="1">
        <v>44897</v>
      </c>
      <c r="B62" s="2">
        <v>0.66666666666666663</v>
      </c>
      <c r="C62" s="161" t="str">
        <f>F58</f>
        <v>Corée du sud</v>
      </c>
      <c r="D62" s="12">
        <v>1</v>
      </c>
      <c r="E62" s="12">
        <v>3</v>
      </c>
      <c r="F62" s="162" t="str">
        <f>C59</f>
        <v>Portugal</v>
      </c>
    </row>
    <row r="63" spans="1:6" x14ac:dyDescent="0.2">
      <c r="A63" s="4">
        <v>44897</v>
      </c>
      <c r="B63" s="5">
        <v>0.66666666666666663</v>
      </c>
      <c r="C63" s="163" t="str">
        <f>F59</f>
        <v>Ghana</v>
      </c>
      <c r="D63" s="12">
        <v>1</v>
      </c>
      <c r="E63" s="12">
        <v>0</v>
      </c>
      <c r="F63" s="164" t="str">
        <f>C58</f>
        <v>Uruguay</v>
      </c>
    </row>
  </sheetData>
  <mergeCells count="8">
    <mergeCell ref="A49:F49"/>
    <mergeCell ref="A57:F57"/>
    <mergeCell ref="A1:F1"/>
    <mergeCell ref="A9:F9"/>
    <mergeCell ref="A17:F17"/>
    <mergeCell ref="A25:F25"/>
    <mergeCell ref="A33:F33"/>
    <mergeCell ref="A41:F41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B1" zoomScaleNormal="100" zoomScaleSheetLayoutView="100" workbookViewId="0">
      <selection activeCell="G17" sqref="G17"/>
    </sheetView>
  </sheetViews>
  <sheetFormatPr defaultRowHeight="12.75" x14ac:dyDescent="0.2"/>
  <cols>
    <col min="3" max="3" width="12.28515625" bestFit="1" customWidth="1"/>
    <col min="6" max="6" width="12.28515625" bestFit="1" customWidth="1"/>
  </cols>
  <sheetData>
    <row r="1" spans="1:7" x14ac:dyDescent="0.2">
      <c r="A1" s="334" t="s">
        <v>87</v>
      </c>
      <c r="B1" s="334"/>
      <c r="C1" s="334"/>
      <c r="D1" s="334"/>
      <c r="E1" s="334"/>
      <c r="F1" s="334"/>
    </row>
    <row r="2" spans="1:7" x14ac:dyDescent="0.2">
      <c r="A2" s="165" t="s">
        <v>97</v>
      </c>
      <c r="B2" s="168">
        <v>0.70833333333333337</v>
      </c>
      <c r="C2" s="169" t="s">
        <v>43</v>
      </c>
      <c r="D2" s="170">
        <v>0</v>
      </c>
      <c r="E2" s="170">
        <v>1</v>
      </c>
      <c r="F2" s="169" t="s">
        <v>44</v>
      </c>
      <c r="G2" t="s">
        <v>96</v>
      </c>
    </row>
    <row r="3" spans="1:7" x14ac:dyDescent="0.2">
      <c r="A3" s="166" t="s">
        <v>99</v>
      </c>
      <c r="B3" s="171">
        <v>0.70833333333333337</v>
      </c>
      <c r="C3" s="172" t="s">
        <v>47</v>
      </c>
      <c r="D3" s="170">
        <v>0</v>
      </c>
      <c r="E3" s="170">
        <v>2</v>
      </c>
      <c r="F3" s="172" t="s">
        <v>48</v>
      </c>
      <c r="G3" t="s">
        <v>98</v>
      </c>
    </row>
    <row r="4" spans="1:7" x14ac:dyDescent="0.2">
      <c r="A4" s="165" t="s">
        <v>100</v>
      </c>
      <c r="B4" s="168">
        <v>0.58333333333333337</v>
      </c>
      <c r="C4" s="169" t="s">
        <v>43</v>
      </c>
      <c r="D4" s="170">
        <v>0</v>
      </c>
      <c r="E4" s="170">
        <v>1</v>
      </c>
      <c r="F4" s="169" t="s">
        <v>47</v>
      </c>
    </row>
    <row r="5" spans="1:7" x14ac:dyDescent="0.2">
      <c r="A5" s="166" t="s">
        <v>100</v>
      </c>
      <c r="B5" s="171">
        <v>0.70833333333333337</v>
      </c>
      <c r="C5" s="172" t="s">
        <v>48</v>
      </c>
      <c r="D5" s="170">
        <v>3</v>
      </c>
      <c r="E5" s="170">
        <v>1</v>
      </c>
      <c r="F5" s="172" t="s">
        <v>44</v>
      </c>
    </row>
    <row r="6" spans="1:7" x14ac:dyDescent="0.2">
      <c r="A6" s="165" t="s">
        <v>101</v>
      </c>
      <c r="B6" s="168">
        <v>0.66666666666666663</v>
      </c>
      <c r="C6" s="169" t="s">
        <v>48</v>
      </c>
      <c r="D6" s="170">
        <v>3</v>
      </c>
      <c r="E6" s="170">
        <v>0</v>
      </c>
      <c r="F6" s="169" t="s">
        <v>43</v>
      </c>
    </row>
    <row r="7" spans="1:7" x14ac:dyDescent="0.2">
      <c r="A7" s="166" t="s">
        <v>101</v>
      </c>
      <c r="B7" s="171">
        <v>0.66666666666666663</v>
      </c>
      <c r="C7" s="172" t="s">
        <v>44</v>
      </c>
      <c r="D7" s="170">
        <v>1</v>
      </c>
      <c r="E7" s="170">
        <v>2</v>
      </c>
      <c r="F7" s="172" t="s">
        <v>47</v>
      </c>
    </row>
    <row r="8" spans="1:7" x14ac:dyDescent="0.2">
      <c r="A8" s="335" t="s">
        <v>89</v>
      </c>
      <c r="B8" s="335"/>
      <c r="C8" s="335"/>
      <c r="D8" s="335"/>
      <c r="E8" s="335"/>
      <c r="F8" s="335"/>
    </row>
    <row r="9" spans="1:7" x14ac:dyDescent="0.2">
      <c r="A9" s="165" t="s">
        <v>99</v>
      </c>
      <c r="B9" s="168">
        <v>0.58333333333333337</v>
      </c>
      <c r="C9" s="173" t="s">
        <v>50</v>
      </c>
      <c r="D9" s="174">
        <v>2</v>
      </c>
      <c r="E9" s="174">
        <v>1</v>
      </c>
      <c r="F9" s="173" t="s">
        <v>51</v>
      </c>
      <c r="G9" t="s">
        <v>96</v>
      </c>
    </row>
    <row r="10" spans="1:7" ht="22.5" x14ac:dyDescent="0.2">
      <c r="A10" s="166" t="s">
        <v>99</v>
      </c>
      <c r="B10" s="171">
        <v>0.83333333333333337</v>
      </c>
      <c r="C10" s="175" t="s">
        <v>52</v>
      </c>
      <c r="D10" s="174">
        <v>1</v>
      </c>
      <c r="E10" s="174">
        <v>1</v>
      </c>
      <c r="F10" s="175" t="s">
        <v>53</v>
      </c>
      <c r="G10" t="s">
        <v>98</v>
      </c>
    </row>
    <row r="11" spans="1:7" x14ac:dyDescent="0.2">
      <c r="A11" s="165" t="s">
        <v>100</v>
      </c>
      <c r="B11" s="168">
        <v>0.83333333333333337</v>
      </c>
      <c r="C11" s="173" t="s">
        <v>50</v>
      </c>
      <c r="D11" s="174">
        <v>2</v>
      </c>
      <c r="E11" s="174">
        <v>1</v>
      </c>
      <c r="F11" s="173" t="s">
        <v>52</v>
      </c>
    </row>
    <row r="12" spans="1:7" ht="22.5" x14ac:dyDescent="0.2">
      <c r="A12" s="166" t="s">
        <v>100</v>
      </c>
      <c r="B12" s="171">
        <v>0.45833333333333331</v>
      </c>
      <c r="C12" s="175" t="s">
        <v>53</v>
      </c>
      <c r="D12" s="174">
        <v>1</v>
      </c>
      <c r="E12" s="174">
        <v>0</v>
      </c>
      <c r="F12" s="175" t="s">
        <v>51</v>
      </c>
    </row>
    <row r="13" spans="1:7" ht="22.5" x14ac:dyDescent="0.2">
      <c r="A13" s="165" t="s">
        <v>101</v>
      </c>
      <c r="B13" s="168">
        <v>0.83333333333333337</v>
      </c>
      <c r="C13" s="173" t="s">
        <v>53</v>
      </c>
      <c r="D13" s="174">
        <v>1</v>
      </c>
      <c r="E13" s="174">
        <v>1</v>
      </c>
      <c r="F13" s="173" t="s">
        <v>50</v>
      </c>
    </row>
    <row r="14" spans="1:7" x14ac:dyDescent="0.2">
      <c r="A14" s="166" t="s">
        <v>101</v>
      </c>
      <c r="B14" s="171">
        <v>0.83333333333333337</v>
      </c>
      <c r="C14" s="175" t="s">
        <v>51</v>
      </c>
      <c r="D14" s="174">
        <v>0</v>
      </c>
      <c r="E14" s="174">
        <v>1</v>
      </c>
      <c r="F14" s="175" t="s">
        <v>52</v>
      </c>
    </row>
    <row r="15" spans="1:7" x14ac:dyDescent="0.2">
      <c r="A15" s="336" t="s">
        <v>90</v>
      </c>
      <c r="B15" s="336"/>
      <c r="C15" s="336"/>
      <c r="D15" s="336"/>
      <c r="E15" s="336"/>
      <c r="F15" s="336"/>
    </row>
    <row r="16" spans="1:7" x14ac:dyDescent="0.2">
      <c r="A16" s="165" t="s">
        <v>102</v>
      </c>
      <c r="B16" s="168">
        <v>0.70833333333333337</v>
      </c>
      <c r="C16" s="176" t="s">
        <v>55</v>
      </c>
      <c r="D16" s="177">
        <v>2</v>
      </c>
      <c r="E16" s="177">
        <v>1</v>
      </c>
      <c r="F16" s="176" t="s">
        <v>56</v>
      </c>
    </row>
    <row r="17" spans="1:7" ht="22.5" x14ac:dyDescent="0.2">
      <c r="A17" s="166" t="s">
        <v>102</v>
      </c>
      <c r="B17" s="171">
        <v>0.45833333333333331</v>
      </c>
      <c r="C17" s="178" t="s">
        <v>57</v>
      </c>
      <c r="D17" s="177">
        <v>3</v>
      </c>
      <c r="E17" s="177">
        <v>0</v>
      </c>
      <c r="F17" s="178" t="s">
        <v>58</v>
      </c>
      <c r="G17" t="s">
        <v>88</v>
      </c>
    </row>
    <row r="18" spans="1:7" ht="22.5" x14ac:dyDescent="0.2">
      <c r="A18" s="165" t="s">
        <v>103</v>
      </c>
      <c r="B18" s="168">
        <v>0.58333333333333337</v>
      </c>
      <c r="C18" s="176" t="s">
        <v>58</v>
      </c>
      <c r="D18" s="177">
        <v>0</v>
      </c>
      <c r="E18" s="177">
        <v>1</v>
      </c>
      <c r="F18" s="176" t="s">
        <v>56</v>
      </c>
    </row>
    <row r="19" spans="1:7" x14ac:dyDescent="0.2">
      <c r="A19" s="166" t="s">
        <v>103</v>
      </c>
      <c r="B19" s="171">
        <v>0.83333333333333337</v>
      </c>
      <c r="C19" s="178" t="s">
        <v>55</v>
      </c>
      <c r="D19" s="177">
        <v>1</v>
      </c>
      <c r="E19" s="177">
        <v>2</v>
      </c>
      <c r="F19" s="178" t="s">
        <v>57</v>
      </c>
    </row>
    <row r="20" spans="1:7" ht="22.5" x14ac:dyDescent="0.2">
      <c r="A20" s="165" t="s">
        <v>104</v>
      </c>
      <c r="B20" s="168">
        <v>0.83333333333333337</v>
      </c>
      <c r="C20" s="176" t="s">
        <v>58</v>
      </c>
      <c r="D20" s="177">
        <v>0</v>
      </c>
      <c r="E20" s="177">
        <v>2</v>
      </c>
      <c r="F20" s="176" t="s">
        <v>55</v>
      </c>
    </row>
    <row r="21" spans="1:7" x14ac:dyDescent="0.2">
      <c r="A21" s="166" t="s">
        <v>104</v>
      </c>
      <c r="B21" s="171">
        <v>0.83333333333333337</v>
      </c>
      <c r="C21" s="178" t="s">
        <v>56</v>
      </c>
      <c r="D21" s="177">
        <v>1</v>
      </c>
      <c r="E21" s="177">
        <v>3</v>
      </c>
      <c r="F21" s="178" t="s">
        <v>57</v>
      </c>
    </row>
    <row r="22" spans="1:7" x14ac:dyDescent="0.2">
      <c r="A22" s="337" t="s">
        <v>91</v>
      </c>
      <c r="B22" s="337"/>
      <c r="C22" s="337"/>
      <c r="D22" s="337"/>
      <c r="E22" s="337"/>
      <c r="F22" s="337"/>
    </row>
    <row r="23" spans="1:7" x14ac:dyDescent="0.2">
      <c r="A23" s="165" t="s">
        <v>102</v>
      </c>
      <c r="B23" s="168">
        <v>0.58333333333333337</v>
      </c>
      <c r="C23" s="179" t="s">
        <v>60</v>
      </c>
      <c r="D23" s="180">
        <v>2</v>
      </c>
      <c r="E23" s="180">
        <v>1</v>
      </c>
      <c r="F23" s="179" t="s">
        <v>61</v>
      </c>
    </row>
    <row r="24" spans="1:7" x14ac:dyDescent="0.2">
      <c r="A24" s="166" t="s">
        <v>102</v>
      </c>
      <c r="B24" s="171">
        <v>0.83333333333333337</v>
      </c>
      <c r="C24" s="181" t="s">
        <v>62</v>
      </c>
      <c r="D24" s="180">
        <v>1</v>
      </c>
      <c r="E24" s="180">
        <v>0</v>
      </c>
      <c r="F24" s="181" t="s">
        <v>63</v>
      </c>
    </row>
    <row r="25" spans="1:7" x14ac:dyDescent="0.2">
      <c r="A25" s="165" t="s">
        <v>103</v>
      </c>
      <c r="B25" s="168">
        <v>0.70833333333333337</v>
      </c>
      <c r="C25" s="179" t="s">
        <v>60</v>
      </c>
      <c r="D25" s="180">
        <v>2</v>
      </c>
      <c r="E25" s="180">
        <v>2</v>
      </c>
      <c r="F25" s="179" t="s">
        <v>62</v>
      </c>
    </row>
    <row r="26" spans="1:7" x14ac:dyDescent="0.2">
      <c r="A26" s="166" t="s">
        <v>103</v>
      </c>
      <c r="B26" s="171">
        <v>0.45833333333333331</v>
      </c>
      <c r="C26" s="181" t="s">
        <v>63</v>
      </c>
      <c r="D26" s="180">
        <v>0</v>
      </c>
      <c r="E26" s="180">
        <v>1</v>
      </c>
      <c r="F26" s="181" t="s">
        <v>61</v>
      </c>
    </row>
    <row r="27" spans="1:7" x14ac:dyDescent="0.2">
      <c r="A27" s="165" t="s">
        <v>104</v>
      </c>
      <c r="B27" s="168">
        <v>0.66666666666666663</v>
      </c>
      <c r="C27" s="179" t="s">
        <v>63</v>
      </c>
      <c r="D27" s="180">
        <v>1</v>
      </c>
      <c r="E27" s="180">
        <v>2</v>
      </c>
      <c r="F27" s="179" t="s">
        <v>60</v>
      </c>
    </row>
    <row r="28" spans="1:7" x14ac:dyDescent="0.2">
      <c r="A28" s="167">
        <v>44742</v>
      </c>
      <c r="B28" s="171">
        <v>0.66666666666666663</v>
      </c>
      <c r="C28" s="181" t="s">
        <v>61</v>
      </c>
      <c r="D28" s="180">
        <v>0</v>
      </c>
      <c r="E28" s="180">
        <v>1</v>
      </c>
      <c r="F28" s="181" t="s">
        <v>62</v>
      </c>
    </row>
    <row r="29" spans="1:7" x14ac:dyDescent="0.2">
      <c r="A29" s="338" t="s">
        <v>92</v>
      </c>
      <c r="B29" s="338"/>
      <c r="C29" s="338"/>
      <c r="D29" s="338"/>
      <c r="E29" s="338"/>
      <c r="F29" s="338"/>
    </row>
    <row r="30" spans="1:7" x14ac:dyDescent="0.2">
      <c r="A30" s="165" t="s">
        <v>105</v>
      </c>
      <c r="B30" s="168">
        <v>0.58333333333333337</v>
      </c>
      <c r="C30" s="182" t="s">
        <v>65</v>
      </c>
      <c r="D30" s="183">
        <v>2</v>
      </c>
      <c r="E30" s="183">
        <v>0</v>
      </c>
      <c r="F30" s="182" t="s">
        <v>66</v>
      </c>
    </row>
    <row r="31" spans="1:7" x14ac:dyDescent="0.2">
      <c r="A31" s="166" t="s">
        <v>105</v>
      </c>
      <c r="B31" s="171">
        <v>0.70833333333333337</v>
      </c>
      <c r="C31" s="184" t="s">
        <v>67</v>
      </c>
      <c r="D31" s="183">
        <v>2</v>
      </c>
      <c r="E31" s="183">
        <v>0</v>
      </c>
      <c r="F31" s="184" t="s">
        <v>68</v>
      </c>
    </row>
    <row r="32" spans="1:7" x14ac:dyDescent="0.2">
      <c r="A32" s="165" t="s">
        <v>106</v>
      </c>
      <c r="B32" s="168">
        <v>0.83333333333333337</v>
      </c>
      <c r="C32" s="182" t="s">
        <v>67</v>
      </c>
      <c r="D32" s="183">
        <v>1</v>
      </c>
      <c r="E32" s="183">
        <v>2</v>
      </c>
      <c r="F32" s="182" t="s">
        <v>65</v>
      </c>
    </row>
    <row r="33" spans="1:6" x14ac:dyDescent="0.2">
      <c r="A33" s="166" t="s">
        <v>106</v>
      </c>
      <c r="B33" s="171">
        <v>0.45833333333333331</v>
      </c>
      <c r="C33" s="184" t="s">
        <v>66</v>
      </c>
      <c r="D33" s="183">
        <v>1</v>
      </c>
      <c r="E33" s="183">
        <v>0</v>
      </c>
      <c r="F33" s="184" t="s">
        <v>68</v>
      </c>
    </row>
    <row r="34" spans="1:6" x14ac:dyDescent="0.2">
      <c r="A34" s="165" t="s">
        <v>107</v>
      </c>
      <c r="B34" s="168">
        <v>0.83333333333333337</v>
      </c>
      <c r="C34" s="182" t="s">
        <v>66</v>
      </c>
      <c r="D34" s="183">
        <v>0</v>
      </c>
      <c r="E34" s="183">
        <v>1</v>
      </c>
      <c r="F34" s="182" t="s">
        <v>67</v>
      </c>
    </row>
    <row r="35" spans="1:6" x14ac:dyDescent="0.2">
      <c r="A35" s="166" t="s">
        <v>107</v>
      </c>
      <c r="B35" s="171">
        <v>0.83333333333333337</v>
      </c>
      <c r="C35" s="184" t="s">
        <v>68</v>
      </c>
      <c r="D35" s="183">
        <v>0</v>
      </c>
      <c r="E35" s="183">
        <v>3</v>
      </c>
      <c r="F35" s="184" t="s">
        <v>65</v>
      </c>
    </row>
    <row r="36" spans="1:6" x14ac:dyDescent="0.2">
      <c r="A36" s="339" t="s">
        <v>93</v>
      </c>
      <c r="B36" s="339"/>
      <c r="C36" s="339"/>
      <c r="D36" s="339"/>
      <c r="E36" s="339"/>
      <c r="F36" s="339"/>
    </row>
    <row r="37" spans="1:6" x14ac:dyDescent="0.2">
      <c r="A37" s="165" t="s">
        <v>105</v>
      </c>
      <c r="B37" s="168">
        <v>0.45833333333333331</v>
      </c>
      <c r="C37" s="185" t="s">
        <v>70</v>
      </c>
      <c r="D37" s="186">
        <v>0</v>
      </c>
      <c r="E37" s="186">
        <v>1</v>
      </c>
      <c r="F37" s="185" t="s">
        <v>71</v>
      </c>
    </row>
    <row r="38" spans="1:6" x14ac:dyDescent="0.2">
      <c r="A38" s="166" t="s">
        <v>105</v>
      </c>
      <c r="B38" s="171">
        <v>0.83333333333333337</v>
      </c>
      <c r="C38" s="187" t="s">
        <v>72</v>
      </c>
      <c r="D38" s="186">
        <v>2</v>
      </c>
      <c r="E38" s="186">
        <v>1</v>
      </c>
      <c r="F38" s="187" t="s">
        <v>73</v>
      </c>
    </row>
    <row r="39" spans="1:6" x14ac:dyDescent="0.2">
      <c r="A39" s="165" t="s">
        <v>106</v>
      </c>
      <c r="B39" s="168">
        <v>0.70833333333333337</v>
      </c>
      <c r="C39" s="185" t="s">
        <v>73</v>
      </c>
      <c r="D39" s="186">
        <v>0</v>
      </c>
      <c r="E39" s="186">
        <v>1</v>
      </c>
      <c r="F39" s="185" t="s">
        <v>71</v>
      </c>
    </row>
    <row r="40" spans="1:6" x14ac:dyDescent="0.2">
      <c r="A40" s="166" t="s">
        <v>106</v>
      </c>
      <c r="B40" s="171">
        <v>0.58333333333333337</v>
      </c>
      <c r="C40" s="187" t="s">
        <v>70</v>
      </c>
      <c r="D40" s="186">
        <v>0</v>
      </c>
      <c r="E40" s="186">
        <v>2</v>
      </c>
      <c r="F40" s="187" t="s">
        <v>72</v>
      </c>
    </row>
    <row r="41" spans="1:6" x14ac:dyDescent="0.2">
      <c r="A41" s="165" t="s">
        <v>107</v>
      </c>
      <c r="B41" s="168">
        <v>0.66666666666666663</v>
      </c>
      <c r="C41" s="185" t="s">
        <v>73</v>
      </c>
      <c r="D41" s="186">
        <v>0</v>
      </c>
      <c r="E41" s="186">
        <v>1</v>
      </c>
      <c r="F41" s="185" t="s">
        <v>70</v>
      </c>
    </row>
    <row r="42" spans="1:6" x14ac:dyDescent="0.2">
      <c r="A42" s="166" t="s">
        <v>107</v>
      </c>
      <c r="B42" s="171">
        <v>0.66666666666666663</v>
      </c>
      <c r="C42" s="187" t="s">
        <v>71</v>
      </c>
      <c r="D42" s="186">
        <v>1</v>
      </c>
      <c r="E42" s="186">
        <v>1</v>
      </c>
      <c r="F42" s="187" t="s">
        <v>72</v>
      </c>
    </row>
    <row r="43" spans="1:6" x14ac:dyDescent="0.2">
      <c r="A43" s="332" t="s">
        <v>94</v>
      </c>
      <c r="B43" s="332"/>
      <c r="C43" s="332"/>
      <c r="D43" s="332"/>
      <c r="E43" s="332"/>
      <c r="F43" s="332"/>
    </row>
    <row r="44" spans="1:6" x14ac:dyDescent="0.2">
      <c r="A44" s="165" t="s">
        <v>108</v>
      </c>
      <c r="B44" s="168">
        <v>0.45833333333333331</v>
      </c>
      <c r="C44" s="188" t="s">
        <v>75</v>
      </c>
      <c r="D44" s="189">
        <v>1</v>
      </c>
      <c r="E44" s="189">
        <v>0</v>
      </c>
      <c r="F44" s="188" t="s">
        <v>76</v>
      </c>
    </row>
    <row r="45" spans="1:6" x14ac:dyDescent="0.2">
      <c r="A45" s="166" t="s">
        <v>108</v>
      </c>
      <c r="B45" s="171">
        <v>0.83333333333333337</v>
      </c>
      <c r="C45" s="190" t="s">
        <v>77</v>
      </c>
      <c r="D45" s="189">
        <v>2</v>
      </c>
      <c r="E45" s="189">
        <v>0</v>
      </c>
      <c r="F45" s="190" t="s">
        <v>78</v>
      </c>
    </row>
    <row r="46" spans="1:6" x14ac:dyDescent="0.2">
      <c r="A46" s="165" t="s">
        <v>109</v>
      </c>
      <c r="B46" s="168">
        <v>0.70833333333333337</v>
      </c>
      <c r="C46" s="188" t="s">
        <v>75</v>
      </c>
      <c r="D46" s="189">
        <v>0</v>
      </c>
      <c r="E46" s="189">
        <v>2</v>
      </c>
      <c r="F46" s="188" t="s">
        <v>77</v>
      </c>
    </row>
    <row r="47" spans="1:6" x14ac:dyDescent="0.2">
      <c r="A47" s="166" t="s">
        <v>109</v>
      </c>
      <c r="B47" s="171">
        <v>0.45833333333333331</v>
      </c>
      <c r="C47" s="190" t="s">
        <v>78</v>
      </c>
      <c r="D47" s="189">
        <v>1</v>
      </c>
      <c r="E47" s="189">
        <v>0</v>
      </c>
      <c r="F47" s="190" t="s">
        <v>76</v>
      </c>
    </row>
    <row r="48" spans="1:6" x14ac:dyDescent="0.2">
      <c r="A48" s="165" t="s">
        <v>110</v>
      </c>
      <c r="B48" s="168">
        <v>0.83333333333333337</v>
      </c>
      <c r="C48" s="188" t="s">
        <v>78</v>
      </c>
      <c r="D48" s="189">
        <v>1</v>
      </c>
      <c r="E48" s="189">
        <v>2</v>
      </c>
      <c r="F48" s="188" t="s">
        <v>75</v>
      </c>
    </row>
    <row r="49" spans="1:6" x14ac:dyDescent="0.2">
      <c r="A49" s="166" t="s">
        <v>110</v>
      </c>
      <c r="B49" s="171">
        <v>0.83333333333333337</v>
      </c>
      <c r="C49" s="190" t="s">
        <v>76</v>
      </c>
      <c r="D49" s="189">
        <v>1</v>
      </c>
      <c r="E49" s="189">
        <v>2</v>
      </c>
      <c r="F49" s="190" t="s">
        <v>77</v>
      </c>
    </row>
    <row r="50" spans="1:6" x14ac:dyDescent="0.2">
      <c r="A50" s="333" t="s">
        <v>95</v>
      </c>
      <c r="B50" s="333"/>
      <c r="C50" s="333"/>
      <c r="D50" s="333"/>
      <c r="E50" s="333"/>
      <c r="F50" s="333"/>
    </row>
    <row r="51" spans="1:6" x14ac:dyDescent="0.2">
      <c r="A51" s="165" t="s">
        <v>108</v>
      </c>
      <c r="B51" s="168">
        <v>0.58333333333333337</v>
      </c>
      <c r="C51" s="191" t="s">
        <v>80</v>
      </c>
      <c r="D51" s="192">
        <v>1</v>
      </c>
      <c r="E51" s="192">
        <v>1</v>
      </c>
      <c r="F51" s="191" t="s">
        <v>81</v>
      </c>
    </row>
    <row r="52" spans="1:6" x14ac:dyDescent="0.2">
      <c r="A52" s="166" t="s">
        <v>108</v>
      </c>
      <c r="B52" s="171">
        <v>0.70833333333333337</v>
      </c>
      <c r="C52" s="193" t="s">
        <v>82</v>
      </c>
      <c r="D52" s="192">
        <v>2</v>
      </c>
      <c r="E52" s="192">
        <v>1</v>
      </c>
      <c r="F52" s="193" t="s">
        <v>83</v>
      </c>
    </row>
    <row r="53" spans="1:6" x14ac:dyDescent="0.2">
      <c r="A53" s="165" t="s">
        <v>109</v>
      </c>
      <c r="B53" s="168">
        <v>0.58333333333333337</v>
      </c>
      <c r="C53" s="191" t="s">
        <v>81</v>
      </c>
      <c r="D53" s="192">
        <v>1</v>
      </c>
      <c r="E53" s="192">
        <v>0</v>
      </c>
      <c r="F53" s="191" t="s">
        <v>83</v>
      </c>
    </row>
    <row r="54" spans="1:6" x14ac:dyDescent="0.2">
      <c r="A54" s="166" t="s">
        <v>109</v>
      </c>
      <c r="B54" s="171">
        <v>0.83333333333333337</v>
      </c>
      <c r="C54" s="193" t="s">
        <v>82</v>
      </c>
      <c r="D54" s="192">
        <v>1</v>
      </c>
      <c r="E54" s="192">
        <v>2</v>
      </c>
      <c r="F54" s="193" t="s">
        <v>80</v>
      </c>
    </row>
    <row r="55" spans="1:6" x14ac:dyDescent="0.2">
      <c r="A55" s="165" t="s">
        <v>110</v>
      </c>
      <c r="B55" s="168">
        <v>0.66666666666666663</v>
      </c>
      <c r="C55" s="191" t="s">
        <v>81</v>
      </c>
      <c r="D55" s="192">
        <v>1</v>
      </c>
      <c r="E55" s="192">
        <v>2</v>
      </c>
      <c r="F55" s="191" t="s">
        <v>82</v>
      </c>
    </row>
    <row r="56" spans="1:6" x14ac:dyDescent="0.2">
      <c r="A56" s="166" t="s">
        <v>110</v>
      </c>
      <c r="B56" s="171">
        <v>0.66666666666666663</v>
      </c>
      <c r="C56" s="193" t="s">
        <v>83</v>
      </c>
      <c r="D56" s="192">
        <v>0</v>
      </c>
      <c r="E56" s="192">
        <v>1</v>
      </c>
      <c r="F56" s="193" t="s">
        <v>80</v>
      </c>
    </row>
  </sheetData>
  <mergeCells count="8">
    <mergeCell ref="A43:F43"/>
    <mergeCell ref="A50:F50"/>
    <mergeCell ref="A1:F1"/>
    <mergeCell ref="A8:F8"/>
    <mergeCell ref="A15:F15"/>
    <mergeCell ref="A22:F22"/>
    <mergeCell ref="A29:F29"/>
    <mergeCell ref="A36:F36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9" orientation="portrait" horizontalDpi="90" verticalDpi="9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1" t="s">
        <v>87</v>
      </c>
      <c r="B1" s="301"/>
      <c r="C1" s="301"/>
      <c r="D1" s="301"/>
      <c r="E1" s="301"/>
      <c r="F1" s="301"/>
    </row>
    <row r="2" spans="1:7" x14ac:dyDescent="0.2">
      <c r="A2" s="1">
        <v>44885</v>
      </c>
      <c r="B2" s="2">
        <v>0.70833333333333337</v>
      </c>
      <c r="C2" s="132" t="s">
        <v>43</v>
      </c>
      <c r="D2" s="3">
        <v>1</v>
      </c>
      <c r="E2" s="3">
        <v>1</v>
      </c>
      <c r="F2" s="133" t="s">
        <v>44</v>
      </c>
      <c r="G2" t="s">
        <v>88</v>
      </c>
    </row>
    <row r="3" spans="1:7" x14ac:dyDescent="0.2">
      <c r="A3" s="4">
        <v>44886</v>
      </c>
      <c r="B3" s="5">
        <v>0.70833333333333337</v>
      </c>
      <c r="C3" s="134" t="s">
        <v>47</v>
      </c>
      <c r="D3" s="3">
        <v>1</v>
      </c>
      <c r="E3" s="3">
        <v>2</v>
      </c>
      <c r="F3" s="135" t="s">
        <v>48</v>
      </c>
      <c r="G3" t="s">
        <v>96</v>
      </c>
    </row>
    <row r="4" spans="1:7" x14ac:dyDescent="0.2">
      <c r="A4" s="1">
        <v>44890</v>
      </c>
      <c r="B4" s="2">
        <v>0.58333333333333337</v>
      </c>
      <c r="C4" s="132" t="str">
        <f>C2</f>
        <v>Qatar</v>
      </c>
      <c r="D4" s="3">
        <v>0</v>
      </c>
      <c r="E4" s="3">
        <v>1</v>
      </c>
      <c r="F4" s="133" t="str">
        <f>C3</f>
        <v>Sénégal</v>
      </c>
    </row>
    <row r="5" spans="1:7" x14ac:dyDescent="0.2">
      <c r="A5" s="4">
        <v>44890</v>
      </c>
      <c r="B5" s="5">
        <v>0.70833333333333337</v>
      </c>
      <c r="C5" s="134" t="str">
        <f>F3</f>
        <v>Pays-Bas</v>
      </c>
      <c r="D5" s="3">
        <v>2</v>
      </c>
      <c r="E5" s="3">
        <v>0</v>
      </c>
      <c r="F5" s="135" t="str">
        <f>F2</f>
        <v>Equateur</v>
      </c>
    </row>
    <row r="6" spans="1:7" x14ac:dyDescent="0.2">
      <c r="A6" s="1">
        <v>44894</v>
      </c>
      <c r="B6" s="2">
        <v>0.66666666666666663</v>
      </c>
      <c r="C6" s="132" t="str">
        <f>F3</f>
        <v>Pays-Bas</v>
      </c>
      <c r="D6" s="3">
        <v>2</v>
      </c>
      <c r="E6" s="3">
        <v>0</v>
      </c>
      <c r="F6" s="133" t="str">
        <f>C2</f>
        <v>Qatar</v>
      </c>
    </row>
    <row r="7" spans="1:7" x14ac:dyDescent="0.2">
      <c r="A7" s="4">
        <v>44894</v>
      </c>
      <c r="B7" s="5">
        <v>0.66666666666666663</v>
      </c>
      <c r="C7" s="134" t="str">
        <f>F2</f>
        <v>Equateur</v>
      </c>
      <c r="D7" s="3">
        <v>0</v>
      </c>
      <c r="E7" s="3">
        <v>1</v>
      </c>
      <c r="F7" s="135" t="str">
        <f>C3</f>
        <v>Sénégal</v>
      </c>
    </row>
    <row r="8" spans="1:7" x14ac:dyDescent="0.2">
      <c r="A8" s="136"/>
      <c r="B8" s="136"/>
      <c r="C8" s="136"/>
      <c r="D8" s="136"/>
      <c r="E8" s="136"/>
      <c r="F8" s="136"/>
    </row>
    <row r="9" spans="1:7" x14ac:dyDescent="0.2">
      <c r="A9" s="302" t="s">
        <v>89</v>
      </c>
      <c r="B9" s="302"/>
      <c r="C9" s="302"/>
      <c r="D9" s="302"/>
      <c r="E9" s="302"/>
      <c r="F9" s="302"/>
    </row>
    <row r="10" spans="1:7" x14ac:dyDescent="0.2">
      <c r="A10" s="1">
        <v>44886</v>
      </c>
      <c r="B10" s="2">
        <v>0.58333333333333337</v>
      </c>
      <c r="C10" s="137" t="s">
        <v>50</v>
      </c>
      <c r="D10" s="6">
        <v>2</v>
      </c>
      <c r="E10" s="6">
        <v>0</v>
      </c>
      <c r="F10" s="138" t="s">
        <v>51</v>
      </c>
      <c r="G10" t="s">
        <v>96</v>
      </c>
    </row>
    <row r="11" spans="1:7" x14ac:dyDescent="0.2">
      <c r="A11" s="4">
        <v>44886</v>
      </c>
      <c r="B11" s="5">
        <v>0.83333333333333337</v>
      </c>
      <c r="C11" s="139" t="s">
        <v>52</v>
      </c>
      <c r="D11" s="6">
        <v>0</v>
      </c>
      <c r="E11" s="6">
        <v>0</v>
      </c>
      <c r="F11" s="140" t="s">
        <v>53</v>
      </c>
      <c r="G11" t="s">
        <v>96</v>
      </c>
    </row>
    <row r="12" spans="1:7" x14ac:dyDescent="0.2">
      <c r="A12" s="1">
        <v>44890</v>
      </c>
      <c r="B12" s="2">
        <v>0.83333333333333337</v>
      </c>
      <c r="C12" s="137" t="str">
        <f>C10</f>
        <v>Angleterre</v>
      </c>
      <c r="D12" s="6">
        <v>1</v>
      </c>
      <c r="E12" s="6">
        <v>0</v>
      </c>
      <c r="F12" s="138" t="str">
        <f>C11</f>
        <v>Etats-Unis</v>
      </c>
    </row>
    <row r="13" spans="1:7" x14ac:dyDescent="0.2">
      <c r="A13" s="4">
        <v>44890</v>
      </c>
      <c r="B13" s="5">
        <v>0.45833333333333331</v>
      </c>
      <c r="C13" s="139" t="str">
        <f>F11</f>
        <v>Pays de Galles</v>
      </c>
      <c r="D13" s="6">
        <v>1</v>
      </c>
      <c r="E13" s="6">
        <v>0</v>
      </c>
      <c r="F13" s="140" t="str">
        <f>F10</f>
        <v>Iran</v>
      </c>
    </row>
    <row r="14" spans="1:7" x14ac:dyDescent="0.2">
      <c r="A14" s="1">
        <v>44894</v>
      </c>
      <c r="B14" s="2">
        <v>0.83333333333333337</v>
      </c>
      <c r="C14" s="137" t="str">
        <f>F11</f>
        <v>Pays de Galles</v>
      </c>
      <c r="D14" s="6">
        <v>0</v>
      </c>
      <c r="E14" s="6">
        <v>1</v>
      </c>
      <c r="F14" s="138" t="str">
        <f>C10</f>
        <v>Angleterre</v>
      </c>
    </row>
    <row r="15" spans="1:7" x14ac:dyDescent="0.2">
      <c r="A15" s="4">
        <v>44894</v>
      </c>
      <c r="B15" s="5">
        <v>0.83333333333333337</v>
      </c>
      <c r="C15" s="139" t="str">
        <f>F10</f>
        <v>Iran</v>
      </c>
      <c r="D15" s="6">
        <v>0</v>
      </c>
      <c r="E15" s="6">
        <v>1</v>
      </c>
      <c r="F15" s="140" t="str">
        <f>C11</f>
        <v>Etats-Unis</v>
      </c>
    </row>
    <row r="16" spans="1:7" x14ac:dyDescent="0.2">
      <c r="A16" s="136"/>
      <c r="B16" s="136"/>
      <c r="C16" s="136"/>
      <c r="D16" s="136"/>
      <c r="E16" s="136"/>
      <c r="F16" s="136"/>
    </row>
    <row r="17" spans="1:7" x14ac:dyDescent="0.2">
      <c r="A17" s="303" t="s">
        <v>90</v>
      </c>
      <c r="B17" s="303"/>
      <c r="C17" s="303"/>
      <c r="D17" s="303"/>
      <c r="E17" s="303"/>
      <c r="F17" s="303"/>
    </row>
    <row r="18" spans="1:7" x14ac:dyDescent="0.2">
      <c r="A18" s="1">
        <v>44887</v>
      </c>
      <c r="B18" s="2">
        <v>0.70833333333333337</v>
      </c>
      <c r="C18" s="141" t="s">
        <v>55</v>
      </c>
      <c r="D18" s="7">
        <v>1</v>
      </c>
      <c r="E18" s="7">
        <v>1</v>
      </c>
      <c r="F18" s="142" t="s">
        <v>56</v>
      </c>
    </row>
    <row r="19" spans="1:7" x14ac:dyDescent="0.2">
      <c r="A19" s="4">
        <v>44887</v>
      </c>
      <c r="B19" s="5">
        <v>0.45833333333333331</v>
      </c>
      <c r="C19" s="143" t="s">
        <v>57</v>
      </c>
      <c r="D19" s="7">
        <v>3</v>
      </c>
      <c r="E19" s="7">
        <v>0</v>
      </c>
      <c r="F19" s="144" t="s">
        <v>58</v>
      </c>
      <c r="G19" t="s">
        <v>88</v>
      </c>
    </row>
    <row r="20" spans="1:7" x14ac:dyDescent="0.2">
      <c r="A20" s="1">
        <v>44891</v>
      </c>
      <c r="B20" s="2">
        <v>0.58333333333333337</v>
      </c>
      <c r="C20" s="141" t="str">
        <f>F19</f>
        <v>Arabie Saoudite</v>
      </c>
      <c r="D20" s="7">
        <v>0</v>
      </c>
      <c r="E20" s="7">
        <v>1</v>
      </c>
      <c r="F20" s="142" t="str">
        <f>F18</f>
        <v>Pologne</v>
      </c>
    </row>
    <row r="21" spans="1:7" x14ac:dyDescent="0.2">
      <c r="A21" s="4">
        <v>44891</v>
      </c>
      <c r="B21" s="5">
        <v>0.83333333333333337</v>
      </c>
      <c r="C21" s="143" t="str">
        <f>C18</f>
        <v>Mexique</v>
      </c>
      <c r="D21" s="7">
        <v>0</v>
      </c>
      <c r="E21" s="7">
        <v>2</v>
      </c>
      <c r="F21" s="144" t="str">
        <f>C19</f>
        <v>Argentine</v>
      </c>
    </row>
    <row r="22" spans="1:7" x14ac:dyDescent="0.2">
      <c r="A22" s="1">
        <v>44895</v>
      </c>
      <c r="B22" s="2">
        <v>0.83333333333333337</v>
      </c>
      <c r="C22" s="141" t="str">
        <f>F19</f>
        <v>Arabie Saoudite</v>
      </c>
      <c r="D22" s="7">
        <v>0</v>
      </c>
      <c r="E22" s="7">
        <v>1</v>
      </c>
      <c r="F22" s="142" t="str">
        <f>C18</f>
        <v>Mexique</v>
      </c>
    </row>
    <row r="23" spans="1:7" x14ac:dyDescent="0.2">
      <c r="A23" s="4">
        <v>44895</v>
      </c>
      <c r="B23" s="5">
        <v>0.83333333333333337</v>
      </c>
      <c r="C23" s="143" t="str">
        <f>F18</f>
        <v>Pologne</v>
      </c>
      <c r="D23" s="7">
        <v>1</v>
      </c>
      <c r="E23" s="7">
        <v>2</v>
      </c>
      <c r="F23" s="144" t="str">
        <f>C19</f>
        <v>Argentine</v>
      </c>
    </row>
    <row r="24" spans="1:7" x14ac:dyDescent="0.2">
      <c r="A24" s="136"/>
      <c r="B24" s="136"/>
      <c r="C24" s="136"/>
      <c r="D24" s="136"/>
      <c r="E24" s="136"/>
      <c r="F24" s="136"/>
    </row>
    <row r="25" spans="1:7" x14ac:dyDescent="0.2">
      <c r="A25" s="304" t="s">
        <v>91</v>
      </c>
      <c r="B25" s="304"/>
      <c r="C25" s="304"/>
      <c r="D25" s="304"/>
      <c r="E25" s="304"/>
      <c r="F25" s="304"/>
    </row>
    <row r="26" spans="1:7" x14ac:dyDescent="0.2">
      <c r="A26" s="1">
        <v>44887</v>
      </c>
      <c r="B26" s="2">
        <v>0.58333333333333337</v>
      </c>
      <c r="C26" s="145" t="s">
        <v>60</v>
      </c>
      <c r="D26" s="8">
        <v>1</v>
      </c>
      <c r="E26" s="8">
        <v>0</v>
      </c>
      <c r="F26" s="146" t="s">
        <v>61</v>
      </c>
    </row>
    <row r="27" spans="1:7" x14ac:dyDescent="0.2">
      <c r="A27" s="4">
        <v>44887</v>
      </c>
      <c r="B27" s="5">
        <v>0.83333333333333337</v>
      </c>
      <c r="C27" s="147" t="s">
        <v>62</v>
      </c>
      <c r="D27" s="8">
        <v>2</v>
      </c>
      <c r="E27" s="8">
        <v>0</v>
      </c>
      <c r="F27" s="148" t="s">
        <v>63</v>
      </c>
    </row>
    <row r="28" spans="1:7" x14ac:dyDescent="0.2">
      <c r="A28" s="1">
        <v>44891</v>
      </c>
      <c r="B28" s="2">
        <v>0.70833333333333337</v>
      </c>
      <c r="C28" s="145" t="str">
        <f>C26</f>
        <v>Danemark</v>
      </c>
      <c r="D28" s="8">
        <v>1</v>
      </c>
      <c r="E28" s="8">
        <v>2</v>
      </c>
      <c r="F28" s="146" t="str">
        <f>C27</f>
        <v>France</v>
      </c>
    </row>
    <row r="29" spans="1:7" x14ac:dyDescent="0.2">
      <c r="A29" s="4">
        <v>44891</v>
      </c>
      <c r="B29" s="5">
        <v>0.45833333333333331</v>
      </c>
      <c r="C29" s="147" t="str">
        <f>F27</f>
        <v>Australie</v>
      </c>
      <c r="D29" s="8">
        <v>0</v>
      </c>
      <c r="E29" s="8">
        <v>1</v>
      </c>
      <c r="F29" s="148" t="str">
        <f>F26</f>
        <v>Tunisie</v>
      </c>
    </row>
    <row r="30" spans="1:7" x14ac:dyDescent="0.2">
      <c r="A30" s="1">
        <v>44895</v>
      </c>
      <c r="B30" s="2">
        <v>0.66666666666666663</v>
      </c>
      <c r="C30" s="145" t="str">
        <f>F27</f>
        <v>Australie</v>
      </c>
      <c r="D30" s="8">
        <v>0</v>
      </c>
      <c r="E30" s="8">
        <v>1</v>
      </c>
      <c r="F30" s="146" t="str">
        <f>C26</f>
        <v>Danemark</v>
      </c>
    </row>
    <row r="31" spans="1:7" x14ac:dyDescent="0.2">
      <c r="A31" s="4">
        <v>43281</v>
      </c>
      <c r="B31" s="5">
        <v>0.66666666666666663</v>
      </c>
      <c r="C31" s="147" t="str">
        <f>F26</f>
        <v>Tunisie</v>
      </c>
      <c r="D31" s="8">
        <v>1</v>
      </c>
      <c r="E31" s="8">
        <v>2</v>
      </c>
      <c r="F31" s="148" t="str">
        <f>C27</f>
        <v>France</v>
      </c>
    </row>
    <row r="32" spans="1:7" x14ac:dyDescent="0.2">
      <c r="A32" s="136"/>
      <c r="B32" s="136"/>
      <c r="C32" s="136"/>
      <c r="D32" s="136"/>
      <c r="E32" s="136"/>
      <c r="F32" s="136"/>
    </row>
    <row r="33" spans="1:6" x14ac:dyDescent="0.2">
      <c r="A33" s="305" t="s">
        <v>92</v>
      </c>
      <c r="B33" s="305"/>
      <c r="C33" s="305"/>
      <c r="D33" s="305"/>
      <c r="E33" s="305"/>
      <c r="F33" s="305"/>
    </row>
    <row r="34" spans="1:6" x14ac:dyDescent="0.2">
      <c r="A34" s="1">
        <v>44888</v>
      </c>
      <c r="B34" s="2">
        <v>0.58333333333333337</v>
      </c>
      <c r="C34" s="149" t="s">
        <v>65</v>
      </c>
      <c r="D34" s="9">
        <v>2</v>
      </c>
      <c r="E34" s="9">
        <v>0</v>
      </c>
      <c r="F34" s="150" t="s">
        <v>66</v>
      </c>
    </row>
    <row r="35" spans="1:6" x14ac:dyDescent="0.2">
      <c r="A35" s="4">
        <v>44888</v>
      </c>
      <c r="B35" s="5">
        <v>0.70833333333333337</v>
      </c>
      <c r="C35" s="151" t="s">
        <v>67</v>
      </c>
      <c r="D35" s="9">
        <v>2</v>
      </c>
      <c r="E35" s="9">
        <v>0</v>
      </c>
      <c r="F35" s="152" t="s">
        <v>68</v>
      </c>
    </row>
    <row r="36" spans="1:6" x14ac:dyDescent="0.2">
      <c r="A36" s="1">
        <v>44892</v>
      </c>
      <c r="B36" s="2">
        <v>0.83333333333333337</v>
      </c>
      <c r="C36" s="149" t="str">
        <f>C35</f>
        <v>Espagne</v>
      </c>
      <c r="D36" s="9">
        <v>1</v>
      </c>
      <c r="E36" s="9">
        <v>1</v>
      </c>
      <c r="F36" s="150" t="str">
        <f>C34</f>
        <v>Allemagne</v>
      </c>
    </row>
    <row r="37" spans="1:6" x14ac:dyDescent="0.2">
      <c r="A37" s="4">
        <v>44892</v>
      </c>
      <c r="B37" s="5">
        <v>0.45833333333333331</v>
      </c>
      <c r="C37" s="151" t="str">
        <f>F34</f>
        <v>Japon</v>
      </c>
      <c r="D37" s="9">
        <v>1</v>
      </c>
      <c r="E37" s="9">
        <v>0</v>
      </c>
      <c r="F37" s="152" t="str">
        <f>F35</f>
        <v>Costa Rica</v>
      </c>
    </row>
    <row r="38" spans="1:6" x14ac:dyDescent="0.2">
      <c r="A38" s="1">
        <v>44896</v>
      </c>
      <c r="B38" s="2">
        <v>0.83333333333333337</v>
      </c>
      <c r="C38" s="149" t="str">
        <f>F34</f>
        <v>Japon</v>
      </c>
      <c r="D38" s="9">
        <v>0</v>
      </c>
      <c r="E38" s="9">
        <v>2</v>
      </c>
      <c r="F38" s="150" t="str">
        <f>C35</f>
        <v>Espagne</v>
      </c>
    </row>
    <row r="39" spans="1:6" x14ac:dyDescent="0.2">
      <c r="A39" s="4">
        <v>44896</v>
      </c>
      <c r="B39" s="5">
        <v>0.83333333333333337</v>
      </c>
      <c r="C39" s="151" t="str">
        <f>F35</f>
        <v>Costa Rica</v>
      </c>
      <c r="D39" s="9">
        <v>0</v>
      </c>
      <c r="E39" s="9">
        <v>2</v>
      </c>
      <c r="F39" s="152" t="str">
        <f>C34</f>
        <v>Allemagne</v>
      </c>
    </row>
    <row r="40" spans="1:6" x14ac:dyDescent="0.2">
      <c r="A40" s="136"/>
      <c r="B40" s="136"/>
      <c r="C40" s="136"/>
      <c r="D40" s="136"/>
      <c r="E40" s="136"/>
      <c r="F40" s="136"/>
    </row>
    <row r="41" spans="1:6" x14ac:dyDescent="0.2">
      <c r="A41" s="306" t="s">
        <v>93</v>
      </c>
      <c r="B41" s="306"/>
      <c r="C41" s="306"/>
      <c r="D41" s="306"/>
      <c r="E41" s="306"/>
      <c r="F41" s="306"/>
    </row>
    <row r="42" spans="1:6" x14ac:dyDescent="0.2">
      <c r="A42" s="1">
        <v>44888</v>
      </c>
      <c r="B42" s="2">
        <v>0.45833333333333331</v>
      </c>
      <c r="C42" s="153" t="s">
        <v>70</v>
      </c>
      <c r="D42" s="10">
        <v>1</v>
      </c>
      <c r="E42" s="10">
        <v>1</v>
      </c>
      <c r="F42" s="154" t="s">
        <v>71</v>
      </c>
    </row>
    <row r="43" spans="1:6" x14ac:dyDescent="0.2">
      <c r="A43" s="4">
        <v>44888</v>
      </c>
      <c r="B43" s="5">
        <v>0.83333333333333337</v>
      </c>
      <c r="C43" s="155" t="s">
        <v>72</v>
      </c>
      <c r="D43" s="10">
        <v>2</v>
      </c>
      <c r="E43" s="10">
        <v>0</v>
      </c>
      <c r="F43" s="156" t="s">
        <v>73</v>
      </c>
    </row>
    <row r="44" spans="1:6" x14ac:dyDescent="0.2">
      <c r="A44" s="1">
        <v>44892</v>
      </c>
      <c r="B44" s="2">
        <v>0.70833333333333337</v>
      </c>
      <c r="C44" s="153" t="str">
        <f>F43</f>
        <v>Canada</v>
      </c>
      <c r="D44" s="10">
        <v>0</v>
      </c>
      <c r="E44" s="10">
        <v>1</v>
      </c>
      <c r="F44" s="154" t="str">
        <f>F42</f>
        <v>Croatie</v>
      </c>
    </row>
    <row r="45" spans="1:6" x14ac:dyDescent="0.2">
      <c r="A45" s="4">
        <v>44892</v>
      </c>
      <c r="B45" s="5">
        <v>0.58333333333333337</v>
      </c>
      <c r="C45" s="155" t="str">
        <f>C42</f>
        <v>Maroc</v>
      </c>
      <c r="D45" s="10">
        <v>0</v>
      </c>
      <c r="E45" s="10">
        <v>1</v>
      </c>
      <c r="F45" s="156" t="str">
        <f>C43</f>
        <v>Belgique</v>
      </c>
    </row>
    <row r="46" spans="1:6" x14ac:dyDescent="0.2">
      <c r="A46" s="1">
        <v>44896</v>
      </c>
      <c r="B46" s="2">
        <v>0.66666666666666663</v>
      </c>
      <c r="C46" s="153" t="str">
        <f>F43</f>
        <v>Canada</v>
      </c>
      <c r="D46" s="10">
        <v>0</v>
      </c>
      <c r="E46" s="10">
        <v>1</v>
      </c>
      <c r="F46" s="154" t="str">
        <f>C42</f>
        <v>Maroc</v>
      </c>
    </row>
    <row r="47" spans="1:6" x14ac:dyDescent="0.2">
      <c r="A47" s="4">
        <v>44896</v>
      </c>
      <c r="B47" s="5">
        <v>0.66666666666666663</v>
      </c>
      <c r="C47" s="155" t="str">
        <f>F42</f>
        <v>Croatie</v>
      </c>
      <c r="D47" s="10">
        <v>1</v>
      </c>
      <c r="E47" s="10">
        <v>2</v>
      </c>
      <c r="F47" s="156" t="str">
        <f>C43</f>
        <v>Belgique</v>
      </c>
    </row>
    <row r="48" spans="1:6" x14ac:dyDescent="0.2">
      <c r="A48" s="136"/>
      <c r="B48" s="136"/>
      <c r="C48" s="136"/>
      <c r="D48" s="136"/>
      <c r="E48" s="136"/>
      <c r="F48" s="136"/>
    </row>
    <row r="49" spans="1:6" x14ac:dyDescent="0.2">
      <c r="A49" s="299" t="s">
        <v>94</v>
      </c>
      <c r="B49" s="299"/>
      <c r="C49" s="299"/>
      <c r="D49" s="299"/>
      <c r="E49" s="299"/>
      <c r="F49" s="299"/>
    </row>
    <row r="50" spans="1:6" x14ac:dyDescent="0.2">
      <c r="A50" s="1">
        <v>44889</v>
      </c>
      <c r="B50" s="2">
        <v>0.45833333333333331</v>
      </c>
      <c r="C50" s="157" t="s">
        <v>75</v>
      </c>
      <c r="D50" s="11">
        <v>1</v>
      </c>
      <c r="E50" s="11">
        <v>1</v>
      </c>
      <c r="F50" s="158" t="s">
        <v>76</v>
      </c>
    </row>
    <row r="51" spans="1:6" x14ac:dyDescent="0.2">
      <c r="A51" s="4">
        <v>44889</v>
      </c>
      <c r="B51" s="5">
        <v>0.83333333333333337</v>
      </c>
      <c r="C51" s="159" t="s">
        <v>77</v>
      </c>
      <c r="D51" s="11">
        <v>3</v>
      </c>
      <c r="E51" s="11">
        <v>0</v>
      </c>
      <c r="F51" s="160" t="s">
        <v>78</v>
      </c>
    </row>
    <row r="52" spans="1:6" x14ac:dyDescent="0.2">
      <c r="A52" s="1">
        <v>44893</v>
      </c>
      <c r="B52" s="2">
        <v>0.70833333333333337</v>
      </c>
      <c r="C52" s="157" t="str">
        <f>C50</f>
        <v>Suisse</v>
      </c>
      <c r="D52" s="11">
        <v>1</v>
      </c>
      <c r="E52" s="11">
        <v>2</v>
      </c>
      <c r="F52" s="158" t="str">
        <f>C51</f>
        <v>Brésil</v>
      </c>
    </row>
    <row r="53" spans="1:6" x14ac:dyDescent="0.2">
      <c r="A53" s="4">
        <v>44893</v>
      </c>
      <c r="B53" s="5">
        <v>0.45833333333333331</v>
      </c>
      <c r="C53" s="159" t="str">
        <f>F51</f>
        <v>Serbie</v>
      </c>
      <c r="D53" s="11">
        <v>0</v>
      </c>
      <c r="E53" s="11">
        <v>1</v>
      </c>
      <c r="F53" s="160" t="str">
        <f>F50</f>
        <v>Cameroun</v>
      </c>
    </row>
    <row r="54" spans="1:6" x14ac:dyDescent="0.2">
      <c r="A54" s="1">
        <v>44897</v>
      </c>
      <c r="B54" s="2">
        <v>0.83333333333333337</v>
      </c>
      <c r="C54" s="157" t="str">
        <f>F51</f>
        <v>Serbie</v>
      </c>
      <c r="D54" s="11">
        <v>1</v>
      </c>
      <c r="E54" s="11">
        <v>2</v>
      </c>
      <c r="F54" s="158" t="str">
        <f>C50</f>
        <v>Suisse</v>
      </c>
    </row>
    <row r="55" spans="1:6" x14ac:dyDescent="0.2">
      <c r="A55" s="4">
        <v>44897</v>
      </c>
      <c r="B55" s="5">
        <v>0.83333333333333337</v>
      </c>
      <c r="C55" s="159" t="str">
        <f>F50</f>
        <v>Cameroun</v>
      </c>
      <c r="D55" s="11">
        <v>0</v>
      </c>
      <c r="E55" s="11">
        <v>2</v>
      </c>
      <c r="F55" s="160" t="str">
        <f>C51</f>
        <v>Brésil</v>
      </c>
    </row>
    <row r="56" spans="1:6" x14ac:dyDescent="0.2">
      <c r="A56" s="136"/>
      <c r="B56" s="136"/>
      <c r="C56" s="136"/>
      <c r="D56" s="136"/>
      <c r="E56" s="136"/>
      <c r="F56" s="136"/>
    </row>
    <row r="57" spans="1:6" x14ac:dyDescent="0.2">
      <c r="A57" s="300" t="s">
        <v>95</v>
      </c>
      <c r="B57" s="300"/>
      <c r="C57" s="300"/>
      <c r="D57" s="300"/>
      <c r="E57" s="300"/>
      <c r="F57" s="300"/>
    </row>
    <row r="58" spans="1:6" x14ac:dyDescent="0.2">
      <c r="A58" s="1">
        <v>44889</v>
      </c>
      <c r="B58" s="2">
        <v>0.58333333333333337</v>
      </c>
      <c r="C58" s="161" t="s">
        <v>80</v>
      </c>
      <c r="D58" s="12">
        <v>1</v>
      </c>
      <c r="E58" s="12">
        <v>0</v>
      </c>
      <c r="F58" s="162" t="s">
        <v>81</v>
      </c>
    </row>
    <row r="59" spans="1:6" x14ac:dyDescent="0.2">
      <c r="A59" s="4">
        <v>44889</v>
      </c>
      <c r="B59" s="5">
        <v>0.70833333333333337</v>
      </c>
      <c r="C59" s="163" t="s">
        <v>82</v>
      </c>
      <c r="D59" s="12">
        <v>3</v>
      </c>
      <c r="E59" s="12">
        <v>0</v>
      </c>
      <c r="F59" s="164" t="s">
        <v>83</v>
      </c>
    </row>
    <row r="60" spans="1:6" x14ac:dyDescent="0.2">
      <c r="A60" s="1">
        <v>44893</v>
      </c>
      <c r="B60" s="2">
        <v>0.58333333333333337</v>
      </c>
      <c r="C60" s="161" t="str">
        <f>F58</f>
        <v>Corée du sud</v>
      </c>
      <c r="D60" s="12">
        <v>0</v>
      </c>
      <c r="E60" s="12">
        <v>0</v>
      </c>
      <c r="F60" s="162" t="str">
        <f>F59</f>
        <v>Ghana</v>
      </c>
    </row>
    <row r="61" spans="1:6" x14ac:dyDescent="0.2">
      <c r="A61" s="4">
        <v>44893</v>
      </c>
      <c r="B61" s="5">
        <v>0.83333333333333337</v>
      </c>
      <c r="C61" s="163" t="str">
        <f>C59</f>
        <v>Portugal</v>
      </c>
      <c r="D61" s="12">
        <v>2</v>
      </c>
      <c r="E61" s="12">
        <v>1</v>
      </c>
      <c r="F61" s="164" t="str">
        <f>C58</f>
        <v>Uruguay</v>
      </c>
    </row>
    <row r="62" spans="1:6" x14ac:dyDescent="0.2">
      <c r="A62" s="1">
        <v>44897</v>
      </c>
      <c r="B62" s="2">
        <v>0.66666666666666663</v>
      </c>
      <c r="C62" s="161" t="str">
        <f>F58</f>
        <v>Corée du sud</v>
      </c>
      <c r="D62" s="12">
        <v>0</v>
      </c>
      <c r="E62" s="12">
        <v>2</v>
      </c>
      <c r="F62" s="162" t="str">
        <f>C59</f>
        <v>Portugal</v>
      </c>
    </row>
    <row r="63" spans="1:6" x14ac:dyDescent="0.2">
      <c r="A63" s="4">
        <v>44897</v>
      </c>
      <c r="B63" s="5">
        <v>0.66666666666666663</v>
      </c>
      <c r="C63" s="163" t="str">
        <f>F59</f>
        <v>Ghana</v>
      </c>
      <c r="D63" s="12">
        <v>0</v>
      </c>
      <c r="E63" s="12">
        <v>1</v>
      </c>
      <c r="F63" s="164" t="str">
        <f>C58</f>
        <v>Uruguay</v>
      </c>
    </row>
  </sheetData>
  <mergeCells count="8">
    <mergeCell ref="A49:F49"/>
    <mergeCell ref="A57:F57"/>
    <mergeCell ref="A1:F1"/>
    <mergeCell ref="A9:F9"/>
    <mergeCell ref="A17:F17"/>
    <mergeCell ref="A25:F25"/>
    <mergeCell ref="A33:F33"/>
    <mergeCell ref="A41:F41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G19" sqref="G19"/>
    </sheetView>
  </sheetViews>
  <sheetFormatPr defaultRowHeight="12.75" x14ac:dyDescent="0.2"/>
  <sheetData>
    <row r="1" spans="1:7" x14ac:dyDescent="0.2">
      <c r="A1" s="301" t="s">
        <v>87</v>
      </c>
      <c r="B1" s="301"/>
      <c r="C1" s="301"/>
      <c r="D1" s="301"/>
      <c r="E1" s="301"/>
      <c r="F1" s="301"/>
    </row>
    <row r="2" spans="1:7" x14ac:dyDescent="0.2">
      <c r="A2" s="1">
        <v>44885</v>
      </c>
      <c r="B2" s="2">
        <v>0.70833333333333337</v>
      </c>
      <c r="C2" s="132" t="s">
        <v>43</v>
      </c>
      <c r="D2" s="3">
        <v>0</v>
      </c>
      <c r="E2" s="3">
        <v>2</v>
      </c>
      <c r="F2" s="133" t="s">
        <v>44</v>
      </c>
      <c r="G2" t="s">
        <v>98</v>
      </c>
    </row>
    <row r="3" spans="1:7" x14ac:dyDescent="0.2">
      <c r="A3" s="4">
        <v>44886</v>
      </c>
      <c r="B3" s="5">
        <v>0.70833333333333337</v>
      </c>
      <c r="C3" s="134" t="s">
        <v>47</v>
      </c>
      <c r="D3" s="3">
        <v>1</v>
      </c>
      <c r="E3" s="3">
        <v>3</v>
      </c>
      <c r="F3" s="135" t="s">
        <v>48</v>
      </c>
      <c r="G3" t="s">
        <v>96</v>
      </c>
    </row>
    <row r="4" spans="1:7" x14ac:dyDescent="0.2">
      <c r="A4" s="1">
        <v>44890</v>
      </c>
      <c r="B4" s="2">
        <v>0.58333333333333337</v>
      </c>
      <c r="C4" s="132" t="str">
        <f>C2</f>
        <v>Qatar</v>
      </c>
      <c r="D4" s="3">
        <v>1</v>
      </c>
      <c r="E4" s="3">
        <v>2</v>
      </c>
      <c r="F4" s="133" t="str">
        <f>C3</f>
        <v>Sénégal</v>
      </c>
    </row>
    <row r="5" spans="1:7" x14ac:dyDescent="0.2">
      <c r="A5" s="4">
        <v>44890</v>
      </c>
      <c r="B5" s="5">
        <v>0.70833333333333337</v>
      </c>
      <c r="C5" s="134" t="str">
        <f>F3</f>
        <v>Pays-Bas</v>
      </c>
      <c r="D5" s="3">
        <v>2</v>
      </c>
      <c r="E5" s="3">
        <v>1</v>
      </c>
      <c r="F5" s="135" t="str">
        <f>F2</f>
        <v>Equateur</v>
      </c>
    </row>
    <row r="6" spans="1:7" x14ac:dyDescent="0.2">
      <c r="A6" s="1">
        <v>44894</v>
      </c>
      <c r="B6" s="2">
        <v>0.66666666666666663</v>
      </c>
      <c r="C6" s="132" t="str">
        <f>F3</f>
        <v>Pays-Bas</v>
      </c>
      <c r="D6" s="3">
        <v>4</v>
      </c>
      <c r="E6" s="3">
        <v>0</v>
      </c>
      <c r="F6" s="133" t="str">
        <f>C2</f>
        <v>Qatar</v>
      </c>
    </row>
    <row r="7" spans="1:7" x14ac:dyDescent="0.2">
      <c r="A7" s="4">
        <v>44894</v>
      </c>
      <c r="B7" s="5">
        <v>0.66666666666666663</v>
      </c>
      <c r="C7" s="134" t="str">
        <f>F2</f>
        <v>Equateur</v>
      </c>
      <c r="D7" s="3">
        <v>1</v>
      </c>
      <c r="E7" s="3">
        <v>1</v>
      </c>
      <c r="F7" s="135" t="str">
        <f>C3</f>
        <v>Sénégal</v>
      </c>
    </row>
    <row r="8" spans="1:7" x14ac:dyDescent="0.2">
      <c r="A8" s="136"/>
      <c r="B8" s="136"/>
      <c r="C8" s="136"/>
      <c r="D8" s="136"/>
      <c r="E8" s="136"/>
      <c r="F8" s="136"/>
    </row>
    <row r="9" spans="1:7" x14ac:dyDescent="0.2">
      <c r="A9" s="302" t="s">
        <v>89</v>
      </c>
      <c r="B9" s="302"/>
      <c r="C9" s="302"/>
      <c r="D9" s="302"/>
      <c r="E9" s="302"/>
      <c r="F9" s="302"/>
    </row>
    <row r="10" spans="1:7" x14ac:dyDescent="0.2">
      <c r="A10" s="1">
        <v>44886</v>
      </c>
      <c r="B10" s="2">
        <v>0.58333333333333337</v>
      </c>
      <c r="C10" s="137" t="s">
        <v>50</v>
      </c>
      <c r="D10" s="6">
        <v>3</v>
      </c>
      <c r="E10" s="6">
        <v>0</v>
      </c>
      <c r="F10" s="138" t="s">
        <v>51</v>
      </c>
      <c r="G10" t="s">
        <v>96</v>
      </c>
    </row>
    <row r="11" spans="1:7" x14ac:dyDescent="0.2">
      <c r="A11" s="4">
        <v>44886</v>
      </c>
      <c r="B11" s="5">
        <v>0.83333333333333337</v>
      </c>
      <c r="C11" s="139" t="s">
        <v>52</v>
      </c>
      <c r="D11" s="6">
        <v>1</v>
      </c>
      <c r="E11" s="6">
        <v>1</v>
      </c>
      <c r="F11" s="140" t="s">
        <v>53</v>
      </c>
      <c r="G11" t="s">
        <v>98</v>
      </c>
    </row>
    <row r="12" spans="1:7" x14ac:dyDescent="0.2">
      <c r="A12" s="1">
        <v>44890</v>
      </c>
      <c r="B12" s="2">
        <v>0.83333333333333337</v>
      </c>
      <c r="C12" s="137" t="str">
        <f>C10</f>
        <v>Angleterre</v>
      </c>
      <c r="D12" s="6">
        <v>3</v>
      </c>
      <c r="E12" s="6">
        <v>1</v>
      </c>
      <c r="F12" s="138" t="str">
        <f>C11</f>
        <v>Etats-Unis</v>
      </c>
    </row>
    <row r="13" spans="1:7" x14ac:dyDescent="0.2">
      <c r="A13" s="4">
        <v>44890</v>
      </c>
      <c r="B13" s="5">
        <v>0.45833333333333331</v>
      </c>
      <c r="C13" s="139" t="str">
        <f>F11</f>
        <v>Pays de Galles</v>
      </c>
      <c r="D13" s="6">
        <v>2</v>
      </c>
      <c r="E13" s="6">
        <v>0</v>
      </c>
      <c r="F13" s="140" t="str">
        <f>F10</f>
        <v>Iran</v>
      </c>
    </row>
    <row r="14" spans="1:7" x14ac:dyDescent="0.2">
      <c r="A14" s="1">
        <v>44894</v>
      </c>
      <c r="B14" s="2">
        <v>0.83333333333333337</v>
      </c>
      <c r="C14" s="137" t="str">
        <f>F11</f>
        <v>Pays de Galles</v>
      </c>
      <c r="D14" s="6">
        <v>1</v>
      </c>
      <c r="E14" s="6">
        <v>2</v>
      </c>
      <c r="F14" s="138" t="str">
        <f>C10</f>
        <v>Angleterre</v>
      </c>
    </row>
    <row r="15" spans="1:7" x14ac:dyDescent="0.2">
      <c r="A15" s="4">
        <v>44894</v>
      </c>
      <c r="B15" s="5">
        <v>0.83333333333333337</v>
      </c>
      <c r="C15" s="139" t="str">
        <f>F10</f>
        <v>Iran</v>
      </c>
      <c r="D15" s="6">
        <v>0</v>
      </c>
      <c r="E15" s="6">
        <v>2</v>
      </c>
      <c r="F15" s="140" t="str">
        <f>C11</f>
        <v>Etats-Unis</v>
      </c>
    </row>
    <row r="16" spans="1:7" x14ac:dyDescent="0.2">
      <c r="A16" s="136"/>
      <c r="B16" s="136"/>
      <c r="C16" s="136"/>
      <c r="D16" s="136"/>
      <c r="E16" s="136"/>
      <c r="F16" s="136"/>
    </row>
    <row r="17" spans="1:7" x14ac:dyDescent="0.2">
      <c r="A17" s="303" t="s">
        <v>90</v>
      </c>
      <c r="B17" s="303"/>
      <c r="C17" s="303"/>
      <c r="D17" s="303"/>
      <c r="E17" s="303"/>
      <c r="F17" s="303"/>
    </row>
    <row r="18" spans="1:7" x14ac:dyDescent="0.2">
      <c r="A18" s="1">
        <v>44887</v>
      </c>
      <c r="B18" s="2">
        <v>0.70833333333333337</v>
      </c>
      <c r="C18" s="141" t="s">
        <v>55</v>
      </c>
      <c r="D18" s="7">
        <v>2</v>
      </c>
      <c r="E18" s="7">
        <v>2</v>
      </c>
      <c r="F18" s="142" t="s">
        <v>56</v>
      </c>
    </row>
    <row r="19" spans="1:7" x14ac:dyDescent="0.2">
      <c r="A19" s="4">
        <v>44887</v>
      </c>
      <c r="B19" s="5">
        <v>0.45833333333333331</v>
      </c>
      <c r="C19" s="143" t="s">
        <v>57</v>
      </c>
      <c r="D19" s="7">
        <v>5</v>
      </c>
      <c r="E19" s="7">
        <v>0</v>
      </c>
      <c r="F19" s="144" t="s">
        <v>58</v>
      </c>
      <c r="G19" t="s">
        <v>88</v>
      </c>
    </row>
    <row r="20" spans="1:7" x14ac:dyDescent="0.2">
      <c r="A20" s="1">
        <v>44891</v>
      </c>
      <c r="B20" s="2">
        <v>0.58333333333333337</v>
      </c>
      <c r="C20" s="141" t="str">
        <f>F19</f>
        <v>Arabie Saoudite</v>
      </c>
      <c r="D20" s="7">
        <v>1</v>
      </c>
      <c r="E20" s="7">
        <v>3</v>
      </c>
      <c r="F20" s="142" t="str">
        <f>F18</f>
        <v>Pologne</v>
      </c>
    </row>
    <row r="21" spans="1:7" x14ac:dyDescent="0.2">
      <c r="A21" s="4">
        <v>44891</v>
      </c>
      <c r="B21" s="5">
        <v>0.83333333333333337</v>
      </c>
      <c r="C21" s="143" t="str">
        <f>C18</f>
        <v>Mexique</v>
      </c>
      <c r="D21" s="7">
        <v>0</v>
      </c>
      <c r="E21" s="7">
        <v>2</v>
      </c>
      <c r="F21" s="144" t="str">
        <f>C19</f>
        <v>Argentine</v>
      </c>
    </row>
    <row r="22" spans="1:7" x14ac:dyDescent="0.2">
      <c r="A22" s="1">
        <v>44895</v>
      </c>
      <c r="B22" s="2">
        <v>0.83333333333333337</v>
      </c>
      <c r="C22" s="141" t="str">
        <f>F19</f>
        <v>Arabie Saoudite</v>
      </c>
      <c r="D22" s="7">
        <v>0</v>
      </c>
      <c r="E22" s="7">
        <v>3</v>
      </c>
      <c r="F22" s="142" t="str">
        <f>C18</f>
        <v>Mexique</v>
      </c>
    </row>
    <row r="23" spans="1:7" x14ac:dyDescent="0.2">
      <c r="A23" s="4">
        <v>44895</v>
      </c>
      <c r="B23" s="5">
        <v>0.83333333333333337</v>
      </c>
      <c r="C23" s="143" t="str">
        <f>F18</f>
        <v>Pologne</v>
      </c>
      <c r="D23" s="7">
        <v>0</v>
      </c>
      <c r="E23" s="7">
        <v>1</v>
      </c>
      <c r="F23" s="144" t="str">
        <f>C19</f>
        <v>Argentine</v>
      </c>
    </row>
    <row r="24" spans="1:7" x14ac:dyDescent="0.2">
      <c r="A24" s="136"/>
      <c r="B24" s="136"/>
      <c r="C24" s="136"/>
      <c r="D24" s="136"/>
      <c r="E24" s="136"/>
      <c r="F24" s="136"/>
    </row>
    <row r="25" spans="1:7" x14ac:dyDescent="0.2">
      <c r="A25" s="304" t="s">
        <v>91</v>
      </c>
      <c r="B25" s="304"/>
      <c r="C25" s="304"/>
      <c r="D25" s="304"/>
      <c r="E25" s="304"/>
      <c r="F25" s="304"/>
    </row>
    <row r="26" spans="1:7" x14ac:dyDescent="0.2">
      <c r="A26" s="1">
        <v>44887</v>
      </c>
      <c r="B26" s="2">
        <v>0.58333333333333337</v>
      </c>
      <c r="C26" s="145" t="s">
        <v>60</v>
      </c>
      <c r="D26" s="8">
        <v>2</v>
      </c>
      <c r="E26" s="8">
        <v>0</v>
      </c>
      <c r="F26" s="146" t="s">
        <v>61</v>
      </c>
    </row>
    <row r="27" spans="1:7" x14ac:dyDescent="0.2">
      <c r="A27" s="4">
        <v>44887</v>
      </c>
      <c r="B27" s="5">
        <v>0.83333333333333337</v>
      </c>
      <c r="C27" s="147" t="s">
        <v>62</v>
      </c>
      <c r="D27" s="8">
        <v>2</v>
      </c>
      <c r="E27" s="8">
        <v>0</v>
      </c>
      <c r="F27" s="148" t="s">
        <v>63</v>
      </c>
    </row>
    <row r="28" spans="1:7" x14ac:dyDescent="0.2">
      <c r="A28" s="1">
        <v>44891</v>
      </c>
      <c r="B28" s="2">
        <v>0.70833333333333337</v>
      </c>
      <c r="C28" s="145" t="str">
        <f>C26</f>
        <v>Danemark</v>
      </c>
      <c r="D28" s="8">
        <v>1</v>
      </c>
      <c r="E28" s="8">
        <v>2</v>
      </c>
      <c r="F28" s="146" t="str">
        <f>C27</f>
        <v>France</v>
      </c>
    </row>
    <row r="29" spans="1:7" x14ac:dyDescent="0.2">
      <c r="A29" s="4">
        <v>44891</v>
      </c>
      <c r="B29" s="5">
        <v>0.45833333333333331</v>
      </c>
      <c r="C29" s="147" t="str">
        <f>F27</f>
        <v>Australie</v>
      </c>
      <c r="D29" s="8">
        <v>1</v>
      </c>
      <c r="E29" s="8">
        <v>2</v>
      </c>
      <c r="F29" s="148" t="str">
        <f>F26</f>
        <v>Tunisie</v>
      </c>
    </row>
    <row r="30" spans="1:7" x14ac:dyDescent="0.2">
      <c r="A30" s="1">
        <v>44895</v>
      </c>
      <c r="B30" s="2">
        <v>0.66666666666666663</v>
      </c>
      <c r="C30" s="145" t="str">
        <f>F27</f>
        <v>Australie</v>
      </c>
      <c r="D30" s="8">
        <v>0</v>
      </c>
      <c r="E30" s="8">
        <v>2</v>
      </c>
      <c r="F30" s="146" t="str">
        <f>C26</f>
        <v>Danemark</v>
      </c>
    </row>
    <row r="31" spans="1:7" x14ac:dyDescent="0.2">
      <c r="A31" s="4">
        <v>43281</v>
      </c>
      <c r="B31" s="5">
        <v>0.66666666666666663</v>
      </c>
      <c r="C31" s="147" t="str">
        <f>F26</f>
        <v>Tunisie</v>
      </c>
      <c r="D31" s="8">
        <v>0</v>
      </c>
      <c r="E31" s="8">
        <v>1</v>
      </c>
      <c r="F31" s="148" t="str">
        <f>C27</f>
        <v>France</v>
      </c>
    </row>
    <row r="32" spans="1:7" x14ac:dyDescent="0.2">
      <c r="A32" s="136"/>
      <c r="B32" s="136"/>
      <c r="C32" s="136"/>
      <c r="D32" s="136"/>
      <c r="E32" s="136"/>
      <c r="F32" s="136"/>
    </row>
    <row r="33" spans="1:6" x14ac:dyDescent="0.2">
      <c r="A33" s="305" t="s">
        <v>92</v>
      </c>
      <c r="B33" s="305"/>
      <c r="C33" s="305"/>
      <c r="D33" s="305"/>
      <c r="E33" s="305"/>
      <c r="F33" s="305"/>
    </row>
    <row r="34" spans="1:6" x14ac:dyDescent="0.2">
      <c r="A34" s="1">
        <v>44888</v>
      </c>
      <c r="B34" s="2">
        <v>0.58333333333333337</v>
      </c>
      <c r="C34" s="149" t="s">
        <v>65</v>
      </c>
      <c r="D34" s="9">
        <v>2</v>
      </c>
      <c r="E34" s="9">
        <v>1</v>
      </c>
      <c r="F34" s="150" t="s">
        <v>66</v>
      </c>
    </row>
    <row r="35" spans="1:6" x14ac:dyDescent="0.2">
      <c r="A35" s="4">
        <v>44888</v>
      </c>
      <c r="B35" s="5">
        <v>0.70833333333333337</v>
      </c>
      <c r="C35" s="151" t="s">
        <v>67</v>
      </c>
      <c r="D35" s="9">
        <v>4</v>
      </c>
      <c r="E35" s="9">
        <v>0</v>
      </c>
      <c r="F35" s="152" t="s">
        <v>68</v>
      </c>
    </row>
    <row r="36" spans="1:6" x14ac:dyDescent="0.2">
      <c r="A36" s="1">
        <v>44892</v>
      </c>
      <c r="B36" s="2">
        <v>0.83333333333333337</v>
      </c>
      <c r="C36" s="149" t="str">
        <f>C35</f>
        <v>Espagne</v>
      </c>
      <c r="D36" s="9">
        <v>2</v>
      </c>
      <c r="E36" s="9">
        <v>2</v>
      </c>
      <c r="F36" s="150" t="str">
        <f>C34</f>
        <v>Allemagne</v>
      </c>
    </row>
    <row r="37" spans="1:6" x14ac:dyDescent="0.2">
      <c r="A37" s="4">
        <v>44892</v>
      </c>
      <c r="B37" s="5">
        <v>0.45833333333333331</v>
      </c>
      <c r="C37" s="151" t="str">
        <f>F34</f>
        <v>Japon</v>
      </c>
      <c r="D37" s="9">
        <v>1</v>
      </c>
      <c r="E37" s="9">
        <v>0</v>
      </c>
      <c r="F37" s="152" t="str">
        <f>F35</f>
        <v>Costa Rica</v>
      </c>
    </row>
    <row r="38" spans="1:6" x14ac:dyDescent="0.2">
      <c r="A38" s="1">
        <v>44896</v>
      </c>
      <c r="B38" s="2">
        <v>0.83333333333333337</v>
      </c>
      <c r="C38" s="149" t="str">
        <f>F34</f>
        <v>Japon</v>
      </c>
      <c r="D38" s="9">
        <v>1</v>
      </c>
      <c r="E38" s="9">
        <v>3</v>
      </c>
      <c r="F38" s="150" t="str">
        <f>C35</f>
        <v>Espagne</v>
      </c>
    </row>
    <row r="39" spans="1:6" x14ac:dyDescent="0.2">
      <c r="A39" s="4">
        <v>44896</v>
      </c>
      <c r="B39" s="5">
        <v>0.83333333333333337</v>
      </c>
      <c r="C39" s="151" t="str">
        <f>F35</f>
        <v>Costa Rica</v>
      </c>
      <c r="D39" s="9">
        <v>0</v>
      </c>
      <c r="E39" s="9">
        <v>2</v>
      </c>
      <c r="F39" s="152" t="str">
        <f>C34</f>
        <v>Allemagne</v>
      </c>
    </row>
    <row r="40" spans="1:6" x14ac:dyDescent="0.2">
      <c r="A40" s="136"/>
      <c r="B40" s="136"/>
      <c r="C40" s="136"/>
      <c r="D40" s="136"/>
      <c r="E40" s="136"/>
      <c r="F40" s="136"/>
    </row>
    <row r="41" spans="1:6" x14ac:dyDescent="0.2">
      <c r="A41" s="306" t="s">
        <v>93</v>
      </c>
      <c r="B41" s="306"/>
      <c r="C41" s="306"/>
      <c r="D41" s="306"/>
      <c r="E41" s="306"/>
      <c r="F41" s="306"/>
    </row>
    <row r="42" spans="1:6" x14ac:dyDescent="0.2">
      <c r="A42" s="1">
        <v>44888</v>
      </c>
      <c r="B42" s="2">
        <v>0.45833333333333331</v>
      </c>
      <c r="C42" s="153" t="s">
        <v>70</v>
      </c>
      <c r="D42" s="10">
        <v>1</v>
      </c>
      <c r="E42" s="10">
        <v>1</v>
      </c>
      <c r="F42" s="154" t="s">
        <v>71</v>
      </c>
    </row>
    <row r="43" spans="1:6" x14ac:dyDescent="0.2">
      <c r="A43" s="4">
        <v>44888</v>
      </c>
      <c r="B43" s="5">
        <v>0.83333333333333337</v>
      </c>
      <c r="C43" s="155" t="s">
        <v>72</v>
      </c>
      <c r="D43" s="10">
        <v>3</v>
      </c>
      <c r="E43" s="10">
        <v>0</v>
      </c>
      <c r="F43" s="156" t="s">
        <v>73</v>
      </c>
    </row>
    <row r="44" spans="1:6" x14ac:dyDescent="0.2">
      <c r="A44" s="1">
        <v>44892</v>
      </c>
      <c r="B44" s="2">
        <v>0.70833333333333337</v>
      </c>
      <c r="C44" s="153" t="str">
        <f>F43</f>
        <v>Canada</v>
      </c>
      <c r="D44" s="10">
        <v>0</v>
      </c>
      <c r="E44" s="10">
        <v>2</v>
      </c>
      <c r="F44" s="154" t="str">
        <f>F42</f>
        <v>Croatie</v>
      </c>
    </row>
    <row r="45" spans="1:6" x14ac:dyDescent="0.2">
      <c r="A45" s="4">
        <v>44892</v>
      </c>
      <c r="B45" s="5">
        <v>0.58333333333333337</v>
      </c>
      <c r="C45" s="155" t="str">
        <f>C42</f>
        <v>Maroc</v>
      </c>
      <c r="D45" s="10">
        <v>0</v>
      </c>
      <c r="E45" s="10">
        <v>2</v>
      </c>
      <c r="F45" s="156" t="str">
        <f>C43</f>
        <v>Belgique</v>
      </c>
    </row>
    <row r="46" spans="1:6" x14ac:dyDescent="0.2">
      <c r="A46" s="1">
        <v>44896</v>
      </c>
      <c r="B46" s="2">
        <v>0.66666666666666663</v>
      </c>
      <c r="C46" s="153" t="str">
        <f>F43</f>
        <v>Canada</v>
      </c>
      <c r="D46" s="10">
        <v>1</v>
      </c>
      <c r="E46" s="10">
        <v>2</v>
      </c>
      <c r="F46" s="154" t="str">
        <f>C42</f>
        <v>Maroc</v>
      </c>
    </row>
    <row r="47" spans="1:6" x14ac:dyDescent="0.2">
      <c r="A47" s="4">
        <v>44896</v>
      </c>
      <c r="B47" s="5">
        <v>0.66666666666666663</v>
      </c>
      <c r="C47" s="155" t="str">
        <f>F42</f>
        <v>Croatie</v>
      </c>
      <c r="D47" s="10">
        <v>2</v>
      </c>
      <c r="E47" s="10">
        <v>2</v>
      </c>
      <c r="F47" s="156" t="str">
        <f>C43</f>
        <v>Belgique</v>
      </c>
    </row>
    <row r="48" spans="1:6" x14ac:dyDescent="0.2">
      <c r="A48" s="136"/>
      <c r="B48" s="136"/>
      <c r="C48" s="136"/>
      <c r="D48" s="136"/>
      <c r="E48" s="136"/>
      <c r="F48" s="136"/>
    </row>
    <row r="49" spans="1:6" x14ac:dyDescent="0.2">
      <c r="A49" s="299" t="s">
        <v>94</v>
      </c>
      <c r="B49" s="299"/>
      <c r="C49" s="299"/>
      <c r="D49" s="299"/>
      <c r="E49" s="299"/>
      <c r="F49" s="299"/>
    </row>
    <row r="50" spans="1:6" x14ac:dyDescent="0.2">
      <c r="A50" s="1">
        <v>44889</v>
      </c>
      <c r="B50" s="2">
        <v>0.45833333333333331</v>
      </c>
      <c r="C50" s="157" t="s">
        <v>75</v>
      </c>
      <c r="D50" s="11">
        <v>1</v>
      </c>
      <c r="E50" s="11">
        <v>1</v>
      </c>
      <c r="F50" s="158" t="s">
        <v>76</v>
      </c>
    </row>
    <row r="51" spans="1:6" x14ac:dyDescent="0.2">
      <c r="A51" s="4">
        <v>44889</v>
      </c>
      <c r="B51" s="5">
        <v>0.83333333333333337</v>
      </c>
      <c r="C51" s="159" t="s">
        <v>77</v>
      </c>
      <c r="D51" s="11">
        <v>4</v>
      </c>
      <c r="E51" s="11">
        <v>0</v>
      </c>
      <c r="F51" s="160" t="s">
        <v>78</v>
      </c>
    </row>
    <row r="52" spans="1:6" x14ac:dyDescent="0.2">
      <c r="A52" s="1">
        <v>44893</v>
      </c>
      <c r="B52" s="2">
        <v>0.70833333333333337</v>
      </c>
      <c r="C52" s="157" t="str">
        <f>C50</f>
        <v>Suisse</v>
      </c>
      <c r="D52" s="11">
        <v>0</v>
      </c>
      <c r="E52" s="11">
        <v>3</v>
      </c>
      <c r="F52" s="158" t="str">
        <f>C51</f>
        <v>Brésil</v>
      </c>
    </row>
    <row r="53" spans="1:6" x14ac:dyDescent="0.2">
      <c r="A53" s="4">
        <v>44893</v>
      </c>
      <c r="B53" s="5">
        <v>0.45833333333333331</v>
      </c>
      <c r="C53" s="159" t="str">
        <f>F51</f>
        <v>Serbie</v>
      </c>
      <c r="D53" s="11">
        <v>1</v>
      </c>
      <c r="E53" s="11">
        <v>2</v>
      </c>
      <c r="F53" s="160" t="str">
        <f>F50</f>
        <v>Cameroun</v>
      </c>
    </row>
    <row r="54" spans="1:6" x14ac:dyDescent="0.2">
      <c r="A54" s="1">
        <v>44897</v>
      </c>
      <c r="B54" s="2">
        <v>0.83333333333333337</v>
      </c>
      <c r="C54" s="157" t="str">
        <f>F51</f>
        <v>Serbie</v>
      </c>
      <c r="D54" s="11">
        <v>0</v>
      </c>
      <c r="E54" s="11">
        <v>2</v>
      </c>
      <c r="F54" s="158" t="str">
        <f>C50</f>
        <v>Suisse</v>
      </c>
    </row>
    <row r="55" spans="1:6" x14ac:dyDescent="0.2">
      <c r="A55" s="4">
        <v>44897</v>
      </c>
      <c r="B55" s="5">
        <v>0.83333333333333337</v>
      </c>
      <c r="C55" s="159" t="str">
        <f>F50</f>
        <v>Cameroun</v>
      </c>
      <c r="D55" s="11">
        <v>1</v>
      </c>
      <c r="E55" s="11">
        <v>2</v>
      </c>
      <c r="F55" s="160" t="str">
        <f>C51</f>
        <v>Brésil</v>
      </c>
    </row>
    <row r="56" spans="1:6" x14ac:dyDescent="0.2">
      <c r="A56" s="136"/>
      <c r="B56" s="136"/>
      <c r="C56" s="136"/>
      <c r="D56" s="136"/>
      <c r="E56" s="136"/>
      <c r="F56" s="136"/>
    </row>
    <row r="57" spans="1:6" x14ac:dyDescent="0.2">
      <c r="A57" s="300" t="s">
        <v>95</v>
      </c>
      <c r="B57" s="300"/>
      <c r="C57" s="300"/>
      <c r="D57" s="300"/>
      <c r="E57" s="300"/>
      <c r="F57" s="300"/>
    </row>
    <row r="58" spans="1:6" x14ac:dyDescent="0.2">
      <c r="A58" s="1">
        <v>44889</v>
      </c>
      <c r="B58" s="2">
        <v>0.58333333333333337</v>
      </c>
      <c r="C58" s="161" t="s">
        <v>80</v>
      </c>
      <c r="D58" s="12">
        <v>2</v>
      </c>
      <c r="E58" s="12">
        <v>0</v>
      </c>
      <c r="F58" s="162" t="s">
        <v>81</v>
      </c>
    </row>
    <row r="59" spans="1:6" x14ac:dyDescent="0.2">
      <c r="A59" s="4">
        <v>44889</v>
      </c>
      <c r="B59" s="5">
        <v>0.70833333333333337</v>
      </c>
      <c r="C59" s="163" t="s">
        <v>82</v>
      </c>
      <c r="D59" s="12">
        <v>1</v>
      </c>
      <c r="E59" s="12">
        <v>0</v>
      </c>
      <c r="F59" s="164" t="s">
        <v>83</v>
      </c>
    </row>
    <row r="60" spans="1:6" x14ac:dyDescent="0.2">
      <c r="A60" s="1">
        <v>44893</v>
      </c>
      <c r="B60" s="2">
        <v>0.58333333333333337</v>
      </c>
      <c r="C60" s="161" t="str">
        <f>F58</f>
        <v>Corée du sud</v>
      </c>
      <c r="D60" s="12">
        <v>2</v>
      </c>
      <c r="E60" s="12">
        <v>2</v>
      </c>
      <c r="F60" s="162" t="str">
        <f>F59</f>
        <v>Ghana</v>
      </c>
    </row>
    <row r="61" spans="1:6" x14ac:dyDescent="0.2">
      <c r="A61" s="4">
        <v>44893</v>
      </c>
      <c r="B61" s="5">
        <v>0.83333333333333337</v>
      </c>
      <c r="C61" s="163" t="str">
        <f>C59</f>
        <v>Portugal</v>
      </c>
      <c r="D61" s="12">
        <v>0</v>
      </c>
      <c r="E61" s="12">
        <v>2</v>
      </c>
      <c r="F61" s="164" t="str">
        <f>C58</f>
        <v>Uruguay</v>
      </c>
    </row>
    <row r="62" spans="1:6" x14ac:dyDescent="0.2">
      <c r="A62" s="1">
        <v>44897</v>
      </c>
      <c r="B62" s="2">
        <v>0.66666666666666663</v>
      </c>
      <c r="C62" s="161" t="str">
        <f>F58</f>
        <v>Corée du sud</v>
      </c>
      <c r="D62" s="12">
        <v>1</v>
      </c>
      <c r="E62" s="12">
        <v>1</v>
      </c>
      <c r="F62" s="162" t="str">
        <f>C59</f>
        <v>Portugal</v>
      </c>
    </row>
    <row r="63" spans="1:6" x14ac:dyDescent="0.2">
      <c r="A63" s="4">
        <v>44897</v>
      </c>
      <c r="B63" s="5">
        <v>0.66666666666666663</v>
      </c>
      <c r="C63" s="163" t="str">
        <f>F59</f>
        <v>Ghana</v>
      </c>
      <c r="D63" s="12">
        <v>1</v>
      </c>
      <c r="E63" s="12">
        <v>3</v>
      </c>
      <c r="F63" s="164" t="str">
        <f>C58</f>
        <v>Uruguay</v>
      </c>
    </row>
  </sheetData>
  <mergeCells count="8">
    <mergeCell ref="A49:F49"/>
    <mergeCell ref="A57:F57"/>
    <mergeCell ref="A1:F1"/>
    <mergeCell ref="A9:F9"/>
    <mergeCell ref="A17:F17"/>
    <mergeCell ref="A25:F25"/>
    <mergeCell ref="A33:F33"/>
    <mergeCell ref="A41:F41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workbookViewId="0">
      <selection activeCell="J27" sqref="J27"/>
    </sheetView>
  </sheetViews>
  <sheetFormatPr defaultRowHeight="12.75" x14ac:dyDescent="0.2"/>
  <sheetData>
    <row r="1" spans="1:7" x14ac:dyDescent="0.2">
      <c r="A1" s="301" t="s">
        <v>87</v>
      </c>
      <c r="B1" s="301"/>
      <c r="C1" s="301"/>
      <c r="D1" s="301"/>
      <c r="E1" s="301"/>
      <c r="F1" s="301"/>
    </row>
    <row r="2" spans="1:7" x14ac:dyDescent="0.2">
      <c r="A2" s="1">
        <v>44885</v>
      </c>
      <c r="B2" s="2">
        <v>0.70833333333333337</v>
      </c>
      <c r="C2" s="132" t="s">
        <v>43</v>
      </c>
      <c r="D2" s="3">
        <v>0</v>
      </c>
      <c r="E2" s="3">
        <v>2</v>
      </c>
      <c r="F2" s="133" t="s">
        <v>44</v>
      </c>
      <c r="G2" t="s">
        <v>98</v>
      </c>
    </row>
    <row r="3" spans="1:7" x14ac:dyDescent="0.2">
      <c r="A3" s="4">
        <v>44886</v>
      </c>
      <c r="B3" s="5">
        <v>0.70833333333333337</v>
      </c>
      <c r="C3" s="134" t="s">
        <v>47</v>
      </c>
      <c r="D3" s="3">
        <v>1</v>
      </c>
      <c r="E3" s="3">
        <v>0</v>
      </c>
      <c r="F3" s="135" t="s">
        <v>48</v>
      </c>
      <c r="G3" t="s">
        <v>88</v>
      </c>
    </row>
    <row r="4" spans="1:7" x14ac:dyDescent="0.2">
      <c r="A4" s="1">
        <v>44890</v>
      </c>
      <c r="B4" s="2">
        <v>0.58333333333333337</v>
      </c>
      <c r="C4" s="132" t="str">
        <f>C2</f>
        <v>Qatar</v>
      </c>
      <c r="D4" s="3">
        <v>0</v>
      </c>
      <c r="E4" s="3">
        <v>1</v>
      </c>
      <c r="F4" s="133" t="str">
        <f>C3</f>
        <v>Sénégal</v>
      </c>
    </row>
    <row r="5" spans="1:7" x14ac:dyDescent="0.2">
      <c r="A5" s="4">
        <v>44890</v>
      </c>
      <c r="B5" s="5">
        <v>0.70833333333333337</v>
      </c>
      <c r="C5" s="134" t="str">
        <f>F3</f>
        <v>Pays-Bas</v>
      </c>
      <c r="D5" s="3">
        <v>0</v>
      </c>
      <c r="E5" s="3">
        <v>0</v>
      </c>
      <c r="F5" s="135" t="str">
        <f>F2</f>
        <v>Equateur</v>
      </c>
    </row>
    <row r="6" spans="1:7" x14ac:dyDescent="0.2">
      <c r="A6" s="1">
        <v>44894</v>
      </c>
      <c r="B6" s="2">
        <v>0.66666666666666663</v>
      </c>
      <c r="C6" s="132" t="str">
        <f>F3</f>
        <v>Pays-Bas</v>
      </c>
      <c r="D6" s="3">
        <v>1</v>
      </c>
      <c r="E6" s="3">
        <v>0</v>
      </c>
      <c r="F6" s="133" t="str">
        <f>C2</f>
        <v>Qatar</v>
      </c>
    </row>
    <row r="7" spans="1:7" x14ac:dyDescent="0.2">
      <c r="A7" s="4">
        <v>44894</v>
      </c>
      <c r="B7" s="5">
        <v>0.66666666666666663</v>
      </c>
      <c r="C7" s="134" t="str">
        <f>F2</f>
        <v>Equateur</v>
      </c>
      <c r="D7" s="3">
        <v>2</v>
      </c>
      <c r="E7" s="3">
        <v>1</v>
      </c>
      <c r="F7" s="135" t="str">
        <f>C3</f>
        <v>Sénégal</v>
      </c>
    </row>
    <row r="8" spans="1:7" x14ac:dyDescent="0.2">
      <c r="A8" s="136"/>
      <c r="B8" s="136"/>
      <c r="C8" s="136"/>
      <c r="D8" s="136"/>
      <c r="E8" s="136"/>
      <c r="F8" s="136"/>
    </row>
    <row r="9" spans="1:7" x14ac:dyDescent="0.2">
      <c r="A9" s="302" t="s">
        <v>89</v>
      </c>
      <c r="B9" s="302"/>
      <c r="C9" s="302"/>
      <c r="D9" s="302"/>
      <c r="E9" s="302"/>
      <c r="F9" s="302"/>
    </row>
    <row r="10" spans="1:7" x14ac:dyDescent="0.2">
      <c r="A10" s="1">
        <v>44886</v>
      </c>
      <c r="B10" s="2">
        <v>0.58333333333333337</v>
      </c>
      <c r="C10" s="137" t="s">
        <v>50</v>
      </c>
      <c r="D10" s="6">
        <v>3</v>
      </c>
      <c r="E10" s="6">
        <v>1</v>
      </c>
      <c r="F10" s="138" t="s">
        <v>51</v>
      </c>
      <c r="G10" t="s">
        <v>96</v>
      </c>
    </row>
    <row r="11" spans="1:7" x14ac:dyDescent="0.2">
      <c r="A11" s="4">
        <v>44886</v>
      </c>
      <c r="B11" s="5">
        <v>0.83333333333333337</v>
      </c>
      <c r="C11" s="139" t="s">
        <v>52</v>
      </c>
      <c r="D11" s="6">
        <v>0</v>
      </c>
      <c r="E11" s="6">
        <v>2</v>
      </c>
      <c r="F11" s="140" t="s">
        <v>53</v>
      </c>
      <c r="G11" t="s">
        <v>88</v>
      </c>
    </row>
    <row r="12" spans="1:7" x14ac:dyDescent="0.2">
      <c r="A12" s="1">
        <v>44890</v>
      </c>
      <c r="B12" s="2">
        <v>0.83333333333333337</v>
      </c>
      <c r="C12" s="137" t="str">
        <f>C10</f>
        <v>Angleterre</v>
      </c>
      <c r="D12" s="6">
        <v>2</v>
      </c>
      <c r="E12" s="6">
        <v>1</v>
      </c>
      <c r="F12" s="138" t="str">
        <f>C11</f>
        <v>Etats-Unis</v>
      </c>
    </row>
    <row r="13" spans="1:7" x14ac:dyDescent="0.2">
      <c r="A13" s="4">
        <v>44890</v>
      </c>
      <c r="B13" s="5">
        <v>0.45833333333333331</v>
      </c>
      <c r="C13" s="139" t="str">
        <f>F11</f>
        <v>Pays de Galles</v>
      </c>
      <c r="D13" s="6">
        <v>3</v>
      </c>
      <c r="E13" s="6">
        <v>0</v>
      </c>
      <c r="F13" s="140" t="str">
        <f>F10</f>
        <v>Iran</v>
      </c>
    </row>
    <row r="14" spans="1:7" x14ac:dyDescent="0.2">
      <c r="A14" s="1">
        <v>44894</v>
      </c>
      <c r="B14" s="2">
        <v>0.83333333333333337</v>
      </c>
      <c r="C14" s="137" t="str">
        <f>F11</f>
        <v>Pays de Galles</v>
      </c>
      <c r="D14" s="6">
        <v>1</v>
      </c>
      <c r="E14" s="6">
        <v>1</v>
      </c>
      <c r="F14" s="138" t="str">
        <f>C10</f>
        <v>Angleterre</v>
      </c>
    </row>
    <row r="15" spans="1:7" x14ac:dyDescent="0.2">
      <c r="A15" s="4">
        <v>44894</v>
      </c>
      <c r="B15" s="5">
        <v>0.83333333333333337</v>
      </c>
      <c r="C15" s="139" t="str">
        <f>F10</f>
        <v>Iran</v>
      </c>
      <c r="D15" s="6">
        <v>0</v>
      </c>
      <c r="E15" s="6">
        <v>0</v>
      </c>
      <c r="F15" s="140" t="str">
        <f>C11</f>
        <v>Etats-Unis</v>
      </c>
    </row>
    <row r="16" spans="1:7" x14ac:dyDescent="0.2">
      <c r="A16" s="136"/>
      <c r="B16" s="136"/>
      <c r="C16" s="136"/>
      <c r="D16" s="136"/>
      <c r="E16" s="136"/>
      <c r="F16" s="136"/>
    </row>
    <row r="17" spans="1:7" x14ac:dyDescent="0.2">
      <c r="A17" s="303" t="s">
        <v>90</v>
      </c>
      <c r="B17" s="303"/>
      <c r="C17" s="303"/>
      <c r="D17" s="303"/>
      <c r="E17" s="303"/>
      <c r="F17" s="303"/>
    </row>
    <row r="18" spans="1:7" x14ac:dyDescent="0.2">
      <c r="A18" s="1">
        <v>44887</v>
      </c>
      <c r="B18" s="2">
        <v>0.70833333333333337</v>
      </c>
      <c r="C18" s="141" t="s">
        <v>55</v>
      </c>
      <c r="D18" s="7">
        <v>2</v>
      </c>
      <c r="E18" s="7">
        <v>1</v>
      </c>
      <c r="F18" s="142" t="s">
        <v>56</v>
      </c>
    </row>
    <row r="19" spans="1:7" x14ac:dyDescent="0.2">
      <c r="A19" s="4">
        <v>44887</v>
      </c>
      <c r="B19" s="5">
        <v>0.45833333333333331</v>
      </c>
      <c r="C19" s="143" t="s">
        <v>57</v>
      </c>
      <c r="D19" s="7">
        <v>3</v>
      </c>
      <c r="E19" s="7">
        <v>1</v>
      </c>
      <c r="F19" s="144" t="s">
        <v>58</v>
      </c>
      <c r="G19" t="s">
        <v>88</v>
      </c>
    </row>
    <row r="20" spans="1:7" x14ac:dyDescent="0.2">
      <c r="A20" s="1">
        <v>44891</v>
      </c>
      <c r="B20" s="2">
        <v>0.58333333333333337</v>
      </c>
      <c r="C20" s="141" t="str">
        <f>F19</f>
        <v>Arabie Saoudite</v>
      </c>
      <c r="D20" s="7">
        <v>0</v>
      </c>
      <c r="E20" s="7">
        <v>2</v>
      </c>
      <c r="F20" s="142" t="str">
        <f>F18</f>
        <v>Pologne</v>
      </c>
    </row>
    <row r="21" spans="1:7" x14ac:dyDescent="0.2">
      <c r="A21" s="4">
        <v>44891</v>
      </c>
      <c r="B21" s="5">
        <v>0.83333333333333337</v>
      </c>
      <c r="C21" s="143" t="str">
        <f>C18</f>
        <v>Mexique</v>
      </c>
      <c r="D21" s="7">
        <v>1</v>
      </c>
      <c r="E21" s="7">
        <v>3</v>
      </c>
      <c r="F21" s="144" t="str">
        <f>C19</f>
        <v>Argentine</v>
      </c>
    </row>
    <row r="22" spans="1:7" x14ac:dyDescent="0.2">
      <c r="A22" s="1">
        <v>44895</v>
      </c>
      <c r="B22" s="2">
        <v>0.83333333333333337</v>
      </c>
      <c r="C22" s="141" t="str">
        <f>F19</f>
        <v>Arabie Saoudite</v>
      </c>
      <c r="D22" s="7">
        <v>0</v>
      </c>
      <c r="E22" s="7">
        <v>1</v>
      </c>
      <c r="F22" s="142" t="str">
        <f>C18</f>
        <v>Mexique</v>
      </c>
    </row>
    <row r="23" spans="1:7" x14ac:dyDescent="0.2">
      <c r="A23" s="4">
        <v>44895</v>
      </c>
      <c r="B23" s="5">
        <v>0.83333333333333337</v>
      </c>
      <c r="C23" s="143" t="str">
        <f>F18</f>
        <v>Pologne</v>
      </c>
      <c r="D23" s="7">
        <v>1</v>
      </c>
      <c r="E23" s="7">
        <v>2</v>
      </c>
      <c r="F23" s="144" t="str">
        <f>C19</f>
        <v>Argentine</v>
      </c>
    </row>
    <row r="24" spans="1:7" x14ac:dyDescent="0.2">
      <c r="A24" s="136"/>
      <c r="B24" s="136"/>
      <c r="C24" s="136"/>
      <c r="D24" s="136"/>
      <c r="E24" s="136"/>
      <c r="F24" s="136"/>
    </row>
    <row r="25" spans="1:7" x14ac:dyDescent="0.2">
      <c r="A25" s="304" t="s">
        <v>91</v>
      </c>
      <c r="B25" s="304"/>
      <c r="C25" s="304"/>
      <c r="D25" s="304"/>
      <c r="E25" s="304"/>
      <c r="F25" s="304"/>
    </row>
    <row r="26" spans="1:7" x14ac:dyDescent="0.2">
      <c r="A26" s="1">
        <v>44887</v>
      </c>
      <c r="B26" s="2">
        <v>0.58333333333333337</v>
      </c>
      <c r="C26" s="145" t="s">
        <v>60</v>
      </c>
      <c r="D26" s="8">
        <v>1</v>
      </c>
      <c r="E26" s="8">
        <v>2</v>
      </c>
      <c r="F26" s="146" t="s">
        <v>61</v>
      </c>
    </row>
    <row r="27" spans="1:7" x14ac:dyDescent="0.2">
      <c r="A27" s="4">
        <v>44887</v>
      </c>
      <c r="B27" s="5">
        <v>0.83333333333333337</v>
      </c>
      <c r="C27" s="147" t="s">
        <v>62</v>
      </c>
      <c r="D27" s="8">
        <v>3</v>
      </c>
      <c r="E27" s="8">
        <v>2</v>
      </c>
      <c r="F27" s="148" t="s">
        <v>63</v>
      </c>
    </row>
    <row r="28" spans="1:7" x14ac:dyDescent="0.2">
      <c r="A28" s="1">
        <v>44891</v>
      </c>
      <c r="B28" s="2">
        <v>0.70833333333333337</v>
      </c>
      <c r="C28" s="145" t="str">
        <f>C26</f>
        <v>Danemark</v>
      </c>
      <c r="D28" s="8">
        <v>0</v>
      </c>
      <c r="E28" s="8">
        <v>3</v>
      </c>
      <c r="F28" s="146" t="str">
        <f>C27</f>
        <v>France</v>
      </c>
    </row>
    <row r="29" spans="1:7" x14ac:dyDescent="0.2">
      <c r="A29" s="4">
        <v>44891</v>
      </c>
      <c r="B29" s="5">
        <v>0.45833333333333331</v>
      </c>
      <c r="C29" s="147" t="str">
        <f>F27</f>
        <v>Australie</v>
      </c>
      <c r="D29" s="8">
        <v>1</v>
      </c>
      <c r="E29" s="8">
        <v>1</v>
      </c>
      <c r="F29" s="148" t="str">
        <f>F26</f>
        <v>Tunisie</v>
      </c>
    </row>
    <row r="30" spans="1:7" x14ac:dyDescent="0.2">
      <c r="A30" s="1">
        <v>44895</v>
      </c>
      <c r="B30" s="2">
        <v>0.66666666666666663</v>
      </c>
      <c r="C30" s="145" t="str">
        <f>F27</f>
        <v>Australie</v>
      </c>
      <c r="D30" s="8">
        <v>0</v>
      </c>
      <c r="E30" s="8">
        <v>1</v>
      </c>
      <c r="F30" s="146" t="str">
        <f>C26</f>
        <v>Danemark</v>
      </c>
    </row>
    <row r="31" spans="1:7" x14ac:dyDescent="0.2">
      <c r="A31" s="4">
        <v>43281</v>
      </c>
      <c r="B31" s="5">
        <v>0.66666666666666663</v>
      </c>
      <c r="C31" s="147" t="str">
        <f>F26</f>
        <v>Tunisie</v>
      </c>
      <c r="D31" s="8">
        <v>0</v>
      </c>
      <c r="E31" s="8">
        <v>2</v>
      </c>
      <c r="F31" s="148" t="str">
        <f>C27</f>
        <v>France</v>
      </c>
    </row>
    <row r="32" spans="1:7" x14ac:dyDescent="0.2">
      <c r="A32" s="136"/>
      <c r="B32" s="136"/>
      <c r="C32" s="136"/>
      <c r="D32" s="136"/>
      <c r="E32" s="136"/>
      <c r="F32" s="136"/>
    </row>
    <row r="33" spans="1:6" x14ac:dyDescent="0.2">
      <c r="A33" s="305" t="s">
        <v>92</v>
      </c>
      <c r="B33" s="305"/>
      <c r="C33" s="305"/>
      <c r="D33" s="305"/>
      <c r="E33" s="305"/>
      <c r="F33" s="305"/>
    </row>
    <row r="34" spans="1:6" x14ac:dyDescent="0.2">
      <c r="A34" s="1">
        <v>44888</v>
      </c>
      <c r="B34" s="2">
        <v>0.58333333333333337</v>
      </c>
      <c r="C34" s="149" t="s">
        <v>65</v>
      </c>
      <c r="D34" s="9">
        <v>3</v>
      </c>
      <c r="E34" s="9">
        <v>1</v>
      </c>
      <c r="F34" s="150" t="s">
        <v>66</v>
      </c>
    </row>
    <row r="35" spans="1:6" x14ac:dyDescent="0.2">
      <c r="A35" s="4">
        <v>44888</v>
      </c>
      <c r="B35" s="5">
        <v>0.70833333333333337</v>
      </c>
      <c r="C35" s="151" t="s">
        <v>67</v>
      </c>
      <c r="D35" s="9">
        <v>2</v>
      </c>
      <c r="E35" s="9">
        <v>1</v>
      </c>
      <c r="F35" s="152" t="s">
        <v>68</v>
      </c>
    </row>
    <row r="36" spans="1:6" x14ac:dyDescent="0.2">
      <c r="A36" s="1">
        <v>44892</v>
      </c>
      <c r="B36" s="2">
        <v>0.83333333333333337</v>
      </c>
      <c r="C36" s="149" t="str">
        <f>C35</f>
        <v>Espagne</v>
      </c>
      <c r="D36" s="9">
        <v>2</v>
      </c>
      <c r="E36" s="9">
        <v>2</v>
      </c>
      <c r="F36" s="150" t="str">
        <f>C34</f>
        <v>Allemagne</v>
      </c>
    </row>
    <row r="37" spans="1:6" x14ac:dyDescent="0.2">
      <c r="A37" s="4">
        <v>44892</v>
      </c>
      <c r="B37" s="5">
        <v>0.45833333333333331</v>
      </c>
      <c r="C37" s="151" t="str">
        <f>F34</f>
        <v>Japon</v>
      </c>
      <c r="D37" s="9">
        <v>0</v>
      </c>
      <c r="E37" s="9">
        <v>0</v>
      </c>
      <c r="F37" s="152" t="str">
        <f>F35</f>
        <v>Costa Rica</v>
      </c>
    </row>
    <row r="38" spans="1:6" x14ac:dyDescent="0.2">
      <c r="A38" s="1">
        <v>44896</v>
      </c>
      <c r="B38" s="2">
        <v>0.83333333333333337</v>
      </c>
      <c r="C38" s="149" t="str">
        <f>F34</f>
        <v>Japon</v>
      </c>
      <c r="D38" s="9">
        <v>0</v>
      </c>
      <c r="E38" s="9">
        <v>3</v>
      </c>
      <c r="F38" s="150" t="str">
        <f>C35</f>
        <v>Espagne</v>
      </c>
    </row>
    <row r="39" spans="1:6" x14ac:dyDescent="0.2">
      <c r="A39" s="4">
        <v>44896</v>
      </c>
      <c r="B39" s="5">
        <v>0.83333333333333337</v>
      </c>
      <c r="C39" s="151" t="str">
        <f>F35</f>
        <v>Costa Rica</v>
      </c>
      <c r="D39" s="9">
        <v>1</v>
      </c>
      <c r="E39" s="9">
        <v>1</v>
      </c>
      <c r="F39" s="152" t="str">
        <f>C34</f>
        <v>Allemagne</v>
      </c>
    </row>
    <row r="40" spans="1:6" x14ac:dyDescent="0.2">
      <c r="A40" s="136"/>
      <c r="B40" s="136"/>
      <c r="C40" s="136"/>
      <c r="D40" s="136"/>
      <c r="E40" s="136"/>
      <c r="F40" s="136"/>
    </row>
    <row r="41" spans="1:6" x14ac:dyDescent="0.2">
      <c r="A41" s="306" t="s">
        <v>93</v>
      </c>
      <c r="B41" s="306"/>
      <c r="C41" s="306"/>
      <c r="D41" s="306"/>
      <c r="E41" s="306"/>
      <c r="F41" s="306"/>
    </row>
    <row r="42" spans="1:6" x14ac:dyDescent="0.2">
      <c r="A42" s="1">
        <v>44888</v>
      </c>
      <c r="B42" s="2">
        <v>0.45833333333333331</v>
      </c>
      <c r="C42" s="153" t="s">
        <v>70</v>
      </c>
      <c r="D42" s="10">
        <v>1</v>
      </c>
      <c r="E42" s="10">
        <v>1</v>
      </c>
      <c r="F42" s="154" t="s">
        <v>71</v>
      </c>
    </row>
    <row r="43" spans="1:6" x14ac:dyDescent="0.2">
      <c r="A43" s="4">
        <v>44888</v>
      </c>
      <c r="B43" s="5">
        <v>0.83333333333333337</v>
      </c>
      <c r="C43" s="155" t="s">
        <v>72</v>
      </c>
      <c r="D43" s="10">
        <v>0</v>
      </c>
      <c r="E43" s="10">
        <v>0</v>
      </c>
      <c r="F43" s="156" t="s">
        <v>73</v>
      </c>
    </row>
    <row r="44" spans="1:6" x14ac:dyDescent="0.2">
      <c r="A44" s="1">
        <v>44892</v>
      </c>
      <c r="B44" s="2">
        <v>0.70833333333333337</v>
      </c>
      <c r="C44" s="153" t="str">
        <f>F43</f>
        <v>Canada</v>
      </c>
      <c r="D44" s="10">
        <v>1</v>
      </c>
      <c r="E44" s="10">
        <v>2</v>
      </c>
      <c r="F44" s="154" t="str">
        <f>F42</f>
        <v>Croatie</v>
      </c>
    </row>
    <row r="45" spans="1:6" x14ac:dyDescent="0.2">
      <c r="A45" s="4">
        <v>44892</v>
      </c>
      <c r="B45" s="5">
        <v>0.58333333333333337</v>
      </c>
      <c r="C45" s="155" t="str">
        <f>C42</f>
        <v>Maroc</v>
      </c>
      <c r="D45" s="10">
        <v>1</v>
      </c>
      <c r="E45" s="10">
        <v>2</v>
      </c>
      <c r="F45" s="156" t="str">
        <f>C43</f>
        <v>Belgique</v>
      </c>
    </row>
    <row r="46" spans="1:6" x14ac:dyDescent="0.2">
      <c r="A46" s="1">
        <v>44896</v>
      </c>
      <c r="B46" s="2">
        <v>0.66666666666666663</v>
      </c>
      <c r="C46" s="153" t="str">
        <f>F43</f>
        <v>Canada</v>
      </c>
      <c r="D46" s="10">
        <v>0</v>
      </c>
      <c r="E46" s="10">
        <v>1</v>
      </c>
      <c r="F46" s="154" t="str">
        <f>C42</f>
        <v>Maroc</v>
      </c>
    </row>
    <row r="47" spans="1:6" x14ac:dyDescent="0.2">
      <c r="A47" s="4">
        <v>44896</v>
      </c>
      <c r="B47" s="5">
        <v>0.66666666666666663</v>
      </c>
      <c r="C47" s="155" t="str">
        <f>F42</f>
        <v>Croatie</v>
      </c>
      <c r="D47" s="10">
        <v>1</v>
      </c>
      <c r="E47" s="10">
        <v>1</v>
      </c>
      <c r="F47" s="156" t="str">
        <f>C43</f>
        <v>Belgique</v>
      </c>
    </row>
    <row r="48" spans="1:6" x14ac:dyDescent="0.2">
      <c r="A48" s="136"/>
      <c r="B48" s="136"/>
      <c r="C48" s="136"/>
      <c r="D48" s="136"/>
      <c r="E48" s="136"/>
      <c r="F48" s="136"/>
    </row>
    <row r="49" spans="1:6" x14ac:dyDescent="0.2">
      <c r="A49" s="299" t="s">
        <v>94</v>
      </c>
      <c r="B49" s="299"/>
      <c r="C49" s="299"/>
      <c r="D49" s="299"/>
      <c r="E49" s="299"/>
      <c r="F49" s="299"/>
    </row>
    <row r="50" spans="1:6" x14ac:dyDescent="0.2">
      <c r="A50" s="1">
        <v>44889</v>
      </c>
      <c r="B50" s="2">
        <v>0.45833333333333331</v>
      </c>
      <c r="C50" s="157" t="s">
        <v>75</v>
      </c>
      <c r="D50" s="11">
        <v>1</v>
      </c>
      <c r="E50" s="11">
        <v>0</v>
      </c>
      <c r="F50" s="158" t="s">
        <v>76</v>
      </c>
    </row>
    <row r="51" spans="1:6" x14ac:dyDescent="0.2">
      <c r="A51" s="4">
        <v>44889</v>
      </c>
      <c r="B51" s="5">
        <v>0.83333333333333337</v>
      </c>
      <c r="C51" s="159" t="s">
        <v>77</v>
      </c>
      <c r="D51" s="11">
        <v>3</v>
      </c>
      <c r="E51" s="11">
        <v>1</v>
      </c>
      <c r="F51" s="160" t="s">
        <v>78</v>
      </c>
    </row>
    <row r="52" spans="1:6" x14ac:dyDescent="0.2">
      <c r="A52" s="1">
        <v>44893</v>
      </c>
      <c r="B52" s="2">
        <v>0.70833333333333337</v>
      </c>
      <c r="C52" s="157" t="str">
        <f>C50</f>
        <v>Suisse</v>
      </c>
      <c r="D52" s="11">
        <v>1</v>
      </c>
      <c r="E52" s="11">
        <v>2</v>
      </c>
      <c r="F52" s="158" t="str">
        <f>C51</f>
        <v>Brésil</v>
      </c>
    </row>
    <row r="53" spans="1:6" x14ac:dyDescent="0.2">
      <c r="A53" s="4">
        <v>44893</v>
      </c>
      <c r="B53" s="5">
        <v>0.45833333333333331</v>
      </c>
      <c r="C53" s="159" t="str">
        <f>F51</f>
        <v>Serbie</v>
      </c>
      <c r="D53" s="11">
        <v>0</v>
      </c>
      <c r="E53" s="11">
        <v>0</v>
      </c>
      <c r="F53" s="160" t="str">
        <f>F50</f>
        <v>Cameroun</v>
      </c>
    </row>
    <row r="54" spans="1:6" x14ac:dyDescent="0.2">
      <c r="A54" s="1">
        <v>44897</v>
      </c>
      <c r="B54" s="2">
        <v>0.83333333333333337</v>
      </c>
      <c r="C54" s="157" t="str">
        <f>F51</f>
        <v>Serbie</v>
      </c>
      <c r="D54" s="11">
        <v>1</v>
      </c>
      <c r="E54" s="11">
        <v>1</v>
      </c>
      <c r="F54" s="158" t="str">
        <f>C50</f>
        <v>Suisse</v>
      </c>
    </row>
    <row r="55" spans="1:6" x14ac:dyDescent="0.2">
      <c r="A55" s="4">
        <v>44897</v>
      </c>
      <c r="B55" s="5">
        <v>0.83333333333333337</v>
      </c>
      <c r="C55" s="159" t="str">
        <f>F50</f>
        <v>Cameroun</v>
      </c>
      <c r="D55" s="11">
        <v>1</v>
      </c>
      <c r="E55" s="11">
        <v>3</v>
      </c>
      <c r="F55" s="160" t="str">
        <f>C51</f>
        <v>Brésil</v>
      </c>
    </row>
    <row r="56" spans="1:6" x14ac:dyDescent="0.2">
      <c r="A56" s="136"/>
      <c r="B56" s="136"/>
      <c r="C56" s="136"/>
      <c r="D56" s="136"/>
      <c r="E56" s="136"/>
      <c r="F56" s="136"/>
    </row>
    <row r="57" spans="1:6" x14ac:dyDescent="0.2">
      <c r="A57" s="300" t="s">
        <v>95</v>
      </c>
      <c r="B57" s="300"/>
      <c r="C57" s="300"/>
      <c r="D57" s="300"/>
      <c r="E57" s="300"/>
      <c r="F57" s="300"/>
    </row>
    <row r="58" spans="1:6" x14ac:dyDescent="0.2">
      <c r="A58" s="1">
        <v>44889</v>
      </c>
      <c r="B58" s="2">
        <v>0.58333333333333337</v>
      </c>
      <c r="C58" s="161" t="s">
        <v>80</v>
      </c>
      <c r="D58" s="12">
        <v>2</v>
      </c>
      <c r="E58" s="12">
        <v>2</v>
      </c>
      <c r="F58" s="162" t="s">
        <v>81</v>
      </c>
    </row>
    <row r="59" spans="1:6" x14ac:dyDescent="0.2">
      <c r="A59" s="4">
        <v>44889</v>
      </c>
      <c r="B59" s="5">
        <v>0.70833333333333337</v>
      </c>
      <c r="C59" s="163" t="s">
        <v>82</v>
      </c>
      <c r="D59" s="12">
        <v>2</v>
      </c>
      <c r="E59" s="12">
        <v>0</v>
      </c>
      <c r="F59" s="164" t="s">
        <v>83</v>
      </c>
    </row>
    <row r="60" spans="1:6" x14ac:dyDescent="0.2">
      <c r="A60" s="1">
        <v>44893</v>
      </c>
      <c r="B60" s="2">
        <v>0.58333333333333337</v>
      </c>
      <c r="C60" s="161" t="str">
        <f>F58</f>
        <v>Corée du sud</v>
      </c>
      <c r="D60" s="12">
        <v>1</v>
      </c>
      <c r="E60" s="12">
        <v>0</v>
      </c>
      <c r="F60" s="162" t="str">
        <f>F59</f>
        <v>Ghana</v>
      </c>
    </row>
    <row r="61" spans="1:6" x14ac:dyDescent="0.2">
      <c r="A61" s="4">
        <v>44893</v>
      </c>
      <c r="B61" s="5">
        <v>0.83333333333333337</v>
      </c>
      <c r="C61" s="163" t="str">
        <f>C59</f>
        <v>Portugal</v>
      </c>
      <c r="D61" s="12">
        <v>3</v>
      </c>
      <c r="E61" s="12">
        <v>2</v>
      </c>
      <c r="F61" s="164" t="str">
        <f>C58</f>
        <v>Uruguay</v>
      </c>
    </row>
    <row r="62" spans="1:6" x14ac:dyDescent="0.2">
      <c r="A62" s="1">
        <v>44897</v>
      </c>
      <c r="B62" s="2">
        <v>0.66666666666666663</v>
      </c>
      <c r="C62" s="161" t="str">
        <f>F58</f>
        <v>Corée du sud</v>
      </c>
      <c r="D62" s="12">
        <v>0</v>
      </c>
      <c r="E62" s="12">
        <v>2</v>
      </c>
      <c r="F62" s="162" t="str">
        <f>C59</f>
        <v>Portugal</v>
      </c>
    </row>
    <row r="63" spans="1:6" x14ac:dyDescent="0.2">
      <c r="A63" s="4">
        <v>44897</v>
      </c>
      <c r="B63" s="5">
        <v>0.66666666666666663</v>
      </c>
      <c r="C63" s="163" t="str">
        <f>F59</f>
        <v>Ghana</v>
      </c>
      <c r="D63" s="12">
        <v>0</v>
      </c>
      <c r="E63" s="12">
        <v>3</v>
      </c>
      <c r="F63" s="164" t="str">
        <f>C58</f>
        <v>Uruguay</v>
      </c>
    </row>
  </sheetData>
  <mergeCells count="8">
    <mergeCell ref="A49:F49"/>
    <mergeCell ref="A57:F57"/>
    <mergeCell ref="A1:F1"/>
    <mergeCell ref="A9:F9"/>
    <mergeCell ref="A17:F17"/>
    <mergeCell ref="A25:F25"/>
    <mergeCell ref="A33:F33"/>
    <mergeCell ref="A41:F41"/>
  </mergeCells>
  <dataValidations count="1">
    <dataValidation type="list" allowBlank="1" showInputMessage="1" showErrorMessage="1" sqref="G2:G63">
      <formula1>"EX,BN,N"</formula1>
    </dataValidation>
  </dataValidations>
  <pageMargins left="0.7" right="0.7" top="0.75" bottom="0.75" header="0.3" footer="0.3"/>
  <pageSetup scale="86"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TemplafyFormConfiguration><![CDATA[{"formFields":[],"formDataEntries":[]}]]></TemplafyFormConfiguration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TemplafyTemplateConfiguration><![CDATA[{"transformationConfigurations":[],"templateName":"","templateDescription":"","enableDocumentContentUpdater":false,"version":"1.1"}]]></TemplafyTemplateConfiguration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D50BB7D28828418CC0FF3F12C70D77" ma:contentTypeVersion="14" ma:contentTypeDescription="Create a new document." ma:contentTypeScope="" ma:versionID="8dcf52713a85766766b3b46158b88832">
  <xsd:schema xmlns:xsd="http://www.w3.org/2001/XMLSchema" xmlns:xs="http://www.w3.org/2001/XMLSchema" xmlns:p="http://schemas.microsoft.com/office/2006/metadata/properties" xmlns:ns3="c3b99eff-24b4-487b-a6b8-b4f79055b48e" xmlns:ns4="3418505a-efa7-43c6-ae7d-5145c1b8dfe0" targetNamespace="http://schemas.microsoft.com/office/2006/metadata/properties" ma:root="true" ma:fieldsID="7287ce47800d22ebb079ed33e13e05c4" ns3:_="" ns4:_="">
    <xsd:import namespace="c3b99eff-24b4-487b-a6b8-b4f79055b48e"/>
    <xsd:import namespace="3418505a-efa7-43c6-ae7d-5145c1b8dfe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b99eff-24b4-487b-a6b8-b4f79055b4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18505a-efa7-43c6-ae7d-5145c1b8dfe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CE098D-90A7-4FCD-A919-B2C733E550CC}">
  <ds:schemaRefs/>
</ds:datastoreItem>
</file>

<file path=customXml/itemProps2.xml><?xml version="1.0" encoding="utf-8"?>
<ds:datastoreItem xmlns:ds="http://schemas.openxmlformats.org/officeDocument/2006/customXml" ds:itemID="{699D1DA7-F150-43B6-B42D-6910E43E4CB5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77E8DFBF-2A52-476B-98C0-58F2C5CE9B10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3418505a-efa7-43c6-ae7d-5145c1b8dfe0"/>
    <ds:schemaRef ds:uri="c3b99eff-24b4-487b-a6b8-b4f79055b48e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3AB42BEF-F1B7-403C-BA46-57F7F590B88E}">
  <ds:schemaRefs/>
</ds:datastoreItem>
</file>

<file path=customXml/itemProps5.xml><?xml version="1.0" encoding="utf-8"?>
<ds:datastoreItem xmlns:ds="http://schemas.openxmlformats.org/officeDocument/2006/customXml" ds:itemID="{29ACECF0-0B8A-40FF-97EC-ECD5841DD04E}">
  <ds:schemaRefs>
    <ds:schemaRef ds:uri="http://schemas.microsoft.com/sharepoint/v3/contenttype/forms"/>
  </ds:schemaRefs>
</ds:datastoreItem>
</file>

<file path=customXml/itemProps6.xml><?xml version="1.0" encoding="utf-8"?>
<ds:datastoreItem xmlns:ds="http://schemas.openxmlformats.org/officeDocument/2006/customXml" ds:itemID="{6249BFB8-CDD0-4EA8-B827-2C0ADF901E65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c3b99eff-24b4-487b-a6b8-b4f79055b48e"/>
    <ds:schemaRef ds:uri="3418505a-efa7-43c6-ae7d-5145c1b8dfe0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3</vt:i4>
      </vt:variant>
    </vt:vector>
  </HeadingPairs>
  <TitlesOfParts>
    <vt:vector size="44" baseType="lpstr">
      <vt:lpstr>Tableau des points</vt:lpstr>
      <vt:lpstr>Cagnotte</vt:lpstr>
      <vt:lpstr>Adrien</vt:lpstr>
      <vt:lpstr>Anas</vt:lpstr>
      <vt:lpstr>Andrea</vt:lpstr>
      <vt:lpstr>Amine</vt:lpstr>
      <vt:lpstr>Antoine</vt:lpstr>
      <vt:lpstr>Arezou</vt:lpstr>
      <vt:lpstr>Arnaud</vt:lpstr>
      <vt:lpstr>Arthur</vt:lpstr>
      <vt:lpstr>Bastien</vt:lpstr>
      <vt:lpstr>Chloe</vt:lpstr>
      <vt:lpstr>Dan</vt:lpstr>
      <vt:lpstr>David</vt:lpstr>
      <vt:lpstr>Dom</vt:lpstr>
      <vt:lpstr>Dusan</vt:lpstr>
      <vt:lpstr>Dylan</vt:lpstr>
      <vt:lpstr>Fred</vt:lpstr>
      <vt:lpstr>Guillaume</vt:lpstr>
      <vt:lpstr>Hamama</vt:lpstr>
      <vt:lpstr>Hypo</vt:lpstr>
      <vt:lpstr>Jean Marie</vt:lpstr>
      <vt:lpstr>Jonathan B</vt:lpstr>
      <vt:lpstr>Jonathan M</vt:lpstr>
      <vt:lpstr>José</vt:lpstr>
      <vt:lpstr>Julie</vt:lpstr>
      <vt:lpstr>Julien</vt:lpstr>
      <vt:lpstr>Killian</vt:lpstr>
      <vt:lpstr>Lahcen</vt:lpstr>
      <vt:lpstr>Lucien</vt:lpstr>
      <vt:lpstr>Mickael</vt:lpstr>
      <vt:lpstr>Nazrin</vt:lpstr>
      <vt:lpstr>Patrick F</vt:lpstr>
      <vt:lpstr>Pierre S</vt:lpstr>
      <vt:lpstr>Reda</vt:lpstr>
      <vt:lpstr>Renaud</vt:lpstr>
      <vt:lpstr>Romaric</vt:lpstr>
      <vt:lpstr>Samy</vt:lpstr>
      <vt:lpstr>Soline</vt:lpstr>
      <vt:lpstr>Timo</vt:lpstr>
      <vt:lpstr>Vanessa</vt:lpstr>
      <vt:lpstr>Adrien!Print_Area</vt:lpstr>
      <vt:lpstr>Amine!Print_Area</vt:lpstr>
      <vt:lpstr>Anas!Print_Area</vt:lpstr>
    </vt:vector>
  </TitlesOfParts>
  <Manager/>
  <Company>Allen &amp; Overy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AOBook</dc:title>
  <dc:subject/>
  <dc:creator/>
  <cp:keywords/>
  <dc:description/>
  <cp:lastModifiedBy>Allen &amp; Overy</cp:lastModifiedBy>
  <cp:revision/>
  <dcterms:created xsi:type="dcterms:W3CDTF">2002-11-21T20:05:57Z</dcterms:created>
  <dcterms:modified xsi:type="dcterms:W3CDTF">2022-11-22T13:25:48Z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0x010100B3D50BB7D28828418CC0FF3F12C70D77</vt:lpwstr>
  </property>
  <property fmtid="{D5CDD505-2E9C-101B-9397-08002B2CF9AE}" pid="3" name="FooterLeftText">
    <vt:lpwstr>&lt;imProfileCustom1/&gt;&lt;s&gt;-&lt;/s&gt;&lt;imProfileCustom2/&gt;&lt;s&gt; &lt;/s&gt;&lt;DatabaseName/&gt;&lt;s&gt;: &lt;/s&gt;&lt;Number/&gt;&lt;s&gt;.&lt;/s&gt;&lt;Version/&gt;</vt:lpwstr>
  </property>
  <property fmtid="{D5CDD505-2E9C-101B-9397-08002B2CF9AE}" pid="4" name="Binding_Root_Collection_0">
    <vt:lpwstr>{"imProfileCustom1": {"SkabelonDesign": {"type": "Text","binding": "IMan.imProfileCustom1"}},"imProfileCustom2": {"SkabelonDesign": {"type": "Text","binding": "IMan.imProfileCustom2"}},</vt:lpwstr>
  </property>
  <property fmtid="{D5CDD505-2E9C-101B-9397-08002B2CF9AE}" pid="5" name="Binding_Root_Collection_1">
    <vt:lpwstr>"DatabaseName": {"SkabelonDesign": {"type": "Text","binding": "IMan.Database.Name"}},"Number": {"SkabelonDesign": {"type": "Text","binding": "IMan.Number"}},"Version": {"SkabelonDesign": {"type": "Text","binding": "IMan.Version"}},}</vt:lpwstr>
  </property>
  <property fmtid="{D5CDD505-2E9C-101B-9397-08002B2CF9AE}" pid="6" name="FilePedigree">
    <vt:lpwstr>OSAX</vt:lpwstr>
  </property>
  <property fmtid="{D5CDD505-2E9C-101B-9397-08002B2CF9AE}" pid="7" name="DMProfile">
    <vt:lpwstr>XLBOOK</vt:lpwstr>
  </property>
  <property fmtid="{D5CDD505-2E9C-101B-9397-08002B2CF9AE}" pid="8" name="iManageDocumentType">
    <vt:lpwstr>XLBOOK</vt:lpwstr>
  </property>
  <property fmtid="{D5CDD505-2E9C-101B-9397-08002B2CF9AE}" pid="9" name="TemplafyTenantId">
    <vt:lpwstr>allenovery</vt:lpwstr>
  </property>
  <property fmtid="{D5CDD505-2E9C-101B-9397-08002B2CF9AE}" pid="10" name="TemplafyTemplateId">
    <vt:lpwstr>636638647568505794</vt:lpwstr>
  </property>
  <property fmtid="{D5CDD505-2E9C-101B-9397-08002B2CF9AE}" pid="11" name="TemplafyUserProfileId">
    <vt:lpwstr>636579995368178088</vt:lpwstr>
  </property>
  <property fmtid="{D5CDD505-2E9C-101B-9397-08002B2CF9AE}" pid="12" name="TemplafyLanguageCode">
    <vt:lpwstr>fr-FR</vt:lpwstr>
  </property>
  <property fmtid="{D5CDD505-2E9C-101B-9397-08002B2CF9AE}" pid="13" name="MSIP_Label_42e67a54-274b-43d7-8098-b3ba5f50e576_Enabled">
    <vt:lpwstr>true</vt:lpwstr>
  </property>
  <property fmtid="{D5CDD505-2E9C-101B-9397-08002B2CF9AE}" pid="14" name="MSIP_Label_42e67a54-274b-43d7-8098-b3ba5f50e576_SetDate">
    <vt:lpwstr>2022-11-17T09:36:38Z</vt:lpwstr>
  </property>
  <property fmtid="{D5CDD505-2E9C-101B-9397-08002B2CF9AE}" pid="15" name="MSIP_Label_42e67a54-274b-43d7-8098-b3ba5f50e576_Method">
    <vt:lpwstr>Standard</vt:lpwstr>
  </property>
  <property fmtid="{D5CDD505-2E9C-101B-9397-08002B2CF9AE}" pid="16" name="MSIP_Label_42e67a54-274b-43d7-8098-b3ba5f50e576_Name">
    <vt:lpwstr>42e67a54-274b-43d7-8098-b3ba5f50e576</vt:lpwstr>
  </property>
  <property fmtid="{D5CDD505-2E9C-101B-9397-08002B2CF9AE}" pid="17" name="MSIP_Label_42e67a54-274b-43d7-8098-b3ba5f50e576_SiteId">
    <vt:lpwstr>7f0b44d2-04f8-4672-bf5d-4676796468a3</vt:lpwstr>
  </property>
  <property fmtid="{D5CDD505-2E9C-101B-9397-08002B2CF9AE}" pid="18" name="MSIP_Label_42e67a54-274b-43d7-8098-b3ba5f50e576_ActionId">
    <vt:lpwstr>a00b6669-9944-45b2-9e28-ddcb60948d3a</vt:lpwstr>
  </property>
  <property fmtid="{D5CDD505-2E9C-101B-9397-08002B2CF9AE}" pid="19" name="MSIP_Label_42e67a54-274b-43d7-8098-b3ba5f50e576_ContentBits">
    <vt:lpwstr>0</vt:lpwstr>
  </property>
  <property fmtid="{D5CDD505-2E9C-101B-9397-08002B2CF9AE}" pid="20" name="Client">
    <vt:lpwstr>PERSONAL</vt:lpwstr>
  </property>
  <property fmtid="{D5CDD505-2E9C-101B-9397-08002B2CF9AE}" pid="21" name="Matter">
    <vt:lpwstr>COUTETD</vt:lpwstr>
  </property>
  <property fmtid="{D5CDD505-2E9C-101B-9397-08002B2CF9AE}" pid="22" name="cpDocRef">
    <vt:lpwstr>EUP1: 2015987703: 1</vt:lpwstr>
  </property>
  <property fmtid="{D5CDD505-2E9C-101B-9397-08002B2CF9AE}" pid="23" name="cpClientMatter">
    <vt:lpwstr>PERSONAL-COUTETD</vt:lpwstr>
  </property>
  <property fmtid="{D5CDD505-2E9C-101B-9397-08002B2CF9AE}" pid="24" name="cpCombinedRef">
    <vt:lpwstr>PERSONAL-COUTETD EUP1: 2015987703: 1</vt:lpwstr>
  </property>
</Properties>
</file>