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15" windowWidth="5220" windowHeight="12600" activeTab="1"/>
  </bookViews>
  <sheets>
    <sheet name="produit" sheetId="1" r:id="rId1"/>
    <sheet name="commande" sheetId="2" r:id="rId2"/>
    <sheet name="adresses" sheetId="7" r:id="rId3"/>
  </sheets>
  <definedNames>
    <definedName name="Num" localSheetId="1">produit!$J$1:$J$38</definedName>
    <definedName name="produit" localSheetId="1">produit!$A$1:$A$39</definedName>
    <definedName name="PxPbcHT" localSheetId="1">produit!$D$1:$D$38</definedName>
    <definedName name="PxPbcTTC" localSheetId="1">produit!$E$1:$E$38</definedName>
    <definedName name="Qté" localSheetId="1">produit!$B$1:$B$39</definedName>
  </definedName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2" i="2"/>
  <c r="C3" i="2"/>
  <c r="C4" i="2"/>
  <c r="C5" i="2"/>
  <c r="C6" i="2"/>
  <c r="C7" i="2"/>
  <c r="C8" i="2"/>
  <c r="C2" i="2"/>
  <c r="A2" i="2" a="1"/>
  <c r="A2" i="2" s="1"/>
  <c r="H2" i="2"/>
  <c r="H5" i="2"/>
  <c r="H6" i="2"/>
  <c r="H4" i="2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H3" i="2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38" i="2" a="1"/>
  <c r="C38" i="2" s="1"/>
  <c r="B9" i="2" a="1"/>
  <c r="B9" i="2" s="1"/>
  <c r="B3" i="2" s="1" a="1"/>
  <c r="B3" i="2" s="1"/>
  <c r="B10" i="2" a="1"/>
  <c r="B10" i="2" s="1"/>
  <c r="B11" i="2" a="1"/>
  <c r="B11" i="2" s="1"/>
  <c r="B12" i="2" a="1"/>
  <c r="B12" i="2" s="1"/>
  <c r="B13" i="2" a="1"/>
  <c r="B13" i="2" s="1"/>
  <c r="B4" i="2" s="1" a="1"/>
  <c r="B4" i="2" s="1"/>
  <c r="B2" i="2" s="1" a="1"/>
  <c r="B2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5" i="2" s="1" a="1"/>
  <c r="B5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6" i="2" s="1" a="1"/>
  <c r="B6" i="2" s="1"/>
  <c r="B37" i="2" a="1"/>
  <c r="B37" i="2" s="1"/>
  <c r="B7" i="2" s="1" a="1"/>
  <c r="B7" i="2" s="1"/>
  <c r="B38" i="2" a="1"/>
  <c r="B38" i="2" s="1"/>
  <c r="B8" i="2" s="1" a="1"/>
  <c r="B8" i="2" s="1"/>
  <c r="A9" i="2" a="1"/>
  <c r="A9" i="2" s="1"/>
  <c r="A3" i="2" s="1" a="1"/>
  <c r="A3" i="2" s="1"/>
  <c r="A10" i="2" a="1"/>
  <c r="A10" i="2" s="1"/>
  <c r="A11" i="2" a="1"/>
  <c r="A11" i="2" s="1"/>
  <c r="A12" i="2" a="1"/>
  <c r="A12" i="2" s="1"/>
  <c r="A13" i="2" a="1"/>
  <c r="A13" i="2" s="1"/>
  <c r="A4" i="2" s="1" a="1"/>
  <c r="A4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5" i="2" s="1" a="1"/>
  <c r="A5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6" i="2" s="1" a="1"/>
  <c r="A6" i="2" s="1"/>
  <c r="A37" i="2" a="1"/>
  <c r="A37" i="2" s="1"/>
  <c r="A7" i="2" s="1" a="1"/>
  <c r="A7" i="2" s="1"/>
  <c r="A38" i="2" a="1"/>
  <c r="A38" i="2" s="1"/>
  <c r="A8" i="2" s="1" a="1"/>
  <c r="A8" i="2" s="1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" i="1"/>
  <c r="E38" i="1" l="1"/>
  <c r="D38" i="1" s="1"/>
  <c r="E37" i="1"/>
  <c r="D37" i="1" s="1"/>
  <c r="E36" i="1"/>
  <c r="D36" i="1" s="1"/>
  <c r="E35" i="1"/>
  <c r="D35" i="1" s="1"/>
  <c r="E34" i="1"/>
  <c r="D34" i="1" s="1"/>
  <c r="E33" i="1"/>
  <c r="D33" i="1" s="1"/>
  <c r="E32" i="1"/>
  <c r="D32" i="1" s="1"/>
  <c r="E31" i="1"/>
  <c r="D31" i="1" s="1"/>
  <c r="E30" i="1"/>
  <c r="D30" i="1" s="1"/>
  <c r="E29" i="1"/>
  <c r="D29" i="1" s="1"/>
  <c r="E28" i="1"/>
  <c r="D28" i="1" s="1"/>
  <c r="E27" i="1"/>
  <c r="D27" i="1" s="1"/>
  <c r="E26" i="1"/>
  <c r="D26" i="1" s="1"/>
  <c r="E25" i="1"/>
  <c r="D25" i="1" s="1"/>
  <c r="E24" i="1"/>
  <c r="D24" i="1" s="1"/>
  <c r="E23" i="1"/>
  <c r="D23" i="1" s="1"/>
  <c r="E22" i="1"/>
  <c r="D22" i="1" s="1"/>
  <c r="E21" i="1"/>
  <c r="D21" i="1" s="1"/>
  <c r="E20" i="1"/>
  <c r="D20" i="1" s="1"/>
  <c r="E19" i="1"/>
  <c r="D19" i="1" s="1"/>
  <c r="E18" i="1"/>
  <c r="D18" i="1" s="1"/>
  <c r="E17" i="1"/>
  <c r="D17" i="1" s="1"/>
  <c r="E16" i="1"/>
  <c r="D16" i="1" s="1"/>
  <c r="E15" i="1"/>
  <c r="D15" i="1" s="1"/>
  <c r="E14" i="1"/>
  <c r="D14" i="1" s="1"/>
  <c r="E13" i="1"/>
  <c r="D13" i="1" s="1"/>
  <c r="E12" i="1"/>
  <c r="D12" i="1" s="1"/>
  <c r="E11" i="1"/>
  <c r="D11" i="1" s="1"/>
  <c r="E10" i="1"/>
  <c r="D10" i="1" s="1"/>
  <c r="E9" i="1"/>
  <c r="D9" i="1" s="1"/>
  <c r="E8" i="1"/>
  <c r="D8" i="1" s="1"/>
  <c r="E7" i="1"/>
  <c r="D7" i="1" s="1"/>
  <c r="E6" i="1"/>
  <c r="D6" i="1" s="1"/>
  <c r="E5" i="1"/>
  <c r="D5" i="1" s="1"/>
  <c r="E4" i="1"/>
  <c r="D4" i="1" s="1"/>
  <c r="E3" i="1"/>
  <c r="D3" i="1" s="1"/>
</calcChain>
</file>

<file path=xl/sharedStrings.xml><?xml version="1.0" encoding="utf-8"?>
<sst xmlns="http://schemas.openxmlformats.org/spreadsheetml/2006/main" count="136" uniqueCount="116">
  <si>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</si>
  <si>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</si>
  <si>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</si>
  <si>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</si>
  <si>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</si>
  <si>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</si>
  <si>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</si>
  <si>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</si>
  <si>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</si>
  <si>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</si>
  <si>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</si>
  <si>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</si>
  <si>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</si>
  <si>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</si>
  <si>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</si>
  <si>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</si>
  <si>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</si>
  <si>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</si>
  <si>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</si>
  <si>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</si>
  <si>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</si>
  <si>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</si>
  <si>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</si>
  <si>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</si>
  <si>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</si>
  <si>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</si>
  <si>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</si>
  <si>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</si>
  <si>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</si>
  <si>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</si>
  <si>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</si>
  <si>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</si>
  <si>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</si>
  <si>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</si>
  <si>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</si>
  <si>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</si>
  <si>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prix Fourni ttc</t>
  </si>
  <si>
    <t>prix public ht</t>
  </si>
  <si>
    <t xml:space="preserve">prix public ttc </t>
  </si>
  <si>
    <t>qté</t>
  </si>
  <si>
    <t>2 impasse jj</t>
  </si>
  <si>
    <t>Marie</t>
  </si>
  <si>
    <t>3 impasse jj</t>
  </si>
  <si>
    <t>4 impasse jj</t>
  </si>
  <si>
    <t>5 impasse jj</t>
  </si>
  <si>
    <t>6 impasse jj</t>
  </si>
  <si>
    <t>7 impasse jj</t>
  </si>
  <si>
    <t>trez</t>
  </si>
  <si>
    <t>8 impasse jj</t>
  </si>
  <si>
    <t>ytr</t>
  </si>
  <si>
    <t>72 impasse jj</t>
  </si>
  <si>
    <t>qzrtgq</t>
  </si>
  <si>
    <t>10 impasse jj</t>
  </si>
  <si>
    <t>hgseq</t>
  </si>
  <si>
    <t>11 impasse jj</t>
  </si>
  <si>
    <t>gfhtr</t>
  </si>
  <si>
    <t>12 impasse jj</t>
  </si>
  <si>
    <t>13 impasse jj</t>
  </si>
  <si>
    <t>14 impasse jj</t>
  </si>
  <si>
    <t>15 impasse jj</t>
  </si>
  <si>
    <t>16 impasse jj</t>
  </si>
  <si>
    <t>17 impasse jj</t>
  </si>
  <si>
    <t>18 impasse jj</t>
  </si>
  <si>
    <t>95000 aaaaaa</t>
  </si>
  <si>
    <t>09 00 00 00 00</t>
  </si>
  <si>
    <t>10 00 00 00 00</t>
  </si>
  <si>
    <t>11 00 00 00 00</t>
  </si>
  <si>
    <t>12 00 00 00 00</t>
  </si>
  <si>
    <t>13 00 00 00 00</t>
  </si>
  <si>
    <t>14 00 00 00 00</t>
  </si>
  <si>
    <t>15 00 00 00 00</t>
  </si>
  <si>
    <t>16 00 00 00 00</t>
  </si>
  <si>
    <t>17 00 00 00 00</t>
  </si>
  <si>
    <t>18 00 00 00 00</t>
  </si>
  <si>
    <t>19 00 00 00 00</t>
  </si>
  <si>
    <t>20 00 00 00 00</t>
  </si>
  <si>
    <t>21 00 00 00 00</t>
  </si>
  <si>
    <t>22 00 00 00 00</t>
  </si>
  <si>
    <t>23 00 00 00 00</t>
  </si>
  <si>
    <t>24 00 00 00 00</t>
  </si>
  <si>
    <t>25 00 00 00 00</t>
  </si>
  <si>
    <t>09 11 22 33 44</t>
  </si>
  <si>
    <t>10 11 22 33 44</t>
  </si>
  <si>
    <t>11 11 22 33 44</t>
  </si>
  <si>
    <t>12 11 22 33 44</t>
  </si>
  <si>
    <t>13 11 22 33 44</t>
  </si>
  <si>
    <t>14 11 22 33 44</t>
  </si>
  <si>
    <t>15 11 22 33 44</t>
  </si>
  <si>
    <t>16 11 22 33 44</t>
  </si>
  <si>
    <t>17 11 22 33 44</t>
  </si>
  <si>
    <t>18 11 22 33 44</t>
  </si>
  <si>
    <t>19 11 22 33 44</t>
  </si>
  <si>
    <t>20 11 22 33 44</t>
  </si>
  <si>
    <t>21 11 22 33 44</t>
  </si>
  <si>
    <t>22 11 22 33 44</t>
  </si>
  <si>
    <t>23 11 22 33 44</t>
  </si>
  <si>
    <t>24 11 22 33 44</t>
  </si>
  <si>
    <t>25 11 22 33 44</t>
  </si>
  <si>
    <t>retgfdb</t>
  </si>
  <si>
    <t>heryhng</t>
  </si>
  <si>
    <t>hwbf</t>
  </si>
  <si>
    <t>vsgrzg</t>
  </si>
  <si>
    <t>fgbdwbd</t>
  </si>
  <si>
    <t>grbd</t>
  </si>
  <si>
    <t>toto</t>
  </si>
  <si>
    <t>fggsg</t>
  </si>
  <si>
    <t>xvryeqg</t>
  </si>
  <si>
    <t>bgjhrjsr</t>
  </si>
  <si>
    <t>wbvvhqe</t>
  </si>
  <si>
    <t>la premiere formule indiquée fonctionne bien sur  produit</t>
  </si>
  <si>
    <t>c'est la deuxième sur commande  qui coince</t>
  </si>
  <si>
    <t>jc'est parce que j'ai appliqué ta formule sur un autre dossier</t>
  </si>
  <si>
    <t>NOMS DEFINIS</t>
  </si>
  <si>
    <t>Num</t>
  </si>
  <si>
    <t>produit</t>
  </si>
  <si>
    <t>"=SI(NB.SI(Num;LIGNES($1:1));INDEX(produits;EQUIV(LIGNES($1:1);Num;0));"")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</si>
</sst>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44" fontId="0" fillId="0" borderId="0" xfId="1" applyFont="1"/>
    <xf numFmtId="0" fontId="2" fillId="0" borderId="0" xfId="0" applyFont="1"/>
    <xf numFmtId="49" fontId="2" fillId="0" borderId="0" xfId="0" applyNumberFormat="1" applyFont="1"/>
    <xf numFmtId="0" fontId="3" fillId="2" borderId="0" xfId="0" applyFont="1" applyFill="1"/>
    <xf numFmtId="0" fontId="0" fillId="3" borderId="0" xfId="0" applyFill="1"/>
    <xf numFmtId="0" fontId="5" fillId="4" borderId="0" xfId="0" applyNumberFormat="1" applyFont="1" applyFill="1" applyBorder="1"/>
    <xf numFmtId="0" fontId="5" fillId="4" borderId="0" xfId="0" applyFont="1" applyFill="1" applyBorder="1"/>
    <xf numFmtId="0" fontId="5" fillId="4" borderId="4" xfId="0" applyFont="1" applyFill="1" applyBorder="1"/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8"/>
  <sheetViews>
    <sheetView workbookViewId="0">
      <selection activeCell="A3" sqref="A3"/>
    </sheetView>
  </sheetViews>
  <sheetFormatPr baseColWidth="10" defaultRowHeight="15" x14ac:dyDescent="0.25"/>
  <cols>
    <col min="3" max="3" width="15" customWidth="1"/>
    <col min="4" max="4" width="17.42578125" customWidth="1"/>
    <col min="5" max="5" width="17.85546875" customWidth="1"/>
    <col min="10" max="10" width="23" customWidth="1"/>
  </cols>
  <sheetData>
    <row r="1" spans="1:16" x14ac:dyDescent="0.25">
      <c r="A1" t="s">
        <v>114</v>
      </c>
      <c r="B1" t="s">
        <v>39</v>
      </c>
      <c r="C1" t="s">
        <v>36</v>
      </c>
      <c r="D1" t="s">
        <v>37</v>
      </c>
      <c r="E1" t="s">
        <v>38</v>
      </c>
      <c r="F1">
        <v>2099</v>
      </c>
      <c r="G1">
        <v>2010</v>
      </c>
      <c r="H1">
        <v>2011</v>
      </c>
      <c r="I1">
        <v>2012</v>
      </c>
      <c r="J1" t="s">
        <v>113</v>
      </c>
    </row>
    <row r="3" spans="1:16" ht="15.75" x14ac:dyDescent="0.3">
      <c r="A3" t="s">
        <v>0</v>
      </c>
      <c r="B3">
        <v>1</v>
      </c>
      <c r="C3" s="1">
        <v>18</v>
      </c>
      <c r="D3" s="1">
        <f>E3/1.196</f>
        <v>16.555183946488295</v>
      </c>
      <c r="E3" s="1">
        <f>C3+C3*0.1</f>
        <v>19.8</v>
      </c>
      <c r="F3">
        <v>1</v>
      </c>
      <c r="G3">
        <v>58757</v>
      </c>
      <c r="H3">
        <v>37</v>
      </c>
      <c r="I3">
        <v>74</v>
      </c>
      <c r="J3" s="4">
        <f>COUNTIF($B$3:B3,"&gt;0")</f>
        <v>1</v>
      </c>
    </row>
    <row r="4" spans="1:16" ht="15.75" x14ac:dyDescent="0.3">
      <c r="A4" t="s">
        <v>1</v>
      </c>
      <c r="C4" s="1">
        <v>19.5</v>
      </c>
      <c r="D4" s="1">
        <f t="shared" ref="D4:D38" si="0">E4/1.196</f>
        <v>17.934782608695652</v>
      </c>
      <c r="E4" s="1">
        <f t="shared" ref="E4:E38" si="1">C4+C4*0.1</f>
        <v>21.45</v>
      </c>
      <c r="F4">
        <v>2</v>
      </c>
      <c r="G4">
        <v>5278</v>
      </c>
      <c r="H4">
        <v>278</v>
      </c>
      <c r="I4">
        <v>1</v>
      </c>
      <c r="J4" s="4">
        <f>COUNTIF($B$3:B4,"&gt;0")</f>
        <v>1</v>
      </c>
    </row>
    <row r="5" spans="1:16" ht="15.75" x14ac:dyDescent="0.3">
      <c r="A5" t="s">
        <v>2</v>
      </c>
      <c r="C5" s="1">
        <v>20</v>
      </c>
      <c r="D5" s="1">
        <f t="shared" si="0"/>
        <v>18.394648829431439</v>
      </c>
      <c r="E5" s="1">
        <f t="shared" si="1"/>
        <v>22</v>
      </c>
      <c r="F5">
        <v>5</v>
      </c>
      <c r="G5">
        <v>255</v>
      </c>
      <c r="H5">
        <v>78</v>
      </c>
      <c r="I5">
        <v>257</v>
      </c>
      <c r="J5" s="4">
        <f>COUNTIF($B$3:B5,"&gt;0")</f>
        <v>1</v>
      </c>
    </row>
    <row r="6" spans="1:16" ht="15.75" x14ac:dyDescent="0.3">
      <c r="A6" t="s">
        <v>3</v>
      </c>
      <c r="C6" s="1">
        <v>21</v>
      </c>
      <c r="D6" s="1">
        <f t="shared" si="0"/>
        <v>19.314381270903013</v>
      </c>
      <c r="E6" s="1">
        <f t="shared" si="1"/>
        <v>23.1</v>
      </c>
      <c r="F6">
        <v>47</v>
      </c>
      <c r="G6">
        <v>287</v>
      </c>
      <c r="H6">
        <v>3</v>
      </c>
      <c r="I6">
        <v>6387</v>
      </c>
      <c r="J6" s="4">
        <f>COUNTIF($B$3:B6,"&gt;0")</f>
        <v>1</v>
      </c>
      <c r="L6" s="5" t="s">
        <v>111</v>
      </c>
      <c r="M6" s="5"/>
      <c r="N6" s="5"/>
      <c r="O6" s="5"/>
      <c r="P6" s="5"/>
    </row>
    <row r="7" spans="1:16" ht="15.75" x14ac:dyDescent="0.3">
      <c r="A7" t="s">
        <v>4</v>
      </c>
      <c r="C7" s="1">
        <v>22.5</v>
      </c>
      <c r="D7" s="1">
        <f t="shared" si="0"/>
        <v>20.69397993311037</v>
      </c>
      <c r="E7" s="1">
        <f t="shared" si="1"/>
        <v>24.75</v>
      </c>
      <c r="F7">
        <v>57</v>
      </c>
      <c r="G7">
        <v>87</v>
      </c>
      <c r="H7">
        <v>45</v>
      </c>
      <c r="I7">
        <v>6578</v>
      </c>
      <c r="J7" s="4">
        <f>COUNTIF($B$3:B7,"&gt;0")</f>
        <v>1</v>
      </c>
      <c r="L7" s="5" t="s">
        <v>109</v>
      </c>
      <c r="M7" s="5"/>
      <c r="N7" s="5"/>
      <c r="O7" s="5"/>
      <c r="P7" s="5"/>
    </row>
    <row r="8" spans="1:16" ht="15.75" x14ac:dyDescent="0.3">
      <c r="A8" t="s">
        <v>5</v>
      </c>
      <c r="B8">
        <v>12</v>
      </c>
      <c r="C8" s="1">
        <v>23</v>
      </c>
      <c r="D8" s="1">
        <f t="shared" si="0"/>
        <v>21.153846153846157</v>
      </c>
      <c r="E8" s="1">
        <f t="shared" si="1"/>
        <v>25.3</v>
      </c>
      <c r="F8">
        <v>20375</v>
      </c>
      <c r="G8">
        <v>87</v>
      </c>
      <c r="H8">
        <v>758</v>
      </c>
      <c r="I8">
        <v>587</v>
      </c>
      <c r="J8" s="4">
        <f>COUNTIF($B$3:B8,"&gt;0")</f>
        <v>2</v>
      </c>
      <c r="L8" s="5" t="s">
        <v>110</v>
      </c>
      <c r="M8" s="5"/>
      <c r="N8" s="5"/>
      <c r="O8" s="5"/>
      <c r="P8" s="5"/>
    </row>
    <row r="9" spans="1:16" ht="15.75" x14ac:dyDescent="0.3">
      <c r="A9" t="s">
        <v>6</v>
      </c>
      <c r="C9" s="1">
        <v>24.5</v>
      </c>
      <c r="D9" s="1">
        <f t="shared" si="0"/>
        <v>22.53344481605351</v>
      </c>
      <c r="E9" s="1">
        <f t="shared" si="1"/>
        <v>26.95</v>
      </c>
      <c r="F9">
        <v>725</v>
      </c>
      <c r="G9">
        <v>87</v>
      </c>
      <c r="H9">
        <v>857</v>
      </c>
      <c r="I9">
        <v>973</v>
      </c>
      <c r="J9" s="4">
        <f>COUNTIF($B$3:B9,"&gt;0")</f>
        <v>2</v>
      </c>
    </row>
    <row r="10" spans="1:16" ht="15.75" x14ac:dyDescent="0.3">
      <c r="A10" t="s">
        <v>7</v>
      </c>
      <c r="C10" s="1">
        <v>25</v>
      </c>
      <c r="D10" s="1">
        <f t="shared" si="0"/>
        <v>22.993311036789297</v>
      </c>
      <c r="E10" s="1">
        <f t="shared" si="1"/>
        <v>27.5</v>
      </c>
      <c r="F10">
        <v>758</v>
      </c>
      <c r="G10">
        <v>587</v>
      </c>
      <c r="H10">
        <v>25</v>
      </c>
      <c r="I10">
        <v>37</v>
      </c>
      <c r="J10" s="4">
        <f>COUNTIF($B$3:B10,"&gt;0")</f>
        <v>2</v>
      </c>
    </row>
    <row r="11" spans="1:16" ht="15.75" x14ac:dyDescent="0.3">
      <c r="A11" t="s">
        <v>8</v>
      </c>
      <c r="C11" s="1">
        <v>26.5</v>
      </c>
      <c r="D11" s="1">
        <f t="shared" si="0"/>
        <v>24.372909698996654</v>
      </c>
      <c r="E11" s="1">
        <f t="shared" si="1"/>
        <v>29.15</v>
      </c>
      <c r="F11">
        <v>857</v>
      </c>
      <c r="G11">
        <v>74</v>
      </c>
      <c r="H11">
        <v>258</v>
      </c>
      <c r="I11">
        <v>278</v>
      </c>
      <c r="J11" s="4">
        <f>COUNTIF($B$3:B11,"&gt;0")</f>
        <v>2</v>
      </c>
    </row>
    <row r="12" spans="1:16" ht="15.75" x14ac:dyDescent="0.3">
      <c r="A12" t="s">
        <v>9</v>
      </c>
      <c r="B12">
        <v>30</v>
      </c>
      <c r="C12" s="1">
        <v>27.5</v>
      </c>
      <c r="D12" s="1">
        <f t="shared" si="0"/>
        <v>25.292642140468228</v>
      </c>
      <c r="E12" s="1">
        <f t="shared" si="1"/>
        <v>30.25</v>
      </c>
      <c r="F12">
        <v>25</v>
      </c>
      <c r="G12">
        <v>1</v>
      </c>
      <c r="H12">
        <v>58757</v>
      </c>
      <c r="I12">
        <v>78</v>
      </c>
      <c r="J12" s="4">
        <f>COUNTIF($B$3:B12,"&gt;0")</f>
        <v>3</v>
      </c>
    </row>
    <row r="13" spans="1:16" ht="15.75" x14ac:dyDescent="0.3">
      <c r="A13" t="s">
        <v>10</v>
      </c>
      <c r="C13" s="1">
        <v>28</v>
      </c>
      <c r="D13" s="1">
        <f t="shared" si="0"/>
        <v>25.752508361204015</v>
      </c>
      <c r="E13" s="1">
        <f t="shared" si="1"/>
        <v>30.8</v>
      </c>
      <c r="F13">
        <v>258</v>
      </c>
      <c r="G13">
        <v>257</v>
      </c>
      <c r="H13">
        <v>5278</v>
      </c>
      <c r="I13">
        <v>3</v>
      </c>
      <c r="J13" s="4">
        <f>COUNTIF($B$3:B13,"&gt;0")</f>
        <v>3</v>
      </c>
    </row>
    <row r="14" spans="1:16" ht="15.75" x14ac:dyDescent="0.3">
      <c r="A14" t="s">
        <v>11</v>
      </c>
      <c r="C14" s="1">
        <v>28</v>
      </c>
      <c r="D14" s="1">
        <f t="shared" si="0"/>
        <v>25.752508361204015</v>
      </c>
      <c r="E14" s="1">
        <f t="shared" si="1"/>
        <v>30.8</v>
      </c>
      <c r="F14">
        <v>58757</v>
      </c>
      <c r="G14">
        <v>6387</v>
      </c>
      <c r="H14">
        <v>87</v>
      </c>
      <c r="I14">
        <v>45</v>
      </c>
      <c r="J14" s="4">
        <f>COUNTIF($B$3:B14,"&gt;0")</f>
        <v>3</v>
      </c>
    </row>
    <row r="15" spans="1:16" ht="15.75" x14ac:dyDescent="0.3">
      <c r="A15" t="s">
        <v>12</v>
      </c>
      <c r="C15" s="1">
        <v>29.309090909090902</v>
      </c>
      <c r="D15" s="1">
        <f t="shared" si="0"/>
        <v>26.95652173913043</v>
      </c>
      <c r="E15" s="1">
        <f t="shared" si="1"/>
        <v>32.239999999999995</v>
      </c>
      <c r="F15">
        <v>5278</v>
      </c>
      <c r="G15">
        <v>6578</v>
      </c>
      <c r="H15">
        <v>587</v>
      </c>
      <c r="I15">
        <v>37</v>
      </c>
      <c r="J15" s="4">
        <f>COUNTIF($B$3:B15,"&gt;0")</f>
        <v>3</v>
      </c>
    </row>
    <row r="16" spans="1:16" ht="15.75" x14ac:dyDescent="0.3">
      <c r="A16" t="s">
        <v>13</v>
      </c>
      <c r="C16" s="1">
        <v>30.322727272727299</v>
      </c>
      <c r="D16" s="1">
        <f t="shared" si="0"/>
        <v>27.888795986622103</v>
      </c>
      <c r="E16" s="1">
        <f t="shared" si="1"/>
        <v>33.355000000000032</v>
      </c>
      <c r="F16">
        <v>255</v>
      </c>
      <c r="G16">
        <v>74</v>
      </c>
      <c r="H16">
        <v>74</v>
      </c>
      <c r="I16">
        <v>278</v>
      </c>
      <c r="J16" s="4">
        <f>COUNTIF($B$3:B16,"&gt;0")</f>
        <v>3</v>
      </c>
    </row>
    <row r="17" spans="1:10" ht="15.75" x14ac:dyDescent="0.3">
      <c r="A17" t="s">
        <v>14</v>
      </c>
      <c r="C17" s="1">
        <v>31.3363636363636</v>
      </c>
      <c r="D17" s="1">
        <f t="shared" si="0"/>
        <v>28.821070234113684</v>
      </c>
      <c r="E17" s="1">
        <f t="shared" si="1"/>
        <v>34.469999999999963</v>
      </c>
      <c r="F17">
        <v>287</v>
      </c>
      <c r="G17">
        <v>1</v>
      </c>
      <c r="H17">
        <v>1</v>
      </c>
      <c r="I17">
        <v>78</v>
      </c>
      <c r="J17" s="4">
        <f>COUNTIF($B$3:B17,"&gt;0")</f>
        <v>3</v>
      </c>
    </row>
    <row r="18" spans="1:10" ht="15.75" x14ac:dyDescent="0.3">
      <c r="A18" t="s">
        <v>15</v>
      </c>
      <c r="C18" s="1">
        <v>32.35</v>
      </c>
      <c r="D18" s="1">
        <f t="shared" si="0"/>
        <v>29.753344481605353</v>
      </c>
      <c r="E18" s="1">
        <f t="shared" si="1"/>
        <v>35.585000000000001</v>
      </c>
      <c r="F18">
        <v>87</v>
      </c>
      <c r="G18">
        <v>257</v>
      </c>
      <c r="H18">
        <v>257</v>
      </c>
      <c r="I18">
        <v>3</v>
      </c>
      <c r="J18" s="4">
        <f>COUNTIF($B$3:B18,"&gt;0")</f>
        <v>3</v>
      </c>
    </row>
    <row r="19" spans="1:10" ht="15.75" x14ac:dyDescent="0.3">
      <c r="A19" t="s">
        <v>16</v>
      </c>
      <c r="C19" s="1">
        <v>33.363636363636402</v>
      </c>
      <c r="D19" s="1">
        <f t="shared" si="0"/>
        <v>30.68561872909703</v>
      </c>
      <c r="E19" s="1">
        <f t="shared" si="1"/>
        <v>36.700000000000045</v>
      </c>
      <c r="F19">
        <v>87</v>
      </c>
      <c r="G19">
        <v>6387</v>
      </c>
      <c r="H19">
        <v>6387</v>
      </c>
      <c r="I19">
        <v>45</v>
      </c>
      <c r="J19" s="4">
        <f>COUNTIF($B$3:B19,"&gt;0")</f>
        <v>3</v>
      </c>
    </row>
    <row r="20" spans="1:10" ht="15.75" x14ac:dyDescent="0.3">
      <c r="A20" t="s">
        <v>17</v>
      </c>
      <c r="C20" s="1">
        <v>34.377272727272697</v>
      </c>
      <c r="D20" s="1">
        <f t="shared" si="0"/>
        <v>31.617892976588603</v>
      </c>
      <c r="E20" s="1">
        <f t="shared" si="1"/>
        <v>37.814999999999969</v>
      </c>
      <c r="F20">
        <v>87</v>
      </c>
      <c r="G20">
        <v>6578</v>
      </c>
      <c r="H20">
        <v>6578</v>
      </c>
      <c r="I20">
        <v>758</v>
      </c>
      <c r="J20" s="4">
        <f>COUNTIF($B$3:B20,"&gt;0")</f>
        <v>3</v>
      </c>
    </row>
    <row r="21" spans="1:10" ht="15.75" x14ac:dyDescent="0.3">
      <c r="A21" t="s">
        <v>18</v>
      </c>
      <c r="C21" s="1">
        <v>35.390909090909098</v>
      </c>
      <c r="D21" s="1">
        <f t="shared" si="0"/>
        <v>32.550167224080276</v>
      </c>
      <c r="E21" s="1">
        <f t="shared" si="1"/>
        <v>38.930000000000007</v>
      </c>
      <c r="F21">
        <v>587</v>
      </c>
      <c r="G21">
        <v>587</v>
      </c>
      <c r="H21">
        <v>587</v>
      </c>
      <c r="I21">
        <v>857</v>
      </c>
      <c r="J21" s="4">
        <f>COUNTIF($B$3:B21,"&gt;0")</f>
        <v>3</v>
      </c>
    </row>
    <row r="22" spans="1:10" ht="15.75" x14ac:dyDescent="0.3">
      <c r="A22" t="s">
        <v>19</v>
      </c>
      <c r="C22" s="1">
        <v>36.404545454545399</v>
      </c>
      <c r="D22" s="1">
        <f t="shared" si="0"/>
        <v>33.482441471571853</v>
      </c>
      <c r="E22" s="1">
        <f t="shared" si="1"/>
        <v>40.044999999999938</v>
      </c>
      <c r="F22">
        <v>74</v>
      </c>
      <c r="G22">
        <v>973</v>
      </c>
      <c r="I22">
        <v>25</v>
      </c>
      <c r="J22" s="4">
        <f>COUNTIF($B$3:B22,"&gt;0")</f>
        <v>3</v>
      </c>
    </row>
    <row r="23" spans="1:10" ht="15.75" x14ac:dyDescent="0.3">
      <c r="A23" t="s">
        <v>20</v>
      </c>
      <c r="C23" s="1">
        <v>37.4181818181818</v>
      </c>
      <c r="D23" s="1">
        <f t="shared" si="0"/>
        <v>34.41471571906353</v>
      </c>
      <c r="E23" s="1">
        <f t="shared" si="1"/>
        <v>41.159999999999982</v>
      </c>
      <c r="F23">
        <v>1</v>
      </c>
      <c r="G23">
        <v>37</v>
      </c>
      <c r="H23">
        <v>58757</v>
      </c>
      <c r="I23">
        <v>258</v>
      </c>
      <c r="J23" s="4">
        <f>COUNTIF($B$3:B23,"&gt;0")</f>
        <v>3</v>
      </c>
    </row>
    <row r="24" spans="1:10" ht="15.75" x14ac:dyDescent="0.3">
      <c r="A24" t="s">
        <v>21</v>
      </c>
      <c r="C24" s="1">
        <v>38.431818181818201</v>
      </c>
      <c r="D24" s="1">
        <f t="shared" si="0"/>
        <v>35.346989966555199</v>
      </c>
      <c r="E24" s="1">
        <f t="shared" si="1"/>
        <v>42.27500000000002</v>
      </c>
      <c r="F24">
        <v>257</v>
      </c>
      <c r="G24">
        <v>278</v>
      </c>
      <c r="H24">
        <v>5278</v>
      </c>
      <c r="I24">
        <v>58757</v>
      </c>
      <c r="J24" s="4">
        <f>COUNTIF($B$3:B24,"&gt;0")</f>
        <v>3</v>
      </c>
    </row>
    <row r="25" spans="1:10" ht="15.75" x14ac:dyDescent="0.3">
      <c r="A25" t="s">
        <v>22</v>
      </c>
      <c r="C25" s="1">
        <v>39.445454545454503</v>
      </c>
      <c r="D25" s="1">
        <f t="shared" si="0"/>
        <v>36.279264214046783</v>
      </c>
      <c r="E25" s="1">
        <f t="shared" si="1"/>
        <v>43.389999999999951</v>
      </c>
      <c r="F25">
        <v>6387</v>
      </c>
      <c r="G25">
        <v>78</v>
      </c>
      <c r="H25">
        <v>255</v>
      </c>
      <c r="I25">
        <v>5278</v>
      </c>
      <c r="J25" s="4">
        <f>COUNTIF($B$3:B25,"&gt;0")</f>
        <v>3</v>
      </c>
    </row>
    <row r="26" spans="1:10" ht="15.75" x14ac:dyDescent="0.3">
      <c r="A26" t="s">
        <v>23</v>
      </c>
      <c r="B26">
        <v>6</v>
      </c>
      <c r="C26" s="1">
        <v>50</v>
      </c>
      <c r="D26" s="1">
        <f t="shared" si="0"/>
        <v>45.986622073578594</v>
      </c>
      <c r="E26" s="1">
        <f t="shared" si="1"/>
        <v>55</v>
      </c>
      <c r="F26">
        <v>6578</v>
      </c>
      <c r="G26">
        <v>3</v>
      </c>
      <c r="H26">
        <v>287</v>
      </c>
      <c r="I26">
        <v>57</v>
      </c>
      <c r="J26" s="4">
        <f>COUNTIF($B$3:B26,"&gt;0")</f>
        <v>4</v>
      </c>
    </row>
    <row r="27" spans="1:10" ht="15.75" x14ac:dyDescent="0.3">
      <c r="A27" t="s">
        <v>24</v>
      </c>
      <c r="C27" s="1">
        <v>40.459090909090897</v>
      </c>
      <c r="D27" s="1">
        <f t="shared" si="0"/>
        <v>37.211538461538453</v>
      </c>
      <c r="E27" s="1">
        <f t="shared" si="1"/>
        <v>44.504999999999988</v>
      </c>
      <c r="F27">
        <v>587</v>
      </c>
      <c r="G27">
        <v>45</v>
      </c>
      <c r="H27">
        <v>87</v>
      </c>
      <c r="I27">
        <v>20375</v>
      </c>
      <c r="J27" s="4">
        <f>COUNTIF($B$3:B27,"&gt;0")</f>
        <v>4</v>
      </c>
    </row>
    <row r="28" spans="1:10" ht="15.75" x14ac:dyDescent="0.3">
      <c r="A28" t="s">
        <v>25</v>
      </c>
      <c r="C28" s="1">
        <v>41.472727272727298</v>
      </c>
      <c r="D28" s="1">
        <f t="shared" si="0"/>
        <v>38.143812709030122</v>
      </c>
      <c r="E28" s="1">
        <f t="shared" si="1"/>
        <v>45.620000000000026</v>
      </c>
      <c r="F28">
        <v>973</v>
      </c>
      <c r="G28">
        <v>758</v>
      </c>
      <c r="H28">
        <v>87</v>
      </c>
      <c r="I28">
        <v>725</v>
      </c>
      <c r="J28" s="4">
        <f>COUNTIF($B$3:B28,"&gt;0")</f>
        <v>4</v>
      </c>
    </row>
    <row r="29" spans="1:10" ht="15.75" x14ac:dyDescent="0.3">
      <c r="A29" t="s">
        <v>26</v>
      </c>
      <c r="C29" s="1">
        <v>42.486363636363599</v>
      </c>
      <c r="D29" s="1">
        <f t="shared" si="0"/>
        <v>39.076086956521706</v>
      </c>
      <c r="E29" s="1">
        <f t="shared" si="1"/>
        <v>46.734999999999957</v>
      </c>
      <c r="F29">
        <v>37</v>
      </c>
      <c r="G29">
        <v>857</v>
      </c>
      <c r="H29">
        <v>87</v>
      </c>
      <c r="I29">
        <v>758</v>
      </c>
      <c r="J29" s="4">
        <f>COUNTIF($B$3:B29,"&gt;0")</f>
        <v>4</v>
      </c>
    </row>
    <row r="30" spans="1:10" ht="15.75" x14ac:dyDescent="0.3">
      <c r="A30" t="s">
        <v>27</v>
      </c>
      <c r="C30" s="1">
        <v>43.5</v>
      </c>
      <c r="D30" s="1">
        <f t="shared" si="0"/>
        <v>40.008361204013383</v>
      </c>
      <c r="E30" s="1">
        <f t="shared" si="1"/>
        <v>47.85</v>
      </c>
      <c r="F30">
        <v>278</v>
      </c>
      <c r="G30">
        <v>25</v>
      </c>
      <c r="H30">
        <v>587</v>
      </c>
      <c r="I30">
        <v>857</v>
      </c>
      <c r="J30" s="4">
        <f>COUNTIF($B$3:B30,"&gt;0")</f>
        <v>4</v>
      </c>
    </row>
    <row r="31" spans="1:10" ht="15.75" x14ac:dyDescent="0.3">
      <c r="A31" t="s">
        <v>28</v>
      </c>
      <c r="C31" s="1">
        <v>44.513636363636401</v>
      </c>
      <c r="D31" s="1">
        <f t="shared" si="0"/>
        <v>40.940635451505052</v>
      </c>
      <c r="E31" s="1">
        <f t="shared" si="1"/>
        <v>48.965000000000039</v>
      </c>
      <c r="F31">
        <v>78</v>
      </c>
      <c r="G31">
        <v>258</v>
      </c>
      <c r="H31">
        <v>74</v>
      </c>
      <c r="I31">
        <v>25</v>
      </c>
      <c r="J31" s="4">
        <f>COUNTIF($B$3:B31,"&gt;0")</f>
        <v>4</v>
      </c>
    </row>
    <row r="32" spans="1:10" ht="15.75" x14ac:dyDescent="0.3">
      <c r="A32" t="s">
        <v>29</v>
      </c>
      <c r="C32" s="1">
        <v>45.527272727272702</v>
      </c>
      <c r="D32" s="1">
        <f t="shared" si="0"/>
        <v>41.872909698996629</v>
      </c>
      <c r="E32" s="1">
        <f t="shared" si="1"/>
        <v>50.07999999999997</v>
      </c>
      <c r="F32">
        <v>3</v>
      </c>
      <c r="G32">
        <v>58757</v>
      </c>
      <c r="H32">
        <v>1</v>
      </c>
      <c r="I32">
        <v>258</v>
      </c>
      <c r="J32" s="4">
        <f>COUNTIF($B$3:B32,"&gt;0")</f>
        <v>4</v>
      </c>
    </row>
    <row r="33" spans="1:10" ht="15.75" x14ac:dyDescent="0.3">
      <c r="A33" t="s">
        <v>30</v>
      </c>
      <c r="C33" s="1">
        <v>46.540909090909103</v>
      </c>
      <c r="D33" s="1">
        <f t="shared" si="0"/>
        <v>42.805183946488306</v>
      </c>
      <c r="E33" s="1">
        <f t="shared" si="1"/>
        <v>51.195000000000014</v>
      </c>
      <c r="F33">
        <v>45</v>
      </c>
      <c r="G33">
        <v>5278</v>
      </c>
      <c r="H33">
        <v>257</v>
      </c>
      <c r="I33">
        <v>58757</v>
      </c>
      <c r="J33" s="4">
        <f>COUNTIF($B$3:B33,"&gt;0")</f>
        <v>4</v>
      </c>
    </row>
    <row r="34" spans="1:10" ht="15.75" x14ac:dyDescent="0.3">
      <c r="A34" t="s">
        <v>31</v>
      </c>
      <c r="C34" s="1">
        <v>47.554545454545398</v>
      </c>
      <c r="D34" s="1">
        <f t="shared" si="0"/>
        <v>43.737458193979883</v>
      </c>
      <c r="E34" s="1">
        <f t="shared" si="1"/>
        <v>52.309999999999938</v>
      </c>
      <c r="F34">
        <v>782</v>
      </c>
      <c r="G34">
        <v>255</v>
      </c>
      <c r="H34">
        <v>6387</v>
      </c>
      <c r="I34">
        <v>5278</v>
      </c>
      <c r="J34" s="4">
        <f>COUNTIF($B$3:B34,"&gt;0")</f>
        <v>4</v>
      </c>
    </row>
    <row r="35" spans="1:10" ht="15.75" x14ac:dyDescent="0.3">
      <c r="A35" t="s">
        <v>32</v>
      </c>
      <c r="B35">
        <v>16</v>
      </c>
      <c r="C35" s="1">
        <v>48.568181818181799</v>
      </c>
      <c r="D35" s="1">
        <f t="shared" si="0"/>
        <v>44.66973244147156</v>
      </c>
      <c r="E35" s="1">
        <f t="shared" si="1"/>
        <v>53.424999999999983</v>
      </c>
      <c r="F35">
        <v>2755</v>
      </c>
      <c r="G35">
        <v>287</v>
      </c>
      <c r="H35">
        <v>6578</v>
      </c>
      <c r="I35">
        <v>255</v>
      </c>
      <c r="J35" s="4">
        <f>COUNTIF($B$3:B35,"&gt;0")</f>
        <v>5</v>
      </c>
    </row>
    <row r="36" spans="1:10" ht="15.75" x14ac:dyDescent="0.3">
      <c r="A36" t="s">
        <v>33</v>
      </c>
      <c r="B36">
        <v>2</v>
      </c>
      <c r="C36" s="1">
        <v>49.5818181818182</v>
      </c>
      <c r="D36" s="1">
        <f t="shared" si="0"/>
        <v>45.602006688963229</v>
      </c>
      <c r="E36" s="1">
        <f t="shared" si="1"/>
        <v>54.54000000000002</v>
      </c>
      <c r="F36">
        <v>36789</v>
      </c>
      <c r="G36">
        <v>87</v>
      </c>
      <c r="H36">
        <v>587</v>
      </c>
      <c r="I36">
        <v>287</v>
      </c>
      <c r="J36" s="4">
        <f>COUNTIF($B$3:B36,"&gt;0")</f>
        <v>6</v>
      </c>
    </row>
    <row r="37" spans="1:10" ht="15.75" x14ac:dyDescent="0.3">
      <c r="A37" t="s">
        <v>34</v>
      </c>
      <c r="B37">
        <v>25</v>
      </c>
      <c r="C37" s="1">
        <v>50.595454545454501</v>
      </c>
      <c r="D37" s="1">
        <f t="shared" si="0"/>
        <v>46.534280936454813</v>
      </c>
      <c r="E37" s="1">
        <f t="shared" si="1"/>
        <v>55.654999999999951</v>
      </c>
      <c r="F37">
        <v>45</v>
      </c>
      <c r="G37">
        <v>87</v>
      </c>
      <c r="H37" s="1">
        <v>58</v>
      </c>
      <c r="I37">
        <v>87</v>
      </c>
      <c r="J37" s="4">
        <f>COUNTIF($B$3:B37,"&gt;0")</f>
        <v>7</v>
      </c>
    </row>
    <row r="38" spans="1:10" ht="15.75" x14ac:dyDescent="0.3">
      <c r="A38" t="s">
        <v>35</v>
      </c>
      <c r="C38" s="1">
        <v>29</v>
      </c>
      <c r="D38" s="1">
        <f t="shared" si="0"/>
        <v>26.672240802675585</v>
      </c>
      <c r="E38" s="1">
        <f t="shared" si="1"/>
        <v>31.9</v>
      </c>
      <c r="F38">
        <v>87</v>
      </c>
      <c r="G38">
        <v>87</v>
      </c>
      <c r="H38" s="1">
        <v>5872</v>
      </c>
      <c r="I38">
        <v>87</v>
      </c>
      <c r="J38" s="4">
        <f>COUNTIF($B$3:B38,"&gt;0")</f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8"/>
  <sheetViews>
    <sheetView tabSelected="1" workbookViewId="0">
      <selection activeCell="C12" sqref="C12"/>
    </sheetView>
  </sheetViews>
  <sheetFormatPr baseColWidth="10" defaultRowHeight="15" x14ac:dyDescent="0.25"/>
  <cols>
    <col min="1" max="1" width="17.85546875" customWidth="1"/>
    <col min="2" max="2" width="7.7109375" customWidth="1"/>
    <col min="3" max="3" width="19.85546875" customWidth="1"/>
    <col min="4" max="4" width="21.42578125" customWidth="1"/>
    <col min="6" max="6" width="34.85546875" customWidth="1"/>
    <col min="7" max="7" width="16.140625" customWidth="1"/>
  </cols>
  <sheetData>
    <row r="1" spans="1:11" x14ac:dyDescent="0.25">
      <c r="A1" t="s">
        <v>114</v>
      </c>
      <c r="B1" t="s">
        <v>39</v>
      </c>
      <c r="C1" t="s">
        <v>37</v>
      </c>
      <c r="D1" t="s">
        <v>38</v>
      </c>
      <c r="G1" s="9" t="s">
        <v>112</v>
      </c>
      <c r="H1" s="10"/>
      <c r="I1" s="10"/>
      <c r="J1" s="10"/>
      <c r="K1" s="11"/>
    </row>
    <row r="2" spans="1:11" x14ac:dyDescent="0.25">
      <c r="A2" t="str">
        <f t="array" ref="A2">IF(COUNTIF(Num,ROWS($1:1)),INDEX(produit,MATCH(ROWS($1:1),Num,0)),"")</f>
        <v>produit 1</v>
      </c>
      <c r="B2">
        <f t="array" ref="B2">IF(COUNTIF(Num,ROWS($1:1)),INDEX(Qté,MATCH(ROWS($1:1),Num,0)),"")</f>
        <v>1</v>
      </c>
      <c r="C2" s="1">
        <f>IF(COUNTIF(Num,ROWS($1:1)),INDEX(PxPbcHT,MATCH(ROWS($1:1),Num,0)),"")</f>
        <v>16.555183946488295</v>
      </c>
      <c r="D2" s="1">
        <f>IF(COUNTIF(Num,ROWS($1:1)),INDEX(PxPbcTTC,MATCH(ROWS($1:1),Num,0)),"")</f>
        <v>19.8</v>
      </c>
      <c r="H2" s="6" t="e">
        <f ca="1">OFFSET(produit!A3,,,COUNTA(produit!$A:$A))</f>
        <v>#VALUE!</v>
      </c>
      <c r="I2" s="7"/>
      <c r="J2" s="7"/>
      <c r="K2" s="8"/>
    </row>
    <row r="3" spans="1:11" x14ac:dyDescent="0.25">
      <c r="A3" t="str">
        <f t="array" ref="A3">IF(COUNTIF(Num,ROWS($1:2)),INDEX(produit,MATCH(ROWS($1:2),Num,0)),"")</f>
        <v>produit 6</v>
      </c>
      <c r="B3">
        <f t="array" ref="B3">IF(COUNTIF(Num,ROWS($1:2)),INDEX(Qté,MATCH(ROWS($1:2),Num,0)),"")</f>
        <v>12</v>
      </c>
      <c r="C3" s="1">
        <f>IF(COUNTIF(Num,ROWS($1:2)),INDEX(PxPbcHT,MATCH(ROWS($1:2),Num,0)),"")</f>
        <v>21.153846153846157</v>
      </c>
      <c r="D3" s="1">
        <f>IF(COUNTIF(Num,ROWS($1:2)),INDEX(PxPbcTTC,MATCH(ROWS($1:2),Num,0)),"")</f>
        <v>25.3</v>
      </c>
      <c r="H3" s="6">
        <f ca="1">OFFSET(produit,,2)</f>
        <v>18</v>
      </c>
      <c r="I3" s="7"/>
      <c r="J3" s="7"/>
      <c r="K3" s="8"/>
    </row>
    <row r="4" spans="1:11" x14ac:dyDescent="0.25">
      <c r="A4" t="str">
        <f t="array" ref="A4">IF(COUNTIF(Num,ROWS($1:3)),INDEX(produit,MATCH(ROWS($1:3),Num,0)),"")</f>
        <v>produit 10</v>
      </c>
      <c r="B4">
        <f t="array" ref="B4">IF(COUNTIF(Num,ROWS($1:3)),INDEX(Qté,MATCH(ROWS($1:3),Num,0)),"")</f>
        <v>30</v>
      </c>
      <c r="C4" s="1">
        <f>IF(COUNTIF(Num,ROWS($1:3)),INDEX(PxPbcHT,MATCH(ROWS($1:3),Num,0)),"")</f>
        <v>25.292642140468228</v>
      </c>
      <c r="D4" s="1">
        <f>IF(COUNTIF(Num,ROWS($1:3)),INDEX(PxPbcTTC,MATCH(ROWS($1:3),Num,0)),"")</f>
        <v>30.25</v>
      </c>
      <c r="H4" s="6">
        <f ca="1">OFFSET(produit,,4)</f>
        <v>21.45</v>
      </c>
      <c r="I4" s="7"/>
      <c r="J4" s="7"/>
      <c r="K4" s="8"/>
    </row>
    <row r="5" spans="1:11" x14ac:dyDescent="0.25">
      <c r="A5" t="str">
        <f t="array" ref="A5">IF(COUNTIF(Num,ROWS($1:4)),INDEX(produit,MATCH(ROWS($1:4),Num,0)),"")</f>
        <v>produit 24</v>
      </c>
      <c r="B5">
        <f t="array" ref="B5">IF(COUNTIF(Num,ROWS($1:4)),INDEX(Qté,MATCH(ROWS($1:4),Num,0)),"")</f>
        <v>6</v>
      </c>
      <c r="C5" s="1">
        <f>IF(COUNTIF(Num,ROWS($1:4)),INDEX(PxPbcHT,MATCH(ROWS($1:4),Num,0)),"")</f>
        <v>45.986622073578594</v>
      </c>
      <c r="D5" s="1">
        <f>IF(COUNTIF(Num,ROWS($1:4)),INDEX(PxPbcTTC,MATCH(ROWS($1:4),Num,0)),"")</f>
        <v>55</v>
      </c>
      <c r="H5" s="6">
        <f ca="1">OFFSET(produit,,5)</f>
        <v>5</v>
      </c>
      <c r="I5" s="7"/>
      <c r="J5" s="7"/>
      <c r="K5" s="8"/>
    </row>
    <row r="6" spans="1:11" x14ac:dyDescent="0.25">
      <c r="A6" t="str">
        <f t="array" ref="A6">IF(COUNTIF(Num,ROWS($1:5)),INDEX(produit,MATCH(ROWS($1:5),Num,0)),"")</f>
        <v>produit 33</v>
      </c>
      <c r="B6">
        <f t="array" ref="B6">IF(COUNTIF(Num,ROWS($1:5)),INDEX(Qté,MATCH(ROWS($1:5),Num,0)),"")</f>
        <v>16</v>
      </c>
      <c r="C6" s="1">
        <f>IF(COUNTIF(Num,ROWS($1:5)),INDEX(PxPbcHT,MATCH(ROWS($1:5),Num,0)),"")</f>
        <v>44.66973244147156</v>
      </c>
      <c r="D6" s="1">
        <f>IF(COUNTIF(Num,ROWS($1:5)),INDEX(PxPbcTTC,MATCH(ROWS($1:5),Num,0)),"")</f>
        <v>53.424999999999983</v>
      </c>
      <c r="H6" s="6">
        <f ca="1">OFFSET(produit,,10)</f>
        <v>0</v>
      </c>
      <c r="I6" s="7"/>
      <c r="J6" s="7"/>
      <c r="K6" s="8"/>
    </row>
    <row r="7" spans="1:11" x14ac:dyDescent="0.25">
      <c r="A7" t="str">
        <f t="array" ref="A7">IF(COUNTIF(Num,ROWS($1:6)),INDEX(produit,MATCH(ROWS($1:6),Num,0)),"")</f>
        <v>produit 34</v>
      </c>
      <c r="B7">
        <f t="array" ref="B7">IF(COUNTIF(Num,ROWS($1:6)),INDEX(Qté,MATCH(ROWS($1:6),Num,0)),"")</f>
        <v>2</v>
      </c>
      <c r="C7" s="1">
        <f>IF(COUNTIF(Num,ROWS($1:6)),INDEX(PxPbcHT,MATCH(ROWS($1:6),Num,0)),"")</f>
        <v>45.602006688963229</v>
      </c>
      <c r="D7" s="1">
        <f>IF(COUNTIF(Num,ROWS($1:6)),INDEX(PxPbcTTC,MATCH(ROWS($1:6),Num,0)),"")</f>
        <v>54.54000000000002</v>
      </c>
    </row>
    <row r="8" spans="1:11" x14ac:dyDescent="0.25">
      <c r="A8" t="str">
        <f t="array" ref="A8">IF(COUNTIF(Num,ROWS($1:7)),INDEX(produit,MATCH(ROWS($1:7),Num,0)),"")</f>
        <v>produit 35</v>
      </c>
      <c r="B8">
        <f t="array" ref="B8">IF(COUNTIF(Num,ROWS($1:7)),INDEX(Qté,MATCH(ROWS($1:7),Num,0)),"")</f>
        <v>25</v>
      </c>
      <c r="C8" s="1">
        <f>IF(COUNTIF(Num,ROWS($1:7)),INDEX(PxPbcHT,MATCH(ROWS($1:7),Num,0)),"")</f>
        <v>46.534280936454813</v>
      </c>
      <c r="D8" s="1">
        <f>IF(COUNTIF(Num,ROWS($1:7)),INDEX(PxPbcTTC,MATCH(ROWS($1:7),Num,0)),"")</f>
        <v>55.654999999999951</v>
      </c>
    </row>
    <row r="9" spans="1:11" x14ac:dyDescent="0.25">
      <c r="A9" t="str">
        <f t="array" ref="A9">IF(COUNTIF(Num,ROWS($1:8)),INDEX(produit,MATCH(ROWS($1:8),Num,0)),"")</f>
        <v/>
      </c>
      <c r="B9" t="str">
        <f t="array" ref="B9">IF(COUNTIF(Num,ROWS($1:8)),INDEX(Qté,MATCH(ROWS($1:8),Num,0)),"")</f>
        <v/>
      </c>
      <c r="C9" t="str">
        <f t="array" ref="C9">IF(COUNTIF(Num,ROWS($1:8)),INDEX(prixpublicht,MATCH(ROWS($1:8),Num,0)),"")</f>
        <v/>
      </c>
      <c r="D9" t="str">
        <f t="array" ref="D9">IF(COUNTIF(Num,ROWS($1:8)),INDEX(prixpublicttc,MATCH(ROWS($1:8),Num,0)),"")</f>
        <v/>
      </c>
    </row>
    <row r="10" spans="1:11" x14ac:dyDescent="0.25">
      <c r="A10" t="str">
        <f t="array" ref="A10">IF(COUNTIF(Num,ROWS($1:9)),INDEX(produit,MATCH(ROWS($1:9),Num,0)),"")</f>
        <v/>
      </c>
      <c r="B10" t="str">
        <f t="array" ref="B10">IF(COUNTIF(Num,ROWS($1:9)),INDEX(Qté,MATCH(ROWS($1:9),Num,0)),"")</f>
        <v/>
      </c>
      <c r="C10" t="str">
        <f t="array" ref="C10">IF(COUNTIF(Num,ROWS($1:9)),INDEX(prixpublicht,MATCH(ROWS($1:9),Num,0)),"")</f>
        <v/>
      </c>
      <c r="D10" t="str">
        <f t="array" ref="D10">IF(COUNTIF(Num,ROWS($1:9)),INDEX(prixpublicttc,MATCH(ROWS($1:9),Num,0)),"")</f>
        <v/>
      </c>
    </row>
    <row r="11" spans="1:11" x14ac:dyDescent="0.25">
      <c r="A11" t="str">
        <f t="array" ref="A11">IF(COUNTIF(Num,ROWS($1:10)),INDEX(produit,MATCH(ROWS($1:10),Num,0)),"")</f>
        <v/>
      </c>
      <c r="B11" t="str">
        <f t="array" ref="B11">IF(COUNTIF(Num,ROWS($1:10)),INDEX(Qté,MATCH(ROWS($1:10),Num,0)),"")</f>
        <v/>
      </c>
      <c r="C11" t="str">
        <f t="array" ref="C11">IF(COUNTIF(Num,ROWS($1:10)),INDEX(prixpublicht,MATCH(ROWS($1:10),Num,0)),"")</f>
        <v/>
      </c>
      <c r="D11" t="str">
        <f t="array" ref="D11">IF(COUNTIF(Num,ROWS($1:10)),INDEX(prixpublicttc,MATCH(ROWS($1:10),Num,0)),"")</f>
        <v/>
      </c>
    </row>
    <row r="12" spans="1:11" x14ac:dyDescent="0.25">
      <c r="A12" t="str">
        <f t="array" ref="A12">IF(COUNTIF(Num,ROWS($1:11)),INDEX(produit,MATCH(ROWS($1:11),Num,0)),"")</f>
        <v/>
      </c>
      <c r="B12" t="str">
        <f t="array" ref="B12">IF(COUNTIF(Num,ROWS($1:11)),INDEX(Qté,MATCH(ROWS($1:11),Num,0)),"")</f>
        <v/>
      </c>
      <c r="C12" t="str">
        <f t="array" ref="C12">IF(COUNTIF(Num,ROWS($1:11)),INDEX(prixpublicht,MATCH(ROWS($1:11),Num,0)),"")</f>
        <v/>
      </c>
      <c r="D12" t="str">
        <f t="array" ref="D12">IF(COUNTIF(Num,ROWS($1:11)),INDEX(prixpublicttc,MATCH(ROWS($1:11),Num,0)),"")</f>
        <v/>
      </c>
    </row>
    <row r="13" spans="1:11" x14ac:dyDescent="0.25">
      <c r="A13" t="str">
        <f t="array" ref="A13">IF(COUNTIF(Num,ROWS($1:12)),INDEX(produit,MATCH(ROWS($1:12),Num,0)),"")</f>
        <v/>
      </c>
      <c r="B13" t="str">
        <f t="array" ref="B13">IF(COUNTIF(Num,ROWS($1:12)),INDEX(Qté,MATCH(ROWS($1:12),Num,0)),"")</f>
        <v/>
      </c>
      <c r="C13" t="str">
        <f t="array" ref="C13">IF(COUNTIF(Num,ROWS($1:12)),INDEX(prixpublicht,MATCH(ROWS($1:12),Num,0)),"")</f>
        <v/>
      </c>
      <c r="D13" t="str">
        <f t="array" ref="D13">IF(COUNTIF(Num,ROWS($1:12)),INDEX(prixpublicttc,MATCH(ROWS($1:12),Num,0)),"")</f>
        <v/>
      </c>
    </row>
    <row r="14" spans="1:11" x14ac:dyDescent="0.25">
      <c r="A14" t="str">
        <f t="array" ref="A14">IF(COUNTIF(Num,ROWS($1:13)),INDEX(produit,MATCH(ROWS($1:13),Num,0)),"")</f>
        <v/>
      </c>
      <c r="B14" t="str">
        <f t="array" ref="B14">IF(COUNTIF(Num,ROWS($1:13)),INDEX(Qté,MATCH(ROWS($1:13),Num,0)),"")</f>
        <v/>
      </c>
      <c r="C14" t="str">
        <f t="array" ref="C14">IF(COUNTIF(Num,ROWS($1:13)),INDEX(prixpublicht,MATCH(ROWS($1:13),Num,0)),"")</f>
        <v/>
      </c>
      <c r="D14" t="str">
        <f t="array" ref="D14">IF(COUNTIF(Num,ROWS($1:13)),INDEX(prixpublicttc,MATCH(ROWS($1:13),Num,0)),"")</f>
        <v/>
      </c>
    </row>
    <row r="15" spans="1:11" x14ac:dyDescent="0.25">
      <c r="A15" t="str">
        <f t="array" ref="A15">IF(COUNTIF(Num,ROWS($1:14)),INDEX(produit,MATCH(ROWS($1:14),Num,0)),"")</f>
        <v/>
      </c>
      <c r="B15" t="str">
        <f t="array" ref="B15">IF(COUNTIF(Num,ROWS($1:14)),INDEX(Qté,MATCH(ROWS($1:14),Num,0)),"")</f>
        <v/>
      </c>
      <c r="C15" t="str">
        <f t="array" ref="C15">IF(COUNTIF(Num,ROWS($1:14)),INDEX(prixpublicht,MATCH(ROWS($1:14),Num,0)),"")</f>
        <v/>
      </c>
      <c r="D15" t="str">
        <f t="array" ref="D15">IF(COUNTIF(Num,ROWS($1:14)),INDEX(prixpublicttc,MATCH(ROWS($1:14),Num,0)),"")</f>
        <v/>
      </c>
    </row>
    <row r="16" spans="1:11" x14ac:dyDescent="0.25">
      <c r="A16" t="str">
        <f t="array" ref="A16">IF(COUNTIF(Num,ROWS($1:15)),INDEX(produit,MATCH(ROWS($1:15),Num,0)),"")</f>
        <v/>
      </c>
      <c r="B16" t="str">
        <f t="array" ref="B16">IF(COUNTIF(Num,ROWS($1:15)),INDEX(Qté,MATCH(ROWS($1:15),Num,0)),"")</f>
        <v/>
      </c>
      <c r="C16" t="str">
        <f t="array" ref="C16">IF(COUNTIF(Num,ROWS($1:15)),INDEX(prixpublicht,MATCH(ROWS($1:15),Num,0)),"")</f>
        <v/>
      </c>
      <c r="D16" t="str">
        <f t="array" ref="D16">IF(COUNTIF(Num,ROWS($1:15)),INDEX(prixpublicttc,MATCH(ROWS($1:15),Num,0)),"")</f>
        <v/>
      </c>
      <c r="F16" t="s">
        <v>115</v>
      </c>
    </row>
    <row r="17" spans="1:4" x14ac:dyDescent="0.25">
      <c r="A17" t="str">
        <f t="array" ref="A17">IF(COUNTIF(Num,ROWS($1:16)),INDEX(produit,MATCH(ROWS($1:16),Num,0)),"")</f>
        <v/>
      </c>
      <c r="B17" t="str">
        <f t="array" ref="B17">IF(COUNTIF(Num,ROWS($1:16)),INDEX(Qté,MATCH(ROWS($1:16),Num,0)),"")</f>
        <v/>
      </c>
      <c r="C17" t="str">
        <f t="array" ref="C17">IF(COUNTIF(Num,ROWS($1:16)),INDEX(prixpublicht,MATCH(ROWS($1:16),Num,0)),"")</f>
        <v/>
      </c>
      <c r="D17" t="str">
        <f t="array" ref="D17">IF(COUNTIF(Num,ROWS($1:16)),INDEX(prixpublicttc,MATCH(ROWS($1:16),Num,0)),"")</f>
        <v/>
      </c>
    </row>
    <row r="18" spans="1:4" x14ac:dyDescent="0.25">
      <c r="A18" t="str">
        <f t="array" ref="A18">IF(COUNTIF(Num,ROWS($1:17)),INDEX(produit,MATCH(ROWS($1:17),Num,0)),"")</f>
        <v/>
      </c>
      <c r="B18" t="str">
        <f t="array" ref="B18">IF(COUNTIF(Num,ROWS($1:17)),INDEX(Qté,MATCH(ROWS($1:17),Num,0)),"")</f>
        <v/>
      </c>
      <c r="C18" t="str">
        <f t="array" ref="C18">IF(COUNTIF(Num,ROWS($1:17)),INDEX(prixpublicht,MATCH(ROWS($1:17),Num,0)),"")</f>
        <v/>
      </c>
      <c r="D18" t="str">
        <f t="array" ref="D18">IF(COUNTIF(Num,ROWS($1:17)),INDEX(prixpublicttc,MATCH(ROWS($1:17),Num,0)),"")</f>
        <v/>
      </c>
    </row>
    <row r="19" spans="1:4" x14ac:dyDescent="0.25">
      <c r="A19" t="str">
        <f t="array" ref="A19">IF(COUNTIF(Num,ROWS($1:18)),INDEX(produit,MATCH(ROWS($1:18),Num,0)),"")</f>
        <v/>
      </c>
      <c r="B19" t="str">
        <f t="array" ref="B19">IF(COUNTIF(Num,ROWS($1:18)),INDEX(Qté,MATCH(ROWS($1:18),Num,0)),"")</f>
        <v/>
      </c>
      <c r="C19" t="str">
        <f t="array" ref="C19">IF(COUNTIF(Num,ROWS($1:18)),INDEX(prixpublicht,MATCH(ROWS($1:18),Num,0)),"")</f>
        <v/>
      </c>
      <c r="D19" t="str">
        <f t="array" ref="D19">IF(COUNTIF(Num,ROWS($1:18)),INDEX(prixpublicttc,MATCH(ROWS($1:18),Num,0)),"")</f>
        <v/>
      </c>
    </row>
    <row r="20" spans="1:4" x14ac:dyDescent="0.25">
      <c r="A20" t="str">
        <f t="array" ref="A20">IF(COUNTIF(Num,ROWS($1:19)),INDEX(produit,MATCH(ROWS($1:19),Num,0)),"")</f>
        <v/>
      </c>
      <c r="B20" t="str">
        <f t="array" ref="B20">IF(COUNTIF(Num,ROWS($1:19)),INDEX(Qté,MATCH(ROWS($1:19),Num,0)),"")</f>
        <v/>
      </c>
      <c r="C20" t="str">
        <f t="array" ref="C20">IF(COUNTIF(Num,ROWS($1:19)),INDEX(prixpublicht,MATCH(ROWS($1:19),Num,0)),"")</f>
        <v/>
      </c>
      <c r="D20" t="str">
        <f t="array" ref="D20">IF(COUNTIF(Num,ROWS($1:19)),INDEX(prixpublicttc,MATCH(ROWS($1:19),Num,0)),"")</f>
        <v/>
      </c>
    </row>
    <row r="21" spans="1:4" x14ac:dyDescent="0.25">
      <c r="A21" t="str">
        <f t="array" ref="A21">IF(COUNTIF(Num,ROWS($1:20)),INDEX(produit,MATCH(ROWS($1:20),Num,0)),"")</f>
        <v/>
      </c>
      <c r="B21" t="str">
        <f t="array" ref="B21">IF(COUNTIF(Num,ROWS($1:20)),INDEX(Qté,MATCH(ROWS($1:20),Num,0)),"")</f>
        <v/>
      </c>
      <c r="C21" t="str">
        <f t="array" ref="C21">IF(COUNTIF(Num,ROWS($1:20)),INDEX(prixpublicht,MATCH(ROWS($1:20),Num,0)),"")</f>
        <v/>
      </c>
      <c r="D21" t="str">
        <f t="array" ref="D21">IF(COUNTIF(Num,ROWS($1:20)),INDEX(prixpublicttc,MATCH(ROWS($1:20),Num,0)),"")</f>
        <v/>
      </c>
    </row>
    <row r="22" spans="1:4" x14ac:dyDescent="0.25">
      <c r="A22" t="str">
        <f t="array" ref="A22">IF(COUNTIF(Num,ROWS($1:21)),INDEX(produit,MATCH(ROWS($1:21),Num,0)),"")</f>
        <v/>
      </c>
      <c r="B22" t="str">
        <f t="array" ref="B22">IF(COUNTIF(Num,ROWS($1:21)),INDEX(Qté,MATCH(ROWS($1:21),Num,0)),"")</f>
        <v/>
      </c>
      <c r="C22" t="str">
        <f t="array" ref="C22">IF(COUNTIF(Num,ROWS($1:21)),INDEX(prixpublicht,MATCH(ROWS($1:21),Num,0)),"")</f>
        <v/>
      </c>
      <c r="D22" t="str">
        <f t="array" ref="D22">IF(COUNTIF(Num,ROWS($1:21)),INDEX(prixpublicttc,MATCH(ROWS($1:21),Num,0)),"")</f>
        <v/>
      </c>
    </row>
    <row r="23" spans="1:4" x14ac:dyDescent="0.25">
      <c r="A23" t="str">
        <f t="array" ref="A23">IF(COUNTIF(Num,ROWS($1:22)),INDEX(produit,MATCH(ROWS($1:22),Num,0)),"")</f>
        <v/>
      </c>
      <c r="B23" t="str">
        <f t="array" ref="B23">IF(COUNTIF(Num,ROWS($1:22)),INDEX(Qté,MATCH(ROWS($1:22),Num,0)),"")</f>
        <v/>
      </c>
      <c r="C23" t="str">
        <f t="array" ref="C23">IF(COUNTIF(Num,ROWS($1:22)),INDEX(prixpublicht,MATCH(ROWS($1:22),Num,0)),"")</f>
        <v/>
      </c>
      <c r="D23" t="str">
        <f t="array" ref="D23">IF(COUNTIF(Num,ROWS($1:22)),INDEX(prixpublicttc,MATCH(ROWS($1:22),Num,0)),"")</f>
        <v/>
      </c>
    </row>
    <row r="24" spans="1:4" x14ac:dyDescent="0.25">
      <c r="A24" t="str">
        <f t="array" ref="A24">IF(COUNTIF(Num,ROWS($1:23)),INDEX(produit,MATCH(ROWS($1:23),Num,0)),"")</f>
        <v/>
      </c>
      <c r="B24" t="str">
        <f t="array" ref="B24">IF(COUNTIF(Num,ROWS($1:23)),INDEX(Qté,MATCH(ROWS($1:23),Num,0)),"")</f>
        <v/>
      </c>
      <c r="C24" t="str">
        <f t="array" ref="C24">IF(COUNTIF(Num,ROWS($1:23)),INDEX(prixpublicht,MATCH(ROWS($1:23),Num,0)),"")</f>
        <v/>
      </c>
      <c r="D24" t="str">
        <f t="array" ref="D24">IF(COUNTIF(Num,ROWS($1:23)),INDEX(prixpublicttc,MATCH(ROWS($1:23),Num,0)),"")</f>
        <v/>
      </c>
    </row>
    <row r="25" spans="1:4" x14ac:dyDescent="0.25">
      <c r="A25" t="str">
        <f t="array" ref="A25">IF(COUNTIF(Num,ROWS($1:24)),INDEX(produit,MATCH(ROWS($1:24),Num,0)),"")</f>
        <v/>
      </c>
      <c r="B25" t="str">
        <f t="array" ref="B25">IF(COUNTIF(Num,ROWS($1:24)),INDEX(Qté,MATCH(ROWS($1:24),Num,0)),"")</f>
        <v/>
      </c>
      <c r="C25" t="str">
        <f t="array" ref="C25">IF(COUNTIF(Num,ROWS($1:24)),INDEX(prixpublicht,MATCH(ROWS($1:24),Num,0)),"")</f>
        <v/>
      </c>
      <c r="D25" t="str">
        <f t="array" ref="D25">IF(COUNTIF(Num,ROWS($1:24)),INDEX(prixpublicttc,MATCH(ROWS($1:24),Num,0)),"")</f>
        <v/>
      </c>
    </row>
    <row r="26" spans="1:4" x14ac:dyDescent="0.25">
      <c r="A26" t="str">
        <f t="array" ref="A26">IF(COUNTIF(Num,ROWS($1:25)),INDEX(produit,MATCH(ROWS($1:25),Num,0)),"")</f>
        <v/>
      </c>
      <c r="B26" t="str">
        <f t="array" ref="B26">IF(COUNTIF(Num,ROWS($1:25)),INDEX(Qté,MATCH(ROWS($1:25),Num,0)),"")</f>
        <v/>
      </c>
      <c r="C26" t="str">
        <f t="array" ref="C26">IF(COUNTIF(Num,ROWS($1:25)),INDEX(prixpublicht,MATCH(ROWS($1:25),Num,0)),"")</f>
        <v/>
      </c>
      <c r="D26" t="str">
        <f t="array" ref="D26">IF(COUNTIF(Num,ROWS($1:25)),INDEX(prixpublicttc,MATCH(ROWS($1:25),Num,0)),"")</f>
        <v/>
      </c>
    </row>
    <row r="27" spans="1:4" x14ac:dyDescent="0.25">
      <c r="A27" t="str">
        <f t="array" ref="A27">IF(COUNTIF(Num,ROWS($1:26)),INDEX(produit,MATCH(ROWS($1:26),Num,0)),"")</f>
        <v/>
      </c>
      <c r="B27" t="str">
        <f t="array" ref="B27">IF(COUNTIF(Num,ROWS($1:26)),INDEX(Qté,MATCH(ROWS($1:26),Num,0)),"")</f>
        <v/>
      </c>
      <c r="C27" t="str">
        <f t="array" ref="C27">IF(COUNTIF(Num,ROWS($1:26)),INDEX(prixpublicht,MATCH(ROWS($1:26),Num,0)),"")</f>
        <v/>
      </c>
      <c r="D27" t="str">
        <f t="array" ref="D27">IF(COUNTIF(Num,ROWS($1:26)),INDEX(prixpublicttc,MATCH(ROWS($1:26),Num,0)),"")</f>
        <v/>
      </c>
    </row>
    <row r="28" spans="1:4" x14ac:dyDescent="0.25">
      <c r="A28" t="str">
        <f t="array" ref="A28">IF(COUNTIF(Num,ROWS($1:27)),INDEX(produit,MATCH(ROWS($1:27),Num,0)),"")</f>
        <v/>
      </c>
      <c r="B28" t="str">
        <f t="array" ref="B28">IF(COUNTIF(Num,ROWS($1:27)),INDEX(Qté,MATCH(ROWS($1:27),Num,0)),"")</f>
        <v/>
      </c>
      <c r="C28" t="str">
        <f t="array" ref="C28">IF(COUNTIF(Num,ROWS($1:27)),INDEX(prixpublicht,MATCH(ROWS($1:27),Num,0)),"")</f>
        <v/>
      </c>
      <c r="D28" t="str">
        <f t="array" ref="D28">IF(COUNTIF(Num,ROWS($1:27)),INDEX(prixpublicttc,MATCH(ROWS($1:27),Num,0)),"")</f>
        <v/>
      </c>
    </row>
    <row r="29" spans="1:4" x14ac:dyDescent="0.25">
      <c r="A29" t="str">
        <f t="array" ref="A29">IF(COUNTIF(Num,ROWS($1:28)),INDEX(produit,MATCH(ROWS($1:28),Num,0)),"")</f>
        <v/>
      </c>
      <c r="B29" t="str">
        <f t="array" ref="B29">IF(COUNTIF(Num,ROWS($1:28)),INDEX(Qté,MATCH(ROWS($1:28),Num,0)),"")</f>
        <v/>
      </c>
      <c r="C29" t="str">
        <f t="array" ref="C29">IF(COUNTIF(Num,ROWS($1:28)),INDEX(prixpublicht,MATCH(ROWS($1:28),Num,0)),"")</f>
        <v/>
      </c>
      <c r="D29" t="str">
        <f t="array" ref="D29">IF(COUNTIF(Num,ROWS($1:28)),INDEX(prixpublicttc,MATCH(ROWS($1:28),Num,0)),"")</f>
        <v/>
      </c>
    </row>
    <row r="30" spans="1:4" x14ac:dyDescent="0.25">
      <c r="A30" t="str">
        <f t="array" ref="A30">IF(COUNTIF(Num,ROWS($1:29)),INDEX(produit,MATCH(ROWS($1:29),Num,0)),"")</f>
        <v/>
      </c>
      <c r="B30" t="str">
        <f t="array" ref="B30">IF(COUNTIF(Num,ROWS($1:29)),INDEX(Qté,MATCH(ROWS($1:29),Num,0)),"")</f>
        <v/>
      </c>
      <c r="C30" t="str">
        <f t="array" ref="C30">IF(COUNTIF(Num,ROWS($1:29)),INDEX(prixpublicht,MATCH(ROWS($1:29),Num,0)),"")</f>
        <v/>
      </c>
      <c r="D30" t="str">
        <f t="array" ref="D30">IF(COUNTIF(Num,ROWS($1:29)),INDEX(prixpublicttc,MATCH(ROWS($1:29),Num,0)),"")</f>
        <v/>
      </c>
    </row>
    <row r="31" spans="1:4" x14ac:dyDescent="0.25">
      <c r="A31" t="str">
        <f t="array" ref="A31">IF(COUNTIF(Num,ROWS($1:30)),INDEX(produit,MATCH(ROWS($1:30),Num,0)),"")</f>
        <v/>
      </c>
      <c r="B31" t="str">
        <f t="array" ref="B31">IF(COUNTIF(Num,ROWS($1:30)),INDEX(Qté,MATCH(ROWS($1:30),Num,0)),"")</f>
        <v/>
      </c>
      <c r="C31" t="str">
        <f t="array" ref="C31">IF(COUNTIF(Num,ROWS($1:30)),INDEX(prixpublicht,MATCH(ROWS($1:30),Num,0)),"")</f>
        <v/>
      </c>
      <c r="D31" t="str">
        <f t="array" ref="D31">IF(COUNTIF(Num,ROWS($1:30)),INDEX(prixpublicttc,MATCH(ROWS($1:30),Num,0)),"")</f>
        <v/>
      </c>
    </row>
    <row r="32" spans="1:4" x14ac:dyDescent="0.25">
      <c r="A32" t="str">
        <f t="array" ref="A32">IF(COUNTIF(Num,ROWS($1:31)),INDEX(produit,MATCH(ROWS($1:31),Num,0)),"")</f>
        <v/>
      </c>
      <c r="B32" t="str">
        <f t="array" ref="B32">IF(COUNTIF(Num,ROWS($1:31)),INDEX(Qté,MATCH(ROWS($1:31),Num,0)),"")</f>
        <v/>
      </c>
      <c r="C32" t="str">
        <f t="array" ref="C32">IF(COUNTIF(Num,ROWS($1:31)),INDEX(prixpublicht,MATCH(ROWS($1:31),Num,0)),"")</f>
        <v/>
      </c>
      <c r="D32" t="str">
        <f t="array" ref="D32">IF(COUNTIF(Num,ROWS($1:31)),INDEX(prixpublicttc,MATCH(ROWS($1:31),Num,0)),"")</f>
        <v/>
      </c>
    </row>
    <row r="33" spans="1:4" x14ac:dyDescent="0.25">
      <c r="A33" t="str">
        <f t="array" ref="A33">IF(COUNTIF(Num,ROWS($1:32)),INDEX(produit,MATCH(ROWS($1:32),Num,0)),"")</f>
        <v/>
      </c>
      <c r="B33" t="str">
        <f t="array" ref="B33">IF(COUNTIF(Num,ROWS($1:32)),INDEX(Qté,MATCH(ROWS($1:32),Num,0)),"")</f>
        <v/>
      </c>
      <c r="C33" t="str">
        <f t="array" ref="C33">IF(COUNTIF(Num,ROWS($1:32)),INDEX(prixpublicht,MATCH(ROWS($1:32),Num,0)),"")</f>
        <v/>
      </c>
      <c r="D33" t="str">
        <f t="array" ref="D33">IF(COUNTIF(Num,ROWS($1:32)),INDEX(prixpublicttc,MATCH(ROWS($1:32),Num,0)),"")</f>
        <v/>
      </c>
    </row>
    <row r="34" spans="1:4" x14ac:dyDescent="0.25">
      <c r="A34" t="str">
        <f t="array" ref="A34">IF(COUNTIF(Num,ROWS($1:33)),INDEX(produit,MATCH(ROWS($1:33),Num,0)),"")</f>
        <v/>
      </c>
      <c r="B34" t="str">
        <f t="array" ref="B34">IF(COUNTIF(Num,ROWS($1:33)),INDEX(Qté,MATCH(ROWS($1:33),Num,0)),"")</f>
        <v/>
      </c>
      <c r="C34" t="str">
        <f t="array" ref="C34">IF(COUNTIF(Num,ROWS($1:33)),INDEX(prixpublicht,MATCH(ROWS($1:33),Num,0)),"")</f>
        <v/>
      </c>
      <c r="D34" t="str">
        <f t="array" ref="D34">IF(COUNTIF(Num,ROWS($1:33)),INDEX(prixpublicttc,MATCH(ROWS($1:33),Num,0)),"")</f>
        <v/>
      </c>
    </row>
    <row r="35" spans="1:4" x14ac:dyDescent="0.25">
      <c r="A35" t="str">
        <f t="array" ref="A35">IF(COUNTIF(Num,ROWS($1:34)),INDEX(produit,MATCH(ROWS($1:34),Num,0)),"")</f>
        <v/>
      </c>
      <c r="B35" t="str">
        <f t="array" ref="B35">IF(COUNTIF(Num,ROWS($1:34)),INDEX(Qté,MATCH(ROWS($1:34),Num,0)),"")</f>
        <v/>
      </c>
      <c r="C35" t="str">
        <f t="array" ref="C35">IF(COUNTIF(Num,ROWS($1:34)),INDEX(prixpublicht,MATCH(ROWS($1:34),Num,0)),"")</f>
        <v/>
      </c>
      <c r="D35" t="str">
        <f t="array" ref="D35">IF(COUNTIF(Num,ROWS($1:34)),INDEX(prixpublicttc,MATCH(ROWS($1:34),Num,0)),"")</f>
        <v/>
      </c>
    </row>
    <row r="36" spans="1:4" x14ac:dyDescent="0.25">
      <c r="A36" t="str">
        <f t="array" ref="A36">IF(COUNTIF(Num,ROWS($1:35)),INDEX(produit,MATCH(ROWS($1:35),Num,0)),"")</f>
        <v/>
      </c>
      <c r="B36" t="str">
        <f t="array" ref="B36">IF(COUNTIF(Num,ROWS($1:35)),INDEX(Qté,MATCH(ROWS($1:35),Num,0)),"")</f>
        <v/>
      </c>
      <c r="C36" t="str">
        <f t="array" ref="C36">IF(COUNTIF(Num,ROWS($1:35)),INDEX(prixpublicht,MATCH(ROWS($1:35),Num,0)),"")</f>
        <v/>
      </c>
      <c r="D36" t="str">
        <f t="array" ref="D36">IF(COUNTIF(Num,ROWS($1:35)),INDEX(prixpublicttc,MATCH(ROWS($1:35),Num,0)),"")</f>
        <v/>
      </c>
    </row>
    <row r="37" spans="1:4" x14ac:dyDescent="0.25">
      <c r="A37" t="str">
        <f t="array" ref="A37">IF(COUNTIF(Num,ROWS($1:36)),INDEX(produit,MATCH(ROWS($1:36),Num,0)),"")</f>
        <v/>
      </c>
      <c r="B37" t="str">
        <f t="array" ref="B37">IF(COUNTIF(Num,ROWS($1:36)),INDEX(Qté,MATCH(ROWS($1:36),Num,0)),"")</f>
        <v/>
      </c>
      <c r="C37" t="str">
        <f t="array" ref="C37">IF(COUNTIF(Num,ROWS($1:36)),INDEX(prixpublicht,MATCH(ROWS($1:36),Num,0)),"")</f>
        <v/>
      </c>
      <c r="D37" t="str">
        <f t="array" ref="D37">IF(COUNTIF(Num,ROWS($1:36)),INDEX(prixpublicttc,MATCH(ROWS($1:36),Num,0)),"")</f>
        <v/>
      </c>
    </row>
    <row r="38" spans="1:4" x14ac:dyDescent="0.25">
      <c r="A38" t="str">
        <f t="array" ref="A38">IF(COUNTIF(Num,ROWS($1:37)),INDEX(produit,MATCH(ROWS($1:37),Num,0)),"")</f>
        <v/>
      </c>
      <c r="B38" t="str">
        <f t="array" ref="B38">IF(COUNTIF(Num,ROWS($1:37)),INDEX(Qté,MATCH(ROWS($1:37),Num,0)),"")</f>
        <v/>
      </c>
      <c r="C38" t="str">
        <f t="array" ref="C38">IF(COUNTIF(Num,ROWS($1:37)),INDEX(prixpublicht,MATCH(ROWS($1:37),Num,0)),"")</f>
        <v/>
      </c>
      <c r="D38" t="str">
        <f t="array" ref="D38">IF(COUNTIF(Num,ROWS($1:37)),INDEX(prixpublicttc,MATCH(ROWS($1:37),Num,0)),"")</f>
        <v/>
      </c>
    </row>
  </sheetData>
  <mergeCells count="1">
    <mergeCell ref="G1:K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"/>
  <sheetViews>
    <sheetView workbookViewId="0">
      <selection activeCell="B19" sqref="B19"/>
    </sheetView>
  </sheetViews>
  <sheetFormatPr baseColWidth="10" defaultRowHeight="15" x14ac:dyDescent="0.25"/>
  <cols>
    <col min="1" max="1" width="4.140625" customWidth="1"/>
    <col min="3" max="3" width="21.28515625" customWidth="1"/>
    <col min="4" max="4" width="26.7109375" customWidth="1"/>
    <col min="5" max="5" width="22" customWidth="1"/>
    <col min="6" max="6" width="18.85546875" customWidth="1"/>
  </cols>
  <sheetData>
    <row r="1" spans="1:6" x14ac:dyDescent="0.25">
      <c r="A1">
        <v>1</v>
      </c>
      <c r="B1" t="s">
        <v>104</v>
      </c>
      <c r="C1" t="s">
        <v>40</v>
      </c>
      <c r="D1" t="s">
        <v>63</v>
      </c>
      <c r="E1" s="3" t="s">
        <v>64</v>
      </c>
      <c r="F1" s="2" t="s">
        <v>81</v>
      </c>
    </row>
    <row r="2" spans="1:6" x14ac:dyDescent="0.25">
      <c r="A2">
        <v>2</v>
      </c>
      <c r="B2" t="s">
        <v>41</v>
      </c>
      <c r="C2" t="s">
        <v>42</v>
      </c>
      <c r="D2" t="s">
        <v>63</v>
      </c>
      <c r="E2" s="3" t="s">
        <v>65</v>
      </c>
      <c r="F2" s="2" t="s">
        <v>82</v>
      </c>
    </row>
    <row r="3" spans="1:6" x14ac:dyDescent="0.25">
      <c r="A3">
        <v>3</v>
      </c>
      <c r="B3" t="s">
        <v>105</v>
      </c>
      <c r="C3" t="s">
        <v>43</v>
      </c>
      <c r="D3" t="s">
        <v>63</v>
      </c>
      <c r="E3" s="3" t="s">
        <v>66</v>
      </c>
      <c r="F3" s="2" t="s">
        <v>83</v>
      </c>
    </row>
    <row r="4" spans="1:6" x14ac:dyDescent="0.25">
      <c r="A4">
        <v>4</v>
      </c>
      <c r="B4" t="s">
        <v>106</v>
      </c>
      <c r="C4" t="s">
        <v>44</v>
      </c>
      <c r="D4" t="s">
        <v>63</v>
      </c>
      <c r="E4" s="3" t="s">
        <v>67</v>
      </c>
      <c r="F4" s="2" t="s">
        <v>84</v>
      </c>
    </row>
    <row r="5" spans="1:6" x14ac:dyDescent="0.25">
      <c r="A5">
        <v>5</v>
      </c>
      <c r="B5" t="s">
        <v>107</v>
      </c>
      <c r="C5" t="s">
        <v>45</v>
      </c>
      <c r="D5" t="s">
        <v>63</v>
      </c>
      <c r="E5" s="3" t="s">
        <v>68</v>
      </c>
      <c r="F5" s="2" t="s">
        <v>85</v>
      </c>
    </row>
    <row r="6" spans="1:6" x14ac:dyDescent="0.25">
      <c r="A6">
        <v>6</v>
      </c>
      <c r="B6" t="s">
        <v>108</v>
      </c>
      <c r="C6" t="s">
        <v>46</v>
      </c>
      <c r="D6" t="s">
        <v>63</v>
      </c>
      <c r="E6" s="3" t="s">
        <v>69</v>
      </c>
      <c r="F6" s="2" t="s">
        <v>86</v>
      </c>
    </row>
    <row r="7" spans="1:6" x14ac:dyDescent="0.25">
      <c r="A7">
        <v>7</v>
      </c>
      <c r="B7" t="s">
        <v>47</v>
      </c>
      <c r="C7" t="s">
        <v>48</v>
      </c>
      <c r="D7" t="s">
        <v>63</v>
      </c>
      <c r="E7" s="3" t="s">
        <v>70</v>
      </c>
      <c r="F7" s="2" t="s">
        <v>87</v>
      </c>
    </row>
    <row r="8" spans="1:6" x14ac:dyDescent="0.25">
      <c r="A8">
        <v>8</v>
      </c>
      <c r="B8" t="s">
        <v>49</v>
      </c>
      <c r="C8" t="s">
        <v>50</v>
      </c>
      <c r="D8" t="s">
        <v>63</v>
      </c>
      <c r="E8" s="3" t="s">
        <v>71</v>
      </c>
      <c r="F8" s="2" t="s">
        <v>88</v>
      </c>
    </row>
    <row r="9" spans="1:6" x14ac:dyDescent="0.25">
      <c r="A9">
        <v>9</v>
      </c>
      <c r="B9" t="s">
        <v>51</v>
      </c>
      <c r="C9" t="s">
        <v>52</v>
      </c>
      <c r="D9" t="s">
        <v>63</v>
      </c>
      <c r="E9" s="3" t="s">
        <v>72</v>
      </c>
      <c r="F9" s="2" t="s">
        <v>89</v>
      </c>
    </row>
    <row r="10" spans="1:6" x14ac:dyDescent="0.25">
      <c r="A10">
        <v>10</v>
      </c>
      <c r="B10" t="s">
        <v>53</v>
      </c>
      <c r="C10" t="s">
        <v>54</v>
      </c>
      <c r="D10" t="s">
        <v>63</v>
      </c>
      <c r="E10" s="3" t="s">
        <v>73</v>
      </c>
      <c r="F10" s="2" t="s">
        <v>90</v>
      </c>
    </row>
    <row r="11" spans="1:6" x14ac:dyDescent="0.25">
      <c r="A11">
        <v>11</v>
      </c>
      <c r="B11" t="s">
        <v>55</v>
      </c>
      <c r="C11" t="s">
        <v>56</v>
      </c>
      <c r="D11" t="s">
        <v>63</v>
      </c>
      <c r="E11" s="3" t="s">
        <v>74</v>
      </c>
      <c r="F11" s="2" t="s">
        <v>91</v>
      </c>
    </row>
    <row r="12" spans="1:6" x14ac:dyDescent="0.25">
      <c r="A12">
        <v>12</v>
      </c>
      <c r="B12" t="s">
        <v>98</v>
      </c>
      <c r="C12" t="s">
        <v>57</v>
      </c>
      <c r="D12" t="s">
        <v>63</v>
      </c>
      <c r="E12" s="3" t="s">
        <v>75</v>
      </c>
      <c r="F12" s="2" t="s">
        <v>92</v>
      </c>
    </row>
    <row r="13" spans="1:6" x14ac:dyDescent="0.25">
      <c r="A13">
        <v>13</v>
      </c>
      <c r="B13" t="s">
        <v>99</v>
      </c>
      <c r="C13" t="s">
        <v>58</v>
      </c>
      <c r="D13" t="s">
        <v>63</v>
      </c>
      <c r="E13" s="3" t="s">
        <v>76</v>
      </c>
      <c r="F13" s="2" t="s">
        <v>93</v>
      </c>
    </row>
    <row r="14" spans="1:6" x14ac:dyDescent="0.25">
      <c r="A14">
        <v>14</v>
      </c>
      <c r="B14" t="s">
        <v>100</v>
      </c>
      <c r="C14" t="s">
        <v>59</v>
      </c>
      <c r="D14" t="s">
        <v>63</v>
      </c>
      <c r="E14" s="3" t="s">
        <v>77</v>
      </c>
      <c r="F14" s="2" t="s">
        <v>94</v>
      </c>
    </row>
    <row r="15" spans="1:6" x14ac:dyDescent="0.25">
      <c r="A15">
        <v>15</v>
      </c>
      <c r="B15" t="s">
        <v>101</v>
      </c>
      <c r="C15" t="s">
        <v>60</v>
      </c>
      <c r="D15" t="s">
        <v>63</v>
      </c>
      <c r="E15" s="3" t="s">
        <v>78</v>
      </c>
      <c r="F15" s="2" t="s">
        <v>95</v>
      </c>
    </row>
    <row r="16" spans="1:6" x14ac:dyDescent="0.25">
      <c r="A16">
        <v>16</v>
      </c>
      <c r="B16" t="s">
        <v>102</v>
      </c>
      <c r="C16" t="s">
        <v>61</v>
      </c>
      <c r="D16" t="s">
        <v>63</v>
      </c>
      <c r="E16" s="3" t="s">
        <v>79</v>
      </c>
      <c r="F16" s="2" t="s">
        <v>96</v>
      </c>
    </row>
    <row r="17" spans="1:6" x14ac:dyDescent="0.25">
      <c r="A17">
        <v>17</v>
      </c>
      <c r="B17" t="s">
        <v>103</v>
      </c>
      <c r="C17" t="s">
        <v>62</v>
      </c>
      <c r="D17" t="s">
        <v>63</v>
      </c>
      <c r="E17" s="3" t="s">
        <v>80</v>
      </c>
      <c r="F17" s="2" t="s">
        <v>97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produit</vt:lpstr>
      <vt:lpstr>commande</vt:lpstr>
      <vt:lpstr>adresses</vt:lpstr>
      <vt:lpstr>commande!Num</vt:lpstr>
      <vt:lpstr>commande!produit</vt:lpstr>
      <vt:lpstr>commande!PxPbcHT</vt:lpstr>
      <vt:lpstr>commande!PxPbcTTC</vt:lpstr>
      <vt:lpstr>commande!Qté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saldes</dc:creator>
  <cp:lastModifiedBy>saldes</cp:lastModifiedBy>
  <dcterms:created xsi:type="dcterms:W3CDTF">2012-01-29T08:33:44Z</dcterms:created>
  <dcterms:modified xsi:type="dcterms:W3CDTF">2012-02-12T09:55:18Z</dcterms:modified>
</cp:coreProperties>
</file>