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15" windowWidth="5220" windowHeight="12600" activeTab="3"/>
  </bookViews>
  <sheets>
    <sheet name="Feuil6" sheetId="11" r:id="rId1"/>
    <sheet name="produits" sheetId="1" r:id="rId2"/>
    <sheet name="commande" sheetId="2" r:id="rId3"/>
    <sheet name="adresses" sheetId="7" r:id="rId4"/>
  </sheets>
  <calcPr calcId="145621"/>
  <pivotCaches>
    <pivotCache cacheId="26" r:id="rId5"/>
  </pivotCaches>
</workbook>
</file>

<file path=xl/calcChain.xml><?xml version="1.0" encoding="utf-8"?>
<calcChain xmlns="http://schemas.openxmlformats.org/spreadsheetml/2006/main">
  <c r="A21" i="2" l="1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" i="1"/>
  <c r="D56" i="2"/>
  <c r="E56" i="2" s="1"/>
  <c r="G15" i="2" l="1"/>
  <c r="G14" i="2"/>
  <c r="G13" i="2"/>
  <c r="G12" i="2"/>
  <c r="G11" i="2"/>
  <c r="E38" i="1" l="1"/>
  <c r="D38" i="1" s="1"/>
  <c r="E37" i="1"/>
  <c r="D37" i="1" s="1"/>
  <c r="E36" i="1"/>
  <c r="D36" i="1" s="1"/>
  <c r="E35" i="1"/>
  <c r="D35" i="1" s="1"/>
  <c r="E34" i="1"/>
  <c r="D34" i="1" s="1"/>
  <c r="E33" i="1"/>
  <c r="D33" i="1" s="1"/>
  <c r="E32" i="1"/>
  <c r="D32" i="1" s="1"/>
  <c r="E31" i="1"/>
  <c r="D31" i="1" s="1"/>
  <c r="E30" i="1"/>
  <c r="D30" i="1" s="1"/>
  <c r="E29" i="1"/>
  <c r="D29" i="1" s="1"/>
  <c r="E28" i="1"/>
  <c r="D28" i="1" s="1"/>
  <c r="E27" i="1"/>
  <c r="D27" i="1" s="1"/>
  <c r="E26" i="1"/>
  <c r="D26" i="1" s="1"/>
  <c r="E25" i="1"/>
  <c r="D25" i="1" s="1"/>
  <c r="E24" i="1"/>
  <c r="D24" i="1" s="1"/>
  <c r="E23" i="1"/>
  <c r="D23" i="1" s="1"/>
  <c r="E22" i="1"/>
  <c r="D22" i="1" s="1"/>
  <c r="E21" i="1"/>
  <c r="D21" i="1" s="1"/>
  <c r="E20" i="1"/>
  <c r="D20" i="1" s="1"/>
  <c r="E19" i="1"/>
  <c r="D19" i="1" s="1"/>
  <c r="E18" i="1"/>
  <c r="D18" i="1" s="1"/>
  <c r="E17" i="1"/>
  <c r="D17" i="1" s="1"/>
  <c r="E16" i="1"/>
  <c r="D16" i="1" s="1"/>
  <c r="E15" i="1"/>
  <c r="D15" i="1" s="1"/>
  <c r="E14" i="1"/>
  <c r="D14" i="1" s="1"/>
  <c r="E13" i="1"/>
  <c r="D13" i="1" s="1"/>
  <c r="E12" i="1"/>
  <c r="D12" i="1" s="1"/>
  <c r="E11" i="1"/>
  <c r="D11" i="1" s="1"/>
  <c r="E10" i="1"/>
  <c r="D10" i="1" s="1"/>
  <c r="E9" i="1"/>
  <c r="D9" i="1" s="1"/>
  <c r="E8" i="1"/>
  <c r="D8" i="1" s="1"/>
  <c r="E7" i="1"/>
  <c r="D7" i="1" s="1"/>
  <c r="E6" i="1"/>
  <c r="D6" i="1" s="1"/>
  <c r="E5" i="1"/>
  <c r="D5" i="1" s="1"/>
  <c r="E4" i="1"/>
  <c r="D4" i="1" s="1"/>
  <c r="E3" i="1"/>
  <c r="D3" i="1" s="1"/>
  <c r="B21" i="2" l="1"/>
  <c r="B55" i="2" l="1"/>
  <c r="B53" i="2"/>
  <c r="B51" i="2"/>
  <c r="B49" i="2"/>
  <c r="B47" i="2"/>
  <c r="B45" i="2"/>
  <c r="B43" i="2"/>
  <c r="B41" i="2"/>
  <c r="B39" i="2"/>
  <c r="B37" i="2"/>
  <c r="B35" i="2"/>
  <c r="B33" i="2"/>
  <c r="B31" i="2"/>
  <c r="B29" i="2"/>
  <c r="B27" i="2"/>
  <c r="B25" i="2"/>
  <c r="B23" i="2"/>
  <c r="C21" i="2"/>
  <c r="D21" i="2" s="1"/>
  <c r="E21" i="2" s="1"/>
  <c r="C55" i="2"/>
  <c r="C53" i="2"/>
  <c r="C51" i="2"/>
  <c r="C49" i="2"/>
  <c r="C47" i="2"/>
  <c r="C45" i="2"/>
  <c r="C43" i="2"/>
  <c r="C41" i="2"/>
  <c r="C39" i="2"/>
  <c r="C37" i="2"/>
  <c r="C35" i="2"/>
  <c r="C33" i="2"/>
  <c r="C31" i="2"/>
  <c r="C29" i="2"/>
  <c r="C27" i="2"/>
  <c r="C25" i="2"/>
  <c r="C23" i="2"/>
  <c r="B54" i="2"/>
  <c r="B52" i="2"/>
  <c r="B50" i="2"/>
  <c r="B48" i="2"/>
  <c r="B46" i="2"/>
  <c r="B44" i="2"/>
  <c r="B42" i="2"/>
  <c r="B40" i="2"/>
  <c r="B38" i="2"/>
  <c r="B36" i="2"/>
  <c r="B34" i="2"/>
  <c r="B32" i="2"/>
  <c r="B30" i="2"/>
  <c r="B28" i="2"/>
  <c r="B26" i="2"/>
  <c r="B24" i="2"/>
  <c r="C54" i="2"/>
  <c r="C52" i="2"/>
  <c r="C50" i="2"/>
  <c r="C48" i="2"/>
  <c r="C46" i="2"/>
  <c r="C44" i="2"/>
  <c r="C42" i="2"/>
  <c r="C40" i="2"/>
  <c r="C38" i="2"/>
  <c r="C36" i="2"/>
  <c r="C34" i="2"/>
  <c r="C32" i="2"/>
  <c r="C30" i="2"/>
  <c r="C28" i="2"/>
  <c r="C26" i="2"/>
  <c r="C24" i="2"/>
  <c r="C22" i="2"/>
  <c r="D22" i="2" s="1"/>
  <c r="E22" i="2" s="1"/>
  <c r="D24" i="2" l="1"/>
  <c r="E24" i="2" s="1"/>
  <c r="D28" i="2"/>
  <c r="E28" i="2" s="1"/>
  <c r="D32" i="2"/>
  <c r="E32" i="2" s="1"/>
  <c r="D36" i="2"/>
  <c r="E36" i="2" s="1"/>
  <c r="D40" i="2"/>
  <c r="E40" i="2" s="1"/>
  <c r="D44" i="2"/>
  <c r="E44" i="2" s="1"/>
  <c r="D48" i="2"/>
  <c r="E48" i="2" s="1"/>
  <c r="D52" i="2"/>
  <c r="E52" i="2" s="1"/>
  <c r="D23" i="2"/>
  <c r="E23" i="2" s="1"/>
  <c r="D27" i="2"/>
  <c r="E27" i="2" s="1"/>
  <c r="D31" i="2"/>
  <c r="E31" i="2" s="1"/>
  <c r="D35" i="2"/>
  <c r="E35" i="2" s="1"/>
  <c r="D39" i="2"/>
  <c r="E39" i="2" s="1"/>
  <c r="D43" i="2"/>
  <c r="E43" i="2" s="1"/>
  <c r="D47" i="2"/>
  <c r="E47" i="2" s="1"/>
  <c r="D51" i="2"/>
  <c r="E51" i="2" s="1"/>
  <c r="D55" i="2"/>
  <c r="E55" i="2" s="1"/>
  <c r="D26" i="2"/>
  <c r="E26" i="2" s="1"/>
  <c r="D30" i="2"/>
  <c r="E30" i="2" s="1"/>
  <c r="D34" i="2"/>
  <c r="E34" i="2" s="1"/>
  <c r="D38" i="2"/>
  <c r="E38" i="2" s="1"/>
  <c r="D42" i="2"/>
  <c r="E42" i="2" s="1"/>
  <c r="D46" i="2"/>
  <c r="E46" i="2" s="1"/>
  <c r="D50" i="2"/>
  <c r="E50" i="2" s="1"/>
  <c r="D54" i="2"/>
  <c r="E54" i="2" s="1"/>
  <c r="D25" i="2"/>
  <c r="E25" i="2" s="1"/>
  <c r="D29" i="2"/>
  <c r="E29" i="2" s="1"/>
  <c r="D33" i="2"/>
  <c r="E33" i="2" s="1"/>
  <c r="D37" i="2"/>
  <c r="E37" i="2" s="1"/>
  <c r="D41" i="2"/>
  <c r="E41" i="2" s="1"/>
  <c r="D45" i="2"/>
  <c r="E45" i="2" s="1"/>
  <c r="D49" i="2"/>
  <c r="E49" i="2" s="1"/>
  <c r="D53" i="2"/>
  <c r="E53" i="2" s="1"/>
</calcChain>
</file>

<file path=xl/sharedStrings.xml><?xml version="1.0" encoding="utf-8"?>
<sst xmlns="http://schemas.openxmlformats.org/spreadsheetml/2006/main" count="214" uniqueCount="120">
  <si>
    <t>produits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</si>
  <si>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</si>
  <si>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</si>
  <si>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</si>
  <si>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</si>
  <si>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</si>
  <si>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</si>
  <si>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</si>
  <si>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</si>
  <si>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</si>
  <si>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</si>
  <si>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</si>
  <si>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</si>
  <si>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</si>
  <si>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</si>
  <si>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</si>
  <si>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</si>
  <si>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</si>
  <si>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</si>
  <si>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</si>
  <si>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</si>
  <si>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</si>
  <si>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</si>
  <si>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</si>
  <si>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</si>
  <si>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</si>
  <si>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</si>
  <si>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</si>
  <si>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</si>
  <si>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</si>
  <si>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</si>
  <si>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</si>
  <si>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</si>
  <si>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</si>
  <si>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</si>
  <si>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</si>
  <si>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</si>
  <si>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prix Fourni ttc</t>
  </si>
  <si>
    <t>prix public ht</t>
  </si>
  <si>
    <t xml:space="preserve">prix public ttc </t>
  </si>
  <si>
    <t>qté</t>
  </si>
  <si>
    <t xml:space="preserve">désignation </t>
  </si>
  <si>
    <t>Étiquettes de lignes</t>
  </si>
  <si>
    <t>(vide)</t>
  </si>
  <si>
    <t>Total général</t>
  </si>
  <si>
    <t>Client</t>
  </si>
  <si>
    <t>2 impasse jj</t>
  </si>
  <si>
    <t>Marie</t>
  </si>
  <si>
    <t>3 impasse jj</t>
  </si>
  <si>
    <t>4 impasse jj</t>
  </si>
  <si>
    <t>5 impasse jj</t>
  </si>
  <si>
    <t>6 impasse jj</t>
  </si>
  <si>
    <t>7 impasse jj</t>
  </si>
  <si>
    <t>trez</t>
  </si>
  <si>
    <t>8 impasse jj</t>
  </si>
  <si>
    <t>ytr</t>
  </si>
  <si>
    <t>72 impasse jj</t>
  </si>
  <si>
    <t>qzrtgq</t>
  </si>
  <si>
    <t>10 impasse jj</t>
  </si>
  <si>
    <t>hgseq</t>
  </si>
  <si>
    <t>11 impasse jj</t>
  </si>
  <si>
    <t>gfhtr</t>
  </si>
  <si>
    <t>12 impasse jj</t>
  </si>
  <si>
    <t>13 impasse jj</t>
  </si>
  <si>
    <t>14 impasse jj</t>
  </si>
  <si>
    <t>15 impasse jj</t>
  </si>
  <si>
    <t>16 impasse jj</t>
  </si>
  <si>
    <t>17 impasse jj</t>
  </si>
  <si>
    <t>18 impasse jj</t>
  </si>
  <si>
    <t>FACTURE</t>
  </si>
  <si>
    <t>prix unit, ht</t>
  </si>
  <si>
    <t>prix total HT</t>
  </si>
  <si>
    <t>prix Total ttc</t>
  </si>
  <si>
    <t xml:space="preserve">    =SI(NB.SI(Num;LIGNES($1:1));INDEX(Produits;EQUIV(LIGNES($1:1);Num;0));"")</t>
  </si>
  <si>
    <t>95000 aaaaaa</t>
  </si>
  <si>
    <t>09 00 00 00 00</t>
  </si>
  <si>
    <t>10 00 00 00 00</t>
  </si>
  <si>
    <t>11 00 00 00 00</t>
  </si>
  <si>
    <t>12 00 00 00 00</t>
  </si>
  <si>
    <t>13 00 00 00 00</t>
  </si>
  <si>
    <t>14 00 00 00 00</t>
  </si>
  <si>
    <t>15 00 00 00 00</t>
  </si>
  <si>
    <t>16 00 00 00 00</t>
  </si>
  <si>
    <t>17 00 00 00 00</t>
  </si>
  <si>
    <t>18 00 00 00 00</t>
  </si>
  <si>
    <t>19 00 00 00 00</t>
  </si>
  <si>
    <t>20 00 00 00 00</t>
  </si>
  <si>
    <t>21 00 00 00 00</t>
  </si>
  <si>
    <t>22 00 00 00 00</t>
  </si>
  <si>
    <t>23 00 00 00 00</t>
  </si>
  <si>
    <t>24 00 00 00 00</t>
  </si>
  <si>
    <t>25 00 00 00 00</t>
  </si>
  <si>
    <t>09 11 22 33 44</t>
  </si>
  <si>
    <t>10 11 22 33 44</t>
  </si>
  <si>
    <t>11 11 22 33 44</t>
  </si>
  <si>
    <t>12 11 22 33 44</t>
  </si>
  <si>
    <t>13 11 22 33 44</t>
  </si>
  <si>
    <t>14 11 22 33 44</t>
  </si>
  <si>
    <t>15 11 22 33 44</t>
  </si>
  <si>
    <t>16 11 22 33 44</t>
  </si>
  <si>
    <t>17 11 22 33 44</t>
  </si>
  <si>
    <t>18 11 22 33 44</t>
  </si>
  <si>
    <t>19 11 22 33 44</t>
  </si>
  <si>
    <t>20 11 22 33 44</t>
  </si>
  <si>
    <t>21 11 22 33 44</t>
  </si>
  <si>
    <t>22 11 22 33 44</t>
  </si>
  <si>
    <t>23 11 22 33 44</t>
  </si>
  <si>
    <t>24 11 22 33 44</t>
  </si>
  <si>
    <t>25 11 22 33 44</t>
  </si>
  <si>
    <t>retgfdb</t>
  </si>
  <si>
    <t>heryhng</t>
  </si>
  <si>
    <t>hwbf</t>
  </si>
  <si>
    <t>vsgrzg</t>
  </si>
  <si>
    <t>fgbdwbd</t>
  </si>
  <si>
    <t>grbd</t>
  </si>
  <si>
    <t>toto</t>
  </si>
  <si>
    <t>fggsg</t>
  </si>
  <si>
    <t>xvryeqg</t>
  </si>
  <si>
    <t>bgjhrjsr</t>
  </si>
  <si>
    <t>wbvvhqe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</si>
</sst>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Wingdings"/>
      <charset val="2"/>
    </font>
    <font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44" fontId="0" fillId="0" borderId="0" xfId="1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2" fillId="0" borderId="0" xfId="0" applyFont="1"/>
    <xf numFmtId="49" fontId="2" fillId="0" borderId="0" xfId="0" applyNumberFormat="1" applyFont="1"/>
    <xf numFmtId="0" fontId="3" fillId="0" borderId="0" xfId="0" applyFont="1"/>
    <xf numFmtId="49" fontId="3" fillId="0" borderId="0" xfId="0" applyNumberFormat="1" applyFont="1"/>
    <xf numFmtId="0" fontId="0" fillId="2" borderId="0" xfId="0" applyFont="1" applyFill="1"/>
    <xf numFmtId="0" fontId="0" fillId="3" borderId="0" xfId="0" applyFill="1"/>
    <xf numFmtId="0" fontId="0" fillId="0" borderId="0" xfId="0" applyAlignment="1">
      <alignment horizontal="left" indent="2"/>
    </xf>
    <xf numFmtId="0" fontId="4" fillId="0" borderId="0" xfId="0" applyFont="1"/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0" fillId="0" borderId="0" xfId="0" applyAlignment="1">
      <alignment horizontal="left" indent="6"/>
    </xf>
    <xf numFmtId="0" fontId="0" fillId="0" borderId="0" xfId="0" applyAlignment="1">
      <alignment horizontal="left" indent="7"/>
    </xf>
    <xf numFmtId="0" fontId="0" fillId="0" borderId="0" xfId="0" applyAlignment="1">
      <alignment horizontal="left" indent="8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ldes" refreshedDate="40937.811673842596" createdVersion="4" refreshedVersion="4" minRefreshableVersion="3" recordCount="37">
  <cacheSource type="worksheet">
    <worksheetSource ref="A1:I38" sheet="produits"/>
  </cacheSource>
  <cacheFields count="9">
    <cacheField name="produits" numFmtId="0">
      <sharedItems containsBlank="1" count="37">
        <m/>
        <s v="produit 1"/>
        <s v="produit 2"/>
        <s v="produit 3"/>
        <s v="produit 4"/>
        <s v="produit 5"/>
        <s v="produit 6"/>
        <s v="produit 7"/>
        <s v="produit 8"/>
        <s v="produit 9"/>
        <s v="produit 10"/>
        <s v="produit 11"/>
        <s v="produit 12"/>
        <s v="produit 13"/>
        <s v="produit 14"/>
        <s v="produit 15"/>
        <s v="produit 16"/>
        <s v="produit 17"/>
        <s v="produit 18"/>
        <s v="produit 19"/>
        <s v="produit 20"/>
        <s v="produit 21"/>
        <s v="produit 22"/>
        <s v="produit 23"/>
        <s v="produit 24"/>
        <s v="produit 25"/>
        <s v="produit 26"/>
        <s v="produit 27"/>
        <s v="produit 28"/>
        <s v="produit 29"/>
        <s v="produit 30"/>
        <s v="produit 31"/>
        <s v="produit 32"/>
        <s v="produit 33"/>
        <s v="produit 34"/>
        <s v="produit 35"/>
        <s v="produit 36"/>
      </sharedItems>
    </cacheField>
    <cacheField name="qté" numFmtId="0">
      <sharedItems containsString="0" containsBlank="1" containsNumber="1" containsInteger="1" minValue="1" maxValue="30" count="8">
        <m/>
        <n v="1"/>
        <n v="12"/>
        <n v="30"/>
        <n v="6"/>
        <n v="16"/>
        <n v="2"/>
        <n v="25"/>
      </sharedItems>
    </cacheField>
    <cacheField name="prix Fourni ttc" numFmtId="0">
      <sharedItems containsString="0" containsBlank="1" containsNumber="1" minValue="18" maxValue="50.595454545454501" count="36">
        <m/>
        <n v="18"/>
        <n v="19.5"/>
        <n v="20"/>
        <n v="21"/>
        <n v="22.5"/>
        <n v="23"/>
        <n v="24.5"/>
        <n v="25"/>
        <n v="26.5"/>
        <n v="27.5"/>
        <n v="28"/>
        <n v="29.309090909090902"/>
        <n v="30.322727272727299"/>
        <n v="31.3363636363636"/>
        <n v="32.35"/>
        <n v="33.363636363636402"/>
        <n v="34.377272727272697"/>
        <n v="35.390909090909098"/>
        <n v="36.404545454545399"/>
        <n v="37.4181818181818"/>
        <n v="38.431818181818201"/>
        <n v="39.445454545454503"/>
        <n v="50"/>
        <n v="40.459090909090897"/>
        <n v="41.472727272727298"/>
        <n v="42.486363636363599"/>
        <n v="43.5"/>
        <n v="44.513636363636401"/>
        <n v="45.527272727272702"/>
        <n v="46.540909090909103"/>
        <n v="47.554545454545398"/>
        <n v="48.568181818181799"/>
        <n v="49.5818181818182"/>
        <n v="50.595454545454501"/>
        <n v="29"/>
      </sharedItems>
    </cacheField>
    <cacheField name="prix public ht" numFmtId="0">
      <sharedItems containsString="0" containsBlank="1" containsNumber="1" minValue="16.555183946488295" maxValue="46.534280936454813" count="36">
        <m/>
        <n v="16.555183946488295"/>
        <n v="17.934782608695652"/>
        <n v="18.394648829431439"/>
        <n v="19.314381270903013"/>
        <n v="20.69397993311037"/>
        <n v="21.153846153846157"/>
        <n v="22.53344481605351"/>
        <n v="22.993311036789297"/>
        <n v="24.372909698996654"/>
        <n v="25.292642140468228"/>
        <n v="25.752508361204015"/>
        <n v="26.95652173913043"/>
        <n v="27.888795986622103"/>
        <n v="28.821070234113684"/>
        <n v="29.753344481605353"/>
        <n v="30.68561872909703"/>
        <n v="31.617892976588603"/>
        <n v="32.550167224080276"/>
        <n v="33.482441471571853"/>
        <n v="34.41471571906353"/>
        <n v="35.346989966555199"/>
        <n v="36.279264214046783"/>
        <n v="45.986622073578594"/>
        <n v="37.211538461538453"/>
        <n v="38.143812709030122"/>
        <n v="39.076086956521706"/>
        <n v="40.008361204013383"/>
        <n v="40.940635451505052"/>
        <n v="41.872909698996629"/>
        <n v="42.805183946488306"/>
        <n v="43.737458193979883"/>
        <n v="44.66973244147156"/>
        <n v="45.602006688963229"/>
        <n v="46.534280936454813"/>
        <n v="26.672240802675585"/>
      </sharedItems>
    </cacheField>
    <cacheField name="prix public ttc " numFmtId="0">
      <sharedItems containsString="0" containsBlank="1" containsNumber="1" minValue="19.8" maxValue="55.654999999999951" count="36">
        <m/>
        <n v="19.8"/>
        <n v="21.45"/>
        <n v="22"/>
        <n v="23.1"/>
        <n v="24.75"/>
        <n v="25.3"/>
        <n v="26.95"/>
        <n v="27.5"/>
        <n v="29.15"/>
        <n v="30.25"/>
        <n v="30.8"/>
        <n v="32.239999999999995"/>
        <n v="33.355000000000032"/>
        <n v="34.469999999999963"/>
        <n v="35.585000000000001"/>
        <n v="36.700000000000045"/>
        <n v="37.814999999999969"/>
        <n v="38.930000000000007"/>
        <n v="40.044999999999938"/>
        <n v="41.159999999999982"/>
        <n v="42.27500000000002"/>
        <n v="43.389999999999951"/>
        <n v="55"/>
        <n v="44.504999999999988"/>
        <n v="45.620000000000026"/>
        <n v="46.734999999999957"/>
        <n v="47.85"/>
        <n v="48.965000000000039"/>
        <n v="50.07999999999997"/>
        <n v="51.195000000000014"/>
        <n v="52.309999999999938"/>
        <n v="53.424999999999983"/>
        <n v="54.54000000000002"/>
        <n v="55.654999999999951"/>
        <n v="31.9"/>
      </sharedItems>
    </cacheField>
    <cacheField name="2099" numFmtId="0">
      <sharedItems containsMixedTypes="1" containsNumber="1" containsInteger="1" minValue="1" maxValue="58757" count="31">
        <s v="qté"/>
        <n v="1"/>
        <n v="2"/>
        <n v="5"/>
        <n v="47"/>
        <n v="57"/>
        <n v="20375"/>
        <n v="725"/>
        <n v="758"/>
        <n v="857"/>
        <n v="25"/>
        <n v="258"/>
        <n v="58757"/>
        <n v="5278"/>
        <n v="255"/>
        <n v="287"/>
        <n v="87"/>
        <n v="587"/>
        <n v="74"/>
        <n v="257"/>
        <n v="6387"/>
        <n v="6578"/>
        <n v="973"/>
        <n v="37"/>
        <n v="278"/>
        <n v="78"/>
        <n v="3"/>
        <n v="45"/>
        <n v="782"/>
        <n v="2755"/>
        <n v="36789"/>
      </sharedItems>
    </cacheField>
    <cacheField name="2010" numFmtId="0">
      <sharedItems containsMixedTypes="1" containsNumber="1" containsInteger="1" minValue="1" maxValue="58757" count="22">
        <s v="qté"/>
        <n v="58757"/>
        <n v="5278"/>
        <n v="255"/>
        <n v="287"/>
        <n v="87"/>
        <n v="587"/>
        <n v="74"/>
        <n v="1"/>
        <n v="257"/>
        <n v="6387"/>
        <n v="6578"/>
        <n v="973"/>
        <n v="37"/>
        <n v="278"/>
        <n v="78"/>
        <n v="3"/>
        <n v="45"/>
        <n v="758"/>
        <n v="857"/>
        <n v="25"/>
        <n v="258"/>
      </sharedItems>
    </cacheField>
    <cacheField name="2011" numFmtId="0">
      <sharedItems containsBlank="1" containsMixedTypes="1" containsNumber="1" containsInteger="1" minValue="1" maxValue="58757" count="24">
        <s v="qté"/>
        <n v="37"/>
        <n v="278"/>
        <n v="78"/>
        <n v="3"/>
        <n v="45"/>
        <n v="758"/>
        <n v="857"/>
        <n v="25"/>
        <n v="258"/>
        <n v="58757"/>
        <n v="5278"/>
        <n v="87"/>
        <n v="587"/>
        <n v="74"/>
        <n v="1"/>
        <n v="257"/>
        <n v="6387"/>
        <n v="6578"/>
        <m/>
        <n v="255"/>
        <n v="287"/>
        <n v="58"/>
        <n v="5872"/>
      </sharedItems>
    </cacheField>
    <cacheField name="2012" numFmtId="0">
      <sharedItems containsString="0" containsBlank="1" containsNumber="1" containsInteger="1" minValue="1" maxValue="58757" count="25">
        <m/>
        <n v="74"/>
        <n v="1"/>
        <n v="257"/>
        <n v="6387"/>
        <n v="6578"/>
        <n v="587"/>
        <n v="973"/>
        <n v="37"/>
        <n v="278"/>
        <n v="78"/>
        <n v="3"/>
        <n v="45"/>
        <n v="758"/>
        <n v="857"/>
        <n v="25"/>
        <n v="258"/>
        <n v="58757"/>
        <n v="5278"/>
        <n v="57"/>
        <n v="20375"/>
        <n v="725"/>
        <n v="255"/>
        <n v="287"/>
        <n v="87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7">
  <r>
    <x v="0"/>
    <x v="0"/>
    <x v="0"/>
    <x v="0"/>
    <x v="0"/>
    <x v="0"/>
    <x v="0"/>
    <x v="0"/>
    <x v="0"/>
  </r>
  <r>
    <x v="1"/>
    <x v="1"/>
    <x v="1"/>
    <x v="1"/>
    <x v="1"/>
    <x v="1"/>
    <x v="1"/>
    <x v="1"/>
    <x v="1"/>
  </r>
  <r>
    <x v="2"/>
    <x v="0"/>
    <x v="2"/>
    <x v="2"/>
    <x v="2"/>
    <x v="2"/>
    <x v="2"/>
    <x v="2"/>
    <x v="2"/>
  </r>
  <r>
    <x v="3"/>
    <x v="0"/>
    <x v="3"/>
    <x v="3"/>
    <x v="3"/>
    <x v="3"/>
    <x v="3"/>
    <x v="3"/>
    <x v="3"/>
  </r>
  <r>
    <x v="4"/>
    <x v="0"/>
    <x v="4"/>
    <x v="4"/>
    <x v="4"/>
    <x v="4"/>
    <x v="4"/>
    <x v="4"/>
    <x v="4"/>
  </r>
  <r>
    <x v="5"/>
    <x v="0"/>
    <x v="5"/>
    <x v="5"/>
    <x v="5"/>
    <x v="5"/>
    <x v="5"/>
    <x v="5"/>
    <x v="5"/>
  </r>
  <r>
    <x v="6"/>
    <x v="2"/>
    <x v="6"/>
    <x v="6"/>
    <x v="6"/>
    <x v="6"/>
    <x v="5"/>
    <x v="6"/>
    <x v="6"/>
  </r>
  <r>
    <x v="7"/>
    <x v="0"/>
    <x v="7"/>
    <x v="7"/>
    <x v="7"/>
    <x v="7"/>
    <x v="5"/>
    <x v="7"/>
    <x v="7"/>
  </r>
  <r>
    <x v="8"/>
    <x v="0"/>
    <x v="8"/>
    <x v="8"/>
    <x v="8"/>
    <x v="8"/>
    <x v="6"/>
    <x v="8"/>
    <x v="8"/>
  </r>
  <r>
    <x v="9"/>
    <x v="0"/>
    <x v="9"/>
    <x v="9"/>
    <x v="9"/>
    <x v="9"/>
    <x v="7"/>
    <x v="9"/>
    <x v="9"/>
  </r>
  <r>
    <x v="10"/>
    <x v="3"/>
    <x v="10"/>
    <x v="10"/>
    <x v="10"/>
    <x v="10"/>
    <x v="8"/>
    <x v="10"/>
    <x v="10"/>
  </r>
  <r>
    <x v="11"/>
    <x v="0"/>
    <x v="11"/>
    <x v="11"/>
    <x v="11"/>
    <x v="11"/>
    <x v="9"/>
    <x v="11"/>
    <x v="11"/>
  </r>
  <r>
    <x v="12"/>
    <x v="0"/>
    <x v="11"/>
    <x v="11"/>
    <x v="11"/>
    <x v="12"/>
    <x v="10"/>
    <x v="12"/>
    <x v="12"/>
  </r>
  <r>
    <x v="13"/>
    <x v="0"/>
    <x v="12"/>
    <x v="12"/>
    <x v="12"/>
    <x v="13"/>
    <x v="11"/>
    <x v="13"/>
    <x v="8"/>
  </r>
  <r>
    <x v="14"/>
    <x v="0"/>
    <x v="13"/>
    <x v="13"/>
    <x v="13"/>
    <x v="14"/>
    <x v="7"/>
    <x v="14"/>
    <x v="9"/>
  </r>
  <r>
    <x v="15"/>
    <x v="0"/>
    <x v="14"/>
    <x v="14"/>
    <x v="14"/>
    <x v="15"/>
    <x v="8"/>
    <x v="15"/>
    <x v="10"/>
  </r>
  <r>
    <x v="16"/>
    <x v="0"/>
    <x v="15"/>
    <x v="15"/>
    <x v="15"/>
    <x v="16"/>
    <x v="9"/>
    <x v="16"/>
    <x v="11"/>
  </r>
  <r>
    <x v="17"/>
    <x v="0"/>
    <x v="16"/>
    <x v="16"/>
    <x v="16"/>
    <x v="16"/>
    <x v="10"/>
    <x v="17"/>
    <x v="12"/>
  </r>
  <r>
    <x v="18"/>
    <x v="0"/>
    <x v="17"/>
    <x v="17"/>
    <x v="17"/>
    <x v="16"/>
    <x v="11"/>
    <x v="18"/>
    <x v="13"/>
  </r>
  <r>
    <x v="19"/>
    <x v="0"/>
    <x v="18"/>
    <x v="18"/>
    <x v="18"/>
    <x v="17"/>
    <x v="6"/>
    <x v="13"/>
    <x v="14"/>
  </r>
  <r>
    <x v="20"/>
    <x v="0"/>
    <x v="19"/>
    <x v="19"/>
    <x v="19"/>
    <x v="18"/>
    <x v="12"/>
    <x v="19"/>
    <x v="15"/>
  </r>
  <r>
    <x v="21"/>
    <x v="0"/>
    <x v="20"/>
    <x v="20"/>
    <x v="20"/>
    <x v="1"/>
    <x v="13"/>
    <x v="10"/>
    <x v="16"/>
  </r>
  <r>
    <x v="22"/>
    <x v="0"/>
    <x v="21"/>
    <x v="21"/>
    <x v="21"/>
    <x v="19"/>
    <x v="14"/>
    <x v="11"/>
    <x v="17"/>
  </r>
  <r>
    <x v="23"/>
    <x v="0"/>
    <x v="22"/>
    <x v="22"/>
    <x v="22"/>
    <x v="20"/>
    <x v="15"/>
    <x v="20"/>
    <x v="18"/>
  </r>
  <r>
    <x v="24"/>
    <x v="4"/>
    <x v="23"/>
    <x v="23"/>
    <x v="23"/>
    <x v="21"/>
    <x v="16"/>
    <x v="21"/>
    <x v="19"/>
  </r>
  <r>
    <x v="25"/>
    <x v="0"/>
    <x v="24"/>
    <x v="24"/>
    <x v="24"/>
    <x v="17"/>
    <x v="17"/>
    <x v="12"/>
    <x v="20"/>
  </r>
  <r>
    <x v="26"/>
    <x v="0"/>
    <x v="25"/>
    <x v="25"/>
    <x v="25"/>
    <x v="22"/>
    <x v="18"/>
    <x v="12"/>
    <x v="21"/>
  </r>
  <r>
    <x v="27"/>
    <x v="0"/>
    <x v="26"/>
    <x v="26"/>
    <x v="26"/>
    <x v="23"/>
    <x v="19"/>
    <x v="12"/>
    <x v="13"/>
  </r>
  <r>
    <x v="28"/>
    <x v="0"/>
    <x v="27"/>
    <x v="27"/>
    <x v="27"/>
    <x v="24"/>
    <x v="20"/>
    <x v="13"/>
    <x v="14"/>
  </r>
  <r>
    <x v="29"/>
    <x v="0"/>
    <x v="28"/>
    <x v="28"/>
    <x v="28"/>
    <x v="25"/>
    <x v="21"/>
    <x v="14"/>
    <x v="15"/>
  </r>
  <r>
    <x v="30"/>
    <x v="0"/>
    <x v="29"/>
    <x v="29"/>
    <x v="29"/>
    <x v="26"/>
    <x v="1"/>
    <x v="15"/>
    <x v="16"/>
  </r>
  <r>
    <x v="31"/>
    <x v="0"/>
    <x v="30"/>
    <x v="30"/>
    <x v="30"/>
    <x v="27"/>
    <x v="2"/>
    <x v="16"/>
    <x v="17"/>
  </r>
  <r>
    <x v="32"/>
    <x v="0"/>
    <x v="31"/>
    <x v="31"/>
    <x v="31"/>
    <x v="28"/>
    <x v="3"/>
    <x v="17"/>
    <x v="18"/>
  </r>
  <r>
    <x v="33"/>
    <x v="5"/>
    <x v="32"/>
    <x v="32"/>
    <x v="32"/>
    <x v="29"/>
    <x v="4"/>
    <x v="18"/>
    <x v="22"/>
  </r>
  <r>
    <x v="34"/>
    <x v="6"/>
    <x v="33"/>
    <x v="33"/>
    <x v="33"/>
    <x v="30"/>
    <x v="5"/>
    <x v="13"/>
    <x v="23"/>
  </r>
  <r>
    <x v="35"/>
    <x v="7"/>
    <x v="34"/>
    <x v="34"/>
    <x v="34"/>
    <x v="27"/>
    <x v="5"/>
    <x v="22"/>
    <x v="24"/>
  </r>
  <r>
    <x v="36"/>
    <x v="0"/>
    <x v="35"/>
    <x v="35"/>
    <x v="35"/>
    <x v="16"/>
    <x v="5"/>
    <x v="23"/>
    <x v="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2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A337" firstHeaderRow="1" firstDataRow="1" firstDataCol="1"/>
  <pivotFields count="9">
    <pivotField axis="axisRow" showAll="0">
      <items count="38">
        <item x="1"/>
        <item x="10"/>
        <item x="11"/>
        <item x="12"/>
        <item x="13"/>
        <item x="14"/>
        <item x="15"/>
        <item x="16"/>
        <item x="17"/>
        <item x="18"/>
        <item x="19"/>
        <item x="2"/>
        <item x="20"/>
        <item x="21"/>
        <item x="22"/>
        <item x="23"/>
        <item x="24"/>
        <item x="25"/>
        <item x="26"/>
        <item x="27"/>
        <item x="28"/>
        <item x="29"/>
        <item x="3"/>
        <item x="30"/>
        <item x="31"/>
        <item x="32"/>
        <item x="33"/>
        <item x="34"/>
        <item x="35"/>
        <item x="36"/>
        <item x="4"/>
        <item x="5"/>
        <item x="6"/>
        <item x="7"/>
        <item x="8"/>
        <item x="9"/>
        <item x="0"/>
        <item t="default"/>
      </items>
    </pivotField>
    <pivotField axis="axisRow" showAll="0">
      <items count="9">
        <item x="1"/>
        <item x="6"/>
        <item x="4"/>
        <item x="2"/>
        <item x="5"/>
        <item x="7"/>
        <item x="3"/>
        <item x="0"/>
        <item t="default"/>
      </items>
    </pivotField>
    <pivotField axis="axisRow" showAll="0">
      <items count="37">
        <item x="1"/>
        <item x="2"/>
        <item x="3"/>
        <item x="4"/>
        <item x="5"/>
        <item x="6"/>
        <item x="7"/>
        <item x="8"/>
        <item x="9"/>
        <item x="10"/>
        <item x="11"/>
        <item x="35"/>
        <item x="12"/>
        <item x="13"/>
        <item x="14"/>
        <item x="15"/>
        <item x="16"/>
        <item x="17"/>
        <item x="18"/>
        <item x="19"/>
        <item x="20"/>
        <item x="21"/>
        <item x="22"/>
        <item x="24"/>
        <item x="25"/>
        <item x="26"/>
        <item x="27"/>
        <item x="28"/>
        <item x="29"/>
        <item x="30"/>
        <item x="31"/>
        <item x="32"/>
        <item x="33"/>
        <item x="23"/>
        <item x="34"/>
        <item x="0"/>
        <item t="default"/>
      </items>
    </pivotField>
    <pivotField axis="axisRow" showAll="0">
      <items count="37">
        <item x="1"/>
        <item x="2"/>
        <item x="3"/>
        <item x="4"/>
        <item x="5"/>
        <item x="6"/>
        <item x="7"/>
        <item x="8"/>
        <item x="9"/>
        <item x="10"/>
        <item x="11"/>
        <item x="35"/>
        <item x="12"/>
        <item x="13"/>
        <item x="14"/>
        <item x="15"/>
        <item x="16"/>
        <item x="17"/>
        <item x="18"/>
        <item x="19"/>
        <item x="20"/>
        <item x="21"/>
        <item x="22"/>
        <item x="24"/>
        <item x="25"/>
        <item x="26"/>
        <item x="27"/>
        <item x="28"/>
        <item x="29"/>
        <item x="30"/>
        <item x="31"/>
        <item x="32"/>
        <item x="33"/>
        <item x="23"/>
        <item x="34"/>
        <item x="0"/>
        <item t="default"/>
      </items>
    </pivotField>
    <pivotField axis="axisRow" showAll="0">
      <items count="37">
        <item x="1"/>
        <item x="2"/>
        <item x="3"/>
        <item x="4"/>
        <item x="5"/>
        <item x="6"/>
        <item x="7"/>
        <item x="8"/>
        <item x="9"/>
        <item x="10"/>
        <item x="11"/>
        <item x="35"/>
        <item x="12"/>
        <item x="13"/>
        <item x="14"/>
        <item x="15"/>
        <item x="16"/>
        <item x="17"/>
        <item x="18"/>
        <item x="19"/>
        <item x="20"/>
        <item x="21"/>
        <item x="22"/>
        <item x="24"/>
        <item x="25"/>
        <item x="26"/>
        <item x="27"/>
        <item x="28"/>
        <item x="29"/>
        <item x="30"/>
        <item x="31"/>
        <item x="32"/>
        <item x="33"/>
        <item x="23"/>
        <item x="34"/>
        <item x="0"/>
        <item t="default"/>
      </items>
    </pivotField>
    <pivotField axis="axisRow" showAll="0">
      <items count="32">
        <item x="1"/>
        <item x="2"/>
        <item x="26"/>
        <item x="3"/>
        <item x="10"/>
        <item x="23"/>
        <item x="27"/>
        <item x="4"/>
        <item x="5"/>
        <item x="18"/>
        <item x="25"/>
        <item x="16"/>
        <item x="14"/>
        <item x="19"/>
        <item x="11"/>
        <item x="24"/>
        <item x="15"/>
        <item x="17"/>
        <item x="7"/>
        <item x="8"/>
        <item x="28"/>
        <item x="9"/>
        <item x="22"/>
        <item x="29"/>
        <item x="13"/>
        <item x="20"/>
        <item x="21"/>
        <item x="6"/>
        <item x="30"/>
        <item x="12"/>
        <item x="0"/>
        <item t="default"/>
      </items>
    </pivotField>
    <pivotField axis="axisRow" showAll="0">
      <items count="23">
        <item x="8"/>
        <item x="16"/>
        <item x="20"/>
        <item x="13"/>
        <item x="17"/>
        <item x="7"/>
        <item x="15"/>
        <item x="5"/>
        <item x="3"/>
        <item x="9"/>
        <item x="21"/>
        <item x="14"/>
        <item x="4"/>
        <item x="6"/>
        <item x="18"/>
        <item x="19"/>
        <item x="12"/>
        <item x="2"/>
        <item x="10"/>
        <item x="11"/>
        <item x="1"/>
        <item x="0"/>
        <item t="default"/>
      </items>
    </pivotField>
    <pivotField axis="axisRow" showAll="0">
      <items count="25">
        <item x="15"/>
        <item x="4"/>
        <item x="8"/>
        <item x="1"/>
        <item x="5"/>
        <item x="22"/>
        <item x="14"/>
        <item x="3"/>
        <item x="12"/>
        <item x="20"/>
        <item x="16"/>
        <item x="9"/>
        <item x="2"/>
        <item x="21"/>
        <item x="13"/>
        <item x="6"/>
        <item x="7"/>
        <item x="11"/>
        <item x="23"/>
        <item x="17"/>
        <item x="18"/>
        <item x="10"/>
        <item x="0"/>
        <item x="19"/>
        <item t="default"/>
      </items>
    </pivotField>
    <pivotField axis="axisRow" showAll="0">
      <items count="26">
        <item x="2"/>
        <item x="11"/>
        <item x="15"/>
        <item x="8"/>
        <item x="12"/>
        <item x="19"/>
        <item x="1"/>
        <item x="10"/>
        <item x="24"/>
        <item x="22"/>
        <item x="3"/>
        <item x="16"/>
        <item x="9"/>
        <item x="23"/>
        <item x="6"/>
        <item x="21"/>
        <item x="13"/>
        <item x="14"/>
        <item x="7"/>
        <item x="18"/>
        <item x="4"/>
        <item x="5"/>
        <item x="20"/>
        <item x="17"/>
        <item x="0"/>
        <item t="default"/>
      </items>
    </pivotField>
  </pivotFields>
  <rowFields count="9">
    <field x="0"/>
    <field x="1"/>
    <field x="2"/>
    <field x="3"/>
    <field x="4"/>
    <field x="5"/>
    <field x="6"/>
    <field x="7"/>
    <field x="8"/>
  </rowFields>
  <rowItems count="334">
    <i>
      <x/>
    </i>
    <i r="1">
      <x/>
    </i>
    <i r="2">
      <x/>
    </i>
    <i r="3">
      <x/>
    </i>
    <i r="4">
      <x/>
    </i>
    <i r="5">
      <x/>
    </i>
    <i r="6">
      <x v="20"/>
    </i>
    <i r="7">
      <x v="3"/>
    </i>
    <i r="8">
      <x v="6"/>
    </i>
    <i>
      <x v="1"/>
    </i>
    <i r="1">
      <x v="6"/>
    </i>
    <i r="2">
      <x v="9"/>
    </i>
    <i r="3">
      <x v="9"/>
    </i>
    <i r="4">
      <x v="9"/>
    </i>
    <i r="5">
      <x v="4"/>
    </i>
    <i r="6">
      <x/>
    </i>
    <i r="7">
      <x v="21"/>
    </i>
    <i r="8">
      <x v="7"/>
    </i>
    <i>
      <x v="2"/>
    </i>
    <i r="1">
      <x v="7"/>
    </i>
    <i r="2">
      <x v="10"/>
    </i>
    <i r="3">
      <x v="10"/>
    </i>
    <i r="4">
      <x v="10"/>
    </i>
    <i r="5">
      <x v="14"/>
    </i>
    <i r="6">
      <x v="9"/>
    </i>
    <i r="7">
      <x v="17"/>
    </i>
    <i r="8">
      <x v="1"/>
    </i>
    <i>
      <x v="3"/>
    </i>
    <i r="1">
      <x v="7"/>
    </i>
    <i r="2">
      <x v="10"/>
    </i>
    <i r="3">
      <x v="10"/>
    </i>
    <i r="4">
      <x v="10"/>
    </i>
    <i r="5">
      <x v="29"/>
    </i>
    <i r="6">
      <x v="18"/>
    </i>
    <i r="7">
      <x v="8"/>
    </i>
    <i r="8">
      <x v="4"/>
    </i>
    <i>
      <x v="4"/>
    </i>
    <i r="1">
      <x v="7"/>
    </i>
    <i r="2">
      <x v="12"/>
    </i>
    <i r="3">
      <x v="12"/>
    </i>
    <i r="4">
      <x v="12"/>
    </i>
    <i r="5">
      <x v="24"/>
    </i>
    <i r="6">
      <x v="19"/>
    </i>
    <i r="7">
      <x v="14"/>
    </i>
    <i r="8">
      <x v="3"/>
    </i>
    <i>
      <x v="5"/>
    </i>
    <i r="1">
      <x v="7"/>
    </i>
    <i r="2">
      <x v="13"/>
    </i>
    <i r="3">
      <x v="13"/>
    </i>
    <i r="4">
      <x v="13"/>
    </i>
    <i r="5">
      <x v="12"/>
    </i>
    <i r="6">
      <x v="5"/>
    </i>
    <i r="7">
      <x v="6"/>
    </i>
    <i r="8">
      <x v="12"/>
    </i>
    <i>
      <x v="6"/>
    </i>
    <i r="1">
      <x v="7"/>
    </i>
    <i r="2">
      <x v="14"/>
    </i>
    <i r="3">
      <x v="14"/>
    </i>
    <i r="4">
      <x v="14"/>
    </i>
    <i r="5">
      <x v="16"/>
    </i>
    <i r="6">
      <x/>
    </i>
    <i r="7">
      <x/>
    </i>
    <i r="8">
      <x v="7"/>
    </i>
    <i>
      <x v="7"/>
    </i>
    <i r="1">
      <x v="7"/>
    </i>
    <i r="2">
      <x v="15"/>
    </i>
    <i r="3">
      <x v="15"/>
    </i>
    <i r="4">
      <x v="15"/>
    </i>
    <i r="5">
      <x v="11"/>
    </i>
    <i r="6">
      <x v="9"/>
    </i>
    <i r="7">
      <x v="10"/>
    </i>
    <i r="8">
      <x v="1"/>
    </i>
    <i>
      <x v="8"/>
    </i>
    <i r="1">
      <x v="7"/>
    </i>
    <i r="2">
      <x v="16"/>
    </i>
    <i r="3">
      <x v="16"/>
    </i>
    <i r="4">
      <x v="16"/>
    </i>
    <i r="5">
      <x v="11"/>
    </i>
    <i r="6">
      <x v="18"/>
    </i>
    <i r="7">
      <x v="19"/>
    </i>
    <i r="8">
      <x v="4"/>
    </i>
    <i>
      <x v="9"/>
    </i>
    <i r="1">
      <x v="7"/>
    </i>
    <i r="2">
      <x v="17"/>
    </i>
    <i r="3">
      <x v="17"/>
    </i>
    <i r="4">
      <x v="17"/>
    </i>
    <i r="5">
      <x v="11"/>
    </i>
    <i r="6">
      <x v="19"/>
    </i>
    <i r="7">
      <x v="20"/>
    </i>
    <i r="8">
      <x v="16"/>
    </i>
    <i>
      <x v="10"/>
    </i>
    <i r="1">
      <x v="7"/>
    </i>
    <i r="2">
      <x v="18"/>
    </i>
    <i r="3">
      <x v="18"/>
    </i>
    <i r="4">
      <x v="18"/>
    </i>
    <i r="5">
      <x v="17"/>
    </i>
    <i r="6">
      <x v="13"/>
    </i>
    <i r="7">
      <x v="14"/>
    </i>
    <i r="8">
      <x v="17"/>
    </i>
    <i>
      <x v="11"/>
    </i>
    <i r="1">
      <x v="7"/>
    </i>
    <i r="2">
      <x v="1"/>
    </i>
    <i r="3">
      <x v="1"/>
    </i>
    <i r="4">
      <x v="1"/>
    </i>
    <i r="5">
      <x v="1"/>
    </i>
    <i r="6">
      <x v="17"/>
    </i>
    <i r="7">
      <x v="12"/>
    </i>
    <i r="8">
      <x/>
    </i>
    <i>
      <x v="12"/>
    </i>
    <i r="1">
      <x v="7"/>
    </i>
    <i r="2">
      <x v="19"/>
    </i>
    <i r="3">
      <x v="19"/>
    </i>
    <i r="4">
      <x v="19"/>
    </i>
    <i r="5">
      <x v="9"/>
    </i>
    <i r="6">
      <x v="16"/>
    </i>
    <i r="7">
      <x v="23"/>
    </i>
    <i r="8">
      <x v="2"/>
    </i>
    <i>
      <x v="13"/>
    </i>
    <i r="1">
      <x v="7"/>
    </i>
    <i r="2">
      <x v="20"/>
    </i>
    <i r="3">
      <x v="20"/>
    </i>
    <i r="4">
      <x v="20"/>
    </i>
    <i r="5">
      <x/>
    </i>
    <i r="6">
      <x v="3"/>
    </i>
    <i r="7">
      <x v="21"/>
    </i>
    <i r="8">
      <x v="11"/>
    </i>
    <i>
      <x v="14"/>
    </i>
    <i r="1">
      <x v="7"/>
    </i>
    <i r="2">
      <x v="21"/>
    </i>
    <i r="3">
      <x v="21"/>
    </i>
    <i r="4">
      <x v="21"/>
    </i>
    <i r="5">
      <x v="13"/>
    </i>
    <i r="6">
      <x v="11"/>
    </i>
    <i r="7">
      <x v="17"/>
    </i>
    <i r="8">
      <x v="23"/>
    </i>
    <i>
      <x v="15"/>
    </i>
    <i r="1">
      <x v="7"/>
    </i>
    <i r="2">
      <x v="22"/>
    </i>
    <i r="3">
      <x v="22"/>
    </i>
    <i r="4">
      <x v="22"/>
    </i>
    <i r="5">
      <x v="25"/>
    </i>
    <i r="6">
      <x v="6"/>
    </i>
    <i r="7">
      <x v="9"/>
    </i>
    <i r="8">
      <x v="19"/>
    </i>
    <i>
      <x v="16"/>
    </i>
    <i r="1">
      <x v="2"/>
    </i>
    <i r="2">
      <x v="33"/>
    </i>
    <i r="3">
      <x v="33"/>
    </i>
    <i r="4">
      <x v="33"/>
    </i>
    <i r="5">
      <x v="26"/>
    </i>
    <i r="6">
      <x v="1"/>
    </i>
    <i r="7">
      <x v="13"/>
    </i>
    <i r="8">
      <x v="5"/>
    </i>
    <i>
      <x v="17"/>
    </i>
    <i r="1">
      <x v="7"/>
    </i>
    <i r="2">
      <x v="23"/>
    </i>
    <i r="3">
      <x v="23"/>
    </i>
    <i r="4">
      <x v="23"/>
    </i>
    <i r="5">
      <x v="17"/>
    </i>
    <i r="6">
      <x v="4"/>
    </i>
    <i r="7">
      <x v="8"/>
    </i>
    <i r="8">
      <x v="22"/>
    </i>
    <i>
      <x v="18"/>
    </i>
    <i r="1">
      <x v="7"/>
    </i>
    <i r="2">
      <x v="24"/>
    </i>
    <i r="3">
      <x v="24"/>
    </i>
    <i r="4">
      <x v="24"/>
    </i>
    <i r="5">
      <x v="22"/>
    </i>
    <i r="6">
      <x v="14"/>
    </i>
    <i r="7">
      <x v="8"/>
    </i>
    <i r="8">
      <x v="15"/>
    </i>
    <i>
      <x v="19"/>
    </i>
    <i r="1">
      <x v="7"/>
    </i>
    <i r="2">
      <x v="25"/>
    </i>
    <i r="3">
      <x v="25"/>
    </i>
    <i r="4">
      <x v="25"/>
    </i>
    <i r="5">
      <x v="5"/>
    </i>
    <i r="6">
      <x v="15"/>
    </i>
    <i r="7">
      <x v="8"/>
    </i>
    <i r="8">
      <x v="16"/>
    </i>
    <i>
      <x v="20"/>
    </i>
    <i r="1">
      <x v="7"/>
    </i>
    <i r="2">
      <x v="26"/>
    </i>
    <i r="3">
      <x v="26"/>
    </i>
    <i r="4">
      <x v="26"/>
    </i>
    <i r="5">
      <x v="15"/>
    </i>
    <i r="6">
      <x v="2"/>
    </i>
    <i r="7">
      <x v="14"/>
    </i>
    <i r="8">
      <x v="17"/>
    </i>
    <i>
      <x v="21"/>
    </i>
    <i r="1">
      <x v="7"/>
    </i>
    <i r="2">
      <x v="27"/>
    </i>
    <i r="3">
      <x v="27"/>
    </i>
    <i r="4">
      <x v="27"/>
    </i>
    <i r="5">
      <x v="10"/>
    </i>
    <i r="6">
      <x v="10"/>
    </i>
    <i r="7">
      <x v="6"/>
    </i>
    <i r="8">
      <x v="2"/>
    </i>
    <i>
      <x v="22"/>
    </i>
    <i r="1">
      <x v="7"/>
    </i>
    <i r="2">
      <x v="2"/>
    </i>
    <i r="3">
      <x v="2"/>
    </i>
    <i r="4">
      <x v="2"/>
    </i>
    <i r="5">
      <x v="3"/>
    </i>
    <i r="6">
      <x v="8"/>
    </i>
    <i r="7">
      <x v="7"/>
    </i>
    <i r="8">
      <x v="10"/>
    </i>
    <i>
      <x v="23"/>
    </i>
    <i r="1">
      <x v="7"/>
    </i>
    <i r="2">
      <x v="28"/>
    </i>
    <i r="3">
      <x v="28"/>
    </i>
    <i r="4">
      <x v="28"/>
    </i>
    <i r="5">
      <x v="2"/>
    </i>
    <i r="6">
      <x v="20"/>
    </i>
    <i r="7">
      <x/>
    </i>
    <i r="8">
      <x v="11"/>
    </i>
    <i>
      <x v="24"/>
    </i>
    <i r="1">
      <x v="7"/>
    </i>
    <i r="2">
      <x v="29"/>
    </i>
    <i r="3">
      <x v="29"/>
    </i>
    <i r="4">
      <x v="29"/>
    </i>
    <i r="5">
      <x v="6"/>
    </i>
    <i r="6">
      <x v="17"/>
    </i>
    <i r="7">
      <x v="10"/>
    </i>
    <i r="8">
      <x v="23"/>
    </i>
    <i>
      <x v="25"/>
    </i>
    <i r="1">
      <x v="7"/>
    </i>
    <i r="2">
      <x v="30"/>
    </i>
    <i r="3">
      <x v="30"/>
    </i>
    <i r="4">
      <x v="30"/>
    </i>
    <i r="5">
      <x v="20"/>
    </i>
    <i r="6">
      <x v="8"/>
    </i>
    <i r="7">
      <x v="19"/>
    </i>
    <i r="8">
      <x v="19"/>
    </i>
    <i>
      <x v="26"/>
    </i>
    <i r="1">
      <x v="4"/>
    </i>
    <i r="2">
      <x v="31"/>
    </i>
    <i r="3">
      <x v="31"/>
    </i>
    <i r="4">
      <x v="31"/>
    </i>
    <i r="5">
      <x v="23"/>
    </i>
    <i r="6">
      <x v="12"/>
    </i>
    <i r="7">
      <x v="20"/>
    </i>
    <i r="8">
      <x v="9"/>
    </i>
    <i>
      <x v="27"/>
    </i>
    <i r="1">
      <x v="1"/>
    </i>
    <i r="2">
      <x v="32"/>
    </i>
    <i r="3">
      <x v="32"/>
    </i>
    <i r="4">
      <x v="32"/>
    </i>
    <i r="5">
      <x v="28"/>
    </i>
    <i r="6">
      <x v="7"/>
    </i>
    <i r="7">
      <x v="14"/>
    </i>
    <i r="8">
      <x v="13"/>
    </i>
    <i>
      <x v="28"/>
    </i>
    <i r="1">
      <x v="5"/>
    </i>
    <i r="2">
      <x v="34"/>
    </i>
    <i r="3">
      <x v="34"/>
    </i>
    <i r="4">
      <x v="34"/>
    </i>
    <i r="5">
      <x v="6"/>
    </i>
    <i r="6">
      <x v="7"/>
    </i>
    <i r="7">
      <x v="5"/>
    </i>
    <i r="8">
      <x v="8"/>
    </i>
    <i>
      <x v="29"/>
    </i>
    <i r="1">
      <x v="7"/>
    </i>
    <i r="2">
      <x v="11"/>
    </i>
    <i r="3">
      <x v="11"/>
    </i>
    <i r="4">
      <x v="11"/>
    </i>
    <i r="5">
      <x v="11"/>
    </i>
    <i r="6">
      <x v="7"/>
    </i>
    <i r="7">
      <x v="18"/>
    </i>
    <i r="8">
      <x v="8"/>
    </i>
    <i>
      <x v="30"/>
    </i>
    <i r="1">
      <x v="7"/>
    </i>
    <i r="2">
      <x v="3"/>
    </i>
    <i r="3">
      <x v="3"/>
    </i>
    <i r="4">
      <x v="3"/>
    </i>
    <i r="5">
      <x v="7"/>
    </i>
    <i r="6">
      <x v="12"/>
    </i>
    <i r="7">
      <x v="1"/>
    </i>
    <i r="8">
      <x v="20"/>
    </i>
    <i>
      <x v="31"/>
    </i>
    <i r="1">
      <x v="7"/>
    </i>
    <i r="2">
      <x v="4"/>
    </i>
    <i r="3">
      <x v="4"/>
    </i>
    <i r="4">
      <x v="4"/>
    </i>
    <i r="5">
      <x v="8"/>
    </i>
    <i r="6">
      <x v="7"/>
    </i>
    <i r="7">
      <x v="4"/>
    </i>
    <i r="8">
      <x v="21"/>
    </i>
    <i>
      <x v="32"/>
    </i>
    <i r="1">
      <x v="3"/>
    </i>
    <i r="2">
      <x v="5"/>
    </i>
    <i r="3">
      <x v="5"/>
    </i>
    <i r="4">
      <x v="5"/>
    </i>
    <i r="5">
      <x v="27"/>
    </i>
    <i r="6">
      <x v="7"/>
    </i>
    <i r="7">
      <x v="15"/>
    </i>
    <i r="8">
      <x v="14"/>
    </i>
    <i>
      <x v="33"/>
    </i>
    <i r="1">
      <x v="7"/>
    </i>
    <i r="2">
      <x v="6"/>
    </i>
    <i r="3">
      <x v="6"/>
    </i>
    <i r="4">
      <x v="6"/>
    </i>
    <i r="5">
      <x v="18"/>
    </i>
    <i r="6">
      <x v="7"/>
    </i>
    <i r="7">
      <x v="16"/>
    </i>
    <i r="8">
      <x v="18"/>
    </i>
    <i>
      <x v="34"/>
    </i>
    <i r="1">
      <x v="7"/>
    </i>
    <i r="2">
      <x v="7"/>
    </i>
    <i r="3">
      <x v="7"/>
    </i>
    <i r="4">
      <x v="7"/>
    </i>
    <i r="5">
      <x v="19"/>
    </i>
    <i r="6">
      <x v="13"/>
    </i>
    <i r="7">
      <x v="2"/>
    </i>
    <i r="8">
      <x v="3"/>
    </i>
    <i>
      <x v="35"/>
    </i>
    <i r="1">
      <x v="7"/>
    </i>
    <i r="2">
      <x v="8"/>
    </i>
    <i r="3">
      <x v="8"/>
    </i>
    <i r="4">
      <x v="8"/>
    </i>
    <i r="5">
      <x v="21"/>
    </i>
    <i r="6">
      <x v="5"/>
    </i>
    <i r="7">
      <x v="11"/>
    </i>
    <i r="8">
      <x v="12"/>
    </i>
    <i>
      <x v="36"/>
    </i>
    <i r="1">
      <x v="7"/>
    </i>
    <i r="2">
      <x v="35"/>
    </i>
    <i r="3">
      <x v="35"/>
    </i>
    <i r="4">
      <x v="35"/>
    </i>
    <i r="5">
      <x v="30"/>
    </i>
    <i r="6">
      <x v="21"/>
    </i>
    <i r="7">
      <x v="22"/>
    </i>
    <i r="8">
      <x v="2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337"/>
  <sheetViews>
    <sheetView workbookViewId="0">
      <selection activeCell="A3" sqref="A3"/>
    </sheetView>
  </sheetViews>
  <sheetFormatPr baseColWidth="10" defaultRowHeight="15" x14ac:dyDescent="0.25"/>
  <cols>
    <col min="1" max="1" width="23.140625" bestFit="1" customWidth="1"/>
  </cols>
  <sheetData>
    <row r="3" spans="1:1" x14ac:dyDescent="0.25">
      <c r="A3" s="2" t="s">
        <v>42</v>
      </c>
    </row>
    <row r="4" spans="1:1" x14ac:dyDescent="0.25">
      <c r="A4" s="3" t="s">
        <v>1</v>
      </c>
    </row>
    <row r="5" spans="1:1" x14ac:dyDescent="0.25">
      <c r="A5" s="4">
        <v>1</v>
      </c>
    </row>
    <row r="6" spans="1:1" x14ac:dyDescent="0.25">
      <c r="A6" s="11">
        <v>18</v>
      </c>
    </row>
    <row r="7" spans="1:1" x14ac:dyDescent="0.25">
      <c r="A7" s="13">
        <v>16.555183946488295</v>
      </c>
    </row>
    <row r="8" spans="1:1" x14ac:dyDescent="0.25">
      <c r="A8" s="14">
        <v>19.8</v>
      </c>
    </row>
    <row r="9" spans="1:1" x14ac:dyDescent="0.25">
      <c r="A9" s="15">
        <v>1</v>
      </c>
    </row>
    <row r="10" spans="1:1" x14ac:dyDescent="0.25">
      <c r="A10" s="16">
        <v>58757</v>
      </c>
    </row>
    <row r="11" spans="1:1" x14ac:dyDescent="0.25">
      <c r="A11" s="17">
        <v>37</v>
      </c>
    </row>
    <row r="12" spans="1:1" x14ac:dyDescent="0.25">
      <c r="A12" s="18">
        <v>74</v>
      </c>
    </row>
    <row r="13" spans="1:1" x14ac:dyDescent="0.25">
      <c r="A13" s="3" t="s">
        <v>10</v>
      </c>
    </row>
    <row r="14" spans="1:1" x14ac:dyDescent="0.25">
      <c r="A14" s="4">
        <v>30</v>
      </c>
    </row>
    <row r="15" spans="1:1" x14ac:dyDescent="0.25">
      <c r="A15" s="11">
        <v>27.5</v>
      </c>
    </row>
    <row r="16" spans="1:1" x14ac:dyDescent="0.25">
      <c r="A16" s="13">
        <v>25.292642140468228</v>
      </c>
    </row>
    <row r="17" spans="1:1" x14ac:dyDescent="0.25">
      <c r="A17" s="14">
        <v>30.25</v>
      </c>
    </row>
    <row r="18" spans="1:1" x14ac:dyDescent="0.25">
      <c r="A18" s="15">
        <v>25</v>
      </c>
    </row>
    <row r="19" spans="1:1" x14ac:dyDescent="0.25">
      <c r="A19" s="16">
        <v>1</v>
      </c>
    </row>
    <row r="20" spans="1:1" x14ac:dyDescent="0.25">
      <c r="A20" s="17">
        <v>58757</v>
      </c>
    </row>
    <row r="21" spans="1:1" x14ac:dyDescent="0.25">
      <c r="A21" s="18">
        <v>78</v>
      </c>
    </row>
    <row r="22" spans="1:1" x14ac:dyDescent="0.25">
      <c r="A22" s="3" t="s">
        <v>11</v>
      </c>
    </row>
    <row r="23" spans="1:1" x14ac:dyDescent="0.25">
      <c r="A23" s="4" t="s">
        <v>43</v>
      </c>
    </row>
    <row r="24" spans="1:1" x14ac:dyDescent="0.25">
      <c r="A24" s="11">
        <v>28</v>
      </c>
    </row>
    <row r="25" spans="1:1" x14ac:dyDescent="0.25">
      <c r="A25" s="13">
        <v>25.752508361204015</v>
      </c>
    </row>
    <row r="26" spans="1:1" x14ac:dyDescent="0.25">
      <c r="A26" s="14">
        <v>30.8</v>
      </c>
    </row>
    <row r="27" spans="1:1" x14ac:dyDescent="0.25">
      <c r="A27" s="15">
        <v>258</v>
      </c>
    </row>
    <row r="28" spans="1:1" x14ac:dyDescent="0.25">
      <c r="A28" s="16">
        <v>257</v>
      </c>
    </row>
    <row r="29" spans="1:1" x14ac:dyDescent="0.25">
      <c r="A29" s="17">
        <v>5278</v>
      </c>
    </row>
    <row r="30" spans="1:1" x14ac:dyDescent="0.25">
      <c r="A30" s="18">
        <v>3</v>
      </c>
    </row>
    <row r="31" spans="1:1" x14ac:dyDescent="0.25">
      <c r="A31" s="3" t="s">
        <v>12</v>
      </c>
    </row>
    <row r="32" spans="1:1" x14ac:dyDescent="0.25">
      <c r="A32" s="4" t="s">
        <v>43</v>
      </c>
    </row>
    <row r="33" spans="1:1" x14ac:dyDescent="0.25">
      <c r="A33" s="11">
        <v>28</v>
      </c>
    </row>
    <row r="34" spans="1:1" x14ac:dyDescent="0.25">
      <c r="A34" s="13">
        <v>25.752508361204015</v>
      </c>
    </row>
    <row r="35" spans="1:1" x14ac:dyDescent="0.25">
      <c r="A35" s="14">
        <v>30.8</v>
      </c>
    </row>
    <row r="36" spans="1:1" x14ac:dyDescent="0.25">
      <c r="A36" s="15">
        <v>58757</v>
      </c>
    </row>
    <row r="37" spans="1:1" x14ac:dyDescent="0.25">
      <c r="A37" s="16">
        <v>6387</v>
      </c>
    </row>
    <row r="38" spans="1:1" x14ac:dyDescent="0.25">
      <c r="A38" s="17">
        <v>87</v>
      </c>
    </row>
    <row r="39" spans="1:1" x14ac:dyDescent="0.25">
      <c r="A39" s="18">
        <v>45</v>
      </c>
    </row>
    <row r="40" spans="1:1" x14ac:dyDescent="0.25">
      <c r="A40" s="3" t="s">
        <v>13</v>
      </c>
    </row>
    <row r="41" spans="1:1" x14ac:dyDescent="0.25">
      <c r="A41" s="4" t="s">
        <v>43</v>
      </c>
    </row>
    <row r="42" spans="1:1" x14ac:dyDescent="0.25">
      <c r="A42" s="11">
        <v>29.309090909090902</v>
      </c>
    </row>
    <row r="43" spans="1:1" x14ac:dyDescent="0.25">
      <c r="A43" s="13">
        <v>26.95652173913043</v>
      </c>
    </row>
    <row r="44" spans="1:1" x14ac:dyDescent="0.25">
      <c r="A44" s="14">
        <v>32.239999999999995</v>
      </c>
    </row>
    <row r="45" spans="1:1" x14ac:dyDescent="0.25">
      <c r="A45" s="15">
        <v>5278</v>
      </c>
    </row>
    <row r="46" spans="1:1" x14ac:dyDescent="0.25">
      <c r="A46" s="16">
        <v>6578</v>
      </c>
    </row>
    <row r="47" spans="1:1" x14ac:dyDescent="0.25">
      <c r="A47" s="17">
        <v>587</v>
      </c>
    </row>
    <row r="48" spans="1:1" x14ac:dyDescent="0.25">
      <c r="A48" s="18">
        <v>37</v>
      </c>
    </row>
    <row r="49" spans="1:1" x14ac:dyDescent="0.25">
      <c r="A49" s="3" t="s">
        <v>14</v>
      </c>
    </row>
    <row r="50" spans="1:1" x14ac:dyDescent="0.25">
      <c r="A50" s="4" t="s">
        <v>43</v>
      </c>
    </row>
    <row r="51" spans="1:1" x14ac:dyDescent="0.25">
      <c r="A51" s="11">
        <v>30.322727272727299</v>
      </c>
    </row>
    <row r="52" spans="1:1" x14ac:dyDescent="0.25">
      <c r="A52" s="13">
        <v>27.888795986622103</v>
      </c>
    </row>
    <row r="53" spans="1:1" x14ac:dyDescent="0.25">
      <c r="A53" s="14">
        <v>33.355000000000032</v>
      </c>
    </row>
    <row r="54" spans="1:1" x14ac:dyDescent="0.25">
      <c r="A54" s="15">
        <v>255</v>
      </c>
    </row>
    <row r="55" spans="1:1" x14ac:dyDescent="0.25">
      <c r="A55" s="16">
        <v>74</v>
      </c>
    </row>
    <row r="56" spans="1:1" x14ac:dyDescent="0.25">
      <c r="A56" s="17">
        <v>74</v>
      </c>
    </row>
    <row r="57" spans="1:1" x14ac:dyDescent="0.25">
      <c r="A57" s="18">
        <v>278</v>
      </c>
    </row>
    <row r="58" spans="1:1" x14ac:dyDescent="0.25">
      <c r="A58" s="3" t="s">
        <v>15</v>
      </c>
    </row>
    <row r="59" spans="1:1" x14ac:dyDescent="0.25">
      <c r="A59" s="4" t="s">
        <v>43</v>
      </c>
    </row>
    <row r="60" spans="1:1" x14ac:dyDescent="0.25">
      <c r="A60" s="11">
        <v>31.3363636363636</v>
      </c>
    </row>
    <row r="61" spans="1:1" x14ac:dyDescent="0.25">
      <c r="A61" s="13">
        <v>28.821070234113684</v>
      </c>
    </row>
    <row r="62" spans="1:1" x14ac:dyDescent="0.25">
      <c r="A62" s="14">
        <v>34.469999999999963</v>
      </c>
    </row>
    <row r="63" spans="1:1" x14ac:dyDescent="0.25">
      <c r="A63" s="15">
        <v>287</v>
      </c>
    </row>
    <row r="64" spans="1:1" x14ac:dyDescent="0.25">
      <c r="A64" s="16">
        <v>1</v>
      </c>
    </row>
    <row r="65" spans="1:1" x14ac:dyDescent="0.25">
      <c r="A65" s="17">
        <v>1</v>
      </c>
    </row>
    <row r="66" spans="1:1" x14ac:dyDescent="0.25">
      <c r="A66" s="18">
        <v>78</v>
      </c>
    </row>
    <row r="67" spans="1:1" x14ac:dyDescent="0.25">
      <c r="A67" s="3" t="s">
        <v>16</v>
      </c>
    </row>
    <row r="68" spans="1:1" x14ac:dyDescent="0.25">
      <c r="A68" s="4" t="s">
        <v>43</v>
      </c>
    </row>
    <row r="69" spans="1:1" x14ac:dyDescent="0.25">
      <c r="A69" s="11">
        <v>32.35</v>
      </c>
    </row>
    <row r="70" spans="1:1" x14ac:dyDescent="0.25">
      <c r="A70" s="13">
        <v>29.753344481605353</v>
      </c>
    </row>
    <row r="71" spans="1:1" x14ac:dyDescent="0.25">
      <c r="A71" s="14">
        <v>35.585000000000001</v>
      </c>
    </row>
    <row r="72" spans="1:1" x14ac:dyDescent="0.25">
      <c r="A72" s="15">
        <v>87</v>
      </c>
    </row>
    <row r="73" spans="1:1" x14ac:dyDescent="0.25">
      <c r="A73" s="16">
        <v>257</v>
      </c>
    </row>
    <row r="74" spans="1:1" x14ac:dyDescent="0.25">
      <c r="A74" s="17">
        <v>257</v>
      </c>
    </row>
    <row r="75" spans="1:1" x14ac:dyDescent="0.25">
      <c r="A75" s="18">
        <v>3</v>
      </c>
    </row>
    <row r="76" spans="1:1" x14ac:dyDescent="0.25">
      <c r="A76" s="3" t="s">
        <v>17</v>
      </c>
    </row>
    <row r="77" spans="1:1" x14ac:dyDescent="0.25">
      <c r="A77" s="4" t="s">
        <v>43</v>
      </c>
    </row>
    <row r="78" spans="1:1" x14ac:dyDescent="0.25">
      <c r="A78" s="11">
        <v>33.363636363636402</v>
      </c>
    </row>
    <row r="79" spans="1:1" x14ac:dyDescent="0.25">
      <c r="A79" s="13">
        <v>30.68561872909703</v>
      </c>
    </row>
    <row r="80" spans="1:1" x14ac:dyDescent="0.25">
      <c r="A80" s="14">
        <v>36.700000000000045</v>
      </c>
    </row>
    <row r="81" spans="1:1" x14ac:dyDescent="0.25">
      <c r="A81" s="15">
        <v>87</v>
      </c>
    </row>
    <row r="82" spans="1:1" x14ac:dyDescent="0.25">
      <c r="A82" s="16">
        <v>6387</v>
      </c>
    </row>
    <row r="83" spans="1:1" x14ac:dyDescent="0.25">
      <c r="A83" s="17">
        <v>6387</v>
      </c>
    </row>
    <row r="84" spans="1:1" x14ac:dyDescent="0.25">
      <c r="A84" s="18">
        <v>45</v>
      </c>
    </row>
    <row r="85" spans="1:1" x14ac:dyDescent="0.25">
      <c r="A85" s="3" t="s">
        <v>18</v>
      </c>
    </row>
    <row r="86" spans="1:1" x14ac:dyDescent="0.25">
      <c r="A86" s="4" t="s">
        <v>43</v>
      </c>
    </row>
    <row r="87" spans="1:1" x14ac:dyDescent="0.25">
      <c r="A87" s="11">
        <v>34.377272727272697</v>
      </c>
    </row>
    <row r="88" spans="1:1" x14ac:dyDescent="0.25">
      <c r="A88" s="13">
        <v>31.617892976588603</v>
      </c>
    </row>
    <row r="89" spans="1:1" x14ac:dyDescent="0.25">
      <c r="A89" s="14">
        <v>37.814999999999969</v>
      </c>
    </row>
    <row r="90" spans="1:1" x14ac:dyDescent="0.25">
      <c r="A90" s="15">
        <v>87</v>
      </c>
    </row>
    <row r="91" spans="1:1" x14ac:dyDescent="0.25">
      <c r="A91" s="16">
        <v>6578</v>
      </c>
    </row>
    <row r="92" spans="1:1" x14ac:dyDescent="0.25">
      <c r="A92" s="17">
        <v>6578</v>
      </c>
    </row>
    <row r="93" spans="1:1" x14ac:dyDescent="0.25">
      <c r="A93" s="18">
        <v>758</v>
      </c>
    </row>
    <row r="94" spans="1:1" x14ac:dyDescent="0.25">
      <c r="A94" s="3" t="s">
        <v>19</v>
      </c>
    </row>
    <row r="95" spans="1:1" x14ac:dyDescent="0.25">
      <c r="A95" s="4" t="s">
        <v>43</v>
      </c>
    </row>
    <row r="96" spans="1:1" x14ac:dyDescent="0.25">
      <c r="A96" s="11">
        <v>35.390909090909098</v>
      </c>
    </row>
    <row r="97" spans="1:1" x14ac:dyDescent="0.25">
      <c r="A97" s="13">
        <v>32.550167224080276</v>
      </c>
    </row>
    <row r="98" spans="1:1" x14ac:dyDescent="0.25">
      <c r="A98" s="14">
        <v>38.930000000000007</v>
      </c>
    </row>
    <row r="99" spans="1:1" x14ac:dyDescent="0.25">
      <c r="A99" s="15">
        <v>587</v>
      </c>
    </row>
    <row r="100" spans="1:1" x14ac:dyDescent="0.25">
      <c r="A100" s="16">
        <v>587</v>
      </c>
    </row>
    <row r="101" spans="1:1" x14ac:dyDescent="0.25">
      <c r="A101" s="17">
        <v>587</v>
      </c>
    </row>
    <row r="102" spans="1:1" x14ac:dyDescent="0.25">
      <c r="A102" s="18">
        <v>857</v>
      </c>
    </row>
    <row r="103" spans="1:1" x14ac:dyDescent="0.25">
      <c r="A103" s="3" t="s">
        <v>2</v>
      </c>
    </row>
    <row r="104" spans="1:1" x14ac:dyDescent="0.25">
      <c r="A104" s="4" t="s">
        <v>43</v>
      </c>
    </row>
    <row r="105" spans="1:1" x14ac:dyDescent="0.25">
      <c r="A105" s="11">
        <v>19.5</v>
      </c>
    </row>
    <row r="106" spans="1:1" x14ac:dyDescent="0.25">
      <c r="A106" s="13">
        <v>17.934782608695652</v>
      </c>
    </row>
    <row r="107" spans="1:1" x14ac:dyDescent="0.25">
      <c r="A107" s="14">
        <v>21.45</v>
      </c>
    </row>
    <row r="108" spans="1:1" x14ac:dyDescent="0.25">
      <c r="A108" s="15">
        <v>2</v>
      </c>
    </row>
    <row r="109" spans="1:1" x14ac:dyDescent="0.25">
      <c r="A109" s="16">
        <v>5278</v>
      </c>
    </row>
    <row r="110" spans="1:1" x14ac:dyDescent="0.25">
      <c r="A110" s="17">
        <v>278</v>
      </c>
    </row>
    <row r="111" spans="1:1" x14ac:dyDescent="0.25">
      <c r="A111" s="18">
        <v>1</v>
      </c>
    </row>
    <row r="112" spans="1:1" x14ac:dyDescent="0.25">
      <c r="A112" s="3" t="s">
        <v>20</v>
      </c>
    </row>
    <row r="113" spans="1:1" x14ac:dyDescent="0.25">
      <c r="A113" s="4" t="s">
        <v>43</v>
      </c>
    </row>
    <row r="114" spans="1:1" x14ac:dyDescent="0.25">
      <c r="A114" s="11">
        <v>36.404545454545399</v>
      </c>
    </row>
    <row r="115" spans="1:1" x14ac:dyDescent="0.25">
      <c r="A115" s="13">
        <v>33.482441471571853</v>
      </c>
    </row>
    <row r="116" spans="1:1" x14ac:dyDescent="0.25">
      <c r="A116" s="14">
        <v>40.044999999999938</v>
      </c>
    </row>
    <row r="117" spans="1:1" x14ac:dyDescent="0.25">
      <c r="A117" s="15">
        <v>74</v>
      </c>
    </row>
    <row r="118" spans="1:1" x14ac:dyDescent="0.25">
      <c r="A118" s="16">
        <v>973</v>
      </c>
    </row>
    <row r="119" spans="1:1" x14ac:dyDescent="0.25">
      <c r="A119" s="17" t="s">
        <v>43</v>
      </c>
    </row>
    <row r="120" spans="1:1" x14ac:dyDescent="0.25">
      <c r="A120" s="18">
        <v>25</v>
      </c>
    </row>
    <row r="121" spans="1:1" x14ac:dyDescent="0.25">
      <c r="A121" s="3" t="s">
        <v>21</v>
      </c>
    </row>
    <row r="122" spans="1:1" x14ac:dyDescent="0.25">
      <c r="A122" s="4" t="s">
        <v>43</v>
      </c>
    </row>
    <row r="123" spans="1:1" x14ac:dyDescent="0.25">
      <c r="A123" s="11">
        <v>37.4181818181818</v>
      </c>
    </row>
    <row r="124" spans="1:1" x14ac:dyDescent="0.25">
      <c r="A124" s="13">
        <v>34.41471571906353</v>
      </c>
    </row>
    <row r="125" spans="1:1" x14ac:dyDescent="0.25">
      <c r="A125" s="14">
        <v>41.159999999999982</v>
      </c>
    </row>
    <row r="126" spans="1:1" x14ac:dyDescent="0.25">
      <c r="A126" s="15">
        <v>1</v>
      </c>
    </row>
    <row r="127" spans="1:1" x14ac:dyDescent="0.25">
      <c r="A127" s="16">
        <v>37</v>
      </c>
    </row>
    <row r="128" spans="1:1" x14ac:dyDescent="0.25">
      <c r="A128" s="17">
        <v>58757</v>
      </c>
    </row>
    <row r="129" spans="1:1" x14ac:dyDescent="0.25">
      <c r="A129" s="18">
        <v>258</v>
      </c>
    </row>
    <row r="130" spans="1:1" x14ac:dyDescent="0.25">
      <c r="A130" s="3" t="s">
        <v>22</v>
      </c>
    </row>
    <row r="131" spans="1:1" x14ac:dyDescent="0.25">
      <c r="A131" s="4" t="s">
        <v>43</v>
      </c>
    </row>
    <row r="132" spans="1:1" x14ac:dyDescent="0.25">
      <c r="A132" s="11">
        <v>38.431818181818201</v>
      </c>
    </row>
    <row r="133" spans="1:1" x14ac:dyDescent="0.25">
      <c r="A133" s="13">
        <v>35.346989966555199</v>
      </c>
    </row>
    <row r="134" spans="1:1" x14ac:dyDescent="0.25">
      <c r="A134" s="14">
        <v>42.27500000000002</v>
      </c>
    </row>
    <row r="135" spans="1:1" x14ac:dyDescent="0.25">
      <c r="A135" s="15">
        <v>257</v>
      </c>
    </row>
    <row r="136" spans="1:1" x14ac:dyDescent="0.25">
      <c r="A136" s="16">
        <v>278</v>
      </c>
    </row>
    <row r="137" spans="1:1" x14ac:dyDescent="0.25">
      <c r="A137" s="17">
        <v>5278</v>
      </c>
    </row>
    <row r="138" spans="1:1" x14ac:dyDescent="0.25">
      <c r="A138" s="18">
        <v>58757</v>
      </c>
    </row>
    <row r="139" spans="1:1" x14ac:dyDescent="0.25">
      <c r="A139" s="3" t="s">
        <v>23</v>
      </c>
    </row>
    <row r="140" spans="1:1" x14ac:dyDescent="0.25">
      <c r="A140" s="4" t="s">
        <v>43</v>
      </c>
    </row>
    <row r="141" spans="1:1" x14ac:dyDescent="0.25">
      <c r="A141" s="11">
        <v>39.445454545454503</v>
      </c>
    </row>
    <row r="142" spans="1:1" x14ac:dyDescent="0.25">
      <c r="A142" s="13">
        <v>36.279264214046783</v>
      </c>
    </row>
    <row r="143" spans="1:1" x14ac:dyDescent="0.25">
      <c r="A143" s="14">
        <v>43.389999999999951</v>
      </c>
    </row>
    <row r="144" spans="1:1" x14ac:dyDescent="0.25">
      <c r="A144" s="15">
        <v>6387</v>
      </c>
    </row>
    <row r="145" spans="1:1" x14ac:dyDescent="0.25">
      <c r="A145" s="16">
        <v>78</v>
      </c>
    </row>
    <row r="146" spans="1:1" x14ac:dyDescent="0.25">
      <c r="A146" s="17">
        <v>255</v>
      </c>
    </row>
    <row r="147" spans="1:1" x14ac:dyDescent="0.25">
      <c r="A147" s="18">
        <v>5278</v>
      </c>
    </row>
    <row r="148" spans="1:1" x14ac:dyDescent="0.25">
      <c r="A148" s="3" t="s">
        <v>24</v>
      </c>
    </row>
    <row r="149" spans="1:1" x14ac:dyDescent="0.25">
      <c r="A149" s="4">
        <v>6</v>
      </c>
    </row>
    <row r="150" spans="1:1" x14ac:dyDescent="0.25">
      <c r="A150" s="11">
        <v>50</v>
      </c>
    </row>
    <row r="151" spans="1:1" x14ac:dyDescent="0.25">
      <c r="A151" s="13">
        <v>45.986622073578594</v>
      </c>
    </row>
    <row r="152" spans="1:1" x14ac:dyDescent="0.25">
      <c r="A152" s="14">
        <v>55</v>
      </c>
    </row>
    <row r="153" spans="1:1" x14ac:dyDescent="0.25">
      <c r="A153" s="15">
        <v>6578</v>
      </c>
    </row>
    <row r="154" spans="1:1" x14ac:dyDescent="0.25">
      <c r="A154" s="16">
        <v>3</v>
      </c>
    </row>
    <row r="155" spans="1:1" x14ac:dyDescent="0.25">
      <c r="A155" s="17">
        <v>287</v>
      </c>
    </row>
    <row r="156" spans="1:1" x14ac:dyDescent="0.25">
      <c r="A156" s="18">
        <v>57</v>
      </c>
    </row>
    <row r="157" spans="1:1" x14ac:dyDescent="0.25">
      <c r="A157" s="3" t="s">
        <v>25</v>
      </c>
    </row>
    <row r="158" spans="1:1" x14ac:dyDescent="0.25">
      <c r="A158" s="4" t="s">
        <v>43</v>
      </c>
    </row>
    <row r="159" spans="1:1" x14ac:dyDescent="0.25">
      <c r="A159" s="11">
        <v>40.459090909090897</v>
      </c>
    </row>
    <row r="160" spans="1:1" x14ac:dyDescent="0.25">
      <c r="A160" s="13">
        <v>37.211538461538453</v>
      </c>
    </row>
    <row r="161" spans="1:1" x14ac:dyDescent="0.25">
      <c r="A161" s="14">
        <v>44.504999999999988</v>
      </c>
    </row>
    <row r="162" spans="1:1" x14ac:dyDescent="0.25">
      <c r="A162" s="15">
        <v>587</v>
      </c>
    </row>
    <row r="163" spans="1:1" x14ac:dyDescent="0.25">
      <c r="A163" s="16">
        <v>45</v>
      </c>
    </row>
    <row r="164" spans="1:1" x14ac:dyDescent="0.25">
      <c r="A164" s="17">
        <v>87</v>
      </c>
    </row>
    <row r="165" spans="1:1" x14ac:dyDescent="0.25">
      <c r="A165" s="18">
        <v>20375</v>
      </c>
    </row>
    <row r="166" spans="1:1" x14ac:dyDescent="0.25">
      <c r="A166" s="3" t="s">
        <v>26</v>
      </c>
    </row>
    <row r="167" spans="1:1" x14ac:dyDescent="0.25">
      <c r="A167" s="4" t="s">
        <v>43</v>
      </c>
    </row>
    <row r="168" spans="1:1" x14ac:dyDescent="0.25">
      <c r="A168" s="11">
        <v>41.472727272727298</v>
      </c>
    </row>
    <row r="169" spans="1:1" x14ac:dyDescent="0.25">
      <c r="A169" s="13">
        <v>38.143812709030122</v>
      </c>
    </row>
    <row r="170" spans="1:1" x14ac:dyDescent="0.25">
      <c r="A170" s="14">
        <v>45.620000000000026</v>
      </c>
    </row>
    <row r="171" spans="1:1" x14ac:dyDescent="0.25">
      <c r="A171" s="15">
        <v>973</v>
      </c>
    </row>
    <row r="172" spans="1:1" x14ac:dyDescent="0.25">
      <c r="A172" s="16">
        <v>758</v>
      </c>
    </row>
    <row r="173" spans="1:1" x14ac:dyDescent="0.25">
      <c r="A173" s="17">
        <v>87</v>
      </c>
    </row>
    <row r="174" spans="1:1" x14ac:dyDescent="0.25">
      <c r="A174" s="18">
        <v>725</v>
      </c>
    </row>
    <row r="175" spans="1:1" x14ac:dyDescent="0.25">
      <c r="A175" s="3" t="s">
        <v>27</v>
      </c>
    </row>
    <row r="176" spans="1:1" x14ac:dyDescent="0.25">
      <c r="A176" s="4" t="s">
        <v>43</v>
      </c>
    </row>
    <row r="177" spans="1:1" x14ac:dyDescent="0.25">
      <c r="A177" s="11">
        <v>42.486363636363599</v>
      </c>
    </row>
    <row r="178" spans="1:1" x14ac:dyDescent="0.25">
      <c r="A178" s="13">
        <v>39.076086956521706</v>
      </c>
    </row>
    <row r="179" spans="1:1" x14ac:dyDescent="0.25">
      <c r="A179" s="14">
        <v>46.734999999999957</v>
      </c>
    </row>
    <row r="180" spans="1:1" x14ac:dyDescent="0.25">
      <c r="A180" s="15">
        <v>37</v>
      </c>
    </row>
    <row r="181" spans="1:1" x14ac:dyDescent="0.25">
      <c r="A181" s="16">
        <v>857</v>
      </c>
    </row>
    <row r="182" spans="1:1" x14ac:dyDescent="0.25">
      <c r="A182" s="17">
        <v>87</v>
      </c>
    </row>
    <row r="183" spans="1:1" x14ac:dyDescent="0.25">
      <c r="A183" s="18">
        <v>758</v>
      </c>
    </row>
    <row r="184" spans="1:1" x14ac:dyDescent="0.25">
      <c r="A184" s="3" t="s">
        <v>28</v>
      </c>
    </row>
    <row r="185" spans="1:1" x14ac:dyDescent="0.25">
      <c r="A185" s="4" t="s">
        <v>43</v>
      </c>
    </row>
    <row r="186" spans="1:1" x14ac:dyDescent="0.25">
      <c r="A186" s="11">
        <v>43.5</v>
      </c>
    </row>
    <row r="187" spans="1:1" x14ac:dyDescent="0.25">
      <c r="A187" s="13">
        <v>40.008361204013383</v>
      </c>
    </row>
    <row r="188" spans="1:1" x14ac:dyDescent="0.25">
      <c r="A188" s="14">
        <v>47.85</v>
      </c>
    </row>
    <row r="189" spans="1:1" x14ac:dyDescent="0.25">
      <c r="A189" s="15">
        <v>278</v>
      </c>
    </row>
    <row r="190" spans="1:1" x14ac:dyDescent="0.25">
      <c r="A190" s="16">
        <v>25</v>
      </c>
    </row>
    <row r="191" spans="1:1" x14ac:dyDescent="0.25">
      <c r="A191" s="17">
        <v>587</v>
      </c>
    </row>
    <row r="192" spans="1:1" x14ac:dyDescent="0.25">
      <c r="A192" s="18">
        <v>857</v>
      </c>
    </row>
    <row r="193" spans="1:1" x14ac:dyDescent="0.25">
      <c r="A193" s="3" t="s">
        <v>29</v>
      </c>
    </row>
    <row r="194" spans="1:1" x14ac:dyDescent="0.25">
      <c r="A194" s="4" t="s">
        <v>43</v>
      </c>
    </row>
    <row r="195" spans="1:1" x14ac:dyDescent="0.25">
      <c r="A195" s="11">
        <v>44.513636363636401</v>
      </c>
    </row>
    <row r="196" spans="1:1" x14ac:dyDescent="0.25">
      <c r="A196" s="13">
        <v>40.940635451505052</v>
      </c>
    </row>
    <row r="197" spans="1:1" x14ac:dyDescent="0.25">
      <c r="A197" s="14">
        <v>48.965000000000039</v>
      </c>
    </row>
    <row r="198" spans="1:1" x14ac:dyDescent="0.25">
      <c r="A198" s="15">
        <v>78</v>
      </c>
    </row>
    <row r="199" spans="1:1" x14ac:dyDescent="0.25">
      <c r="A199" s="16">
        <v>258</v>
      </c>
    </row>
    <row r="200" spans="1:1" x14ac:dyDescent="0.25">
      <c r="A200" s="17">
        <v>74</v>
      </c>
    </row>
    <row r="201" spans="1:1" x14ac:dyDescent="0.25">
      <c r="A201" s="18">
        <v>25</v>
      </c>
    </row>
    <row r="202" spans="1:1" x14ac:dyDescent="0.25">
      <c r="A202" s="3" t="s">
        <v>3</v>
      </c>
    </row>
    <row r="203" spans="1:1" x14ac:dyDescent="0.25">
      <c r="A203" s="4" t="s">
        <v>43</v>
      </c>
    </row>
    <row r="204" spans="1:1" x14ac:dyDescent="0.25">
      <c r="A204" s="11">
        <v>20</v>
      </c>
    </row>
    <row r="205" spans="1:1" x14ac:dyDescent="0.25">
      <c r="A205" s="13">
        <v>18.394648829431439</v>
      </c>
    </row>
    <row r="206" spans="1:1" x14ac:dyDescent="0.25">
      <c r="A206" s="14">
        <v>22</v>
      </c>
    </row>
    <row r="207" spans="1:1" x14ac:dyDescent="0.25">
      <c r="A207" s="15">
        <v>5</v>
      </c>
    </row>
    <row r="208" spans="1:1" x14ac:dyDescent="0.25">
      <c r="A208" s="16">
        <v>255</v>
      </c>
    </row>
    <row r="209" spans="1:1" x14ac:dyDescent="0.25">
      <c r="A209" s="17">
        <v>78</v>
      </c>
    </row>
    <row r="210" spans="1:1" x14ac:dyDescent="0.25">
      <c r="A210" s="18">
        <v>257</v>
      </c>
    </row>
    <row r="211" spans="1:1" x14ac:dyDescent="0.25">
      <c r="A211" s="3" t="s">
        <v>30</v>
      </c>
    </row>
    <row r="212" spans="1:1" x14ac:dyDescent="0.25">
      <c r="A212" s="4" t="s">
        <v>43</v>
      </c>
    </row>
    <row r="213" spans="1:1" x14ac:dyDescent="0.25">
      <c r="A213" s="11">
        <v>45.527272727272702</v>
      </c>
    </row>
    <row r="214" spans="1:1" x14ac:dyDescent="0.25">
      <c r="A214" s="13">
        <v>41.872909698996629</v>
      </c>
    </row>
    <row r="215" spans="1:1" x14ac:dyDescent="0.25">
      <c r="A215" s="14">
        <v>50.07999999999997</v>
      </c>
    </row>
    <row r="216" spans="1:1" x14ac:dyDescent="0.25">
      <c r="A216" s="15">
        <v>3</v>
      </c>
    </row>
    <row r="217" spans="1:1" x14ac:dyDescent="0.25">
      <c r="A217" s="16">
        <v>58757</v>
      </c>
    </row>
    <row r="218" spans="1:1" x14ac:dyDescent="0.25">
      <c r="A218" s="17">
        <v>1</v>
      </c>
    </row>
    <row r="219" spans="1:1" x14ac:dyDescent="0.25">
      <c r="A219" s="18">
        <v>258</v>
      </c>
    </row>
    <row r="220" spans="1:1" x14ac:dyDescent="0.25">
      <c r="A220" s="3" t="s">
        <v>31</v>
      </c>
    </row>
    <row r="221" spans="1:1" x14ac:dyDescent="0.25">
      <c r="A221" s="4" t="s">
        <v>43</v>
      </c>
    </row>
    <row r="222" spans="1:1" x14ac:dyDescent="0.25">
      <c r="A222" s="11">
        <v>46.540909090909103</v>
      </c>
    </row>
    <row r="223" spans="1:1" x14ac:dyDescent="0.25">
      <c r="A223" s="13">
        <v>42.805183946488306</v>
      </c>
    </row>
    <row r="224" spans="1:1" x14ac:dyDescent="0.25">
      <c r="A224" s="14">
        <v>51.195000000000014</v>
      </c>
    </row>
    <row r="225" spans="1:1" x14ac:dyDescent="0.25">
      <c r="A225" s="15">
        <v>45</v>
      </c>
    </row>
    <row r="226" spans="1:1" x14ac:dyDescent="0.25">
      <c r="A226" s="16">
        <v>5278</v>
      </c>
    </row>
    <row r="227" spans="1:1" x14ac:dyDescent="0.25">
      <c r="A227" s="17">
        <v>257</v>
      </c>
    </row>
    <row r="228" spans="1:1" x14ac:dyDescent="0.25">
      <c r="A228" s="18">
        <v>58757</v>
      </c>
    </row>
    <row r="229" spans="1:1" x14ac:dyDescent="0.25">
      <c r="A229" s="3" t="s">
        <v>32</v>
      </c>
    </row>
    <row r="230" spans="1:1" x14ac:dyDescent="0.25">
      <c r="A230" s="4" t="s">
        <v>43</v>
      </c>
    </row>
    <row r="231" spans="1:1" x14ac:dyDescent="0.25">
      <c r="A231" s="11">
        <v>47.554545454545398</v>
      </c>
    </row>
    <row r="232" spans="1:1" x14ac:dyDescent="0.25">
      <c r="A232" s="13">
        <v>43.737458193979883</v>
      </c>
    </row>
    <row r="233" spans="1:1" x14ac:dyDescent="0.25">
      <c r="A233" s="14">
        <v>52.309999999999938</v>
      </c>
    </row>
    <row r="234" spans="1:1" x14ac:dyDescent="0.25">
      <c r="A234" s="15">
        <v>782</v>
      </c>
    </row>
    <row r="235" spans="1:1" x14ac:dyDescent="0.25">
      <c r="A235" s="16">
        <v>255</v>
      </c>
    </row>
    <row r="236" spans="1:1" x14ac:dyDescent="0.25">
      <c r="A236" s="17">
        <v>6387</v>
      </c>
    </row>
    <row r="237" spans="1:1" x14ac:dyDescent="0.25">
      <c r="A237" s="18">
        <v>5278</v>
      </c>
    </row>
    <row r="238" spans="1:1" x14ac:dyDescent="0.25">
      <c r="A238" s="3" t="s">
        <v>33</v>
      </c>
    </row>
    <row r="239" spans="1:1" x14ac:dyDescent="0.25">
      <c r="A239" s="4">
        <v>16</v>
      </c>
    </row>
    <row r="240" spans="1:1" x14ac:dyDescent="0.25">
      <c r="A240" s="11">
        <v>48.568181818181799</v>
      </c>
    </row>
    <row r="241" spans="1:1" x14ac:dyDescent="0.25">
      <c r="A241" s="13">
        <v>44.66973244147156</v>
      </c>
    </row>
    <row r="242" spans="1:1" x14ac:dyDescent="0.25">
      <c r="A242" s="14">
        <v>53.424999999999983</v>
      </c>
    </row>
    <row r="243" spans="1:1" x14ac:dyDescent="0.25">
      <c r="A243" s="15">
        <v>2755</v>
      </c>
    </row>
    <row r="244" spans="1:1" x14ac:dyDescent="0.25">
      <c r="A244" s="16">
        <v>287</v>
      </c>
    </row>
    <row r="245" spans="1:1" x14ac:dyDescent="0.25">
      <c r="A245" s="17">
        <v>6578</v>
      </c>
    </row>
    <row r="246" spans="1:1" x14ac:dyDescent="0.25">
      <c r="A246" s="18">
        <v>255</v>
      </c>
    </row>
    <row r="247" spans="1:1" x14ac:dyDescent="0.25">
      <c r="A247" s="3" t="s">
        <v>34</v>
      </c>
    </row>
    <row r="248" spans="1:1" x14ac:dyDescent="0.25">
      <c r="A248" s="4">
        <v>2</v>
      </c>
    </row>
    <row r="249" spans="1:1" x14ac:dyDescent="0.25">
      <c r="A249" s="11">
        <v>49.5818181818182</v>
      </c>
    </row>
    <row r="250" spans="1:1" x14ac:dyDescent="0.25">
      <c r="A250" s="13">
        <v>45.602006688963229</v>
      </c>
    </row>
    <row r="251" spans="1:1" x14ac:dyDescent="0.25">
      <c r="A251" s="14">
        <v>54.54000000000002</v>
      </c>
    </row>
    <row r="252" spans="1:1" x14ac:dyDescent="0.25">
      <c r="A252" s="15">
        <v>36789</v>
      </c>
    </row>
    <row r="253" spans="1:1" x14ac:dyDescent="0.25">
      <c r="A253" s="16">
        <v>87</v>
      </c>
    </row>
    <row r="254" spans="1:1" x14ac:dyDescent="0.25">
      <c r="A254" s="17">
        <v>587</v>
      </c>
    </row>
    <row r="255" spans="1:1" x14ac:dyDescent="0.25">
      <c r="A255" s="18">
        <v>287</v>
      </c>
    </row>
    <row r="256" spans="1:1" x14ac:dyDescent="0.25">
      <c r="A256" s="3" t="s">
        <v>35</v>
      </c>
    </row>
    <row r="257" spans="1:1" x14ac:dyDescent="0.25">
      <c r="A257" s="4">
        <v>25</v>
      </c>
    </row>
    <row r="258" spans="1:1" x14ac:dyDescent="0.25">
      <c r="A258" s="11">
        <v>50.595454545454501</v>
      </c>
    </row>
    <row r="259" spans="1:1" x14ac:dyDescent="0.25">
      <c r="A259" s="13">
        <v>46.534280936454813</v>
      </c>
    </row>
    <row r="260" spans="1:1" x14ac:dyDescent="0.25">
      <c r="A260" s="14">
        <v>55.654999999999951</v>
      </c>
    </row>
    <row r="261" spans="1:1" x14ac:dyDescent="0.25">
      <c r="A261" s="15">
        <v>45</v>
      </c>
    </row>
    <row r="262" spans="1:1" x14ac:dyDescent="0.25">
      <c r="A262" s="16">
        <v>87</v>
      </c>
    </row>
    <row r="263" spans="1:1" x14ac:dyDescent="0.25">
      <c r="A263" s="17">
        <v>58</v>
      </c>
    </row>
    <row r="264" spans="1:1" x14ac:dyDescent="0.25">
      <c r="A264" s="18">
        <v>87</v>
      </c>
    </row>
    <row r="265" spans="1:1" x14ac:dyDescent="0.25">
      <c r="A265" s="3" t="s">
        <v>36</v>
      </c>
    </row>
    <row r="266" spans="1:1" x14ac:dyDescent="0.25">
      <c r="A266" s="4" t="s">
        <v>43</v>
      </c>
    </row>
    <row r="267" spans="1:1" x14ac:dyDescent="0.25">
      <c r="A267" s="11">
        <v>29</v>
      </c>
    </row>
    <row r="268" spans="1:1" x14ac:dyDescent="0.25">
      <c r="A268" s="13">
        <v>26.672240802675585</v>
      </c>
    </row>
    <row r="269" spans="1:1" x14ac:dyDescent="0.25">
      <c r="A269" s="14">
        <v>31.9</v>
      </c>
    </row>
    <row r="270" spans="1:1" x14ac:dyDescent="0.25">
      <c r="A270" s="15">
        <v>87</v>
      </c>
    </row>
    <row r="271" spans="1:1" x14ac:dyDescent="0.25">
      <c r="A271" s="16">
        <v>87</v>
      </c>
    </row>
    <row r="272" spans="1:1" x14ac:dyDescent="0.25">
      <c r="A272" s="17">
        <v>5872</v>
      </c>
    </row>
    <row r="273" spans="1:1" x14ac:dyDescent="0.25">
      <c r="A273" s="18">
        <v>87</v>
      </c>
    </row>
    <row r="274" spans="1:1" x14ac:dyDescent="0.25">
      <c r="A274" s="3" t="s">
        <v>4</v>
      </c>
    </row>
    <row r="275" spans="1:1" x14ac:dyDescent="0.25">
      <c r="A275" s="4" t="s">
        <v>43</v>
      </c>
    </row>
    <row r="276" spans="1:1" x14ac:dyDescent="0.25">
      <c r="A276" s="11">
        <v>21</v>
      </c>
    </row>
    <row r="277" spans="1:1" x14ac:dyDescent="0.25">
      <c r="A277" s="13">
        <v>19.314381270903013</v>
      </c>
    </row>
    <row r="278" spans="1:1" x14ac:dyDescent="0.25">
      <c r="A278" s="14">
        <v>23.1</v>
      </c>
    </row>
    <row r="279" spans="1:1" x14ac:dyDescent="0.25">
      <c r="A279" s="15">
        <v>47</v>
      </c>
    </row>
    <row r="280" spans="1:1" x14ac:dyDescent="0.25">
      <c r="A280" s="16">
        <v>287</v>
      </c>
    </row>
    <row r="281" spans="1:1" x14ac:dyDescent="0.25">
      <c r="A281" s="17">
        <v>3</v>
      </c>
    </row>
    <row r="282" spans="1:1" x14ac:dyDescent="0.25">
      <c r="A282" s="18">
        <v>6387</v>
      </c>
    </row>
    <row r="283" spans="1:1" x14ac:dyDescent="0.25">
      <c r="A283" s="3" t="s">
        <v>5</v>
      </c>
    </row>
    <row r="284" spans="1:1" x14ac:dyDescent="0.25">
      <c r="A284" s="4" t="s">
        <v>43</v>
      </c>
    </row>
    <row r="285" spans="1:1" x14ac:dyDescent="0.25">
      <c r="A285" s="11">
        <v>22.5</v>
      </c>
    </row>
    <row r="286" spans="1:1" x14ac:dyDescent="0.25">
      <c r="A286" s="13">
        <v>20.69397993311037</v>
      </c>
    </row>
    <row r="287" spans="1:1" x14ac:dyDescent="0.25">
      <c r="A287" s="14">
        <v>24.75</v>
      </c>
    </row>
    <row r="288" spans="1:1" x14ac:dyDescent="0.25">
      <c r="A288" s="15">
        <v>57</v>
      </c>
    </row>
    <row r="289" spans="1:1" x14ac:dyDescent="0.25">
      <c r="A289" s="16">
        <v>87</v>
      </c>
    </row>
    <row r="290" spans="1:1" x14ac:dyDescent="0.25">
      <c r="A290" s="17">
        <v>45</v>
      </c>
    </row>
    <row r="291" spans="1:1" x14ac:dyDescent="0.25">
      <c r="A291" s="18">
        <v>6578</v>
      </c>
    </row>
    <row r="292" spans="1:1" x14ac:dyDescent="0.25">
      <c r="A292" s="3" t="s">
        <v>6</v>
      </c>
    </row>
    <row r="293" spans="1:1" x14ac:dyDescent="0.25">
      <c r="A293" s="4">
        <v>12</v>
      </c>
    </row>
    <row r="294" spans="1:1" x14ac:dyDescent="0.25">
      <c r="A294" s="11">
        <v>23</v>
      </c>
    </row>
    <row r="295" spans="1:1" x14ac:dyDescent="0.25">
      <c r="A295" s="13">
        <v>21.153846153846157</v>
      </c>
    </row>
    <row r="296" spans="1:1" x14ac:dyDescent="0.25">
      <c r="A296" s="14">
        <v>25.3</v>
      </c>
    </row>
    <row r="297" spans="1:1" x14ac:dyDescent="0.25">
      <c r="A297" s="15">
        <v>20375</v>
      </c>
    </row>
    <row r="298" spans="1:1" x14ac:dyDescent="0.25">
      <c r="A298" s="16">
        <v>87</v>
      </c>
    </row>
    <row r="299" spans="1:1" x14ac:dyDescent="0.25">
      <c r="A299" s="17">
        <v>758</v>
      </c>
    </row>
    <row r="300" spans="1:1" x14ac:dyDescent="0.25">
      <c r="A300" s="18">
        <v>587</v>
      </c>
    </row>
    <row r="301" spans="1:1" x14ac:dyDescent="0.25">
      <c r="A301" s="3" t="s">
        <v>7</v>
      </c>
    </row>
    <row r="302" spans="1:1" x14ac:dyDescent="0.25">
      <c r="A302" s="4" t="s">
        <v>43</v>
      </c>
    </row>
    <row r="303" spans="1:1" x14ac:dyDescent="0.25">
      <c r="A303" s="11">
        <v>24.5</v>
      </c>
    </row>
    <row r="304" spans="1:1" x14ac:dyDescent="0.25">
      <c r="A304" s="13">
        <v>22.53344481605351</v>
      </c>
    </row>
    <row r="305" spans="1:1" x14ac:dyDescent="0.25">
      <c r="A305" s="14">
        <v>26.95</v>
      </c>
    </row>
    <row r="306" spans="1:1" x14ac:dyDescent="0.25">
      <c r="A306" s="15">
        <v>725</v>
      </c>
    </row>
    <row r="307" spans="1:1" x14ac:dyDescent="0.25">
      <c r="A307" s="16">
        <v>87</v>
      </c>
    </row>
    <row r="308" spans="1:1" x14ac:dyDescent="0.25">
      <c r="A308" s="17">
        <v>857</v>
      </c>
    </row>
    <row r="309" spans="1:1" x14ac:dyDescent="0.25">
      <c r="A309" s="18">
        <v>973</v>
      </c>
    </row>
    <row r="310" spans="1:1" x14ac:dyDescent="0.25">
      <c r="A310" s="3" t="s">
        <v>8</v>
      </c>
    </row>
    <row r="311" spans="1:1" x14ac:dyDescent="0.25">
      <c r="A311" s="4" t="s">
        <v>43</v>
      </c>
    </row>
    <row r="312" spans="1:1" x14ac:dyDescent="0.25">
      <c r="A312" s="11">
        <v>25</v>
      </c>
    </row>
    <row r="313" spans="1:1" x14ac:dyDescent="0.25">
      <c r="A313" s="13">
        <v>22.993311036789297</v>
      </c>
    </row>
    <row r="314" spans="1:1" x14ac:dyDescent="0.25">
      <c r="A314" s="14">
        <v>27.5</v>
      </c>
    </row>
    <row r="315" spans="1:1" x14ac:dyDescent="0.25">
      <c r="A315" s="15">
        <v>758</v>
      </c>
    </row>
    <row r="316" spans="1:1" x14ac:dyDescent="0.25">
      <c r="A316" s="16">
        <v>587</v>
      </c>
    </row>
    <row r="317" spans="1:1" x14ac:dyDescent="0.25">
      <c r="A317" s="17">
        <v>25</v>
      </c>
    </row>
    <row r="318" spans="1:1" x14ac:dyDescent="0.25">
      <c r="A318" s="18">
        <v>37</v>
      </c>
    </row>
    <row r="319" spans="1:1" x14ac:dyDescent="0.25">
      <c r="A319" s="3" t="s">
        <v>9</v>
      </c>
    </row>
    <row r="320" spans="1:1" x14ac:dyDescent="0.25">
      <c r="A320" s="4" t="s">
        <v>43</v>
      </c>
    </row>
    <row r="321" spans="1:1" x14ac:dyDescent="0.25">
      <c r="A321" s="11">
        <v>26.5</v>
      </c>
    </row>
    <row r="322" spans="1:1" x14ac:dyDescent="0.25">
      <c r="A322" s="13">
        <v>24.372909698996654</v>
      </c>
    </row>
    <row r="323" spans="1:1" x14ac:dyDescent="0.25">
      <c r="A323" s="14">
        <v>29.15</v>
      </c>
    </row>
    <row r="324" spans="1:1" x14ac:dyDescent="0.25">
      <c r="A324" s="15">
        <v>857</v>
      </c>
    </row>
    <row r="325" spans="1:1" x14ac:dyDescent="0.25">
      <c r="A325" s="16">
        <v>74</v>
      </c>
    </row>
    <row r="326" spans="1:1" x14ac:dyDescent="0.25">
      <c r="A326" s="17">
        <v>258</v>
      </c>
    </row>
    <row r="327" spans="1:1" x14ac:dyDescent="0.25">
      <c r="A327" s="18">
        <v>278</v>
      </c>
    </row>
    <row r="328" spans="1:1" x14ac:dyDescent="0.25">
      <c r="A328" s="3" t="s">
        <v>43</v>
      </c>
    </row>
    <row r="329" spans="1:1" x14ac:dyDescent="0.25">
      <c r="A329" s="4" t="s">
        <v>43</v>
      </c>
    </row>
    <row r="330" spans="1:1" x14ac:dyDescent="0.25">
      <c r="A330" s="11" t="s">
        <v>43</v>
      </c>
    </row>
    <row r="331" spans="1:1" x14ac:dyDescent="0.25">
      <c r="A331" s="13" t="s">
        <v>43</v>
      </c>
    </row>
    <row r="332" spans="1:1" x14ac:dyDescent="0.25">
      <c r="A332" s="14" t="s">
        <v>43</v>
      </c>
    </row>
    <row r="333" spans="1:1" x14ac:dyDescent="0.25">
      <c r="A333" s="15" t="s">
        <v>40</v>
      </c>
    </row>
    <row r="334" spans="1:1" x14ac:dyDescent="0.25">
      <c r="A334" s="16" t="s">
        <v>40</v>
      </c>
    </row>
    <row r="335" spans="1:1" x14ac:dyDescent="0.25">
      <c r="A335" s="17" t="s">
        <v>40</v>
      </c>
    </row>
    <row r="336" spans="1:1" x14ac:dyDescent="0.25">
      <c r="A336" s="18" t="s">
        <v>43</v>
      </c>
    </row>
    <row r="337" spans="1:1" x14ac:dyDescent="0.25">
      <c r="A337" s="3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38"/>
  <sheetViews>
    <sheetView workbookViewId="0">
      <selection activeCell="M16" sqref="M16"/>
    </sheetView>
  </sheetViews>
  <sheetFormatPr baseColWidth="10" defaultRowHeight="15" x14ac:dyDescent="0.25"/>
  <cols>
    <col min="3" max="3" width="15" customWidth="1"/>
    <col min="4" max="4" width="17.42578125" customWidth="1"/>
    <col min="5" max="5" width="17.85546875" customWidth="1"/>
    <col min="10" max="10" width="23" customWidth="1"/>
  </cols>
  <sheetData>
    <row r="1" spans="1:10" x14ac:dyDescent="0.25">
      <c r="A1" t="s">
        <v>0</v>
      </c>
      <c r="B1" t="s">
        <v>40</v>
      </c>
      <c r="C1" t="s">
        <v>37</v>
      </c>
      <c r="D1" t="s">
        <v>38</v>
      </c>
      <c r="E1" t="s">
        <v>39</v>
      </c>
      <c r="F1">
        <v>2099</v>
      </c>
      <c r="G1">
        <v>2010</v>
      </c>
      <c r="H1">
        <v>2011</v>
      </c>
      <c r="I1">
        <v>2012</v>
      </c>
    </row>
    <row r="2" spans="1:10" x14ac:dyDescent="0.25">
      <c r="F2" t="s">
        <v>40</v>
      </c>
      <c r="G2" t="s">
        <v>40</v>
      </c>
      <c r="H2" t="s">
        <v>40</v>
      </c>
    </row>
    <row r="3" spans="1:10" ht="15.75" x14ac:dyDescent="0.3">
      <c r="A3" t="s">
        <v>1</v>
      </c>
      <c r="B3">
        <v>1</v>
      </c>
      <c r="C3" s="1">
        <v>18</v>
      </c>
      <c r="D3" s="1">
        <f>E3/1.196</f>
        <v>16.555183946488295</v>
      </c>
      <c r="E3" s="1">
        <f>C3+C3*0.1</f>
        <v>19.8</v>
      </c>
      <c r="F3">
        <v>1</v>
      </c>
      <c r="G3">
        <v>58757</v>
      </c>
      <c r="H3">
        <v>37</v>
      </c>
      <c r="I3">
        <v>74</v>
      </c>
      <c r="J3" s="12">
        <f>COUNTIF($B$3:B3,"&gt;0")</f>
        <v>1</v>
      </c>
    </row>
    <row r="4" spans="1:10" ht="15.75" x14ac:dyDescent="0.3">
      <c r="A4" t="s">
        <v>2</v>
      </c>
      <c r="C4" s="1">
        <v>19.5</v>
      </c>
      <c r="D4" s="1">
        <f t="shared" ref="D4:D38" si="0">E4/1.196</f>
        <v>17.934782608695652</v>
      </c>
      <c r="E4" s="1">
        <f t="shared" ref="E4:E38" si="1">C4+C4*0.1</f>
        <v>21.45</v>
      </c>
      <c r="F4">
        <v>2</v>
      </c>
      <c r="G4">
        <v>5278</v>
      </c>
      <c r="H4">
        <v>278</v>
      </c>
      <c r="I4">
        <v>1</v>
      </c>
      <c r="J4" s="12">
        <f>COUNTIF($B$3:B4,"&gt;0")</f>
        <v>1</v>
      </c>
    </row>
    <row r="5" spans="1:10" ht="15.75" x14ac:dyDescent="0.3">
      <c r="A5" t="s">
        <v>3</v>
      </c>
      <c r="C5" s="1">
        <v>20</v>
      </c>
      <c r="D5" s="1">
        <f t="shared" si="0"/>
        <v>18.394648829431439</v>
      </c>
      <c r="E5" s="1">
        <f t="shared" si="1"/>
        <v>22</v>
      </c>
      <c r="F5">
        <v>5</v>
      </c>
      <c r="G5">
        <v>255</v>
      </c>
      <c r="H5">
        <v>78</v>
      </c>
      <c r="I5">
        <v>257</v>
      </c>
      <c r="J5" s="12">
        <f>COUNTIF($B$3:B5,"&gt;0")</f>
        <v>1</v>
      </c>
    </row>
    <row r="6" spans="1:10" ht="15.75" x14ac:dyDescent="0.3">
      <c r="A6" t="s">
        <v>4</v>
      </c>
      <c r="C6" s="1">
        <v>21</v>
      </c>
      <c r="D6" s="1">
        <f t="shared" si="0"/>
        <v>19.314381270903013</v>
      </c>
      <c r="E6" s="1">
        <f t="shared" si="1"/>
        <v>23.1</v>
      </c>
      <c r="F6">
        <v>47</v>
      </c>
      <c r="G6">
        <v>287</v>
      </c>
      <c r="H6">
        <v>3</v>
      </c>
      <c r="I6">
        <v>6387</v>
      </c>
      <c r="J6" s="12">
        <f>COUNTIF($B$3:B6,"&gt;0")</f>
        <v>1</v>
      </c>
    </row>
    <row r="7" spans="1:10" ht="15.75" x14ac:dyDescent="0.3">
      <c r="A7" t="s">
        <v>5</v>
      </c>
      <c r="C7" s="1">
        <v>22.5</v>
      </c>
      <c r="D7" s="1">
        <f t="shared" si="0"/>
        <v>20.69397993311037</v>
      </c>
      <c r="E7" s="1">
        <f t="shared" si="1"/>
        <v>24.75</v>
      </c>
      <c r="F7">
        <v>57</v>
      </c>
      <c r="G7">
        <v>87</v>
      </c>
      <c r="H7">
        <v>45</v>
      </c>
      <c r="I7">
        <v>6578</v>
      </c>
      <c r="J7" s="12">
        <f>COUNTIF($B$3:B7,"&gt;0")</f>
        <v>1</v>
      </c>
    </row>
    <row r="8" spans="1:10" ht="15.75" x14ac:dyDescent="0.3">
      <c r="A8" t="s">
        <v>6</v>
      </c>
      <c r="B8">
        <v>12</v>
      </c>
      <c r="C8" s="1">
        <v>23</v>
      </c>
      <c r="D8" s="1">
        <f t="shared" si="0"/>
        <v>21.153846153846157</v>
      </c>
      <c r="E8" s="1">
        <f t="shared" si="1"/>
        <v>25.3</v>
      </c>
      <c r="F8">
        <v>20375</v>
      </c>
      <c r="G8">
        <v>87</v>
      </c>
      <c r="H8">
        <v>758</v>
      </c>
      <c r="I8">
        <v>587</v>
      </c>
      <c r="J8" s="12">
        <f>COUNTIF($B$3:B8,"&gt;0")</f>
        <v>2</v>
      </c>
    </row>
    <row r="9" spans="1:10" ht="15.75" x14ac:dyDescent="0.3">
      <c r="A9" t="s">
        <v>7</v>
      </c>
      <c r="C9" s="1">
        <v>24.5</v>
      </c>
      <c r="D9" s="1">
        <f t="shared" si="0"/>
        <v>22.53344481605351</v>
      </c>
      <c r="E9" s="1">
        <f t="shared" si="1"/>
        <v>26.95</v>
      </c>
      <c r="F9">
        <v>725</v>
      </c>
      <c r="G9">
        <v>87</v>
      </c>
      <c r="H9">
        <v>857</v>
      </c>
      <c r="I9">
        <v>973</v>
      </c>
      <c r="J9" s="12">
        <f>COUNTIF($B$3:B9,"&gt;0")</f>
        <v>2</v>
      </c>
    </row>
    <row r="10" spans="1:10" ht="15.75" x14ac:dyDescent="0.3">
      <c r="A10" t="s">
        <v>8</v>
      </c>
      <c r="C10" s="1">
        <v>25</v>
      </c>
      <c r="D10" s="1">
        <f t="shared" si="0"/>
        <v>22.993311036789297</v>
      </c>
      <c r="E10" s="1">
        <f t="shared" si="1"/>
        <v>27.5</v>
      </c>
      <c r="F10">
        <v>758</v>
      </c>
      <c r="G10">
        <v>587</v>
      </c>
      <c r="H10">
        <v>25</v>
      </c>
      <c r="I10">
        <v>37</v>
      </c>
      <c r="J10" s="12">
        <f>COUNTIF($B$3:B10,"&gt;0")</f>
        <v>2</v>
      </c>
    </row>
    <row r="11" spans="1:10" ht="15.75" x14ac:dyDescent="0.3">
      <c r="A11" t="s">
        <v>9</v>
      </c>
      <c r="C11" s="1">
        <v>26.5</v>
      </c>
      <c r="D11" s="1">
        <f t="shared" si="0"/>
        <v>24.372909698996654</v>
      </c>
      <c r="E11" s="1">
        <f t="shared" si="1"/>
        <v>29.15</v>
      </c>
      <c r="F11">
        <v>857</v>
      </c>
      <c r="G11">
        <v>74</v>
      </c>
      <c r="H11">
        <v>258</v>
      </c>
      <c r="I11">
        <v>278</v>
      </c>
      <c r="J11" s="12">
        <f>COUNTIF($B$3:B11,"&gt;0")</f>
        <v>2</v>
      </c>
    </row>
    <row r="12" spans="1:10" ht="15.75" x14ac:dyDescent="0.3">
      <c r="A12" t="s">
        <v>10</v>
      </c>
      <c r="B12">
        <v>30</v>
      </c>
      <c r="C12" s="1">
        <v>27.5</v>
      </c>
      <c r="D12" s="1">
        <f t="shared" si="0"/>
        <v>25.292642140468228</v>
      </c>
      <c r="E12" s="1">
        <f t="shared" si="1"/>
        <v>30.25</v>
      </c>
      <c r="F12">
        <v>25</v>
      </c>
      <c r="G12">
        <v>1</v>
      </c>
      <c r="H12">
        <v>58757</v>
      </c>
      <c r="I12">
        <v>78</v>
      </c>
      <c r="J12" s="12">
        <f>COUNTIF($B$3:B12,"&gt;0")</f>
        <v>3</v>
      </c>
    </row>
    <row r="13" spans="1:10" ht="15.75" x14ac:dyDescent="0.3">
      <c r="A13" t="s">
        <v>11</v>
      </c>
      <c r="C13" s="1">
        <v>28</v>
      </c>
      <c r="D13" s="1">
        <f t="shared" si="0"/>
        <v>25.752508361204015</v>
      </c>
      <c r="E13" s="1">
        <f t="shared" si="1"/>
        <v>30.8</v>
      </c>
      <c r="F13">
        <v>258</v>
      </c>
      <c r="G13">
        <v>257</v>
      </c>
      <c r="H13">
        <v>5278</v>
      </c>
      <c r="I13">
        <v>3</v>
      </c>
      <c r="J13" s="12">
        <f>COUNTIF($B$3:B13,"&gt;0")</f>
        <v>3</v>
      </c>
    </row>
    <row r="14" spans="1:10" ht="15.75" x14ac:dyDescent="0.3">
      <c r="A14" t="s">
        <v>12</v>
      </c>
      <c r="C14" s="1">
        <v>28</v>
      </c>
      <c r="D14" s="1">
        <f t="shared" si="0"/>
        <v>25.752508361204015</v>
      </c>
      <c r="E14" s="1">
        <f t="shared" si="1"/>
        <v>30.8</v>
      </c>
      <c r="F14">
        <v>58757</v>
      </c>
      <c r="G14">
        <v>6387</v>
      </c>
      <c r="H14">
        <v>87</v>
      </c>
      <c r="I14">
        <v>45</v>
      </c>
      <c r="J14" s="12">
        <f>COUNTIF($B$3:B14,"&gt;0")</f>
        <v>3</v>
      </c>
    </row>
    <row r="15" spans="1:10" ht="15.75" x14ac:dyDescent="0.3">
      <c r="A15" t="s">
        <v>13</v>
      </c>
      <c r="C15" s="1">
        <v>29.309090909090902</v>
      </c>
      <c r="D15" s="1">
        <f t="shared" si="0"/>
        <v>26.95652173913043</v>
      </c>
      <c r="E15" s="1">
        <f t="shared" si="1"/>
        <v>32.239999999999995</v>
      </c>
      <c r="F15">
        <v>5278</v>
      </c>
      <c r="G15">
        <v>6578</v>
      </c>
      <c r="H15">
        <v>587</v>
      </c>
      <c r="I15">
        <v>37</v>
      </c>
      <c r="J15" s="12">
        <f>COUNTIF($B$3:B15,"&gt;0")</f>
        <v>3</v>
      </c>
    </row>
    <row r="16" spans="1:10" ht="15.75" x14ac:dyDescent="0.3">
      <c r="A16" t="s">
        <v>14</v>
      </c>
      <c r="C16" s="1">
        <v>30.322727272727299</v>
      </c>
      <c r="D16" s="1">
        <f t="shared" si="0"/>
        <v>27.888795986622103</v>
      </c>
      <c r="E16" s="1">
        <f t="shared" si="1"/>
        <v>33.355000000000032</v>
      </c>
      <c r="F16">
        <v>255</v>
      </c>
      <c r="G16">
        <v>74</v>
      </c>
      <c r="H16">
        <v>74</v>
      </c>
      <c r="I16">
        <v>278</v>
      </c>
      <c r="J16" s="12">
        <f>COUNTIF($B$3:B16,"&gt;0")</f>
        <v>3</v>
      </c>
    </row>
    <row r="17" spans="1:10" ht="15.75" x14ac:dyDescent="0.3">
      <c r="A17" t="s">
        <v>15</v>
      </c>
      <c r="C17" s="1">
        <v>31.3363636363636</v>
      </c>
      <c r="D17" s="1">
        <f t="shared" si="0"/>
        <v>28.821070234113684</v>
      </c>
      <c r="E17" s="1">
        <f t="shared" si="1"/>
        <v>34.469999999999963</v>
      </c>
      <c r="F17">
        <v>287</v>
      </c>
      <c r="G17">
        <v>1</v>
      </c>
      <c r="H17">
        <v>1</v>
      </c>
      <c r="I17">
        <v>78</v>
      </c>
      <c r="J17" s="12">
        <f>COUNTIF($B$3:B17,"&gt;0")</f>
        <v>3</v>
      </c>
    </row>
    <row r="18" spans="1:10" ht="15.75" x14ac:dyDescent="0.3">
      <c r="A18" t="s">
        <v>16</v>
      </c>
      <c r="C18" s="1">
        <v>32.35</v>
      </c>
      <c r="D18" s="1">
        <f t="shared" si="0"/>
        <v>29.753344481605353</v>
      </c>
      <c r="E18" s="1">
        <f t="shared" si="1"/>
        <v>35.585000000000001</v>
      </c>
      <c r="F18">
        <v>87</v>
      </c>
      <c r="G18">
        <v>257</v>
      </c>
      <c r="H18">
        <v>257</v>
      </c>
      <c r="I18">
        <v>3</v>
      </c>
      <c r="J18" s="12">
        <f>COUNTIF($B$3:B18,"&gt;0")</f>
        <v>3</v>
      </c>
    </row>
    <row r="19" spans="1:10" ht="15.75" x14ac:dyDescent="0.3">
      <c r="A19" t="s">
        <v>17</v>
      </c>
      <c r="C19" s="1">
        <v>33.363636363636402</v>
      </c>
      <c r="D19" s="1">
        <f t="shared" si="0"/>
        <v>30.68561872909703</v>
      </c>
      <c r="E19" s="1">
        <f t="shared" si="1"/>
        <v>36.700000000000045</v>
      </c>
      <c r="F19">
        <v>87</v>
      </c>
      <c r="G19">
        <v>6387</v>
      </c>
      <c r="H19">
        <v>6387</v>
      </c>
      <c r="I19">
        <v>45</v>
      </c>
      <c r="J19" s="12">
        <f>COUNTIF($B$3:B19,"&gt;0")</f>
        <v>3</v>
      </c>
    </row>
    <row r="20" spans="1:10" ht="15.75" x14ac:dyDescent="0.3">
      <c r="A20" t="s">
        <v>18</v>
      </c>
      <c r="C20" s="1">
        <v>34.377272727272697</v>
      </c>
      <c r="D20" s="1">
        <f t="shared" si="0"/>
        <v>31.617892976588603</v>
      </c>
      <c r="E20" s="1">
        <f t="shared" si="1"/>
        <v>37.814999999999969</v>
      </c>
      <c r="F20">
        <v>87</v>
      </c>
      <c r="G20">
        <v>6578</v>
      </c>
      <c r="H20">
        <v>6578</v>
      </c>
      <c r="I20">
        <v>758</v>
      </c>
      <c r="J20" s="12">
        <f>COUNTIF($B$3:B20,"&gt;0")</f>
        <v>3</v>
      </c>
    </row>
    <row r="21" spans="1:10" ht="15.75" x14ac:dyDescent="0.3">
      <c r="A21" t="s">
        <v>19</v>
      </c>
      <c r="C21" s="1">
        <v>35.390909090909098</v>
      </c>
      <c r="D21" s="1">
        <f t="shared" si="0"/>
        <v>32.550167224080276</v>
      </c>
      <c r="E21" s="1">
        <f t="shared" si="1"/>
        <v>38.930000000000007</v>
      </c>
      <c r="F21">
        <v>587</v>
      </c>
      <c r="G21">
        <v>587</v>
      </c>
      <c r="H21">
        <v>587</v>
      </c>
      <c r="I21">
        <v>857</v>
      </c>
      <c r="J21" s="12">
        <f>COUNTIF($B$3:B21,"&gt;0")</f>
        <v>3</v>
      </c>
    </row>
    <row r="22" spans="1:10" ht="15.75" x14ac:dyDescent="0.3">
      <c r="A22" t="s">
        <v>20</v>
      </c>
      <c r="C22" s="1">
        <v>36.404545454545399</v>
      </c>
      <c r="D22" s="1">
        <f t="shared" si="0"/>
        <v>33.482441471571853</v>
      </c>
      <c r="E22" s="1">
        <f t="shared" si="1"/>
        <v>40.044999999999938</v>
      </c>
      <c r="F22">
        <v>74</v>
      </c>
      <c r="G22">
        <v>973</v>
      </c>
      <c r="I22">
        <v>25</v>
      </c>
      <c r="J22" s="12">
        <f>COUNTIF($B$3:B22,"&gt;0")</f>
        <v>3</v>
      </c>
    </row>
    <row r="23" spans="1:10" ht="15.75" x14ac:dyDescent="0.3">
      <c r="A23" t="s">
        <v>21</v>
      </c>
      <c r="C23" s="1">
        <v>37.4181818181818</v>
      </c>
      <c r="D23" s="1">
        <f t="shared" si="0"/>
        <v>34.41471571906353</v>
      </c>
      <c r="E23" s="1">
        <f t="shared" si="1"/>
        <v>41.159999999999982</v>
      </c>
      <c r="F23">
        <v>1</v>
      </c>
      <c r="G23">
        <v>37</v>
      </c>
      <c r="H23">
        <v>58757</v>
      </c>
      <c r="I23">
        <v>258</v>
      </c>
      <c r="J23" s="12">
        <f>COUNTIF($B$3:B23,"&gt;0")</f>
        <v>3</v>
      </c>
    </row>
    <row r="24" spans="1:10" ht="15.75" x14ac:dyDescent="0.3">
      <c r="A24" t="s">
        <v>22</v>
      </c>
      <c r="C24" s="1">
        <v>38.431818181818201</v>
      </c>
      <c r="D24" s="1">
        <f t="shared" si="0"/>
        <v>35.346989966555199</v>
      </c>
      <c r="E24" s="1">
        <f t="shared" si="1"/>
        <v>42.27500000000002</v>
      </c>
      <c r="F24">
        <v>257</v>
      </c>
      <c r="G24">
        <v>278</v>
      </c>
      <c r="H24">
        <v>5278</v>
      </c>
      <c r="I24">
        <v>58757</v>
      </c>
      <c r="J24" s="12">
        <f>COUNTIF($B$3:B24,"&gt;0")</f>
        <v>3</v>
      </c>
    </row>
    <row r="25" spans="1:10" ht="15.75" x14ac:dyDescent="0.3">
      <c r="A25" t="s">
        <v>23</v>
      </c>
      <c r="C25" s="1">
        <v>39.445454545454503</v>
      </c>
      <c r="D25" s="1">
        <f t="shared" si="0"/>
        <v>36.279264214046783</v>
      </c>
      <c r="E25" s="1">
        <f t="shared" si="1"/>
        <v>43.389999999999951</v>
      </c>
      <c r="F25">
        <v>6387</v>
      </c>
      <c r="G25">
        <v>78</v>
      </c>
      <c r="H25">
        <v>255</v>
      </c>
      <c r="I25">
        <v>5278</v>
      </c>
      <c r="J25" s="12">
        <f>COUNTIF($B$3:B25,"&gt;0")</f>
        <v>3</v>
      </c>
    </row>
    <row r="26" spans="1:10" ht="15.75" x14ac:dyDescent="0.3">
      <c r="A26" t="s">
        <v>24</v>
      </c>
      <c r="B26">
        <v>6</v>
      </c>
      <c r="C26" s="1">
        <v>50</v>
      </c>
      <c r="D26" s="1">
        <f t="shared" si="0"/>
        <v>45.986622073578594</v>
      </c>
      <c r="E26" s="1">
        <f t="shared" si="1"/>
        <v>55</v>
      </c>
      <c r="F26">
        <v>6578</v>
      </c>
      <c r="G26">
        <v>3</v>
      </c>
      <c r="H26">
        <v>287</v>
      </c>
      <c r="I26">
        <v>57</v>
      </c>
      <c r="J26" s="12">
        <f>COUNTIF($B$3:B26,"&gt;0")</f>
        <v>4</v>
      </c>
    </row>
    <row r="27" spans="1:10" ht="15.75" x14ac:dyDescent="0.3">
      <c r="A27" t="s">
        <v>25</v>
      </c>
      <c r="C27" s="1">
        <v>40.459090909090897</v>
      </c>
      <c r="D27" s="1">
        <f t="shared" si="0"/>
        <v>37.211538461538453</v>
      </c>
      <c r="E27" s="1">
        <f t="shared" si="1"/>
        <v>44.504999999999988</v>
      </c>
      <c r="F27">
        <v>587</v>
      </c>
      <c r="G27">
        <v>45</v>
      </c>
      <c r="H27">
        <v>87</v>
      </c>
      <c r="I27">
        <v>20375</v>
      </c>
      <c r="J27" s="12">
        <f>COUNTIF($B$3:B27,"&gt;0")</f>
        <v>4</v>
      </c>
    </row>
    <row r="28" spans="1:10" ht="15.75" x14ac:dyDescent="0.3">
      <c r="A28" t="s">
        <v>26</v>
      </c>
      <c r="C28" s="1">
        <v>41.472727272727298</v>
      </c>
      <c r="D28" s="1">
        <f t="shared" si="0"/>
        <v>38.143812709030122</v>
      </c>
      <c r="E28" s="1">
        <f t="shared" si="1"/>
        <v>45.620000000000026</v>
      </c>
      <c r="F28">
        <v>973</v>
      </c>
      <c r="G28">
        <v>758</v>
      </c>
      <c r="H28">
        <v>87</v>
      </c>
      <c r="I28">
        <v>725</v>
      </c>
      <c r="J28" s="12">
        <f>COUNTIF($B$3:B28,"&gt;0")</f>
        <v>4</v>
      </c>
    </row>
    <row r="29" spans="1:10" ht="15.75" x14ac:dyDescent="0.3">
      <c r="A29" t="s">
        <v>27</v>
      </c>
      <c r="C29" s="1">
        <v>42.486363636363599</v>
      </c>
      <c r="D29" s="1">
        <f t="shared" si="0"/>
        <v>39.076086956521706</v>
      </c>
      <c r="E29" s="1">
        <f t="shared" si="1"/>
        <v>46.734999999999957</v>
      </c>
      <c r="F29">
        <v>37</v>
      </c>
      <c r="G29">
        <v>857</v>
      </c>
      <c r="H29">
        <v>87</v>
      </c>
      <c r="I29">
        <v>758</v>
      </c>
      <c r="J29" s="12">
        <f>COUNTIF($B$3:B29,"&gt;0")</f>
        <v>4</v>
      </c>
    </row>
    <row r="30" spans="1:10" ht="15.75" x14ac:dyDescent="0.3">
      <c r="A30" t="s">
        <v>28</v>
      </c>
      <c r="C30" s="1">
        <v>43.5</v>
      </c>
      <c r="D30" s="1">
        <f t="shared" si="0"/>
        <v>40.008361204013383</v>
      </c>
      <c r="E30" s="1">
        <f t="shared" si="1"/>
        <v>47.85</v>
      </c>
      <c r="F30">
        <v>278</v>
      </c>
      <c r="G30">
        <v>25</v>
      </c>
      <c r="H30">
        <v>587</v>
      </c>
      <c r="I30">
        <v>857</v>
      </c>
      <c r="J30" s="12">
        <f>COUNTIF($B$3:B30,"&gt;0")</f>
        <v>4</v>
      </c>
    </row>
    <row r="31" spans="1:10" ht="15.75" x14ac:dyDescent="0.3">
      <c r="A31" t="s">
        <v>29</v>
      </c>
      <c r="C31" s="1">
        <v>44.513636363636401</v>
      </c>
      <c r="D31" s="1">
        <f t="shared" si="0"/>
        <v>40.940635451505052</v>
      </c>
      <c r="E31" s="1">
        <f t="shared" si="1"/>
        <v>48.965000000000039</v>
      </c>
      <c r="F31">
        <v>78</v>
      </c>
      <c r="G31">
        <v>258</v>
      </c>
      <c r="H31">
        <v>74</v>
      </c>
      <c r="I31">
        <v>25</v>
      </c>
      <c r="J31" s="12">
        <f>COUNTIF($B$3:B31,"&gt;0")</f>
        <v>4</v>
      </c>
    </row>
    <row r="32" spans="1:10" ht="15.75" x14ac:dyDescent="0.3">
      <c r="A32" t="s">
        <v>30</v>
      </c>
      <c r="C32" s="1">
        <v>45.527272727272702</v>
      </c>
      <c r="D32" s="1">
        <f t="shared" si="0"/>
        <v>41.872909698996629</v>
      </c>
      <c r="E32" s="1">
        <f t="shared" si="1"/>
        <v>50.07999999999997</v>
      </c>
      <c r="F32">
        <v>3</v>
      </c>
      <c r="G32">
        <v>58757</v>
      </c>
      <c r="H32">
        <v>1</v>
      </c>
      <c r="I32">
        <v>258</v>
      </c>
      <c r="J32" s="12">
        <f>COUNTIF($B$3:B32,"&gt;0")</f>
        <v>4</v>
      </c>
    </row>
    <row r="33" spans="1:10" ht="15.75" x14ac:dyDescent="0.3">
      <c r="A33" t="s">
        <v>31</v>
      </c>
      <c r="C33" s="1">
        <v>46.540909090909103</v>
      </c>
      <c r="D33" s="1">
        <f t="shared" si="0"/>
        <v>42.805183946488306</v>
      </c>
      <c r="E33" s="1">
        <f t="shared" si="1"/>
        <v>51.195000000000014</v>
      </c>
      <c r="F33">
        <v>45</v>
      </c>
      <c r="G33">
        <v>5278</v>
      </c>
      <c r="H33">
        <v>257</v>
      </c>
      <c r="I33">
        <v>58757</v>
      </c>
      <c r="J33" s="12">
        <f>COUNTIF($B$3:B33,"&gt;0")</f>
        <v>4</v>
      </c>
    </row>
    <row r="34" spans="1:10" ht="15.75" x14ac:dyDescent="0.3">
      <c r="A34" t="s">
        <v>32</v>
      </c>
      <c r="C34" s="1">
        <v>47.554545454545398</v>
      </c>
      <c r="D34" s="1">
        <f t="shared" si="0"/>
        <v>43.737458193979883</v>
      </c>
      <c r="E34" s="1">
        <f t="shared" si="1"/>
        <v>52.309999999999938</v>
      </c>
      <c r="F34">
        <v>782</v>
      </c>
      <c r="G34">
        <v>255</v>
      </c>
      <c r="H34">
        <v>6387</v>
      </c>
      <c r="I34">
        <v>5278</v>
      </c>
      <c r="J34" s="12">
        <f>COUNTIF($B$3:B34,"&gt;0")</f>
        <v>4</v>
      </c>
    </row>
    <row r="35" spans="1:10" ht="15.75" x14ac:dyDescent="0.3">
      <c r="A35" t="s">
        <v>33</v>
      </c>
      <c r="B35">
        <v>16</v>
      </c>
      <c r="C35" s="1">
        <v>48.568181818181799</v>
      </c>
      <c r="D35" s="1">
        <f t="shared" si="0"/>
        <v>44.66973244147156</v>
      </c>
      <c r="E35" s="1">
        <f t="shared" si="1"/>
        <v>53.424999999999983</v>
      </c>
      <c r="F35">
        <v>2755</v>
      </c>
      <c r="G35">
        <v>287</v>
      </c>
      <c r="H35">
        <v>6578</v>
      </c>
      <c r="I35">
        <v>255</v>
      </c>
      <c r="J35" s="12">
        <f>COUNTIF($B$3:B35,"&gt;0")</f>
        <v>5</v>
      </c>
    </row>
    <row r="36" spans="1:10" ht="15.75" x14ac:dyDescent="0.3">
      <c r="A36" t="s">
        <v>34</v>
      </c>
      <c r="B36">
        <v>2</v>
      </c>
      <c r="C36" s="1">
        <v>49.5818181818182</v>
      </c>
      <c r="D36" s="1">
        <f t="shared" si="0"/>
        <v>45.602006688963229</v>
      </c>
      <c r="E36" s="1">
        <f t="shared" si="1"/>
        <v>54.54000000000002</v>
      </c>
      <c r="F36">
        <v>36789</v>
      </c>
      <c r="G36">
        <v>87</v>
      </c>
      <c r="H36">
        <v>587</v>
      </c>
      <c r="I36">
        <v>287</v>
      </c>
      <c r="J36" s="12">
        <f>COUNTIF($B$3:B36,"&gt;0")</f>
        <v>6</v>
      </c>
    </row>
    <row r="37" spans="1:10" ht="15.75" x14ac:dyDescent="0.3">
      <c r="A37" t="s">
        <v>35</v>
      </c>
      <c r="B37">
        <v>25</v>
      </c>
      <c r="C37" s="1">
        <v>50.595454545454501</v>
      </c>
      <c r="D37" s="1">
        <f t="shared" si="0"/>
        <v>46.534280936454813</v>
      </c>
      <c r="E37" s="1">
        <f t="shared" si="1"/>
        <v>55.654999999999951</v>
      </c>
      <c r="F37">
        <v>45</v>
      </c>
      <c r="G37">
        <v>87</v>
      </c>
      <c r="H37" s="1">
        <v>58</v>
      </c>
      <c r="I37">
        <v>87</v>
      </c>
      <c r="J37" s="12">
        <f>COUNTIF($B$3:B37,"&gt;0")</f>
        <v>7</v>
      </c>
    </row>
    <row r="38" spans="1:10" ht="15.75" x14ac:dyDescent="0.3">
      <c r="A38" t="s">
        <v>36</v>
      </c>
      <c r="C38" s="1">
        <v>29</v>
      </c>
      <c r="D38" s="1">
        <f t="shared" si="0"/>
        <v>26.672240802675585</v>
      </c>
      <c r="E38" s="1">
        <f t="shared" si="1"/>
        <v>31.9</v>
      </c>
      <c r="F38">
        <v>87</v>
      </c>
      <c r="G38">
        <v>87</v>
      </c>
      <c r="H38" s="1">
        <v>5872</v>
      </c>
      <c r="I38">
        <v>87</v>
      </c>
      <c r="J38" s="12">
        <f>COUNTIF($B$3:B38,"&gt;0")</f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H56"/>
  <sheetViews>
    <sheetView workbookViewId="0">
      <selection activeCell="B18" sqref="B18"/>
    </sheetView>
  </sheetViews>
  <sheetFormatPr baseColWidth="10" defaultRowHeight="15" x14ac:dyDescent="0.25"/>
  <cols>
    <col min="1" max="1" width="17.85546875" customWidth="1"/>
    <col min="2" max="2" width="7.7109375" customWidth="1"/>
    <col min="7" max="7" width="34.85546875" customWidth="1"/>
  </cols>
  <sheetData>
    <row r="2" spans="1:8" x14ac:dyDescent="0.25">
      <c r="A2" t="s">
        <v>73</v>
      </c>
    </row>
    <row r="11" spans="1:8" x14ac:dyDescent="0.25">
      <c r="A11" t="s">
        <v>45</v>
      </c>
      <c r="B11" s="9">
        <v>8</v>
      </c>
      <c r="G11" t="str">
        <f>VLOOKUP(B11,adresses!A1:F17,2,0)</f>
        <v>ytr</v>
      </c>
    </row>
    <row r="12" spans="1:8" x14ac:dyDescent="0.25">
      <c r="G12" t="str">
        <f>VLOOKUP(B11,adresses!A1:F17,3,0)</f>
        <v>72 impasse jj</v>
      </c>
    </row>
    <row r="13" spans="1:8" x14ac:dyDescent="0.25">
      <c r="G13" t="str">
        <f>VLOOKUP(B11,adresses!A1:F17,4,0)</f>
        <v>95000 aaaaaa</v>
      </c>
    </row>
    <row r="14" spans="1:8" x14ac:dyDescent="0.25">
      <c r="F14" s="8"/>
      <c r="G14" t="str">
        <f>VLOOKUP(B11,adresses!A1:F17,5,0)</f>
        <v>16 00 00 00 00</v>
      </c>
    </row>
    <row r="15" spans="1:8" x14ac:dyDescent="0.25">
      <c r="F15" s="8"/>
      <c r="G15" t="str">
        <f>VLOOKUP(B11,adresses!A1:F17,6,0)</f>
        <v>16 11 22 33 44</v>
      </c>
      <c r="H15" s="7"/>
    </row>
    <row r="18" spans="1:5" x14ac:dyDescent="0.25">
      <c r="B18" t="s">
        <v>69</v>
      </c>
    </row>
    <row r="20" spans="1:5" x14ac:dyDescent="0.25">
      <c r="A20" s="10" t="s">
        <v>41</v>
      </c>
      <c r="B20" s="10" t="s">
        <v>40</v>
      </c>
      <c r="C20" s="10" t="s">
        <v>70</v>
      </c>
      <c r="D20" s="10" t="s">
        <v>71</v>
      </c>
      <c r="E20" s="10" t="s">
        <v>72</v>
      </c>
    </row>
    <row r="21" spans="1:5" x14ac:dyDescent="0.25">
      <c r="A21" t="str">
        <f>IF(produits!B3&gt;=1,produits!A3,"")</f>
        <v>produit 1</v>
      </c>
      <c r="B21">
        <f>IF(produits!A3=commande!A21,produits!B3,"")</f>
        <v>1</v>
      </c>
      <c r="C21" s="1">
        <f>IF(produits!A3=commande!A21,produits!D3,"")</f>
        <v>16.555183946488295</v>
      </c>
      <c r="D21" s="1">
        <f>IF(OR(B21&gt;0,B21=""),C21*B21,"")</f>
        <v>16.555183946488295</v>
      </c>
      <c r="E21" s="1">
        <f>D21*1.196</f>
        <v>19.8</v>
      </c>
    </row>
    <row r="22" spans="1:5" x14ac:dyDescent="0.25">
      <c r="A22" t="str">
        <f>IF(produits!B4&gt;=1,produits!A4,"")</f>
        <v/>
      </c>
      <c r="C22" s="1" t="str">
        <f>IF(produits!A4=commande!A22,produits!D4,"")</f>
        <v/>
      </c>
      <c r="D22" s="1" t="e">
        <f>IF(OR(B22&gt;0,B22=""),C22*B22,"")</f>
        <v>#VALUE!</v>
      </c>
      <c r="E22" s="1" t="e">
        <f t="shared" ref="E22:E56" si="0">D22*1.196</f>
        <v>#VALUE!</v>
      </c>
    </row>
    <row r="23" spans="1:5" x14ac:dyDescent="0.25">
      <c r="A23" t="str">
        <f>IF(produits!B5&gt;=1,produits!A5,"")</f>
        <v/>
      </c>
      <c r="B23" t="str">
        <f>IF(produits!A5=commande!A23,produits!B5,"")</f>
        <v/>
      </c>
      <c r="C23" s="1" t="str">
        <f>IF(produits!A5=commande!A23,produits!D5,"")</f>
        <v/>
      </c>
      <c r="D23" s="1" t="e">
        <f t="shared" ref="D22:D56" si="1">IF(OR(B23&gt;0,B23=""),C23*B23,"")</f>
        <v>#VALUE!</v>
      </c>
      <c r="E23" s="1" t="e">
        <f t="shared" si="0"/>
        <v>#VALUE!</v>
      </c>
    </row>
    <row r="24" spans="1:5" x14ac:dyDescent="0.25">
      <c r="A24" t="str">
        <f>IF(produits!B6&gt;=1,produits!A6,"")</f>
        <v/>
      </c>
      <c r="B24" t="str">
        <f>IF(produits!A6=commande!A24,produits!B6,"")</f>
        <v/>
      </c>
      <c r="C24" s="1" t="str">
        <f>IF(produits!A6=commande!A24,produits!D6,"")</f>
        <v/>
      </c>
      <c r="D24" s="1" t="e">
        <f t="shared" si="1"/>
        <v>#VALUE!</v>
      </c>
      <c r="E24" s="1" t="e">
        <f t="shared" si="0"/>
        <v>#VALUE!</v>
      </c>
    </row>
    <row r="25" spans="1:5" x14ac:dyDescent="0.25">
      <c r="A25" t="str">
        <f>IF(produits!B7&gt;=1,produits!A7,"")</f>
        <v/>
      </c>
      <c r="B25" t="str">
        <f>IF(produits!A7=commande!A25,produits!B7,"")</f>
        <v/>
      </c>
      <c r="C25" s="1" t="str">
        <f>IF(produits!A7=commande!A25,produits!D7,"")</f>
        <v/>
      </c>
      <c r="D25" s="1" t="e">
        <f t="shared" si="1"/>
        <v>#VALUE!</v>
      </c>
      <c r="E25" s="1" t="e">
        <f t="shared" si="0"/>
        <v>#VALUE!</v>
      </c>
    </row>
    <row r="26" spans="1:5" x14ac:dyDescent="0.25">
      <c r="A26" t="str">
        <f>IF(produits!B8&gt;=1,produits!A8,"")</f>
        <v>produit 6</v>
      </c>
      <c r="B26">
        <f>IF(produits!A8=commande!A26,produits!B8,"")</f>
        <v>12</v>
      </c>
      <c r="C26" s="1">
        <f>IF(produits!A8=commande!A26,produits!D8,"")</f>
        <v>21.153846153846157</v>
      </c>
      <c r="D26" s="1">
        <f t="shared" si="1"/>
        <v>253.84615384615387</v>
      </c>
      <c r="E26" s="1">
        <f t="shared" si="0"/>
        <v>303.60000000000002</v>
      </c>
    </row>
    <row r="27" spans="1:5" x14ac:dyDescent="0.25">
      <c r="A27" t="str">
        <f>IF(produits!B9&gt;=1,produits!A9,"")</f>
        <v/>
      </c>
      <c r="B27" t="str">
        <f>IF(produits!A9=commande!A27,produits!B9,"")</f>
        <v/>
      </c>
      <c r="C27" s="1" t="str">
        <f>IF(produits!A9=commande!A27,produits!D9,"")</f>
        <v/>
      </c>
      <c r="D27" s="1" t="e">
        <f t="shared" si="1"/>
        <v>#VALUE!</v>
      </c>
      <c r="E27" s="1" t="e">
        <f t="shared" si="0"/>
        <v>#VALUE!</v>
      </c>
    </row>
    <row r="28" spans="1:5" x14ac:dyDescent="0.25">
      <c r="A28" t="str">
        <f>IF(produits!B10&gt;=1,produits!A10,"")</f>
        <v/>
      </c>
      <c r="B28" t="str">
        <f>IF(produits!A10=commande!A28,produits!B10,"")</f>
        <v/>
      </c>
      <c r="C28" s="1" t="str">
        <f>IF(produits!A10=commande!A28,produits!D10,"")</f>
        <v/>
      </c>
      <c r="D28" s="1" t="e">
        <f t="shared" si="1"/>
        <v>#VALUE!</v>
      </c>
      <c r="E28" s="1" t="e">
        <f t="shared" si="0"/>
        <v>#VALUE!</v>
      </c>
    </row>
    <row r="29" spans="1:5" x14ac:dyDescent="0.25">
      <c r="A29" t="str">
        <f>IF(produits!B11&gt;=1,produits!A11,"")</f>
        <v/>
      </c>
      <c r="B29" t="str">
        <f>IF(produits!A11=commande!A29,produits!B11,"")</f>
        <v/>
      </c>
      <c r="C29" s="1" t="str">
        <f>IF(produits!A11=commande!A29,produits!D11,"")</f>
        <v/>
      </c>
      <c r="D29" s="1" t="e">
        <f t="shared" si="1"/>
        <v>#VALUE!</v>
      </c>
      <c r="E29" s="1" t="e">
        <f t="shared" si="0"/>
        <v>#VALUE!</v>
      </c>
    </row>
    <row r="30" spans="1:5" x14ac:dyDescent="0.25">
      <c r="A30" t="str">
        <f>IF(produits!B12&gt;=1,produits!A12,"")</f>
        <v>produit 10</v>
      </c>
      <c r="B30">
        <f>IF(produits!A12=commande!A30,produits!B12,"")</f>
        <v>30</v>
      </c>
      <c r="C30" s="1">
        <f>IF(produits!A12=commande!A30,produits!D12,"")</f>
        <v>25.292642140468228</v>
      </c>
      <c r="D30" s="1">
        <f t="shared" si="1"/>
        <v>758.77926421404686</v>
      </c>
      <c r="E30" s="1">
        <f t="shared" si="0"/>
        <v>907.5</v>
      </c>
    </row>
    <row r="31" spans="1:5" x14ac:dyDescent="0.25">
      <c r="A31" t="str">
        <f>IF(produits!B13&gt;=1,produits!A13,"")</f>
        <v/>
      </c>
      <c r="B31" t="str">
        <f>IF(produits!A13=commande!A31,produits!B13,"")</f>
        <v/>
      </c>
      <c r="C31" s="1" t="str">
        <f>IF(produits!A13=commande!A31,produits!D13,"")</f>
        <v/>
      </c>
      <c r="D31" s="1" t="e">
        <f t="shared" si="1"/>
        <v>#VALUE!</v>
      </c>
      <c r="E31" s="1" t="e">
        <f t="shared" si="0"/>
        <v>#VALUE!</v>
      </c>
    </row>
    <row r="32" spans="1:5" x14ac:dyDescent="0.25">
      <c r="A32" t="str">
        <f>IF(produits!B14&gt;=1,produits!A14,"")</f>
        <v/>
      </c>
      <c r="B32" t="str">
        <f>IF(produits!A14=commande!A32,produits!B14,"")</f>
        <v/>
      </c>
      <c r="C32" s="1" t="str">
        <f>IF(produits!A14=commande!A32,produits!D14,"")</f>
        <v/>
      </c>
      <c r="D32" s="1" t="e">
        <f t="shared" si="1"/>
        <v>#VALUE!</v>
      </c>
      <c r="E32" s="1" t="e">
        <f t="shared" si="0"/>
        <v>#VALUE!</v>
      </c>
    </row>
    <row r="33" spans="1:5" x14ac:dyDescent="0.25">
      <c r="A33" t="str">
        <f>IF(produits!B15&gt;=1,produits!A15,"")</f>
        <v/>
      </c>
      <c r="B33" t="str">
        <f>IF(produits!A15=commande!A33,produits!B15,"")</f>
        <v/>
      </c>
      <c r="C33" s="1" t="str">
        <f>IF(produits!A15=commande!A33,produits!D15,"")</f>
        <v/>
      </c>
      <c r="D33" s="1" t="e">
        <f t="shared" si="1"/>
        <v>#VALUE!</v>
      </c>
      <c r="E33" s="1" t="e">
        <f t="shared" si="0"/>
        <v>#VALUE!</v>
      </c>
    </row>
    <row r="34" spans="1:5" x14ac:dyDescent="0.25">
      <c r="A34" t="str">
        <f>IF(produits!B16&gt;=1,produits!A16,"")</f>
        <v/>
      </c>
      <c r="B34" t="str">
        <f>IF(produits!A16=commande!A34,produits!B16,"")</f>
        <v/>
      </c>
      <c r="C34" s="1" t="str">
        <f>IF(produits!A16=commande!A34,produits!D16,"")</f>
        <v/>
      </c>
      <c r="D34" s="1" t="e">
        <f t="shared" si="1"/>
        <v>#VALUE!</v>
      </c>
      <c r="E34" s="1" t="e">
        <f t="shared" si="0"/>
        <v>#VALUE!</v>
      </c>
    </row>
    <row r="35" spans="1:5" x14ac:dyDescent="0.25">
      <c r="A35" t="str">
        <f>IF(produits!B17&gt;=1,produits!A17,"")</f>
        <v/>
      </c>
      <c r="B35" t="str">
        <f>IF(produits!A17=commande!A35,produits!B17,"")</f>
        <v/>
      </c>
      <c r="C35" s="1" t="str">
        <f>IF(produits!A17=commande!A35,produits!D17,"")</f>
        <v/>
      </c>
      <c r="D35" s="1" t="e">
        <f t="shared" si="1"/>
        <v>#VALUE!</v>
      </c>
      <c r="E35" s="1" t="e">
        <f t="shared" si="0"/>
        <v>#VALUE!</v>
      </c>
    </row>
    <row r="36" spans="1:5" x14ac:dyDescent="0.25">
      <c r="A36" t="str">
        <f>IF(produits!B18&gt;=1,produits!A18,"")</f>
        <v/>
      </c>
      <c r="B36" t="str">
        <f>IF(produits!A18=commande!A36,produits!B18,"")</f>
        <v/>
      </c>
      <c r="C36" s="1" t="str">
        <f>IF(produits!A18=commande!A36,produits!D18,"")</f>
        <v/>
      </c>
      <c r="D36" s="1" t="e">
        <f t="shared" si="1"/>
        <v>#VALUE!</v>
      </c>
      <c r="E36" s="1" t="e">
        <f t="shared" si="0"/>
        <v>#VALUE!</v>
      </c>
    </row>
    <row r="37" spans="1:5" x14ac:dyDescent="0.25">
      <c r="A37" t="str">
        <f>IF(produits!B19&gt;=1,produits!A19,"")</f>
        <v/>
      </c>
      <c r="B37" t="str">
        <f>IF(produits!A19=commande!A37,produits!B19,"")</f>
        <v/>
      </c>
      <c r="C37" s="1" t="str">
        <f>IF(produits!A19=commande!A37,produits!D19,"")</f>
        <v/>
      </c>
      <c r="D37" s="1" t="e">
        <f t="shared" si="1"/>
        <v>#VALUE!</v>
      </c>
      <c r="E37" s="1" t="e">
        <f t="shared" si="0"/>
        <v>#VALUE!</v>
      </c>
    </row>
    <row r="38" spans="1:5" x14ac:dyDescent="0.25">
      <c r="A38" t="str">
        <f>IF(produits!B20&gt;=1,produits!A20,"")</f>
        <v/>
      </c>
      <c r="B38" t="str">
        <f>IF(produits!A20=commande!A38,produits!B20,"")</f>
        <v/>
      </c>
      <c r="C38" s="1" t="str">
        <f>IF(produits!A20=commande!A38,produits!D20,"")</f>
        <v/>
      </c>
      <c r="D38" s="1" t="e">
        <f t="shared" si="1"/>
        <v>#VALUE!</v>
      </c>
      <c r="E38" s="1" t="e">
        <f t="shared" si="0"/>
        <v>#VALUE!</v>
      </c>
    </row>
    <row r="39" spans="1:5" x14ac:dyDescent="0.25">
      <c r="A39" t="str">
        <f>IF(produits!B21&gt;=1,produits!A21,"")</f>
        <v/>
      </c>
      <c r="B39" t="str">
        <f>IF(produits!A21=commande!A39,produits!B21,"")</f>
        <v/>
      </c>
      <c r="C39" s="1" t="str">
        <f>IF(produits!A21=commande!A39,produits!D21,"")</f>
        <v/>
      </c>
      <c r="D39" s="1" t="e">
        <f t="shared" si="1"/>
        <v>#VALUE!</v>
      </c>
      <c r="E39" s="1" t="e">
        <f t="shared" si="0"/>
        <v>#VALUE!</v>
      </c>
    </row>
    <row r="40" spans="1:5" x14ac:dyDescent="0.25">
      <c r="A40" t="str">
        <f>IF(produits!B22&gt;=1,produits!A22,"")</f>
        <v/>
      </c>
      <c r="B40" t="str">
        <f>IF(produits!A22=commande!A40,produits!B22,"")</f>
        <v/>
      </c>
      <c r="C40" s="1" t="str">
        <f>IF(produits!A22=commande!A40,produits!D22,"")</f>
        <v/>
      </c>
      <c r="D40" s="1" t="e">
        <f t="shared" si="1"/>
        <v>#VALUE!</v>
      </c>
      <c r="E40" s="1" t="e">
        <f t="shared" si="0"/>
        <v>#VALUE!</v>
      </c>
    </row>
    <row r="41" spans="1:5" x14ac:dyDescent="0.25">
      <c r="A41" t="str">
        <f>IF(produits!B23&gt;=1,produits!A23,"")</f>
        <v/>
      </c>
      <c r="B41" t="str">
        <f>IF(produits!A23=commande!A41,produits!B23,"")</f>
        <v/>
      </c>
      <c r="C41" s="1" t="str">
        <f>IF(produits!A23=commande!A41,produits!D23,"")</f>
        <v/>
      </c>
      <c r="D41" s="1" t="e">
        <f t="shared" si="1"/>
        <v>#VALUE!</v>
      </c>
      <c r="E41" s="1" t="e">
        <f t="shared" si="0"/>
        <v>#VALUE!</v>
      </c>
    </row>
    <row r="42" spans="1:5" x14ac:dyDescent="0.25">
      <c r="A42" t="str">
        <f>IF(produits!B24&gt;=1,produits!A24,"")</f>
        <v/>
      </c>
      <c r="B42" t="str">
        <f>IF(produits!A24=commande!A42,produits!B24,"")</f>
        <v/>
      </c>
      <c r="C42" s="1" t="str">
        <f>IF(produits!A24=commande!A42,produits!D24,"")</f>
        <v/>
      </c>
      <c r="D42" s="1" t="e">
        <f t="shared" si="1"/>
        <v>#VALUE!</v>
      </c>
      <c r="E42" s="1" t="e">
        <f t="shared" si="0"/>
        <v>#VALUE!</v>
      </c>
    </row>
    <row r="43" spans="1:5" x14ac:dyDescent="0.25">
      <c r="A43" t="str">
        <f>IF(produits!B25&gt;=1,produits!A25,"")</f>
        <v/>
      </c>
      <c r="B43" t="str">
        <f>IF(produits!A25=commande!A43,produits!B25,"")</f>
        <v/>
      </c>
      <c r="C43" s="1" t="str">
        <f>IF(produits!A25=commande!A43,produits!D25,"")</f>
        <v/>
      </c>
      <c r="D43" s="1" t="e">
        <f t="shared" si="1"/>
        <v>#VALUE!</v>
      </c>
      <c r="E43" s="1" t="e">
        <f t="shared" si="0"/>
        <v>#VALUE!</v>
      </c>
    </row>
    <row r="44" spans="1:5" x14ac:dyDescent="0.25">
      <c r="A44" t="str">
        <f>IF(produits!B26&gt;=1,produits!A26,"")</f>
        <v>produit 24</v>
      </c>
      <c r="B44">
        <f>IF(produits!A26=commande!A44,produits!B26,"")</f>
        <v>6</v>
      </c>
      <c r="C44" s="1">
        <f>IF(produits!A26=commande!A44,produits!D26,"")</f>
        <v>45.986622073578594</v>
      </c>
      <c r="D44" s="1">
        <f t="shared" si="1"/>
        <v>275.91973244147158</v>
      </c>
      <c r="E44" s="1">
        <f t="shared" si="0"/>
        <v>330</v>
      </c>
    </row>
    <row r="45" spans="1:5" x14ac:dyDescent="0.25">
      <c r="A45" t="str">
        <f>IF(produits!B27&gt;=1,produits!A27,"")</f>
        <v/>
      </c>
      <c r="B45" t="str">
        <f>IF(produits!A27=commande!A45,produits!B27,"")</f>
        <v/>
      </c>
      <c r="C45" s="1" t="str">
        <f>IF(produits!A27=commande!A45,produits!D27,"")</f>
        <v/>
      </c>
      <c r="D45" s="1" t="e">
        <f t="shared" si="1"/>
        <v>#VALUE!</v>
      </c>
      <c r="E45" s="1" t="e">
        <f t="shared" si="0"/>
        <v>#VALUE!</v>
      </c>
    </row>
    <row r="46" spans="1:5" x14ac:dyDescent="0.25">
      <c r="A46" t="str">
        <f>IF(produits!B28&gt;=1,produits!A28,"")</f>
        <v/>
      </c>
      <c r="B46" t="str">
        <f>IF(produits!A28=commande!A46,produits!B28,"")</f>
        <v/>
      </c>
      <c r="C46" s="1" t="str">
        <f>IF(produits!A28=commande!A46,produits!D28,"")</f>
        <v/>
      </c>
      <c r="D46" s="1" t="e">
        <f t="shared" si="1"/>
        <v>#VALUE!</v>
      </c>
      <c r="E46" s="1" t="e">
        <f t="shared" si="0"/>
        <v>#VALUE!</v>
      </c>
    </row>
    <row r="47" spans="1:5" x14ac:dyDescent="0.25">
      <c r="A47" t="str">
        <f>IF(produits!B29&gt;=1,produits!A29,"")</f>
        <v/>
      </c>
      <c r="B47" t="str">
        <f>IF(produits!A29=commande!A47,produits!B29,"")</f>
        <v/>
      </c>
      <c r="C47" s="1" t="str">
        <f>IF(produits!A29=commande!A47,produits!D29,"")</f>
        <v/>
      </c>
      <c r="D47" s="1" t="e">
        <f t="shared" si="1"/>
        <v>#VALUE!</v>
      </c>
      <c r="E47" s="1" t="e">
        <f t="shared" si="0"/>
        <v>#VALUE!</v>
      </c>
    </row>
    <row r="48" spans="1:5" x14ac:dyDescent="0.25">
      <c r="A48" t="str">
        <f>IF(produits!B30&gt;=1,produits!A30,"")</f>
        <v/>
      </c>
      <c r="B48" t="str">
        <f>IF(produits!A30=commande!A48,produits!B30,"")</f>
        <v/>
      </c>
      <c r="C48" s="1" t="str">
        <f>IF(produits!A30=commande!A48,produits!D30,"")</f>
        <v/>
      </c>
      <c r="D48" s="1" t="e">
        <f t="shared" si="1"/>
        <v>#VALUE!</v>
      </c>
      <c r="E48" s="1" t="e">
        <f t="shared" si="0"/>
        <v>#VALUE!</v>
      </c>
    </row>
    <row r="49" spans="1:5" x14ac:dyDescent="0.25">
      <c r="A49" t="str">
        <f>IF(produits!B31&gt;=1,produits!A31,"")</f>
        <v/>
      </c>
      <c r="B49" t="str">
        <f>IF(produits!A31=commande!A49,produits!B31,"")</f>
        <v/>
      </c>
      <c r="C49" s="1" t="str">
        <f>IF(produits!A31=commande!A49,produits!D31,"")</f>
        <v/>
      </c>
      <c r="D49" s="1" t="e">
        <f t="shared" si="1"/>
        <v>#VALUE!</v>
      </c>
      <c r="E49" s="1" t="e">
        <f t="shared" si="0"/>
        <v>#VALUE!</v>
      </c>
    </row>
    <row r="50" spans="1:5" x14ac:dyDescent="0.25">
      <c r="A50" t="str">
        <f>IF(produits!B32&gt;=1,produits!A32,"")</f>
        <v/>
      </c>
      <c r="B50" t="str">
        <f>IF(produits!A32=commande!A50,produits!B32,"")</f>
        <v/>
      </c>
      <c r="C50" s="1" t="str">
        <f>IF(produits!A32=commande!A50,produits!D32,"")</f>
        <v/>
      </c>
      <c r="D50" s="1" t="e">
        <f t="shared" si="1"/>
        <v>#VALUE!</v>
      </c>
      <c r="E50" s="1" t="e">
        <f t="shared" si="0"/>
        <v>#VALUE!</v>
      </c>
    </row>
    <row r="51" spans="1:5" x14ac:dyDescent="0.25">
      <c r="A51" t="str">
        <f>IF(produits!B33&gt;=1,produits!A33,"")</f>
        <v/>
      </c>
      <c r="B51" t="str">
        <f>IF(produits!A33=commande!A51,produits!B33,"")</f>
        <v/>
      </c>
      <c r="C51" s="1" t="str">
        <f>IF(produits!A33=commande!A51,produits!D33,"")</f>
        <v/>
      </c>
      <c r="D51" s="1" t="e">
        <f t="shared" si="1"/>
        <v>#VALUE!</v>
      </c>
      <c r="E51" s="1" t="e">
        <f t="shared" si="0"/>
        <v>#VALUE!</v>
      </c>
    </row>
    <row r="52" spans="1:5" x14ac:dyDescent="0.25">
      <c r="A52" t="str">
        <f>IF(produits!B34&gt;=1,produits!A34,"")</f>
        <v/>
      </c>
      <c r="B52" t="str">
        <f>IF(produits!A34=commande!A52,produits!B34,"")</f>
        <v/>
      </c>
      <c r="C52" s="1" t="str">
        <f>IF(produits!A34=commande!A52,produits!D34,"")</f>
        <v/>
      </c>
      <c r="D52" s="1" t="e">
        <f t="shared" si="1"/>
        <v>#VALUE!</v>
      </c>
      <c r="E52" s="1" t="e">
        <f t="shared" si="0"/>
        <v>#VALUE!</v>
      </c>
    </row>
    <row r="53" spans="1:5" x14ac:dyDescent="0.25">
      <c r="A53" t="str">
        <f>IF(produits!B35&gt;=1,produits!A35,"")</f>
        <v>produit 33</v>
      </c>
      <c r="B53">
        <f>IF(produits!A35=commande!A53,produits!B35,"")</f>
        <v>16</v>
      </c>
      <c r="C53" s="1">
        <f>IF(produits!A35=commande!A53,produits!D35,"")</f>
        <v>44.66973244147156</v>
      </c>
      <c r="D53" s="1">
        <f t="shared" si="1"/>
        <v>714.71571906354495</v>
      </c>
      <c r="E53" s="1">
        <f t="shared" si="0"/>
        <v>854.79999999999973</v>
      </c>
    </row>
    <row r="54" spans="1:5" x14ac:dyDescent="0.25">
      <c r="A54" t="str">
        <f>IF(produits!B36&gt;=1,produits!A36,"")</f>
        <v>produit 34</v>
      </c>
      <c r="B54">
        <f>IF(produits!A36=commande!A54,produits!B36,"")</f>
        <v>2</v>
      </c>
      <c r="C54" s="1">
        <f>IF(produits!A36=commande!A54,produits!D36,"")</f>
        <v>45.602006688963229</v>
      </c>
      <c r="D54" s="1">
        <f t="shared" si="1"/>
        <v>91.204013377926458</v>
      </c>
      <c r="E54" s="1">
        <f t="shared" si="0"/>
        <v>109.08000000000004</v>
      </c>
    </row>
    <row r="55" spans="1:5" x14ac:dyDescent="0.25">
      <c r="A55" t="str">
        <f>IF(produits!B37&gt;=1,produits!A37,"")</f>
        <v>produit 35</v>
      </c>
      <c r="B55">
        <f>IF(produits!A37=commande!A55,produits!B37,"")</f>
        <v>25</v>
      </c>
      <c r="C55" s="1">
        <f>IF(produits!A37=commande!A55,produits!D37,"")</f>
        <v>46.534280936454813</v>
      </c>
      <c r="D55" s="1">
        <f t="shared" si="1"/>
        <v>1163.3570234113704</v>
      </c>
      <c r="E55" s="1">
        <f t="shared" si="0"/>
        <v>1391.3749999999989</v>
      </c>
    </row>
    <row r="56" spans="1:5" x14ac:dyDescent="0.25">
      <c r="D56" s="1">
        <f t="shared" si="1"/>
        <v>0</v>
      </c>
      <c r="E56">
        <f t="shared" si="0"/>
        <v>0</v>
      </c>
    </row>
  </sheetData>
  <dataValidations count="1">
    <dataValidation type="list" allowBlank="1" showInputMessage="1" showErrorMessage="1" sqref="B18:F18">
      <formula1>"DEVIS,COMMANDE,FACTURE,"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7"/>
  <sheetViews>
    <sheetView tabSelected="1" workbookViewId="0">
      <selection activeCell="B19" sqref="B19"/>
    </sheetView>
  </sheetViews>
  <sheetFormatPr baseColWidth="10" defaultRowHeight="15" x14ac:dyDescent="0.25"/>
  <cols>
    <col min="1" max="1" width="4.140625" customWidth="1"/>
    <col min="3" max="3" width="21.28515625" customWidth="1"/>
    <col min="4" max="4" width="26.7109375" customWidth="1"/>
    <col min="5" max="5" width="22" customWidth="1"/>
    <col min="6" max="6" width="18.85546875" customWidth="1"/>
  </cols>
  <sheetData>
    <row r="1" spans="1:6" x14ac:dyDescent="0.25">
      <c r="A1">
        <v>1</v>
      </c>
      <c r="B1" t="s">
        <v>115</v>
      </c>
      <c r="C1" t="s">
        <v>46</v>
      </c>
      <c r="D1" t="s">
        <v>74</v>
      </c>
      <c r="E1" s="6" t="s">
        <v>75</v>
      </c>
      <c r="F1" s="5" t="s">
        <v>92</v>
      </c>
    </row>
    <row r="2" spans="1:6" x14ac:dyDescent="0.25">
      <c r="A2">
        <v>2</v>
      </c>
      <c r="B2" t="s">
        <v>47</v>
      </c>
      <c r="C2" t="s">
        <v>48</v>
      </c>
      <c r="D2" t="s">
        <v>74</v>
      </c>
      <c r="E2" s="6" t="s">
        <v>76</v>
      </c>
      <c r="F2" s="5" t="s">
        <v>93</v>
      </c>
    </row>
    <row r="3" spans="1:6" x14ac:dyDescent="0.25">
      <c r="A3">
        <v>3</v>
      </c>
      <c r="B3" t="s">
        <v>116</v>
      </c>
      <c r="C3" t="s">
        <v>49</v>
      </c>
      <c r="D3" t="s">
        <v>74</v>
      </c>
      <c r="E3" s="6" t="s">
        <v>77</v>
      </c>
      <c r="F3" s="5" t="s">
        <v>94</v>
      </c>
    </row>
    <row r="4" spans="1:6" x14ac:dyDescent="0.25">
      <c r="A4">
        <v>4</v>
      </c>
      <c r="B4" t="s">
        <v>117</v>
      </c>
      <c r="C4" t="s">
        <v>50</v>
      </c>
      <c r="D4" t="s">
        <v>74</v>
      </c>
      <c r="E4" s="6" t="s">
        <v>78</v>
      </c>
      <c r="F4" s="5" t="s">
        <v>95</v>
      </c>
    </row>
    <row r="5" spans="1:6" x14ac:dyDescent="0.25">
      <c r="A5">
        <v>5</v>
      </c>
      <c r="B5" t="s">
        <v>118</v>
      </c>
      <c r="C5" t="s">
        <v>51</v>
      </c>
      <c r="D5" t="s">
        <v>74</v>
      </c>
      <c r="E5" s="6" t="s">
        <v>79</v>
      </c>
      <c r="F5" s="5" t="s">
        <v>96</v>
      </c>
    </row>
    <row r="6" spans="1:6" x14ac:dyDescent="0.25">
      <c r="A6">
        <v>6</v>
      </c>
      <c r="B6" t="s">
        <v>119</v>
      </c>
      <c r="C6" t="s">
        <v>52</v>
      </c>
      <c r="D6" t="s">
        <v>74</v>
      </c>
      <c r="E6" s="6" t="s">
        <v>80</v>
      </c>
      <c r="F6" s="5" t="s">
        <v>97</v>
      </c>
    </row>
    <row r="7" spans="1:6" x14ac:dyDescent="0.25">
      <c r="A7">
        <v>7</v>
      </c>
      <c r="B7" t="s">
        <v>53</v>
      </c>
      <c r="C7" t="s">
        <v>54</v>
      </c>
      <c r="D7" t="s">
        <v>74</v>
      </c>
      <c r="E7" s="6" t="s">
        <v>81</v>
      </c>
      <c r="F7" s="5" t="s">
        <v>98</v>
      </c>
    </row>
    <row r="8" spans="1:6" x14ac:dyDescent="0.25">
      <c r="A8">
        <v>8</v>
      </c>
      <c r="B8" t="s">
        <v>55</v>
      </c>
      <c r="C8" t="s">
        <v>56</v>
      </c>
      <c r="D8" t="s">
        <v>74</v>
      </c>
      <c r="E8" s="6" t="s">
        <v>82</v>
      </c>
      <c r="F8" s="5" t="s">
        <v>99</v>
      </c>
    </row>
    <row r="9" spans="1:6" x14ac:dyDescent="0.25">
      <c r="A9">
        <v>9</v>
      </c>
      <c r="B9" t="s">
        <v>57</v>
      </c>
      <c r="C9" t="s">
        <v>58</v>
      </c>
      <c r="D9" t="s">
        <v>74</v>
      </c>
      <c r="E9" s="6" t="s">
        <v>83</v>
      </c>
      <c r="F9" s="5" t="s">
        <v>100</v>
      </c>
    </row>
    <row r="10" spans="1:6" x14ac:dyDescent="0.25">
      <c r="A10">
        <v>10</v>
      </c>
      <c r="B10" t="s">
        <v>59</v>
      </c>
      <c r="C10" t="s">
        <v>60</v>
      </c>
      <c r="D10" t="s">
        <v>74</v>
      </c>
      <c r="E10" s="6" t="s">
        <v>84</v>
      </c>
      <c r="F10" s="5" t="s">
        <v>101</v>
      </c>
    </row>
    <row r="11" spans="1:6" x14ac:dyDescent="0.25">
      <c r="A11">
        <v>11</v>
      </c>
      <c r="B11" t="s">
        <v>61</v>
      </c>
      <c r="C11" t="s">
        <v>62</v>
      </c>
      <c r="D11" t="s">
        <v>74</v>
      </c>
      <c r="E11" s="6" t="s">
        <v>85</v>
      </c>
      <c r="F11" s="5" t="s">
        <v>102</v>
      </c>
    </row>
    <row r="12" spans="1:6" x14ac:dyDescent="0.25">
      <c r="A12">
        <v>12</v>
      </c>
      <c r="B12" t="s">
        <v>109</v>
      </c>
      <c r="C12" t="s">
        <v>63</v>
      </c>
      <c r="D12" t="s">
        <v>74</v>
      </c>
      <c r="E12" s="6" t="s">
        <v>86</v>
      </c>
      <c r="F12" s="5" t="s">
        <v>103</v>
      </c>
    </row>
    <row r="13" spans="1:6" x14ac:dyDescent="0.25">
      <c r="A13">
        <v>13</v>
      </c>
      <c r="B13" t="s">
        <v>110</v>
      </c>
      <c r="C13" t="s">
        <v>64</v>
      </c>
      <c r="D13" t="s">
        <v>74</v>
      </c>
      <c r="E13" s="6" t="s">
        <v>87</v>
      </c>
      <c r="F13" s="5" t="s">
        <v>104</v>
      </c>
    </row>
    <row r="14" spans="1:6" x14ac:dyDescent="0.25">
      <c r="A14">
        <v>14</v>
      </c>
      <c r="B14" t="s">
        <v>111</v>
      </c>
      <c r="C14" t="s">
        <v>65</v>
      </c>
      <c r="D14" t="s">
        <v>74</v>
      </c>
      <c r="E14" s="6" t="s">
        <v>88</v>
      </c>
      <c r="F14" s="5" t="s">
        <v>105</v>
      </c>
    </row>
    <row r="15" spans="1:6" x14ac:dyDescent="0.25">
      <c r="A15">
        <v>15</v>
      </c>
      <c r="B15" t="s">
        <v>112</v>
      </c>
      <c r="C15" t="s">
        <v>66</v>
      </c>
      <c r="D15" t="s">
        <v>74</v>
      </c>
      <c r="E15" s="6" t="s">
        <v>89</v>
      </c>
      <c r="F15" s="5" t="s">
        <v>106</v>
      </c>
    </row>
    <row r="16" spans="1:6" x14ac:dyDescent="0.25">
      <c r="A16">
        <v>16</v>
      </c>
      <c r="B16" t="s">
        <v>113</v>
      </c>
      <c r="C16" t="s">
        <v>67</v>
      </c>
      <c r="D16" t="s">
        <v>74</v>
      </c>
      <c r="E16" s="6" t="s">
        <v>90</v>
      </c>
      <c r="F16" s="5" t="s">
        <v>107</v>
      </c>
    </row>
    <row r="17" spans="1:6" x14ac:dyDescent="0.25">
      <c r="A17">
        <v>17</v>
      </c>
      <c r="B17" t="s">
        <v>114</v>
      </c>
      <c r="C17" t="s">
        <v>68</v>
      </c>
      <c r="D17" t="s">
        <v>74</v>
      </c>
      <c r="E17" s="6" t="s">
        <v>91</v>
      </c>
      <c r="F17" s="5" t="s">
        <v>108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Feuil6</vt:lpstr>
      <vt:lpstr>produits</vt:lpstr>
      <vt:lpstr>commande</vt:lpstr>
      <vt:lpstr>adresses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saldes</dc:creator>
  <cp:lastModifiedBy>saldes</cp:lastModifiedBy>
  <dcterms:created xsi:type="dcterms:W3CDTF">2012-01-29T08:33:44Z</dcterms:created>
  <dcterms:modified xsi:type="dcterms:W3CDTF">2012-01-29T18:32:28Z</dcterms:modified>
</cp:coreProperties>
</file>