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5580" windowWidth="23850" windowHeight="4290" tabRatio="902" activeTab="14"/>
  </bookViews>
  <sheets>
    <sheet name="RUGBY TOULON 203" sheetId="32" r:id="rId1"/>
    <sheet name="LILLE J26 303" sheetId="23" r:id="rId2"/>
    <sheet name="AJACCIO 0903" sheetId="31" r:id="rId3"/>
    <sheet name="TOP 14 MONTP 1003" sheetId="30" r:id="rId4"/>
    <sheet name="J 27 NICE 1003" sheetId="33" r:id="rId5"/>
    <sheet name="J27 VAL 1003" sheetId="34" r:id="rId6"/>
    <sheet name="J29 Ajaccio 2403" sheetId="35" r:id="rId7"/>
    <sheet name="J29 NICE 2403" sheetId="36" r:id="rId8"/>
    <sheet name="Patinage Artis 2503-3103" sheetId="37" r:id="rId9"/>
    <sheet name="TOP 14 Montp-AGEN 3103" sheetId="38" r:id="rId10"/>
    <sheet name="12" sheetId="40" r:id="rId11"/>
    <sheet name="13" sheetId="41" r:id="rId12"/>
    <sheet name="14" sheetId="42" r:id="rId13"/>
    <sheet name="15" sheetId="43" r:id="rId14"/>
    <sheet name="RECAP" sheetId="9" r:id="rId15"/>
    <sheet name="LISTE" sheetId="26" state="hidden" r:id="rId16"/>
  </sheets>
  <calcPr calcId="145621"/>
</workbook>
</file>

<file path=xl/calcChain.xml><?xml version="1.0" encoding="utf-8"?>
<calcChain xmlns="http://schemas.openxmlformats.org/spreadsheetml/2006/main">
  <c r="D77" i="35" l="1"/>
  <c r="M4" i="9" l="1"/>
  <c r="E9" i="38" l="1"/>
  <c r="H27" i="34" l="1"/>
  <c r="E26" i="23" l="1"/>
  <c r="H10" i="34" l="1"/>
  <c r="H11" i="34"/>
  <c r="H12" i="34"/>
  <c r="H13" i="34"/>
  <c r="H14" i="34"/>
  <c r="H15" i="34"/>
  <c r="H16" i="34"/>
  <c r="H17" i="34"/>
  <c r="H18" i="34"/>
  <c r="H19" i="34"/>
  <c r="H20" i="34"/>
  <c r="H21" i="34"/>
  <c r="H9" i="34"/>
  <c r="C56" i="34" l="1"/>
  <c r="H25" i="34" l="1"/>
  <c r="H26" i="34"/>
  <c r="H28" i="34"/>
  <c r="H29" i="34"/>
  <c r="H30" i="34"/>
  <c r="H31" i="34"/>
  <c r="H32" i="34"/>
  <c r="H33" i="34"/>
  <c r="H34" i="34"/>
  <c r="H35" i="34"/>
  <c r="H36" i="34"/>
  <c r="H37" i="34"/>
  <c r="H38" i="34"/>
  <c r="H39" i="34"/>
  <c r="H40" i="34"/>
  <c r="H41" i="34"/>
  <c r="H42" i="34"/>
  <c r="H43" i="34"/>
  <c r="H44" i="34"/>
  <c r="H21" i="23" l="1"/>
  <c r="H12" i="23"/>
  <c r="H13" i="23"/>
  <c r="H14" i="23"/>
  <c r="H15" i="23"/>
  <c r="H16" i="23"/>
  <c r="H17" i="23"/>
  <c r="H18" i="23"/>
  <c r="H19" i="23"/>
  <c r="H20" i="23"/>
  <c r="H9" i="23"/>
  <c r="H10" i="23"/>
  <c r="H11" i="23"/>
  <c r="H72" i="23" l="1"/>
  <c r="H71" i="23"/>
  <c r="H70" i="23"/>
  <c r="H66" i="23"/>
  <c r="H65" i="23"/>
  <c r="H72" i="32"/>
  <c r="H71" i="32"/>
  <c r="H70" i="32"/>
  <c r="H69" i="32"/>
  <c r="H68" i="32"/>
  <c r="O7" i="9"/>
  <c r="O12" i="9"/>
  <c r="O13" i="9"/>
  <c r="O14" i="9"/>
  <c r="O15" i="9"/>
  <c r="O16" i="9"/>
  <c r="O17" i="9"/>
  <c r="N4" i="9"/>
  <c r="O4" i="9" s="1"/>
  <c r="N5" i="9"/>
  <c r="O5" i="9" s="1"/>
  <c r="N6" i="9"/>
  <c r="O6" i="9" s="1"/>
  <c r="N7" i="9"/>
  <c r="N8" i="9"/>
  <c r="O8" i="9" s="1"/>
  <c r="N9" i="9"/>
  <c r="O9" i="9" s="1"/>
  <c r="N10" i="9"/>
  <c r="O10" i="9" s="1"/>
  <c r="N11" i="9"/>
  <c r="O11" i="9" s="1"/>
  <c r="N12" i="9"/>
  <c r="N13" i="9"/>
  <c r="N14" i="9"/>
  <c r="N15" i="9"/>
  <c r="N16" i="9"/>
  <c r="N17" i="9"/>
  <c r="N3" i="9"/>
  <c r="O3" i="9"/>
  <c r="M18" i="9"/>
  <c r="H11" i="32"/>
  <c r="H12" i="32"/>
  <c r="H13" i="32"/>
  <c r="H14" i="32"/>
  <c r="H15" i="32"/>
  <c r="H16" i="32"/>
  <c r="H17" i="32"/>
  <c r="H18" i="32"/>
  <c r="H19" i="32"/>
  <c r="H20" i="32"/>
  <c r="H21" i="32"/>
  <c r="H10" i="32"/>
  <c r="H9" i="32"/>
  <c r="H84" i="43"/>
  <c r="H83" i="43"/>
  <c r="H82" i="43"/>
  <c r="H85" i="43"/>
  <c r="H78" i="43"/>
  <c r="H77" i="43"/>
  <c r="H76" i="43"/>
  <c r="H79" i="43"/>
  <c r="H72" i="43"/>
  <c r="H71" i="43"/>
  <c r="H70" i="43"/>
  <c r="H69" i="43"/>
  <c r="H73" i="43"/>
  <c r="H68" i="43"/>
  <c r="H64" i="43"/>
  <c r="H63" i="43"/>
  <c r="H62" i="43"/>
  <c r="H61" i="43"/>
  <c r="H60" i="43"/>
  <c r="H59" i="43"/>
  <c r="H58" i="43"/>
  <c r="H57" i="43"/>
  <c r="H56" i="43"/>
  <c r="A53" i="43"/>
  <c r="H52" i="43"/>
  <c r="H51" i="43"/>
  <c r="H50" i="43"/>
  <c r="H49" i="43"/>
  <c r="F46" i="43"/>
  <c r="E46" i="43"/>
  <c r="D46" i="43"/>
  <c r="A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22" i="43"/>
  <c r="H9" i="43"/>
  <c r="H5" i="43"/>
  <c r="H4" i="43"/>
  <c r="H84" i="42"/>
  <c r="H83" i="42"/>
  <c r="H82" i="42"/>
  <c r="H78" i="42"/>
  <c r="H77" i="42"/>
  <c r="H76" i="42"/>
  <c r="H79" i="42"/>
  <c r="H72" i="42"/>
  <c r="H71" i="42"/>
  <c r="H70" i="42"/>
  <c r="H69" i="42"/>
  <c r="H68" i="42"/>
  <c r="H64" i="42"/>
  <c r="H63" i="42"/>
  <c r="H62" i="42"/>
  <c r="H61" i="42"/>
  <c r="H60" i="42"/>
  <c r="H59" i="42"/>
  <c r="H58" i="42"/>
  <c r="H57" i="42"/>
  <c r="H56" i="42"/>
  <c r="A53" i="42"/>
  <c r="H52" i="42"/>
  <c r="H51" i="42"/>
  <c r="H50" i="42"/>
  <c r="H53" i="42"/>
  <c r="H49" i="42"/>
  <c r="F46" i="42"/>
  <c r="E46" i="42"/>
  <c r="D46" i="42"/>
  <c r="A46" i="42"/>
  <c r="H45" i="42"/>
  <c r="H44" i="42"/>
  <c r="H43" i="42"/>
  <c r="H42" i="42"/>
  <c r="H41" i="42"/>
  <c r="H40" i="42"/>
  <c r="H39" i="42"/>
  <c r="H38" i="42"/>
  <c r="H37" i="42"/>
  <c r="H36" i="42"/>
  <c r="H35" i="42"/>
  <c r="H34" i="42"/>
  <c r="H33" i="42"/>
  <c r="H32" i="42"/>
  <c r="H31" i="42"/>
  <c r="H30" i="42"/>
  <c r="H29" i="42"/>
  <c r="H28" i="42"/>
  <c r="H27" i="42"/>
  <c r="H26" i="42"/>
  <c r="H25" i="42"/>
  <c r="H21" i="42"/>
  <c r="H20" i="42"/>
  <c r="H19" i="42"/>
  <c r="H18" i="42"/>
  <c r="H17" i="42"/>
  <c r="H16" i="42"/>
  <c r="H15" i="42"/>
  <c r="H14" i="42"/>
  <c r="H13" i="42"/>
  <c r="H12" i="42"/>
  <c r="H11" i="42"/>
  <c r="H10" i="42"/>
  <c r="H9" i="42"/>
  <c r="H5" i="42"/>
  <c r="H4" i="42"/>
  <c r="H84" i="41"/>
  <c r="H83" i="41"/>
  <c r="H85" i="41"/>
  <c r="H82" i="41"/>
  <c r="H78" i="41"/>
  <c r="H77" i="41"/>
  <c r="H79" i="41"/>
  <c r="H76" i="41"/>
  <c r="H72" i="41"/>
  <c r="H71" i="41"/>
  <c r="H70" i="41"/>
  <c r="H69" i="41"/>
  <c r="H68" i="41"/>
  <c r="H64" i="41"/>
  <c r="H63" i="41"/>
  <c r="H62" i="41"/>
  <c r="H61" i="41"/>
  <c r="H60" i="41"/>
  <c r="H59" i="41"/>
  <c r="H58" i="41"/>
  <c r="H57" i="41"/>
  <c r="H65" i="41"/>
  <c r="H56" i="41"/>
  <c r="A53" i="41"/>
  <c r="H52" i="41"/>
  <c r="H51" i="41"/>
  <c r="H50" i="41"/>
  <c r="H49" i="41"/>
  <c r="F46" i="41"/>
  <c r="E46" i="41"/>
  <c r="D46" i="41"/>
  <c r="A46" i="41"/>
  <c r="H45" i="41"/>
  <c r="H44" i="41"/>
  <c r="H43" i="41"/>
  <c r="H42" i="41"/>
  <c r="H41" i="41"/>
  <c r="H40" i="41"/>
  <c r="H39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46" i="41"/>
  <c r="H25" i="41"/>
  <c r="H21" i="41"/>
  <c r="H20" i="41"/>
  <c r="H19" i="41"/>
  <c r="H18" i="41"/>
  <c r="H17" i="41"/>
  <c r="H16" i="41"/>
  <c r="H15" i="41"/>
  <c r="H14" i="41"/>
  <c r="H13" i="41"/>
  <c r="H12" i="41"/>
  <c r="H11" i="41"/>
  <c r="H10" i="41"/>
  <c r="H9" i="41"/>
  <c r="H4" i="41"/>
  <c r="H5" i="41"/>
  <c r="H84" i="40"/>
  <c r="H83" i="40"/>
  <c r="H82" i="40"/>
  <c r="H78" i="40"/>
  <c r="H77" i="40"/>
  <c r="H76" i="40"/>
  <c r="H72" i="40"/>
  <c r="H71" i="40"/>
  <c r="H70" i="40"/>
  <c r="H69" i="40"/>
  <c r="H68" i="40"/>
  <c r="H64" i="40"/>
  <c r="H63" i="40"/>
  <c r="H62" i="40"/>
  <c r="H61" i="40"/>
  <c r="H60" i="40"/>
  <c r="H59" i="40"/>
  <c r="H58" i="40"/>
  <c r="H57" i="40"/>
  <c r="H56" i="40"/>
  <c r="H65" i="40"/>
  <c r="A53" i="40"/>
  <c r="H52" i="40"/>
  <c r="H51" i="40"/>
  <c r="H50" i="40"/>
  <c r="H49" i="40"/>
  <c r="F46" i="40"/>
  <c r="E46" i="40"/>
  <c r="D46" i="40"/>
  <c r="A46" i="40"/>
  <c r="H45" i="40"/>
  <c r="H44" i="40"/>
  <c r="H43" i="40"/>
  <c r="H42" i="40"/>
  <c r="H41" i="40"/>
  <c r="H40" i="40"/>
  <c r="H39" i="40"/>
  <c r="H38" i="40"/>
  <c r="H37" i="40"/>
  <c r="H36" i="40"/>
  <c r="H35" i="40"/>
  <c r="H34" i="40"/>
  <c r="H33" i="40"/>
  <c r="H32" i="40"/>
  <c r="H31" i="40"/>
  <c r="H30" i="40"/>
  <c r="H29" i="40"/>
  <c r="H28" i="40"/>
  <c r="H27" i="40"/>
  <c r="H26" i="40"/>
  <c r="H25" i="40"/>
  <c r="H21" i="40"/>
  <c r="H20" i="40"/>
  <c r="H19" i="40"/>
  <c r="H18" i="40"/>
  <c r="H17" i="40"/>
  <c r="H16" i="40"/>
  <c r="H15" i="40"/>
  <c r="H14" i="40"/>
  <c r="H13" i="40"/>
  <c r="H12" i="40"/>
  <c r="H11" i="40"/>
  <c r="H10" i="40"/>
  <c r="H9" i="40"/>
  <c r="H4" i="40"/>
  <c r="H5" i="40"/>
  <c r="H85" i="38"/>
  <c r="H84" i="38"/>
  <c r="H83" i="38"/>
  <c r="H78" i="38"/>
  <c r="H77" i="38"/>
  <c r="H76" i="38"/>
  <c r="H79" i="38" s="1"/>
  <c r="H72" i="38"/>
  <c r="H71" i="38"/>
  <c r="H70" i="38"/>
  <c r="H69" i="38"/>
  <c r="H68" i="38"/>
  <c r="H64" i="38"/>
  <c r="H63" i="38"/>
  <c r="H62" i="38"/>
  <c r="H61" i="38"/>
  <c r="H60" i="38"/>
  <c r="H59" i="38"/>
  <c r="H58" i="38"/>
  <c r="H57" i="38"/>
  <c r="H65" i="38"/>
  <c r="H56" i="38"/>
  <c r="A53" i="38"/>
  <c r="H52" i="38"/>
  <c r="H51" i="38"/>
  <c r="H50" i="38"/>
  <c r="H49" i="38"/>
  <c r="F46" i="38"/>
  <c r="E46" i="38"/>
  <c r="D46" i="38"/>
  <c r="A46" i="38"/>
  <c r="H45" i="38"/>
  <c r="H44" i="38"/>
  <c r="H43" i="38"/>
  <c r="H42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H25" i="38"/>
  <c r="H46" i="38" s="1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22" i="38" s="1"/>
  <c r="H4" i="38"/>
  <c r="H5" i="38"/>
  <c r="H84" i="37"/>
  <c r="H83" i="37"/>
  <c r="H85" i="37"/>
  <c r="H78" i="37"/>
  <c r="H77" i="37"/>
  <c r="H76" i="37"/>
  <c r="H79" i="37"/>
  <c r="H72" i="37"/>
  <c r="H71" i="37"/>
  <c r="H70" i="37"/>
  <c r="H69" i="37"/>
  <c r="H68" i="37"/>
  <c r="H73" i="37" s="1"/>
  <c r="H64" i="37"/>
  <c r="H63" i="37"/>
  <c r="H62" i="37"/>
  <c r="H61" i="37"/>
  <c r="H60" i="37"/>
  <c r="H59" i="37"/>
  <c r="H58" i="37"/>
  <c r="H57" i="37"/>
  <c r="H56" i="37"/>
  <c r="A53" i="37"/>
  <c r="H52" i="37"/>
  <c r="H51" i="37"/>
  <c r="H50" i="37"/>
  <c r="H53" i="37"/>
  <c r="H49" i="37"/>
  <c r="F46" i="37"/>
  <c r="E46" i="37"/>
  <c r="D46" i="37"/>
  <c r="A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22" i="37" s="1"/>
  <c r="H5" i="37"/>
  <c r="H4" i="37"/>
  <c r="H85" i="36"/>
  <c r="H84" i="36"/>
  <c r="H83" i="36"/>
  <c r="H79" i="36"/>
  <c r="H78" i="36"/>
  <c r="H77" i="36"/>
  <c r="H76" i="36"/>
  <c r="H72" i="36"/>
  <c r="H71" i="36"/>
  <c r="H70" i="36"/>
  <c r="H69" i="36"/>
  <c r="H68" i="36"/>
  <c r="H64" i="36"/>
  <c r="H63" i="36"/>
  <c r="H62" i="36"/>
  <c r="H61" i="36"/>
  <c r="H60" i="36"/>
  <c r="H59" i="36"/>
  <c r="H58" i="36"/>
  <c r="H57" i="36"/>
  <c r="H65" i="36"/>
  <c r="H56" i="36"/>
  <c r="A53" i="36"/>
  <c r="H52" i="36"/>
  <c r="H51" i="36"/>
  <c r="H50" i="36"/>
  <c r="H49" i="36"/>
  <c r="F46" i="36"/>
  <c r="E46" i="36"/>
  <c r="D46" i="36"/>
  <c r="A46" i="36"/>
  <c r="H45" i="36"/>
  <c r="H44" i="36"/>
  <c r="H43" i="36"/>
  <c r="H42" i="36"/>
  <c r="H41" i="36"/>
  <c r="H40" i="36"/>
  <c r="H39" i="36"/>
  <c r="H38" i="36"/>
  <c r="H37" i="36"/>
  <c r="H36" i="36"/>
  <c r="H35" i="36"/>
  <c r="H34" i="36"/>
  <c r="H33" i="36"/>
  <c r="H32" i="36"/>
  <c r="H31" i="36"/>
  <c r="H30" i="36"/>
  <c r="H29" i="36"/>
  <c r="H28" i="36"/>
  <c r="H27" i="36"/>
  <c r="H26" i="36"/>
  <c r="H46" i="36"/>
  <c r="H25" i="36"/>
  <c r="H21" i="36"/>
  <c r="H20" i="36"/>
  <c r="H19" i="36"/>
  <c r="H18" i="36"/>
  <c r="H17" i="36"/>
  <c r="H16" i="36"/>
  <c r="H15" i="36"/>
  <c r="H14" i="36"/>
  <c r="H13" i="36"/>
  <c r="H12" i="36"/>
  <c r="H11" i="36"/>
  <c r="H10" i="36"/>
  <c r="H9" i="36"/>
  <c r="H4" i="36"/>
  <c r="H5" i="36"/>
  <c r="H84" i="35"/>
  <c r="H83" i="35"/>
  <c r="H85" i="35"/>
  <c r="H78" i="35"/>
  <c r="H77" i="35"/>
  <c r="H79" i="35"/>
  <c r="H86" i="35" s="1"/>
  <c r="H76" i="35"/>
  <c r="H72" i="35"/>
  <c r="H71" i="35"/>
  <c r="H70" i="35"/>
  <c r="H69" i="35"/>
  <c r="H68" i="35"/>
  <c r="H64" i="35"/>
  <c r="H63" i="35"/>
  <c r="H62" i="35"/>
  <c r="H61" i="35"/>
  <c r="H60" i="35"/>
  <c r="H59" i="35"/>
  <c r="H58" i="35"/>
  <c r="H57" i="35"/>
  <c r="H65" i="35"/>
  <c r="H56" i="35"/>
  <c r="A53" i="35"/>
  <c r="H52" i="35"/>
  <c r="H51" i="35"/>
  <c r="H50" i="35"/>
  <c r="H49" i="35"/>
  <c r="F46" i="35"/>
  <c r="E46" i="35"/>
  <c r="D46" i="35"/>
  <c r="A46" i="35"/>
  <c r="H45" i="35"/>
  <c r="H44" i="35"/>
  <c r="H43" i="35"/>
  <c r="H42" i="35"/>
  <c r="H41" i="35"/>
  <c r="H40" i="35"/>
  <c r="H39" i="35"/>
  <c r="H38" i="35"/>
  <c r="H37" i="35"/>
  <c r="H36" i="35"/>
  <c r="H35" i="35"/>
  <c r="H34" i="35"/>
  <c r="H33" i="35"/>
  <c r="H32" i="35"/>
  <c r="H31" i="35"/>
  <c r="H30" i="35"/>
  <c r="H29" i="35"/>
  <c r="H28" i="35"/>
  <c r="H27" i="35"/>
  <c r="H26" i="35"/>
  <c r="H46" i="35"/>
  <c r="H25" i="35"/>
  <c r="H21" i="35"/>
  <c r="H20" i="35"/>
  <c r="H19" i="35"/>
  <c r="H18" i="35"/>
  <c r="H17" i="35"/>
  <c r="H16" i="35"/>
  <c r="H15" i="35"/>
  <c r="H14" i="35"/>
  <c r="H13" i="35"/>
  <c r="H12" i="35"/>
  <c r="H11" i="35"/>
  <c r="H10" i="35"/>
  <c r="H9" i="35"/>
  <c r="H4" i="35"/>
  <c r="H5" i="35"/>
  <c r="H83" i="34"/>
  <c r="H82" i="34"/>
  <c r="H81" i="34"/>
  <c r="H84" i="34"/>
  <c r="H77" i="34"/>
  <c r="H76" i="34"/>
  <c r="H75" i="34"/>
  <c r="H78" i="34"/>
  <c r="H71" i="34"/>
  <c r="H70" i="34"/>
  <c r="H69" i="34"/>
  <c r="H68" i="34"/>
  <c r="H72" i="34" s="1"/>
  <c r="H67" i="34"/>
  <c r="H63" i="34"/>
  <c r="H62" i="34"/>
  <c r="H61" i="34"/>
  <c r="H60" i="34"/>
  <c r="H59" i="34"/>
  <c r="H58" i="34"/>
  <c r="H57" i="34"/>
  <c r="H56" i="34"/>
  <c r="H55" i="34"/>
  <c r="A52" i="34"/>
  <c r="H51" i="34"/>
  <c r="H50" i="34"/>
  <c r="H49" i="34"/>
  <c r="H48" i="34"/>
  <c r="H52" i="34" s="1"/>
  <c r="F45" i="34"/>
  <c r="E45" i="34"/>
  <c r="D45" i="34"/>
  <c r="A45" i="34"/>
  <c r="H45" i="34"/>
  <c r="H22" i="34"/>
  <c r="H4" i="34"/>
  <c r="H5" i="34" s="1"/>
  <c r="H84" i="33"/>
  <c r="H83" i="33"/>
  <c r="H82" i="33"/>
  <c r="H78" i="33"/>
  <c r="H77" i="33"/>
  <c r="H76" i="33"/>
  <c r="H79" i="33"/>
  <c r="H72" i="33"/>
  <c r="H71" i="33"/>
  <c r="H70" i="33"/>
  <c r="H69" i="33"/>
  <c r="H68" i="33"/>
  <c r="H64" i="33"/>
  <c r="H63" i="33"/>
  <c r="H62" i="33"/>
  <c r="H61" i="33"/>
  <c r="H60" i="33"/>
  <c r="H59" i="33"/>
  <c r="H58" i="33"/>
  <c r="H57" i="33"/>
  <c r="H56" i="33"/>
  <c r="H65" i="33"/>
  <c r="A53" i="33"/>
  <c r="H52" i="33"/>
  <c r="H51" i="33"/>
  <c r="H50" i="33"/>
  <c r="H49" i="33"/>
  <c r="F46" i="33"/>
  <c r="E46" i="33"/>
  <c r="D46" i="33"/>
  <c r="A46" i="33"/>
  <c r="H45" i="33"/>
  <c r="H44" i="33"/>
  <c r="H43" i="33"/>
  <c r="H42" i="33"/>
  <c r="H41" i="33"/>
  <c r="H40" i="33"/>
  <c r="H39" i="33"/>
  <c r="H38" i="33"/>
  <c r="H37" i="33"/>
  <c r="H36" i="33"/>
  <c r="H35" i="33"/>
  <c r="H46" i="33" s="1"/>
  <c r="H86" i="33" s="1"/>
  <c r="H34" i="33"/>
  <c r="H33" i="33"/>
  <c r="H32" i="33"/>
  <c r="H31" i="33"/>
  <c r="H30" i="33"/>
  <c r="H29" i="33"/>
  <c r="H28" i="33"/>
  <c r="H27" i="33"/>
  <c r="H26" i="33"/>
  <c r="H25" i="33"/>
  <c r="H21" i="33"/>
  <c r="H20" i="33"/>
  <c r="H19" i="33"/>
  <c r="H18" i="33"/>
  <c r="H17" i="33"/>
  <c r="H16" i="33"/>
  <c r="H15" i="33"/>
  <c r="H14" i="33"/>
  <c r="H13" i="33"/>
  <c r="H12" i="33"/>
  <c r="H11" i="33"/>
  <c r="H10" i="33"/>
  <c r="H9" i="33"/>
  <c r="H4" i="33"/>
  <c r="H5" i="33"/>
  <c r="H84" i="32"/>
  <c r="H83" i="32"/>
  <c r="H85" i="32"/>
  <c r="H78" i="32"/>
  <c r="H77" i="32"/>
  <c r="H76" i="32"/>
  <c r="H79" i="32" s="1"/>
  <c r="H73" i="32"/>
  <c r="H64" i="32"/>
  <c r="H63" i="32"/>
  <c r="H62" i="32"/>
  <c r="H61" i="32"/>
  <c r="H60" i="32"/>
  <c r="H59" i="32"/>
  <c r="H58" i="32"/>
  <c r="H57" i="32"/>
  <c r="H56" i="32"/>
  <c r="A53" i="32"/>
  <c r="H52" i="32"/>
  <c r="H51" i="32"/>
  <c r="H50" i="32"/>
  <c r="H49" i="32"/>
  <c r="F46" i="32"/>
  <c r="E46" i="32"/>
  <c r="D46" i="32"/>
  <c r="A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H33" i="32"/>
  <c r="H32" i="32"/>
  <c r="H31" i="32"/>
  <c r="H30" i="32"/>
  <c r="H29" i="32"/>
  <c r="H28" i="32"/>
  <c r="H27" i="32"/>
  <c r="H26" i="32"/>
  <c r="H25" i="32"/>
  <c r="H4" i="32"/>
  <c r="H5" i="32"/>
  <c r="H84" i="31"/>
  <c r="H83" i="31"/>
  <c r="H85" i="31"/>
  <c r="H82" i="31"/>
  <c r="H78" i="31"/>
  <c r="H77" i="31"/>
  <c r="H79" i="31"/>
  <c r="H76" i="31"/>
  <c r="H72" i="31"/>
  <c r="H71" i="31"/>
  <c r="H70" i="31"/>
  <c r="H69" i="31"/>
  <c r="H68" i="31"/>
  <c r="H64" i="31"/>
  <c r="H63" i="31"/>
  <c r="H62" i="31"/>
  <c r="H61" i="31"/>
  <c r="H60" i="31"/>
  <c r="H59" i="31"/>
  <c r="H58" i="31"/>
  <c r="H57" i="31"/>
  <c r="H56" i="31"/>
  <c r="A53" i="31"/>
  <c r="H52" i="31"/>
  <c r="H51" i="31"/>
  <c r="H50" i="31"/>
  <c r="H49" i="31"/>
  <c r="F46" i="31"/>
  <c r="E46" i="31"/>
  <c r="D46" i="31"/>
  <c r="A46" i="31"/>
  <c r="H45" i="31"/>
  <c r="H44" i="31"/>
  <c r="H43" i="31"/>
  <c r="H42" i="31"/>
  <c r="H41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46" i="31"/>
  <c r="H25" i="31"/>
  <c r="H21" i="31"/>
  <c r="H20" i="31"/>
  <c r="H19" i="31"/>
  <c r="H18" i="31"/>
  <c r="H17" i="31"/>
  <c r="H16" i="31"/>
  <c r="H15" i="31"/>
  <c r="H14" i="31"/>
  <c r="H13" i="31"/>
  <c r="H12" i="31"/>
  <c r="H11" i="31"/>
  <c r="H10" i="31"/>
  <c r="H9" i="31"/>
  <c r="H4" i="31"/>
  <c r="H5" i="31"/>
  <c r="H84" i="30"/>
  <c r="H83" i="30"/>
  <c r="H85" i="30" s="1"/>
  <c r="H78" i="30"/>
  <c r="H77" i="30"/>
  <c r="H79" i="30" s="1"/>
  <c r="H76" i="30"/>
  <c r="H72" i="30"/>
  <c r="H71" i="30"/>
  <c r="H70" i="30"/>
  <c r="H69" i="30"/>
  <c r="H68" i="30"/>
  <c r="H64" i="30"/>
  <c r="H63" i="30"/>
  <c r="H62" i="30"/>
  <c r="H61" i="30"/>
  <c r="H60" i="30"/>
  <c r="H59" i="30"/>
  <c r="H58" i="30"/>
  <c r="H57" i="30"/>
  <c r="H56" i="30"/>
  <c r="A53" i="30"/>
  <c r="H52" i="30"/>
  <c r="H51" i="30"/>
  <c r="H53" i="30" s="1"/>
  <c r="H50" i="30"/>
  <c r="H49" i="30"/>
  <c r="F46" i="30"/>
  <c r="E46" i="30"/>
  <c r="D46" i="30"/>
  <c r="A46" i="30"/>
  <c r="H45" i="30"/>
  <c r="H44" i="30"/>
  <c r="H43" i="30"/>
  <c r="H42" i="30"/>
  <c r="H41" i="30"/>
  <c r="H40" i="30"/>
  <c r="H39" i="30"/>
  <c r="H38" i="30"/>
  <c r="H37" i="30"/>
  <c r="H36" i="30"/>
  <c r="H35" i="30"/>
  <c r="H34" i="30"/>
  <c r="H33" i="30"/>
  <c r="H32" i="30"/>
  <c r="H31" i="30"/>
  <c r="H30" i="30"/>
  <c r="H29" i="30"/>
  <c r="H28" i="30"/>
  <c r="H46" i="30" s="1"/>
  <c r="H27" i="30"/>
  <c r="H26" i="30"/>
  <c r="H25" i="30"/>
  <c r="H21" i="30"/>
  <c r="H20" i="30"/>
  <c r="H19" i="30"/>
  <c r="H18" i="30"/>
  <c r="H17" i="30"/>
  <c r="H16" i="30"/>
  <c r="H15" i="30"/>
  <c r="H14" i="30"/>
  <c r="H13" i="30"/>
  <c r="H12" i="30"/>
  <c r="H11" i="30"/>
  <c r="H10" i="30"/>
  <c r="H9" i="30"/>
  <c r="H22" i="30" s="1"/>
  <c r="H4" i="30"/>
  <c r="H5" i="30" s="1"/>
  <c r="H22" i="23"/>
  <c r="H83" i="23"/>
  <c r="H84" i="23"/>
  <c r="H79" i="23"/>
  <c r="H61" i="23"/>
  <c r="H60" i="23"/>
  <c r="H59" i="23"/>
  <c r="H58" i="23"/>
  <c r="H57" i="23"/>
  <c r="H56" i="23"/>
  <c r="H55" i="23"/>
  <c r="H54" i="23"/>
  <c r="H53" i="23"/>
  <c r="H49" i="23"/>
  <c r="H48" i="23"/>
  <c r="H47" i="23"/>
  <c r="H46" i="23"/>
  <c r="H26" i="23"/>
  <c r="H27" i="23"/>
  <c r="H28" i="23"/>
  <c r="H29" i="23"/>
  <c r="H30" i="23"/>
  <c r="H31" i="23"/>
  <c r="H32" i="23"/>
  <c r="H33" i="23"/>
  <c r="H34" i="23"/>
  <c r="H35" i="23"/>
  <c r="H36" i="23"/>
  <c r="H37" i="23"/>
  <c r="H38" i="23"/>
  <c r="H39" i="23"/>
  <c r="H40" i="23"/>
  <c r="H41" i="23"/>
  <c r="H42" i="23"/>
  <c r="H25" i="23"/>
  <c r="H53" i="31"/>
  <c r="H46" i="32"/>
  <c r="H22" i="33"/>
  <c r="H73" i="33"/>
  <c r="H85" i="33"/>
  <c r="H22" i="35"/>
  <c r="H73" i="35"/>
  <c r="H53" i="36"/>
  <c r="H65" i="37"/>
  <c r="H73" i="38"/>
  <c r="H22" i="40"/>
  <c r="H86" i="40"/>
  <c r="H73" i="40"/>
  <c r="H85" i="40"/>
  <c r="H53" i="41"/>
  <c r="H65" i="42"/>
  <c r="H46" i="43"/>
  <c r="H65" i="31"/>
  <c r="H53" i="32"/>
  <c r="H46" i="40"/>
  <c r="H79" i="40"/>
  <c r="H22" i="42"/>
  <c r="H73" i="42"/>
  <c r="H53" i="43"/>
  <c r="H86" i="43"/>
  <c r="H22" i="31"/>
  <c r="H86" i="31" s="1"/>
  <c r="H73" i="31"/>
  <c r="H53" i="33"/>
  <c r="H53" i="35"/>
  <c r="H22" i="36"/>
  <c r="H86" i="36" s="1"/>
  <c r="H73" i="36"/>
  <c r="H46" i="37"/>
  <c r="H53" i="38"/>
  <c r="H53" i="40"/>
  <c r="H22" i="41"/>
  <c r="H86" i="41"/>
  <c r="H73" i="41"/>
  <c r="H46" i="42"/>
  <c r="H86" i="42"/>
  <c r="H85" i="42"/>
  <c r="H65" i="43"/>
  <c r="H65" i="32"/>
  <c r="H22" i="32"/>
  <c r="A50" i="23"/>
  <c r="F43" i="23"/>
  <c r="E43" i="23"/>
  <c r="D43" i="23"/>
  <c r="A43" i="23"/>
  <c r="H4" i="23"/>
  <c r="H5" i="23" s="1"/>
  <c r="H64" i="34" l="1"/>
  <c r="H73" i="23"/>
  <c r="H86" i="37"/>
  <c r="H73" i="30"/>
  <c r="H86" i="32"/>
  <c r="H86" i="38"/>
  <c r="H50" i="23"/>
  <c r="H85" i="23"/>
  <c r="H65" i="30"/>
  <c r="H85" i="34"/>
  <c r="N18" i="9"/>
  <c r="O18" i="9" s="1"/>
  <c r="H62" i="23"/>
  <c r="H43" i="23"/>
  <c r="H86" i="30" l="1"/>
  <c r="H86" i="23"/>
</calcChain>
</file>

<file path=xl/sharedStrings.xml><?xml version="1.0" encoding="utf-8"?>
<sst xmlns="http://schemas.openxmlformats.org/spreadsheetml/2006/main" count="1147" uniqueCount="178">
  <si>
    <t>DATE</t>
  </si>
  <si>
    <t>JOB</t>
  </si>
  <si>
    <t>TOTAL SALAIRES ET CHARGES SOCIALES</t>
  </si>
  <si>
    <t>TOTAL FRAIS VARIABLES</t>
  </si>
  <si>
    <t xml:space="preserve">  </t>
  </si>
  <si>
    <t>Voiture loc</t>
  </si>
  <si>
    <t>Train</t>
  </si>
  <si>
    <t>Avion</t>
  </si>
  <si>
    <t>Péages</t>
  </si>
  <si>
    <t xml:space="preserve">Frais de vie </t>
  </si>
  <si>
    <t>Essence</t>
  </si>
  <si>
    <t>Fournisseurs</t>
  </si>
  <si>
    <t>Montt HT</t>
  </si>
  <si>
    <t>Déplact véh. perso</t>
  </si>
  <si>
    <t>Hotel</t>
  </si>
  <si>
    <t>Restau</t>
  </si>
  <si>
    <t xml:space="preserve">Frais de déplacements </t>
  </si>
  <si>
    <t>Salaires intermittents</t>
  </si>
  <si>
    <t>Masse salariale</t>
  </si>
  <si>
    <t>Forfait déplacement intermittents</t>
  </si>
  <si>
    <t xml:space="preserve">NOM </t>
  </si>
  <si>
    <t>Montant</t>
  </si>
  <si>
    <t>Autres détails</t>
  </si>
  <si>
    <t>Nom</t>
  </si>
  <si>
    <t>Société</t>
  </si>
  <si>
    <t>Fonction</t>
  </si>
  <si>
    <t>Honoraires</t>
  </si>
  <si>
    <t>Déplacement</t>
  </si>
  <si>
    <t>Sous traitance personnel</t>
  </si>
  <si>
    <t>Location matériel</t>
  </si>
  <si>
    <t>Nature</t>
  </si>
  <si>
    <t>Hotel et restaurant</t>
  </si>
  <si>
    <t>Hotel Montt HT</t>
  </si>
  <si>
    <t>Restau Montt HT</t>
  </si>
  <si>
    <t xml:space="preserve">Frais de déplacements intermittents et permanents </t>
  </si>
  <si>
    <t>Salaires</t>
  </si>
  <si>
    <t>Ch.sociales</t>
  </si>
  <si>
    <t>Permanents ALFACAM France</t>
  </si>
  <si>
    <t>Permanents ALFACAM Belgique</t>
  </si>
  <si>
    <t>Sal. refacturés</t>
  </si>
  <si>
    <t>Frais</t>
  </si>
  <si>
    <t xml:space="preserve">Détails </t>
  </si>
  <si>
    <t>Location car</t>
  </si>
  <si>
    <t>Autres</t>
  </si>
  <si>
    <t>Location Alfacam Belgique</t>
  </si>
  <si>
    <t>BE</t>
  </si>
  <si>
    <t>BLUE TALLY</t>
  </si>
  <si>
    <t>IMAGE INATION</t>
  </si>
  <si>
    <t>DUVILLIER</t>
  </si>
  <si>
    <t>DVG PROD</t>
  </si>
  <si>
    <t>FADE IN</t>
  </si>
  <si>
    <t>FALETTA GIOVANI</t>
  </si>
  <si>
    <t>FF PRODUCTION</t>
  </si>
  <si>
    <t>GOORIS OLIVIER</t>
  </si>
  <si>
    <t>MEDIASPHERE</t>
  </si>
  <si>
    <t>MERVEILLE SA</t>
  </si>
  <si>
    <t>SMART BE</t>
  </si>
  <si>
    <t>S ET PROD</t>
  </si>
  <si>
    <t>STARODOUBOFF</t>
  </si>
  <si>
    <t>WNM</t>
  </si>
  <si>
    <t>TOP DEAL</t>
  </si>
  <si>
    <t>DRIVING DUTCHMAN</t>
  </si>
  <si>
    <t>GAUDON</t>
  </si>
  <si>
    <t>MILLENIUM</t>
  </si>
  <si>
    <t>MARIS EVENT</t>
  </si>
  <si>
    <t>FOX FORWARD</t>
  </si>
  <si>
    <t>DI MARTINO</t>
  </si>
  <si>
    <t>CGL</t>
  </si>
  <si>
    <t>BELGIUM WAFFLES</t>
  </si>
  <si>
    <t>CUESMASTER</t>
  </si>
  <si>
    <t>LES P'TITES IMAGES D'ERNEST</t>
  </si>
  <si>
    <t>CREW FACTORY</t>
  </si>
  <si>
    <t>JO VOS</t>
  </si>
  <si>
    <t>MARC DUBOIS</t>
  </si>
  <si>
    <t>HUENS  CRETEN</t>
  </si>
  <si>
    <t>ACHTEN FREDDY</t>
  </si>
  <si>
    <t>WILLEMS GEERT</t>
  </si>
  <si>
    <t>CLAESEN JOM</t>
  </si>
  <si>
    <t>Chauffeur</t>
  </si>
  <si>
    <t>IP Logger</t>
  </si>
  <si>
    <t>Virtuel</t>
  </si>
  <si>
    <t>Cadreur</t>
  </si>
  <si>
    <t>Synthé</t>
  </si>
  <si>
    <t>LSM</t>
  </si>
  <si>
    <t>Vision</t>
  </si>
  <si>
    <t>Truquiste</t>
  </si>
  <si>
    <t xml:space="preserve">Dans la mesure du possible mettre nom des hebergés </t>
  </si>
  <si>
    <t>Xavier Devreker</t>
  </si>
  <si>
    <t>Xavier Jezequel</t>
  </si>
  <si>
    <t>Steve Despres</t>
  </si>
  <si>
    <t>Aurelien Gavarret</t>
  </si>
  <si>
    <t>Baptiste Bonijoly</t>
  </si>
  <si>
    <t>Oui</t>
  </si>
  <si>
    <t>Non</t>
  </si>
  <si>
    <t>oui</t>
  </si>
  <si>
    <t>Reçue</t>
  </si>
  <si>
    <t>N°fact</t>
  </si>
  <si>
    <t>Prestation</t>
  </si>
  <si>
    <t>Date</t>
  </si>
  <si>
    <t>Sal et chges intermittents</t>
  </si>
  <si>
    <t>Forfait dépl.</t>
  </si>
  <si>
    <t>Frais de déplacement</t>
  </si>
  <si>
    <t>Hotel et restau</t>
  </si>
  <si>
    <t xml:space="preserve">Salaires permanents </t>
  </si>
  <si>
    <t>Salaires perm.Alfa Belgique</t>
  </si>
  <si>
    <t>Location moyens techniques</t>
  </si>
  <si>
    <t>Charges sociales</t>
  </si>
  <si>
    <t xml:space="preserve"> </t>
  </si>
  <si>
    <t>Total  prestation</t>
  </si>
  <si>
    <t>CA</t>
  </si>
  <si>
    <t>Rentabilité</t>
  </si>
  <si>
    <t>Salaires bruts</t>
  </si>
  <si>
    <t>% Renta/CA</t>
  </si>
  <si>
    <t>TOP 14 Toulon/Montpellier</t>
  </si>
  <si>
    <t>Yon</t>
  </si>
  <si>
    <t>SNCF</t>
  </si>
  <si>
    <t>Despres</t>
  </si>
  <si>
    <t>AIR France</t>
  </si>
  <si>
    <t>Ibis lille</t>
  </si>
  <si>
    <t>Dalemans</t>
  </si>
  <si>
    <t>Mulkers</t>
  </si>
  <si>
    <t>Ingé son</t>
  </si>
  <si>
    <t>Opé son</t>
  </si>
  <si>
    <t>Dory</t>
  </si>
  <si>
    <t>Bouquiaux</t>
  </si>
  <si>
    <t>Bruno</t>
  </si>
  <si>
    <t>Glibert</t>
  </si>
  <si>
    <t>Mot</t>
  </si>
  <si>
    <t>Groupe éléctrogène</t>
  </si>
  <si>
    <t>La ferme du moulin</t>
  </si>
  <si>
    <t>Ajaccio Nice TV J26</t>
  </si>
  <si>
    <t>TOP 14  Montpellier/Bayonne</t>
  </si>
  <si>
    <t>Dubois</t>
  </si>
  <si>
    <t>Achten</t>
  </si>
  <si>
    <t>Muratel</t>
  </si>
  <si>
    <t>monoprix</t>
  </si>
  <si>
    <t>kms et péages</t>
  </si>
  <si>
    <t>Sciaccaluga</t>
  </si>
  <si>
    <t xml:space="preserve">J27 Val/St Etienne </t>
  </si>
  <si>
    <t>MURATEL</t>
  </si>
  <si>
    <t>BARADEL</t>
  </si>
  <si>
    <t>DORY</t>
  </si>
  <si>
    <t>BOUQUIAUX</t>
  </si>
  <si>
    <t>GLIBERT</t>
  </si>
  <si>
    <t>L’equipe</t>
  </si>
  <si>
    <t>Ibis Valenciennes</t>
  </si>
  <si>
    <t>19 repas et 50 sand.</t>
  </si>
  <si>
    <t xml:space="preserve"> J26 Lille/Auxerre</t>
  </si>
  <si>
    <t>8 VISUAL +1 Muratel</t>
  </si>
  <si>
    <t xml:space="preserve">Mulkers/Muratel </t>
  </si>
  <si>
    <t>All season Lille</t>
  </si>
  <si>
    <t>Yon Emmanuel</t>
  </si>
  <si>
    <t>Taxi</t>
  </si>
  <si>
    <t>AMP VISUAL</t>
  </si>
  <si>
    <t>Ibis</t>
  </si>
  <si>
    <t>Jo, Steve,Aurélein retour Montpellier</t>
  </si>
  <si>
    <t>Jo</t>
  </si>
  <si>
    <t>Steve Prépa rugby</t>
  </si>
  <si>
    <t>GAVARRET</t>
  </si>
  <si>
    <t>Train - REPAS</t>
  </si>
  <si>
    <t>J29 AJACCIO-LORIENT</t>
  </si>
  <si>
    <t xml:space="preserve"> J 29 NICE-OM</t>
  </si>
  <si>
    <t>CH. Du Monde de Patinage Artistique Uni</t>
  </si>
  <si>
    <t>J22 RUGBY MONTPELLIER-AGEN</t>
  </si>
  <si>
    <t>25 mars au 31 mars 2012</t>
  </si>
  <si>
    <t>Simon Lambin</t>
  </si>
  <si>
    <t>NEMO</t>
  </si>
  <si>
    <t>BONIJOLY</t>
  </si>
  <si>
    <t>OUI</t>
  </si>
  <si>
    <t>Repas+Parking</t>
  </si>
  <si>
    <t>DESPRES</t>
  </si>
  <si>
    <t>gavarret</t>
  </si>
  <si>
    <t>Gavarret</t>
  </si>
  <si>
    <t>Jonathan rémy</t>
  </si>
  <si>
    <t>CAR ET PERSONNEL</t>
  </si>
  <si>
    <t>despres</t>
  </si>
  <si>
    <t>repas</t>
  </si>
  <si>
    <t>J27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</si>
</sst>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"/>
    <numFmt numFmtId="165" formatCode="#,##0.00\ &quot;€&quot;"/>
    <numFmt numFmtId="166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8"/>
      <color theme="7" tint="-0.24994659260841701"/>
      <name val="Cambria"/>
      <family val="1"/>
      <scheme val="major"/>
    </font>
    <font>
      <sz val="14"/>
      <color theme="7" tint="-0.24994659260841701"/>
      <name val="Calibri"/>
      <family val="2"/>
      <scheme val="minor"/>
    </font>
    <font>
      <b/>
      <sz val="18"/>
      <color theme="7" tint="-0.24994659260841701"/>
      <name val="Cambria"/>
      <family val="1"/>
      <scheme val="major"/>
    </font>
    <font>
      <sz val="8"/>
      <color theme="7" tint="-0.2499465926084170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i/>
      <sz val="8"/>
      <color theme="1"/>
      <name val="Arial"/>
      <family val="2"/>
    </font>
    <font>
      <b/>
      <i/>
      <sz val="8"/>
      <color theme="1"/>
      <name val="Arial"/>
      <family val="2"/>
    </font>
    <font>
      <sz val="8"/>
      <color rgb="FF0070C0"/>
      <name val="Arial"/>
      <family val="2"/>
    </font>
    <font>
      <sz val="8"/>
      <color rgb="FF00B050"/>
      <name val="Arial"/>
      <family val="2"/>
    </font>
    <font>
      <sz val="8"/>
      <color rgb="FF92D050"/>
      <name val="Arial"/>
      <family val="2"/>
    </font>
    <font>
      <b/>
      <sz val="8"/>
      <name val="Arial"/>
      <family val="2"/>
    </font>
    <font>
      <b/>
      <u/>
      <sz val="8"/>
      <color theme="1"/>
      <name val="Arial"/>
      <family val="2"/>
    </font>
    <font>
      <sz val="10"/>
      <color theme="1"/>
      <name val="Arial"/>
      <family val="2"/>
    </font>
    <font>
      <b/>
      <u/>
      <sz val="8"/>
      <name val="Arial"/>
      <family val="2"/>
    </font>
    <font>
      <i/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/>
      <top/>
      <bottom style="thin">
        <color theme="7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164" fontId="4" fillId="3" borderId="33">
      <alignment vertical="center"/>
    </xf>
    <xf numFmtId="0" fontId="4" fillId="0" borderId="34">
      <alignment horizontal="right" vertical="center"/>
    </xf>
    <xf numFmtId="0" fontId="5" fillId="0" borderId="0">
      <alignment horizontal="left" vertical="center"/>
    </xf>
    <xf numFmtId="0" fontId="6" fillId="0" borderId="0">
      <alignment horizontal="left" vertical="center"/>
    </xf>
    <xf numFmtId="164" fontId="7" fillId="3" borderId="0">
      <alignment horizontal="right" vertical="center"/>
    </xf>
    <xf numFmtId="164" fontId="7" fillId="0" borderId="0">
      <alignment horizontal="right" vertical="center"/>
    </xf>
    <xf numFmtId="164" fontId="4" fillId="0" borderId="33">
      <alignment horizontal="right" vertical="center"/>
    </xf>
    <xf numFmtId="164" fontId="4" fillId="0" borderId="33">
      <alignment horizontal="right" vertical="center"/>
    </xf>
    <xf numFmtId="0" fontId="4" fillId="0" borderId="34">
      <alignment horizontal="left" vertical="center"/>
    </xf>
  </cellStyleXfs>
  <cellXfs count="216">
    <xf numFmtId="0" fontId="0" fillId="0" borderId="0" xfId="0"/>
    <xf numFmtId="0" fontId="8" fillId="0" borderId="2" xfId="0" applyNumberFormat="1" applyFont="1" applyBorder="1"/>
    <xf numFmtId="2" fontId="8" fillId="0" borderId="0" xfId="0" applyNumberFormat="1" applyFont="1" applyBorder="1"/>
    <xf numFmtId="0" fontId="8" fillId="0" borderId="0" xfId="0" applyNumberFormat="1" applyFont="1"/>
    <xf numFmtId="0" fontId="8" fillId="0" borderId="7" xfId="0" applyNumberFormat="1" applyFont="1" applyBorder="1"/>
    <xf numFmtId="0" fontId="8" fillId="0" borderId="0" xfId="0" applyNumberFormat="1" applyFont="1" applyBorder="1"/>
    <xf numFmtId="0" fontId="8" fillId="2" borderId="9" xfId="0" applyNumberFormat="1" applyFont="1" applyFill="1" applyBorder="1"/>
    <xf numFmtId="0" fontId="8" fillId="2" borderId="4" xfId="0" applyNumberFormat="1" applyFont="1" applyFill="1" applyBorder="1"/>
    <xf numFmtId="0" fontId="8" fillId="2" borderId="5" xfId="0" applyNumberFormat="1" applyFont="1" applyFill="1" applyBorder="1"/>
    <xf numFmtId="0" fontId="11" fillId="0" borderId="0" xfId="0" applyNumberFormat="1" applyFont="1"/>
    <xf numFmtId="0" fontId="13" fillId="0" borderId="0" xfId="0" applyNumberFormat="1" applyFont="1"/>
    <xf numFmtId="0" fontId="15" fillId="0" borderId="0" xfId="0" applyNumberFormat="1" applyFont="1"/>
    <xf numFmtId="0" fontId="12" fillId="0" borderId="0" xfId="0" applyNumberFormat="1" applyFont="1"/>
    <xf numFmtId="2" fontId="8" fillId="0" borderId="0" xfId="0" applyNumberFormat="1" applyFont="1"/>
    <xf numFmtId="2" fontId="10" fillId="2" borderId="32" xfId="0" applyNumberFormat="1" applyFont="1" applyFill="1" applyBorder="1"/>
    <xf numFmtId="0" fontId="11" fillId="2" borderId="8" xfId="0" applyNumberFormat="1" applyFont="1" applyFill="1" applyBorder="1"/>
    <xf numFmtId="2" fontId="11" fillId="2" borderId="9" xfId="0" applyNumberFormat="1" applyFont="1" applyFill="1" applyBorder="1"/>
    <xf numFmtId="0" fontId="11" fillId="2" borderId="9" xfId="0" applyNumberFormat="1" applyFont="1" applyFill="1" applyBorder="1"/>
    <xf numFmtId="2" fontId="11" fillId="2" borderId="27" xfId="0" applyNumberFormat="1" applyFont="1" applyFill="1" applyBorder="1"/>
    <xf numFmtId="0" fontId="8" fillId="4" borderId="5" xfId="0" applyNumberFormat="1" applyFont="1" applyFill="1" applyBorder="1"/>
    <xf numFmtId="0" fontId="11" fillId="4" borderId="31" xfId="0" applyNumberFormat="1" applyFont="1" applyFill="1" applyBorder="1"/>
    <xf numFmtId="0" fontId="11" fillId="0" borderId="11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center" vertical="center"/>
    </xf>
    <xf numFmtId="0" fontId="11" fillId="0" borderId="13" xfId="0" applyNumberFormat="1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40" xfId="0" applyNumberFormat="1" applyFont="1" applyBorder="1" applyAlignment="1">
      <alignment horizontal="center" vertical="center"/>
    </xf>
    <xf numFmtId="2" fontId="11" fillId="0" borderId="39" xfId="0" applyNumberFormat="1" applyFont="1" applyBorder="1" applyAlignment="1">
      <alignment horizontal="center" vertical="center"/>
    </xf>
    <xf numFmtId="0" fontId="11" fillId="2" borderId="27" xfId="0" applyNumberFormat="1" applyFont="1" applyFill="1" applyBorder="1"/>
    <xf numFmtId="0" fontId="11" fillId="2" borderId="25" xfId="0" applyNumberFormat="1" applyFont="1" applyFill="1" applyBorder="1"/>
    <xf numFmtId="0" fontId="11" fillId="2" borderId="10" xfId="0" applyNumberFormat="1" applyFont="1" applyFill="1" applyBorder="1"/>
    <xf numFmtId="0" fontId="11" fillId="2" borderId="8" xfId="0" applyNumberFormat="1" applyFont="1" applyFill="1" applyBorder="1" applyAlignment="1">
      <alignment vertical="center"/>
    </xf>
    <xf numFmtId="0" fontId="18" fillId="4" borderId="1" xfId="0" applyNumberFormat="1" applyFont="1" applyFill="1" applyBorder="1" applyAlignment="1">
      <alignment horizontal="center" vertical="center"/>
    </xf>
    <xf numFmtId="0" fontId="18" fillId="4" borderId="2" xfId="0" applyNumberFormat="1" applyFont="1" applyFill="1" applyBorder="1" applyAlignment="1">
      <alignment horizontal="center" vertical="center"/>
    </xf>
    <xf numFmtId="0" fontId="11" fillId="0" borderId="11" xfId="0" applyNumberFormat="1" applyFont="1" applyBorder="1" applyAlignment="1">
      <alignment horizontal="center" vertical="center"/>
    </xf>
    <xf numFmtId="0" fontId="11" fillId="2" borderId="9" xfId="0" applyNumberFormat="1" applyFont="1" applyFill="1" applyBorder="1" applyAlignment="1">
      <alignment vertical="center"/>
    </xf>
    <xf numFmtId="0" fontId="12" fillId="0" borderId="13" xfId="0" applyNumberFormat="1" applyFont="1" applyBorder="1" applyAlignment="1">
      <alignment horizontal="center" vertical="center"/>
    </xf>
    <xf numFmtId="0" fontId="11" fillId="0" borderId="11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11" fillId="0" borderId="27" xfId="0" applyNumberFormat="1" applyFont="1" applyFill="1" applyBorder="1" applyAlignment="1">
      <alignment horizontal="center" vertical="center"/>
    </xf>
    <xf numFmtId="4" fontId="8" fillId="0" borderId="36" xfId="0" applyNumberFormat="1" applyFont="1" applyBorder="1"/>
    <xf numFmtId="4" fontId="17" fillId="2" borderId="37" xfId="0" applyNumberFormat="1" applyFont="1" applyFill="1" applyBorder="1"/>
    <xf numFmtId="4" fontId="11" fillId="2" borderId="27" xfId="0" applyNumberFormat="1" applyFont="1" applyFill="1" applyBorder="1"/>
    <xf numFmtId="4" fontId="9" fillId="0" borderId="26" xfId="0" applyNumberFormat="1" applyFont="1" applyFill="1" applyBorder="1"/>
    <xf numFmtId="4" fontId="9" fillId="0" borderId="20" xfId="0" applyNumberFormat="1" applyFont="1" applyFill="1" applyBorder="1"/>
    <xf numFmtId="4" fontId="9" fillId="0" borderId="29" xfId="0" applyNumberFormat="1" applyFont="1" applyFill="1" applyBorder="1"/>
    <xf numFmtId="4" fontId="17" fillId="2" borderId="42" xfId="0" applyNumberFormat="1" applyFont="1" applyFill="1" applyBorder="1"/>
    <xf numFmtId="4" fontId="9" fillId="0" borderId="3" xfId="0" applyNumberFormat="1" applyFont="1" applyFill="1" applyBorder="1"/>
    <xf numFmtId="4" fontId="9" fillId="0" borderId="22" xfId="0" applyNumberFormat="1" applyFont="1" applyFill="1" applyBorder="1"/>
    <xf numFmtId="4" fontId="9" fillId="0" borderId="18" xfId="0" applyNumberFormat="1" applyFont="1" applyFill="1" applyBorder="1"/>
    <xf numFmtId="4" fontId="17" fillId="2" borderId="27" xfId="0" applyNumberFormat="1" applyFont="1" applyFill="1" applyBorder="1"/>
    <xf numFmtId="4" fontId="9" fillId="0" borderId="17" xfId="0" applyNumberFormat="1" applyFont="1" applyFill="1" applyBorder="1"/>
    <xf numFmtId="4" fontId="9" fillId="0" borderId="43" xfId="0" applyNumberFormat="1" applyFont="1" applyFill="1" applyBorder="1"/>
    <xf numFmtId="4" fontId="8" fillId="0" borderId="26" xfId="0" applyNumberFormat="1" applyFont="1" applyBorder="1" applyAlignment="1">
      <alignment horizontal="right" vertical="center"/>
    </xf>
    <xf numFmtId="4" fontId="8" fillId="0" borderId="20" xfId="0" applyNumberFormat="1" applyFont="1" applyBorder="1" applyAlignment="1">
      <alignment horizontal="right" vertical="center"/>
    </xf>
    <xf numFmtId="4" fontId="8" fillId="0" borderId="43" xfId="0" applyNumberFormat="1" applyFont="1" applyBorder="1" applyAlignment="1">
      <alignment horizontal="right" vertical="center"/>
    </xf>
    <xf numFmtId="0" fontId="19" fillId="0" borderId="0" xfId="0" applyFont="1"/>
    <xf numFmtId="165" fontId="19" fillId="0" borderId="0" xfId="0" applyNumberFormat="1" applyFont="1"/>
    <xf numFmtId="4" fontId="9" fillId="0" borderId="46" xfId="0" applyNumberFormat="1" applyFont="1" applyFill="1" applyBorder="1"/>
    <xf numFmtId="4" fontId="9" fillId="0" borderId="15" xfId="0" applyNumberFormat="1" applyFont="1" applyFill="1" applyBorder="1"/>
    <xf numFmtId="4" fontId="9" fillId="0" borderId="35" xfId="0" applyNumberFormat="1" applyFont="1" applyBorder="1" applyProtection="1">
      <protection locked="0"/>
    </xf>
    <xf numFmtId="0" fontId="8" fillId="0" borderId="16" xfId="0" applyNumberFormat="1" applyFont="1" applyFill="1" applyBorder="1" applyProtection="1">
      <protection locked="0"/>
    </xf>
    <xf numFmtId="0" fontId="8" fillId="0" borderId="19" xfId="0" applyNumberFormat="1" applyFont="1" applyFill="1" applyBorder="1" applyProtection="1">
      <protection locked="0"/>
    </xf>
    <xf numFmtId="0" fontId="9" fillId="0" borderId="46" xfId="0" applyNumberFormat="1" applyFont="1" applyFill="1" applyBorder="1" applyProtection="1">
      <protection locked="0"/>
    </xf>
    <xf numFmtId="2" fontId="9" fillId="0" borderId="46" xfId="0" applyNumberFormat="1" applyFont="1" applyFill="1" applyBorder="1" applyProtection="1">
      <protection locked="0"/>
    </xf>
    <xf numFmtId="0" fontId="9" fillId="0" borderId="20" xfId="0" applyNumberFormat="1" applyFont="1" applyFill="1" applyBorder="1" applyProtection="1">
      <protection locked="0"/>
    </xf>
    <xf numFmtId="2" fontId="9" fillId="0" borderId="20" xfId="0" applyNumberFormat="1" applyFont="1" applyFill="1" applyBorder="1" applyProtection="1">
      <protection locked="0"/>
    </xf>
    <xf numFmtId="0" fontId="9" fillId="0" borderId="15" xfId="0" applyNumberFormat="1" applyFont="1" applyFill="1" applyBorder="1" applyProtection="1">
      <protection locked="0"/>
    </xf>
    <xf numFmtId="2" fontId="9" fillId="0" borderId="15" xfId="0" applyNumberFormat="1" applyFont="1" applyFill="1" applyBorder="1" applyProtection="1">
      <protection locked="0"/>
    </xf>
    <xf numFmtId="0" fontId="9" fillId="0" borderId="14" xfId="0" applyNumberFormat="1" applyFont="1" applyFill="1" applyBorder="1" applyProtection="1">
      <protection locked="0"/>
    </xf>
    <xf numFmtId="0" fontId="9" fillId="0" borderId="26" xfId="0" applyNumberFormat="1" applyFont="1" applyFill="1" applyBorder="1" applyProtection="1">
      <protection locked="0"/>
    </xf>
    <xf numFmtId="2" fontId="9" fillId="0" borderId="26" xfId="0" applyNumberFormat="1" applyFont="1" applyFill="1" applyBorder="1" applyProtection="1">
      <protection locked="0"/>
    </xf>
    <xf numFmtId="0" fontId="9" fillId="0" borderId="19" xfId="0" applyNumberFormat="1" applyFont="1" applyFill="1" applyBorder="1" applyProtection="1">
      <protection locked="0"/>
    </xf>
    <xf numFmtId="2" fontId="9" fillId="0" borderId="19" xfId="0" applyNumberFormat="1" applyFont="1" applyFill="1" applyBorder="1" applyProtection="1">
      <protection locked="0"/>
    </xf>
    <xf numFmtId="2" fontId="14" fillId="0" borderId="19" xfId="0" applyNumberFormat="1" applyFont="1" applyFill="1" applyBorder="1" applyProtection="1">
      <protection locked="0"/>
    </xf>
    <xf numFmtId="2" fontId="15" fillId="0" borderId="19" xfId="0" applyNumberFormat="1" applyFont="1" applyFill="1" applyBorder="1" applyProtection="1">
      <protection locked="0"/>
    </xf>
    <xf numFmtId="2" fontId="9" fillId="0" borderId="19" xfId="0" applyNumberFormat="1" applyFont="1" applyBorder="1" applyProtection="1">
      <protection locked="0"/>
    </xf>
    <xf numFmtId="0" fontId="9" fillId="0" borderId="23" xfId="0" applyNumberFormat="1" applyFont="1" applyFill="1" applyBorder="1" applyProtection="1">
      <protection locked="0"/>
    </xf>
    <xf numFmtId="0" fontId="9" fillId="0" borderId="45" xfId="0" applyNumberFormat="1" applyFont="1" applyFill="1" applyBorder="1" applyProtection="1">
      <protection locked="0"/>
    </xf>
    <xf numFmtId="2" fontId="8" fillId="0" borderId="23" xfId="0" applyNumberFormat="1" applyFont="1" applyBorder="1" applyProtection="1">
      <protection locked="0"/>
    </xf>
    <xf numFmtId="0" fontId="9" fillId="0" borderId="28" xfId="0" applyNumberFormat="1" applyFont="1" applyFill="1" applyBorder="1" applyProtection="1">
      <protection locked="0"/>
    </xf>
    <xf numFmtId="0" fontId="9" fillId="0" borderId="3" xfId="0" applyNumberFormat="1" applyFont="1" applyFill="1" applyBorder="1" applyProtection="1">
      <protection locked="0"/>
    </xf>
    <xf numFmtId="2" fontId="9" fillId="0" borderId="3" xfId="0" applyNumberFormat="1" applyFont="1" applyFill="1" applyBorder="1" applyProtection="1">
      <protection locked="0"/>
    </xf>
    <xf numFmtId="0" fontId="9" fillId="0" borderId="2" xfId="0" applyNumberFormat="1" applyFont="1" applyFill="1" applyBorder="1" applyProtection="1">
      <protection locked="0"/>
    </xf>
    <xf numFmtId="0" fontId="9" fillId="0" borderId="22" xfId="0" applyNumberFormat="1" applyFont="1" applyFill="1" applyBorder="1" applyProtection="1">
      <protection locked="0"/>
    </xf>
    <xf numFmtId="2" fontId="9" fillId="0" borderId="22" xfId="0" applyNumberFormat="1" applyFont="1" applyFill="1" applyBorder="1" applyProtection="1">
      <protection locked="0"/>
    </xf>
    <xf numFmtId="0" fontId="9" fillId="0" borderId="21" xfId="0" applyNumberFormat="1" applyFont="1" applyFill="1" applyBorder="1" applyProtection="1">
      <protection locked="0"/>
    </xf>
    <xf numFmtId="0" fontId="9" fillId="0" borderId="16" xfId="0" applyNumberFormat="1" applyFont="1" applyFill="1" applyBorder="1" applyProtection="1">
      <protection locked="0"/>
    </xf>
    <xf numFmtId="0" fontId="9" fillId="0" borderId="18" xfId="0" applyNumberFormat="1" applyFont="1" applyFill="1" applyBorder="1" applyProtection="1">
      <protection locked="0"/>
    </xf>
    <xf numFmtId="2" fontId="9" fillId="0" borderId="18" xfId="0" applyNumberFormat="1" applyFont="1" applyFill="1" applyBorder="1" applyProtection="1">
      <protection locked="0"/>
    </xf>
    <xf numFmtId="0" fontId="9" fillId="0" borderId="44" xfId="0" applyNumberFormat="1" applyFont="1" applyFill="1" applyBorder="1" applyProtection="1">
      <protection locked="0"/>
    </xf>
    <xf numFmtId="2" fontId="9" fillId="0" borderId="14" xfId="0" applyNumberFormat="1" applyFont="1" applyFill="1" applyBorder="1" applyProtection="1">
      <protection locked="0"/>
    </xf>
    <xf numFmtId="0" fontId="9" fillId="0" borderId="17" xfId="0" applyNumberFormat="1" applyFont="1" applyFill="1" applyBorder="1" applyProtection="1">
      <protection locked="0"/>
    </xf>
    <xf numFmtId="0" fontId="9" fillId="0" borderId="41" xfId="0" applyNumberFormat="1" applyFont="1" applyFill="1" applyBorder="1" applyProtection="1">
      <protection locked="0"/>
    </xf>
    <xf numFmtId="2" fontId="9" fillId="0" borderId="7" xfId="0" applyNumberFormat="1" applyFont="1" applyFill="1" applyBorder="1" applyProtection="1">
      <protection locked="0"/>
    </xf>
    <xf numFmtId="2" fontId="9" fillId="0" borderId="45" xfId="0" applyNumberFormat="1" applyFont="1" applyFill="1" applyBorder="1" applyProtection="1">
      <protection locked="0"/>
    </xf>
    <xf numFmtId="0" fontId="9" fillId="0" borderId="43" xfId="0" applyNumberFormat="1" applyFont="1" applyFill="1" applyBorder="1" applyProtection="1">
      <protection locked="0"/>
    </xf>
    <xf numFmtId="0" fontId="9" fillId="0" borderId="0" xfId="0" applyNumberFormat="1" applyFont="1" applyFill="1" applyBorder="1" applyProtection="1">
      <protection locked="0"/>
    </xf>
    <xf numFmtId="0" fontId="11" fillId="0" borderId="14" xfId="0" applyNumberFormat="1" applyFont="1" applyBorder="1" applyAlignment="1" applyProtection="1">
      <alignment horizontal="center" vertical="center"/>
      <protection locked="0"/>
    </xf>
    <xf numFmtId="2" fontId="11" fillId="0" borderId="26" xfId="0" applyNumberFormat="1" applyFont="1" applyBorder="1" applyAlignment="1" applyProtection="1">
      <alignment horizontal="center" vertical="center"/>
      <protection locked="0"/>
    </xf>
    <xf numFmtId="0" fontId="11" fillId="0" borderId="41" xfId="0" applyNumberFormat="1" applyFont="1" applyBorder="1" applyAlignment="1" applyProtection="1">
      <alignment horizontal="center" vertical="center"/>
      <protection locked="0"/>
    </xf>
    <xf numFmtId="0" fontId="11" fillId="0" borderId="17" xfId="0" applyNumberFormat="1" applyFont="1" applyBorder="1" applyAlignment="1" applyProtection="1">
      <alignment horizontal="center" vertical="center"/>
      <protection locked="0"/>
    </xf>
    <xf numFmtId="0" fontId="8" fillId="0" borderId="15" xfId="0" applyNumberFormat="1" applyFont="1" applyBorder="1" applyProtection="1">
      <protection locked="0"/>
    </xf>
    <xf numFmtId="2" fontId="16" fillId="0" borderId="15" xfId="0" applyNumberFormat="1" applyFont="1" applyBorder="1" applyProtection="1">
      <protection locked="0"/>
    </xf>
    <xf numFmtId="2" fontId="8" fillId="0" borderId="15" xfId="0" applyNumberFormat="1" applyFont="1" applyBorder="1" applyProtection="1">
      <protection locked="0"/>
    </xf>
    <xf numFmtId="0" fontId="8" fillId="0" borderId="16" xfId="0" applyNumberFormat="1" applyFont="1" applyBorder="1" applyProtection="1">
      <protection locked="0"/>
    </xf>
    <xf numFmtId="0" fontId="8" fillId="0" borderId="44" xfId="0" applyNumberFormat="1" applyFont="1" applyBorder="1" applyProtection="1">
      <protection locked="0"/>
    </xf>
    <xf numFmtId="2" fontId="8" fillId="0" borderId="18" xfId="0" applyNumberFormat="1" applyFont="1" applyBorder="1" applyProtection="1">
      <protection locked="0"/>
    </xf>
    <xf numFmtId="0" fontId="8" fillId="0" borderId="19" xfId="0" applyNumberFormat="1" applyFont="1" applyBorder="1" applyProtection="1">
      <protection locked="0"/>
    </xf>
    <xf numFmtId="2" fontId="16" fillId="0" borderId="20" xfId="0" applyNumberFormat="1" applyFont="1" applyBorder="1" applyProtection="1">
      <protection locked="0"/>
    </xf>
    <xf numFmtId="2" fontId="8" fillId="0" borderId="20" xfId="0" applyNumberFormat="1" applyFont="1" applyBorder="1" applyProtection="1">
      <protection locked="0"/>
    </xf>
    <xf numFmtId="0" fontId="8" fillId="0" borderId="21" xfId="0" applyNumberFormat="1" applyFont="1" applyBorder="1" applyProtection="1">
      <protection locked="0"/>
    </xf>
    <xf numFmtId="2" fontId="8" fillId="0" borderId="22" xfId="0" applyNumberFormat="1" applyFont="1" applyBorder="1" applyProtection="1">
      <protection locked="0"/>
    </xf>
    <xf numFmtId="0" fontId="8" fillId="0" borderId="23" xfId="0" applyNumberFormat="1" applyFont="1" applyBorder="1" applyProtection="1">
      <protection locked="0"/>
    </xf>
    <xf numFmtId="0" fontId="8" fillId="0" borderId="30" xfId="0" applyNumberFormat="1" applyFont="1" applyBorder="1" applyProtection="1">
      <protection locked="0"/>
    </xf>
    <xf numFmtId="2" fontId="8" fillId="0" borderId="38" xfId="0" applyNumberFormat="1" applyFont="1" applyBorder="1" applyProtection="1">
      <protection locked="0"/>
    </xf>
    <xf numFmtId="2" fontId="9" fillId="0" borderId="1" xfId="0" applyNumberFormat="1" applyFont="1" applyFill="1" applyBorder="1" applyProtection="1">
      <protection locked="0"/>
    </xf>
    <xf numFmtId="0" fontId="9" fillId="0" borderId="1" xfId="0" applyNumberFormat="1" applyFont="1" applyFill="1" applyBorder="1" applyProtection="1">
      <protection locked="0"/>
    </xf>
    <xf numFmtId="2" fontId="9" fillId="0" borderId="16" xfId="0" applyNumberFormat="1" applyFont="1" applyFill="1" applyBorder="1" applyProtection="1">
      <protection locked="0"/>
    </xf>
    <xf numFmtId="0" fontId="9" fillId="0" borderId="47" xfId="0" applyNumberFormat="1" applyFont="1" applyFill="1" applyBorder="1" applyProtection="1">
      <protection locked="0"/>
    </xf>
    <xf numFmtId="0" fontId="11" fillId="2" borderId="8" xfId="0" applyNumberFormat="1" applyFont="1" applyFill="1" applyBorder="1" applyProtection="1">
      <protection locked="0"/>
    </xf>
    <xf numFmtId="0" fontId="11" fillId="2" borderId="9" xfId="0" applyNumberFormat="1" applyFont="1" applyFill="1" applyBorder="1" applyProtection="1">
      <protection locked="0"/>
    </xf>
    <xf numFmtId="2" fontId="11" fillId="2" borderId="9" xfId="0" applyNumberFormat="1" applyFont="1" applyFill="1" applyBorder="1" applyProtection="1">
      <protection locked="0"/>
    </xf>
    <xf numFmtId="0" fontId="11" fillId="2" borderId="27" xfId="0" applyNumberFormat="1" applyFont="1" applyFill="1" applyBorder="1" applyProtection="1">
      <protection locked="0"/>
    </xf>
    <xf numFmtId="0" fontId="9" fillId="0" borderId="7" xfId="0" applyNumberFormat="1" applyFont="1" applyFill="1" applyBorder="1" applyProtection="1">
      <protection locked="0"/>
    </xf>
    <xf numFmtId="2" fontId="9" fillId="0" borderId="48" xfId="0" applyNumberFormat="1" applyFont="1" applyFill="1" applyBorder="1" applyProtection="1">
      <protection locked="0"/>
    </xf>
    <xf numFmtId="4" fontId="11" fillId="4" borderId="32" xfId="0" applyNumberFormat="1" applyFont="1" applyFill="1" applyBorder="1" applyProtection="1">
      <protection locked="0"/>
    </xf>
    <xf numFmtId="2" fontId="9" fillId="0" borderId="20" xfId="0" applyNumberFormat="1" applyFont="1" applyFill="1" applyBorder="1" applyAlignment="1" applyProtection="1">
      <alignment horizontal="right"/>
      <protection locked="0"/>
    </xf>
    <xf numFmtId="2" fontId="9" fillId="0" borderId="29" xfId="0" applyNumberFormat="1" applyFont="1" applyFill="1" applyBorder="1" applyAlignment="1" applyProtection="1">
      <alignment horizontal="right"/>
      <protection locked="0"/>
    </xf>
    <xf numFmtId="4" fontId="9" fillId="0" borderId="61" xfId="0" applyNumberFormat="1" applyFont="1" applyFill="1" applyBorder="1"/>
    <xf numFmtId="14" fontId="19" fillId="0" borderId="0" xfId="0" applyNumberFormat="1" applyFont="1"/>
    <xf numFmtId="0" fontId="19" fillId="0" borderId="0" xfId="0" applyNumberFormat="1" applyFont="1"/>
    <xf numFmtId="0" fontId="19" fillId="5" borderId="55" xfId="0" applyNumberFormat="1" applyFont="1" applyFill="1" applyBorder="1" applyAlignment="1">
      <alignment horizontal="center" vertical="center"/>
    </xf>
    <xf numFmtId="0" fontId="19" fillId="0" borderId="0" xfId="0" applyNumberFormat="1" applyFont="1" applyBorder="1"/>
    <xf numFmtId="165" fontId="19" fillId="0" borderId="0" xfId="0" applyNumberFormat="1" applyFont="1" applyBorder="1"/>
    <xf numFmtId="0" fontId="19" fillId="5" borderId="49" xfId="0" applyNumberFormat="1" applyFont="1" applyFill="1" applyBorder="1" applyAlignment="1">
      <alignment horizontal="center" vertical="center"/>
    </xf>
    <xf numFmtId="0" fontId="19" fillId="5" borderId="50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Border="1" applyAlignment="1">
      <alignment horizontal="center" vertical="center"/>
    </xf>
    <xf numFmtId="0" fontId="1" fillId="5" borderId="56" xfId="0" applyNumberFormat="1" applyFont="1" applyFill="1" applyBorder="1" applyAlignment="1">
      <alignment horizontal="center" vertical="center" wrapText="1"/>
    </xf>
    <xf numFmtId="4" fontId="8" fillId="0" borderId="36" xfId="0" applyNumberFormat="1" applyFont="1" applyBorder="1" applyProtection="1"/>
    <xf numFmtId="2" fontId="9" fillId="2" borderId="32" xfId="0" applyNumberFormat="1" applyFont="1" applyFill="1" applyBorder="1" applyProtection="1">
      <protection locked="0"/>
    </xf>
    <xf numFmtId="4" fontId="11" fillId="4" borderId="32" xfId="0" applyNumberFormat="1" applyFont="1" applyFill="1" applyBorder="1" applyProtection="1"/>
    <xf numFmtId="49" fontId="11" fillId="5" borderId="25" xfId="0" applyNumberFormat="1" applyFont="1" applyFill="1" applyBorder="1" applyAlignment="1" applyProtection="1">
      <alignment vertical="center"/>
      <protection locked="0"/>
    </xf>
    <xf numFmtId="49" fontId="11" fillId="5" borderId="10" xfId="0" applyNumberFormat="1" applyFont="1" applyFill="1" applyBorder="1" applyAlignment="1" applyProtection="1">
      <alignment vertical="center"/>
      <protection locked="0"/>
    </xf>
    <xf numFmtId="0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18" fillId="4" borderId="2" xfId="0" applyNumberFormat="1" applyFont="1" applyFill="1" applyBorder="1" applyAlignment="1" applyProtection="1">
      <alignment horizontal="center" vertical="center"/>
      <protection locked="0"/>
    </xf>
    <xf numFmtId="0" fontId="1" fillId="6" borderId="64" xfId="0" applyNumberFormat="1" applyFont="1" applyFill="1" applyBorder="1" applyAlignment="1" applyProtection="1">
      <alignment horizontal="center" vertical="center" wrapText="1"/>
      <protection locked="0"/>
    </xf>
    <xf numFmtId="14" fontId="19" fillId="6" borderId="65" xfId="0" applyNumberFormat="1" applyFont="1" applyFill="1" applyBorder="1" applyAlignment="1" applyProtection="1">
      <alignment horizontal="center" vertical="center"/>
      <protection locked="0"/>
    </xf>
    <xf numFmtId="165" fontId="19" fillId="6" borderId="66" xfId="0" applyNumberFormat="1" applyFont="1" applyFill="1" applyBorder="1" applyAlignment="1">
      <alignment horizontal="center" vertical="center"/>
    </xf>
    <xf numFmtId="165" fontId="1" fillId="6" borderId="65" xfId="0" applyNumberFormat="1" applyFont="1" applyFill="1" applyBorder="1" applyAlignment="1">
      <alignment horizontal="center" vertical="center"/>
    </xf>
    <xf numFmtId="10" fontId="1" fillId="6" borderId="65" xfId="0" applyNumberFormat="1" applyFont="1" applyFill="1" applyBorder="1" applyAlignment="1">
      <alignment horizontal="center" vertical="center"/>
    </xf>
    <xf numFmtId="0" fontId="11" fillId="0" borderId="11" xfId="0" applyNumberFormat="1" applyFont="1" applyBorder="1" applyAlignment="1">
      <alignment horizontal="center" vertical="center"/>
    </xf>
    <xf numFmtId="2" fontId="11" fillId="0" borderId="14" xfId="0" applyNumberFormat="1" applyFont="1" applyBorder="1" applyAlignment="1" applyProtection="1">
      <alignment horizontal="center" vertical="center"/>
      <protection locked="0"/>
    </xf>
    <xf numFmtId="2" fontId="8" fillId="0" borderId="16" xfId="0" applyNumberFormat="1" applyFont="1" applyBorder="1" applyProtection="1">
      <protection locked="0"/>
    </xf>
    <xf numFmtId="2" fontId="8" fillId="0" borderId="19" xfId="0" applyNumberFormat="1" applyFont="1" applyBorder="1" applyProtection="1">
      <protection locked="0"/>
    </xf>
    <xf numFmtId="4" fontId="8" fillId="0" borderId="15" xfId="0" applyNumberFormat="1" applyFont="1" applyBorder="1" applyAlignment="1">
      <alignment horizontal="right" vertical="center"/>
    </xf>
    <xf numFmtId="0" fontId="9" fillId="0" borderId="67" xfId="0" applyNumberFormat="1" applyFont="1" applyFill="1" applyBorder="1" applyProtection="1">
      <protection locked="0"/>
    </xf>
    <xf numFmtId="2" fontId="9" fillId="0" borderId="23" xfId="0" applyNumberFormat="1" applyFont="1" applyBorder="1" applyProtection="1">
      <protection locked="0"/>
    </xf>
    <xf numFmtId="2" fontId="11" fillId="2" borderId="9" xfId="0" applyNumberFormat="1" applyFont="1" applyFill="1" applyBorder="1" applyAlignment="1">
      <alignment horizontal="left"/>
    </xf>
    <xf numFmtId="0" fontId="1" fillId="0" borderId="57" xfId="0" applyNumberFormat="1" applyFont="1" applyFill="1" applyBorder="1" applyAlignment="1" applyProtection="1">
      <alignment vertical="center" wrapText="1"/>
      <protection locked="0"/>
    </xf>
    <xf numFmtId="0" fontId="1" fillId="0" borderId="59" xfId="0" applyNumberFormat="1" applyFont="1" applyFill="1" applyBorder="1" applyAlignment="1" applyProtection="1">
      <alignment vertical="center" wrapText="1"/>
      <protection locked="0"/>
    </xf>
    <xf numFmtId="0" fontId="1" fillId="0" borderId="59" xfId="0" applyNumberFormat="1" applyFont="1" applyBorder="1" applyAlignment="1" applyProtection="1">
      <alignment vertical="center" wrapText="1"/>
      <protection locked="0"/>
    </xf>
    <xf numFmtId="14" fontId="1" fillId="0" borderId="51" xfId="0" applyNumberFormat="1" applyFont="1" applyFill="1" applyBorder="1" applyAlignment="1" applyProtection="1">
      <alignment horizontal="left" vertical="center"/>
      <protection locked="0"/>
    </xf>
    <xf numFmtId="14" fontId="1" fillId="0" borderId="53" xfId="0" applyNumberFormat="1" applyFont="1" applyFill="1" applyBorder="1" applyAlignment="1" applyProtection="1">
      <alignment horizontal="left" vertical="center"/>
      <protection locked="0"/>
    </xf>
    <xf numFmtId="14" fontId="1" fillId="0" borderId="53" xfId="0" applyNumberFormat="1" applyFont="1" applyBorder="1" applyAlignment="1" applyProtection="1">
      <alignment horizontal="left" vertical="center"/>
      <protection locked="0"/>
    </xf>
    <xf numFmtId="165" fontId="1" fillId="0" borderId="52" xfId="0" applyNumberFormat="1" applyFont="1" applyFill="1" applyBorder="1" applyAlignment="1">
      <alignment horizontal="left" vertical="center"/>
    </xf>
    <xf numFmtId="165" fontId="1" fillId="0" borderId="52" xfId="0" quotePrefix="1" applyNumberFormat="1" applyFont="1" applyFill="1" applyBorder="1" applyAlignment="1">
      <alignment horizontal="left" vertical="center"/>
    </xf>
    <xf numFmtId="165" fontId="1" fillId="0" borderId="58" xfId="0" applyNumberFormat="1" applyFont="1" applyFill="1" applyBorder="1" applyAlignment="1">
      <alignment horizontal="left" vertical="center"/>
    </xf>
    <xf numFmtId="165" fontId="1" fillId="0" borderId="63" xfId="0" applyNumberFormat="1" applyFont="1" applyFill="1" applyBorder="1" applyAlignment="1">
      <alignment horizontal="left" vertical="center"/>
    </xf>
    <xf numFmtId="10" fontId="1" fillId="0" borderId="63" xfId="0" applyNumberFormat="1" applyFont="1" applyFill="1" applyBorder="1" applyAlignment="1">
      <alignment horizontal="left" vertical="center"/>
    </xf>
    <xf numFmtId="165" fontId="1" fillId="0" borderId="54" xfId="0" applyNumberFormat="1" applyFont="1" applyFill="1" applyBorder="1" applyAlignment="1">
      <alignment horizontal="left" vertical="center"/>
    </xf>
    <xf numFmtId="165" fontId="1" fillId="0" borderId="60" xfId="0" applyNumberFormat="1" applyFont="1" applyFill="1" applyBorder="1" applyAlignment="1">
      <alignment horizontal="left" vertical="center"/>
    </xf>
    <xf numFmtId="165" fontId="1" fillId="0" borderId="54" xfId="0" applyNumberFormat="1" applyFont="1" applyBorder="1" applyAlignment="1">
      <alignment horizontal="left" vertical="center"/>
    </xf>
    <xf numFmtId="0" fontId="9" fillId="0" borderId="68" xfId="0" applyNumberFormat="1" applyFont="1" applyFill="1" applyBorder="1" applyProtection="1">
      <protection locked="0"/>
    </xf>
    <xf numFmtId="0" fontId="1" fillId="0" borderId="62" xfId="0" applyNumberFormat="1" applyFont="1" applyFill="1" applyBorder="1" applyAlignment="1" applyProtection="1">
      <alignment horizontal="left" vertical="center" wrapText="1"/>
      <protection locked="0"/>
    </xf>
    <xf numFmtId="4" fontId="9" fillId="0" borderId="48" xfId="0" applyNumberFormat="1" applyFont="1" applyFill="1" applyBorder="1"/>
    <xf numFmtId="166" fontId="20" fillId="5" borderId="25" xfId="0" applyNumberFormat="1" applyFont="1" applyFill="1" applyBorder="1" applyAlignment="1" applyProtection="1">
      <alignment horizontal="center" vertical="center"/>
      <protection locked="0"/>
    </xf>
    <xf numFmtId="166" fontId="20" fillId="5" borderId="10" xfId="0" applyNumberFormat="1" applyFont="1" applyFill="1" applyBorder="1" applyAlignment="1" applyProtection="1">
      <alignment horizontal="center" vertical="center"/>
      <protection locked="0"/>
    </xf>
    <xf numFmtId="0" fontId="11" fillId="5" borderId="1" xfId="0" applyNumberFormat="1" applyFont="1" applyFill="1" applyBorder="1" applyAlignment="1">
      <alignment horizontal="center" vertical="center"/>
    </xf>
    <xf numFmtId="0" fontId="11" fillId="5" borderId="2" xfId="0" applyNumberFormat="1" applyFont="1" applyFill="1" applyBorder="1" applyAlignment="1">
      <alignment horizontal="center" vertical="center"/>
    </xf>
    <xf numFmtId="0" fontId="11" fillId="5" borderId="3" xfId="0" applyNumberFormat="1" applyFont="1" applyFill="1" applyBorder="1" applyAlignment="1">
      <alignment horizontal="center" vertical="center"/>
    </xf>
    <xf numFmtId="2" fontId="9" fillId="0" borderId="16" xfId="0" applyNumberFormat="1" applyFont="1" applyFill="1" applyBorder="1" applyAlignment="1" applyProtection="1">
      <alignment horizontal="center"/>
      <protection locked="0"/>
    </xf>
    <xf numFmtId="2" fontId="9" fillId="0" borderId="18" xfId="0" applyNumberFormat="1" applyFont="1" applyFill="1" applyBorder="1" applyAlignment="1" applyProtection="1">
      <alignment horizontal="center"/>
      <protection locked="0"/>
    </xf>
    <xf numFmtId="2" fontId="9" fillId="0" borderId="19" xfId="0" applyNumberFormat="1" applyFont="1" applyFill="1" applyBorder="1" applyAlignment="1" applyProtection="1">
      <alignment horizontal="center"/>
      <protection locked="0"/>
    </xf>
    <xf numFmtId="2" fontId="9" fillId="0" borderId="22" xfId="0" applyNumberFormat="1" applyFont="1" applyFill="1" applyBorder="1" applyAlignment="1" applyProtection="1">
      <alignment horizontal="center"/>
      <protection locked="0"/>
    </xf>
    <xf numFmtId="0" fontId="11" fillId="5" borderId="24" xfId="0" applyNumberFormat="1" applyFont="1" applyFill="1" applyBorder="1" applyAlignment="1">
      <alignment horizontal="center" vertical="center"/>
    </xf>
    <xf numFmtId="0" fontId="11" fillId="5" borderId="25" xfId="0" applyNumberFormat="1" applyFont="1" applyFill="1" applyBorder="1" applyAlignment="1">
      <alignment horizontal="center" vertical="center"/>
    </xf>
    <xf numFmtId="0" fontId="11" fillId="5" borderId="10" xfId="0" applyNumberFormat="1" applyFont="1" applyFill="1" applyBorder="1" applyAlignment="1">
      <alignment horizontal="center" vertical="center"/>
    </xf>
    <xf numFmtId="0" fontId="13" fillId="0" borderId="11" xfId="0" applyNumberFormat="1" applyFont="1" applyBorder="1" applyAlignment="1">
      <alignment horizontal="center" vertical="center"/>
    </xf>
    <xf numFmtId="0" fontId="13" fillId="0" borderId="39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39" xfId="0" applyNumberFormat="1" applyFont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/>
    </xf>
    <xf numFmtId="0" fontId="11" fillId="5" borderId="6" xfId="0" applyNumberFormat="1" applyFont="1" applyFill="1" applyBorder="1" applyAlignment="1">
      <alignment horizontal="center" vertical="center"/>
    </xf>
    <xf numFmtId="0" fontId="11" fillId="5" borderId="40" xfId="0" applyNumberFormat="1" applyFont="1" applyFill="1" applyBorder="1" applyAlignment="1">
      <alignment horizontal="center" vertical="center"/>
    </xf>
    <xf numFmtId="0" fontId="13" fillId="0" borderId="13" xfId="0" applyNumberFormat="1" applyFont="1" applyBorder="1" applyAlignment="1">
      <alignment horizontal="center" vertical="center"/>
    </xf>
    <xf numFmtId="2" fontId="9" fillId="0" borderId="1" xfId="0" applyNumberFormat="1" applyFont="1" applyFill="1" applyBorder="1" applyAlignment="1" applyProtection="1">
      <alignment horizontal="center"/>
      <protection locked="0"/>
    </xf>
    <xf numFmtId="2" fontId="9" fillId="0" borderId="3" xfId="0" applyNumberFormat="1" applyFont="1" applyFill="1" applyBorder="1" applyAlignment="1" applyProtection="1">
      <alignment horizontal="center"/>
      <protection locked="0"/>
    </xf>
    <xf numFmtId="0" fontId="11" fillId="0" borderId="11" xfId="0" applyNumberFormat="1" applyFont="1" applyBorder="1" applyAlignment="1">
      <alignment horizontal="center" vertical="center"/>
    </xf>
    <xf numFmtId="0" fontId="11" fillId="0" borderId="39" xfId="0" applyNumberFormat="1" applyFont="1" applyBorder="1" applyAlignment="1">
      <alignment horizontal="center" vertical="center"/>
    </xf>
    <xf numFmtId="2" fontId="9" fillId="0" borderId="14" xfId="0" applyNumberFormat="1" applyFont="1" applyFill="1" applyBorder="1" applyAlignment="1" applyProtection="1">
      <alignment horizontal="center"/>
      <protection locked="0"/>
    </xf>
    <xf numFmtId="2" fontId="9" fillId="0" borderId="17" xfId="0" applyNumberFormat="1" applyFont="1" applyFill="1" applyBorder="1" applyAlignment="1" applyProtection="1">
      <alignment horizontal="center"/>
      <protection locked="0"/>
    </xf>
    <xf numFmtId="2" fontId="9" fillId="0" borderId="19" xfId="0" applyNumberFormat="1" applyFont="1" applyFill="1" applyBorder="1" applyAlignment="1" applyProtection="1">
      <alignment horizontal="left"/>
      <protection locked="0"/>
    </xf>
    <xf numFmtId="2" fontId="9" fillId="0" borderId="22" xfId="0" applyNumberFormat="1" applyFont="1" applyFill="1" applyBorder="1" applyAlignment="1" applyProtection="1">
      <alignment horizontal="left"/>
      <protection locked="0"/>
    </xf>
    <xf numFmtId="0" fontId="21" fillId="0" borderId="11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/>
    </xf>
    <xf numFmtId="0" fontId="21" fillId="0" borderId="39" xfId="0" applyNumberFormat="1" applyFont="1" applyBorder="1" applyAlignment="1">
      <alignment horizontal="center" vertical="center"/>
    </xf>
    <xf numFmtId="2" fontId="9" fillId="0" borderId="14" xfId="0" applyNumberFormat="1" applyFont="1" applyFill="1" applyBorder="1" applyAlignment="1" applyProtection="1">
      <alignment horizontal="left"/>
      <protection locked="0"/>
    </xf>
    <xf numFmtId="2" fontId="9" fillId="0" borderId="17" xfId="0" applyNumberFormat="1" applyFont="1" applyFill="1" applyBorder="1" applyAlignment="1" applyProtection="1">
      <alignment horizontal="left"/>
      <protection locked="0"/>
    </xf>
    <xf numFmtId="2" fontId="9" fillId="0" borderId="16" xfId="0" applyNumberFormat="1" applyFont="1" applyFill="1" applyBorder="1" applyAlignment="1" applyProtection="1">
      <alignment horizontal="left"/>
      <protection locked="0"/>
    </xf>
    <xf numFmtId="2" fontId="9" fillId="0" borderId="18" xfId="0" applyNumberFormat="1" applyFont="1" applyFill="1" applyBorder="1" applyAlignment="1" applyProtection="1">
      <alignment horizontal="left"/>
      <protection locked="0"/>
    </xf>
  </cellXfs>
  <cellStyles count="13">
    <cellStyle name="First Row Stripe" xfId="8"/>
    <cellStyle name="Normal" xfId="0" builtinId="0"/>
    <cellStyle name="Normal 2" xfId="1"/>
    <cellStyle name="Normal 3" xfId="3"/>
    <cellStyle name="Pourcentage 2" xfId="2"/>
    <cellStyle name="Second Row Stripe" xfId="9"/>
    <cellStyle name="Sub Title" xfId="6"/>
    <cellStyle name="Table - Header 2" xfId="10"/>
    <cellStyle name="Table - Total" xfId="11"/>
    <cellStyle name="Table Header" xfId="12"/>
    <cellStyle name="Title Cell" xfId="7"/>
    <cellStyle name="Total - Heading" xfId="4"/>
    <cellStyle name="Total - Heading Titles" xfId="5"/>
  </cellStyles>
  <dxfs count="369"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ill>
        <patternFill>
          <bgColor theme="9"/>
        </patternFill>
      </fill>
    </dxf>
    <dxf>
      <font>
        <color theme="1"/>
      </font>
      <fill>
        <patternFill>
          <bgColor rgb="FF8BF67C"/>
        </patternFill>
      </fill>
    </dxf>
    <dxf>
      <fill>
        <patternFill>
          <bgColor theme="7" tint="0.79998168889431442"/>
        </patternFill>
      </fill>
      <border diagonalUp="0" diagonalDown="0">
        <left/>
        <right/>
      </border>
    </dxf>
    <dxf>
      <border diagonalUp="0" diagonalDown="0">
        <left/>
        <right/>
        <top style="thin">
          <color theme="7"/>
        </top>
        <bottom style="thin">
          <color theme="7"/>
        </bottom>
        <vertical/>
        <horizontal/>
      </border>
    </dxf>
    <dxf>
      <font>
        <sz val="8"/>
        <color theme="7" tint="-0.24994659260841701"/>
      </font>
      <border diagonalUp="0" diagonalDown="0">
        <left/>
        <right/>
        <top/>
        <bottom style="thin">
          <color theme="7"/>
        </bottom>
        <vertical/>
        <horizontal/>
      </border>
    </dxf>
    <dxf>
      <font>
        <sz val="8"/>
        <color theme="7" tint="-0.24994659260841701"/>
      </font>
    </dxf>
  </dxfs>
  <tableStyles count="1" defaultTableStyle="TableStyleMedium9" defaultPivotStyle="PivotStyleLight16">
    <tableStyle name="Table Style 1" pivot="0" count="4">
      <tableStyleElement type="wholeTable" dxfId="368"/>
      <tableStyleElement type="headerRow" dxfId="367"/>
      <tableStyleElement type="totalRow" dxfId="366"/>
      <tableStyleElement type="firstRowStripe" dxfId="365"/>
    </tableStyle>
  </tableStyles>
  <colors>
    <mruColors>
      <color rgb="FF99FF99"/>
      <color rgb="FF66FF99"/>
      <color rgb="FF37E966"/>
      <color rgb="FF36EA4B"/>
      <color rgb="FF45DB45"/>
      <color rgb="FF5BE53B"/>
      <color rgb="FF8BF67C"/>
      <color rgb="FF6E1212"/>
      <color rgb="FF671951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390525</xdr:colOff>
      <xdr:row>0</xdr:row>
      <xdr:rowOff>85725</xdr:rowOff>
    </xdr:from>
    <xdr:to>
      <xdr:col>0</xdr:col>
      <xdr:colOff>1190625</xdr:colOff>
      <xdr:row>1</xdr:row>
      <xdr:rowOff>85725</xdr:rowOff>
    </xdr:to>
    <xdr:sp macro="[0]!Récap" textlink="">
      <xdr:nvSpPr>
        <xdr:cNvPr id="2" name="Rectangle 1"/>
        <xdr:cNvSpPr/>
      </xdr:nvSpPr>
      <xdr:spPr>
        <a:xfrm>
          <a:off x="390525" y="85725"/>
          <a:ext cx="800100" cy="2381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Récap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66"/>
    <pageSetUpPr fitToPage="1"/>
  </sheetPr>
  <dimension ref="A1:I90"/>
  <sheetViews>
    <sheetView topLeftCell="A25" zoomScaleNormal="100" zoomScalePageLayoutView="110" workbookViewId="0">
      <selection activeCell="B68" sqref="B68"/>
    </sheetView>
  </sheetViews>
  <sheetFormatPr baseColWidth="10" defaultRowHeight="11.25" x14ac:dyDescent="0.2"/>
  <cols>
    <col min="1" max="1" width="22.140625" style="3" customWidth="1"/>
    <col min="2" max="2" width="10.140625" style="3" customWidth="1"/>
    <col min="3" max="3" width="18.7109375" style="3" bestFit="1" customWidth="1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40970</v>
      </c>
      <c r="C1" s="179"/>
      <c r="D1" s="180"/>
      <c r="E1" s="34" t="s">
        <v>1</v>
      </c>
      <c r="F1" s="145" t="s">
        <v>113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140" t="s">
        <v>95</v>
      </c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158</v>
      </c>
      <c r="B9" s="65" t="s">
        <v>92</v>
      </c>
      <c r="C9" s="66"/>
      <c r="D9" s="67" t="s">
        <v>159</v>
      </c>
      <c r="E9" s="67">
        <v>20.96</v>
      </c>
      <c r="F9" s="201"/>
      <c r="G9" s="202"/>
      <c r="H9" s="61">
        <f>E9</f>
        <v>20.96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130">
        <f>E10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130">
        <f t="shared" ref="H11:H21" si="0">E11</f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130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130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130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130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 t="s">
        <v>107</v>
      </c>
      <c r="G16" s="187"/>
      <c r="H16" s="130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130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130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130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131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13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20.96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 t="s">
        <v>166</v>
      </c>
      <c r="B25" s="65" t="s">
        <v>92</v>
      </c>
      <c r="C25" s="72"/>
      <c r="D25" s="73"/>
      <c r="E25" s="74">
        <v>22285.200000000001</v>
      </c>
      <c r="F25" s="205"/>
      <c r="G25" s="206"/>
      <c r="H25" s="46">
        <f>E25+F25</f>
        <v>22285.200000000001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>
        <f>IF(SUM(E25:E45)=0,"",SUM(E25:E45))</f>
        <v>22285.200000000001</v>
      </c>
      <c r="F46" s="16" t="str">
        <f>IF(SUM(F25:F45)=0,"",SUM(F25:F45))</f>
        <v/>
      </c>
      <c r="G46" s="18"/>
      <c r="H46" s="49">
        <f>SUM(H25:H45)</f>
        <v>22285.200000000001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/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55"/>
      <c r="E68" s="103"/>
      <c r="F68" s="103"/>
      <c r="G68" s="104"/>
      <c r="H68" s="56">
        <f>C68</f>
        <v>0</v>
      </c>
    </row>
    <row r="69" spans="1:8" ht="9.75" customHeight="1" x14ac:dyDescent="0.2">
      <c r="A69" s="105"/>
      <c r="B69" s="105"/>
      <c r="C69" s="106"/>
      <c r="D69" s="156"/>
      <c r="E69" s="109"/>
      <c r="F69" s="109"/>
      <c r="G69" s="110"/>
      <c r="H69" s="57">
        <f t="shared" ref="H69:H72" si="4">C69</f>
        <v>0</v>
      </c>
    </row>
    <row r="70" spans="1:8" ht="9.75" customHeight="1" x14ac:dyDescent="0.2">
      <c r="A70" s="111"/>
      <c r="B70" s="111"/>
      <c r="C70" s="112"/>
      <c r="D70" s="157"/>
      <c r="E70" s="114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57"/>
      <c r="E71" s="114"/>
      <c r="F71" s="114"/>
      <c r="G71" s="115"/>
      <c r="H71" s="57">
        <f t="shared" si="4"/>
        <v>0</v>
      </c>
    </row>
    <row r="72" spans="1:8" ht="9" customHeight="1" x14ac:dyDescent="0.2">
      <c r="A72" s="111"/>
      <c r="B72" s="111"/>
      <c r="C72" s="113"/>
      <c r="D72" s="82"/>
      <c r="E72" s="117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 t="s">
        <v>167</v>
      </c>
      <c r="B76" s="65" t="s">
        <v>94</v>
      </c>
      <c r="C76" s="119">
        <v>465.75</v>
      </c>
      <c r="D76" s="67"/>
      <c r="E76" s="120"/>
      <c r="F76" s="86"/>
      <c r="G76" s="84"/>
      <c r="H76" s="50">
        <f>C76+D76</f>
        <v>465.75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465.75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92</v>
      </c>
      <c r="C82" s="127"/>
      <c r="D82" s="128"/>
      <c r="E82" s="120"/>
      <c r="F82" s="100"/>
      <c r="G82" s="99"/>
      <c r="H82" s="52">
        <v>1760</v>
      </c>
    </row>
    <row r="83" spans="1:8" ht="10.5" customHeight="1" x14ac:dyDescent="0.2">
      <c r="A83" s="65" t="s">
        <v>29</v>
      </c>
      <c r="B83" s="65" t="s">
        <v>93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93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1760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24531.91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27:G27"/>
    <mergeCell ref="F15:G15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1:G21"/>
    <mergeCell ref="A23:H23"/>
    <mergeCell ref="F24:G24"/>
    <mergeCell ref="F25:G25"/>
    <mergeCell ref="F26:G26"/>
    <mergeCell ref="F16:G16"/>
    <mergeCell ref="F17:G17"/>
    <mergeCell ref="F18:G18"/>
    <mergeCell ref="F19:G19"/>
    <mergeCell ref="F20:G20"/>
    <mergeCell ref="F36:G36"/>
    <mergeCell ref="F37:G37"/>
    <mergeCell ref="F38:G38"/>
    <mergeCell ref="F39:G39"/>
    <mergeCell ref="F28:G28"/>
    <mergeCell ref="F31:G31"/>
    <mergeCell ref="F32:G32"/>
    <mergeCell ref="F33:G33"/>
    <mergeCell ref="F34:G34"/>
    <mergeCell ref="F35:G35"/>
    <mergeCell ref="B1:D1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  <mergeCell ref="F40:G40"/>
    <mergeCell ref="F29:G29"/>
    <mergeCell ref="F30:G30"/>
  </mergeCells>
  <conditionalFormatting sqref="B25:B45">
    <cfRule type="containsText" dxfId="364" priority="27" operator="containsText" text="Non">
      <formula>NOT(ISERROR(SEARCH("Non",B25)))</formula>
    </cfRule>
  </conditionalFormatting>
  <conditionalFormatting sqref="H25:H46">
    <cfRule type="expression" dxfId="363" priority="26">
      <formula>E25="non"</formula>
    </cfRule>
  </conditionalFormatting>
  <conditionalFormatting sqref="C25:C45">
    <cfRule type="expression" dxfId="362" priority="25">
      <formula>B25="non"</formula>
    </cfRule>
  </conditionalFormatting>
  <conditionalFormatting sqref="D25:D44">
    <cfRule type="expression" dxfId="361" priority="24">
      <formula>B25="non"</formula>
    </cfRule>
  </conditionalFormatting>
  <conditionalFormatting sqref="E25:E45">
    <cfRule type="expression" dxfId="360" priority="23">
      <formula>B25="non"</formula>
    </cfRule>
  </conditionalFormatting>
  <conditionalFormatting sqref="F25:F45">
    <cfRule type="expression" dxfId="359" priority="22">
      <formula>B25="non"</formula>
    </cfRule>
  </conditionalFormatting>
  <conditionalFormatting sqref="H25:H45">
    <cfRule type="expression" dxfId="358" priority="21" stopIfTrue="1">
      <formula>B25="non"</formula>
    </cfRule>
  </conditionalFormatting>
  <conditionalFormatting sqref="A25:A45">
    <cfRule type="expression" dxfId="357" priority="20">
      <formula>B25="non"</formula>
    </cfRule>
  </conditionalFormatting>
  <conditionalFormatting sqref="A49:A52">
    <cfRule type="expression" dxfId="356" priority="19">
      <formula>$B49="non"</formula>
    </cfRule>
  </conditionalFormatting>
  <conditionalFormatting sqref="C49:H52">
    <cfRule type="expression" dxfId="355" priority="18">
      <formula>$B49="non"</formula>
    </cfRule>
  </conditionalFormatting>
  <conditionalFormatting sqref="A56:A64">
    <cfRule type="expression" dxfId="354" priority="17">
      <formula>$B56="non"</formula>
    </cfRule>
  </conditionalFormatting>
  <conditionalFormatting sqref="C56:H64">
    <cfRule type="expression" dxfId="353" priority="16">
      <formula>$B56="non"</formula>
    </cfRule>
  </conditionalFormatting>
  <conditionalFormatting sqref="A77:A78">
    <cfRule type="expression" dxfId="352" priority="15">
      <formula>$B77="non"</formula>
    </cfRule>
  </conditionalFormatting>
  <conditionalFormatting sqref="C76:H78">
    <cfRule type="expression" dxfId="351" priority="14">
      <formula>$B76="non"</formula>
    </cfRule>
  </conditionalFormatting>
  <conditionalFormatting sqref="A76">
    <cfRule type="expression" dxfId="350" priority="13">
      <formula>$B76="non"</formula>
    </cfRule>
  </conditionalFormatting>
  <conditionalFormatting sqref="C82:H84">
    <cfRule type="expression" dxfId="349" priority="12">
      <formula>$B82="non"</formula>
    </cfRule>
  </conditionalFormatting>
  <conditionalFormatting sqref="A82:A84">
    <cfRule type="expression" dxfId="348" priority="11">
      <formula>$B82="non"</formula>
    </cfRule>
  </conditionalFormatting>
  <conditionalFormatting sqref="B9:B21">
    <cfRule type="containsText" dxfId="347" priority="10" operator="containsText" text="Non">
      <formula>NOT(ISERROR(SEARCH("Non",B9)))</formula>
    </cfRule>
  </conditionalFormatting>
  <conditionalFormatting sqref="A9:A21">
    <cfRule type="expression" dxfId="346" priority="9">
      <formula>B9="non"</formula>
    </cfRule>
  </conditionalFormatting>
  <conditionalFormatting sqref="C9:C21">
    <cfRule type="expression" dxfId="345" priority="8">
      <formula>B9="non"</formula>
    </cfRule>
  </conditionalFormatting>
  <conditionalFormatting sqref="E9:E21">
    <cfRule type="expression" dxfId="344" priority="7">
      <formula>B9="non"</formula>
    </cfRule>
  </conditionalFormatting>
  <conditionalFormatting sqref="F9:F21">
    <cfRule type="expression" dxfId="343" priority="6">
      <formula>B9="non"</formula>
    </cfRule>
  </conditionalFormatting>
  <conditionalFormatting sqref="H9 H21">
    <cfRule type="expression" dxfId="342" priority="5">
      <formula>E9="non"</formula>
    </cfRule>
  </conditionalFormatting>
  <conditionalFormatting sqref="H9 H21">
    <cfRule type="expression" dxfId="341" priority="4" stopIfTrue="1">
      <formula>B9="non"</formula>
    </cfRule>
  </conditionalFormatting>
  <conditionalFormatting sqref="D9:D21">
    <cfRule type="expression" dxfId="340" priority="3">
      <formula>A9="non"</formula>
    </cfRule>
  </conditionalFormatting>
  <conditionalFormatting sqref="D45">
    <cfRule type="expression" dxfId="339" priority="2">
      <formula>C45="non"</formula>
    </cfRule>
  </conditionalFormatting>
  <conditionalFormatting sqref="H10:H20">
    <cfRule type="expression" dxfId="338" priority="1">
      <formula>D10="non"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66"/>
    <pageSetUpPr fitToPage="1"/>
  </sheetPr>
  <dimension ref="A1:I90"/>
  <sheetViews>
    <sheetView topLeftCell="A49" zoomScalePageLayoutView="110" workbookViewId="0">
      <selection activeCell="C87" sqref="C87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40971</v>
      </c>
      <c r="C1" s="179"/>
      <c r="D1" s="180"/>
      <c r="E1" s="34" t="s">
        <v>1</v>
      </c>
      <c r="F1" s="145" t="s">
        <v>147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111</v>
      </c>
      <c r="B3" s="5"/>
      <c r="C3" s="5"/>
      <c r="D3" s="5"/>
      <c r="E3" s="5"/>
      <c r="F3" s="5"/>
      <c r="G3" s="5"/>
      <c r="H3" s="63">
        <v>7155.14</v>
      </c>
    </row>
    <row r="4" spans="1:9" ht="10.5" customHeight="1" x14ac:dyDescent="0.2">
      <c r="A4" s="4"/>
      <c r="B4" s="5"/>
      <c r="C4" s="5"/>
      <c r="D4" s="5"/>
      <c r="E4" s="5"/>
      <c r="F4" s="5"/>
      <c r="G4" s="5"/>
      <c r="H4" s="142">
        <f>H3*0.7</f>
        <v>5008.598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12163.738000000001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3">
        <v>469.8</v>
      </c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21" t="s">
        <v>20</v>
      </c>
      <c r="B8" s="35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114</v>
      </c>
      <c r="B9" s="65" t="s">
        <v>92</v>
      </c>
      <c r="C9" s="66" t="s">
        <v>115</v>
      </c>
      <c r="D9" s="67" t="s">
        <v>6</v>
      </c>
      <c r="E9" s="67">
        <v>176</v>
      </c>
      <c r="F9" s="201"/>
      <c r="G9" s="202"/>
      <c r="H9" s="47">
        <f t="shared" ref="H9:H10" si="0">E9</f>
        <v>176</v>
      </c>
    </row>
    <row r="10" spans="1:9" ht="10.5" customHeight="1" x14ac:dyDescent="0.2">
      <c r="A10" s="64" t="s">
        <v>134</v>
      </c>
      <c r="B10" s="65" t="s">
        <v>92</v>
      </c>
      <c r="C10" s="68" t="s">
        <v>135</v>
      </c>
      <c r="D10" s="69" t="s">
        <v>9</v>
      </c>
      <c r="E10" s="69">
        <v>27.93</v>
      </c>
      <c r="F10" s="186"/>
      <c r="G10" s="187"/>
      <c r="H10" s="47">
        <f t="shared" si="0"/>
        <v>27.93</v>
      </c>
    </row>
    <row r="11" spans="1:9" ht="10.5" customHeight="1" x14ac:dyDescent="0.2">
      <c r="A11" s="64"/>
      <c r="B11" s="65" t="s">
        <v>92</v>
      </c>
      <c r="C11" s="68"/>
      <c r="D11" s="69" t="s">
        <v>13</v>
      </c>
      <c r="E11" s="69">
        <v>175.58</v>
      </c>
      <c r="F11" s="207" t="s">
        <v>136</v>
      </c>
      <c r="G11" s="208"/>
      <c r="H11" s="47">
        <f>E11</f>
        <v>175.58</v>
      </c>
    </row>
    <row r="12" spans="1:9" ht="10.5" customHeight="1" x14ac:dyDescent="0.2">
      <c r="A12" s="64" t="s">
        <v>137</v>
      </c>
      <c r="B12" s="65" t="s">
        <v>92</v>
      </c>
      <c r="C12" s="68"/>
      <c r="D12" s="69" t="s">
        <v>13</v>
      </c>
      <c r="E12" s="69">
        <v>70</v>
      </c>
      <c r="F12" s="186"/>
      <c r="G12" s="187"/>
      <c r="H12" s="47">
        <f t="shared" ref="H12:H20" si="1">E12</f>
        <v>70</v>
      </c>
    </row>
    <row r="13" spans="1:9" ht="10.5" customHeight="1" x14ac:dyDescent="0.2">
      <c r="A13" s="64" t="s">
        <v>151</v>
      </c>
      <c r="B13" s="65" t="s">
        <v>92</v>
      </c>
      <c r="C13" s="68"/>
      <c r="D13" s="69" t="s">
        <v>152</v>
      </c>
      <c r="E13" s="69">
        <v>20</v>
      </c>
      <c r="F13" s="186"/>
      <c r="G13" s="187"/>
      <c r="H13" s="47">
        <f t="shared" si="1"/>
        <v>20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1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1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1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1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1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1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1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47">
        <f>E21</f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469.51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21" t="s">
        <v>24</v>
      </c>
      <c r="B24" s="35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 t="s">
        <v>59</v>
      </c>
      <c r="B25" s="65" t="s">
        <v>92</v>
      </c>
      <c r="C25" s="72" t="s">
        <v>120</v>
      </c>
      <c r="D25" s="73" t="s">
        <v>121</v>
      </c>
      <c r="E25" s="74">
        <v>800</v>
      </c>
      <c r="F25" s="212">
        <v>200</v>
      </c>
      <c r="G25" s="213"/>
      <c r="H25" s="46">
        <f>E25+F25</f>
        <v>1000</v>
      </c>
    </row>
    <row r="26" spans="1:8" ht="11.25" customHeight="1" x14ac:dyDescent="0.2">
      <c r="A26" s="64" t="s">
        <v>68</v>
      </c>
      <c r="B26" s="65" t="s">
        <v>92</v>
      </c>
      <c r="C26" s="75" t="s">
        <v>123</v>
      </c>
      <c r="D26" s="68" t="s">
        <v>79</v>
      </c>
      <c r="E26" s="76">
        <f>455+45</f>
        <v>500</v>
      </c>
      <c r="F26" s="207">
        <v>80</v>
      </c>
      <c r="G26" s="208"/>
      <c r="H26" s="47">
        <f t="shared" ref="H26:H42" si="2">E26+F26</f>
        <v>580</v>
      </c>
    </row>
    <row r="27" spans="1:8" ht="11.25" customHeight="1" x14ac:dyDescent="0.2">
      <c r="A27" s="64" t="s">
        <v>46</v>
      </c>
      <c r="B27" s="65" t="s">
        <v>92</v>
      </c>
      <c r="C27" s="75" t="s">
        <v>124</v>
      </c>
      <c r="D27" s="68" t="s">
        <v>83</v>
      </c>
      <c r="E27" s="76">
        <v>370</v>
      </c>
      <c r="F27" s="207">
        <v>58.4</v>
      </c>
      <c r="G27" s="208"/>
      <c r="H27" s="47">
        <f t="shared" si="2"/>
        <v>428.4</v>
      </c>
    </row>
    <row r="28" spans="1:8" ht="11.25" customHeight="1" x14ac:dyDescent="0.2">
      <c r="A28" s="64" t="s">
        <v>56</v>
      </c>
      <c r="B28" s="65" t="s">
        <v>92</v>
      </c>
      <c r="C28" s="75" t="s">
        <v>125</v>
      </c>
      <c r="D28" s="68" t="s">
        <v>83</v>
      </c>
      <c r="E28" s="76">
        <v>380</v>
      </c>
      <c r="F28" s="207">
        <v>80</v>
      </c>
      <c r="G28" s="208"/>
      <c r="H28" s="47">
        <f t="shared" si="2"/>
        <v>460</v>
      </c>
    </row>
    <row r="29" spans="1:8" ht="11.25" customHeight="1" x14ac:dyDescent="0.2">
      <c r="A29" s="64" t="s">
        <v>45</v>
      </c>
      <c r="B29" s="65" t="s">
        <v>92</v>
      </c>
      <c r="C29" s="75" t="s">
        <v>126</v>
      </c>
      <c r="D29" s="68" t="s">
        <v>83</v>
      </c>
      <c r="E29" s="76">
        <v>360</v>
      </c>
      <c r="F29" s="207">
        <v>104</v>
      </c>
      <c r="G29" s="208"/>
      <c r="H29" s="47">
        <f t="shared" si="2"/>
        <v>464</v>
      </c>
    </row>
    <row r="30" spans="1:8" ht="11.25" customHeight="1" x14ac:dyDescent="0.2">
      <c r="A30" s="64" t="s">
        <v>55</v>
      </c>
      <c r="B30" s="65" t="s">
        <v>92</v>
      </c>
      <c r="C30" s="75" t="s">
        <v>127</v>
      </c>
      <c r="D30" s="68" t="s">
        <v>81</v>
      </c>
      <c r="E30" s="76">
        <v>380</v>
      </c>
      <c r="F30" s="207">
        <v>96</v>
      </c>
      <c r="G30" s="208"/>
      <c r="H30" s="47">
        <f t="shared" si="2"/>
        <v>476</v>
      </c>
    </row>
    <row r="31" spans="1:8" ht="11.25" customHeight="1" x14ac:dyDescent="0.2">
      <c r="A31" s="64" t="s">
        <v>60</v>
      </c>
      <c r="B31" s="65" t="s">
        <v>92</v>
      </c>
      <c r="C31" s="75" t="s">
        <v>132</v>
      </c>
      <c r="D31" s="68" t="s">
        <v>78</v>
      </c>
      <c r="E31" s="76">
        <v>335</v>
      </c>
      <c r="F31" s="207"/>
      <c r="G31" s="208"/>
      <c r="H31" s="47">
        <f t="shared" si="2"/>
        <v>335</v>
      </c>
    </row>
    <row r="32" spans="1:8" ht="11.25" customHeight="1" x14ac:dyDescent="0.2">
      <c r="A32" s="64" t="s">
        <v>71</v>
      </c>
      <c r="B32" s="65" t="s">
        <v>92</v>
      </c>
      <c r="C32" s="75" t="s">
        <v>133</v>
      </c>
      <c r="D32" s="68" t="s">
        <v>78</v>
      </c>
      <c r="E32" s="76">
        <v>350</v>
      </c>
      <c r="F32" s="207"/>
      <c r="G32" s="208"/>
      <c r="H32" s="47">
        <f t="shared" si="2"/>
        <v>350</v>
      </c>
    </row>
    <row r="33" spans="1:8" ht="11.25" customHeight="1" x14ac:dyDescent="0.2">
      <c r="A33" s="64"/>
      <c r="B33" s="65"/>
      <c r="C33" s="75"/>
      <c r="D33" s="68"/>
      <c r="E33" s="76"/>
      <c r="F33" s="207"/>
      <c r="G33" s="208"/>
      <c r="H33" s="47">
        <f t="shared" si="2"/>
        <v>0</v>
      </c>
    </row>
    <row r="34" spans="1:8" ht="11.25" customHeight="1" x14ac:dyDescent="0.2">
      <c r="A34" s="64"/>
      <c r="B34" s="65"/>
      <c r="C34" s="75"/>
      <c r="D34" s="68"/>
      <c r="E34" s="76"/>
      <c r="F34" s="207"/>
      <c r="G34" s="208"/>
      <c r="H34" s="47">
        <f t="shared" si="2"/>
        <v>0</v>
      </c>
    </row>
    <row r="35" spans="1:8" ht="11.25" customHeight="1" x14ac:dyDescent="0.2">
      <c r="A35" s="64"/>
      <c r="B35" s="65"/>
      <c r="C35" s="75"/>
      <c r="D35" s="68"/>
      <c r="E35" s="76"/>
      <c r="F35" s="207"/>
      <c r="G35" s="208"/>
      <c r="H35" s="47">
        <f t="shared" si="2"/>
        <v>0</v>
      </c>
    </row>
    <row r="36" spans="1:8" ht="11.25" customHeight="1" x14ac:dyDescent="0.2">
      <c r="A36" s="64"/>
      <c r="B36" s="65"/>
      <c r="C36" s="75"/>
      <c r="D36" s="68"/>
      <c r="E36" s="76"/>
      <c r="F36" s="207"/>
      <c r="G36" s="208"/>
      <c r="H36" s="47">
        <f t="shared" si="2"/>
        <v>0</v>
      </c>
    </row>
    <row r="37" spans="1:8" ht="11.25" customHeight="1" x14ac:dyDescent="0.2">
      <c r="A37" s="64"/>
      <c r="B37" s="65"/>
      <c r="C37" s="75"/>
      <c r="D37" s="68"/>
      <c r="E37" s="76"/>
      <c r="F37" s="207"/>
      <c r="G37" s="208"/>
      <c r="H37" s="47">
        <f t="shared" si="2"/>
        <v>0</v>
      </c>
    </row>
    <row r="38" spans="1:8" ht="11.25" customHeight="1" x14ac:dyDescent="0.2">
      <c r="A38" s="64"/>
      <c r="B38" s="65"/>
      <c r="C38" s="75"/>
      <c r="D38" s="68"/>
      <c r="E38" s="76"/>
      <c r="F38" s="214"/>
      <c r="G38" s="215"/>
      <c r="H38" s="47">
        <f t="shared" si="2"/>
        <v>0</v>
      </c>
    </row>
    <row r="39" spans="1:8" ht="11.25" customHeight="1" x14ac:dyDescent="0.2">
      <c r="A39" s="64"/>
      <c r="B39" s="65"/>
      <c r="C39" s="75"/>
      <c r="D39" s="68"/>
      <c r="E39" s="76"/>
      <c r="F39" s="207"/>
      <c r="G39" s="208"/>
      <c r="H39" s="47">
        <f t="shared" si="2"/>
        <v>0</v>
      </c>
    </row>
    <row r="40" spans="1:8" ht="11.25" customHeight="1" x14ac:dyDescent="0.2">
      <c r="A40" s="64"/>
      <c r="B40" s="65"/>
      <c r="C40" s="75"/>
      <c r="D40" s="68"/>
      <c r="E40" s="76"/>
      <c r="F40" s="207"/>
      <c r="G40" s="208"/>
      <c r="H40" s="47">
        <f t="shared" si="2"/>
        <v>0</v>
      </c>
    </row>
    <row r="41" spans="1:8" ht="11.25" customHeight="1" x14ac:dyDescent="0.2">
      <c r="A41" s="64"/>
      <c r="B41" s="65"/>
      <c r="C41" s="75"/>
      <c r="D41" s="68"/>
      <c r="E41" s="79"/>
      <c r="F41" s="207"/>
      <c r="G41" s="208"/>
      <c r="H41" s="47">
        <f t="shared" si="2"/>
        <v>0</v>
      </c>
    </row>
    <row r="42" spans="1:8" ht="11.25" customHeight="1" x14ac:dyDescent="0.2">
      <c r="A42" s="64"/>
      <c r="B42" s="65"/>
      <c r="C42" s="80"/>
      <c r="D42" s="81"/>
      <c r="E42" s="160"/>
      <c r="F42" s="207"/>
      <c r="G42" s="208"/>
      <c r="H42" s="48">
        <f t="shared" si="2"/>
        <v>0</v>
      </c>
    </row>
    <row r="43" spans="1:8" s="9" customFormat="1" x14ac:dyDescent="0.2">
      <c r="A43" s="15" t="str">
        <f>A23</f>
        <v>Sous traitance personnel</v>
      </c>
      <c r="B43" s="17"/>
      <c r="C43" s="17"/>
      <c r="D43" s="16" t="str">
        <f>IF(SUM(D25:D42)=0,"",SUM(D25:D42))</f>
        <v/>
      </c>
      <c r="E43" s="16">
        <f>IF(SUM(E25:E42)=0,"",SUM(E25:E42))</f>
        <v>3475</v>
      </c>
      <c r="F43" s="161">
        <f>IF(SUM(F25:F42)=0,"",SUM(F25:F42))</f>
        <v>618.4</v>
      </c>
      <c r="G43" s="18"/>
      <c r="H43" s="49">
        <f>SUM(H25:H42)</f>
        <v>4093.4</v>
      </c>
    </row>
    <row r="44" spans="1:8" ht="12.75" customHeight="1" thickBot="1" x14ac:dyDescent="0.25">
      <c r="A44" s="188" t="s">
        <v>29</v>
      </c>
      <c r="B44" s="189"/>
      <c r="C44" s="189"/>
      <c r="D44" s="189"/>
      <c r="E44" s="189"/>
      <c r="F44" s="189"/>
      <c r="G44" s="189"/>
      <c r="H44" s="190"/>
    </row>
    <row r="45" spans="1:8" ht="13.5" customHeight="1" x14ac:dyDescent="0.2">
      <c r="A45" s="21" t="s">
        <v>11</v>
      </c>
      <c r="B45" s="35" t="s">
        <v>95</v>
      </c>
      <c r="C45" s="38" t="s">
        <v>30</v>
      </c>
      <c r="D45" s="39"/>
      <c r="E45" s="22" t="s">
        <v>21</v>
      </c>
      <c r="F45" s="191" t="s">
        <v>22</v>
      </c>
      <c r="G45" s="192"/>
      <c r="H45" s="28" t="s">
        <v>12</v>
      </c>
    </row>
    <row r="46" spans="1:8" ht="9.75" customHeight="1" x14ac:dyDescent="0.2">
      <c r="A46" s="65" t="s">
        <v>67</v>
      </c>
      <c r="B46" s="65" t="s">
        <v>92</v>
      </c>
      <c r="C46" s="83" t="s">
        <v>128</v>
      </c>
      <c r="D46" s="84"/>
      <c r="E46" s="85">
        <v>407.44</v>
      </c>
      <c r="F46" s="86"/>
      <c r="G46" s="84"/>
      <c r="H46" s="50">
        <f>E46</f>
        <v>407.44</v>
      </c>
    </row>
    <row r="47" spans="1:8" ht="9.75" customHeight="1" x14ac:dyDescent="0.2">
      <c r="A47" s="65"/>
      <c r="B47" s="65"/>
      <c r="C47" s="75"/>
      <c r="D47" s="87"/>
      <c r="E47" s="88"/>
      <c r="F47" s="89"/>
      <c r="G47" s="87"/>
      <c r="H47" s="51">
        <f t="shared" ref="H47:H49" si="3">E47</f>
        <v>0</v>
      </c>
    </row>
    <row r="48" spans="1:8" ht="9.75" customHeight="1" x14ac:dyDescent="0.2">
      <c r="A48" s="65"/>
      <c r="B48" s="65"/>
      <c r="C48" s="75"/>
      <c r="D48" s="87"/>
      <c r="E48" s="88"/>
      <c r="F48" s="89"/>
      <c r="G48" s="87"/>
      <c r="H48" s="51">
        <f t="shared" si="3"/>
        <v>0</v>
      </c>
    </row>
    <row r="49" spans="1:8" ht="9.75" customHeight="1" x14ac:dyDescent="0.2">
      <c r="A49" s="65"/>
      <c r="B49" s="65"/>
      <c r="C49" s="90"/>
      <c r="D49" s="91"/>
      <c r="E49" s="92"/>
      <c r="F49" s="93"/>
      <c r="G49" s="91"/>
      <c r="H49" s="52">
        <f t="shared" si="3"/>
        <v>0</v>
      </c>
    </row>
    <row r="50" spans="1:8" s="9" customFormat="1" x14ac:dyDescent="0.2">
      <c r="A50" s="15" t="str">
        <f>A44</f>
        <v>Location matériel</v>
      </c>
      <c r="B50" s="17"/>
      <c r="C50" s="17"/>
      <c r="D50" s="16"/>
      <c r="E50" s="17"/>
      <c r="F50" s="17"/>
      <c r="G50" s="29"/>
      <c r="H50" s="53">
        <f>SUM(H46:H49)</f>
        <v>407.44</v>
      </c>
    </row>
    <row r="51" spans="1:8" s="9" customFormat="1" ht="12" customHeight="1" thickBot="1" x14ac:dyDescent="0.25">
      <c r="A51" s="188" t="s">
        <v>31</v>
      </c>
      <c r="B51" s="189"/>
      <c r="C51" s="189"/>
      <c r="D51" s="189"/>
      <c r="E51" s="189"/>
      <c r="F51" s="189"/>
      <c r="G51" s="189"/>
      <c r="H51" s="190"/>
    </row>
    <row r="52" spans="1:8" s="12" customFormat="1" ht="13.5" customHeight="1" x14ac:dyDescent="0.2">
      <c r="A52" s="21" t="s">
        <v>11</v>
      </c>
      <c r="B52" s="38" t="s">
        <v>95</v>
      </c>
      <c r="C52" s="22" t="s">
        <v>32</v>
      </c>
      <c r="D52" s="22" t="s">
        <v>33</v>
      </c>
      <c r="E52" s="209" t="s">
        <v>86</v>
      </c>
      <c r="F52" s="210"/>
      <c r="G52" s="211"/>
      <c r="H52" s="24" t="s">
        <v>12</v>
      </c>
    </row>
    <row r="53" spans="1:8" ht="10.5" customHeight="1" x14ac:dyDescent="0.2">
      <c r="A53" s="65" t="s">
        <v>118</v>
      </c>
      <c r="B53" s="65" t="s">
        <v>92</v>
      </c>
      <c r="C53" s="94">
        <v>70</v>
      </c>
      <c r="D53" s="74"/>
      <c r="E53" s="96" t="s">
        <v>114</v>
      </c>
      <c r="F53" s="96"/>
      <c r="G53" s="95"/>
      <c r="H53" s="54">
        <f>C53+D53</f>
        <v>70</v>
      </c>
    </row>
    <row r="54" spans="1:8" ht="8.4499999999999993" customHeight="1" x14ac:dyDescent="0.2">
      <c r="A54" s="65" t="s">
        <v>150</v>
      </c>
      <c r="B54" s="65" t="s">
        <v>92</v>
      </c>
      <c r="C54" s="76">
        <v>129.6</v>
      </c>
      <c r="D54" s="69"/>
      <c r="E54" s="89" t="s">
        <v>149</v>
      </c>
      <c r="F54" s="89"/>
      <c r="G54" s="87"/>
      <c r="H54" s="51">
        <f t="shared" ref="H54:H61" si="4">C54+D54</f>
        <v>129.6</v>
      </c>
    </row>
    <row r="55" spans="1:8" ht="8.4499999999999993" customHeight="1" x14ac:dyDescent="0.2">
      <c r="A55" s="65" t="s">
        <v>129</v>
      </c>
      <c r="B55" s="65" t="s">
        <v>92</v>
      </c>
      <c r="C55" s="76">
        <v>563</v>
      </c>
      <c r="D55" s="69"/>
      <c r="E55" s="89"/>
      <c r="F55" s="89"/>
      <c r="G55" s="87"/>
      <c r="H55" s="51">
        <f t="shared" si="4"/>
        <v>563</v>
      </c>
    </row>
    <row r="56" spans="1:8" ht="8.4499999999999993" customHeight="1" x14ac:dyDescent="0.2">
      <c r="A56" s="65"/>
      <c r="B56" s="65"/>
      <c r="C56" s="76"/>
      <c r="D56" s="69"/>
      <c r="E56" s="89"/>
      <c r="F56" s="89"/>
      <c r="G56" s="87"/>
      <c r="H56" s="51">
        <f t="shared" si="4"/>
        <v>0</v>
      </c>
    </row>
    <row r="57" spans="1:8" ht="8.4499999999999993" customHeight="1" x14ac:dyDescent="0.2">
      <c r="A57" s="65"/>
      <c r="B57" s="65"/>
      <c r="C57" s="76"/>
      <c r="D57" s="69"/>
      <c r="E57" s="89"/>
      <c r="F57" s="89"/>
      <c r="G57" s="87"/>
      <c r="H57" s="51">
        <f t="shared" si="4"/>
        <v>0</v>
      </c>
    </row>
    <row r="58" spans="1:8" ht="8.4499999999999993" customHeight="1" x14ac:dyDescent="0.2">
      <c r="A58" s="65"/>
      <c r="B58" s="65"/>
      <c r="C58" s="76"/>
      <c r="D58" s="69"/>
      <c r="E58" s="89"/>
      <c r="F58" s="89"/>
      <c r="G58" s="87"/>
      <c r="H58" s="51">
        <f t="shared" si="4"/>
        <v>0</v>
      </c>
    </row>
    <row r="59" spans="1:8" ht="8.4499999999999993" customHeight="1" x14ac:dyDescent="0.2">
      <c r="A59" s="65"/>
      <c r="B59" s="65"/>
      <c r="C59" s="76"/>
      <c r="D59" s="69"/>
      <c r="E59" s="89"/>
      <c r="F59" s="89"/>
      <c r="G59" s="87"/>
      <c r="H59" s="51">
        <f t="shared" si="4"/>
        <v>0</v>
      </c>
    </row>
    <row r="60" spans="1:8" ht="8.4499999999999993" customHeight="1" x14ac:dyDescent="0.2">
      <c r="A60" s="65"/>
      <c r="B60" s="65"/>
      <c r="C60" s="76"/>
      <c r="D60" s="69"/>
      <c r="E60" s="89"/>
      <c r="F60" s="89"/>
      <c r="G60" s="87"/>
      <c r="H60" s="51">
        <f t="shared" si="4"/>
        <v>0</v>
      </c>
    </row>
    <row r="61" spans="1:8" ht="8.4499999999999993" customHeight="1" x14ac:dyDescent="0.2">
      <c r="A61" s="65"/>
      <c r="B61" s="65"/>
      <c r="C61" s="97"/>
      <c r="D61" s="98"/>
      <c r="E61" s="100"/>
      <c r="F61" s="159"/>
      <c r="G61" s="99"/>
      <c r="H61" s="55">
        <f t="shared" si="4"/>
        <v>0</v>
      </c>
    </row>
    <row r="62" spans="1:8" x14ac:dyDescent="0.2">
      <c r="A62" s="15" t="s">
        <v>31</v>
      </c>
      <c r="B62" s="17"/>
      <c r="C62" s="17"/>
      <c r="D62" s="16"/>
      <c r="E62" s="17"/>
      <c r="F62" s="17"/>
      <c r="G62" s="29"/>
      <c r="H62" s="53">
        <f>SUM(H53:H61)</f>
        <v>762.6</v>
      </c>
    </row>
    <row r="63" spans="1:8" ht="13.5" customHeight="1" thickBot="1" x14ac:dyDescent="0.25">
      <c r="A63" s="188" t="s">
        <v>37</v>
      </c>
      <c r="B63" s="189"/>
      <c r="C63" s="189"/>
      <c r="D63" s="189"/>
      <c r="E63" s="189"/>
      <c r="F63" s="189"/>
      <c r="G63" s="189"/>
      <c r="H63" s="190"/>
    </row>
    <row r="64" spans="1:8" s="9" customFormat="1" ht="14.25" customHeight="1" x14ac:dyDescent="0.2">
      <c r="A64" s="21" t="s">
        <v>23</v>
      </c>
      <c r="B64" s="35"/>
      <c r="C64" s="22" t="s">
        <v>35</v>
      </c>
      <c r="D64" s="154"/>
      <c r="E64" s="23"/>
      <c r="F64" s="23"/>
      <c r="G64" s="25"/>
      <c r="H64" s="24" t="s">
        <v>12</v>
      </c>
    </row>
    <row r="65" spans="1:8" s="9" customFormat="1" ht="9.75" customHeight="1" x14ac:dyDescent="0.2">
      <c r="A65" s="101" t="s">
        <v>89</v>
      </c>
      <c r="B65" s="101" t="s">
        <v>92</v>
      </c>
      <c r="C65" s="102">
        <v>400</v>
      </c>
      <c r="D65" s="155"/>
      <c r="E65" s="103"/>
      <c r="F65" s="103"/>
      <c r="G65" s="104"/>
      <c r="H65" s="56">
        <f>C65</f>
        <v>400</v>
      </c>
    </row>
    <row r="66" spans="1:8" ht="9.75" customHeight="1" x14ac:dyDescent="0.2">
      <c r="A66" s="105"/>
      <c r="B66" s="105"/>
      <c r="C66" s="106"/>
      <c r="D66" s="156"/>
      <c r="E66" s="109"/>
      <c r="F66" s="109"/>
      <c r="G66" s="110"/>
      <c r="H66" s="57">
        <f t="shared" ref="H66:H72" si="5">C66</f>
        <v>0</v>
      </c>
    </row>
    <row r="67" spans="1:8" ht="9.75" customHeight="1" x14ac:dyDescent="0.2">
      <c r="A67" s="108"/>
      <c r="B67" s="108"/>
      <c r="C67" s="106"/>
      <c r="D67" s="156"/>
      <c r="E67" s="109"/>
      <c r="F67" s="109"/>
      <c r="G67" s="110"/>
      <c r="H67" s="57"/>
    </row>
    <row r="68" spans="1:8" ht="9.75" customHeight="1" x14ac:dyDescent="0.2">
      <c r="A68" s="108"/>
      <c r="B68" s="108"/>
      <c r="C68" s="106"/>
      <c r="D68" s="156"/>
      <c r="E68" s="109"/>
      <c r="F68" s="109"/>
      <c r="G68" s="110"/>
      <c r="H68" s="57"/>
    </row>
    <row r="69" spans="1:8" ht="9.75" customHeight="1" x14ac:dyDescent="0.2">
      <c r="A69" s="108"/>
      <c r="B69" s="108"/>
      <c r="C69" s="106"/>
      <c r="D69" s="156"/>
      <c r="E69" s="109"/>
      <c r="F69" s="109"/>
      <c r="G69" s="110"/>
      <c r="H69" s="57"/>
    </row>
    <row r="70" spans="1:8" ht="9.75" customHeight="1" x14ac:dyDescent="0.2">
      <c r="A70" s="111"/>
      <c r="B70" s="111"/>
      <c r="C70" s="112"/>
      <c r="D70" s="157"/>
      <c r="E70" s="114"/>
      <c r="F70" s="114"/>
      <c r="G70" s="115"/>
      <c r="H70" s="57">
        <f t="shared" si="5"/>
        <v>0</v>
      </c>
    </row>
    <row r="71" spans="1:8" ht="9.75" customHeight="1" x14ac:dyDescent="0.2">
      <c r="A71" s="111"/>
      <c r="B71" s="111"/>
      <c r="C71" s="112"/>
      <c r="D71" s="157"/>
      <c r="E71" s="114"/>
      <c r="F71" s="114"/>
      <c r="G71" s="115"/>
      <c r="H71" s="57">
        <f t="shared" si="5"/>
        <v>0</v>
      </c>
    </row>
    <row r="72" spans="1:8" ht="9.75" customHeight="1" x14ac:dyDescent="0.2">
      <c r="A72" s="111"/>
      <c r="B72" s="111"/>
      <c r="C72" s="113"/>
      <c r="D72" s="82"/>
      <c r="E72" s="117"/>
      <c r="F72" s="117"/>
      <c r="G72" s="118"/>
      <c r="H72" s="158">
        <f t="shared" si="5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SUM(H65:H72)</f>
        <v>400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21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26"/>
      <c r="G75" s="27"/>
      <c r="H75" s="24" t="s">
        <v>12</v>
      </c>
    </row>
    <row r="76" spans="1:8" ht="8.4499999999999993" customHeight="1" x14ac:dyDescent="0.2">
      <c r="A76" s="65" t="s">
        <v>119</v>
      </c>
      <c r="B76" s="65" t="s">
        <v>92</v>
      </c>
      <c r="C76" s="119"/>
      <c r="D76" s="67"/>
      <c r="E76" s="120"/>
      <c r="F76" s="86"/>
      <c r="G76" s="84"/>
      <c r="H76" s="50">
        <v>254</v>
      </c>
    </row>
    <row r="77" spans="1:8" ht="8.4499999999999993" customHeight="1" x14ac:dyDescent="0.2">
      <c r="A77" s="65" t="s">
        <v>165</v>
      </c>
      <c r="B77" s="65" t="s">
        <v>92</v>
      </c>
      <c r="C77" s="76"/>
      <c r="D77" s="69"/>
      <c r="E77" s="75"/>
      <c r="F77" s="89"/>
      <c r="G77" s="87"/>
      <c r="H77" s="51">
        <v>324</v>
      </c>
    </row>
    <row r="78" spans="1:8" ht="8.4499999999999993" customHeight="1" x14ac:dyDescent="0.2">
      <c r="A78" s="65" t="s">
        <v>173</v>
      </c>
      <c r="B78" s="65" t="s">
        <v>92</v>
      </c>
      <c r="C78" s="121"/>
      <c r="D78" s="71"/>
      <c r="E78" s="122"/>
      <c r="F78" s="93"/>
      <c r="G78" s="91"/>
      <c r="H78" s="52">
        <v>254</v>
      </c>
    </row>
    <row r="79" spans="1:8" x14ac:dyDescent="0.2">
      <c r="A79" s="123" t="s">
        <v>38</v>
      </c>
      <c r="B79" s="124"/>
      <c r="C79" s="124"/>
      <c r="D79" s="125"/>
      <c r="E79" s="124"/>
      <c r="F79" s="124"/>
      <c r="G79" s="126"/>
      <c r="H79" s="53">
        <f>SUM(H76:H78)</f>
        <v>832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92</v>
      </c>
      <c r="C82" s="127"/>
      <c r="D82" s="128"/>
      <c r="E82" s="120"/>
      <c r="F82" s="100"/>
      <c r="G82" s="99"/>
      <c r="H82" s="52">
        <v>3060</v>
      </c>
    </row>
    <row r="83" spans="1:8" ht="10.5" customHeight="1" x14ac:dyDescent="0.2">
      <c r="A83" s="65" t="s">
        <v>29</v>
      </c>
      <c r="B83" s="65" t="s">
        <v>92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92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3060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44">
        <f>H5+H6+H22++H43+H50+H62+H73+H79+H85</f>
        <v>22658.487999999998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sortState ref="G72:G79">
    <sortCondition ref="G72"/>
  </sortState>
  <dataConsolidate/>
  <mergeCells count="44">
    <mergeCell ref="F36:G36"/>
    <mergeCell ref="F37:G37"/>
    <mergeCell ref="F38:G38"/>
    <mergeCell ref="F39:G39"/>
    <mergeCell ref="F40:G40"/>
    <mergeCell ref="A63:H63"/>
    <mergeCell ref="A74:H74"/>
    <mergeCell ref="A80:H80"/>
    <mergeCell ref="A2:H2"/>
    <mergeCell ref="A7:H7"/>
    <mergeCell ref="F8:G8"/>
    <mergeCell ref="A23:H23"/>
    <mergeCell ref="A44:H44"/>
    <mergeCell ref="F45:G45"/>
    <mergeCell ref="E52:G52"/>
    <mergeCell ref="F24:G24"/>
    <mergeCell ref="F25:G25"/>
    <mergeCell ref="F26:G26"/>
    <mergeCell ref="F12:G12"/>
    <mergeCell ref="F13:G13"/>
    <mergeCell ref="F19:G19"/>
    <mergeCell ref="B1:D1"/>
    <mergeCell ref="F9:G9"/>
    <mergeCell ref="F10:G10"/>
    <mergeCell ref="F11:G11"/>
    <mergeCell ref="A51:H51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41:G41"/>
    <mergeCell ref="F42:G42"/>
    <mergeCell ref="F20:G20"/>
    <mergeCell ref="F21:G21"/>
    <mergeCell ref="F14:G14"/>
    <mergeCell ref="F15:G15"/>
    <mergeCell ref="F16:G16"/>
    <mergeCell ref="F17:G17"/>
    <mergeCell ref="F18:G18"/>
  </mergeCells>
  <conditionalFormatting sqref="B25:B42">
    <cfRule type="containsText" dxfId="337" priority="34" operator="containsText" text="Non">
      <formula>NOT(ISERROR(SEARCH("Non",B25)))</formula>
    </cfRule>
  </conditionalFormatting>
  <conditionalFormatting sqref="H25:H43">
    <cfRule type="expression" dxfId="336" priority="28">
      <formula>E25="non"</formula>
    </cfRule>
  </conditionalFormatting>
  <conditionalFormatting sqref="C25:C42">
    <cfRule type="expression" dxfId="335" priority="27">
      <formula>B25="non"</formula>
    </cfRule>
  </conditionalFormatting>
  <conditionalFormatting sqref="D25:D41">
    <cfRule type="expression" dxfId="334" priority="24">
      <formula>B25="non"</formula>
    </cfRule>
  </conditionalFormatting>
  <conditionalFormatting sqref="E25:E42">
    <cfRule type="expression" dxfId="333" priority="23">
      <formula>B25="non"</formula>
    </cfRule>
  </conditionalFormatting>
  <conditionalFormatting sqref="F25:F42">
    <cfRule type="expression" dxfId="332" priority="22">
      <formula>B25="non"</formula>
    </cfRule>
  </conditionalFormatting>
  <conditionalFormatting sqref="H25:H42">
    <cfRule type="expression" dxfId="331" priority="21" stopIfTrue="1">
      <formula>B25="non"</formula>
    </cfRule>
  </conditionalFormatting>
  <conditionalFormatting sqref="A25:A42">
    <cfRule type="expression" dxfId="330" priority="20">
      <formula>B25="non"</formula>
    </cfRule>
  </conditionalFormatting>
  <conditionalFormatting sqref="A46:A49">
    <cfRule type="expression" dxfId="329" priority="19">
      <formula>$B46="non"</formula>
    </cfRule>
  </conditionalFormatting>
  <conditionalFormatting sqref="C46:H49">
    <cfRule type="expression" dxfId="328" priority="18">
      <formula>$B46="non"</formula>
    </cfRule>
  </conditionalFormatting>
  <conditionalFormatting sqref="A53:A61">
    <cfRule type="expression" dxfId="327" priority="17">
      <formula>$B53="non"</formula>
    </cfRule>
  </conditionalFormatting>
  <conditionalFormatting sqref="C53:H61">
    <cfRule type="expression" dxfId="326" priority="16">
      <formula>$B53="non"</formula>
    </cfRule>
  </conditionalFormatting>
  <conditionalFormatting sqref="A77:A78">
    <cfRule type="expression" dxfId="325" priority="15">
      <formula>$B77="non"</formula>
    </cfRule>
  </conditionalFormatting>
  <conditionalFormatting sqref="C76:H78">
    <cfRule type="expression" dxfId="324" priority="14">
      <formula>$B76="non"</formula>
    </cfRule>
  </conditionalFormatting>
  <conditionalFormatting sqref="A76">
    <cfRule type="expression" dxfId="323" priority="13">
      <formula>$B76="non"</formula>
    </cfRule>
  </conditionalFormatting>
  <conditionalFormatting sqref="C82:H84">
    <cfRule type="expression" dxfId="322" priority="12">
      <formula>$B82="non"</formula>
    </cfRule>
  </conditionalFormatting>
  <conditionalFormatting sqref="A82:A84">
    <cfRule type="expression" dxfId="321" priority="11">
      <formula>$B82="non"</formula>
    </cfRule>
  </conditionalFormatting>
  <conditionalFormatting sqref="B9:B21">
    <cfRule type="containsText" dxfId="320" priority="10" operator="containsText" text="Non">
      <formula>NOT(ISERROR(SEARCH("Non",B9)))</formula>
    </cfRule>
  </conditionalFormatting>
  <conditionalFormatting sqref="A9:A21">
    <cfRule type="expression" dxfId="319" priority="9">
      <formula>B9="non"</formula>
    </cfRule>
  </conditionalFormatting>
  <conditionalFormatting sqref="C9:C21">
    <cfRule type="expression" dxfId="318" priority="8">
      <formula>B9="non"</formula>
    </cfRule>
  </conditionalFormatting>
  <conditionalFormatting sqref="E9:E21">
    <cfRule type="expression" dxfId="317" priority="6">
      <formula>B9="non"</formula>
    </cfRule>
  </conditionalFormatting>
  <conditionalFormatting sqref="F9:F21">
    <cfRule type="expression" dxfId="316" priority="5">
      <formula>B9="non"</formula>
    </cfRule>
  </conditionalFormatting>
  <conditionalFormatting sqref="H9:H21">
    <cfRule type="expression" dxfId="315" priority="4">
      <formula>E9="non"</formula>
    </cfRule>
  </conditionalFormatting>
  <conditionalFormatting sqref="H9:H21">
    <cfRule type="expression" dxfId="314" priority="3" stopIfTrue="1">
      <formula>B9="non"</formula>
    </cfRule>
  </conditionalFormatting>
  <conditionalFormatting sqref="D9:D21">
    <cfRule type="expression" dxfId="313" priority="2">
      <formula>A9="non"</formula>
    </cfRule>
  </conditionalFormatting>
  <conditionalFormatting sqref="D42">
    <cfRule type="expression" dxfId="312" priority="1">
      <formula>C42="non"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5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LISTE!$F$1:$F$2</xm:f>
          </x14:formula1>
          <xm:sqref>B65:B72 B46:B49 B53:B61 B76:B78 B82:B84 B9:B21 B25:B42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LISTE!$E$1:$E$5</xm:f>
          </x14:formula1>
          <xm:sqref>A65:A72</xm:sqref>
        </x14:dataValidation>
        <x14:dataValidation type="list" showInputMessage="1">
          <x14:formula1>
            <xm:f>LISTE!$D$1:$D$10</xm:f>
          </x14:formula1>
          <xm:sqref>D25</xm:sqref>
        </x14:dataValidation>
        <x14:dataValidation type="list" showInputMessage="1">
          <x14:formula1>
            <xm:f>LISTE!$B$1:$B$27</xm:f>
          </x14:formula1>
          <xm:sqref>A25:A42</xm:sqref>
        </x14:dataValidation>
        <x14:dataValidation type="list" showInputMessage="1">
          <x14:formula1>
            <xm:f>LISTE!$D$1:$D$8</xm:f>
          </x14:formula1>
          <xm:sqref>D26:D42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66"/>
    <pageSetUpPr fitToPage="1"/>
  </sheetPr>
  <dimension ref="A1:I90"/>
  <sheetViews>
    <sheetView topLeftCell="A4" zoomScalePageLayoutView="110" workbookViewId="0">
      <selection activeCell="F19" sqref="F19:G19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40977</v>
      </c>
      <c r="C1" s="179"/>
      <c r="D1" s="180"/>
      <c r="E1" s="34" t="s">
        <v>1</v>
      </c>
      <c r="F1" s="145" t="s">
        <v>130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>
        <v>1760</v>
      </c>
      <c r="G18" s="187"/>
      <c r="H18" s="47">
        <f t="shared" si="0"/>
        <v>1760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1760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72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75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75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75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75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75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75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75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122"/>
      <c r="F64" s="159"/>
      <c r="G64" s="176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1760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311" priority="26" operator="containsText" text="Non">
      <formula>NOT(ISERROR(SEARCH("Non",B25)))</formula>
    </cfRule>
  </conditionalFormatting>
  <conditionalFormatting sqref="H25:H46">
    <cfRule type="expression" dxfId="310" priority="25">
      <formula>E25="non"</formula>
    </cfRule>
  </conditionalFormatting>
  <conditionalFormatting sqref="C25:C45">
    <cfRule type="expression" dxfId="309" priority="24">
      <formula>B25="non"</formula>
    </cfRule>
  </conditionalFormatting>
  <conditionalFormatting sqref="D25:D44">
    <cfRule type="expression" dxfId="308" priority="23">
      <formula>B25="non"</formula>
    </cfRule>
  </conditionalFormatting>
  <conditionalFormatting sqref="E25:E45">
    <cfRule type="expression" dxfId="307" priority="22">
      <formula>B25="non"</formula>
    </cfRule>
  </conditionalFormatting>
  <conditionalFormatting sqref="F25:F45">
    <cfRule type="expression" dxfId="306" priority="21">
      <formula>B25="non"</formula>
    </cfRule>
  </conditionalFormatting>
  <conditionalFormatting sqref="H25:H45">
    <cfRule type="expression" dxfId="305" priority="20" stopIfTrue="1">
      <formula>B25="non"</formula>
    </cfRule>
  </conditionalFormatting>
  <conditionalFormatting sqref="A25:A45">
    <cfRule type="expression" dxfId="304" priority="19">
      <formula>B25="non"</formula>
    </cfRule>
  </conditionalFormatting>
  <conditionalFormatting sqref="A49:A52">
    <cfRule type="expression" dxfId="303" priority="18">
      <formula>$B49="non"</formula>
    </cfRule>
  </conditionalFormatting>
  <conditionalFormatting sqref="C49:H52">
    <cfRule type="expression" dxfId="302" priority="17">
      <formula>$B49="non"</formula>
    </cfRule>
  </conditionalFormatting>
  <conditionalFormatting sqref="A56:A64">
    <cfRule type="expression" dxfId="301" priority="16">
      <formula>$B56="non"</formula>
    </cfRule>
  </conditionalFormatting>
  <conditionalFormatting sqref="C56:H64">
    <cfRule type="expression" dxfId="300" priority="15">
      <formula>$B56="non"</formula>
    </cfRule>
  </conditionalFormatting>
  <conditionalFormatting sqref="A77:A78">
    <cfRule type="expression" dxfId="299" priority="14">
      <formula>$B77="non"</formula>
    </cfRule>
  </conditionalFormatting>
  <conditionalFormatting sqref="C76:H78">
    <cfRule type="expression" dxfId="298" priority="13">
      <formula>$B76="non"</formula>
    </cfRule>
  </conditionalFormatting>
  <conditionalFormatting sqref="A76">
    <cfRule type="expression" dxfId="297" priority="12">
      <formula>$B76="non"</formula>
    </cfRule>
  </conditionalFormatting>
  <conditionalFormatting sqref="C82:H84">
    <cfRule type="expression" dxfId="296" priority="11">
      <formula>$B82="non"</formula>
    </cfRule>
  </conditionalFormatting>
  <conditionalFormatting sqref="A82:A84">
    <cfRule type="expression" dxfId="295" priority="10">
      <formula>$B82="non"</formula>
    </cfRule>
  </conditionalFormatting>
  <conditionalFormatting sqref="B9:B21">
    <cfRule type="containsText" dxfId="294" priority="9" operator="containsText" text="Non">
      <formula>NOT(ISERROR(SEARCH("Non",B9)))</formula>
    </cfRule>
  </conditionalFormatting>
  <conditionalFormatting sqref="A9:A21">
    <cfRule type="expression" dxfId="293" priority="8">
      <formula>B9="non"</formula>
    </cfRule>
  </conditionalFormatting>
  <conditionalFormatting sqref="C9:C21">
    <cfRule type="expression" dxfId="292" priority="7">
      <formula>B9="non"</formula>
    </cfRule>
  </conditionalFormatting>
  <conditionalFormatting sqref="E9:E21">
    <cfRule type="expression" dxfId="291" priority="6">
      <formula>B9="non"</formula>
    </cfRule>
  </conditionalFormatting>
  <conditionalFormatting sqref="F9:F21">
    <cfRule type="expression" dxfId="290" priority="5">
      <formula>B9="non"</formula>
    </cfRule>
  </conditionalFormatting>
  <conditionalFormatting sqref="H9:H21">
    <cfRule type="expression" dxfId="289" priority="4">
      <formula>E9="non"</formula>
    </cfRule>
  </conditionalFormatting>
  <conditionalFormatting sqref="H9:H21">
    <cfRule type="expression" dxfId="288" priority="3" stopIfTrue="1">
      <formula>B9="non"</formula>
    </cfRule>
  </conditionalFormatting>
  <conditionalFormatting sqref="D9:D21">
    <cfRule type="expression" dxfId="287" priority="2">
      <formula>A9="non"</formula>
    </cfRule>
  </conditionalFormatting>
  <conditionalFormatting sqref="D45">
    <cfRule type="expression" dxfId="286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66"/>
    <pageSetUpPr fitToPage="1"/>
  </sheetPr>
  <dimension ref="A1:I90"/>
  <sheetViews>
    <sheetView topLeftCell="A7" zoomScalePageLayoutView="110" workbookViewId="0">
      <selection activeCell="G49" sqref="G49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147" t="s">
        <v>0</v>
      </c>
      <c r="B1" s="179">
        <v>40978</v>
      </c>
      <c r="C1" s="179"/>
      <c r="D1" s="180"/>
      <c r="E1" s="148" t="s">
        <v>1</v>
      </c>
      <c r="F1" s="145" t="s">
        <v>131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116</v>
      </c>
      <c r="B9" s="65" t="s">
        <v>92</v>
      </c>
      <c r="C9" s="66" t="s">
        <v>117</v>
      </c>
      <c r="D9" s="67" t="s">
        <v>7</v>
      </c>
      <c r="E9" s="67">
        <v>77.84</v>
      </c>
      <c r="F9" s="201"/>
      <c r="G9" s="202"/>
      <c r="H9" s="61">
        <f>E9+F9</f>
        <v>77.84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77.84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 t="s">
        <v>65</v>
      </c>
      <c r="B25" s="65" t="s">
        <v>92</v>
      </c>
      <c r="C25" s="72" t="s">
        <v>72</v>
      </c>
      <c r="D25" s="73" t="s">
        <v>78</v>
      </c>
      <c r="E25" s="74">
        <v>1642.5</v>
      </c>
      <c r="F25" s="205"/>
      <c r="G25" s="206"/>
      <c r="H25" s="46">
        <f>E25+F25</f>
        <v>1642.5</v>
      </c>
    </row>
    <row r="26" spans="1:8" ht="11.25" customHeight="1" x14ac:dyDescent="0.2">
      <c r="A26" s="64" t="s">
        <v>166</v>
      </c>
      <c r="B26" s="65" t="s">
        <v>92</v>
      </c>
      <c r="C26" s="75"/>
      <c r="D26" s="68"/>
      <c r="E26" s="76">
        <v>13510</v>
      </c>
      <c r="F26" s="186"/>
      <c r="G26" s="187"/>
      <c r="H26" s="47">
        <f t="shared" ref="H26:H45" si="1">E26+F26</f>
        <v>13510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>
        <f>IF(SUM(E25:E45)=0,"",SUM(E25:E45))</f>
        <v>15152.5</v>
      </c>
      <c r="F46" s="16" t="str">
        <f>IF(SUM(F25:F45)=0,"",SUM(F25:F45))</f>
        <v/>
      </c>
      <c r="G46" s="18"/>
      <c r="H46" s="49">
        <f>SUM(H25:H45)</f>
        <v>15152.5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 t="s">
        <v>154</v>
      </c>
      <c r="B56" s="65" t="s">
        <v>94</v>
      </c>
      <c r="C56" s="94">
        <v>206.76</v>
      </c>
      <c r="D56" s="74"/>
      <c r="E56" s="72" t="s">
        <v>155</v>
      </c>
      <c r="F56" s="96"/>
      <c r="G56" s="95"/>
      <c r="H56" s="54">
        <f>C56+D56</f>
        <v>206.76</v>
      </c>
    </row>
    <row r="57" spans="1:8" ht="8.4499999999999993" customHeight="1" x14ac:dyDescent="0.2">
      <c r="A57" s="65"/>
      <c r="B57" s="65"/>
      <c r="C57" s="76">
        <v>115.92</v>
      </c>
      <c r="D57" s="69"/>
      <c r="E57" s="75" t="s">
        <v>156</v>
      </c>
      <c r="F57" s="89"/>
      <c r="G57" s="87"/>
      <c r="H57" s="51">
        <f t="shared" ref="H57:H64" si="3">C57+D57</f>
        <v>115.92</v>
      </c>
    </row>
    <row r="58" spans="1:8" ht="8.4499999999999993" customHeight="1" x14ac:dyDescent="0.2">
      <c r="A58" s="65"/>
      <c r="B58" s="65"/>
      <c r="C58" s="76">
        <v>251.64</v>
      </c>
      <c r="D58" s="69"/>
      <c r="E58" s="75" t="s">
        <v>157</v>
      </c>
      <c r="F58" s="89"/>
      <c r="G58" s="87"/>
      <c r="H58" s="51">
        <f t="shared" si="3"/>
        <v>251.64</v>
      </c>
    </row>
    <row r="59" spans="1:8" ht="8.4499999999999993" customHeight="1" x14ac:dyDescent="0.2">
      <c r="A59" s="65"/>
      <c r="B59" s="65"/>
      <c r="C59" s="76"/>
      <c r="D59" s="69"/>
      <c r="E59" s="75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75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75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75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75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122"/>
      <c r="F64" s="159"/>
      <c r="G64" s="176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574.31999999999994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 t="s">
        <v>90</v>
      </c>
      <c r="B68" s="101"/>
      <c r="C68" s="102">
        <v>603.25</v>
      </c>
      <c r="D68" s="102"/>
      <c r="E68" s="101"/>
      <c r="F68" s="103"/>
      <c r="G68" s="104"/>
      <c r="H68" s="56">
        <f>C68+D68</f>
        <v>603.25</v>
      </c>
    </row>
    <row r="69" spans="1:8" ht="9.75" customHeight="1" x14ac:dyDescent="0.2">
      <c r="A69" s="105" t="s">
        <v>171</v>
      </c>
      <c r="B69" s="105"/>
      <c r="C69" s="106">
        <v>675</v>
      </c>
      <c r="D69" s="107"/>
      <c r="E69" s="108"/>
      <c r="F69" s="109"/>
      <c r="G69" s="110"/>
      <c r="H69" s="57">
        <f t="shared" ref="H69:H72" si="4">C69+D69</f>
        <v>675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1278.25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v>1960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1960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19042.91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285" priority="26" operator="containsText" text="Non">
      <formula>NOT(ISERROR(SEARCH("Non",B25)))</formula>
    </cfRule>
  </conditionalFormatting>
  <conditionalFormatting sqref="H25:H46">
    <cfRule type="expression" dxfId="284" priority="25">
      <formula>E25="non"</formula>
    </cfRule>
  </conditionalFormatting>
  <conditionalFormatting sqref="C25:C45">
    <cfRule type="expression" dxfId="283" priority="24">
      <formula>B25="non"</formula>
    </cfRule>
  </conditionalFormatting>
  <conditionalFormatting sqref="D25:D44">
    <cfRule type="expression" dxfId="282" priority="23">
      <formula>B25="non"</formula>
    </cfRule>
  </conditionalFormatting>
  <conditionalFormatting sqref="E25:E45">
    <cfRule type="expression" dxfId="281" priority="22">
      <formula>B25="non"</formula>
    </cfRule>
  </conditionalFormatting>
  <conditionalFormatting sqref="F25:F45">
    <cfRule type="expression" dxfId="280" priority="21">
      <formula>B25="non"</formula>
    </cfRule>
  </conditionalFormatting>
  <conditionalFormatting sqref="H25:H45">
    <cfRule type="expression" dxfId="279" priority="20" stopIfTrue="1">
      <formula>B25="non"</formula>
    </cfRule>
  </conditionalFormatting>
  <conditionalFormatting sqref="A25:A45">
    <cfRule type="expression" dxfId="278" priority="19">
      <formula>B25="non"</formula>
    </cfRule>
  </conditionalFormatting>
  <conditionalFormatting sqref="A49:A52">
    <cfRule type="expression" dxfId="277" priority="18">
      <formula>$B49="non"</formula>
    </cfRule>
  </conditionalFormatting>
  <conditionalFormatting sqref="C49:H52">
    <cfRule type="expression" dxfId="276" priority="17">
      <formula>$B49="non"</formula>
    </cfRule>
  </conditionalFormatting>
  <conditionalFormatting sqref="A56:A64">
    <cfRule type="expression" dxfId="275" priority="16">
      <formula>$B56="non"</formula>
    </cfRule>
  </conditionalFormatting>
  <conditionalFormatting sqref="C56:H64">
    <cfRule type="expression" dxfId="274" priority="15">
      <formula>$B56="non"</formula>
    </cfRule>
  </conditionalFormatting>
  <conditionalFormatting sqref="A77:A78">
    <cfRule type="expression" dxfId="273" priority="14">
      <formula>$B77="non"</formula>
    </cfRule>
  </conditionalFormatting>
  <conditionalFormatting sqref="C76:H78">
    <cfRule type="expression" dxfId="272" priority="13">
      <formula>$B76="non"</formula>
    </cfRule>
  </conditionalFormatting>
  <conditionalFormatting sqref="A76">
    <cfRule type="expression" dxfId="271" priority="12">
      <formula>$B76="non"</formula>
    </cfRule>
  </conditionalFormatting>
  <conditionalFormatting sqref="C82:H84">
    <cfRule type="expression" dxfId="270" priority="11">
      <formula>$B82="non"</formula>
    </cfRule>
  </conditionalFormatting>
  <conditionalFormatting sqref="A82:A84">
    <cfRule type="expression" dxfId="269" priority="10">
      <formula>$B82="non"</formula>
    </cfRule>
  </conditionalFormatting>
  <conditionalFormatting sqref="B9:B21">
    <cfRule type="containsText" dxfId="268" priority="9" operator="containsText" text="Non">
      <formula>NOT(ISERROR(SEARCH("Non",B9)))</formula>
    </cfRule>
  </conditionalFormatting>
  <conditionalFormatting sqref="A9:A21">
    <cfRule type="expression" dxfId="267" priority="8">
      <formula>B9="non"</formula>
    </cfRule>
  </conditionalFormatting>
  <conditionalFormatting sqref="C9:C21">
    <cfRule type="expression" dxfId="266" priority="7">
      <formula>B9="non"</formula>
    </cfRule>
  </conditionalFormatting>
  <conditionalFormatting sqref="E9:E21">
    <cfRule type="expression" dxfId="265" priority="6">
      <formula>B9="non"</formula>
    </cfRule>
  </conditionalFormatting>
  <conditionalFormatting sqref="F9:F21">
    <cfRule type="expression" dxfId="264" priority="5">
      <formula>B9="non"</formula>
    </cfRule>
  </conditionalFormatting>
  <conditionalFormatting sqref="H9:H21">
    <cfRule type="expression" dxfId="263" priority="4">
      <formula>E9="non"</formula>
    </cfRule>
  </conditionalFormatting>
  <conditionalFormatting sqref="H9:H21">
    <cfRule type="expression" dxfId="262" priority="3" stopIfTrue="1">
      <formula>B9="non"</formula>
    </cfRule>
  </conditionalFormatting>
  <conditionalFormatting sqref="D9:D21">
    <cfRule type="expression" dxfId="261" priority="2">
      <formula>A9="non"</formula>
    </cfRule>
  </conditionalFormatting>
  <conditionalFormatting sqref="D45">
    <cfRule type="expression" dxfId="260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66"/>
    <pageSetUpPr fitToPage="1"/>
  </sheetPr>
  <dimension ref="A1:I90"/>
  <sheetViews>
    <sheetView topLeftCell="A49" zoomScalePageLayoutView="110" workbookViewId="0">
      <selection activeCell="F10" sqref="F10:G10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40978</v>
      </c>
      <c r="C1" s="179"/>
      <c r="D1" s="180"/>
      <c r="E1" s="34" t="s">
        <v>1</v>
      </c>
      <c r="F1" s="145" t="s">
        <v>177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72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75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75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75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75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75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75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75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122"/>
      <c r="F64" s="159"/>
      <c r="G64" s="176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 t="s">
        <v>167</v>
      </c>
      <c r="B68" s="101"/>
      <c r="C68" s="102">
        <v>181.25</v>
      </c>
      <c r="D68" s="102"/>
      <c r="E68" s="101"/>
      <c r="F68" s="103"/>
      <c r="G68" s="104"/>
      <c r="H68" s="56">
        <f>C68+D68</f>
        <v>181.25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181.25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181.25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259" priority="26" operator="containsText" text="Non">
      <formula>NOT(ISERROR(SEARCH("Non",B25)))</formula>
    </cfRule>
  </conditionalFormatting>
  <conditionalFormatting sqref="H25:H46">
    <cfRule type="expression" dxfId="258" priority="25">
      <formula>E25="non"</formula>
    </cfRule>
  </conditionalFormatting>
  <conditionalFormatting sqref="C25:C45">
    <cfRule type="expression" dxfId="257" priority="24">
      <formula>B25="non"</formula>
    </cfRule>
  </conditionalFormatting>
  <conditionalFormatting sqref="D25:D44">
    <cfRule type="expression" dxfId="256" priority="23">
      <formula>B25="non"</formula>
    </cfRule>
  </conditionalFormatting>
  <conditionalFormatting sqref="E25:E45">
    <cfRule type="expression" dxfId="255" priority="22">
      <formula>B25="non"</formula>
    </cfRule>
  </conditionalFormatting>
  <conditionalFormatting sqref="F25:F45">
    <cfRule type="expression" dxfId="254" priority="21">
      <formula>B25="non"</formula>
    </cfRule>
  </conditionalFormatting>
  <conditionalFormatting sqref="H25:H45">
    <cfRule type="expression" dxfId="253" priority="20" stopIfTrue="1">
      <formula>B25="non"</formula>
    </cfRule>
  </conditionalFormatting>
  <conditionalFormatting sqref="A25:A45">
    <cfRule type="expression" dxfId="252" priority="19">
      <formula>B25="non"</formula>
    </cfRule>
  </conditionalFormatting>
  <conditionalFormatting sqref="A49:A52">
    <cfRule type="expression" dxfId="251" priority="18">
      <formula>$B49="non"</formula>
    </cfRule>
  </conditionalFormatting>
  <conditionalFormatting sqref="C49:H52">
    <cfRule type="expression" dxfId="250" priority="17">
      <formula>$B49="non"</formula>
    </cfRule>
  </conditionalFormatting>
  <conditionalFormatting sqref="A56:A64">
    <cfRule type="expression" dxfId="249" priority="16">
      <formula>$B56="non"</formula>
    </cfRule>
  </conditionalFormatting>
  <conditionalFormatting sqref="C56:H64">
    <cfRule type="expression" dxfId="248" priority="15">
      <formula>$B56="non"</formula>
    </cfRule>
  </conditionalFormatting>
  <conditionalFormatting sqref="A77:A78">
    <cfRule type="expression" dxfId="247" priority="14">
      <formula>$B77="non"</formula>
    </cfRule>
  </conditionalFormatting>
  <conditionalFormatting sqref="C76:H78">
    <cfRule type="expression" dxfId="246" priority="13">
      <formula>$B76="non"</formula>
    </cfRule>
  </conditionalFormatting>
  <conditionalFormatting sqref="A76">
    <cfRule type="expression" dxfId="245" priority="12">
      <formula>$B76="non"</formula>
    </cfRule>
  </conditionalFormatting>
  <conditionalFormatting sqref="C82:H84">
    <cfRule type="expression" dxfId="244" priority="11">
      <formula>$B82="non"</formula>
    </cfRule>
  </conditionalFormatting>
  <conditionalFormatting sqref="A82:A84">
    <cfRule type="expression" dxfId="243" priority="10">
      <formula>$B82="non"</formula>
    </cfRule>
  </conditionalFormatting>
  <conditionalFormatting sqref="B9:B21">
    <cfRule type="containsText" dxfId="242" priority="9" operator="containsText" text="Non">
      <formula>NOT(ISERROR(SEARCH("Non",B9)))</formula>
    </cfRule>
  </conditionalFormatting>
  <conditionalFormatting sqref="A9:A21">
    <cfRule type="expression" dxfId="241" priority="8">
      <formula>B9="non"</formula>
    </cfRule>
  </conditionalFormatting>
  <conditionalFormatting sqref="C9:C21">
    <cfRule type="expression" dxfId="240" priority="7">
      <formula>B9="non"</formula>
    </cfRule>
  </conditionalFormatting>
  <conditionalFormatting sqref="E9:E21">
    <cfRule type="expression" dxfId="239" priority="6">
      <formula>B9="non"</formula>
    </cfRule>
  </conditionalFormatting>
  <conditionalFormatting sqref="F9:F21">
    <cfRule type="expression" dxfId="238" priority="5">
      <formula>B9="non"</formula>
    </cfRule>
  </conditionalFormatting>
  <conditionalFormatting sqref="H9:H21">
    <cfRule type="expression" dxfId="237" priority="4">
      <formula>E9="non"</formula>
    </cfRule>
  </conditionalFormatting>
  <conditionalFormatting sqref="H9:H21">
    <cfRule type="expression" dxfId="236" priority="3" stopIfTrue="1">
      <formula>B9="non"</formula>
    </cfRule>
  </conditionalFormatting>
  <conditionalFormatting sqref="D9:D21">
    <cfRule type="expression" dxfId="235" priority="2">
      <formula>A9="non"</formula>
    </cfRule>
  </conditionalFormatting>
  <conditionalFormatting sqref="D45">
    <cfRule type="expression" dxfId="234" priority="1">
      <formula>C45="non"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66"/>
    <pageSetUpPr fitToPage="1"/>
  </sheetPr>
  <dimension ref="A1:I89"/>
  <sheetViews>
    <sheetView view="pageLayout" topLeftCell="A58" zoomScale="110" zoomScaleNormal="100" zoomScalePageLayoutView="110" workbookViewId="0">
      <selection activeCell="B38" sqref="B38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40978</v>
      </c>
      <c r="C1" s="179"/>
      <c r="D1" s="180"/>
      <c r="E1" s="34" t="s">
        <v>1</v>
      </c>
      <c r="F1" s="145" t="s">
        <v>138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>
        <v>6421.45</v>
      </c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4495.0149999999994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10916.465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>
        <v>895</v>
      </c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139</v>
      </c>
      <c r="B9" s="65"/>
      <c r="C9" s="66"/>
      <c r="D9" s="67"/>
      <c r="E9" s="67">
        <v>142.80000000000001</v>
      </c>
      <c r="F9" s="212" t="s">
        <v>136</v>
      </c>
      <c r="G9" s="213"/>
      <c r="H9" s="46">
        <f>E9</f>
        <v>142.80000000000001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62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178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142.80000000000001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 t="s">
        <v>57</v>
      </c>
      <c r="B25" s="65" t="s">
        <v>92</v>
      </c>
      <c r="C25" s="75" t="s">
        <v>140</v>
      </c>
      <c r="D25" s="68" t="s">
        <v>122</v>
      </c>
      <c r="E25" s="76">
        <v>800</v>
      </c>
      <c r="F25" s="207">
        <v>156.80000000000001</v>
      </c>
      <c r="G25" s="208"/>
      <c r="H25" s="47">
        <f t="shared" ref="H25:H44" si="1">E25</f>
        <v>800</v>
      </c>
    </row>
    <row r="26" spans="1:8" ht="11.25" customHeight="1" x14ac:dyDescent="0.2">
      <c r="A26" s="64" t="s">
        <v>68</v>
      </c>
      <c r="B26" s="65" t="s">
        <v>92</v>
      </c>
      <c r="C26" s="75" t="s">
        <v>141</v>
      </c>
      <c r="D26" s="68" t="s">
        <v>79</v>
      </c>
      <c r="E26" s="76">
        <v>455</v>
      </c>
      <c r="F26" s="207">
        <v>80</v>
      </c>
      <c r="G26" s="208"/>
      <c r="H26" s="47">
        <f t="shared" si="1"/>
        <v>455</v>
      </c>
    </row>
    <row r="27" spans="1:8" s="11" customFormat="1" ht="11.25" customHeight="1" x14ac:dyDescent="0.2">
      <c r="A27" s="64" t="s">
        <v>46</v>
      </c>
      <c r="B27" s="65" t="s">
        <v>92</v>
      </c>
      <c r="C27" s="75" t="s">
        <v>142</v>
      </c>
      <c r="D27" s="68" t="s">
        <v>83</v>
      </c>
      <c r="E27" s="76">
        <v>370</v>
      </c>
      <c r="F27" s="207">
        <v>56</v>
      </c>
      <c r="G27" s="208"/>
      <c r="H27" s="47">
        <f>SUM(E27:G27)</f>
        <v>426</v>
      </c>
    </row>
    <row r="28" spans="1:8" ht="11.25" customHeight="1" x14ac:dyDescent="0.2">
      <c r="A28" s="64" t="s">
        <v>45</v>
      </c>
      <c r="B28" s="65" t="s">
        <v>92</v>
      </c>
      <c r="C28" s="75" t="s">
        <v>143</v>
      </c>
      <c r="D28" s="68" t="s">
        <v>83</v>
      </c>
      <c r="E28" s="76">
        <v>360</v>
      </c>
      <c r="F28" s="207">
        <v>88.8</v>
      </c>
      <c r="G28" s="208"/>
      <c r="H28" s="47">
        <f t="shared" si="1"/>
        <v>360</v>
      </c>
    </row>
    <row r="29" spans="1:8" ht="11.25" customHeight="1" x14ac:dyDescent="0.2">
      <c r="A29" s="64"/>
      <c r="B29" s="65"/>
      <c r="C29" s="75"/>
      <c r="D29" s="68"/>
      <c r="E29" s="76"/>
      <c r="F29" s="207"/>
      <c r="G29" s="208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207"/>
      <c r="G30" s="208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207"/>
      <c r="G31" s="208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207"/>
      <c r="G32" s="208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207"/>
      <c r="G33" s="208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207"/>
      <c r="G34" s="208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207"/>
      <c r="G35" s="208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207"/>
      <c r="G36" s="208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207"/>
      <c r="G37" s="208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207"/>
      <c r="G38" s="208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207"/>
      <c r="G39" s="208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214"/>
      <c r="G40" s="215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6"/>
      <c r="F41" s="207"/>
      <c r="G41" s="208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6"/>
      <c r="F42" s="207"/>
      <c r="G42" s="208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9"/>
      <c r="F43" s="207"/>
      <c r="G43" s="208"/>
      <c r="H43" s="47">
        <f t="shared" si="1"/>
        <v>0</v>
      </c>
    </row>
    <row r="44" spans="1:8" ht="11.25" customHeight="1" x14ac:dyDescent="0.2">
      <c r="A44" s="64"/>
      <c r="B44" s="65"/>
      <c r="C44" s="80"/>
      <c r="D44" s="81"/>
      <c r="E44" s="160"/>
      <c r="F44" s="207"/>
      <c r="G44" s="208"/>
      <c r="H44" s="62">
        <f t="shared" si="1"/>
        <v>0</v>
      </c>
    </row>
    <row r="45" spans="1:8" s="9" customFormat="1" x14ac:dyDescent="0.2">
      <c r="A45" s="15" t="str">
        <f>A23</f>
        <v>Sous traitance personnel</v>
      </c>
      <c r="B45" s="17"/>
      <c r="C45" s="17"/>
      <c r="D45" s="16" t="str">
        <f>IF(SUM(D25:D44)=0,"",SUM(D25:D44))</f>
        <v/>
      </c>
      <c r="E45" s="16">
        <f>IF(SUM(E25:E44)=0,"",SUM(E25:E44))</f>
        <v>1985</v>
      </c>
      <c r="F45" s="16">
        <f>IF(SUM(F25:F44)=0,"",SUM(F25:F44))</f>
        <v>381.6</v>
      </c>
      <c r="G45" s="18"/>
      <c r="H45" s="49">
        <f>SUM(H25:H44)</f>
        <v>2041</v>
      </c>
    </row>
    <row r="46" spans="1:8" ht="12.75" customHeight="1" thickBot="1" x14ac:dyDescent="0.25">
      <c r="A46" s="188" t="s">
        <v>29</v>
      </c>
      <c r="B46" s="189"/>
      <c r="C46" s="189"/>
      <c r="D46" s="189"/>
      <c r="E46" s="189"/>
      <c r="F46" s="189"/>
      <c r="G46" s="189"/>
      <c r="H46" s="190"/>
    </row>
    <row r="47" spans="1:8" ht="13.5" customHeight="1" x14ac:dyDescent="0.2">
      <c r="A47" s="38" t="s">
        <v>11</v>
      </c>
      <c r="B47" s="38" t="s">
        <v>95</v>
      </c>
      <c r="C47" s="38" t="s">
        <v>30</v>
      </c>
      <c r="D47" s="39"/>
      <c r="E47" s="22" t="s">
        <v>21</v>
      </c>
      <c r="F47" s="191" t="s">
        <v>22</v>
      </c>
      <c r="G47" s="192"/>
      <c r="H47" s="28" t="s">
        <v>12</v>
      </c>
    </row>
    <row r="48" spans="1:8" ht="9.75" customHeight="1" x14ac:dyDescent="0.2">
      <c r="A48" s="65" t="s">
        <v>153</v>
      </c>
      <c r="B48" s="65" t="s">
        <v>92</v>
      </c>
      <c r="C48" s="83" t="s">
        <v>174</v>
      </c>
      <c r="D48" s="84"/>
      <c r="E48" s="85">
        <v>22266</v>
      </c>
      <c r="F48" s="86"/>
      <c r="G48" s="84"/>
      <c r="H48" s="50">
        <f>E48</f>
        <v>22266</v>
      </c>
    </row>
    <row r="49" spans="1:8" ht="9.75" customHeight="1" x14ac:dyDescent="0.2">
      <c r="A49" s="65"/>
      <c r="B49" s="65"/>
      <c r="C49" s="75"/>
      <c r="D49" s="87"/>
      <c r="E49" s="88"/>
      <c r="F49" s="89"/>
      <c r="G49" s="87"/>
      <c r="H49" s="51">
        <f t="shared" ref="H49:H51" si="2"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si="2"/>
        <v>0</v>
      </c>
    </row>
    <row r="51" spans="1:8" ht="9.75" customHeight="1" x14ac:dyDescent="0.2">
      <c r="A51" s="65"/>
      <c r="B51" s="65"/>
      <c r="C51" s="90"/>
      <c r="D51" s="91"/>
      <c r="E51" s="92"/>
      <c r="F51" s="93"/>
      <c r="G51" s="91"/>
      <c r="H51" s="52">
        <f t="shared" si="2"/>
        <v>0</v>
      </c>
    </row>
    <row r="52" spans="1:8" s="9" customFormat="1" x14ac:dyDescent="0.2">
      <c r="A52" s="15" t="str">
        <f>A46</f>
        <v>Location matériel</v>
      </c>
      <c r="B52" s="17"/>
      <c r="C52" s="17"/>
      <c r="D52" s="16"/>
      <c r="E52" s="17"/>
      <c r="F52" s="17"/>
      <c r="G52" s="29"/>
      <c r="H52" s="53">
        <f>SUM(H48:H51)</f>
        <v>22266</v>
      </c>
    </row>
    <row r="53" spans="1:8" s="9" customFormat="1" ht="12" customHeight="1" thickBot="1" x14ac:dyDescent="0.25">
      <c r="A53" s="188" t="s">
        <v>31</v>
      </c>
      <c r="B53" s="189"/>
      <c r="C53" s="189"/>
      <c r="D53" s="189"/>
      <c r="E53" s="189"/>
      <c r="F53" s="189"/>
      <c r="G53" s="189"/>
      <c r="H53" s="190"/>
    </row>
    <row r="54" spans="1:8" s="12" customFormat="1" ht="13.5" customHeight="1" x14ac:dyDescent="0.2">
      <c r="A54" s="38" t="s">
        <v>11</v>
      </c>
      <c r="B54" s="38" t="s">
        <v>95</v>
      </c>
      <c r="C54" s="22" t="s">
        <v>32</v>
      </c>
      <c r="D54" s="22" t="s">
        <v>33</v>
      </c>
      <c r="E54" s="209" t="s">
        <v>86</v>
      </c>
      <c r="F54" s="210"/>
      <c r="G54" s="211"/>
      <c r="H54" s="24" t="s">
        <v>12</v>
      </c>
    </row>
    <row r="55" spans="1:8" ht="10.5" customHeight="1" x14ac:dyDescent="0.2">
      <c r="A55" s="65" t="s">
        <v>144</v>
      </c>
      <c r="B55" s="65" t="s">
        <v>92</v>
      </c>
      <c r="C55" s="94">
        <v>581.54999999999995</v>
      </c>
      <c r="D55" s="74"/>
      <c r="E55" s="72" t="s">
        <v>146</v>
      </c>
      <c r="F55" s="96"/>
      <c r="G55" s="95"/>
      <c r="H55" s="54">
        <f>C55+D55</f>
        <v>581.54999999999995</v>
      </c>
    </row>
    <row r="56" spans="1:8" x14ac:dyDescent="0.2">
      <c r="A56" s="65" t="s">
        <v>145</v>
      </c>
      <c r="B56" s="65" t="s">
        <v>92</v>
      </c>
      <c r="C56" s="76">
        <f>9*77</f>
        <v>693</v>
      </c>
      <c r="D56" s="69"/>
      <c r="E56" s="75" t="s">
        <v>148</v>
      </c>
      <c r="F56" s="89"/>
      <c r="G56" s="87"/>
      <c r="H56" s="51">
        <f t="shared" ref="H56:H63" si="3">C56+D56</f>
        <v>693</v>
      </c>
    </row>
    <row r="57" spans="1:8" ht="8.4499999999999993" customHeight="1" x14ac:dyDescent="0.2">
      <c r="A57" s="65"/>
      <c r="B57" s="65"/>
      <c r="C57" s="76"/>
      <c r="D57" s="69"/>
      <c r="E57" s="75"/>
      <c r="F57" s="89"/>
      <c r="G57" s="87"/>
      <c r="H57" s="51">
        <f t="shared" si="3"/>
        <v>0</v>
      </c>
    </row>
    <row r="58" spans="1:8" ht="8.4499999999999993" customHeight="1" x14ac:dyDescent="0.2">
      <c r="A58" s="65"/>
      <c r="B58" s="65"/>
      <c r="C58" s="76"/>
      <c r="D58" s="69"/>
      <c r="E58" s="75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75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75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75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75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97"/>
      <c r="D63" s="98"/>
      <c r="E63" s="122"/>
      <c r="F63" s="159"/>
      <c r="G63" s="176"/>
      <c r="H63" s="55">
        <f t="shared" si="3"/>
        <v>0</v>
      </c>
    </row>
    <row r="64" spans="1:8" x14ac:dyDescent="0.2">
      <c r="A64" s="15" t="s">
        <v>31</v>
      </c>
      <c r="B64" s="17"/>
      <c r="C64" s="17"/>
      <c r="D64" s="16"/>
      <c r="E64" s="17"/>
      <c r="F64" s="17"/>
      <c r="G64" s="29"/>
      <c r="H64" s="53">
        <f>SUM(H55:H63)</f>
        <v>1274.55</v>
      </c>
    </row>
    <row r="65" spans="1:8" ht="13.5" customHeight="1" thickBot="1" x14ac:dyDescent="0.25">
      <c r="A65" s="188" t="s">
        <v>37</v>
      </c>
      <c r="B65" s="189"/>
      <c r="C65" s="189"/>
      <c r="D65" s="189"/>
      <c r="E65" s="189"/>
      <c r="F65" s="189"/>
      <c r="G65" s="189"/>
      <c r="H65" s="190"/>
    </row>
    <row r="66" spans="1:8" s="9" customFormat="1" ht="14.25" customHeight="1" x14ac:dyDescent="0.2">
      <c r="A66" s="38" t="s">
        <v>23</v>
      </c>
      <c r="B66" s="38"/>
      <c r="C66" s="22" t="s">
        <v>35</v>
      </c>
      <c r="D66" s="22" t="s">
        <v>36</v>
      </c>
      <c r="E66" s="38"/>
      <c r="F66" s="23"/>
      <c r="G66" s="39"/>
      <c r="H66" s="24" t="s">
        <v>12</v>
      </c>
    </row>
    <row r="67" spans="1:8" s="9" customFormat="1" ht="9.75" customHeight="1" x14ac:dyDescent="0.2">
      <c r="A67" s="101"/>
      <c r="B67" s="101"/>
      <c r="C67" s="102"/>
      <c r="D67" s="102"/>
      <c r="E67" s="101"/>
      <c r="F67" s="103"/>
      <c r="G67" s="104"/>
      <c r="H67" s="56">
        <f>C67+D67</f>
        <v>0</v>
      </c>
    </row>
    <row r="68" spans="1:8" ht="9.75" customHeight="1" x14ac:dyDescent="0.2">
      <c r="A68" s="105"/>
      <c r="B68" s="105"/>
      <c r="C68" s="106"/>
      <c r="D68" s="107"/>
      <c r="E68" s="108"/>
      <c r="F68" s="109"/>
      <c r="G68" s="110"/>
      <c r="H68" s="57">
        <f t="shared" ref="H68:H71" si="4">C68+D68</f>
        <v>0</v>
      </c>
    </row>
    <row r="69" spans="1:8" ht="9.75" customHeight="1" x14ac:dyDescent="0.2">
      <c r="A69" s="111"/>
      <c r="B69" s="111"/>
      <c r="C69" s="112"/>
      <c r="D69" s="113"/>
      <c r="E69" s="111"/>
      <c r="F69" s="114"/>
      <c r="G69" s="115"/>
      <c r="H69" s="57">
        <f t="shared" si="4"/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3"/>
      <c r="D71" s="113"/>
      <c r="E71" s="116"/>
      <c r="F71" s="117"/>
      <c r="G71" s="118"/>
      <c r="H71" s="58">
        <f t="shared" si="4"/>
        <v>0</v>
      </c>
    </row>
    <row r="72" spans="1:8" x14ac:dyDescent="0.2">
      <c r="A72" s="15" t="s">
        <v>37</v>
      </c>
      <c r="B72" s="17"/>
      <c r="C72" s="17"/>
      <c r="D72" s="16"/>
      <c r="E72" s="17"/>
      <c r="F72" s="17"/>
      <c r="G72" s="29"/>
      <c r="H72" s="53">
        <f>SUM(H67:H71)</f>
        <v>0</v>
      </c>
    </row>
    <row r="73" spans="1:8" ht="11.25" customHeight="1" thickBot="1" x14ac:dyDescent="0.25">
      <c r="A73" s="188" t="s">
        <v>38</v>
      </c>
      <c r="B73" s="189"/>
      <c r="C73" s="189"/>
      <c r="D73" s="189"/>
      <c r="E73" s="189"/>
      <c r="F73" s="189"/>
      <c r="G73" s="189"/>
      <c r="H73" s="190"/>
    </row>
    <row r="74" spans="1:8" s="12" customFormat="1" ht="13.5" customHeight="1" x14ac:dyDescent="0.2">
      <c r="A74" s="38" t="s">
        <v>23</v>
      </c>
      <c r="B74" s="38" t="s">
        <v>95</v>
      </c>
      <c r="C74" s="22" t="s">
        <v>39</v>
      </c>
      <c r="D74" s="22" t="s">
        <v>40</v>
      </c>
      <c r="E74" s="23" t="s">
        <v>41</v>
      </c>
      <c r="F74" s="37"/>
      <c r="G74" s="27"/>
      <c r="H74" s="24" t="s">
        <v>12</v>
      </c>
    </row>
    <row r="75" spans="1:8" ht="8.4499999999999993" customHeight="1" x14ac:dyDescent="0.2">
      <c r="A75" s="65"/>
      <c r="B75" s="65" t="s">
        <v>94</v>
      </c>
      <c r="C75" s="119"/>
      <c r="D75" s="67"/>
      <c r="E75" s="120"/>
      <c r="F75" s="86"/>
      <c r="G75" s="84"/>
      <c r="H75" s="50">
        <f>C75+D75</f>
        <v>0</v>
      </c>
    </row>
    <row r="76" spans="1:8" ht="8.4499999999999993" customHeight="1" x14ac:dyDescent="0.2">
      <c r="A76" s="65"/>
      <c r="B76" s="65" t="s">
        <v>94</v>
      </c>
      <c r="C76" s="76"/>
      <c r="D76" s="69"/>
      <c r="E76" s="75"/>
      <c r="F76" s="89"/>
      <c r="G76" s="87"/>
      <c r="H76" s="51">
        <f t="shared" ref="H76:H77" si="5">C76+D76</f>
        <v>0</v>
      </c>
    </row>
    <row r="77" spans="1:8" ht="8.4499999999999993" customHeight="1" x14ac:dyDescent="0.2">
      <c r="A77" s="65"/>
      <c r="B77" s="65" t="s">
        <v>94</v>
      </c>
      <c r="C77" s="121"/>
      <c r="D77" s="71"/>
      <c r="E77" s="122"/>
      <c r="F77" s="93"/>
      <c r="G77" s="91"/>
      <c r="H77" s="52">
        <f t="shared" si="5"/>
        <v>0</v>
      </c>
    </row>
    <row r="78" spans="1:8" x14ac:dyDescent="0.2">
      <c r="A78" s="123" t="s">
        <v>37</v>
      </c>
      <c r="B78" s="124"/>
      <c r="C78" s="124"/>
      <c r="D78" s="125"/>
      <c r="E78" s="124"/>
      <c r="F78" s="124"/>
      <c r="G78" s="126"/>
      <c r="H78" s="53">
        <f>SUM(H75:H77)</f>
        <v>0</v>
      </c>
    </row>
    <row r="79" spans="1:8" x14ac:dyDescent="0.2">
      <c r="A79" s="181" t="s">
        <v>44</v>
      </c>
      <c r="B79" s="182"/>
      <c r="C79" s="182"/>
      <c r="D79" s="182"/>
      <c r="E79" s="182"/>
      <c r="F79" s="182"/>
      <c r="G79" s="182"/>
      <c r="H79" s="183"/>
    </row>
    <row r="80" spans="1:8" ht="8.25" customHeight="1" x14ac:dyDescent="0.2">
      <c r="A80" s="40"/>
      <c r="B80" s="41"/>
      <c r="C80" s="41" t="s">
        <v>96</v>
      </c>
      <c r="D80" s="41"/>
      <c r="E80" s="41"/>
      <c r="F80" s="41"/>
      <c r="G80" s="41"/>
      <c r="H80" s="42"/>
    </row>
    <row r="81" spans="1:8" ht="10.5" customHeight="1" x14ac:dyDescent="0.2">
      <c r="A81" s="64" t="s">
        <v>42</v>
      </c>
      <c r="B81" s="64" t="s">
        <v>94</v>
      </c>
      <c r="C81" s="127"/>
      <c r="D81" s="128"/>
      <c r="E81" s="120"/>
      <c r="F81" s="100"/>
      <c r="G81" s="99"/>
      <c r="H81" s="52">
        <f>D81</f>
        <v>0</v>
      </c>
    </row>
    <row r="82" spans="1:8" ht="10.5" customHeight="1" x14ac:dyDescent="0.2">
      <c r="A82" s="65" t="s">
        <v>29</v>
      </c>
      <c r="B82" s="65" t="s">
        <v>94</v>
      </c>
      <c r="C82" s="75"/>
      <c r="D82" s="69"/>
      <c r="E82" s="75"/>
      <c r="F82" s="89"/>
      <c r="G82" s="87"/>
      <c r="H82" s="52">
        <f t="shared" ref="H82:H83" si="6">D82</f>
        <v>0</v>
      </c>
    </row>
    <row r="83" spans="1:8" ht="10.5" customHeight="1" x14ac:dyDescent="0.2">
      <c r="A83" s="65" t="s">
        <v>43</v>
      </c>
      <c r="B83" s="65" t="s">
        <v>94</v>
      </c>
      <c r="C83" s="90"/>
      <c r="D83" s="71"/>
      <c r="E83" s="122"/>
      <c r="F83" s="93"/>
      <c r="G83" s="91"/>
      <c r="H83" s="52">
        <f t="shared" si="6"/>
        <v>0</v>
      </c>
    </row>
    <row r="84" spans="1:8" ht="12" thickBot="1" x14ac:dyDescent="0.25">
      <c r="A84" s="15" t="s">
        <v>44</v>
      </c>
      <c r="B84" s="17"/>
      <c r="C84" s="17"/>
      <c r="D84" s="16"/>
      <c r="E84" s="30"/>
      <c r="F84" s="17"/>
      <c r="G84" s="31"/>
      <c r="H84" s="53">
        <f>SUM(H81:H83)</f>
        <v>0</v>
      </c>
    </row>
    <row r="85" spans="1:8" ht="14.25" customHeight="1" thickBot="1" x14ac:dyDescent="0.25">
      <c r="A85" s="1"/>
      <c r="B85" s="5"/>
      <c r="C85" s="5"/>
      <c r="D85" s="5"/>
      <c r="E85" s="20" t="s">
        <v>3</v>
      </c>
      <c r="F85" s="19"/>
      <c r="G85" s="19"/>
      <c r="H85" s="129">
        <f>H5+H6+H22++H45+H52+H64+H72+H78+H84</f>
        <v>37535.815000000002</v>
      </c>
    </row>
    <row r="86" spans="1:8" x14ac:dyDescent="0.2">
      <c r="A86" s="5"/>
      <c r="B86" s="5"/>
      <c r="C86" s="5"/>
      <c r="D86" s="5"/>
      <c r="E86" s="5"/>
      <c r="F86" s="5"/>
      <c r="G86" s="5"/>
      <c r="H86" s="5"/>
    </row>
    <row r="87" spans="1:8" x14ac:dyDescent="0.2">
      <c r="A87" s="5"/>
      <c r="B87" s="5"/>
      <c r="C87" s="5"/>
      <c r="D87" s="5"/>
      <c r="E87" s="5"/>
      <c r="F87" s="5"/>
      <c r="G87" s="5"/>
      <c r="H87" s="2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</sheetData>
  <sheetProtection selectLockedCells="1"/>
  <dataConsolidate/>
  <mergeCells count="46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7:G27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39:G39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A79:H79"/>
    <mergeCell ref="F40:G40"/>
    <mergeCell ref="F41:G41"/>
    <mergeCell ref="F42:G42"/>
    <mergeCell ref="F43:G43"/>
    <mergeCell ref="F44:G44"/>
    <mergeCell ref="A46:H46"/>
    <mergeCell ref="F47:G47"/>
    <mergeCell ref="A53:H53"/>
    <mergeCell ref="E54:G54"/>
    <mergeCell ref="A65:H65"/>
    <mergeCell ref="A73:H73"/>
  </mergeCells>
  <conditionalFormatting sqref="B25:B44">
    <cfRule type="containsText" dxfId="233" priority="26" operator="containsText" text="Non">
      <formula>NOT(ISERROR(SEARCH("Non",B25)))</formula>
    </cfRule>
  </conditionalFormatting>
  <conditionalFormatting sqref="H25:H45">
    <cfRule type="expression" dxfId="232" priority="25">
      <formula>E25="non"</formula>
    </cfRule>
  </conditionalFormatting>
  <conditionalFormatting sqref="C25:C44">
    <cfRule type="expression" dxfId="231" priority="24">
      <formula>B25="non"</formula>
    </cfRule>
  </conditionalFormatting>
  <conditionalFormatting sqref="D25:D43">
    <cfRule type="expression" dxfId="230" priority="23">
      <formula>B25="non"</formula>
    </cfRule>
  </conditionalFormatting>
  <conditionalFormatting sqref="E25:E44">
    <cfRule type="expression" dxfId="229" priority="22">
      <formula>B25="non"</formula>
    </cfRule>
  </conditionalFormatting>
  <conditionalFormatting sqref="F25:F44">
    <cfRule type="expression" dxfId="228" priority="21">
      <formula>B25="non"</formula>
    </cfRule>
  </conditionalFormatting>
  <conditionalFormatting sqref="H25:H44">
    <cfRule type="expression" dxfId="227" priority="20" stopIfTrue="1">
      <formula>B25="non"</formula>
    </cfRule>
  </conditionalFormatting>
  <conditionalFormatting sqref="A25:A44">
    <cfRule type="expression" dxfId="226" priority="19">
      <formula>B25="non"</formula>
    </cfRule>
  </conditionalFormatting>
  <conditionalFormatting sqref="A48:A51">
    <cfRule type="expression" dxfId="225" priority="18">
      <formula>$B48="non"</formula>
    </cfRule>
  </conditionalFormatting>
  <conditionalFormatting sqref="C48:H51">
    <cfRule type="expression" dxfId="224" priority="17">
      <formula>$B48="non"</formula>
    </cfRule>
  </conditionalFormatting>
  <conditionalFormatting sqref="A55:A63">
    <cfRule type="expression" dxfId="223" priority="16">
      <formula>$B55="non"</formula>
    </cfRule>
  </conditionalFormatting>
  <conditionalFormatting sqref="C55:H63">
    <cfRule type="expression" dxfId="222" priority="15">
      <formula>$B55="non"</formula>
    </cfRule>
  </conditionalFormatting>
  <conditionalFormatting sqref="A76:A77">
    <cfRule type="expression" dxfId="221" priority="14">
      <formula>$B76="non"</formula>
    </cfRule>
  </conditionalFormatting>
  <conditionalFormatting sqref="C75:H77">
    <cfRule type="expression" dxfId="220" priority="13">
      <formula>$B75="non"</formula>
    </cfRule>
  </conditionalFormatting>
  <conditionalFormatting sqref="A75">
    <cfRule type="expression" dxfId="219" priority="12">
      <formula>$B75="non"</formula>
    </cfRule>
  </conditionalFormatting>
  <conditionalFormatting sqref="C81:H83">
    <cfRule type="expression" dxfId="218" priority="11">
      <formula>$B81="non"</formula>
    </cfRule>
  </conditionalFormatting>
  <conditionalFormatting sqref="A81:A83">
    <cfRule type="expression" dxfId="217" priority="10">
      <formula>$B81="non"</formula>
    </cfRule>
  </conditionalFormatting>
  <conditionalFormatting sqref="B9:B21">
    <cfRule type="containsText" dxfId="216" priority="9" operator="containsText" text="Non">
      <formula>NOT(ISERROR(SEARCH("Non",B9)))</formula>
    </cfRule>
  </conditionalFormatting>
  <conditionalFormatting sqref="A9:A21">
    <cfRule type="expression" dxfId="215" priority="8">
      <formula>B9="non"</formula>
    </cfRule>
  </conditionalFormatting>
  <conditionalFormatting sqref="C9:C21">
    <cfRule type="expression" dxfId="214" priority="7">
      <formula>B9="non"</formula>
    </cfRule>
  </conditionalFormatting>
  <conditionalFormatting sqref="E9:E21">
    <cfRule type="expression" dxfId="213" priority="6">
      <formula>B9="non"</formula>
    </cfRule>
  </conditionalFormatting>
  <conditionalFormatting sqref="F9:F21">
    <cfRule type="expression" dxfId="212" priority="5">
      <formula>B9="non"</formula>
    </cfRule>
  </conditionalFormatting>
  <conditionalFormatting sqref="H9:H21">
    <cfRule type="expression" dxfId="211" priority="4">
      <formula>E9="non"</formula>
    </cfRule>
  </conditionalFormatting>
  <conditionalFormatting sqref="H9:H21">
    <cfRule type="expression" dxfId="210" priority="3" stopIfTrue="1">
      <formula>B9="non"</formula>
    </cfRule>
  </conditionalFormatting>
  <conditionalFormatting sqref="D9:D21">
    <cfRule type="expression" dxfId="209" priority="2">
      <formula>A9="non"</formula>
    </cfRule>
  </conditionalFormatting>
  <conditionalFormatting sqref="D44">
    <cfRule type="expression" dxfId="208" priority="1">
      <formula>C44="non"</formula>
    </cfRule>
  </conditionalFormatting>
  <dataValidations count="3">
    <dataValidation allowBlank="1" showInputMessage="1" showErrorMessage="1" prompt="Quelle location ?_x000a__x000a_" sqref="C47"/>
    <dataValidation type="list" allowBlank="1" showInputMessage="1" showErrorMessage="1" sqref="C90:C116">
      <formula1>$C$90:$C$115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7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A67:A71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B48:B51 B55:B63 B75:B77 B81:B83 B9:B21 B25:B44</xm:sqref>
        </x14:dataValidation>
        <x14:dataValidation type="list" allowBlank="1" showInputMessage="1" showErrorMessage="1">
          <x14:formula1>
            <xm:f>LISTE!$E$1:$E$5</xm:f>
          </x14:formula1>
          <xm:sqref>B67:B71</xm:sqref>
        </x14:dataValidation>
        <x14:dataValidation type="list" showInputMessage="1">
          <x14:formula1>
            <xm:f>LISTE!$D$1:$D$8</xm:f>
          </x14:formula1>
          <xm:sqref>D25:D44</xm:sqref>
        </x14:dataValidation>
        <x14:dataValidation type="list" showInputMessage="1">
          <x14:formula1>
            <xm:f>LISTE!$B$1:$B$27</xm:f>
          </x14:formula1>
          <xm:sqref>A25:A44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66"/>
    <pageSetUpPr fitToPage="1"/>
  </sheetPr>
  <dimension ref="A1:I90"/>
  <sheetViews>
    <sheetView topLeftCell="A46" zoomScalePageLayoutView="110" workbookViewId="0">
      <selection activeCell="A78" sqref="A78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40992</v>
      </c>
      <c r="C1" s="179"/>
      <c r="D1" s="180"/>
      <c r="E1" s="34" t="s">
        <v>1</v>
      </c>
      <c r="F1" s="145" t="s">
        <v>160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 t="s">
        <v>172</v>
      </c>
      <c r="B76" s="65" t="s">
        <v>94</v>
      </c>
      <c r="C76" s="119">
        <v>400</v>
      </c>
      <c r="D76" s="67"/>
      <c r="E76" s="120"/>
      <c r="F76" s="86"/>
      <c r="G76" s="84"/>
      <c r="H76" s="50">
        <f>C76+D76</f>
        <v>400</v>
      </c>
    </row>
    <row r="77" spans="1:8" ht="8.4499999999999993" customHeight="1" x14ac:dyDescent="0.2">
      <c r="A77" s="65" t="s">
        <v>170</v>
      </c>
      <c r="B77" s="65" t="s">
        <v>94</v>
      </c>
      <c r="C77" s="76"/>
      <c r="D77" s="69">
        <f>17.4+27.59</f>
        <v>44.989999999999995</v>
      </c>
      <c r="E77" s="75"/>
      <c r="F77" s="89"/>
      <c r="G77" s="87"/>
      <c r="H77" s="51">
        <f t="shared" ref="H77:H78" si="5">C77+D77</f>
        <v>44.989999999999995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444.99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v>6120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6120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6564.99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207" priority="26" operator="containsText" text="Non">
      <formula>NOT(ISERROR(SEARCH("Non",B25)))</formula>
    </cfRule>
  </conditionalFormatting>
  <conditionalFormatting sqref="H25:H46">
    <cfRule type="expression" dxfId="206" priority="25">
      <formula>E25="non"</formula>
    </cfRule>
  </conditionalFormatting>
  <conditionalFormatting sqref="C25:C45">
    <cfRule type="expression" dxfId="205" priority="24">
      <formula>B25="non"</formula>
    </cfRule>
  </conditionalFormatting>
  <conditionalFormatting sqref="D25:D44">
    <cfRule type="expression" dxfId="204" priority="23">
      <formula>B25="non"</formula>
    </cfRule>
  </conditionalFormatting>
  <conditionalFormatting sqref="E25:E45">
    <cfRule type="expression" dxfId="203" priority="22">
      <formula>B25="non"</formula>
    </cfRule>
  </conditionalFormatting>
  <conditionalFormatting sqref="F25:F45">
    <cfRule type="expression" dxfId="202" priority="21">
      <formula>B25="non"</formula>
    </cfRule>
  </conditionalFormatting>
  <conditionalFormatting sqref="H25:H45">
    <cfRule type="expression" dxfId="201" priority="20" stopIfTrue="1">
      <formula>B25="non"</formula>
    </cfRule>
  </conditionalFormatting>
  <conditionalFormatting sqref="A25:A45">
    <cfRule type="expression" dxfId="200" priority="19">
      <formula>B25="non"</formula>
    </cfRule>
  </conditionalFormatting>
  <conditionalFormatting sqref="A49:A52">
    <cfRule type="expression" dxfId="199" priority="18">
      <formula>$B49="non"</formula>
    </cfRule>
  </conditionalFormatting>
  <conditionalFormatting sqref="C49:H52">
    <cfRule type="expression" dxfId="198" priority="17">
      <formula>$B49="non"</formula>
    </cfRule>
  </conditionalFormatting>
  <conditionalFormatting sqref="A56:A64">
    <cfRule type="expression" dxfId="197" priority="16">
      <formula>$B56="non"</formula>
    </cfRule>
  </conditionalFormatting>
  <conditionalFormatting sqref="C56:H64">
    <cfRule type="expression" dxfId="196" priority="15">
      <formula>$B56="non"</formula>
    </cfRule>
  </conditionalFormatting>
  <conditionalFormatting sqref="A77:A78">
    <cfRule type="expression" dxfId="195" priority="14">
      <formula>$B77="non"</formula>
    </cfRule>
  </conditionalFormatting>
  <conditionalFormatting sqref="C76:H78">
    <cfRule type="expression" dxfId="194" priority="13">
      <formula>$B76="non"</formula>
    </cfRule>
  </conditionalFormatting>
  <conditionalFormatting sqref="A76">
    <cfRule type="expression" dxfId="193" priority="12">
      <formula>$B76="non"</formula>
    </cfRule>
  </conditionalFormatting>
  <conditionalFormatting sqref="C82:H84">
    <cfRule type="expression" dxfId="192" priority="11">
      <formula>$B82="non"</formula>
    </cfRule>
  </conditionalFormatting>
  <conditionalFormatting sqref="A82:A84">
    <cfRule type="expression" dxfId="191" priority="10">
      <formula>$B82="non"</formula>
    </cfRule>
  </conditionalFormatting>
  <conditionalFormatting sqref="B9:B21">
    <cfRule type="containsText" dxfId="190" priority="9" operator="containsText" text="Non">
      <formula>NOT(ISERROR(SEARCH("Non",B9)))</formula>
    </cfRule>
  </conditionalFormatting>
  <conditionalFormatting sqref="A9:A21">
    <cfRule type="expression" dxfId="189" priority="8">
      <formula>B9="non"</formula>
    </cfRule>
  </conditionalFormatting>
  <conditionalFormatting sqref="C9:C21">
    <cfRule type="expression" dxfId="188" priority="7">
      <formula>B9="non"</formula>
    </cfRule>
  </conditionalFormatting>
  <conditionalFormatting sqref="E9:E21">
    <cfRule type="expression" dxfId="187" priority="6">
      <formula>B9="non"</formula>
    </cfRule>
  </conditionalFormatting>
  <conditionalFormatting sqref="F9:F21">
    <cfRule type="expression" dxfId="186" priority="5">
      <formula>B9="non"</formula>
    </cfRule>
  </conditionalFormatting>
  <conditionalFormatting sqref="H9:H21">
    <cfRule type="expression" dxfId="185" priority="4">
      <formula>E9="non"</formula>
    </cfRule>
  </conditionalFormatting>
  <conditionalFormatting sqref="H9:H21">
    <cfRule type="expression" dxfId="184" priority="3" stopIfTrue="1">
      <formula>B9="non"</formula>
    </cfRule>
  </conditionalFormatting>
  <conditionalFormatting sqref="D9:D21">
    <cfRule type="expression" dxfId="183" priority="2">
      <formula>A9="non"</formula>
    </cfRule>
  </conditionalFormatting>
  <conditionalFormatting sqref="D45">
    <cfRule type="expression" dxfId="182" priority="1">
      <formula>C45="non"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66"/>
    <pageSetUpPr fitToPage="1"/>
  </sheetPr>
  <dimension ref="A1:I90"/>
  <sheetViews>
    <sheetView topLeftCell="A28" zoomScalePageLayoutView="110" workbookViewId="0">
      <selection activeCell="H83" sqref="H83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40992</v>
      </c>
      <c r="C1" s="179"/>
      <c r="D1" s="180"/>
      <c r="E1" s="34" t="s">
        <v>1</v>
      </c>
      <c r="F1" s="145" t="s">
        <v>161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v>1760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1760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1760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181" priority="26" operator="containsText" text="Non">
      <formula>NOT(ISERROR(SEARCH("Non",B25)))</formula>
    </cfRule>
  </conditionalFormatting>
  <conditionalFormatting sqref="H25:H46">
    <cfRule type="expression" dxfId="180" priority="25">
      <formula>E25="non"</formula>
    </cfRule>
  </conditionalFormatting>
  <conditionalFormatting sqref="C25:C45">
    <cfRule type="expression" dxfId="179" priority="24">
      <formula>B25="non"</formula>
    </cfRule>
  </conditionalFormatting>
  <conditionalFormatting sqref="D25:D44">
    <cfRule type="expression" dxfId="178" priority="23">
      <formula>B25="non"</formula>
    </cfRule>
  </conditionalFormatting>
  <conditionalFormatting sqref="E25:E45">
    <cfRule type="expression" dxfId="177" priority="22">
      <formula>B25="non"</formula>
    </cfRule>
  </conditionalFormatting>
  <conditionalFormatting sqref="F25:F45">
    <cfRule type="expression" dxfId="176" priority="21">
      <formula>B25="non"</formula>
    </cfRule>
  </conditionalFormatting>
  <conditionalFormatting sqref="H25:H45">
    <cfRule type="expression" dxfId="175" priority="20" stopIfTrue="1">
      <formula>B25="non"</formula>
    </cfRule>
  </conditionalFormatting>
  <conditionalFormatting sqref="A25:A45">
    <cfRule type="expression" dxfId="174" priority="19">
      <formula>B25="non"</formula>
    </cfRule>
  </conditionalFormatting>
  <conditionalFormatting sqref="A49:A52">
    <cfRule type="expression" dxfId="173" priority="18">
      <formula>$B49="non"</formula>
    </cfRule>
  </conditionalFormatting>
  <conditionalFormatting sqref="C49:H52">
    <cfRule type="expression" dxfId="172" priority="17">
      <formula>$B49="non"</formula>
    </cfRule>
  </conditionalFormatting>
  <conditionalFormatting sqref="A56:A64">
    <cfRule type="expression" dxfId="171" priority="16">
      <formula>$B56="non"</formula>
    </cfRule>
  </conditionalFormatting>
  <conditionalFormatting sqref="C56:H64">
    <cfRule type="expression" dxfId="170" priority="15">
      <formula>$B56="non"</formula>
    </cfRule>
  </conditionalFormatting>
  <conditionalFormatting sqref="A77:A78">
    <cfRule type="expression" dxfId="169" priority="14">
      <formula>$B77="non"</formula>
    </cfRule>
  </conditionalFormatting>
  <conditionalFormatting sqref="C76:H78">
    <cfRule type="expression" dxfId="168" priority="13">
      <formula>$B76="non"</formula>
    </cfRule>
  </conditionalFormatting>
  <conditionalFormatting sqref="A76">
    <cfRule type="expression" dxfId="167" priority="12">
      <formula>$B76="non"</formula>
    </cfRule>
  </conditionalFormatting>
  <conditionalFormatting sqref="C82:H84">
    <cfRule type="expression" dxfId="166" priority="11">
      <formula>$B82="non"</formula>
    </cfRule>
  </conditionalFormatting>
  <conditionalFormatting sqref="A82:A84">
    <cfRule type="expression" dxfId="165" priority="10">
      <formula>$B82="non"</formula>
    </cfRule>
  </conditionalFormatting>
  <conditionalFormatting sqref="B9:B21">
    <cfRule type="containsText" dxfId="164" priority="9" operator="containsText" text="Non">
      <formula>NOT(ISERROR(SEARCH("Non",B9)))</formula>
    </cfRule>
  </conditionalFormatting>
  <conditionalFormatting sqref="A9:A21">
    <cfRule type="expression" dxfId="163" priority="8">
      <formula>B9="non"</formula>
    </cfRule>
  </conditionalFormatting>
  <conditionalFormatting sqref="C9:C21">
    <cfRule type="expression" dxfId="162" priority="7">
      <formula>B9="non"</formula>
    </cfRule>
  </conditionalFormatting>
  <conditionalFormatting sqref="E9:E21">
    <cfRule type="expression" dxfId="161" priority="6">
      <formula>B9="non"</formula>
    </cfRule>
  </conditionalFormatting>
  <conditionalFormatting sqref="F9:F21">
    <cfRule type="expression" dxfId="160" priority="5">
      <formula>B9="non"</formula>
    </cfRule>
  </conditionalFormatting>
  <conditionalFormatting sqref="H9:H21">
    <cfRule type="expression" dxfId="159" priority="4">
      <formula>E9="non"</formula>
    </cfRule>
  </conditionalFormatting>
  <conditionalFormatting sqref="H9:H21">
    <cfRule type="expression" dxfId="158" priority="3" stopIfTrue="1">
      <formula>B9="non"</formula>
    </cfRule>
  </conditionalFormatting>
  <conditionalFormatting sqref="D9:D21">
    <cfRule type="expression" dxfId="157" priority="2">
      <formula>A9="non"</formula>
    </cfRule>
  </conditionalFormatting>
  <conditionalFormatting sqref="D45">
    <cfRule type="expression" dxfId="156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66"/>
    <pageSetUpPr fitToPage="1"/>
  </sheetPr>
  <dimension ref="A1:I90"/>
  <sheetViews>
    <sheetView topLeftCell="A43" zoomScalePageLayoutView="110" workbookViewId="0">
      <selection activeCell="H83" sqref="H83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 t="s">
        <v>164</v>
      </c>
      <c r="C1" s="179"/>
      <c r="D1" s="180"/>
      <c r="E1" s="34" t="s">
        <v>1</v>
      </c>
      <c r="F1" s="145" t="s">
        <v>162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167</v>
      </c>
      <c r="B9" s="65" t="s">
        <v>168</v>
      </c>
      <c r="C9" s="66"/>
      <c r="D9" s="67" t="s">
        <v>169</v>
      </c>
      <c r="E9" s="67">
        <v>85.51</v>
      </c>
      <c r="F9" s="201"/>
      <c r="G9" s="202"/>
      <c r="H9" s="61">
        <f>E9+F9</f>
        <v>85.51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85.51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 t="s">
        <v>167</v>
      </c>
      <c r="B68" s="101"/>
      <c r="C68" s="102">
        <v>1700</v>
      </c>
      <c r="D68" s="102"/>
      <c r="E68" s="101"/>
      <c r="F68" s="103"/>
      <c r="G68" s="104"/>
      <c r="H68" s="56">
        <f>C68+D68</f>
        <v>1700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1700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v>12320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12320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14105.51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155" priority="26" operator="containsText" text="Non">
      <formula>NOT(ISERROR(SEARCH("Non",B25)))</formula>
    </cfRule>
  </conditionalFormatting>
  <conditionalFormatting sqref="H25:H46">
    <cfRule type="expression" dxfId="154" priority="25">
      <formula>E25="non"</formula>
    </cfRule>
  </conditionalFormatting>
  <conditionalFormatting sqref="C25:C45">
    <cfRule type="expression" dxfId="153" priority="24">
      <formula>B25="non"</formula>
    </cfRule>
  </conditionalFormatting>
  <conditionalFormatting sqref="D25:D44">
    <cfRule type="expression" dxfId="152" priority="23">
      <formula>B25="non"</formula>
    </cfRule>
  </conditionalFormatting>
  <conditionalFormatting sqref="E25:E45">
    <cfRule type="expression" dxfId="151" priority="22">
      <formula>B25="non"</formula>
    </cfRule>
  </conditionalFormatting>
  <conditionalFormatting sqref="F25:F45">
    <cfRule type="expression" dxfId="150" priority="21">
      <formula>B25="non"</formula>
    </cfRule>
  </conditionalFormatting>
  <conditionalFormatting sqref="H25:H45">
    <cfRule type="expression" dxfId="149" priority="20" stopIfTrue="1">
      <formula>B25="non"</formula>
    </cfRule>
  </conditionalFormatting>
  <conditionalFormatting sqref="A25:A45">
    <cfRule type="expression" dxfId="148" priority="19">
      <formula>B25="non"</formula>
    </cfRule>
  </conditionalFormatting>
  <conditionalFormatting sqref="A49:A52">
    <cfRule type="expression" dxfId="147" priority="18">
      <formula>$B49="non"</formula>
    </cfRule>
  </conditionalFormatting>
  <conditionalFormatting sqref="C49:H52">
    <cfRule type="expression" dxfId="146" priority="17">
      <formula>$B49="non"</formula>
    </cfRule>
  </conditionalFormatting>
  <conditionalFormatting sqref="A56:A64">
    <cfRule type="expression" dxfId="145" priority="16">
      <formula>$B56="non"</formula>
    </cfRule>
  </conditionalFormatting>
  <conditionalFormatting sqref="C56:H64">
    <cfRule type="expression" dxfId="144" priority="15">
      <formula>$B56="non"</formula>
    </cfRule>
  </conditionalFormatting>
  <conditionalFormatting sqref="A77:A78">
    <cfRule type="expression" dxfId="143" priority="14">
      <formula>$B77="non"</formula>
    </cfRule>
  </conditionalFormatting>
  <conditionalFormatting sqref="C76:H78">
    <cfRule type="expression" dxfId="142" priority="13">
      <formula>$B76="non"</formula>
    </cfRule>
  </conditionalFormatting>
  <conditionalFormatting sqref="A76">
    <cfRule type="expression" dxfId="141" priority="12">
      <formula>$B76="non"</formula>
    </cfRule>
  </conditionalFormatting>
  <conditionalFormatting sqref="C82:H84">
    <cfRule type="expression" dxfId="140" priority="11">
      <formula>$B82="non"</formula>
    </cfRule>
  </conditionalFormatting>
  <conditionalFormatting sqref="A82:A84">
    <cfRule type="expression" dxfId="139" priority="10">
      <formula>$B82="non"</formula>
    </cfRule>
  </conditionalFormatting>
  <conditionalFormatting sqref="B9:B21">
    <cfRule type="containsText" dxfId="138" priority="9" operator="containsText" text="Non">
      <formula>NOT(ISERROR(SEARCH("Non",B9)))</formula>
    </cfRule>
  </conditionalFormatting>
  <conditionalFormatting sqref="A9:A21">
    <cfRule type="expression" dxfId="137" priority="8">
      <formula>B9="non"</formula>
    </cfRule>
  </conditionalFormatting>
  <conditionalFormatting sqref="C9:C21">
    <cfRule type="expression" dxfId="136" priority="7">
      <formula>B9="non"</formula>
    </cfRule>
  </conditionalFormatting>
  <conditionalFormatting sqref="E9:E21">
    <cfRule type="expression" dxfId="135" priority="6">
      <formula>B9="non"</formula>
    </cfRule>
  </conditionalFormatting>
  <conditionalFormatting sqref="F9:F21">
    <cfRule type="expression" dxfId="134" priority="5">
      <formula>B9="non"</formula>
    </cfRule>
  </conditionalFormatting>
  <conditionalFormatting sqref="H9:H21">
    <cfRule type="expression" dxfId="133" priority="4">
      <formula>E9="non"</formula>
    </cfRule>
  </conditionalFormatting>
  <conditionalFormatting sqref="H9:H21">
    <cfRule type="expression" dxfId="132" priority="3" stopIfTrue="1">
      <formula>B9="non"</formula>
    </cfRule>
  </conditionalFormatting>
  <conditionalFormatting sqref="D9:D21">
    <cfRule type="expression" dxfId="131" priority="2">
      <formula>A9="non"</formula>
    </cfRule>
  </conditionalFormatting>
  <conditionalFormatting sqref="D45">
    <cfRule type="expression" dxfId="130" priority="1">
      <formula>C45="non"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0066"/>
    <pageSetUpPr fitToPage="1"/>
  </sheetPr>
  <dimension ref="A1:I90"/>
  <sheetViews>
    <sheetView topLeftCell="A46" zoomScalePageLayoutView="110" workbookViewId="0">
      <selection activeCell="A77" sqref="A77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>
        <v>40999</v>
      </c>
      <c r="C1" s="179"/>
      <c r="D1" s="180"/>
      <c r="E1" s="34" t="s">
        <v>1</v>
      </c>
      <c r="F1" s="145" t="s">
        <v>163</v>
      </c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 t="s">
        <v>170</v>
      </c>
      <c r="B9" s="65"/>
      <c r="C9" s="66"/>
      <c r="D9" s="67" t="s">
        <v>15</v>
      </c>
      <c r="E9" s="67">
        <f>34.3-2.4</f>
        <v>31.9</v>
      </c>
      <c r="F9" s="201"/>
      <c r="G9" s="202"/>
      <c r="H9" s="61">
        <f>E9+F9</f>
        <v>31.9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31.9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 t="s">
        <v>166</v>
      </c>
      <c r="B25" s="65" t="s">
        <v>92</v>
      </c>
      <c r="C25" s="72"/>
      <c r="D25" s="73"/>
      <c r="E25" s="74">
        <v>14910</v>
      </c>
      <c r="F25" s="205"/>
      <c r="G25" s="206"/>
      <c r="H25" s="46">
        <f>E25+F25</f>
        <v>14910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>
        <f>IF(SUM(E25:E45)=0,"",SUM(E25:E45))</f>
        <v>14910</v>
      </c>
      <c r="F46" s="16" t="str">
        <f>IF(SUM(F25:F45)=0,"",SUM(F25:F45))</f>
        <v/>
      </c>
      <c r="G46" s="18"/>
      <c r="H46" s="49">
        <f>SUM(H25:H45)</f>
        <v>14910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 t="s">
        <v>172</v>
      </c>
      <c r="B68" s="101"/>
      <c r="C68" s="102">
        <v>672</v>
      </c>
      <c r="D68" s="102"/>
      <c r="E68" s="101"/>
      <c r="F68" s="103"/>
      <c r="G68" s="104"/>
      <c r="H68" s="56">
        <f>C68+D68</f>
        <v>672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672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 t="s">
        <v>175</v>
      </c>
      <c r="B76" s="65" t="s">
        <v>94</v>
      </c>
      <c r="C76" s="119"/>
      <c r="D76" s="67">
        <v>11.21</v>
      </c>
      <c r="E76" s="120" t="s">
        <v>176</v>
      </c>
      <c r="F76" s="86"/>
      <c r="G76" s="84"/>
      <c r="H76" s="50">
        <f>C76+D76</f>
        <v>11.21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11.21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v>1960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1960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17585.11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129" priority="26" operator="containsText" text="Non">
      <formula>NOT(ISERROR(SEARCH("Non",B25)))</formula>
    </cfRule>
  </conditionalFormatting>
  <conditionalFormatting sqref="H25:H46">
    <cfRule type="expression" dxfId="128" priority="25">
      <formula>E25="non"</formula>
    </cfRule>
  </conditionalFormatting>
  <conditionalFormatting sqref="C25:C45">
    <cfRule type="expression" dxfId="127" priority="24">
      <formula>B25="non"</formula>
    </cfRule>
  </conditionalFormatting>
  <conditionalFormatting sqref="D25:D44">
    <cfRule type="expression" dxfId="126" priority="23">
      <formula>B25="non"</formula>
    </cfRule>
  </conditionalFormatting>
  <conditionalFormatting sqref="E25:E45">
    <cfRule type="expression" dxfId="125" priority="22">
      <formula>B25="non"</formula>
    </cfRule>
  </conditionalFormatting>
  <conditionalFormatting sqref="F25:F45">
    <cfRule type="expression" dxfId="124" priority="21">
      <formula>B25="non"</formula>
    </cfRule>
  </conditionalFormatting>
  <conditionalFormatting sqref="H25:H45">
    <cfRule type="expression" dxfId="123" priority="20" stopIfTrue="1">
      <formula>B25="non"</formula>
    </cfRule>
  </conditionalFormatting>
  <conditionalFormatting sqref="A25:A45">
    <cfRule type="expression" dxfId="122" priority="19">
      <formula>B25="non"</formula>
    </cfRule>
  </conditionalFormatting>
  <conditionalFormatting sqref="A49:A52">
    <cfRule type="expression" dxfId="121" priority="18">
      <formula>$B49="non"</formula>
    </cfRule>
  </conditionalFormatting>
  <conditionalFormatting sqref="C49:H52">
    <cfRule type="expression" dxfId="120" priority="17">
      <formula>$B49="non"</formula>
    </cfRule>
  </conditionalFormatting>
  <conditionalFormatting sqref="A56:A64">
    <cfRule type="expression" dxfId="119" priority="16">
      <formula>$B56="non"</formula>
    </cfRule>
  </conditionalFormatting>
  <conditionalFormatting sqref="C56:H64">
    <cfRule type="expression" dxfId="118" priority="15">
      <formula>$B56="non"</formula>
    </cfRule>
  </conditionalFormatting>
  <conditionalFormatting sqref="A77:A78">
    <cfRule type="expression" dxfId="117" priority="14">
      <formula>$B77="non"</formula>
    </cfRule>
  </conditionalFormatting>
  <conditionalFormatting sqref="C76:H78">
    <cfRule type="expression" dxfId="116" priority="13">
      <formula>$B76="non"</formula>
    </cfRule>
  </conditionalFormatting>
  <conditionalFormatting sqref="A76">
    <cfRule type="expression" dxfId="115" priority="12">
      <formula>$B76="non"</formula>
    </cfRule>
  </conditionalFormatting>
  <conditionalFormatting sqref="C82:H84">
    <cfRule type="expression" dxfId="114" priority="11">
      <formula>$B82="non"</formula>
    </cfRule>
  </conditionalFormatting>
  <conditionalFormatting sqref="A82:A84">
    <cfRule type="expression" dxfId="113" priority="10">
      <formula>$B82="non"</formula>
    </cfRule>
  </conditionalFormatting>
  <conditionalFormatting sqref="B9:B21">
    <cfRule type="containsText" dxfId="112" priority="9" operator="containsText" text="Non">
      <formula>NOT(ISERROR(SEARCH("Non",B9)))</formula>
    </cfRule>
  </conditionalFormatting>
  <conditionalFormatting sqref="A9:A21">
    <cfRule type="expression" dxfId="111" priority="8">
      <formula>B9="non"</formula>
    </cfRule>
  </conditionalFormatting>
  <conditionalFormatting sqref="C9:C21">
    <cfRule type="expression" dxfId="110" priority="7">
      <formula>B9="non"</formula>
    </cfRule>
  </conditionalFormatting>
  <conditionalFormatting sqref="E9:E21">
    <cfRule type="expression" dxfId="109" priority="6">
      <formula>B9="non"</formula>
    </cfRule>
  </conditionalFormatting>
  <conditionalFormatting sqref="F9:F21">
    <cfRule type="expression" dxfId="108" priority="5">
      <formula>B9="non"</formula>
    </cfRule>
  </conditionalFormatting>
  <conditionalFormatting sqref="H9:H21">
    <cfRule type="expression" dxfId="107" priority="4">
      <formula>E9="non"</formula>
    </cfRule>
  </conditionalFormatting>
  <conditionalFormatting sqref="H9:H21">
    <cfRule type="expression" dxfId="106" priority="3" stopIfTrue="1">
      <formula>B9="non"</formula>
    </cfRule>
  </conditionalFormatting>
  <conditionalFormatting sqref="D9:D21">
    <cfRule type="expression" dxfId="105" priority="2">
      <formula>A9="non"</formula>
    </cfRule>
  </conditionalFormatting>
  <conditionalFormatting sqref="D45">
    <cfRule type="expression" dxfId="104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F0066"/>
    <pageSetUpPr fitToPage="1"/>
  </sheetPr>
  <dimension ref="A1:I90"/>
  <sheetViews>
    <sheetView zoomScalePageLayoutView="110" workbookViewId="0">
      <selection activeCell="E32" sqref="E32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/>
      <c r="C1" s="179"/>
      <c r="D1" s="180"/>
      <c r="E1" s="34" t="s">
        <v>1</v>
      </c>
      <c r="F1" s="145"/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103" priority="26" operator="containsText" text="Non">
      <formula>NOT(ISERROR(SEARCH("Non",B25)))</formula>
    </cfRule>
  </conditionalFormatting>
  <conditionalFormatting sqref="H25:H46">
    <cfRule type="expression" dxfId="102" priority="25">
      <formula>E25="non"</formula>
    </cfRule>
  </conditionalFormatting>
  <conditionalFormatting sqref="C25:C45">
    <cfRule type="expression" dxfId="101" priority="24">
      <formula>B25="non"</formula>
    </cfRule>
  </conditionalFormatting>
  <conditionalFormatting sqref="D25:D44">
    <cfRule type="expression" dxfId="100" priority="23">
      <formula>B25="non"</formula>
    </cfRule>
  </conditionalFormatting>
  <conditionalFormatting sqref="E25:E45">
    <cfRule type="expression" dxfId="99" priority="22">
      <formula>B25="non"</formula>
    </cfRule>
  </conditionalFormatting>
  <conditionalFormatting sqref="F25:F45">
    <cfRule type="expression" dxfId="98" priority="21">
      <formula>B25="non"</formula>
    </cfRule>
  </conditionalFormatting>
  <conditionalFormatting sqref="H25:H45">
    <cfRule type="expression" dxfId="97" priority="20" stopIfTrue="1">
      <formula>B25="non"</formula>
    </cfRule>
  </conditionalFormatting>
  <conditionalFormatting sqref="A25:A45">
    <cfRule type="expression" dxfId="96" priority="19">
      <formula>B25="non"</formula>
    </cfRule>
  </conditionalFormatting>
  <conditionalFormatting sqref="A49:A52">
    <cfRule type="expression" dxfId="95" priority="18">
      <formula>$B49="non"</formula>
    </cfRule>
  </conditionalFormatting>
  <conditionalFormatting sqref="C49:H52">
    <cfRule type="expression" dxfId="94" priority="17">
      <formula>$B49="non"</formula>
    </cfRule>
  </conditionalFormatting>
  <conditionalFormatting sqref="A56:A64">
    <cfRule type="expression" dxfId="93" priority="16">
      <formula>$B56="non"</formula>
    </cfRule>
  </conditionalFormatting>
  <conditionalFormatting sqref="C56:H64">
    <cfRule type="expression" dxfId="92" priority="15">
      <formula>$B56="non"</formula>
    </cfRule>
  </conditionalFormatting>
  <conditionalFormatting sqref="A77:A78">
    <cfRule type="expression" dxfId="91" priority="14">
      <formula>$B77="non"</formula>
    </cfRule>
  </conditionalFormatting>
  <conditionalFormatting sqref="C76:H78">
    <cfRule type="expression" dxfId="90" priority="13">
      <formula>$B76="non"</formula>
    </cfRule>
  </conditionalFormatting>
  <conditionalFormatting sqref="A76">
    <cfRule type="expression" dxfId="89" priority="12">
      <formula>$B76="non"</formula>
    </cfRule>
  </conditionalFormatting>
  <conditionalFormatting sqref="C82:H84">
    <cfRule type="expression" dxfId="88" priority="11">
      <formula>$B82="non"</formula>
    </cfRule>
  </conditionalFormatting>
  <conditionalFormatting sqref="A82:A84">
    <cfRule type="expression" dxfId="87" priority="10">
      <formula>$B82="non"</formula>
    </cfRule>
  </conditionalFormatting>
  <conditionalFormatting sqref="B9:B21">
    <cfRule type="containsText" dxfId="86" priority="9" operator="containsText" text="Non">
      <formula>NOT(ISERROR(SEARCH("Non",B9)))</formula>
    </cfRule>
  </conditionalFormatting>
  <conditionalFormatting sqref="A9:A21">
    <cfRule type="expression" dxfId="85" priority="8">
      <formula>B9="non"</formula>
    </cfRule>
  </conditionalFormatting>
  <conditionalFormatting sqref="C9:C21">
    <cfRule type="expression" dxfId="84" priority="7">
      <formula>B9="non"</formula>
    </cfRule>
  </conditionalFormatting>
  <conditionalFormatting sqref="E9:E21">
    <cfRule type="expression" dxfId="83" priority="6">
      <formula>B9="non"</formula>
    </cfRule>
  </conditionalFormatting>
  <conditionalFormatting sqref="F9:F21">
    <cfRule type="expression" dxfId="82" priority="5">
      <formula>B9="non"</formula>
    </cfRule>
  </conditionalFormatting>
  <conditionalFormatting sqref="H9:H21">
    <cfRule type="expression" dxfId="81" priority="4">
      <formula>E9="non"</formula>
    </cfRule>
  </conditionalFormatting>
  <conditionalFormatting sqref="H9:H21">
    <cfRule type="expression" dxfId="80" priority="3" stopIfTrue="1">
      <formula>B9="non"</formula>
    </cfRule>
  </conditionalFormatting>
  <conditionalFormatting sqref="D9:D21">
    <cfRule type="expression" dxfId="79" priority="2">
      <formula>A9="non"</formula>
    </cfRule>
  </conditionalFormatting>
  <conditionalFormatting sqref="D45">
    <cfRule type="expression" dxfId="78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66"/>
    <pageSetUpPr fitToPage="1"/>
  </sheetPr>
  <dimension ref="A1:I90"/>
  <sheetViews>
    <sheetView zoomScalePageLayoutView="110" workbookViewId="0">
      <selection activeCell="F12" sqref="F12:G12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/>
      <c r="C1" s="179"/>
      <c r="D1" s="180"/>
      <c r="E1" s="34" t="s">
        <v>1</v>
      </c>
      <c r="F1" s="145"/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77" priority="26" operator="containsText" text="Non">
      <formula>NOT(ISERROR(SEARCH("Non",B25)))</formula>
    </cfRule>
  </conditionalFormatting>
  <conditionalFormatting sqref="H25:H46">
    <cfRule type="expression" dxfId="76" priority="25">
      <formula>E25="non"</formula>
    </cfRule>
  </conditionalFormatting>
  <conditionalFormatting sqref="C25:C45">
    <cfRule type="expression" dxfId="75" priority="24">
      <formula>B25="non"</formula>
    </cfRule>
  </conditionalFormatting>
  <conditionalFormatting sqref="D25:D44">
    <cfRule type="expression" dxfId="74" priority="23">
      <formula>B25="non"</formula>
    </cfRule>
  </conditionalFormatting>
  <conditionalFormatting sqref="E25:E45">
    <cfRule type="expression" dxfId="73" priority="22">
      <formula>B25="non"</formula>
    </cfRule>
  </conditionalFormatting>
  <conditionalFormatting sqref="F25:F45">
    <cfRule type="expression" dxfId="72" priority="21">
      <formula>B25="non"</formula>
    </cfRule>
  </conditionalFormatting>
  <conditionalFormatting sqref="H25:H45">
    <cfRule type="expression" dxfId="71" priority="20" stopIfTrue="1">
      <formula>B25="non"</formula>
    </cfRule>
  </conditionalFormatting>
  <conditionalFormatting sqref="A25:A45">
    <cfRule type="expression" dxfId="70" priority="19">
      <formula>B25="non"</formula>
    </cfRule>
  </conditionalFormatting>
  <conditionalFormatting sqref="A49:A52">
    <cfRule type="expression" dxfId="69" priority="18">
      <formula>$B49="non"</formula>
    </cfRule>
  </conditionalFormatting>
  <conditionalFormatting sqref="C49:H52">
    <cfRule type="expression" dxfId="68" priority="17">
      <formula>$B49="non"</formula>
    </cfRule>
  </conditionalFormatting>
  <conditionalFormatting sqref="A56:A64">
    <cfRule type="expression" dxfId="67" priority="16">
      <formula>$B56="non"</formula>
    </cfRule>
  </conditionalFormatting>
  <conditionalFormatting sqref="C56:H64">
    <cfRule type="expression" dxfId="66" priority="15">
      <formula>$B56="non"</formula>
    </cfRule>
  </conditionalFormatting>
  <conditionalFormatting sqref="A77:A78">
    <cfRule type="expression" dxfId="65" priority="14">
      <formula>$B77="non"</formula>
    </cfRule>
  </conditionalFormatting>
  <conditionalFormatting sqref="C76:H78">
    <cfRule type="expression" dxfId="64" priority="13">
      <formula>$B76="non"</formula>
    </cfRule>
  </conditionalFormatting>
  <conditionalFormatting sqref="A76">
    <cfRule type="expression" dxfId="63" priority="12">
      <formula>$B76="non"</formula>
    </cfRule>
  </conditionalFormatting>
  <conditionalFormatting sqref="C82:H84">
    <cfRule type="expression" dxfId="62" priority="11">
      <formula>$B82="non"</formula>
    </cfRule>
  </conditionalFormatting>
  <conditionalFormatting sqref="A82:A84">
    <cfRule type="expression" dxfId="61" priority="10">
      <formula>$B82="non"</formula>
    </cfRule>
  </conditionalFormatting>
  <conditionalFormatting sqref="B9:B21">
    <cfRule type="containsText" dxfId="60" priority="9" operator="containsText" text="Non">
      <formula>NOT(ISERROR(SEARCH("Non",B9)))</formula>
    </cfRule>
  </conditionalFormatting>
  <conditionalFormatting sqref="A9:A21">
    <cfRule type="expression" dxfId="59" priority="8">
      <formula>B9="non"</formula>
    </cfRule>
  </conditionalFormatting>
  <conditionalFormatting sqref="C9:C21">
    <cfRule type="expression" dxfId="58" priority="7">
      <formula>B9="non"</formula>
    </cfRule>
  </conditionalFormatting>
  <conditionalFormatting sqref="E9:E21">
    <cfRule type="expression" dxfId="57" priority="6">
      <formula>B9="non"</formula>
    </cfRule>
  </conditionalFormatting>
  <conditionalFormatting sqref="F9:F21">
    <cfRule type="expression" dxfId="56" priority="5">
      <formula>B9="non"</formula>
    </cfRule>
  </conditionalFormatting>
  <conditionalFormatting sqref="H9:H21">
    <cfRule type="expression" dxfId="55" priority="4">
      <formula>E9="non"</formula>
    </cfRule>
  </conditionalFormatting>
  <conditionalFormatting sqref="H9:H21">
    <cfRule type="expression" dxfId="54" priority="3" stopIfTrue="1">
      <formula>B9="non"</formula>
    </cfRule>
  </conditionalFormatting>
  <conditionalFormatting sqref="D9:D21">
    <cfRule type="expression" dxfId="53" priority="2">
      <formula>A9="non"</formula>
    </cfRule>
  </conditionalFormatting>
  <conditionalFormatting sqref="D45">
    <cfRule type="expression" dxfId="52" priority="1">
      <formula>C45="non"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66"/>
    <pageSetUpPr fitToPage="1"/>
  </sheetPr>
  <dimension ref="A1:I90"/>
  <sheetViews>
    <sheetView zoomScalePageLayoutView="110" workbookViewId="0">
      <selection activeCell="F35" sqref="F35:G36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/>
      <c r="C1" s="179"/>
      <c r="D1" s="180"/>
      <c r="E1" s="34" t="s">
        <v>1</v>
      </c>
      <c r="F1" s="145"/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51" priority="26" operator="containsText" text="Non">
      <formula>NOT(ISERROR(SEARCH("Non",B25)))</formula>
    </cfRule>
  </conditionalFormatting>
  <conditionalFormatting sqref="H25:H46">
    <cfRule type="expression" dxfId="50" priority="25">
      <formula>E25="non"</formula>
    </cfRule>
  </conditionalFormatting>
  <conditionalFormatting sqref="C25:C45">
    <cfRule type="expression" dxfId="49" priority="24">
      <formula>B25="non"</formula>
    </cfRule>
  </conditionalFormatting>
  <conditionalFormatting sqref="D25:D44">
    <cfRule type="expression" dxfId="48" priority="23">
      <formula>B25="non"</formula>
    </cfRule>
  </conditionalFormatting>
  <conditionalFormatting sqref="E25:E45">
    <cfRule type="expression" dxfId="47" priority="22">
      <formula>B25="non"</formula>
    </cfRule>
  </conditionalFormatting>
  <conditionalFormatting sqref="F25:F45">
    <cfRule type="expression" dxfId="46" priority="21">
      <formula>B25="non"</formula>
    </cfRule>
  </conditionalFormatting>
  <conditionalFormatting sqref="H25:H45">
    <cfRule type="expression" dxfId="45" priority="20" stopIfTrue="1">
      <formula>B25="non"</formula>
    </cfRule>
  </conditionalFormatting>
  <conditionalFormatting sqref="A25:A45">
    <cfRule type="expression" dxfId="44" priority="19">
      <formula>B25="non"</formula>
    </cfRule>
  </conditionalFormatting>
  <conditionalFormatting sqref="A49:A52">
    <cfRule type="expression" dxfId="43" priority="18">
      <formula>$B49="non"</formula>
    </cfRule>
  </conditionalFormatting>
  <conditionalFormatting sqref="C49:H52">
    <cfRule type="expression" dxfId="42" priority="17">
      <formula>$B49="non"</formula>
    </cfRule>
  </conditionalFormatting>
  <conditionalFormatting sqref="A56:A64">
    <cfRule type="expression" dxfId="41" priority="16">
      <formula>$B56="non"</formula>
    </cfRule>
  </conditionalFormatting>
  <conditionalFormatting sqref="C56:H64">
    <cfRule type="expression" dxfId="40" priority="15">
      <formula>$B56="non"</formula>
    </cfRule>
  </conditionalFormatting>
  <conditionalFormatting sqref="A77:A78">
    <cfRule type="expression" dxfId="39" priority="14">
      <formula>$B77="non"</formula>
    </cfRule>
  </conditionalFormatting>
  <conditionalFormatting sqref="C76:H78">
    <cfRule type="expression" dxfId="38" priority="13">
      <formula>$B76="non"</formula>
    </cfRule>
  </conditionalFormatting>
  <conditionalFormatting sqref="A76">
    <cfRule type="expression" dxfId="37" priority="12">
      <formula>$B76="non"</formula>
    </cfRule>
  </conditionalFormatting>
  <conditionalFormatting sqref="C82:H84">
    <cfRule type="expression" dxfId="36" priority="11">
      <formula>$B82="non"</formula>
    </cfRule>
  </conditionalFormatting>
  <conditionalFormatting sqref="A82:A84">
    <cfRule type="expression" dxfId="35" priority="10">
      <formula>$B82="non"</formula>
    </cfRule>
  </conditionalFormatting>
  <conditionalFormatting sqref="B9:B21">
    <cfRule type="containsText" dxfId="34" priority="9" operator="containsText" text="Non">
      <formula>NOT(ISERROR(SEARCH("Non",B9)))</formula>
    </cfRule>
  </conditionalFormatting>
  <conditionalFormatting sqref="A9:A21">
    <cfRule type="expression" dxfId="33" priority="8">
      <formula>B9="non"</formula>
    </cfRule>
  </conditionalFormatting>
  <conditionalFormatting sqref="C9:C21">
    <cfRule type="expression" dxfId="32" priority="7">
      <formula>B9="non"</formula>
    </cfRule>
  </conditionalFormatting>
  <conditionalFormatting sqref="E9:E21">
    <cfRule type="expression" dxfId="31" priority="6">
      <formula>B9="non"</formula>
    </cfRule>
  </conditionalFormatting>
  <conditionalFormatting sqref="F9:F21">
    <cfRule type="expression" dxfId="30" priority="5">
      <formula>B9="non"</formula>
    </cfRule>
  </conditionalFormatting>
  <conditionalFormatting sqref="H9:H21">
    <cfRule type="expression" dxfId="29" priority="4">
      <formula>E9="non"</formula>
    </cfRule>
  </conditionalFormatting>
  <conditionalFormatting sqref="H9:H21">
    <cfRule type="expression" dxfId="28" priority="3" stopIfTrue="1">
      <formula>B9="non"</formula>
    </cfRule>
  </conditionalFormatting>
  <conditionalFormatting sqref="D9:D21">
    <cfRule type="expression" dxfId="27" priority="2">
      <formula>A9="non"</formula>
    </cfRule>
  </conditionalFormatting>
  <conditionalFormatting sqref="D45">
    <cfRule type="expression" dxfId="26" priority="1">
      <formula>C45="non"</formula>
    </cfRule>
  </conditionalFormatting>
  <dataValidations count="3">
    <dataValidation allowBlank="1" showInputMessage="1" showErrorMessage="1" prompt="Quelle location ?_x000a__x000a_" sqref="C48"/>
    <dataValidation type="list" allowBlank="1" showInputMessage="1" showErrorMessage="1" sqref="C91:C117">
      <formula1>$C$91:$C$116</formula1>
    </dataValidation>
    <dataValidation allowBlank="1" showInputMessage="1" showErrorMessage="1" prompt="Mettre le nom du fournisseur_x000a_" sqref="C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LISTE!$E$1:$E$5</xm:f>
          </x14:formula1>
          <xm:sqref>A68:A72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showInputMessage="1">
          <x14:formula1>
            <xm:f>LISTE!$B$1:$B$27</xm:f>
          </x14:formula1>
          <xm:sqref>A25:A45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66"/>
    <pageSetUpPr fitToPage="1"/>
  </sheetPr>
  <dimension ref="A1:I90"/>
  <sheetViews>
    <sheetView zoomScalePageLayoutView="110" workbookViewId="0">
      <selection activeCell="F29" sqref="F28:G29"/>
    </sheetView>
  </sheetViews>
  <sheetFormatPr baseColWidth="10" defaultRowHeight="11.25" x14ac:dyDescent="0.2"/>
  <cols>
    <col min="1" max="1" width="22.140625" style="3" customWidth="1"/>
    <col min="2" max="2" width="6.7109375" style="3" customWidth="1"/>
    <col min="3" max="3" width="11.42578125" style="3"/>
    <col min="4" max="4" width="13.42578125" style="3" bestFit="1" customWidth="1"/>
    <col min="5" max="6" width="11.42578125" style="3"/>
    <col min="7" max="7" width="13.7109375" style="3" customWidth="1"/>
    <col min="8" max="8" width="15.85546875" style="13" customWidth="1"/>
    <col min="9" max="16384" width="11.42578125" style="3"/>
  </cols>
  <sheetData>
    <row r="1" spans="1:9" ht="15" customHeight="1" thickBot="1" x14ac:dyDescent="0.25">
      <c r="A1" s="33" t="s">
        <v>0</v>
      </c>
      <c r="B1" s="179"/>
      <c r="C1" s="179"/>
      <c r="D1" s="180"/>
      <c r="E1" s="34" t="s">
        <v>1</v>
      </c>
      <c r="F1" s="145"/>
      <c r="G1" s="145"/>
      <c r="H1" s="146"/>
      <c r="I1" s="3" t="s">
        <v>4</v>
      </c>
    </row>
    <row r="2" spans="1:9" ht="13.5" customHeight="1" thickBot="1" x14ac:dyDescent="0.25">
      <c r="A2" s="196" t="s">
        <v>17</v>
      </c>
      <c r="B2" s="197"/>
      <c r="C2" s="197"/>
      <c r="D2" s="197"/>
      <c r="E2" s="197"/>
      <c r="F2" s="197"/>
      <c r="G2" s="197"/>
      <c r="H2" s="198"/>
    </row>
    <row r="3" spans="1:9" ht="12" customHeight="1" x14ac:dyDescent="0.2">
      <c r="A3" s="4" t="s">
        <v>18</v>
      </c>
      <c r="B3" s="5"/>
      <c r="C3" s="5"/>
      <c r="D3" s="5"/>
      <c r="E3" s="5"/>
      <c r="F3" s="5"/>
      <c r="G3" s="5"/>
      <c r="H3" s="63"/>
    </row>
    <row r="4" spans="1:9" ht="10.5" customHeight="1" x14ac:dyDescent="0.2">
      <c r="A4" s="4" t="s">
        <v>106</v>
      </c>
      <c r="B4" s="5"/>
      <c r="C4" s="5"/>
      <c r="D4" s="5"/>
      <c r="E4" s="5"/>
      <c r="F4" s="5"/>
      <c r="G4" s="5"/>
      <c r="H4" s="43">
        <f>H3*0.7</f>
        <v>0</v>
      </c>
    </row>
    <row r="5" spans="1:9" ht="12" customHeight="1" thickBot="1" x14ac:dyDescent="0.25">
      <c r="A5" s="32" t="s">
        <v>2</v>
      </c>
      <c r="B5" s="36"/>
      <c r="C5" s="6"/>
      <c r="D5" s="6"/>
      <c r="E5" s="6"/>
      <c r="F5" s="6"/>
      <c r="G5" s="6"/>
      <c r="H5" s="44">
        <f>H3+H4</f>
        <v>0</v>
      </c>
    </row>
    <row r="6" spans="1:9" ht="12.75" customHeight="1" thickBot="1" x14ac:dyDescent="0.25">
      <c r="A6" s="7" t="s">
        <v>19</v>
      </c>
      <c r="B6" s="8"/>
      <c r="C6" s="8"/>
      <c r="D6" s="8"/>
      <c r="E6" s="8"/>
      <c r="F6" s="8"/>
      <c r="G6" s="8"/>
      <c r="H6" s="14"/>
    </row>
    <row r="7" spans="1:9" s="9" customFormat="1" ht="12.75" customHeight="1" thickBot="1" x14ac:dyDescent="0.25">
      <c r="A7" s="196" t="s">
        <v>34</v>
      </c>
      <c r="B7" s="197"/>
      <c r="C7" s="197"/>
      <c r="D7" s="199"/>
      <c r="E7" s="197"/>
      <c r="F7" s="197"/>
      <c r="G7" s="197"/>
      <c r="H7" s="198"/>
    </row>
    <row r="8" spans="1:9" s="10" customFormat="1" ht="14.25" customHeight="1" x14ac:dyDescent="0.15">
      <c r="A8" s="38" t="s">
        <v>20</v>
      </c>
      <c r="B8" s="38"/>
      <c r="C8" s="22" t="s">
        <v>11</v>
      </c>
      <c r="D8" s="22" t="s">
        <v>30</v>
      </c>
      <c r="E8" s="23" t="s">
        <v>21</v>
      </c>
      <c r="F8" s="191" t="s">
        <v>22</v>
      </c>
      <c r="G8" s="200"/>
      <c r="H8" s="24" t="s">
        <v>12</v>
      </c>
    </row>
    <row r="9" spans="1:9" ht="10.5" customHeight="1" x14ac:dyDescent="0.2">
      <c r="A9" s="64"/>
      <c r="B9" s="65"/>
      <c r="C9" s="66"/>
      <c r="D9" s="67"/>
      <c r="E9" s="67"/>
      <c r="F9" s="201"/>
      <c r="G9" s="202"/>
      <c r="H9" s="61">
        <f>E9+F9</f>
        <v>0</v>
      </c>
    </row>
    <row r="10" spans="1:9" ht="10.5" customHeight="1" x14ac:dyDescent="0.2">
      <c r="A10" s="64"/>
      <c r="B10" s="65"/>
      <c r="C10" s="68"/>
      <c r="D10" s="69"/>
      <c r="E10" s="69"/>
      <c r="F10" s="186"/>
      <c r="G10" s="187"/>
      <c r="H10" s="47">
        <f t="shared" ref="H10:H21" si="0">E10+F10</f>
        <v>0</v>
      </c>
    </row>
    <row r="11" spans="1:9" ht="10.5" customHeight="1" x14ac:dyDescent="0.2">
      <c r="A11" s="64"/>
      <c r="B11" s="65"/>
      <c r="C11" s="68"/>
      <c r="D11" s="69"/>
      <c r="E11" s="69"/>
      <c r="F11" s="186"/>
      <c r="G11" s="187"/>
      <c r="H11" s="47">
        <f t="shared" si="0"/>
        <v>0</v>
      </c>
    </row>
    <row r="12" spans="1:9" ht="10.5" customHeight="1" x14ac:dyDescent="0.2">
      <c r="A12" s="64"/>
      <c r="B12" s="65"/>
      <c r="C12" s="68"/>
      <c r="D12" s="69"/>
      <c r="E12" s="69"/>
      <c r="F12" s="186"/>
      <c r="G12" s="187"/>
      <c r="H12" s="47">
        <f t="shared" si="0"/>
        <v>0</v>
      </c>
    </row>
    <row r="13" spans="1:9" ht="10.5" customHeight="1" x14ac:dyDescent="0.2">
      <c r="A13" s="64"/>
      <c r="B13" s="65"/>
      <c r="C13" s="68"/>
      <c r="D13" s="69"/>
      <c r="E13" s="69"/>
      <c r="F13" s="186"/>
      <c r="G13" s="187"/>
      <c r="H13" s="47">
        <f t="shared" si="0"/>
        <v>0</v>
      </c>
    </row>
    <row r="14" spans="1:9" ht="10.5" customHeight="1" x14ac:dyDescent="0.2">
      <c r="A14" s="64"/>
      <c r="B14" s="65"/>
      <c r="C14" s="68"/>
      <c r="D14" s="69"/>
      <c r="E14" s="69"/>
      <c r="F14" s="186"/>
      <c r="G14" s="187"/>
      <c r="H14" s="47">
        <f t="shared" si="0"/>
        <v>0</v>
      </c>
    </row>
    <row r="15" spans="1:9" ht="10.5" customHeight="1" x14ac:dyDescent="0.2">
      <c r="A15" s="64"/>
      <c r="B15" s="65"/>
      <c r="C15" s="68"/>
      <c r="D15" s="69"/>
      <c r="E15" s="69"/>
      <c r="F15" s="186"/>
      <c r="G15" s="187"/>
      <c r="H15" s="47">
        <f t="shared" si="0"/>
        <v>0</v>
      </c>
    </row>
    <row r="16" spans="1:9" ht="10.5" customHeight="1" x14ac:dyDescent="0.2">
      <c r="A16" s="64"/>
      <c r="B16" s="65"/>
      <c r="C16" s="68"/>
      <c r="D16" s="69"/>
      <c r="E16" s="69"/>
      <c r="F16" s="186"/>
      <c r="G16" s="187"/>
      <c r="H16" s="47">
        <f t="shared" si="0"/>
        <v>0</v>
      </c>
    </row>
    <row r="17" spans="1:8" ht="10.5" customHeight="1" x14ac:dyDescent="0.2">
      <c r="A17" s="64"/>
      <c r="B17" s="65"/>
      <c r="C17" s="68"/>
      <c r="D17" s="69"/>
      <c r="E17" s="69"/>
      <c r="F17" s="186"/>
      <c r="G17" s="187"/>
      <c r="H17" s="47">
        <f t="shared" si="0"/>
        <v>0</v>
      </c>
    </row>
    <row r="18" spans="1:8" ht="10.5" customHeight="1" x14ac:dyDescent="0.2">
      <c r="A18" s="64"/>
      <c r="B18" s="65"/>
      <c r="C18" s="68"/>
      <c r="D18" s="69"/>
      <c r="E18" s="69"/>
      <c r="F18" s="186"/>
      <c r="G18" s="187"/>
      <c r="H18" s="47">
        <f t="shared" si="0"/>
        <v>0</v>
      </c>
    </row>
    <row r="19" spans="1:8" ht="10.5" customHeight="1" x14ac:dyDescent="0.2">
      <c r="A19" s="64"/>
      <c r="B19" s="65"/>
      <c r="C19" s="68"/>
      <c r="D19" s="69"/>
      <c r="E19" s="69"/>
      <c r="F19" s="186"/>
      <c r="G19" s="187"/>
      <c r="H19" s="47">
        <f t="shared" si="0"/>
        <v>0</v>
      </c>
    </row>
    <row r="20" spans="1:8" ht="10.5" customHeight="1" x14ac:dyDescent="0.2">
      <c r="A20" s="64"/>
      <c r="B20" s="65"/>
      <c r="C20" s="68"/>
      <c r="D20" s="69"/>
      <c r="E20" s="69"/>
      <c r="F20" s="186"/>
      <c r="G20" s="187"/>
      <c r="H20" s="47">
        <f t="shared" si="0"/>
        <v>0</v>
      </c>
    </row>
    <row r="21" spans="1:8" ht="10.5" customHeight="1" x14ac:dyDescent="0.2">
      <c r="A21" s="64"/>
      <c r="B21" s="65"/>
      <c r="C21" s="70"/>
      <c r="D21" s="71"/>
      <c r="E21" s="71"/>
      <c r="F21" s="184"/>
      <c r="G21" s="185"/>
      <c r="H21" s="62">
        <f t="shared" si="0"/>
        <v>0</v>
      </c>
    </row>
    <row r="22" spans="1:8" s="9" customFormat="1" x14ac:dyDescent="0.2">
      <c r="A22" s="15" t="s">
        <v>16</v>
      </c>
      <c r="B22" s="17"/>
      <c r="C22" s="16"/>
      <c r="D22" s="17"/>
      <c r="E22" s="17"/>
      <c r="F22" s="17"/>
      <c r="G22" s="29"/>
      <c r="H22" s="45">
        <f>SUM(H9:H21)</f>
        <v>0</v>
      </c>
    </row>
    <row r="23" spans="1:8" s="9" customFormat="1" ht="12" customHeight="1" thickBot="1" x14ac:dyDescent="0.25">
      <c r="A23" s="188" t="s">
        <v>28</v>
      </c>
      <c r="B23" s="189"/>
      <c r="C23" s="189"/>
      <c r="D23" s="189"/>
      <c r="E23" s="189"/>
      <c r="F23" s="189"/>
      <c r="G23" s="189"/>
      <c r="H23" s="190"/>
    </row>
    <row r="24" spans="1:8" s="10" customFormat="1" ht="12" customHeight="1" x14ac:dyDescent="0.15">
      <c r="A24" s="38" t="s">
        <v>24</v>
      </c>
      <c r="B24" s="38" t="s">
        <v>95</v>
      </c>
      <c r="C24" s="22" t="s">
        <v>23</v>
      </c>
      <c r="D24" s="22" t="s">
        <v>25</v>
      </c>
      <c r="E24" s="22" t="s">
        <v>26</v>
      </c>
      <c r="F24" s="203" t="s">
        <v>27</v>
      </c>
      <c r="G24" s="204"/>
      <c r="H24" s="28" t="s">
        <v>12</v>
      </c>
    </row>
    <row r="25" spans="1:8" ht="11.25" customHeight="1" x14ac:dyDescent="0.2">
      <c r="A25" s="64"/>
      <c r="B25" s="65"/>
      <c r="C25" s="72"/>
      <c r="D25" s="73"/>
      <c r="E25" s="74"/>
      <c r="F25" s="205"/>
      <c r="G25" s="206"/>
      <c r="H25" s="46">
        <f>E25+F25</f>
        <v>0</v>
      </c>
    </row>
    <row r="26" spans="1:8" ht="11.25" customHeight="1" x14ac:dyDescent="0.2">
      <c r="A26" s="64"/>
      <c r="B26" s="65"/>
      <c r="C26" s="75"/>
      <c r="D26" s="68"/>
      <c r="E26" s="76"/>
      <c r="F26" s="186"/>
      <c r="G26" s="187"/>
      <c r="H26" s="47">
        <f t="shared" ref="H26:H45" si="1">E26+F26</f>
        <v>0</v>
      </c>
    </row>
    <row r="27" spans="1:8" ht="11.25" customHeight="1" x14ac:dyDescent="0.2">
      <c r="A27" s="64"/>
      <c r="B27" s="65"/>
      <c r="C27" s="75"/>
      <c r="D27" s="68"/>
      <c r="E27" s="77"/>
      <c r="F27" s="186"/>
      <c r="G27" s="187"/>
      <c r="H27" s="47">
        <f t="shared" si="1"/>
        <v>0</v>
      </c>
    </row>
    <row r="28" spans="1:8" s="11" customFormat="1" ht="11.25" customHeight="1" x14ac:dyDescent="0.2">
      <c r="A28" s="64"/>
      <c r="B28" s="65"/>
      <c r="C28" s="75"/>
      <c r="D28" s="68"/>
      <c r="E28" s="78"/>
      <c r="F28" s="186"/>
      <c r="G28" s="187"/>
      <c r="H28" s="47">
        <f t="shared" si="1"/>
        <v>0</v>
      </c>
    </row>
    <row r="29" spans="1:8" ht="11.25" customHeight="1" x14ac:dyDescent="0.2">
      <c r="A29" s="64"/>
      <c r="B29" s="65"/>
      <c r="C29" s="75"/>
      <c r="D29" s="68"/>
      <c r="E29" s="77"/>
      <c r="F29" s="186"/>
      <c r="G29" s="187"/>
      <c r="H29" s="47">
        <f t="shared" si="1"/>
        <v>0</v>
      </c>
    </row>
    <row r="30" spans="1:8" ht="11.25" customHeight="1" x14ac:dyDescent="0.2">
      <c r="A30" s="64"/>
      <c r="B30" s="65"/>
      <c r="C30" s="75"/>
      <c r="D30" s="68"/>
      <c r="E30" s="76"/>
      <c r="F30" s="186"/>
      <c r="G30" s="187"/>
      <c r="H30" s="47">
        <f t="shared" si="1"/>
        <v>0</v>
      </c>
    </row>
    <row r="31" spans="1:8" ht="11.25" customHeight="1" x14ac:dyDescent="0.2">
      <c r="A31" s="64"/>
      <c r="B31" s="65"/>
      <c r="C31" s="75"/>
      <c r="D31" s="68"/>
      <c r="E31" s="76"/>
      <c r="F31" s="186"/>
      <c r="G31" s="187"/>
      <c r="H31" s="47">
        <f t="shared" si="1"/>
        <v>0</v>
      </c>
    </row>
    <row r="32" spans="1:8" ht="11.25" customHeight="1" x14ac:dyDescent="0.2">
      <c r="A32" s="64"/>
      <c r="B32" s="65"/>
      <c r="C32" s="75"/>
      <c r="D32" s="68"/>
      <c r="E32" s="76"/>
      <c r="F32" s="186"/>
      <c r="G32" s="187"/>
      <c r="H32" s="47">
        <f t="shared" si="1"/>
        <v>0</v>
      </c>
    </row>
    <row r="33" spans="1:8" ht="11.25" customHeight="1" x14ac:dyDescent="0.2">
      <c r="A33" s="64"/>
      <c r="B33" s="65"/>
      <c r="C33" s="75"/>
      <c r="D33" s="68"/>
      <c r="E33" s="76"/>
      <c r="F33" s="186"/>
      <c r="G33" s="187"/>
      <c r="H33" s="47">
        <f t="shared" si="1"/>
        <v>0</v>
      </c>
    </row>
    <row r="34" spans="1:8" ht="11.25" customHeight="1" x14ac:dyDescent="0.2">
      <c r="A34" s="64"/>
      <c r="B34" s="65"/>
      <c r="C34" s="75"/>
      <c r="D34" s="68"/>
      <c r="E34" s="76"/>
      <c r="F34" s="186"/>
      <c r="G34" s="187"/>
      <c r="H34" s="47">
        <f t="shared" si="1"/>
        <v>0</v>
      </c>
    </row>
    <row r="35" spans="1:8" ht="11.25" customHeight="1" x14ac:dyDescent="0.2">
      <c r="A35" s="64"/>
      <c r="B35" s="65"/>
      <c r="C35" s="75"/>
      <c r="D35" s="68"/>
      <c r="E35" s="76"/>
      <c r="F35" s="186"/>
      <c r="G35" s="187"/>
      <c r="H35" s="47">
        <f t="shared" si="1"/>
        <v>0</v>
      </c>
    </row>
    <row r="36" spans="1:8" ht="11.25" customHeight="1" x14ac:dyDescent="0.2">
      <c r="A36" s="64"/>
      <c r="B36" s="65"/>
      <c r="C36" s="75"/>
      <c r="D36" s="68"/>
      <c r="E36" s="76"/>
      <c r="F36" s="186"/>
      <c r="G36" s="187"/>
      <c r="H36" s="47">
        <f t="shared" si="1"/>
        <v>0</v>
      </c>
    </row>
    <row r="37" spans="1:8" ht="11.25" customHeight="1" x14ac:dyDescent="0.2">
      <c r="A37" s="64"/>
      <c r="B37" s="65"/>
      <c r="C37" s="75"/>
      <c r="D37" s="68"/>
      <c r="E37" s="76"/>
      <c r="F37" s="186"/>
      <c r="G37" s="187"/>
      <c r="H37" s="47">
        <f t="shared" si="1"/>
        <v>0</v>
      </c>
    </row>
    <row r="38" spans="1:8" ht="11.25" customHeight="1" x14ac:dyDescent="0.2">
      <c r="A38" s="64"/>
      <c r="B38" s="65"/>
      <c r="C38" s="75"/>
      <c r="D38" s="68"/>
      <c r="E38" s="76"/>
      <c r="F38" s="186"/>
      <c r="G38" s="187"/>
      <c r="H38" s="47">
        <f t="shared" si="1"/>
        <v>0</v>
      </c>
    </row>
    <row r="39" spans="1:8" ht="11.25" customHeight="1" x14ac:dyDescent="0.2">
      <c r="A39" s="64"/>
      <c r="B39" s="65"/>
      <c r="C39" s="75"/>
      <c r="D39" s="68"/>
      <c r="E39" s="76"/>
      <c r="F39" s="186"/>
      <c r="G39" s="187"/>
      <c r="H39" s="47">
        <f t="shared" si="1"/>
        <v>0</v>
      </c>
    </row>
    <row r="40" spans="1:8" ht="11.25" customHeight="1" x14ac:dyDescent="0.2">
      <c r="A40" s="64"/>
      <c r="B40" s="65"/>
      <c r="C40" s="75"/>
      <c r="D40" s="68"/>
      <c r="E40" s="76"/>
      <c r="F40" s="186"/>
      <c r="G40" s="187"/>
      <c r="H40" s="47">
        <f t="shared" si="1"/>
        <v>0</v>
      </c>
    </row>
    <row r="41" spans="1:8" ht="11.25" customHeight="1" x14ac:dyDescent="0.2">
      <c r="A41" s="64"/>
      <c r="B41" s="65"/>
      <c r="C41" s="75"/>
      <c r="D41" s="68"/>
      <c r="E41" s="77"/>
      <c r="F41" s="184"/>
      <c r="G41" s="185"/>
      <c r="H41" s="47">
        <f t="shared" si="1"/>
        <v>0</v>
      </c>
    </row>
    <row r="42" spans="1:8" ht="11.25" customHeight="1" x14ac:dyDescent="0.2">
      <c r="A42" s="64"/>
      <c r="B42" s="65"/>
      <c r="C42" s="75"/>
      <c r="D42" s="68"/>
      <c r="E42" s="77"/>
      <c r="F42" s="186"/>
      <c r="G42" s="187"/>
      <c r="H42" s="47">
        <f t="shared" si="1"/>
        <v>0</v>
      </c>
    </row>
    <row r="43" spans="1:8" ht="11.25" customHeight="1" x14ac:dyDescent="0.2">
      <c r="A43" s="64"/>
      <c r="B43" s="65"/>
      <c r="C43" s="75"/>
      <c r="D43" s="68"/>
      <c r="E43" s="76"/>
      <c r="F43" s="186"/>
      <c r="G43" s="187"/>
      <c r="H43" s="47">
        <f t="shared" si="1"/>
        <v>0</v>
      </c>
    </row>
    <row r="44" spans="1:8" ht="11.25" customHeight="1" x14ac:dyDescent="0.2">
      <c r="A44" s="64"/>
      <c r="B44" s="65"/>
      <c r="C44" s="75"/>
      <c r="D44" s="68"/>
      <c r="E44" s="79"/>
      <c r="F44" s="186"/>
      <c r="G44" s="187"/>
      <c r="H44" s="47">
        <f t="shared" si="1"/>
        <v>0</v>
      </c>
    </row>
    <row r="45" spans="1:8" ht="11.25" customHeight="1" x14ac:dyDescent="0.2">
      <c r="A45" s="64"/>
      <c r="B45" s="65"/>
      <c r="C45" s="80"/>
      <c r="D45" s="81"/>
      <c r="E45" s="82"/>
      <c r="F45" s="186"/>
      <c r="G45" s="187"/>
      <c r="H45" s="48">
        <f t="shared" si="1"/>
        <v>0</v>
      </c>
    </row>
    <row r="46" spans="1:8" s="9" customFormat="1" x14ac:dyDescent="0.2">
      <c r="A46" s="15" t="str">
        <f>A23</f>
        <v>Sous traitance personnel</v>
      </c>
      <c r="B46" s="17"/>
      <c r="C46" s="17"/>
      <c r="D46" s="16" t="str">
        <f>IF(SUM(D25:D45)=0,"",SUM(D25:D45))</f>
        <v/>
      </c>
      <c r="E46" s="16" t="str">
        <f>IF(SUM(E25:E45)=0,"",SUM(E25:E45))</f>
        <v/>
      </c>
      <c r="F46" s="16" t="str">
        <f>IF(SUM(F25:F45)=0,"",SUM(F25:F45))</f>
        <v/>
      </c>
      <c r="G46" s="18"/>
      <c r="H46" s="49">
        <f>SUM(H25:H45)</f>
        <v>0</v>
      </c>
    </row>
    <row r="47" spans="1:8" ht="12.75" customHeight="1" thickBot="1" x14ac:dyDescent="0.25">
      <c r="A47" s="188" t="s">
        <v>29</v>
      </c>
      <c r="B47" s="189"/>
      <c r="C47" s="189"/>
      <c r="D47" s="189"/>
      <c r="E47" s="189"/>
      <c r="F47" s="189"/>
      <c r="G47" s="189"/>
      <c r="H47" s="190"/>
    </row>
    <row r="48" spans="1:8" ht="13.5" customHeight="1" x14ac:dyDescent="0.2">
      <c r="A48" s="38" t="s">
        <v>11</v>
      </c>
      <c r="B48" s="38" t="s">
        <v>95</v>
      </c>
      <c r="C48" s="38" t="s">
        <v>30</v>
      </c>
      <c r="D48" s="39"/>
      <c r="E48" s="22" t="s">
        <v>21</v>
      </c>
      <c r="F48" s="191" t="s">
        <v>22</v>
      </c>
      <c r="G48" s="192"/>
      <c r="H48" s="28" t="s">
        <v>12</v>
      </c>
    </row>
    <row r="49" spans="1:8" ht="9.75" customHeight="1" x14ac:dyDescent="0.2">
      <c r="A49" s="65"/>
      <c r="B49" s="65"/>
      <c r="C49" s="83"/>
      <c r="D49" s="84"/>
      <c r="E49" s="85"/>
      <c r="F49" s="86"/>
      <c r="G49" s="84"/>
      <c r="H49" s="50">
        <f>E49</f>
        <v>0</v>
      </c>
    </row>
    <row r="50" spans="1:8" ht="9.75" customHeight="1" x14ac:dyDescent="0.2">
      <c r="A50" s="65"/>
      <c r="B50" s="65"/>
      <c r="C50" s="75"/>
      <c r="D50" s="87"/>
      <c r="E50" s="88"/>
      <c r="F50" s="89"/>
      <c r="G50" s="87"/>
      <c r="H50" s="51">
        <f t="shared" ref="H50:H52" si="2">E50</f>
        <v>0</v>
      </c>
    </row>
    <row r="51" spans="1:8" ht="9.75" customHeight="1" x14ac:dyDescent="0.2">
      <c r="A51" s="65"/>
      <c r="B51" s="65"/>
      <c r="C51" s="75"/>
      <c r="D51" s="87"/>
      <c r="E51" s="88"/>
      <c r="F51" s="89"/>
      <c r="G51" s="87"/>
      <c r="H51" s="51">
        <f t="shared" si="2"/>
        <v>0</v>
      </c>
    </row>
    <row r="52" spans="1:8" ht="9.75" customHeight="1" x14ac:dyDescent="0.2">
      <c r="A52" s="65"/>
      <c r="B52" s="65"/>
      <c r="C52" s="90"/>
      <c r="D52" s="91"/>
      <c r="E52" s="92"/>
      <c r="F52" s="93"/>
      <c r="G52" s="91"/>
      <c r="H52" s="52">
        <f t="shared" si="2"/>
        <v>0</v>
      </c>
    </row>
    <row r="53" spans="1:8" s="9" customFormat="1" x14ac:dyDescent="0.2">
      <c r="A53" s="15" t="str">
        <f>A47</f>
        <v>Location matériel</v>
      </c>
      <c r="B53" s="17"/>
      <c r="C53" s="17"/>
      <c r="D53" s="16"/>
      <c r="E53" s="17"/>
      <c r="F53" s="17"/>
      <c r="G53" s="29"/>
      <c r="H53" s="53">
        <f>SUM(H49:H52)</f>
        <v>0</v>
      </c>
    </row>
    <row r="54" spans="1:8" s="9" customFormat="1" ht="12" customHeight="1" thickBot="1" x14ac:dyDescent="0.25">
      <c r="A54" s="188" t="s">
        <v>31</v>
      </c>
      <c r="B54" s="189"/>
      <c r="C54" s="189"/>
      <c r="D54" s="189"/>
      <c r="E54" s="189"/>
      <c r="F54" s="189"/>
      <c r="G54" s="189"/>
      <c r="H54" s="190"/>
    </row>
    <row r="55" spans="1:8" s="12" customFormat="1" ht="13.5" customHeight="1" x14ac:dyDescent="0.2">
      <c r="A55" s="38" t="s">
        <v>11</v>
      </c>
      <c r="B55" s="38" t="s">
        <v>95</v>
      </c>
      <c r="C55" s="22" t="s">
        <v>32</v>
      </c>
      <c r="D55" s="22" t="s">
        <v>33</v>
      </c>
      <c r="E55" s="193" t="s">
        <v>86</v>
      </c>
      <c r="F55" s="194"/>
      <c r="G55" s="195"/>
      <c r="H55" s="24" t="s">
        <v>12</v>
      </c>
    </row>
    <row r="56" spans="1:8" ht="10.5" customHeight="1" x14ac:dyDescent="0.2">
      <c r="A56" s="65"/>
      <c r="B56" s="65"/>
      <c r="C56" s="94"/>
      <c r="D56" s="74"/>
      <c r="E56" s="95"/>
      <c r="F56" s="96"/>
      <c r="G56" s="95"/>
      <c r="H56" s="54">
        <f>C56+D56</f>
        <v>0</v>
      </c>
    </row>
    <row r="57" spans="1:8" ht="8.4499999999999993" customHeight="1" x14ac:dyDescent="0.2">
      <c r="A57" s="65"/>
      <c r="B57" s="65"/>
      <c r="C57" s="76"/>
      <c r="D57" s="69"/>
      <c r="E57" s="87"/>
      <c r="F57" s="89"/>
      <c r="G57" s="87"/>
      <c r="H57" s="51">
        <f t="shared" ref="H57:H64" si="3">C57+D57</f>
        <v>0</v>
      </c>
    </row>
    <row r="58" spans="1:8" ht="8.4499999999999993" customHeight="1" x14ac:dyDescent="0.2">
      <c r="A58" s="65"/>
      <c r="B58" s="65"/>
      <c r="C58" s="76"/>
      <c r="D58" s="69"/>
      <c r="E58" s="87"/>
      <c r="F58" s="89"/>
      <c r="G58" s="87"/>
      <c r="H58" s="51">
        <f t="shared" si="3"/>
        <v>0</v>
      </c>
    </row>
    <row r="59" spans="1:8" ht="8.4499999999999993" customHeight="1" x14ac:dyDescent="0.2">
      <c r="A59" s="65"/>
      <c r="B59" s="65"/>
      <c r="C59" s="76"/>
      <c r="D59" s="69"/>
      <c r="E59" s="87"/>
      <c r="F59" s="89"/>
      <c r="G59" s="87"/>
      <c r="H59" s="51">
        <f t="shared" si="3"/>
        <v>0</v>
      </c>
    </row>
    <row r="60" spans="1:8" ht="8.4499999999999993" customHeight="1" x14ac:dyDescent="0.2">
      <c r="A60" s="65"/>
      <c r="B60" s="65"/>
      <c r="C60" s="76"/>
      <c r="D60" s="69"/>
      <c r="E60" s="87"/>
      <c r="F60" s="89"/>
      <c r="G60" s="87"/>
      <c r="H60" s="51">
        <f t="shared" si="3"/>
        <v>0</v>
      </c>
    </row>
    <row r="61" spans="1:8" ht="8.4499999999999993" customHeight="1" x14ac:dyDescent="0.2">
      <c r="A61" s="65"/>
      <c r="B61" s="65"/>
      <c r="C61" s="76"/>
      <c r="D61" s="69"/>
      <c r="E61" s="87"/>
      <c r="F61" s="89"/>
      <c r="G61" s="87"/>
      <c r="H61" s="51">
        <f t="shared" si="3"/>
        <v>0</v>
      </c>
    </row>
    <row r="62" spans="1:8" ht="8.4499999999999993" customHeight="1" x14ac:dyDescent="0.2">
      <c r="A62" s="65"/>
      <c r="B62" s="65"/>
      <c r="C62" s="76"/>
      <c r="D62" s="69"/>
      <c r="E62" s="87"/>
      <c r="F62" s="89"/>
      <c r="G62" s="87"/>
      <c r="H62" s="51">
        <f t="shared" si="3"/>
        <v>0</v>
      </c>
    </row>
    <row r="63" spans="1:8" ht="8.4499999999999993" customHeight="1" x14ac:dyDescent="0.2">
      <c r="A63" s="65"/>
      <c r="B63" s="65"/>
      <c r="C63" s="76"/>
      <c r="D63" s="69"/>
      <c r="E63" s="87"/>
      <c r="F63" s="89"/>
      <c r="G63" s="87"/>
      <c r="H63" s="51">
        <f t="shared" si="3"/>
        <v>0</v>
      </c>
    </row>
    <row r="64" spans="1:8" ht="8.4499999999999993" customHeight="1" x14ac:dyDescent="0.2">
      <c r="A64" s="65"/>
      <c r="B64" s="65"/>
      <c r="C64" s="97"/>
      <c r="D64" s="98"/>
      <c r="E64" s="99"/>
      <c r="F64" s="100"/>
      <c r="G64" s="99"/>
      <c r="H64" s="55">
        <f t="shared" si="3"/>
        <v>0</v>
      </c>
    </row>
    <row r="65" spans="1:8" x14ac:dyDescent="0.2">
      <c r="A65" s="15" t="s">
        <v>31</v>
      </c>
      <c r="B65" s="17"/>
      <c r="C65" s="17"/>
      <c r="D65" s="16"/>
      <c r="E65" s="17"/>
      <c r="F65" s="17"/>
      <c r="G65" s="29"/>
      <c r="H65" s="53">
        <f>SUM(H56:H64)</f>
        <v>0</v>
      </c>
    </row>
    <row r="66" spans="1:8" ht="13.5" customHeight="1" thickBot="1" x14ac:dyDescent="0.25">
      <c r="A66" s="188" t="s">
        <v>37</v>
      </c>
      <c r="B66" s="189"/>
      <c r="C66" s="189"/>
      <c r="D66" s="189"/>
      <c r="E66" s="189"/>
      <c r="F66" s="189"/>
      <c r="G66" s="189"/>
      <c r="H66" s="190"/>
    </row>
    <row r="67" spans="1:8" s="9" customFormat="1" ht="14.25" customHeight="1" x14ac:dyDescent="0.2">
      <c r="A67" s="38" t="s">
        <v>23</v>
      </c>
      <c r="B67" s="38"/>
      <c r="C67" s="22" t="s">
        <v>35</v>
      </c>
      <c r="D67" s="22" t="s">
        <v>36</v>
      </c>
      <c r="E67" s="38"/>
      <c r="F67" s="23"/>
      <c r="G67" s="39"/>
      <c r="H67" s="24" t="s">
        <v>12</v>
      </c>
    </row>
    <row r="68" spans="1:8" s="9" customFormat="1" ht="9.75" customHeight="1" x14ac:dyDescent="0.2">
      <c r="A68" s="101"/>
      <c r="B68" s="101"/>
      <c r="C68" s="102"/>
      <c r="D68" s="102"/>
      <c r="E68" s="101"/>
      <c r="F68" s="103"/>
      <c r="G68" s="104"/>
      <c r="H68" s="56">
        <f>C68+D68</f>
        <v>0</v>
      </c>
    </row>
    <row r="69" spans="1:8" ht="9.75" customHeight="1" x14ac:dyDescent="0.2">
      <c r="A69" s="105"/>
      <c r="B69" s="105"/>
      <c r="C69" s="106"/>
      <c r="D69" s="107"/>
      <c r="E69" s="108"/>
      <c r="F69" s="109"/>
      <c r="G69" s="110"/>
      <c r="H69" s="57">
        <f t="shared" ref="H69:H72" si="4">C69+D69</f>
        <v>0</v>
      </c>
    </row>
    <row r="70" spans="1:8" ht="9.75" customHeight="1" x14ac:dyDescent="0.2">
      <c r="A70" s="111"/>
      <c r="B70" s="111"/>
      <c r="C70" s="112"/>
      <c r="D70" s="113"/>
      <c r="E70" s="111"/>
      <c r="F70" s="114"/>
      <c r="G70" s="115"/>
      <c r="H70" s="57">
        <f t="shared" si="4"/>
        <v>0</v>
      </c>
    </row>
    <row r="71" spans="1:8" ht="9.75" customHeight="1" x14ac:dyDescent="0.2">
      <c r="A71" s="111"/>
      <c r="B71" s="111"/>
      <c r="C71" s="112"/>
      <c r="D71" s="113"/>
      <c r="E71" s="111"/>
      <c r="F71" s="114"/>
      <c r="G71" s="115"/>
      <c r="H71" s="57">
        <f t="shared" si="4"/>
        <v>0</v>
      </c>
    </row>
    <row r="72" spans="1:8" ht="9.75" customHeight="1" x14ac:dyDescent="0.2">
      <c r="A72" s="111"/>
      <c r="B72" s="111"/>
      <c r="C72" s="113"/>
      <c r="D72" s="113"/>
      <c r="E72" s="116"/>
      <c r="F72" s="117"/>
      <c r="G72" s="118"/>
      <c r="H72" s="58">
        <f t="shared" si="4"/>
        <v>0</v>
      </c>
    </row>
    <row r="73" spans="1:8" x14ac:dyDescent="0.2">
      <c r="A73" s="15" t="s">
        <v>37</v>
      </c>
      <c r="B73" s="17"/>
      <c r="C73" s="17"/>
      <c r="D73" s="16"/>
      <c r="E73" s="17"/>
      <c r="F73" s="17"/>
      <c r="G73" s="29"/>
      <c r="H73" s="53">
        <f>SUM(H68:H72)</f>
        <v>0</v>
      </c>
    </row>
    <row r="74" spans="1:8" ht="11.25" customHeight="1" thickBot="1" x14ac:dyDescent="0.25">
      <c r="A74" s="188" t="s">
        <v>38</v>
      </c>
      <c r="B74" s="189"/>
      <c r="C74" s="189"/>
      <c r="D74" s="189"/>
      <c r="E74" s="189"/>
      <c r="F74" s="189"/>
      <c r="G74" s="189"/>
      <c r="H74" s="190"/>
    </row>
    <row r="75" spans="1:8" s="12" customFormat="1" ht="13.5" customHeight="1" x14ac:dyDescent="0.2">
      <c r="A75" s="38" t="s">
        <v>23</v>
      </c>
      <c r="B75" s="38" t="s">
        <v>95</v>
      </c>
      <c r="C75" s="22" t="s">
        <v>39</v>
      </c>
      <c r="D75" s="22" t="s">
        <v>40</v>
      </c>
      <c r="E75" s="23" t="s">
        <v>41</v>
      </c>
      <c r="F75" s="37"/>
      <c r="G75" s="27"/>
      <c r="H75" s="24" t="s">
        <v>12</v>
      </c>
    </row>
    <row r="76" spans="1:8" ht="8.4499999999999993" customHeight="1" x14ac:dyDescent="0.2">
      <c r="A76" s="65"/>
      <c r="B76" s="65" t="s">
        <v>94</v>
      </c>
      <c r="C76" s="119"/>
      <c r="D76" s="67"/>
      <c r="E76" s="120"/>
      <c r="F76" s="86"/>
      <c r="G76" s="84"/>
      <c r="H76" s="50">
        <f>C76+D76</f>
        <v>0</v>
      </c>
    </row>
    <row r="77" spans="1:8" ht="8.4499999999999993" customHeight="1" x14ac:dyDescent="0.2">
      <c r="A77" s="65"/>
      <c r="B77" s="65" t="s">
        <v>94</v>
      </c>
      <c r="C77" s="76"/>
      <c r="D77" s="69"/>
      <c r="E77" s="75"/>
      <c r="F77" s="89"/>
      <c r="G77" s="87"/>
      <c r="H77" s="51">
        <f t="shared" ref="H77:H78" si="5">C77+D77</f>
        <v>0</v>
      </c>
    </row>
    <row r="78" spans="1:8" ht="8.4499999999999993" customHeight="1" x14ac:dyDescent="0.2">
      <c r="A78" s="65"/>
      <c r="B78" s="65" t="s">
        <v>94</v>
      </c>
      <c r="C78" s="121"/>
      <c r="D78" s="71"/>
      <c r="E78" s="122"/>
      <c r="F78" s="93"/>
      <c r="G78" s="91"/>
      <c r="H78" s="52">
        <f t="shared" si="5"/>
        <v>0</v>
      </c>
    </row>
    <row r="79" spans="1:8" x14ac:dyDescent="0.2">
      <c r="A79" s="123" t="s">
        <v>37</v>
      </c>
      <c r="B79" s="124"/>
      <c r="C79" s="124"/>
      <c r="D79" s="125"/>
      <c r="E79" s="124"/>
      <c r="F79" s="124"/>
      <c r="G79" s="126"/>
      <c r="H79" s="53">
        <f>SUM(H76:H78)</f>
        <v>0</v>
      </c>
    </row>
    <row r="80" spans="1:8" x14ac:dyDescent="0.2">
      <c r="A80" s="181" t="s">
        <v>44</v>
      </c>
      <c r="B80" s="182"/>
      <c r="C80" s="182"/>
      <c r="D80" s="182"/>
      <c r="E80" s="182"/>
      <c r="F80" s="182"/>
      <c r="G80" s="182"/>
      <c r="H80" s="183"/>
    </row>
    <row r="81" spans="1:8" ht="8.25" customHeight="1" x14ac:dyDescent="0.2">
      <c r="A81" s="40"/>
      <c r="B81" s="41"/>
      <c r="C81" s="41" t="s">
        <v>96</v>
      </c>
      <c r="D81" s="41"/>
      <c r="E81" s="41"/>
      <c r="F81" s="41"/>
      <c r="G81" s="41"/>
      <c r="H81" s="42"/>
    </row>
    <row r="82" spans="1:8" ht="10.5" customHeight="1" x14ac:dyDescent="0.2">
      <c r="A82" s="64" t="s">
        <v>42</v>
      </c>
      <c r="B82" s="64" t="s">
        <v>94</v>
      </c>
      <c r="C82" s="127"/>
      <c r="D82" s="128"/>
      <c r="E82" s="120"/>
      <c r="F82" s="100"/>
      <c r="G82" s="99"/>
      <c r="H82" s="52">
        <f>D82</f>
        <v>0</v>
      </c>
    </row>
    <row r="83" spans="1:8" ht="10.5" customHeight="1" x14ac:dyDescent="0.2">
      <c r="A83" s="65" t="s">
        <v>29</v>
      </c>
      <c r="B83" s="65" t="s">
        <v>94</v>
      </c>
      <c r="C83" s="75"/>
      <c r="D83" s="69"/>
      <c r="E83" s="75"/>
      <c r="F83" s="89"/>
      <c r="G83" s="87"/>
      <c r="H83" s="52">
        <f t="shared" ref="H83:H84" si="6">D83</f>
        <v>0</v>
      </c>
    </row>
    <row r="84" spans="1:8" ht="10.5" customHeight="1" x14ac:dyDescent="0.2">
      <c r="A84" s="65" t="s">
        <v>43</v>
      </c>
      <c r="B84" s="65" t="s">
        <v>94</v>
      </c>
      <c r="C84" s="90"/>
      <c r="D84" s="71"/>
      <c r="E84" s="122"/>
      <c r="F84" s="93"/>
      <c r="G84" s="91"/>
      <c r="H84" s="52">
        <f t="shared" si="6"/>
        <v>0</v>
      </c>
    </row>
    <row r="85" spans="1:8" ht="12" thickBot="1" x14ac:dyDescent="0.25">
      <c r="A85" s="15" t="s">
        <v>44</v>
      </c>
      <c r="B85" s="17"/>
      <c r="C85" s="17"/>
      <c r="D85" s="16"/>
      <c r="E85" s="30"/>
      <c r="F85" s="17"/>
      <c r="G85" s="31"/>
      <c r="H85" s="53">
        <f>SUM(H82:H84)</f>
        <v>0</v>
      </c>
    </row>
    <row r="86" spans="1:8" ht="14.25" customHeight="1" thickBot="1" x14ac:dyDescent="0.25">
      <c r="A86" s="1"/>
      <c r="B86" s="5"/>
      <c r="C86" s="5"/>
      <c r="D86" s="5"/>
      <c r="E86" s="20" t="s">
        <v>3</v>
      </c>
      <c r="F86" s="19"/>
      <c r="G86" s="19"/>
      <c r="H86" s="129">
        <f>H5+H6+H22++H46+H53+H65+H73+H79+H85</f>
        <v>0</v>
      </c>
    </row>
    <row r="87" spans="1:8" x14ac:dyDescent="0.2">
      <c r="A87" s="5"/>
      <c r="B87" s="5"/>
      <c r="C87" s="5"/>
      <c r="D87" s="5"/>
      <c r="E87" s="5"/>
      <c r="F87" s="5"/>
      <c r="G87" s="5"/>
      <c r="H87" s="5"/>
    </row>
    <row r="88" spans="1:8" x14ac:dyDescent="0.2">
      <c r="A88" s="5"/>
      <c r="B88" s="5"/>
      <c r="C88" s="5"/>
      <c r="D88" s="5"/>
      <c r="E88" s="5"/>
      <c r="F88" s="5"/>
      <c r="G88" s="5"/>
      <c r="H88" s="2"/>
    </row>
    <row r="89" spans="1:8" x14ac:dyDescent="0.2">
      <c r="A89" s="5"/>
      <c r="B89" s="5"/>
      <c r="C89" s="5"/>
      <c r="D89" s="5"/>
      <c r="E89" s="5"/>
      <c r="F89" s="5"/>
      <c r="G89" s="5"/>
      <c r="H89" s="2"/>
    </row>
    <row r="90" spans="1:8" x14ac:dyDescent="0.2">
      <c r="A90" s="5"/>
      <c r="B90" s="5"/>
      <c r="C90" s="5"/>
      <c r="D90" s="5"/>
      <c r="E90" s="5"/>
      <c r="F90" s="5"/>
      <c r="G90" s="5"/>
      <c r="H90" s="2"/>
    </row>
  </sheetData>
  <sheetProtection sheet="1" objects="1" scenarios="1" selectLockedCells="1"/>
  <dataConsolidate/>
  <mergeCells count="47">
    <mergeCell ref="F15:G15"/>
    <mergeCell ref="B1:D1"/>
    <mergeCell ref="A2:H2"/>
    <mergeCell ref="A7:H7"/>
    <mergeCell ref="F8:G8"/>
    <mergeCell ref="F9:G9"/>
    <mergeCell ref="F10:G10"/>
    <mergeCell ref="F11:G11"/>
    <mergeCell ref="F12:G12"/>
    <mergeCell ref="F13:G13"/>
    <mergeCell ref="F14:G14"/>
    <mergeCell ref="F28:G28"/>
    <mergeCell ref="F16:G16"/>
    <mergeCell ref="F17:G17"/>
    <mergeCell ref="F18:G18"/>
    <mergeCell ref="F19:G19"/>
    <mergeCell ref="F20:G20"/>
    <mergeCell ref="F21:G21"/>
    <mergeCell ref="A23:H23"/>
    <mergeCell ref="F24:G24"/>
    <mergeCell ref="F25:G25"/>
    <mergeCell ref="F26:G26"/>
    <mergeCell ref="F27:G27"/>
    <mergeCell ref="F40:G40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80:H80"/>
    <mergeCell ref="F41:G41"/>
    <mergeCell ref="F42:G42"/>
    <mergeCell ref="F43:G43"/>
    <mergeCell ref="F44:G44"/>
    <mergeCell ref="F45:G45"/>
    <mergeCell ref="A47:H47"/>
    <mergeCell ref="F48:G48"/>
    <mergeCell ref="A54:H54"/>
    <mergeCell ref="E55:G55"/>
    <mergeCell ref="A66:H66"/>
    <mergeCell ref="A74:H74"/>
  </mergeCells>
  <conditionalFormatting sqref="B25:B45">
    <cfRule type="containsText" dxfId="25" priority="26" operator="containsText" text="Non">
      <formula>NOT(ISERROR(SEARCH("Non",B25)))</formula>
    </cfRule>
  </conditionalFormatting>
  <conditionalFormatting sqref="H25:H46">
    <cfRule type="expression" dxfId="24" priority="25">
      <formula>E25="non"</formula>
    </cfRule>
  </conditionalFormatting>
  <conditionalFormatting sqref="C25:C45">
    <cfRule type="expression" dxfId="23" priority="24">
      <formula>B25="non"</formula>
    </cfRule>
  </conditionalFormatting>
  <conditionalFormatting sqref="D25:D44">
    <cfRule type="expression" dxfId="22" priority="23">
      <formula>B25="non"</formula>
    </cfRule>
  </conditionalFormatting>
  <conditionalFormatting sqref="E25:E45">
    <cfRule type="expression" dxfId="21" priority="22">
      <formula>B25="non"</formula>
    </cfRule>
  </conditionalFormatting>
  <conditionalFormatting sqref="F25:F45">
    <cfRule type="expression" dxfId="20" priority="21">
      <formula>B25="non"</formula>
    </cfRule>
  </conditionalFormatting>
  <conditionalFormatting sqref="H25:H45">
    <cfRule type="expression" dxfId="19" priority="20" stopIfTrue="1">
      <formula>B25="non"</formula>
    </cfRule>
  </conditionalFormatting>
  <conditionalFormatting sqref="A25:A45">
    <cfRule type="expression" dxfId="18" priority="19">
      <formula>B25="non"</formula>
    </cfRule>
  </conditionalFormatting>
  <conditionalFormatting sqref="A49:A52">
    <cfRule type="expression" dxfId="17" priority="18">
      <formula>$B49="non"</formula>
    </cfRule>
  </conditionalFormatting>
  <conditionalFormatting sqref="C49:H52">
    <cfRule type="expression" dxfId="16" priority="17">
      <formula>$B49="non"</formula>
    </cfRule>
  </conditionalFormatting>
  <conditionalFormatting sqref="A56:A64">
    <cfRule type="expression" dxfId="15" priority="16">
      <formula>$B56="non"</formula>
    </cfRule>
  </conditionalFormatting>
  <conditionalFormatting sqref="C56:H64">
    <cfRule type="expression" dxfId="14" priority="15">
      <formula>$B56="non"</formula>
    </cfRule>
  </conditionalFormatting>
  <conditionalFormatting sqref="A77:A78">
    <cfRule type="expression" dxfId="13" priority="14">
      <formula>$B77="non"</formula>
    </cfRule>
  </conditionalFormatting>
  <conditionalFormatting sqref="C76:H78">
    <cfRule type="expression" dxfId="12" priority="13">
      <formula>$B76="non"</formula>
    </cfRule>
  </conditionalFormatting>
  <conditionalFormatting sqref="A76">
    <cfRule type="expression" dxfId="11" priority="12">
      <formula>$B76="non"</formula>
    </cfRule>
  </conditionalFormatting>
  <conditionalFormatting sqref="C82:H84">
    <cfRule type="expression" dxfId="10" priority="11">
      <formula>$B82="non"</formula>
    </cfRule>
  </conditionalFormatting>
  <conditionalFormatting sqref="A82:A84">
    <cfRule type="expression" dxfId="9" priority="10">
      <formula>$B82="non"</formula>
    </cfRule>
  </conditionalFormatting>
  <conditionalFormatting sqref="B9:B21">
    <cfRule type="containsText" dxfId="8" priority="9" operator="containsText" text="Non">
      <formula>NOT(ISERROR(SEARCH("Non",B9)))</formula>
    </cfRule>
  </conditionalFormatting>
  <conditionalFormatting sqref="A9:A21">
    <cfRule type="expression" dxfId="7" priority="8">
      <formula>B9="non"</formula>
    </cfRule>
  </conditionalFormatting>
  <conditionalFormatting sqref="C9:C21">
    <cfRule type="expression" dxfId="6" priority="7">
      <formula>B9="non"</formula>
    </cfRule>
  </conditionalFormatting>
  <conditionalFormatting sqref="E9:E21">
    <cfRule type="expression" dxfId="5" priority="6">
      <formula>B9="non"</formula>
    </cfRule>
  </conditionalFormatting>
  <conditionalFormatting sqref="F9:F21">
    <cfRule type="expression" dxfId="4" priority="5">
      <formula>B9="non"</formula>
    </cfRule>
  </conditionalFormatting>
  <conditionalFormatting sqref="H9:H21">
    <cfRule type="expression" dxfId="3" priority="4">
      <formula>E9="non"</formula>
    </cfRule>
  </conditionalFormatting>
  <conditionalFormatting sqref="H9:H21">
    <cfRule type="expression" dxfId="2" priority="3" stopIfTrue="1">
      <formula>B9="non"</formula>
    </cfRule>
  </conditionalFormatting>
  <conditionalFormatting sqref="D9:D21">
    <cfRule type="expression" dxfId="1" priority="2">
      <formula>A9="non"</formula>
    </cfRule>
  </conditionalFormatting>
  <conditionalFormatting sqref="D45">
    <cfRule type="expression" dxfId="0" priority="1">
      <formula>C45="non"</formula>
    </cfRule>
  </conditionalFormatting>
  <dataValidations count="3">
    <dataValidation allowBlank="1" showInputMessage="1" showErrorMessage="1" prompt="Mettre le nom du fournisseur_x000a_" sqref="C8"/>
    <dataValidation type="list" allowBlank="1" showInputMessage="1" showErrorMessage="1" sqref="C91:C117">
      <formula1>$C$91:$C$116</formula1>
    </dataValidation>
    <dataValidation allowBlank="1" showInputMessage="1" showErrorMessage="1" prompt="Quelle location ?_x000a__x000a_" sqref="C48"/>
  </dataValidation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Header xml:space="preserve">&amp;C
</oddHeader>
    <oddFooter>&amp;C&amp;D</oddFooter>
  </headerFooter>
  <rowBreaks count="1" manualBreakCount="1">
    <brk id="88" max="16383" man="1"/>
  </row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>
          <x14:formula1>
            <xm:f>LISTE!$B$1:$B$27</xm:f>
          </x14:formula1>
          <xm:sqref>A25:A45</xm:sqref>
        </x14:dataValidation>
        <x14:dataValidation type="list" allowBlank="1" showInputMessage="1" showErrorMessage="1">
          <x14:formula1>
            <xm:f>LISTE!$E$1:$E$5</xm:f>
          </x14:formula1>
          <xm:sqref>B68:B72</xm:sqref>
        </x14:dataValidation>
        <x14:dataValidation type="list" allowBlank="1" showInputMessage="1" showErrorMessage="1">
          <x14:formula1>
            <xm:f>LISTE!$F$1:$F$2</xm:f>
          </x14:formula1>
          <xm:sqref>B25:B45 B49:B52 B56:B64 B76:B78 B82:B84 B9:B21</xm:sqref>
        </x14:dataValidation>
        <x14:dataValidation type="list" showInputMessage="1">
          <x14:formula1>
            <xm:f>LISTE!$A$1:$A$9</xm:f>
          </x14:formula1>
          <xm:sqref>D9:D21</xm:sqref>
        </x14:dataValidation>
        <x14:dataValidation type="list" showInputMessage="1">
          <x14:formula1>
            <xm:f>LISTE!$D$1:$D$8</xm:f>
          </x14:formula1>
          <xm:sqref>D25:D45</xm:sqref>
        </x14:dataValidation>
        <x14:dataValidation type="list" showInputMessage="1">
          <x14:formula1>
            <xm:f>LISTE!$E$1:$E$5</xm:f>
          </x14:formula1>
          <xm:sqref>A68:A72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0000"/>
    <pageSetUpPr fitToPage="1"/>
  </sheetPr>
  <dimension ref="A1:O32"/>
  <sheetViews>
    <sheetView tabSelected="1" workbookViewId="0">
      <selection activeCell="A22" sqref="A22"/>
    </sheetView>
  </sheetViews>
  <sheetFormatPr baseColWidth="10" defaultRowHeight="12.75" x14ac:dyDescent="0.2"/>
  <cols>
    <col min="1" max="1" width="22.7109375" style="134" customWidth="1"/>
    <col min="2" max="2" width="13.85546875" style="133" bestFit="1" customWidth="1"/>
    <col min="3" max="3" width="13.42578125" style="60" customWidth="1"/>
    <col min="4" max="4" width="10.5703125" style="60" customWidth="1"/>
    <col min="5" max="5" width="15.140625" style="60" customWidth="1"/>
    <col min="6" max="6" width="14.42578125" style="60" customWidth="1"/>
    <col min="7" max="7" width="13.5703125" style="60" customWidth="1"/>
    <col min="8" max="8" width="10.42578125" style="60" customWidth="1"/>
    <col min="9" max="9" width="11.5703125" style="60" customWidth="1"/>
    <col min="10" max="10" width="17.7109375" style="60" customWidth="1"/>
    <col min="11" max="11" width="13.85546875" style="60" customWidth="1"/>
    <col min="12" max="12" width="17" style="60" customWidth="1"/>
    <col min="13" max="14" width="11.7109375" style="59" bestFit="1" customWidth="1"/>
    <col min="15" max="15" width="9" style="59" customWidth="1"/>
    <col min="16" max="21" width="6.5703125" style="59" customWidth="1"/>
    <col min="22" max="22" width="9" style="59" bestFit="1" customWidth="1"/>
    <col min="23" max="23" width="6.5703125" style="59" bestFit="1" customWidth="1"/>
    <col min="24" max="24" width="9.42578125" style="59" bestFit="1" customWidth="1"/>
    <col min="25" max="16384" width="11.42578125" style="59"/>
  </cols>
  <sheetData>
    <row r="1" spans="1:15" s="134" customFormat="1" ht="18.75" customHeight="1" x14ac:dyDescent="0.2"/>
    <row r="2" spans="1:15" s="134" customFormat="1" ht="42.75" customHeight="1" thickBot="1" x14ac:dyDescent="0.25">
      <c r="A2" s="135" t="s">
        <v>97</v>
      </c>
      <c r="B2" s="138" t="s">
        <v>98</v>
      </c>
      <c r="C2" s="139" t="s">
        <v>99</v>
      </c>
      <c r="D2" s="139" t="s">
        <v>100</v>
      </c>
      <c r="E2" s="139" t="s">
        <v>101</v>
      </c>
      <c r="F2" s="139" t="s">
        <v>28</v>
      </c>
      <c r="G2" s="139" t="s">
        <v>29</v>
      </c>
      <c r="H2" s="139" t="s">
        <v>102</v>
      </c>
      <c r="I2" s="139" t="s">
        <v>103</v>
      </c>
      <c r="J2" s="139" t="s">
        <v>104</v>
      </c>
      <c r="K2" s="139" t="s">
        <v>105</v>
      </c>
      <c r="L2" s="141" t="s">
        <v>108</v>
      </c>
      <c r="M2" s="139" t="s">
        <v>109</v>
      </c>
      <c r="N2" s="139" t="s">
        <v>110</v>
      </c>
      <c r="O2" s="139" t="s">
        <v>112</v>
      </c>
    </row>
    <row r="3" spans="1:15" ht="25.5" x14ac:dyDescent="0.2">
      <c r="A3" s="162" t="s">
        <v>113</v>
      </c>
      <c r="B3" s="165">
        <v>40970</v>
      </c>
      <c r="C3" s="168">
        <v>0</v>
      </c>
      <c r="D3" s="168"/>
      <c r="E3" s="168">
        <v>20.96</v>
      </c>
      <c r="F3" s="168">
        <v>22285.200000000001</v>
      </c>
      <c r="G3" s="168">
        <v>0</v>
      </c>
      <c r="H3" s="168">
        <v>0</v>
      </c>
      <c r="I3" s="168">
        <v>0</v>
      </c>
      <c r="J3" s="169">
        <v>465.75</v>
      </c>
      <c r="K3" s="168">
        <v>1760</v>
      </c>
      <c r="L3" s="170">
        <v>24531.91</v>
      </c>
      <c r="M3" s="168">
        <v>13420.2</v>
      </c>
      <c r="N3" s="171">
        <f>M3-L3</f>
        <v>-11111.71</v>
      </c>
      <c r="O3" s="172">
        <f>IF(M3=0,"",N3/M3)</f>
        <v>-0.82798393466565312</v>
      </c>
    </row>
    <row r="4" spans="1:15" ht="17.25" customHeight="1" x14ac:dyDescent="0.2">
      <c r="A4" s="177" t="s">
        <v>147</v>
      </c>
      <c r="B4" s="166">
        <v>40971</v>
      </c>
      <c r="C4" s="173">
        <v>12163.738000000001</v>
      </c>
      <c r="D4" s="173">
        <v>469.8</v>
      </c>
      <c r="E4" s="173">
        <v>469.51</v>
      </c>
      <c r="F4" s="173">
        <v>407.44</v>
      </c>
      <c r="G4" s="173">
        <v>70</v>
      </c>
      <c r="H4" s="173">
        <v>400</v>
      </c>
      <c r="I4" s="173">
        <v>400</v>
      </c>
      <c r="J4" s="173">
        <v>832</v>
      </c>
      <c r="K4" s="173">
        <v>3060</v>
      </c>
      <c r="L4" s="174">
        <v>22658.487999999998</v>
      </c>
      <c r="M4" s="173">
        <f>43085+417.8</f>
        <v>43502.8</v>
      </c>
      <c r="N4" s="171">
        <f t="shared" ref="N4:N17" si="0">M4-L4</f>
        <v>20844.312000000005</v>
      </c>
      <c r="O4" s="172">
        <f t="shared" ref="O4:O18" si="1">IF(M4=0,"",N4/M4)</f>
        <v>0.47914874444863326</v>
      </c>
    </row>
    <row r="5" spans="1:15" ht="17.25" customHeight="1" x14ac:dyDescent="0.2">
      <c r="A5" s="163" t="s">
        <v>130</v>
      </c>
      <c r="B5" s="166">
        <v>40977</v>
      </c>
      <c r="C5" s="173">
        <v>0</v>
      </c>
      <c r="D5" s="173"/>
      <c r="E5" s="173">
        <v>1760</v>
      </c>
      <c r="F5" s="173">
        <v>0</v>
      </c>
      <c r="G5" s="173">
        <v>0</v>
      </c>
      <c r="H5" s="173">
        <v>0</v>
      </c>
      <c r="I5" s="173">
        <v>0</v>
      </c>
      <c r="J5" s="173">
        <v>0</v>
      </c>
      <c r="K5" s="173">
        <v>0</v>
      </c>
      <c r="L5" s="174">
        <v>1760</v>
      </c>
      <c r="M5" s="173">
        <v>14104</v>
      </c>
      <c r="N5" s="171">
        <f t="shared" si="0"/>
        <v>12344</v>
      </c>
      <c r="O5" s="172">
        <f t="shared" si="1"/>
        <v>0.8752127056154283</v>
      </c>
    </row>
    <row r="6" spans="1:15" ht="25.5" x14ac:dyDescent="0.2">
      <c r="A6" s="163" t="s">
        <v>131</v>
      </c>
      <c r="B6" s="166">
        <v>40978</v>
      </c>
      <c r="C6" s="173">
        <v>0</v>
      </c>
      <c r="D6" s="173"/>
      <c r="E6" s="173">
        <v>77.84</v>
      </c>
      <c r="F6" s="173">
        <v>15152.5</v>
      </c>
      <c r="G6" s="173">
        <v>0</v>
      </c>
      <c r="H6" s="173">
        <v>574.31999999999994</v>
      </c>
      <c r="I6" s="173">
        <v>1278.25</v>
      </c>
      <c r="J6" s="173">
        <v>0</v>
      </c>
      <c r="K6" s="173">
        <v>1960</v>
      </c>
      <c r="L6" s="174">
        <v>19042.91</v>
      </c>
      <c r="M6" s="173">
        <v>24000</v>
      </c>
      <c r="N6" s="171">
        <f t="shared" si="0"/>
        <v>4957.09</v>
      </c>
      <c r="O6" s="172">
        <f t="shared" si="1"/>
        <v>0.20654541666666668</v>
      </c>
    </row>
    <row r="7" spans="1:15" ht="17.25" customHeight="1" x14ac:dyDescent="0.2">
      <c r="A7" s="163" t="s">
        <v>177</v>
      </c>
      <c r="B7" s="166">
        <v>40978</v>
      </c>
      <c r="C7" s="173">
        <v>0</v>
      </c>
      <c r="D7" s="173"/>
      <c r="E7" s="173">
        <v>0</v>
      </c>
      <c r="F7" s="173">
        <v>0</v>
      </c>
      <c r="G7" s="173">
        <v>0</v>
      </c>
      <c r="H7" s="173">
        <v>0</v>
      </c>
      <c r="I7" s="173">
        <v>181.25</v>
      </c>
      <c r="J7" s="173">
        <v>0</v>
      </c>
      <c r="K7" s="173">
        <v>0</v>
      </c>
      <c r="L7" s="174">
        <v>181.25</v>
      </c>
      <c r="M7" s="173"/>
      <c r="N7" s="171">
        <f t="shared" si="0"/>
        <v>-181.25</v>
      </c>
      <c r="O7" s="172" t="str">
        <f t="shared" si="1"/>
        <v/>
      </c>
    </row>
    <row r="8" spans="1:15" ht="17.25" customHeight="1" x14ac:dyDescent="0.2">
      <c r="A8" s="163" t="s">
        <v>160</v>
      </c>
      <c r="B8" s="166">
        <v>40992</v>
      </c>
      <c r="C8" s="173">
        <v>0</v>
      </c>
      <c r="D8" s="173"/>
      <c r="E8" s="173">
        <v>0</v>
      </c>
      <c r="F8" s="173">
        <v>0</v>
      </c>
      <c r="G8" s="173">
        <v>0</v>
      </c>
      <c r="H8" s="173">
        <v>0</v>
      </c>
      <c r="I8" s="173">
        <v>0</v>
      </c>
      <c r="J8" s="173">
        <v>444.99</v>
      </c>
      <c r="K8" s="173">
        <v>6120</v>
      </c>
      <c r="L8" s="174">
        <v>6564.99</v>
      </c>
      <c r="M8" s="173">
        <v>17069.5</v>
      </c>
      <c r="N8" s="171">
        <f t="shared" si="0"/>
        <v>10504.51</v>
      </c>
      <c r="O8" s="172">
        <f t="shared" si="1"/>
        <v>0.61539646738334453</v>
      </c>
    </row>
    <row r="9" spans="1:15" ht="17.25" customHeight="1" x14ac:dyDescent="0.2">
      <c r="A9" s="163" t="s">
        <v>161</v>
      </c>
      <c r="B9" s="166">
        <v>40992</v>
      </c>
      <c r="C9" s="173">
        <v>0</v>
      </c>
      <c r="D9" s="173"/>
      <c r="E9" s="173">
        <v>0</v>
      </c>
      <c r="F9" s="173">
        <v>0</v>
      </c>
      <c r="G9" s="173">
        <v>0</v>
      </c>
      <c r="H9" s="173">
        <v>0</v>
      </c>
      <c r="I9" s="173">
        <v>0</v>
      </c>
      <c r="J9" s="173">
        <v>0</v>
      </c>
      <c r="K9" s="173">
        <v>1760</v>
      </c>
      <c r="L9" s="174">
        <v>1760</v>
      </c>
      <c r="M9" s="173">
        <v>141866</v>
      </c>
      <c r="N9" s="171">
        <f t="shared" si="0"/>
        <v>140106</v>
      </c>
      <c r="O9" s="172">
        <f t="shared" si="1"/>
        <v>0.98759392666318924</v>
      </c>
    </row>
    <row r="10" spans="1:15" ht="25.5" x14ac:dyDescent="0.2">
      <c r="A10" s="163" t="s">
        <v>162</v>
      </c>
      <c r="B10" s="166" t="s">
        <v>164</v>
      </c>
      <c r="C10" s="173">
        <v>0</v>
      </c>
      <c r="D10" s="173"/>
      <c r="E10" s="173">
        <v>85.51</v>
      </c>
      <c r="F10" s="173">
        <v>0</v>
      </c>
      <c r="G10" s="173">
        <v>0</v>
      </c>
      <c r="H10" s="173">
        <v>0</v>
      </c>
      <c r="I10" s="173">
        <v>1700</v>
      </c>
      <c r="J10" s="173">
        <v>0</v>
      </c>
      <c r="K10" s="173">
        <v>12320</v>
      </c>
      <c r="L10" s="174">
        <v>14105.51</v>
      </c>
      <c r="M10" s="173">
        <v>34190</v>
      </c>
      <c r="N10" s="171">
        <f t="shared" si="0"/>
        <v>20084.489999999998</v>
      </c>
      <c r="O10" s="172">
        <f t="shared" si="1"/>
        <v>0.58743755484059657</v>
      </c>
    </row>
    <row r="11" spans="1:15" ht="25.5" x14ac:dyDescent="0.2">
      <c r="A11" s="163" t="s">
        <v>163</v>
      </c>
      <c r="B11" s="166">
        <v>40999</v>
      </c>
      <c r="C11" s="173">
        <v>0</v>
      </c>
      <c r="D11" s="173"/>
      <c r="E11" s="173">
        <v>31.9</v>
      </c>
      <c r="F11" s="173">
        <v>14910</v>
      </c>
      <c r="G11" s="173">
        <v>0</v>
      </c>
      <c r="H11" s="173">
        <v>0</v>
      </c>
      <c r="I11" s="173">
        <v>672</v>
      </c>
      <c r="J11" s="173">
        <v>11.21</v>
      </c>
      <c r="K11" s="173">
        <v>1960</v>
      </c>
      <c r="L11" s="174">
        <v>17585.11</v>
      </c>
      <c r="M11" s="173">
        <v>24000</v>
      </c>
      <c r="N11" s="171">
        <f t="shared" si="0"/>
        <v>6414.8899999999994</v>
      </c>
      <c r="O11" s="172">
        <f t="shared" si="1"/>
        <v>0.26728708333333329</v>
      </c>
    </row>
    <row r="12" spans="1:15" x14ac:dyDescent="0.2">
      <c r="A12" s="163"/>
      <c r="B12" s="166"/>
      <c r="C12" s="173">
        <v>0</v>
      </c>
      <c r="D12" s="173"/>
      <c r="E12" s="173">
        <v>0</v>
      </c>
      <c r="F12" s="173">
        <v>0</v>
      </c>
      <c r="G12" s="173">
        <v>0</v>
      </c>
      <c r="H12" s="173">
        <v>0</v>
      </c>
      <c r="I12" s="173">
        <v>0</v>
      </c>
      <c r="J12" s="173">
        <v>0</v>
      </c>
      <c r="K12" s="173">
        <v>0</v>
      </c>
      <c r="L12" s="174">
        <v>0</v>
      </c>
      <c r="M12" s="173"/>
      <c r="N12" s="171">
        <f t="shared" si="0"/>
        <v>0</v>
      </c>
      <c r="O12" s="172" t="str">
        <f t="shared" si="1"/>
        <v/>
      </c>
    </row>
    <row r="13" spans="1:15" ht="17.25" customHeight="1" x14ac:dyDescent="0.2">
      <c r="A13" s="163"/>
      <c r="B13" s="166"/>
      <c r="C13" s="173">
        <v>0</v>
      </c>
      <c r="D13" s="173"/>
      <c r="E13" s="173">
        <v>0</v>
      </c>
      <c r="F13" s="173">
        <v>0</v>
      </c>
      <c r="G13" s="173">
        <v>0</v>
      </c>
      <c r="H13" s="173">
        <v>0</v>
      </c>
      <c r="I13" s="173">
        <v>0</v>
      </c>
      <c r="J13" s="173">
        <v>0</v>
      </c>
      <c r="K13" s="173">
        <v>0</v>
      </c>
      <c r="L13" s="174">
        <v>0</v>
      </c>
      <c r="M13" s="173"/>
      <c r="N13" s="171">
        <f t="shared" si="0"/>
        <v>0</v>
      </c>
      <c r="O13" s="172" t="str">
        <f t="shared" si="1"/>
        <v/>
      </c>
    </row>
    <row r="14" spans="1:15" ht="17.25" customHeight="1" x14ac:dyDescent="0.2">
      <c r="A14" s="164"/>
      <c r="B14" s="167"/>
      <c r="C14" s="175">
        <v>0</v>
      </c>
      <c r="D14" s="175"/>
      <c r="E14" s="175">
        <v>0</v>
      </c>
      <c r="F14" s="175">
        <v>0</v>
      </c>
      <c r="G14" s="175">
        <v>0</v>
      </c>
      <c r="H14" s="175">
        <v>0</v>
      </c>
      <c r="I14" s="175">
        <v>0</v>
      </c>
      <c r="J14" s="175">
        <v>0</v>
      </c>
      <c r="K14" s="175">
        <v>0</v>
      </c>
      <c r="L14" s="174">
        <v>0</v>
      </c>
      <c r="M14" s="175"/>
      <c r="N14" s="171">
        <f t="shared" si="0"/>
        <v>0</v>
      </c>
      <c r="O14" s="172" t="str">
        <f t="shared" si="1"/>
        <v/>
      </c>
    </row>
    <row r="15" spans="1:15" ht="17.25" customHeight="1" x14ac:dyDescent="0.2">
      <c r="A15" s="164"/>
      <c r="B15" s="167"/>
      <c r="C15" s="175">
        <v>0</v>
      </c>
      <c r="D15" s="175"/>
      <c r="E15" s="175">
        <v>0</v>
      </c>
      <c r="F15" s="175">
        <v>0</v>
      </c>
      <c r="G15" s="175">
        <v>0</v>
      </c>
      <c r="H15" s="175">
        <v>0</v>
      </c>
      <c r="I15" s="175">
        <v>0</v>
      </c>
      <c r="J15" s="175">
        <v>0</v>
      </c>
      <c r="K15" s="175">
        <v>0</v>
      </c>
      <c r="L15" s="174">
        <v>0</v>
      </c>
      <c r="M15" s="175"/>
      <c r="N15" s="171">
        <f t="shared" si="0"/>
        <v>0</v>
      </c>
      <c r="O15" s="172" t="str">
        <f t="shared" si="1"/>
        <v/>
      </c>
    </row>
    <row r="16" spans="1:15" ht="17.25" customHeight="1" x14ac:dyDescent="0.2">
      <c r="A16" s="164"/>
      <c r="B16" s="167"/>
      <c r="C16" s="175"/>
      <c r="D16" s="175"/>
      <c r="E16" s="175"/>
      <c r="F16" s="175"/>
      <c r="G16" s="175"/>
      <c r="H16" s="175"/>
      <c r="I16" s="175"/>
      <c r="J16" s="175"/>
      <c r="K16" s="175"/>
      <c r="L16" s="174"/>
      <c r="M16" s="175"/>
      <c r="N16" s="171">
        <f t="shared" si="0"/>
        <v>0</v>
      </c>
      <c r="O16" s="172" t="str">
        <f t="shared" si="1"/>
        <v/>
      </c>
    </row>
    <row r="17" spans="1:15" ht="17.25" customHeight="1" x14ac:dyDescent="0.2">
      <c r="A17" s="164"/>
      <c r="B17" s="167"/>
      <c r="C17" s="175"/>
      <c r="D17" s="175"/>
      <c r="E17" s="175"/>
      <c r="F17" s="175"/>
      <c r="G17" s="175"/>
      <c r="H17" s="175"/>
      <c r="I17" s="175"/>
      <c r="J17" s="175"/>
      <c r="K17" s="175"/>
      <c r="L17" s="174"/>
      <c r="M17" s="175"/>
      <c r="N17" s="171">
        <f t="shared" si="0"/>
        <v>0</v>
      </c>
      <c r="O17" s="172" t="str">
        <f t="shared" si="1"/>
        <v/>
      </c>
    </row>
    <row r="18" spans="1:15" ht="17.25" customHeight="1" thickBot="1" x14ac:dyDescent="0.25">
      <c r="A18" s="149"/>
      <c r="B18" s="150"/>
      <c r="C18" s="151"/>
      <c r="D18" s="151"/>
      <c r="E18" s="151"/>
      <c r="F18" s="151"/>
      <c r="G18" s="151"/>
      <c r="H18" s="151"/>
      <c r="I18" s="151"/>
      <c r="J18" s="151"/>
      <c r="K18" s="151"/>
      <c r="L18" s="151"/>
      <c r="M18" s="151">
        <f t="shared" ref="M18" si="2">SUM(M3:M17)</f>
        <v>312152.5</v>
      </c>
      <c r="N18" s="152">
        <f t="shared" ref="N18" si="3">SUM(N3:N17)</f>
        <v>203962.33199999999</v>
      </c>
      <c r="O18" s="153">
        <f t="shared" si="1"/>
        <v>0.65340604992751938</v>
      </c>
    </row>
    <row r="19" spans="1:15" ht="13.5" thickTop="1" x14ac:dyDescent="0.2">
      <c r="A19" s="136"/>
      <c r="L19" s="137"/>
    </row>
    <row r="21" spans="1:15" ht="15.75" customHeight="1" x14ac:dyDescent="0.2"/>
    <row r="22" spans="1:15" ht="18" customHeight="1" x14ac:dyDescent="0.2"/>
    <row r="23" spans="1:15" ht="14.25" customHeight="1" x14ac:dyDescent="0.2"/>
    <row r="24" spans="1:15" ht="14.25" customHeight="1" x14ac:dyDescent="0.2"/>
    <row r="25" spans="1:15" ht="14.25" customHeight="1" x14ac:dyDescent="0.2"/>
    <row r="26" spans="1:15" ht="14.25" customHeight="1" x14ac:dyDescent="0.2"/>
    <row r="27" spans="1:15" ht="14.25" customHeight="1" x14ac:dyDescent="0.2"/>
    <row r="28" spans="1:15" ht="14.25" customHeight="1" x14ac:dyDescent="0.2"/>
    <row r="29" spans="1:15" ht="14.25" customHeight="1" x14ac:dyDescent="0.2"/>
    <row r="30" spans="1:15" ht="14.25" customHeight="1" x14ac:dyDescent="0.2"/>
    <row r="31" spans="1:15" ht="14.25" customHeight="1" x14ac:dyDescent="0.2"/>
    <row r="32" spans="1:15" ht="15.75" customHeight="1" x14ac:dyDescent="0.2"/>
  </sheetData>
  <sheetProtection selectLockedCells="1"/>
  <pageMargins left="9.6875000000000003E-2" right="0.70866141732283472" top="0.74803149606299213" bottom="0.74803149606299213" header="0.31496062992125984" footer="0.31496062992125984"/>
  <pageSetup paperSize="9" scale="70" orientation="landscape" r:id="rId1"/>
  <headerFooter>
    <oddFooter>&amp;C&amp;D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27"/>
  <sheetViews>
    <sheetView workbookViewId="0">
      <selection activeCell="G14" sqref="G14"/>
    </sheetView>
  </sheetViews>
  <sheetFormatPr baseColWidth="10" defaultRowHeight="15" x14ac:dyDescent="0.25"/>
  <cols>
    <col min="1" max="1" width="17.28515625" customWidth="1"/>
    <col min="2" max="2" width="22.85546875" customWidth="1"/>
    <col min="3" max="3" width="15.5703125" customWidth="1"/>
    <col min="4" max="4" width="13.28515625" customWidth="1"/>
    <col min="5" max="5" width="15" customWidth="1"/>
  </cols>
  <sheetData>
    <row r="1" spans="1:6" x14ac:dyDescent="0.25">
      <c r="A1" s="3" t="s">
        <v>7</v>
      </c>
      <c r="B1" s="3" t="s">
        <v>45</v>
      </c>
      <c r="C1" s="3" t="s">
        <v>75</v>
      </c>
      <c r="D1" s="3" t="s">
        <v>81</v>
      </c>
      <c r="E1" s="3" t="s">
        <v>90</v>
      </c>
      <c r="F1" s="3" t="s">
        <v>92</v>
      </c>
    </row>
    <row r="2" spans="1:6" x14ac:dyDescent="0.25">
      <c r="A2" s="3" t="s">
        <v>13</v>
      </c>
      <c r="B2" s="3" t="s">
        <v>68</v>
      </c>
      <c r="C2" s="3" t="s">
        <v>77</v>
      </c>
      <c r="D2" s="3" t="s">
        <v>78</v>
      </c>
      <c r="E2" s="3" t="s">
        <v>91</v>
      </c>
      <c r="F2" s="3" t="s">
        <v>93</v>
      </c>
    </row>
    <row r="3" spans="1:6" x14ac:dyDescent="0.25">
      <c r="A3" s="3" t="s">
        <v>10</v>
      </c>
      <c r="B3" s="3" t="s">
        <v>46</v>
      </c>
      <c r="C3" s="3" t="s">
        <v>74</v>
      </c>
      <c r="D3" s="3" t="s">
        <v>121</v>
      </c>
      <c r="E3" s="3" t="s">
        <v>89</v>
      </c>
    </row>
    <row r="4" spans="1:6" x14ac:dyDescent="0.25">
      <c r="A4" s="3" t="s">
        <v>9</v>
      </c>
      <c r="B4" s="3" t="s">
        <v>67</v>
      </c>
      <c r="C4" s="3" t="s">
        <v>72</v>
      </c>
      <c r="D4" s="3" t="s">
        <v>79</v>
      </c>
      <c r="E4" s="3" t="s">
        <v>87</v>
      </c>
    </row>
    <row r="5" spans="1:6" x14ac:dyDescent="0.25">
      <c r="A5" s="3" t="s">
        <v>8</v>
      </c>
      <c r="B5" s="3" t="s">
        <v>71</v>
      </c>
      <c r="C5" s="3" t="s">
        <v>73</v>
      </c>
      <c r="D5" s="3" t="s">
        <v>83</v>
      </c>
      <c r="E5" s="3" t="s">
        <v>88</v>
      </c>
    </row>
    <row r="6" spans="1:6" x14ac:dyDescent="0.25">
      <c r="A6" s="3" t="s">
        <v>15</v>
      </c>
      <c r="B6" s="3" t="s">
        <v>69</v>
      </c>
      <c r="C6" s="3" t="s">
        <v>76</v>
      </c>
      <c r="D6" s="3" t="s">
        <v>122</v>
      </c>
    </row>
    <row r="7" spans="1:6" x14ac:dyDescent="0.25">
      <c r="A7" s="3" t="s">
        <v>6</v>
      </c>
      <c r="B7" s="3" t="s">
        <v>66</v>
      </c>
      <c r="C7" s="3"/>
      <c r="D7" s="3" t="s">
        <v>82</v>
      </c>
    </row>
    <row r="8" spans="1:6" x14ac:dyDescent="0.25">
      <c r="A8" s="3" t="s">
        <v>5</v>
      </c>
      <c r="B8" s="3" t="s">
        <v>61</v>
      </c>
      <c r="C8" s="3"/>
      <c r="D8" s="3" t="s">
        <v>85</v>
      </c>
    </row>
    <row r="9" spans="1:6" x14ac:dyDescent="0.25">
      <c r="A9" s="3" t="s">
        <v>14</v>
      </c>
      <c r="B9" s="3" t="s">
        <v>48</v>
      </c>
      <c r="C9" s="3"/>
      <c r="D9" s="3" t="s">
        <v>80</v>
      </c>
    </row>
    <row r="10" spans="1:6" x14ac:dyDescent="0.25">
      <c r="A10" s="3"/>
      <c r="B10" s="3" t="s">
        <v>49</v>
      </c>
      <c r="C10" s="3"/>
      <c r="D10" s="3" t="s">
        <v>84</v>
      </c>
    </row>
    <row r="11" spans="1:6" x14ac:dyDescent="0.25">
      <c r="A11" s="3"/>
      <c r="B11" s="3" t="s">
        <v>50</v>
      </c>
      <c r="C11" s="3"/>
      <c r="D11" s="3"/>
    </row>
    <row r="12" spans="1:6" x14ac:dyDescent="0.25">
      <c r="A12" s="3"/>
      <c r="B12" s="3" t="s">
        <v>51</v>
      </c>
      <c r="C12" s="3"/>
      <c r="D12" s="3"/>
    </row>
    <row r="13" spans="1:6" x14ac:dyDescent="0.25">
      <c r="A13" s="3"/>
      <c r="B13" s="3" t="s">
        <v>52</v>
      </c>
      <c r="C13" s="3"/>
      <c r="D13" s="3"/>
    </row>
    <row r="14" spans="1:6" x14ac:dyDescent="0.25">
      <c r="A14" s="3"/>
      <c r="B14" s="3" t="s">
        <v>65</v>
      </c>
      <c r="C14" s="3"/>
      <c r="D14" s="3"/>
    </row>
    <row r="15" spans="1:6" x14ac:dyDescent="0.25">
      <c r="A15" s="3"/>
      <c r="B15" s="3" t="s">
        <v>62</v>
      </c>
      <c r="C15" s="3"/>
      <c r="D15" s="3"/>
    </row>
    <row r="16" spans="1:6" x14ac:dyDescent="0.25">
      <c r="A16" s="3"/>
      <c r="B16" s="3" t="s">
        <v>53</v>
      </c>
      <c r="C16" s="3"/>
      <c r="D16" s="3"/>
    </row>
    <row r="17" spans="1:4" x14ac:dyDescent="0.25">
      <c r="A17" s="3"/>
      <c r="B17" s="3" t="s">
        <v>47</v>
      </c>
      <c r="C17" s="3"/>
      <c r="D17" s="3"/>
    </row>
    <row r="18" spans="1:4" x14ac:dyDescent="0.25">
      <c r="A18" s="3"/>
      <c r="B18" s="3" t="s">
        <v>70</v>
      </c>
      <c r="C18" s="3"/>
      <c r="D18" s="3"/>
    </row>
    <row r="19" spans="1:4" x14ac:dyDescent="0.25">
      <c r="A19" s="3"/>
      <c r="B19" s="3" t="s">
        <v>64</v>
      </c>
      <c r="C19" s="3"/>
      <c r="D19" s="3"/>
    </row>
    <row r="20" spans="1:4" x14ac:dyDescent="0.25">
      <c r="A20" s="3"/>
      <c r="B20" s="3" t="s">
        <v>54</v>
      </c>
      <c r="C20" s="3"/>
      <c r="D20" s="3"/>
    </row>
    <row r="21" spans="1:4" x14ac:dyDescent="0.25">
      <c r="A21" s="3"/>
      <c r="B21" s="3" t="s">
        <v>55</v>
      </c>
      <c r="C21" s="3"/>
      <c r="D21" s="3"/>
    </row>
    <row r="22" spans="1:4" x14ac:dyDescent="0.25">
      <c r="A22" s="3"/>
      <c r="B22" s="3" t="s">
        <v>63</v>
      </c>
      <c r="C22" s="3"/>
      <c r="D22" s="3"/>
    </row>
    <row r="23" spans="1:4" x14ac:dyDescent="0.25">
      <c r="A23" s="3"/>
      <c r="B23" s="3" t="s">
        <v>57</v>
      </c>
      <c r="C23" s="3"/>
      <c r="D23" s="3"/>
    </row>
    <row r="24" spans="1:4" x14ac:dyDescent="0.25">
      <c r="A24" s="3"/>
      <c r="B24" s="3" t="s">
        <v>56</v>
      </c>
      <c r="C24" s="3"/>
      <c r="D24" s="3"/>
    </row>
    <row r="25" spans="1:4" x14ac:dyDescent="0.25">
      <c r="A25" s="3"/>
      <c r="B25" s="3" t="s">
        <v>58</v>
      </c>
      <c r="C25" s="3"/>
      <c r="D25" s="3"/>
    </row>
    <row r="26" spans="1:4" x14ac:dyDescent="0.25">
      <c r="A26" s="3"/>
      <c r="B26" s="3" t="s">
        <v>60</v>
      </c>
      <c r="C26" s="3"/>
      <c r="D26" s="3"/>
    </row>
    <row r="27" spans="1:4" x14ac:dyDescent="0.25">
      <c r="B27" s="3" t="s">
        <v>59</v>
      </c>
    </row>
  </sheetData>
  <sortState ref="D1:D10">
    <sortCondition ref="D1"/>
  </sortState>
  <dataValidations count="1">
    <dataValidation type="list" allowBlank="1" showInputMessage="1" showErrorMessage="1" sqref="B1:B26">
      <formula1>$B$84:$B$109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RUGBY TOULON 203</vt:lpstr>
      <vt:lpstr>LILLE J26 303</vt:lpstr>
      <vt:lpstr>AJACCIO 0903</vt:lpstr>
      <vt:lpstr>TOP 14 MONTP 1003</vt:lpstr>
      <vt:lpstr>J 27 NICE 1003</vt:lpstr>
      <vt:lpstr>J27 VAL 1003</vt:lpstr>
      <vt:lpstr>J29 Ajaccio 2403</vt:lpstr>
      <vt:lpstr>J29 NICE 2403</vt:lpstr>
      <vt:lpstr>Patinage Artis 2503-3103</vt:lpstr>
      <vt:lpstr>TOP 14 Montp-AGEN 3103</vt:lpstr>
      <vt:lpstr>12</vt:lpstr>
      <vt:lpstr>13</vt:lpstr>
      <vt:lpstr>14</vt:lpstr>
      <vt:lpstr>15</vt:lpstr>
      <vt:lpstr>RECAP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raphaelle.amiot</dc:creator>
  <cp:lastModifiedBy>Raphaelle Amiot</cp:lastModifiedBy>
  <cp:lastPrinted>2012-01-24T13:15:18Z</cp:lastPrinted>
  <dcterms:created xsi:type="dcterms:W3CDTF">2010-10-29T08:23:12Z</dcterms:created>
  <dcterms:modified xsi:type="dcterms:W3CDTF">2012-06-26T13:13:59Z</dcterms:modified>
</cp:coreProperties>
</file>