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tilisateur\Desktop\MENUS 20-26\"/>
    </mc:Choice>
  </mc:AlternateContent>
  <bookViews>
    <workbookView xWindow="0" yWindow="0" windowWidth="16380" windowHeight="8190" tabRatio="500" activeTab="2"/>
  </bookViews>
  <sheets>
    <sheet name="Menus 4 semaines" sheetId="1" r:id="rId1"/>
    <sheet name="Menus 5 semaines" sheetId="2" r:id="rId2"/>
    <sheet name="Recettes" sheetId="3" r:id="rId3"/>
    <sheet name="Contrôle 4 semaines" sheetId="4" r:id="rId4"/>
    <sheet name="Contrôle 5 semaines" sheetId="5" r:id="rId5"/>
    <sheet name="EGalim et hypothèses" sheetId="6" r:id="rId6"/>
    <sheet name="À valider" sheetId="7" r:id="rId7"/>
  </sheets>
  <definedNames>
    <definedName name="_xlnm._FilterDatabase" localSheetId="6" hidden="1">'À valider'!$A$1:$D$162</definedName>
    <definedName name="Cat_01">OFFSET(Recettes!$A$2,0,0,MAX(1,COUNTA(Recettes!$A$2:$A$463)),1)</definedName>
    <definedName name="Cat_02">OFFSET(Recettes!$B$2,0,0,MAX(1,COUNTA(Recettes!$B$2:$B$491)),1)</definedName>
    <definedName name="Cat_03">OFFSET(Recettes!#REF!,0,0,MAX(1,COUNTA(Recettes!$C$2:$C$495)),1)</definedName>
    <definedName name="Cat_04">OFFSET(Recettes!$D$2,0,0,MAX(1,COUNTA(Recettes!$D$2:$D$500)),1)</definedName>
    <definedName name="Cat_05">OFFSET(Recettes!$E$2,0,0,MAX(1,COUNTA(Recettes!$E$2:$E$500)),1)</definedName>
    <definedName name="Cat_06">OFFSET(Recettes!$F$2,0,0,MAX(1,COUNTA(Recettes!$F$2:$F$500)),1)</definedName>
    <definedName name="Cat_07">OFFSET(Recettes!$G$2,0,0,MAX(1,COUNTA(Recettes!$G$2:$G$500)),1)</definedName>
    <definedName name="Cat_08">OFFSET(Recettes!$H$2,0,0,MAX(1,COUNTA(Recettes!$H$2:$H$500)),1)</definedName>
    <definedName name="Cat_09">OFFSET(Recettes!$I$2,0,0,MAX(1,COUNTA(Recettes!$I$2:$I$500)),1)</definedName>
    <definedName name="Cat_10">OFFSET(Recettes!$J$2,0,0,MAX(1,COUNTA(Recettes!$J$2:$J$500)),1)</definedName>
    <definedName name="Cat_11">OFFSET(Recettes!$K$2,0,0,MAX(1,COUNTA(Recettes!$K$2:$K$500)),1)</definedName>
    <definedName name="Cat_12">OFFSET(Recettes!$L$2,0,0,MAX(1,COUNTA(Recettes!$L$2:$L$500)),1)</definedName>
    <definedName name="Cat_13">OFFSET(Recettes!$M$2,0,0,MAX(1,COUNTA(Recettes!$M$2:$M$500)),1)</definedName>
    <definedName name="Cat_14">OFFSET(Recettes!$N$2,0,0,MAX(1,COUNTA(Recettes!$N$2:$N$500)),1)</definedName>
    <definedName name="Cat_15">OFFSET(Recettes!$O$2,0,0,MAX(1,COUNTA(Recettes!$O$2:$O$500)),1)</definedName>
    <definedName name="Cat_16">OFFSET(Recettes!$P$2,0,0,MAX(1,COUNTA(Recettes!$P$2:$P$500)),1)</definedName>
    <definedName name="Cat_17">OFFSET(Recettes!$Q$2,0,0,MAX(1,COUNTA(Recettes!$Q$2:$Q$500)),1)</definedName>
    <definedName name="Cat_18">OFFSET(Recettes!$R$2,0,0,MAX(1,COUNTA(Recettes!$R$2:$R$500)),1)</definedName>
    <definedName name="Cat_19">OFFSET(Recettes!$S$2,0,0,MAX(1,COUNTA(Recettes!$S$2:$S$500)),1)</definedName>
    <definedName name="Cat_20">OFFSET(Recettes!$T$2,0,0,MAX(1,COUNTA(Recettes!$T$2:$T$500)),1)</definedName>
    <definedName name="Cat_21">OFFSET(Recettes!$U$2,0,0,MAX(1,COUNTA(Recettes!$U$2:$U$500)),1)</definedName>
    <definedName name="Cat_22">OFFSET(Recettes!$V$2,0,0,MAX(1,COUNTA(Recettes!$V$2:$V$500)),1)</definedName>
    <definedName name="Cat_23">OFFSET(Recettes!$W$2,0,0,MAX(1,COUNTA(Recettes!$W$2:$W$500)),1)</definedName>
    <definedName name="Cat_24">OFFSET(Recettes!$X$2,0,0,MAX(1,COUNTA(Recettes!$X$2:$X$500)),1)</definedName>
    <definedName name="Cat_25">OFFSET(Recettes!$Y$2,0,0,MAX(1,COUNTA(Recettes!$Y$2:$Y$500)),1)</definedName>
  </definedNames>
  <calcPr calcId="152511"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D55" i="5" l="1"/>
  <c r="D54" i="5"/>
  <c r="D12" i="5" s="1"/>
  <c r="E12" i="5" s="1"/>
  <c r="F12" i="5" s="1"/>
  <c r="D53" i="5"/>
  <c r="D52" i="5"/>
  <c r="D51" i="5"/>
  <c r="D50" i="5"/>
  <c r="D19" i="5" s="1"/>
  <c r="E19" i="5" s="1"/>
  <c r="F19" i="5" s="1"/>
  <c r="D49" i="5"/>
  <c r="D48" i="5"/>
  <c r="D47" i="5"/>
  <c r="D46" i="5"/>
  <c r="D45" i="5"/>
  <c r="D44" i="5"/>
  <c r="D43" i="5"/>
  <c r="D6" i="5" s="1"/>
  <c r="E6" i="5" s="1"/>
  <c r="F6" i="5" s="1"/>
  <c r="D42" i="5"/>
  <c r="D10" i="5" s="1"/>
  <c r="E10" i="5" s="1"/>
  <c r="F10" i="5" s="1"/>
  <c r="D41" i="5"/>
  <c r="D40" i="5"/>
  <c r="D11" i="5" s="1"/>
  <c r="E11" i="5" s="1"/>
  <c r="F11" i="5" s="1"/>
  <c r="D39" i="5"/>
  <c r="D38" i="5"/>
  <c r="D37" i="5"/>
  <c r="D36" i="5"/>
  <c r="D35" i="5"/>
  <c r="D13" i="5" s="1"/>
  <c r="E13" i="5" s="1"/>
  <c r="F13" i="5" s="1"/>
  <c r="D34" i="5"/>
  <c r="D14" i="5" s="1"/>
  <c r="E14" i="5" s="1"/>
  <c r="F14" i="5" s="1"/>
  <c r="D33" i="5"/>
  <c r="D9" i="5" s="1"/>
  <c r="E9" i="5" s="1"/>
  <c r="F9" i="5" s="1"/>
  <c r="D32" i="5"/>
  <c r="D31" i="5"/>
  <c r="D5" i="5" s="1"/>
  <c r="E5" i="5" s="1"/>
  <c r="F5" i="5" s="1"/>
  <c r="D27" i="5"/>
  <c r="F27" i="5" s="1"/>
  <c r="D26" i="5"/>
  <c r="F26" i="5" s="1"/>
  <c r="D25" i="5"/>
  <c r="F25" i="5" s="1"/>
  <c r="D24" i="5"/>
  <c r="F24" i="5" s="1"/>
  <c r="D23" i="5"/>
  <c r="F23" i="5" s="1"/>
  <c r="D18" i="5"/>
  <c r="E18" i="5" s="1"/>
  <c r="F18" i="5" s="1"/>
  <c r="D17" i="5"/>
  <c r="E17" i="5" s="1"/>
  <c r="F17" i="5" s="1"/>
  <c r="D16" i="5"/>
  <c r="E16" i="5" s="1"/>
  <c r="F16" i="5" s="1"/>
  <c r="D7" i="5"/>
  <c r="E7" i="5" s="1"/>
  <c r="F7" i="5" s="1"/>
  <c r="D54" i="4"/>
  <c r="D16" i="4" s="1"/>
  <c r="E16" i="4" s="1"/>
  <c r="F16" i="4" s="1"/>
  <c r="D53" i="4"/>
  <c r="D12" i="4" s="1"/>
  <c r="E12" i="4" s="1"/>
  <c r="F12" i="4" s="1"/>
  <c r="D52" i="4"/>
  <c r="D51" i="4"/>
  <c r="D7" i="4" s="1"/>
  <c r="E7" i="4" s="1"/>
  <c r="F7" i="4" s="1"/>
  <c r="D50" i="4"/>
  <c r="D49" i="4"/>
  <c r="D19" i="4" s="1"/>
  <c r="E19" i="4" s="1"/>
  <c r="F19" i="4" s="1"/>
  <c r="D48" i="4"/>
  <c r="D18" i="4" s="1"/>
  <c r="E18" i="4" s="1"/>
  <c r="F18" i="4" s="1"/>
  <c r="D47" i="4"/>
  <c r="D17" i="4" s="1"/>
  <c r="E17" i="4" s="1"/>
  <c r="F17" i="4" s="1"/>
  <c r="D46" i="4"/>
  <c r="D45" i="4"/>
  <c r="D44" i="4"/>
  <c r="D43" i="4"/>
  <c r="D42" i="4"/>
  <c r="D6" i="4" s="1"/>
  <c r="E6" i="4" s="1"/>
  <c r="F6" i="4" s="1"/>
  <c r="D41" i="4"/>
  <c r="D40" i="4"/>
  <c r="D39" i="4"/>
  <c r="D11" i="4" s="1"/>
  <c r="E11" i="4" s="1"/>
  <c r="F11" i="4" s="1"/>
  <c r="D38" i="4"/>
  <c r="D37" i="4"/>
  <c r="D36" i="4"/>
  <c r="D35" i="4"/>
  <c r="D34" i="4"/>
  <c r="D13" i="4" s="1"/>
  <c r="E13" i="4" s="1"/>
  <c r="F13" i="4" s="1"/>
  <c r="D33" i="4"/>
  <c r="D14" i="4" s="1"/>
  <c r="E14" i="4" s="1"/>
  <c r="F14" i="4" s="1"/>
  <c r="D32" i="4"/>
  <c r="D9" i="4" s="1"/>
  <c r="E9" i="4" s="1"/>
  <c r="F9" i="4" s="1"/>
  <c r="D31" i="4"/>
  <c r="D30" i="4"/>
  <c r="D5" i="4" s="1"/>
  <c r="E5" i="4" s="1"/>
  <c r="F5" i="4" s="1"/>
  <c r="D26" i="4"/>
  <c r="F26" i="4" s="1"/>
  <c r="D25" i="4"/>
  <c r="F25" i="4" s="1"/>
  <c r="D24" i="4"/>
  <c r="F24" i="4" s="1"/>
  <c r="D23" i="4"/>
  <c r="F23" i="4" s="1"/>
  <c r="D8" i="5" l="1"/>
  <c r="E8" i="5" s="1"/>
  <c r="F8" i="5" s="1"/>
  <c r="D10" i="4"/>
  <c r="E10" i="4" s="1"/>
  <c r="F10" i="4" s="1"/>
  <c r="D15" i="5"/>
  <c r="E15" i="5" s="1"/>
  <c r="F15" i="5" s="1"/>
  <c r="D20" i="4"/>
  <c r="E20" i="4" s="1"/>
  <c r="F20" i="4" s="1"/>
  <c r="D20" i="5"/>
  <c r="E20" i="5" s="1"/>
  <c r="F20" i="5" s="1"/>
  <c r="D8" i="4"/>
  <c r="E8" i="4" s="1"/>
  <c r="F8" i="4" s="1"/>
  <c r="D15" i="4"/>
  <c r="E15" i="4" s="1"/>
  <c r="F15" i="4" s="1"/>
</calcChain>
</file>

<file path=xl/sharedStrings.xml><?xml version="1.0" encoding="utf-8"?>
<sst xmlns="http://schemas.openxmlformats.org/spreadsheetml/2006/main" count="2005" uniqueCount="1101">
  <si>
    <t>RESTAURATION SCOLAIRE – École ...  2026</t>
  </si>
  <si>
    <t>Plan alimentaire par catégories – cycle de 4 semaines (16 repas)</t>
  </si>
  <si>
    <t>Cliquez sur une case : un menu déroulant propose les recettes de la catégorie (onglet « Recettes »).</t>
  </si>
  <si>
    <t>SEMAINE 1  –  du 00/00 au 00/00</t>
  </si>
  <si>
    <t>LUNDI</t>
  </si>
  <si>
    <t>MARDI</t>
  </si>
  <si>
    <t>JEUDI</t>
  </si>
  <si>
    <t>VENDREDI</t>
  </si>
  <si>
    <t>Entrée</t>
  </si>
  <si>
    <t>Crudité</t>
  </si>
  <si>
    <t>Entrée de légumes cuits</t>
  </si>
  <si>
    <t>Plat protidique</t>
  </si>
  <si>
    <t>Plat végétarien à base d'œuf</t>
  </si>
  <si>
    <t>Viande rouge non hachée (bœuf, veau, agneau)</t>
  </si>
  <si>
    <t>Plat végétarien à base de légumineuses (&lt; 70 % de la portion)</t>
  </si>
  <si>
    <t>Poisson (≥ 70 %, P/L ≥ 2)</t>
  </si>
  <si>
    <t>Légumes</t>
  </si>
  <si>
    <t>Légumes cuits</t>
  </si>
  <si>
    <t>Féculents</t>
  </si>
  <si>
    <t>Légumes secs (légumineuses)</t>
  </si>
  <si>
    <t>Produit laitier</t>
  </si>
  <si>
    <t>Fromage ≥ 150 mg de calcium</t>
  </si>
  <si>
    <t>Laitier frais</t>
  </si>
  <si>
    <t>Fromage 100–150 mg de calcium</t>
  </si>
  <si>
    <t>Dessert</t>
  </si>
  <si>
    <t>Fruit cru</t>
  </si>
  <si>
    <t>Compote / fruit cuit sans sucre ajouté</t>
  </si>
  <si>
    <t>SEMAINE 2  –  du 00/00 au 00/00</t>
  </si>
  <si>
    <t>Féculents (inclus dans le plat)</t>
  </si>
  <si>
    <t>Dessert &gt; 15 % de lipides</t>
  </si>
  <si>
    <t>SEMAINE 3  –  du 00/00 au 00/00</t>
  </si>
  <si>
    <t>Féculents frits ou préfrits</t>
  </si>
  <si>
    <t>Dessert sucré (&gt; 20 g de sucres, &lt; 15 % de lipides)</t>
  </si>
  <si>
    <t>SEMAINE 4  –  du 00/00 au 00/00</t>
  </si>
  <si>
    <t>RESTAURATION SCOLAIRE – École  – 2026</t>
  </si>
  <si>
    <t>Plan alimentaire par catégories – cycle de 5 semaines (20 repas)</t>
  </si>
  <si>
    <t>Fromage &lt; 100 mg de calcium</t>
  </si>
  <si>
    <t>Volaille</t>
  </si>
  <si>
    <t>SEMAINE 5  –  du 00/00 au 00/00</t>
  </si>
  <si>
    <t>Entrée &gt; 15 % de lipides</t>
  </si>
  <si>
    <t>Porc ou autre viande</t>
  </si>
  <si>
    <t>Plat protidique P/L ≤ 1 (saucisse, nuggets…)</t>
  </si>
  <si>
    <t>Plat prêt &lt; 70 % de la portion</t>
  </si>
  <si>
    <t>Plat frit ou préfrit</t>
  </si>
  <si>
    <t>Carottes râpées vinaigrette</t>
  </si>
  <si>
    <t>Betteraves vinaigrette</t>
  </si>
  <si>
    <t>Bœuf bourguignon</t>
  </si>
  <si>
    <t>Dos de cabillaud à l'aneth</t>
  </si>
  <si>
    <t>Poulet rôti</t>
  </si>
  <si>
    <t>Boulette</t>
  </si>
  <si>
    <t>Omelette au fromage</t>
  </si>
  <si>
    <t>Chili sin carne : haricots rouges, maïs</t>
  </si>
  <si>
    <t>Cervelas obernois</t>
  </si>
  <si>
    <t>Abba- burger</t>
  </si>
  <si>
    <t>Beignet au fromage</t>
  </si>
  <si>
    <t>Brocolis</t>
  </si>
  <si>
    <t>Blé</t>
  </si>
  <si>
    <t>Haricots blancs</t>
  </si>
  <si>
    <t>Frites cuisson au four</t>
  </si>
  <si>
    <t>Cantal AOP</t>
  </si>
  <si>
    <t>Port-Salut</t>
  </si>
  <si>
    <t>Fromage blanc nature</t>
  </si>
  <si>
    <t>Brie de Meaux AOP</t>
  </si>
  <si>
    <t>Clémentine</t>
  </si>
  <si>
    <t>Compote de poires</t>
  </si>
  <si>
    <t>Chou pâtissier</t>
  </si>
  <si>
    <t>Crème dessert vanille</t>
  </si>
  <si>
    <t>Carottes râpées à l'orange</t>
  </si>
  <si>
    <t>Potage cultivateur</t>
  </si>
  <si>
    <t>Croisillon au fromage</t>
  </si>
  <si>
    <t>Navarin d'agneau</t>
  </si>
  <si>
    <t>Filet de colin sauce aurore</t>
  </si>
  <si>
    <t>Ailerons de poulet marinés</t>
  </si>
  <si>
    <t>Boulette au munster</t>
  </si>
  <si>
    <t>Omelette aux fines herbes</t>
  </si>
  <si>
    <t>Curry de pois chiches et patates douces</t>
  </si>
  <si>
    <t>Chipolatas grillée</t>
  </si>
  <si>
    <t>Blanquette de légumes</t>
  </si>
  <si>
    <t>Beignet de brocolis sauce tartare</t>
  </si>
  <si>
    <t>Brocolis persillés</t>
  </si>
  <si>
    <t>Boulgour</t>
  </si>
  <si>
    <t>Lentilles vertes</t>
  </si>
  <si>
    <t>Frites</t>
  </si>
  <si>
    <t>Comté AOP</t>
  </si>
  <si>
    <t>Saint-Paulin</t>
  </si>
  <si>
    <t>Yaourt nature de Normandie</t>
  </si>
  <si>
    <t>Camembert de Normandie AOP</t>
  </si>
  <si>
    <t>Clémentines</t>
  </si>
  <si>
    <t>Compote de poires sans sucre ajouté</t>
  </si>
  <si>
    <t>Coupe mascarpone</t>
  </si>
  <si>
    <t>Riz au lait</t>
  </si>
  <si>
    <t>Coleslaw : chou blanc, carottes</t>
  </si>
  <si>
    <t>Potage de légumes d'hiver</t>
  </si>
  <si>
    <t>Croisillon emmental</t>
  </si>
  <si>
    <t>Rôti de bœuf sauce moutarde</t>
  </si>
  <si>
    <t>Filet de lieu noir sauce citron</t>
  </si>
  <si>
    <t>Brochette de dinde</t>
  </si>
  <si>
    <t>Boulettes à la provençale</t>
  </si>
  <si>
    <t>Shakshuka : œufs pochés, sauce tomate-poivrons</t>
  </si>
  <si>
    <t>Lentilles corail au curry et lait de coco</t>
  </si>
  <si>
    <t>Merguez</t>
  </si>
  <si>
    <t>Blanquette végétale</t>
  </si>
  <si>
    <t>Beignets de brocolis</t>
  </si>
  <si>
    <t>Carottes fondantes</t>
  </si>
  <si>
    <t>Coquillettes</t>
  </si>
  <si>
    <t>Flageolets tomatés</t>
  </si>
  <si>
    <t>Frites sauce cheddar</t>
  </si>
  <si>
    <t>Edam</t>
  </si>
  <si>
    <t>Tomme de Savoie IGP</t>
  </si>
  <si>
    <t>Fromage blanc</t>
  </si>
  <si>
    <t>Fromage frais</t>
  </si>
  <si>
    <t>Poire</t>
  </si>
  <si>
    <t>Compote de pommes sans sucre ajouté</t>
  </si>
  <si>
    <t>Crumble aux pommes</t>
  </si>
  <si>
    <t>Semoule au lait</t>
  </si>
  <si>
    <t>Céleri rémoulade</t>
  </si>
  <si>
    <t>Duo de saucissons</t>
  </si>
  <si>
    <t>Sauté de veau marengo</t>
  </si>
  <si>
    <t>Filet de merlu sauce normande</t>
  </si>
  <si>
    <t>Colombo de poulet</t>
  </si>
  <si>
    <t>Boulettes de bœuf sauce paprika</t>
  </si>
  <si>
    <t>Tortilla de pommes de terre et oignons</t>
  </si>
  <si>
    <t>Bolognaise de lentilles</t>
  </si>
  <si>
    <t>Merguez grillée</t>
  </si>
  <si>
    <t>Boulette bolognaise</t>
  </si>
  <si>
    <t>Beignets de chou-fleurs sauce tartare</t>
  </si>
  <si>
    <t>Carottes rôties</t>
  </si>
  <si>
    <t>Pommes de terre rissolées au four</t>
  </si>
  <si>
    <t>Gratin complet de courgettes &amp; lentilles corail</t>
  </si>
  <si>
    <t>Frites/haricots verts</t>
  </si>
  <si>
    <t>Emmental de Savoie IGP</t>
  </si>
  <si>
    <t>Fromage blanc &amp; son coulis</t>
  </si>
  <si>
    <t>Fromage frais normand</t>
  </si>
  <si>
    <t>Pomme</t>
  </si>
  <si>
    <t>Compote pomme-banane</t>
  </si>
  <si>
    <t>Crêpe banane chocolat</t>
  </si>
  <si>
    <t>Crème aux œufs</t>
  </si>
  <si>
    <t>Soupe de poireaux et pommes de terre</t>
  </si>
  <si>
    <t>Blanquette de veau</t>
  </si>
  <si>
    <t>Filet de merlu à l'oseille</t>
  </si>
  <si>
    <t>Emincé de poulet</t>
  </si>
  <si>
    <t>Boulettes façon andalouse</t>
  </si>
  <si>
    <t>Œufs brouillés aux champignons</t>
  </si>
  <si>
    <t>Chili sin carne</t>
  </si>
  <si>
    <t>Rougail saucisse</t>
  </si>
  <si>
    <t>Boulettes aux légumes</t>
  </si>
  <si>
    <t>Beignets de choux-fleurs</t>
  </si>
  <si>
    <t>Carottes Vichy</t>
  </si>
  <si>
    <t>Pommes de terre vapeur</t>
  </si>
  <si>
    <t>Lentilles</t>
  </si>
  <si>
    <t>Haricots verts/frites</t>
  </si>
  <si>
    <t>Gouda</t>
  </si>
  <si>
    <t>Gâteau yaourt</t>
  </si>
  <si>
    <t>Pomme de Normandie</t>
  </si>
  <si>
    <t>Ananas rôti à la vanille</t>
  </si>
  <si>
    <t>Cœur coulant chocolat</t>
  </si>
  <si>
    <t>Crème caramel</t>
  </si>
  <si>
    <t>Salade d'agrumes (orange, pamplemousse)</t>
  </si>
  <si>
    <t>Velouté de brocolis</t>
  </si>
  <si>
    <t>Bœuf braisé à la bourguignonne</t>
  </si>
  <si>
    <t>Boulettes sauce épices du soleil</t>
  </si>
  <si>
    <t>Émincé de poulet à la basquaise</t>
  </si>
  <si>
    <t>Côte de porc</t>
  </si>
  <si>
    <t>Œufs cocotte à la crème et aux champignons</t>
  </si>
  <si>
    <t>Cocotte gourmande de pâtes aux pois chiches rôtis</t>
  </si>
  <si>
    <t>Saucisse</t>
  </si>
  <si>
    <t>Boulettes végétale à la tomate</t>
  </si>
  <si>
    <t>Beignets de légumes</t>
  </si>
  <si>
    <t>Chou-fleur persillé</t>
  </si>
  <si>
    <t>Purée de pommes de terre maison</t>
  </si>
  <si>
    <t>Lentilles cuisinées</t>
  </si>
  <si>
    <t>Patatoes</t>
  </si>
  <si>
    <t>Mimolette</t>
  </si>
  <si>
    <t>Pâtes crémeuses aux petits pois et bûche de chèvre</t>
  </si>
  <si>
    <t>Salade de fruits frais de saison</t>
  </si>
  <si>
    <t>Compote</t>
  </si>
  <si>
    <t>Flan pâtissier</t>
  </si>
  <si>
    <t>Crème dessert</t>
  </si>
  <si>
    <t>Salade d'endives et pommes</t>
  </si>
  <si>
    <t>Velouté de carottes</t>
  </si>
  <si>
    <t>Feuilleté à l'emmental</t>
  </si>
  <si>
    <t>Bœuf mode</t>
  </si>
  <si>
    <t>Dos de poisson frais</t>
  </si>
  <si>
    <t>Émincé de poulet sauce dragon</t>
  </si>
  <si>
    <t>Jambon au cidre</t>
  </si>
  <si>
    <t>Œufs durs sauce florentine</t>
  </si>
  <si>
    <t>Curry de légumes au lait de coco et pois chiches</t>
  </si>
  <si>
    <t>Saucisse de toulouse</t>
  </si>
  <si>
    <t>Boulettes végétariennes</t>
  </si>
  <si>
    <t>Croustillant au fromage</t>
  </si>
  <si>
    <t>Duo de carottes et panais</t>
  </si>
  <si>
    <t>Pâtes</t>
  </si>
  <si>
    <t>Semoule sauce lentille corail au curry</t>
  </si>
  <si>
    <t>Pommes noisettes</t>
  </si>
  <si>
    <t>Petit pot de crème</t>
  </si>
  <si>
    <t>Ananas</t>
  </si>
  <si>
    <t>Compote de fruits</t>
  </si>
  <si>
    <t>Gaufre chantilly spéculoos</t>
  </si>
  <si>
    <t>Crème dessert/biscuit</t>
  </si>
  <si>
    <t>Salade de chou blanc et pommes</t>
  </si>
  <si>
    <t>Velouté de panais</t>
  </si>
  <si>
    <t>Feuilleté au fromage</t>
  </si>
  <si>
    <t>Bœuf strogonoff</t>
  </si>
  <si>
    <t>Filet de cabillaud sauce aurore</t>
  </si>
  <si>
    <t>Escalope de dinde</t>
  </si>
  <si>
    <t>Jambon grillé</t>
  </si>
  <si>
    <t>Frittata aux légumes</t>
  </si>
  <si>
    <t>Dahl de lentilles</t>
  </si>
  <si>
    <t>Saucisse grillée</t>
  </si>
  <si>
    <t>Brandade</t>
  </si>
  <si>
    <t>Croustillant fromager</t>
  </si>
  <si>
    <t>Fondue de poireaux</t>
  </si>
  <si>
    <t>Pâtes complètes</t>
  </si>
  <si>
    <t>Rosti</t>
  </si>
  <si>
    <t>Petits suisses</t>
  </si>
  <si>
    <t>Ananas frais</t>
  </si>
  <si>
    <t>Compote de saison</t>
  </si>
  <si>
    <t>Grillé aux pommes</t>
  </si>
  <si>
    <t>Crème vanille</t>
  </si>
  <si>
    <t>Salade de chou rouge et pommes</t>
  </si>
  <si>
    <t>Velouté de potiron</t>
  </si>
  <si>
    <t>Feuilleté de hot dog</t>
  </si>
  <si>
    <t>Bourguignon</t>
  </si>
  <si>
    <t>Filet de colin</t>
  </si>
  <si>
    <t>Escalope de dinde à la crème</t>
  </si>
  <si>
    <t>Jambon grillé sauce fromage</t>
  </si>
  <si>
    <t>Omelette</t>
  </si>
  <si>
    <t>Dahl de lentilles -v</t>
  </si>
  <si>
    <t>Brandade de poisson</t>
  </si>
  <si>
    <t>Fish &amp; chips</t>
  </si>
  <si>
    <t>Haricots verts</t>
  </si>
  <si>
    <t>Riz</t>
  </si>
  <si>
    <t>Petits suisses aux fruits</t>
  </si>
  <si>
    <t>Buffet de fruits</t>
  </si>
  <si>
    <t>Compote pomme-pêche</t>
  </si>
  <si>
    <t>Mille-feuilles</t>
  </si>
  <si>
    <t>Entremet</t>
  </si>
  <si>
    <t>Salade de mâche, vinaigrette</t>
  </si>
  <si>
    <t>Flammekueche</t>
  </si>
  <si>
    <t>Carbonade</t>
  </si>
  <si>
    <t>Filet de colin sauce citron</t>
  </si>
  <si>
    <t>Escalope de dinde au camembert</t>
  </si>
  <si>
    <t>Jambon sauce madère</t>
  </si>
  <si>
    <t>Omelette à la courgette et aux copeaux de parmesan</t>
  </si>
  <si>
    <t>Dahl de lentilles corail</t>
  </si>
  <si>
    <t>Burger</t>
  </si>
  <si>
    <t>Fish and chips</t>
  </si>
  <si>
    <t>Haricots verts persillés</t>
  </si>
  <si>
    <t>Riz basmati</t>
  </si>
  <si>
    <t>Tarte au fromage blanc</t>
  </si>
  <si>
    <t>Buffet de fruits de saison</t>
  </si>
  <si>
    <t>Fruit cuit</t>
  </si>
  <si>
    <t>Mousse au chocolat</t>
  </si>
  <si>
    <t>Entremet &amp; biscuit local</t>
  </si>
  <si>
    <t>Salade verte et croûtons</t>
  </si>
  <si>
    <t>Estouffade de bœuf</t>
  </si>
  <si>
    <t>Filet de colin sauce oseille</t>
  </si>
  <si>
    <t>Escalope de dinde au cantal</t>
  </si>
  <si>
    <t>Lapin sauce moutarde</t>
  </si>
  <si>
    <t>Omelette à la feta</t>
  </si>
  <si>
    <t>Dahl de lentilles corail au lait de coco</t>
  </si>
  <si>
    <t>Burger sauce tennessee</t>
  </si>
  <si>
    <t>Fish and chips sauce andalouse</t>
  </si>
  <si>
    <t>Navets et carottes</t>
  </si>
  <si>
    <t>Semoule</t>
  </si>
  <si>
    <t>Yaourt</t>
  </si>
  <si>
    <t>Fraises</t>
  </si>
  <si>
    <t>Pomme au four</t>
  </si>
  <si>
    <t>Pain perdu sauce crème anglaise</t>
  </si>
  <si>
    <t>Entremet barbe a papa</t>
  </si>
  <si>
    <t>Accras de morue et salade</t>
  </si>
  <si>
    <t>Flan au camembert</t>
  </si>
  <si>
    <t>Joue de bœuf en carbonade</t>
  </si>
  <si>
    <t>Filet de lieu sauce aurore</t>
  </si>
  <si>
    <t>Escalope de dinde au chorizo</t>
  </si>
  <si>
    <t>Palette à la diable</t>
  </si>
  <si>
    <t>Omelette au chèvre</t>
  </si>
  <si>
    <t>Dahl de lentilles corail et riz blanc</t>
  </si>
  <si>
    <t>Burger vege</t>
  </si>
  <si>
    <t>Fish and chips sauce tartare</t>
  </si>
  <si>
    <t>Petits pois et carottes</t>
  </si>
  <si>
    <t>Ble aux petits légumes</t>
  </si>
  <si>
    <t>Yaourt a boire</t>
  </si>
  <si>
    <t>Fruit</t>
  </si>
  <si>
    <t>Pomme cuite</t>
  </si>
  <si>
    <t>Paris-Brest</t>
  </si>
  <si>
    <t>Entremet biscuit</t>
  </si>
  <si>
    <t>Friand au fromage</t>
  </si>
  <si>
    <t>Langue</t>
  </si>
  <si>
    <t>Filet de lieu sauce citron</t>
  </si>
  <si>
    <t>Escalope de dinde au reblochon</t>
  </si>
  <si>
    <t>Palette à la provençale</t>
  </si>
  <si>
    <t>Omelette au fromage vg</t>
  </si>
  <si>
    <t>Dahl de lentilles riz</t>
  </si>
  <si>
    <t>Burger végétarien</t>
  </si>
  <si>
    <t>Nugget's</t>
  </si>
  <si>
    <t>Poêlée de champignons</t>
  </si>
  <si>
    <t>Ble et ratatouille</t>
  </si>
  <si>
    <t>Yaourt aux fruits</t>
  </si>
  <si>
    <t>Fruit de saison</t>
  </si>
  <si>
    <t>Tarte amandine</t>
  </si>
  <si>
    <t>Entremet caramel</t>
  </si>
  <si>
    <t>Betteraves &amp; pommes râpées</t>
  </si>
  <si>
    <t>Crème de courgettes</t>
  </si>
  <si>
    <t>Gratinée à l'oignon</t>
  </si>
  <si>
    <t>Langue de bœuf</t>
  </si>
  <si>
    <t>Filet de poisson</t>
  </si>
  <si>
    <t>Escalope de dinde sauce camembert</t>
  </si>
  <si>
    <t>Porc sauté miel soja</t>
  </si>
  <si>
    <t>Omelette aux lardons</t>
  </si>
  <si>
    <t>Dhal de lentilles</t>
  </si>
  <si>
    <t>Burger vg</t>
  </si>
  <si>
    <t>Nuggets</t>
  </si>
  <si>
    <t>Poêlée de légumes d'automne (courge, panais)</t>
  </si>
  <si>
    <t>Carottes &amp; pommes de terre</t>
  </si>
  <si>
    <t>Yaourt bio</t>
  </si>
  <si>
    <t>Fruits rouges</t>
  </si>
  <si>
    <t>Tarte citron meringuée</t>
  </si>
  <si>
    <t>Entremet chocolat</t>
  </si>
  <si>
    <t>Betteraves ciboulette</t>
  </si>
  <si>
    <t>Macedoine mayonnaise</t>
  </si>
  <si>
    <t>Langue sauce piquante</t>
  </si>
  <si>
    <t>Filet de poisson à la bordelaise</t>
  </si>
  <si>
    <t>Escalope de poulet sauce marinara</t>
  </si>
  <si>
    <t>Ribbs caramélisé</t>
  </si>
  <si>
    <t>Omelette basquaise</t>
  </si>
  <si>
    <t>Falafel sauce provençale</t>
  </si>
  <si>
    <t>Cassoulet</t>
  </si>
  <si>
    <t>Nuggets de fromage</t>
  </si>
  <si>
    <t>Poêlée de légumes d'hiver</t>
  </si>
  <si>
    <t>Choux bruxelles &amp; pommes de terre</t>
  </si>
  <si>
    <t>Yaourt biscuit</t>
  </si>
  <si>
    <t>Plateau de fruits</t>
  </si>
  <si>
    <t>Tarte fine aux pommes</t>
  </si>
  <si>
    <t>Entremet vanille</t>
  </si>
  <si>
    <t>Betteraves mimosa</t>
  </si>
  <si>
    <t>Potage de pois chiches aux épices orientales</t>
  </si>
  <si>
    <t>Nems</t>
  </si>
  <si>
    <t>Normandin de veau</t>
  </si>
  <si>
    <t>Filet de poisson à la normande</t>
  </si>
  <si>
    <t>Escalope de volaille sauce à la crème</t>
  </si>
  <si>
    <t>Rôti de porc</t>
  </si>
  <si>
    <t>Omelette ciboulette</t>
  </si>
  <si>
    <t>Falafelles</t>
  </si>
  <si>
    <t>Chili</t>
  </si>
  <si>
    <t>Nuggets de poulet</t>
  </si>
  <si>
    <t>Purée de courge butternut</t>
  </si>
  <si>
    <t>Choux-fleurs &amp; pommes de terre béchamel</t>
  </si>
  <si>
    <t>Yaourt chocolat</t>
  </si>
  <si>
    <t>Plateau de fruits de saison</t>
  </si>
  <si>
    <t>Tarte rhubarbe chocolat blanc</t>
  </si>
  <si>
    <t>Flan caramel</t>
  </si>
  <si>
    <t>Betteraves/pommes</t>
  </si>
  <si>
    <t>Potage mystere</t>
  </si>
  <si>
    <t>Nems aux légumes</t>
  </si>
  <si>
    <t>Paupiette de veau</t>
  </si>
  <si>
    <t>Filet de poisson frais sauce citron</t>
  </si>
  <si>
    <t>Filet de poulet au curry</t>
  </si>
  <si>
    <t>Rôti de porc au chorizo</t>
  </si>
  <si>
    <t>Omelette mozzarela</t>
  </si>
  <si>
    <t>Falafels</t>
  </si>
  <si>
    <t>Chili végétarien</t>
  </si>
  <si>
    <t>Poisson pane</t>
  </si>
  <si>
    <t>Épinards hachés</t>
  </si>
  <si>
    <t>Duo de purée</t>
  </si>
  <si>
    <t>Yaourt nature</t>
  </si>
  <si>
    <t>Poire belle helene</t>
  </si>
  <si>
    <t>Tarte tatin</t>
  </si>
  <si>
    <t>Île flottante</t>
  </si>
  <si>
    <t>Boulette tomate basilic</t>
  </si>
  <si>
    <t>Potage potimaron</t>
  </si>
  <si>
    <t>Pain de poisson mayo</t>
  </si>
  <si>
    <t>Rôti de bœuf</t>
  </si>
  <si>
    <t>Filet de poisson meunière</t>
  </si>
  <si>
    <t>Filet de poulet sauce camembert</t>
  </si>
  <si>
    <t>Rôti de porc fv</t>
  </si>
  <si>
    <t>Omelette mozzarella</t>
  </si>
  <si>
    <t>Galette de pois chiches</t>
  </si>
  <si>
    <t>Choucroute de la mer</t>
  </si>
  <si>
    <t>Poisson pané sauce tartare</t>
  </si>
  <si>
    <t>À l'indienne</t>
  </si>
  <si>
    <t>Duo quinoa/ semoule</t>
  </si>
  <si>
    <t>Yaourt vanille</t>
  </si>
  <si>
    <t>Pomme d'amour</t>
  </si>
  <si>
    <t>Tiramisu</t>
  </si>
  <si>
    <t>Île flottante au chocolat</t>
  </si>
  <si>
    <t>Buffet de crudites</t>
  </si>
  <si>
    <t>Soupe mystere</t>
  </si>
  <si>
    <t>Panier feuilleté au fromage</t>
  </si>
  <si>
    <t>Rôti de bœuf (origine france)</t>
  </si>
  <si>
    <t>Filet de poisson sauce aurore</t>
  </si>
  <si>
    <t>Pintade au camembert</t>
  </si>
  <si>
    <t>Rôti de porc sauce forestière</t>
  </si>
  <si>
    <t>Omelette tomate et fromage</t>
  </si>
  <si>
    <t>Lasagne au pois casses</t>
  </si>
  <si>
    <t>Couscous</t>
  </si>
  <si>
    <t>Épinards/pommes de terre</t>
  </si>
  <si>
    <t>Salade de fruits</t>
  </si>
  <si>
    <t>Tropézienne</t>
  </si>
  <si>
    <t>Liégeois</t>
  </si>
  <si>
    <t>Soupe vermicelle</t>
  </si>
  <si>
    <t>Rôti de bœuf sauce au poivre</t>
  </si>
  <si>
    <t>Filet de poisson sauce beurre blanc</t>
  </si>
  <si>
    <t>Pintade aux raisins</t>
  </si>
  <si>
    <t>Sauté de porc</t>
  </si>
  <si>
    <t>Tortilla pommes de terre</t>
  </si>
  <si>
    <t>Lasagne aux légumes &amp; lentilles</t>
  </si>
  <si>
    <t>Couscous et ses légumes</t>
  </si>
  <si>
    <t>Épinards/riz</t>
  </si>
  <si>
    <t>Salade de fruits exotiques</t>
  </si>
  <si>
    <t>Éclair vanille chocolat</t>
  </si>
  <si>
    <t>Liégeois chocolat</t>
  </si>
  <si>
    <t>Velouté</t>
  </si>
  <si>
    <t>Pâté blanc au thon</t>
  </si>
  <si>
    <t>Rôti de bœuf sauce camembert</t>
  </si>
  <si>
    <t>Filet de poisson sauce citron</t>
  </si>
  <si>
    <t>Pintade rôtie aux raisins</t>
  </si>
  <si>
    <t>Sauté de porc à la moutarde</t>
  </si>
  <si>
    <t>Tortillas</t>
  </si>
  <si>
    <t>Parmentier de légumes et lentilles</t>
  </si>
  <si>
    <t>Couscous végétarien</t>
  </si>
  <si>
    <t>Blettes</t>
  </si>
  <si>
    <t>Gnocchi et egrene</t>
  </si>
  <si>
    <t>Salade de fruits frais</t>
  </si>
  <si>
    <t>Ananas frais &amp; rôti</t>
  </si>
  <si>
    <t>Liégeois vanille</t>
  </si>
  <si>
    <t>Carottes râpées au cumin</t>
  </si>
  <si>
    <t>Velouté butternut/poireaux</t>
  </si>
  <si>
    <t>Pâté de campagne</t>
  </si>
  <si>
    <t>Rôti de veau</t>
  </si>
  <si>
    <t>Filet de poisson sauce citronnée</t>
  </si>
  <si>
    <t>Pintade sauce camembert</t>
  </si>
  <si>
    <t>Sauté de porc à la tomate</t>
  </si>
  <si>
    <t>Parmentier de lentilles corail</t>
  </si>
  <si>
    <t>Croque</t>
  </si>
  <si>
    <t>Bolognaise végétale</t>
  </si>
  <si>
    <t>Gnocchis</t>
  </si>
  <si>
    <t>Barbe a papa</t>
  </si>
  <si>
    <t>Liégeois vanille sur lit de caramel</t>
  </si>
  <si>
    <t>Velouté carottes patates douces et lait coco</t>
  </si>
  <si>
    <t>Pâté de foie</t>
  </si>
  <si>
    <t>Sauté de veau</t>
  </si>
  <si>
    <t>Filet de poisson sauce crème ciboulette</t>
  </si>
  <si>
    <t>Poule au blanc</t>
  </si>
  <si>
    <t>Sauté de porc au curry</t>
  </si>
  <si>
    <t>Tagliatelles aux lentilles</t>
  </si>
  <si>
    <t>Croque vege</t>
  </si>
  <si>
    <t>Brocolis en gratin</t>
  </si>
  <si>
    <t>Gnocchis à la provençale</t>
  </si>
  <si>
    <t>Bavarois</t>
  </si>
  <si>
    <t>Riz au lait cannelle</t>
  </si>
  <si>
    <t>Velouté coco curry</t>
  </si>
  <si>
    <t>Pâté de foie/cornichons</t>
  </si>
  <si>
    <t>Filet de poisson sauce nantua</t>
  </si>
  <si>
    <t>Poule au blanc &amp; ses légumes</t>
  </si>
  <si>
    <t>Steak</t>
  </si>
  <si>
    <t>Croque-monsieur</t>
  </si>
  <si>
    <t>Brocolis gratinés</t>
  </si>
  <si>
    <t>Gnocchis sauce tomate</t>
  </si>
  <si>
    <t>Bavarois à la clémentine</t>
  </si>
  <si>
    <t>Semoule à l'orientale glace</t>
  </si>
  <si>
    <t>Velouté courgettes VQR</t>
  </si>
  <si>
    <t>Poisson à la bordelaise</t>
  </si>
  <si>
    <t>Poule au pot / et ses légumes /b</t>
  </si>
  <si>
    <t>Steak au poivre</t>
  </si>
  <si>
    <t>Croziflette savoyarde</t>
  </si>
  <si>
    <t>Brocolis vapeur</t>
  </si>
  <si>
    <t>Gratin d'épinards &amp; pommes de terre</t>
  </si>
  <si>
    <t>Beignet</t>
  </si>
  <si>
    <t>Semoule au caramel</t>
  </si>
  <si>
    <t>Céleri et chou rouge râpés</t>
  </si>
  <si>
    <t>Pâté sauce bolo vege</t>
  </si>
  <si>
    <t>Poisson du jour</t>
  </si>
  <si>
    <t>Poule au pot et ses légumes</t>
  </si>
  <si>
    <t>Steak fromage</t>
  </si>
  <si>
    <t>Fajitas aux légumes</t>
  </si>
  <si>
    <t>Carotte/cheddar</t>
  </si>
  <si>
    <t>Gratin de choux-fleurs &amp; pommes de terre</t>
  </si>
  <si>
    <t>Beignet d'ananas ou pommes</t>
  </si>
  <si>
    <t>Semoule aux raisins</t>
  </si>
  <si>
    <t>Chou au saumon ciboulette</t>
  </si>
  <si>
    <t>Velouté de butternut</t>
  </si>
  <si>
    <t>Quiche au thon</t>
  </si>
  <si>
    <t>Poisson du jour au coulis de poivrons et thym</t>
  </si>
  <si>
    <t>Poulet</t>
  </si>
  <si>
    <t>Steak fromager</t>
  </si>
  <si>
    <t>Galette complete</t>
  </si>
  <si>
    <t>Carottes</t>
  </si>
  <si>
    <t>Gratin de coquillettes aux fromages</t>
  </si>
  <si>
    <t>Beignets de pomme</t>
  </si>
  <si>
    <t>Teurgoule</t>
  </si>
  <si>
    <t>Chou râpé</t>
  </si>
  <si>
    <t>Velouté de carottes &amp; VQR</t>
  </si>
  <si>
    <t>Quiche aux courgettes et fromages</t>
  </si>
  <si>
    <t>Poisson du jour sauce citron</t>
  </si>
  <si>
    <t>Poulet à la provençale</t>
  </si>
  <si>
    <t>Steak haché</t>
  </si>
  <si>
    <t>Hachis parmentier</t>
  </si>
  <si>
    <t>Gratin de tagliatelles</t>
  </si>
  <si>
    <t>Biscuit local</t>
  </si>
  <si>
    <t>Chou rouge aux pommes</t>
  </si>
  <si>
    <t>Velouté de champignons</t>
  </si>
  <si>
    <t>Quiche aux fromages</t>
  </si>
  <si>
    <t>Poisson frais</t>
  </si>
  <si>
    <t>Poulet basquaise</t>
  </si>
  <si>
    <t>Steak haché au poivre</t>
  </si>
  <si>
    <t>Hachis végétarien</t>
  </si>
  <si>
    <t>Champignons &amp; brocolis</t>
  </si>
  <si>
    <t>Gratiné de pâtes</t>
  </si>
  <si>
    <t>Brownies &amp; crème anglaise</t>
  </si>
  <si>
    <t>Velouté de citrouille</t>
  </si>
  <si>
    <t>Quiche aux légumes</t>
  </si>
  <si>
    <t>Poisson meunière</t>
  </si>
  <si>
    <t>Poulet en sauce</t>
  </si>
  <si>
    <t>Steak haché grillé</t>
  </si>
  <si>
    <t>Hamburger</t>
  </si>
  <si>
    <t>Champignons &amp; fromage</t>
  </si>
  <si>
    <t>Haricots verts &amp; pommes de terre</t>
  </si>
  <si>
    <t>Café gourmand</t>
  </si>
  <si>
    <t>Choux &amp; pommes râpés</t>
  </si>
  <si>
    <t>Velouté de courges</t>
  </si>
  <si>
    <t>Quiche lorraine</t>
  </si>
  <si>
    <t>Poisson sauce aurore</t>
  </si>
  <si>
    <t>Poulet rôti au citron</t>
  </si>
  <si>
    <t>Steak haché sauce au poivre</t>
  </si>
  <si>
    <t>Hamburger -v</t>
  </si>
  <si>
    <t>Nouilles chinoises</t>
  </si>
  <si>
    <t>Cappuccino normand</t>
  </si>
  <si>
    <t>Velouté de courgettes</t>
  </si>
  <si>
    <t>Quiche saumon &amp; poireaux</t>
  </si>
  <si>
    <t>Poisson sauce citron</t>
  </si>
  <si>
    <t>Poulet sauce chorizo</t>
  </si>
  <si>
    <t>Steak haché sauce tomatée</t>
  </si>
  <si>
    <t>Hamburger vg</t>
  </si>
  <si>
    <t>Pâtes à la tomate</t>
  </si>
  <si>
    <t>Caramel au beurre salé</t>
  </si>
  <si>
    <t>Concombre à la crème</t>
  </si>
  <si>
    <t>Velouté de légumes</t>
  </si>
  <si>
    <t>Quiche saumon/poireau</t>
  </si>
  <si>
    <t>Poisson sc beurre blanc</t>
  </si>
  <si>
    <t>Poulet vallee d'auge</t>
  </si>
  <si>
    <t>Steak sauce camembert</t>
  </si>
  <si>
    <t>Kebab</t>
  </si>
  <si>
    <t>Choux-fleurs gratinés</t>
  </si>
  <si>
    <t>Pâtes au gruyère</t>
  </si>
  <si>
    <t>Charlotte aux fruits</t>
  </si>
  <si>
    <t>Concombre au yaourt</t>
  </si>
  <si>
    <t>Velouté de légumes anciens</t>
  </si>
  <si>
    <t>Quiche surimi</t>
  </si>
  <si>
    <t>Saumonette</t>
  </si>
  <si>
    <t>Poulet vallée d'auge et légumes d'automne</t>
  </si>
  <si>
    <t>Steak sauce échalote</t>
  </si>
  <si>
    <t>Lasagne</t>
  </si>
  <si>
    <t>Choux-fleurs safrané</t>
  </si>
  <si>
    <t>Pâtes aux légumes</t>
  </si>
  <si>
    <t>Cheesecake</t>
  </si>
  <si>
    <t>Concombre bulgare</t>
  </si>
  <si>
    <t>Velouté de patate douce</t>
  </si>
  <si>
    <t>Quiche thon moutarde</t>
  </si>
  <si>
    <t>Poulet yassa</t>
  </si>
  <si>
    <t>Viandes froides</t>
  </si>
  <si>
    <t>Lasagne au thon</t>
  </si>
  <si>
    <t>Cocos à la tomate</t>
  </si>
  <si>
    <t>Pâtes bolognaises</t>
  </si>
  <si>
    <t>Cheesecake à la mangue</t>
  </si>
  <si>
    <t>Concombre ciboulette</t>
  </si>
  <si>
    <t>Rillette de thon-ciboulette</t>
  </si>
  <si>
    <t>Rôti de dinde</t>
  </si>
  <si>
    <t>Lasagne aux légumes</t>
  </si>
  <si>
    <t>Courgettes à l'orientale</t>
  </si>
  <si>
    <t>Pâtes carbonara</t>
  </si>
  <si>
    <t>Cheesecake citron/fruits rouges</t>
  </si>
  <si>
    <t>Concombre persillé</t>
  </si>
  <si>
    <t>Rillettes</t>
  </si>
  <si>
    <t>Rôti de dinde aux raisins</t>
  </si>
  <si>
    <t>Lasagne de poisson et épinards</t>
  </si>
  <si>
    <t>Courgettes béchamel</t>
  </si>
  <si>
    <t>Pâtes crémeuses</t>
  </si>
  <si>
    <t>Chocolat</t>
  </si>
  <si>
    <t>Concombre sauce curry</t>
  </si>
  <si>
    <t>Velouté de tomates</t>
  </si>
  <si>
    <t>Rillettes de maquereaux</t>
  </si>
  <si>
    <t>Rôti de dinde sauce curry</t>
  </si>
  <si>
    <t>Lasagne végétarienne v</t>
  </si>
  <si>
    <t>Courgettes gratinées</t>
  </si>
  <si>
    <t>Pâtes fraîches</t>
  </si>
  <si>
    <t>Chou à la crème</t>
  </si>
  <si>
    <t>Concombre sauce fraîcheur</t>
  </si>
  <si>
    <t>Velouté mystere</t>
  </si>
  <si>
    <t>Rillettes de poisson</t>
  </si>
  <si>
    <t>Rôti de dinde sauce forestière</t>
  </si>
  <si>
    <t>Lasagnes végétariennes</t>
  </si>
  <si>
    <t>Courgettes parmesan</t>
  </si>
  <si>
    <t>Penne</t>
  </si>
  <si>
    <t>Chou à la crème diplomate</t>
  </si>
  <si>
    <t>Concombre vinaigrette</t>
  </si>
  <si>
    <t>Rillettes de sardine/toast</t>
  </si>
  <si>
    <t>Rôti de dinde sauce fromage</t>
  </si>
  <si>
    <t>Lasagnes vg</t>
  </si>
  <si>
    <t>Courgettes sautées</t>
  </si>
  <si>
    <t>Pommes de terre</t>
  </si>
  <si>
    <t>Churros</t>
  </si>
  <si>
    <t>Concombre/mozza</t>
  </si>
  <si>
    <t>Rillettes de sardines</t>
  </si>
  <si>
    <t>Sauté de dinde</t>
  </si>
  <si>
    <t>Paella</t>
  </si>
  <si>
    <t>Croustade de légumes</t>
  </si>
  <si>
    <t>Pommes de terre &amp; brocolis</t>
  </si>
  <si>
    <t>Coulis caramel</t>
  </si>
  <si>
    <t>Concombres au curry</t>
  </si>
  <si>
    <t>Rillettes de saumon</t>
  </si>
  <si>
    <t>Sauté de dinde au curry</t>
  </si>
  <si>
    <t>Parmentier de légumes</t>
  </si>
  <si>
    <t>Duo de choux sauce béchamel</t>
  </si>
  <si>
    <t>Pommes de terre à la cème</t>
  </si>
  <si>
    <t>Coupe de fruits frais</t>
  </si>
  <si>
    <t>Rillettes de thon</t>
  </si>
  <si>
    <t>Sauté de dinde sauce curry</t>
  </si>
  <si>
    <t>Pizza</t>
  </si>
  <si>
    <t>Épinards</t>
  </si>
  <si>
    <t>Pommes de terre épinards</t>
  </si>
  <si>
    <t>Coupe fraises &amp; mascarpone</t>
  </si>
  <si>
    <t>Crudites de saison</t>
  </si>
  <si>
    <t>Rillettes thon/poivrons</t>
  </si>
  <si>
    <t>Sauté de dinde sauce raisin</t>
  </si>
  <si>
    <t>Pizza 4 fromages</t>
  </si>
  <si>
    <t>Épinards &amp; mozzarella</t>
  </si>
  <si>
    <t>Pommes de terre grenailles</t>
  </si>
  <si>
    <t>Coupe mascarpone aux fruits</t>
  </si>
  <si>
    <t>Rillettes/cornichons</t>
  </si>
  <si>
    <t>Sauté de poulet au curry</t>
  </si>
  <si>
    <t>Pizza au pesto, courgettes et tomates</t>
  </si>
  <si>
    <t>Pommes de terre persillées</t>
  </si>
  <si>
    <t>Coupe mascarpone aux fruits rouges</t>
  </si>
  <si>
    <t>Dos de poisson sauce tomate et basilic</t>
  </si>
  <si>
    <t>Salade normande (salade, pommes, andouille ...)</t>
  </si>
  <si>
    <t>Sauté de poulet sauce colombo</t>
  </si>
  <si>
    <t>Pizza aux 3 fromages</t>
  </si>
  <si>
    <t>Pommes de terre sautées</t>
  </si>
  <si>
    <t>Crème anglaise</t>
  </si>
  <si>
    <t>Samoussas aux légumes</t>
  </si>
  <si>
    <t>Sauté de poulet sauce curry</t>
  </si>
  <si>
    <t>Pizza aux fromages</t>
  </si>
  <si>
    <t>Pommes de terre/choux bruxelles</t>
  </si>
  <si>
    <t>Crème brûlée</t>
  </si>
  <si>
    <t>Gnocchis tomate mozza</t>
  </si>
  <si>
    <t>Saucisson</t>
  </si>
  <si>
    <t>Yassa de poulet</t>
  </si>
  <si>
    <t>Pizza aux légumes &amp; ricotta</t>
  </si>
  <si>
    <t>Purée</t>
  </si>
  <si>
    <t>Crème brûlée chocolat</t>
  </si>
  <si>
    <t>Saucisson sec</t>
  </si>
  <si>
    <t>Pizza aux légumes et fromage</t>
  </si>
  <si>
    <t>Gratin de brocolis</t>
  </si>
  <si>
    <t>Purée / butternut</t>
  </si>
  <si>
    <t>Crêpe chocolat</t>
  </si>
  <si>
    <t>Saucisson sec/ cornichons</t>
  </si>
  <si>
    <t>Pot au feu de la mer</t>
  </si>
  <si>
    <t>Gratin de chou</t>
  </si>
  <si>
    <t>Purée de panais courge</t>
  </si>
  <si>
    <t>Crêpe garnie</t>
  </si>
  <si>
    <t>Macedoine de légumes</t>
  </si>
  <si>
    <t>Soupe gratinée</t>
  </si>
  <si>
    <t>Pot au feu et ses légumes</t>
  </si>
  <si>
    <t>Gratin de choux fleurs</t>
  </si>
  <si>
    <t>Purée dubarry</t>
  </si>
  <si>
    <t>Crumble</t>
  </si>
  <si>
    <t>Melon</t>
  </si>
  <si>
    <t>Surimi mayonnaise</t>
  </si>
  <si>
    <t>Raclette</t>
  </si>
  <si>
    <t>Purée florentine</t>
  </si>
  <si>
    <t>Crumble aux fruits</t>
  </si>
  <si>
    <t>Tarte au reblochon</t>
  </si>
  <si>
    <t>Raclette / jambon de dinde</t>
  </si>
  <si>
    <t>Gratin de courgettes</t>
  </si>
  <si>
    <t>Rataouille semoule</t>
  </si>
  <si>
    <t>Crumble aux poires</t>
  </si>
  <si>
    <t>Pasteque</t>
  </si>
  <si>
    <t>Tarte au surimi</t>
  </si>
  <si>
    <t>Raviole chèvre</t>
  </si>
  <si>
    <t>Gratin de légumes</t>
  </si>
  <si>
    <t>Ratatouille semoule</t>
  </si>
  <si>
    <t>Crumble poires pommes</t>
  </si>
  <si>
    <t>Poireaux sauce moutarde</t>
  </si>
  <si>
    <t>Tarte au thon</t>
  </si>
  <si>
    <t>Ravioles gratinées</t>
  </si>
  <si>
    <t>Gratin de légumes &amp; fromage</t>
  </si>
  <si>
    <t>Riz aux petits légumes</t>
  </si>
  <si>
    <t>David brownie</t>
  </si>
  <si>
    <t>Poireaux vinaigrette</t>
  </si>
  <si>
    <t>Tarte au thon &amp; tomates confites</t>
  </si>
  <si>
    <t>Ravioles provençales</t>
  </si>
  <si>
    <t>Gratin de poisson et épinards</t>
  </si>
  <si>
    <t>Riz cantonais</t>
  </si>
  <si>
    <t>Eclair au chocolat</t>
  </si>
  <si>
    <t>Radis</t>
  </si>
  <si>
    <t>Tarte aux 3 fromages</t>
  </si>
  <si>
    <t>Ravioles provençales au comté</t>
  </si>
  <si>
    <t>Haricots beurre</t>
  </si>
  <si>
    <t>Riz madras</t>
  </si>
  <si>
    <t>Far breton</t>
  </si>
  <si>
    <t>Radis beurre</t>
  </si>
  <si>
    <t>Tarte aux fromages</t>
  </si>
  <si>
    <t>Ravioles sauce provençale</t>
  </si>
  <si>
    <t>Haricots beurre persillés</t>
  </si>
  <si>
    <t>Riz pilaf</t>
  </si>
  <si>
    <t>Flan nappé caramel</t>
  </si>
  <si>
    <t>Radis râpé</t>
  </si>
  <si>
    <t>Tarte aux pommes de terre et fromages</t>
  </si>
  <si>
    <t>Red hot chili peppers</t>
  </si>
  <si>
    <t>Riz pilaf aux légumes</t>
  </si>
  <si>
    <t>Fondant choco</t>
  </si>
  <si>
    <t>Tarte de légumes</t>
  </si>
  <si>
    <t>Risotto (fromage courgette ..)</t>
  </si>
  <si>
    <t>Haricots verts à la fondue d"échalote</t>
  </si>
  <si>
    <t>Semoule &amp; rataouille</t>
  </si>
  <si>
    <t>Fraises mascarpone</t>
  </si>
  <si>
    <t>Salade alsacienne</t>
  </si>
  <si>
    <t>Tarte provençale</t>
  </si>
  <si>
    <t>Risotto aux champignons</t>
  </si>
  <si>
    <t>Haricots verts persillées</t>
  </si>
  <si>
    <t>Semoule à l'orientale</t>
  </si>
  <si>
    <t>Fraisier</t>
  </si>
  <si>
    <t>Salade antiboise</t>
  </si>
  <si>
    <t>Terrine au camembert</t>
  </si>
  <si>
    <t>Risotto aux légumes</t>
  </si>
  <si>
    <t>Jardiniere de légumes</t>
  </si>
  <si>
    <t>Semoule au paprika fumé</t>
  </si>
  <si>
    <t>Galette des rois</t>
  </si>
  <si>
    <t>Terrine au livarot</t>
  </si>
  <si>
    <t>Risotto courgettes et parmesan</t>
  </si>
  <si>
    <t>Julienne de légumes</t>
  </si>
  <si>
    <t>Semoule aux petits légumes</t>
  </si>
  <si>
    <t>Gâteau</t>
  </si>
  <si>
    <t>Salade basque</t>
  </si>
  <si>
    <t>Terrine aux pommes</t>
  </si>
  <si>
    <t>Risotto de</t>
  </si>
  <si>
    <t>Légumes en gratin</t>
  </si>
  <si>
    <t>Semoule ratatouille</t>
  </si>
  <si>
    <t>Gâteau d'anniversaire</t>
  </si>
  <si>
    <t>Salade chou chinois carottes</t>
  </si>
  <si>
    <t>Terrine de légumes</t>
  </si>
  <si>
    <t>Risotto de courgettes</t>
  </si>
  <si>
    <t>Légumes en piperade</t>
  </si>
  <si>
    <t>Spaghettis</t>
  </si>
  <si>
    <t>Gâteau de crêpes au chocolat</t>
  </si>
  <si>
    <t>Salade croquante</t>
  </si>
  <si>
    <t>Terrine de poisson</t>
  </si>
  <si>
    <t>Risotto petit pois</t>
  </si>
  <si>
    <t>Légumes gratinés</t>
  </si>
  <si>
    <t>Spaghettis à la bolognaise</t>
  </si>
  <si>
    <t>Gâteau de Pâques</t>
  </si>
  <si>
    <t>Vol au vent</t>
  </si>
  <si>
    <t>Tacos</t>
  </si>
  <si>
    <t>Légumes vapeur</t>
  </si>
  <si>
    <t>Spaghettis à la bolognaise végétale</t>
  </si>
  <si>
    <t>Gâteau roulé mascarpone</t>
  </si>
  <si>
    <t>Tacos de trigo</t>
  </si>
  <si>
    <t>Légumes vapeur &amp; sauce fines herbes</t>
  </si>
  <si>
    <t>Spaghettis carbonara</t>
  </si>
  <si>
    <t>Gaufre chantilly speculos</t>
  </si>
  <si>
    <t>Tarte bolognaise</t>
  </si>
  <si>
    <t>Marengo</t>
  </si>
  <si>
    <t>Spaghettis parmesan</t>
  </si>
  <si>
    <t>Gaufre choco &amp; chantilly</t>
  </si>
  <si>
    <t>Tarte mediteraneenne</t>
  </si>
  <si>
    <t>Matelote</t>
  </si>
  <si>
    <t>Spaghettis vegan à la bolo</t>
  </si>
  <si>
    <t>Gaufre chocolat</t>
  </si>
  <si>
    <t>Tarte orientale</t>
  </si>
  <si>
    <t>Tagliatelles</t>
  </si>
  <si>
    <t>Lamington</t>
  </si>
  <si>
    <t>Tartiflette</t>
  </si>
  <si>
    <t>Mascarpone aux fruits rouges</t>
  </si>
  <si>
    <t>Timbale milanaise</t>
  </si>
  <si>
    <t>Petits pois</t>
  </si>
  <si>
    <t>Mascarpone et fruit de saison</t>
  </si>
  <si>
    <t>Timbale végétarienne</t>
  </si>
  <si>
    <t>Petits pois à la française</t>
  </si>
  <si>
    <t>Meringuée</t>
  </si>
  <si>
    <t>Wrap</t>
  </si>
  <si>
    <t>Petits pois/carotte/cheddar</t>
  </si>
  <si>
    <t>Moelleux au citron crème anglaise</t>
  </si>
  <si>
    <t>Salade de tomates</t>
  </si>
  <si>
    <t>Poêlée autonale</t>
  </si>
  <si>
    <t>Moelleux chocolat</t>
  </si>
  <si>
    <t>Poêlée de légumes</t>
  </si>
  <si>
    <t>Mousse</t>
  </si>
  <si>
    <t>Salade marco polo</t>
  </si>
  <si>
    <t>Mousse au café</t>
  </si>
  <si>
    <t>Mousse caramel</t>
  </si>
  <si>
    <t>Salade melee</t>
  </si>
  <si>
    <t>Mousse chocolat blanc</t>
  </si>
  <si>
    <t>Pommes râpées</t>
  </si>
  <si>
    <t>Mousse praline</t>
  </si>
  <si>
    <t>Salade parmentière</t>
  </si>
  <si>
    <t>Pommes rhubarbe</t>
  </si>
  <si>
    <t>Pain perdu</t>
  </si>
  <si>
    <t>Salade portugaise</t>
  </si>
  <si>
    <t>Pommes rissolees</t>
  </si>
  <si>
    <t>Pain perdu &amp; crème</t>
  </si>
  <si>
    <t>Salade printaniere</t>
  </si>
  <si>
    <t>Potatoes</t>
  </si>
  <si>
    <t>Pain perdu &amp; crème anglaise</t>
  </si>
  <si>
    <t>Salade sauce yakitori</t>
  </si>
  <si>
    <t>Pain perdu au caramel beurre salé</t>
  </si>
  <si>
    <t>Salade strasbourgeoise</t>
  </si>
  <si>
    <t>Pain perdu au chocolat</t>
  </si>
  <si>
    <t>Salade thailandaise</t>
  </si>
  <si>
    <t>Ratatouille</t>
  </si>
  <si>
    <t>Pain perdu sauce anglaise</t>
  </si>
  <si>
    <t>Salade verte</t>
  </si>
  <si>
    <t>Pana cotta</t>
  </si>
  <si>
    <t>Tomate à l’échalote</t>
  </si>
  <si>
    <t>Pana cotta &amp; son coulis</t>
  </si>
  <si>
    <t>Tomates</t>
  </si>
  <si>
    <t>Panna cotta</t>
  </si>
  <si>
    <t>Tomates au basilic</t>
  </si>
  <si>
    <t>Salade</t>
  </si>
  <si>
    <t>Panna cotta &amp; son coulis</t>
  </si>
  <si>
    <t>Tomates ciboulette</t>
  </si>
  <si>
    <t>Saveur colombo</t>
  </si>
  <si>
    <t>Pasteis de nata</t>
  </si>
  <si>
    <t>Tomates farcies au poisson</t>
  </si>
  <si>
    <t>Patate douce &amp; banane plantain</t>
  </si>
  <si>
    <t>Tomates mozza</t>
  </si>
  <si>
    <t>Pépites de chocolat</t>
  </si>
  <si>
    <t>Spaetzle</t>
  </si>
  <si>
    <t>Pudin de leite</t>
  </si>
  <si>
    <t>Tian de légumes</t>
  </si>
  <si>
    <t>Rhubarbe</t>
  </si>
  <si>
    <t>Tomates vinaigrette</t>
  </si>
  <si>
    <t>Riz au caramel</t>
  </si>
  <si>
    <t>Riz au chocolat</t>
  </si>
  <si>
    <t>Savarin</t>
  </si>
  <si>
    <t>Strudel aux pommes</t>
  </si>
  <si>
    <t>Tarte à l'abricots</t>
  </si>
  <si>
    <t>Tarte ananas</t>
  </si>
  <si>
    <t>Tarte au citron</t>
  </si>
  <si>
    <t>Tarte aux fraises</t>
  </si>
  <si>
    <t>Tarte aux fruits</t>
  </si>
  <si>
    <t>Tarte aux fruits frais</t>
  </si>
  <si>
    <t>Tarte aux poires</t>
  </si>
  <si>
    <t>Tarte chocolat blanc</t>
  </si>
  <si>
    <t>Tarte crème brûlée</t>
  </si>
  <si>
    <t>Tarte fine aux peches</t>
  </si>
  <si>
    <t>Tarte fines pommes poires</t>
  </si>
  <si>
    <t>Tarte normande</t>
  </si>
  <si>
    <t>Tarte rhubarbe &amp; chocolat</t>
  </si>
  <si>
    <t>Tarte rhubarbe choc blanc</t>
  </si>
  <si>
    <t>Tarte tropezienne</t>
  </si>
  <si>
    <t>Tiakri à l'ananas</t>
  </si>
  <si>
    <t>Tiramisu ananas</t>
  </si>
  <si>
    <t>Velouté aux fruits</t>
  </si>
  <si>
    <t>Contrôle GEMRCN – plan de 4 semaines (16 repas)</t>
  </si>
  <si>
    <t>Seuils sur 20 repas consécutifs (GEM-RCN milieu scolaire, v1.0 juillet 2015). Les totaux se recalculent d'après les cases du plan, qu'elles affichent une catégorie ou une recette choisie dans le menu déroulant (chaque recette est rattachée à sa catégorie dans l'onglet « Recettes »). Le cycle compte 16 repas : la colonne E ramène le total à 20 repas (× 1,25). Le contrôle exact sur fenêtres glissantes a été fait sur le plan initial.</t>
  </si>
  <si>
    <t>Critère</t>
  </si>
  <si>
    <t>Type</t>
  </si>
  <si>
    <t>Seuil /20</t>
  </si>
  <si>
    <t>Total sur le cycle</t>
  </si>
  <si>
    <t>Équivalent sur 20 repas</t>
  </si>
  <si>
    <t>Statut</t>
  </si>
  <si>
    <t>Crudités : entrées ou garnitures ≥ 50 % de légumes/fruits crus</t>
  </si>
  <si>
    <t>min</t>
  </si>
  <si>
    <t>Légumes cuits (hors légumes secs) en garniture ≥ 50 %</t>
  </si>
  <si>
    <t>Desserts : fruit cru 100 % fruit, sans sucre ajouté</t>
  </si>
  <si>
    <t>Féculents / légumes secs en garniture ≥ 50 %</t>
  </si>
  <si>
    <t>Entrées &gt; 15 % de lipides</t>
  </si>
  <si>
    <t>max</t>
  </si>
  <si>
    <t>Fritures et préfrits &gt; 15 % de lipides</t>
  </si>
  <si>
    <t>Plats protidiques avec P/L ≤ 1</t>
  </si>
  <si>
    <t>Desserts &gt; 15 % de lipides</t>
  </si>
  <si>
    <t>Poisson ≥ 70 % et P/L ≥ 2</t>
  </si>
  <si>
    <t>Bœuf, veau, agneau ou abats, non hachés</t>
  </si>
  <si>
    <t>Plats &lt; 70 % de la portion viande/poisson/œuf (dont végétariens sans œuf)</t>
  </si>
  <si>
    <t>Desserts &gt; 20 g de sucres simples et &lt; 15 % de lipides</t>
  </si>
  <si>
    <t>Fromages ≥ 150 mg de calcium par portion</t>
  </si>
  <si>
    <t>Fromages 100–150 mg de calcium par portion</t>
  </si>
  <si>
    <t>Laitiers frais ≥ 100 mg de calcium et &lt; 5 g de lipides</t>
  </si>
  <si>
    <t>Objectif complémentaire : légumineuses (lentilles, pois, haricots secs)</t>
  </si>
  <si>
    <t>Repas végétariens par semaine (EGalim : au moins 1 ; votre pratique : 2)</t>
  </si>
  <si>
    <t>Semaine 1</t>
  </si>
  <si>
    <t>Semaine 2</t>
  </si>
  <si>
    <t>Semaine 3</t>
  </si>
  <si>
    <t>Semaine 4</t>
  </si>
  <si>
    <t>Comptage par catégorie (nombre de cases du plan)</t>
  </si>
  <si>
    <t>Contrôle GEMRCN – plan de 5 semaines (20 repas)</t>
  </si>
  <si>
    <t>Seuils sur 20 repas consécutifs (GEM-RCN milieu scolaire, v1.0 juillet 2015). Les totaux se recalculent d'après les cases du plan, qu'elles affichent une catégorie ou une recette choisie dans le menu déroulant (chaque recette est rattachée à sa catégorie dans l'onglet « Recettes »).</t>
  </si>
  <si>
    <t>Semaine 5</t>
  </si>
  <si>
    <t>EGalim – ce que le plan initial prévoit, et hypothèses de travail</t>
  </si>
  <si>
    <t>Indicateur (en nombre de composantes du plan initial)</t>
  </si>
  <si>
    <t>Plan 4 semaines</t>
  </si>
  <si>
    <t>Plan 5 semaines</t>
  </si>
  <si>
    <t>Objectif / remarque</t>
  </si>
  <si>
    <t>Composantes ciblées bio</t>
  </si>
  <si>
    <t>23/96 = 24%</t>
  </si>
  <si>
    <t>32/120 = 27%</t>
  </si>
  <si>
    <t>Objectif loi : 20 % bio (mesuré en valeur d'achats HT)</t>
  </si>
  <si>
    <t>Composantes bio ou sous label de qualité / durable (Label Rouge, MSC, AOP, IGP, HVE)</t>
  </si>
  <si>
    <t>48/96 = 50%</t>
  </si>
  <si>
    <t>64/120 = 53%</t>
  </si>
  <si>
    <t>Objectif loi : 50 % durables et de qualité, bio compris (valeur d'achats HT)</t>
  </si>
  <si>
    <t>Plats de viande et de poisson sous label ou bio</t>
  </si>
  <si>
    <t>6/8 = 75%</t>
  </si>
  <si>
    <t>8/10 = 80%</t>
  </si>
  <si>
    <t>Objectif loi : 60 % des viandes et poissons durables et de qualité</t>
  </si>
  <si>
    <t>Repas végétariens par semaine</t>
  </si>
  <si>
    <t>2</t>
  </si>
  <si>
    <t>Loi : au moins 1 par semaine ; vous en proposez 2</t>
  </si>
  <si>
    <t>À savoir</t>
  </si>
  <si>
    <t>•  Ces pourcentages concernent le plan initial (recettes exemples) : le bio et les labels sont des cibles d'approvisionnement, à confirmer avec vos fournisseurs. EGalim se mesure en valeur d'achats (€ HT), pas en nombre de composantes. Ils ne se recalculent pas quand vous choisissez d'autres recettes.</t>
  </si>
  <si>
    <t>•  À 350 couverts par jour, vous êtes au-dessus du seuil de 200 couverts/jour à partir duquel un plan pluriannuel de diversification des protéines est exigé. Les repas végétariens et les légumineuses peuvent l'alimenter.</t>
  </si>
  <si>
    <t>•  Les achats de produits durables et de qualité se télédéclarent chaque année sur la plateforme ma-cantine.</t>
  </si>
  <si>
    <t>•  Seuils GEMRCN : version 1.0 de juillet 2015 (milieu scolaire), la plus récente que j'ai pu consulter. L'arrêté du 30 septembre 2011 reste le texte réglementaire.</t>
  </si>
  <si>
    <t>•  Structure supposée : 6 lignes par jour (entrée, plat protidique, légumes, féculents, produit laitier, dessert), 4 jours (lundi, mardi, jeudi, vendredi).</t>
  </si>
  <si>
    <t>•  Vos 2 repas végétariens par semaine + le poisson le vendredi laissent un seul jour de viande par semaine. Le GEMRCN impose au moins 4 plats de bœuf, veau, agneau ou abats non hachés sur 20 repas : ce jour est donc de la viande rouge dans le plan 4 semaines, avec 1 volaille dans le plan 5 semaines.</t>
  </si>
  <si>
    <t>•  Ligne « plats &lt; 70 % de la portion » (max 3/20) : lecture la plus stricte, qui compte les plats végétariens sans œuf. Si elle ne vise que les plats prêts achetés, vous avez plus de marge pour les légumineuses.</t>
  </si>
  <si>
    <t>•  Classement calcium des fromages (≥ 150 mg ou 100–150 mg par portion) : à valider avec vos fiches techniques. Camembert et brie n'entrent dans aucune des deux classes (catégorie « Fromage &lt; 100 mg »).</t>
  </si>
  <si>
    <t>•  Un recette choisie dans le menu déroulant compte pour sa catégorie : classez bien chaque recette dans la bonne colonne de l'onglet « Recettes ». Les 20 desserts maison de votre liste sont rangés par défaut dans « Dessert &gt; 15 % de lipides » : à ajuster si certains ne le sont pas.</t>
  </si>
  <si>
    <t>•  Le GEMRCN compte les mercredis servis dans les 20 repas consécutifs : ce plan ne couvre que lundi, mardi, jeudi et vendredi. Grammages et coût matière ne sont pas traités.</t>
  </si>
  <si>
    <t>•  Saison : automne-hiver. Au printemps, gardez les catégories et changez les recettes.</t>
  </si>
  <si>
    <t>Recette</t>
  </si>
  <si>
    <t>Famille (base de menus)</t>
  </si>
  <si>
    <t>Sous-famille (base de menus)</t>
  </si>
  <si>
    <t>Pourquoi à valider / colonne probable</t>
  </si>
  <si>
    <t>Asperge sc cocktail</t>
  </si>
  <si>
    <t>Entrée crue (crudité, salade)</t>
  </si>
  <si>
    <t>avocat/asperge : lipides ou cuisson à valider</t>
  </si>
  <si>
    <t>Asperge, pois mange tout, parmesan</t>
  </si>
  <si>
    <t>Asperges et poireaux vinaig</t>
  </si>
  <si>
    <t>Asperges sauce cocktail</t>
  </si>
  <si>
    <t>Asperges vinaigrette</t>
  </si>
  <si>
    <t>Avocat au thon</t>
  </si>
  <si>
    <t>Entrée protéinée (charcuterie, poisson, œuf)</t>
  </si>
  <si>
    <t>Betteraves/asperges sauce cocktail</t>
  </si>
  <si>
    <t>Salade d'avocats</t>
  </si>
  <si>
    <t>Viande hachée / préparation / plat composé</t>
  </si>
  <si>
    <t>classé K – boulettes de légumes : à valider</t>
  </si>
  <si>
    <t>Plat végétarien / légumineuses</t>
  </si>
  <si>
    <t>classé K – plat végétarien sans œuf ni légumineuses : à valider (K)</t>
  </si>
  <si>
    <t>Produit pané / frit / préparation</t>
  </si>
  <si>
    <t>Légumes / féculents</t>
  </si>
  <si>
    <t>Salade verte / crudités</t>
  </si>
  <si>
    <t>classé M – salade verte comptée en légumes : à valider</t>
  </si>
  <si>
    <t>Fromage</t>
  </si>
  <si>
    <t>classé U – classe calcium à valider (fiche technique)</t>
  </si>
  <si>
    <t>Compote &amp; biscuit local</t>
  </si>
  <si>
    <t>Fruit cuit / compote</t>
  </si>
  <si>
    <t>compote + biscuit : à valider</t>
  </si>
  <si>
    <t>Compote de fruits /biscuits</t>
  </si>
  <si>
    <t>Compote/biscuit</t>
  </si>
  <si>
    <t>Duo d'agrumes</t>
  </si>
  <si>
    <t>Pâtisserie / dessert gras et sucré</t>
  </si>
  <si>
    <t>dessert : intitulé à vérifier (X ?)</t>
  </si>
  <si>
    <t>Riz aux raisins</t>
  </si>
  <si>
    <t>Salade de fruis frais</t>
  </si>
  <si>
    <t>Concomre</t>
  </si>
  <si>
    <t>entrée à classer</t>
  </si>
  <si>
    <t>Concomre bulgare</t>
  </si>
  <si>
    <t>Dip purple</t>
  </si>
  <si>
    <t>Flamenkuch</t>
  </si>
  <si>
    <t>Flammekuche aux légumes</t>
  </si>
  <si>
    <t>Gnocchis primavera</t>
  </si>
  <si>
    <t>Madedoine de légumes</t>
  </si>
  <si>
    <t>Repas montagnard</t>
  </si>
  <si>
    <t>Rilletttes cornichons</t>
  </si>
  <si>
    <t>À la bordelaise</t>
  </si>
  <si>
    <t>Guacamole &amp; tortilla</t>
  </si>
  <si>
    <t>fragment / entrée à classer</t>
  </si>
  <si>
    <t>Tacos / salade</t>
  </si>
  <si>
    <t>Crème ciboulette</t>
  </si>
  <si>
    <t>fragment : à classer</t>
  </si>
  <si>
    <t>Buffet de fromages</t>
  </si>
  <si>
    <t>fromage non précisé : classe calcium à définir</t>
  </si>
  <si>
    <t>Buffet de fromages &amp; pains speciaux</t>
  </si>
  <si>
    <t>Fromage et champignons</t>
  </si>
  <si>
    <t>Fromage glace</t>
  </si>
  <si>
    <t>Fromage normand</t>
  </si>
  <si>
    <t>Banane au chocolat</t>
  </si>
  <si>
    <t>fruit préparé (chocolat, caramel…) : à classer</t>
  </si>
  <si>
    <t>Banane chocolat chaud</t>
  </si>
  <si>
    <t>Brownies poire chocolat</t>
  </si>
  <si>
    <t>Crumble poire chocolat</t>
  </si>
  <si>
    <t>Financier aux poires &amp; chocolat chaud</t>
  </si>
  <si>
    <t>Fraises au sucre</t>
  </si>
  <si>
    <t>Gâteau aux poires &amp; crème anglaise</t>
  </si>
  <si>
    <t>Dessert lacté / glacé / mousse</t>
  </si>
  <si>
    <t>Pain perdu aux pommes et miel</t>
  </si>
  <si>
    <t>Pain perdu pommes et bananes caramélisées</t>
  </si>
  <si>
    <t>Poire au chocolat</t>
  </si>
  <si>
    <t>Poire pochée au chocolat</t>
  </si>
  <si>
    <t>Roule pomme cannelle</t>
  </si>
  <si>
    <t>Duo de frites glace</t>
  </si>
  <si>
    <t>glace / sorbet : à classer (lipides ou sucres ?)</t>
  </si>
  <si>
    <t>Frites glace</t>
  </si>
  <si>
    <t>Glace vanille</t>
  </si>
  <si>
    <t>Pommes de terre sautees glace</t>
  </si>
  <si>
    <t>Pommes de terre épinards glace</t>
  </si>
  <si>
    <t>Pommes pins glace</t>
  </si>
  <si>
    <t>Purée glace</t>
  </si>
  <si>
    <t>Salade glace</t>
  </si>
  <si>
    <t>Sorbet orange/citron</t>
  </si>
  <si>
    <t>Sorbet pomme bio</t>
  </si>
  <si>
    <t>Sundae</t>
  </si>
  <si>
    <t>Gratin dauphinois</t>
  </si>
  <si>
    <t>gratin : à valider</t>
  </si>
  <si>
    <t>Gratin de poisson</t>
  </si>
  <si>
    <t>3 fromages</t>
  </si>
  <si>
    <t>Autre plat (à vérifier)</t>
  </si>
  <si>
    <t>plat à classer (viande/volaille non précisée)</t>
  </si>
  <si>
    <t>Burritos</t>
  </si>
  <si>
    <t>Caldeirada et ses légumes</t>
  </si>
  <si>
    <t>Cappelletti provençal</t>
  </si>
  <si>
    <t>Carnaval</t>
  </si>
  <si>
    <t>Choux-fleurs au curry</t>
  </si>
  <si>
    <t>Viande non hachée / volaille</t>
  </si>
  <si>
    <t>Crumble de légumes</t>
  </si>
  <si>
    <t>Fisch and chips sauce tartare</t>
  </si>
  <si>
    <t>Goulasch</t>
  </si>
  <si>
    <t>Hot dog</t>
  </si>
  <si>
    <t>Jarret</t>
  </si>
  <si>
    <t>Le khao phat et ses légumes</t>
  </si>
  <si>
    <t>Lundi</t>
  </si>
  <si>
    <t>Novembre</t>
  </si>
  <si>
    <t>Paupiette</t>
  </si>
  <si>
    <t>Pilaf de quinoa/boulghour aux légumes d'hiver</t>
  </si>
  <si>
    <t>Risoto (fromage courgette ..)</t>
  </si>
  <si>
    <t>Steack fromager</t>
  </si>
  <si>
    <t>Steack fromagé</t>
  </si>
  <si>
    <t>Thian de légumes</t>
  </si>
  <si>
    <t>Blanquette de poisson</t>
  </si>
  <si>
    <t>Poisson</t>
  </si>
  <si>
    <t>poisson transformé / en sauce : à valider (poisson ≥ 70 % ?)</t>
  </si>
  <si>
    <t>Cabillaud en croute de chorizo</t>
  </si>
  <si>
    <t>Cassolette de la mer &amp; ses légumes</t>
  </si>
  <si>
    <t>Cassolette de poisson</t>
  </si>
  <si>
    <t>Filet de poisson sauce crevettes</t>
  </si>
  <si>
    <t>Moules</t>
  </si>
  <si>
    <t>Moules au camembert</t>
  </si>
  <si>
    <t>Moules marinière</t>
  </si>
  <si>
    <t>Paupiette de poisson</t>
  </si>
  <si>
    <t>Boulette de lentilles à la tomate semoule glace</t>
  </si>
  <si>
    <t>rôle douteux (plutôt salé) : à classer</t>
  </si>
  <si>
    <t>Carottes glacées</t>
  </si>
  <si>
    <t>Choucroute garnie</t>
  </si>
  <si>
    <t>Flan de légumes</t>
  </si>
  <si>
    <t>Flan de légumes glace</t>
  </si>
  <si>
    <t>Pâtes au fromage glace</t>
  </si>
  <si>
    <t>Pâtes crémeuses aux tomates et épinards</t>
  </si>
  <si>
    <t>Risotto aux carottes et crème au curry</t>
  </si>
  <si>
    <t>Riz crémeux aux légumes de saison</t>
  </si>
  <si>
    <t>Tarte aux courgettes &amp; gorgonzola</t>
  </si>
  <si>
    <t>Betteraves &amp; feta</t>
  </si>
  <si>
    <t>salade composée / féculents / poisson : à classer (crudité ou &gt;15 % de lipides ?)</t>
  </si>
  <si>
    <t>Bruchettas aux fromages</t>
  </si>
  <si>
    <t>Burritos aux fromages &amp; légumes</t>
  </si>
  <si>
    <t>Chou rouge coleslaw</t>
  </si>
  <si>
    <t>Coleslaw</t>
  </si>
  <si>
    <t>Coleslaw chinois</t>
  </si>
  <si>
    <t>Concombre feta</t>
  </si>
  <si>
    <t>Crevettes</t>
  </si>
  <si>
    <t>Céleri &amp; chou rouge coleslaw</t>
  </si>
  <si>
    <t>Duo de pâtes</t>
  </si>
  <si>
    <t>Entrée de féculents</t>
  </si>
  <si>
    <t>Gnocchi poireaux champignons &amp; fromage</t>
  </si>
  <si>
    <t>Maquereaux moutarde</t>
  </si>
  <si>
    <t>Mousse de sardine</t>
  </si>
  <si>
    <t>Mousse de sardines aux baies</t>
  </si>
  <si>
    <t>Mousse de sardines à la tomate</t>
  </si>
  <si>
    <t>Piemontaise</t>
  </si>
  <si>
    <t>Riz nicois</t>
  </si>
  <si>
    <t>Salade au chèvre chaud</t>
  </si>
  <si>
    <t>Salade cesar</t>
  </si>
  <si>
    <t>Salade chou-fleur / œufs</t>
  </si>
  <si>
    <t>Salade coleslaw</t>
  </si>
  <si>
    <t>Salade composee</t>
  </si>
  <si>
    <t>Salade composee (thon tomates maïs ...)</t>
  </si>
  <si>
    <t>Salade crétoise</t>
  </si>
  <si>
    <t>Salade d'endives/emmental</t>
  </si>
  <si>
    <t>Salade de perles marines</t>
  </si>
  <si>
    <t>Salade de pommes de terre aux herbes</t>
  </si>
  <si>
    <t>Salade fromagère</t>
  </si>
  <si>
    <t>Salade grecque</t>
  </si>
  <si>
    <t>Salade niçoise</t>
  </si>
  <si>
    <t>Salade océane</t>
  </si>
  <si>
    <t>Salade piemontaise</t>
  </si>
  <si>
    <t>Salade portugaise (thon &amp; pois chiches)</t>
  </si>
  <si>
    <t>Salade/fromage</t>
  </si>
  <si>
    <t>Salade/fromage/tomates</t>
  </si>
  <si>
    <t>Sardines</t>
  </si>
  <si>
    <t>Sardines au beurre</t>
  </si>
  <si>
    <t>Sardines à l'huile</t>
  </si>
  <si>
    <t>Sardines à l'huile &amp; beurre</t>
  </si>
  <si>
    <t>Sardines à la tomate</t>
  </si>
  <si>
    <t>Taboule</t>
  </si>
  <si>
    <t>Taboulé de chou-fleur</t>
  </si>
  <si>
    <t>Tartinade de sardines</t>
  </si>
  <si>
    <t>Tomates / feta</t>
  </si>
  <si>
    <t>Œuf cocotte</t>
  </si>
  <si>
    <t>concombre à la menthe</t>
  </si>
  <si>
    <t>Pâté blanc au saumon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</si>
</sst>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charset val="1"/>
    </font>
    <font>
      <b/>
      <sz val="15"/>
      <color rgb="FFFFFFFF"/>
      <name val="Calibri"/>
      <charset val="1"/>
    </font>
    <font>
      <i/>
      <sz val="11"/>
      <name val="Calibri"/>
      <charset val="1"/>
    </font>
    <font>
      <b/>
      <sz val="10"/>
      <color rgb="FF17395F"/>
      <name val="Calibri"/>
      <charset val="1"/>
    </font>
    <font>
      <b/>
      <sz val="12"/>
      <color rgb="FFFFFFFF"/>
      <name val="Calibri"/>
      <charset val="1"/>
    </font>
    <font>
      <b/>
      <sz val="11"/>
      <color rgb="FF046080"/>
      <name val="Calibri"/>
      <charset val="1"/>
    </font>
    <font>
      <b/>
      <sz val="9"/>
      <color rgb="FF595959"/>
      <name val="Calibri"/>
      <charset val="1"/>
    </font>
    <font>
      <sz val="10"/>
      <color rgb="FF000000"/>
      <name val="Calibri"/>
      <charset val="1"/>
    </font>
    <font>
      <b/>
      <sz val="10"/>
      <color rgb="FF2E7D32"/>
      <name val="Calibri"/>
      <charset val="1"/>
    </font>
    <font>
      <b/>
      <sz val="10"/>
      <color rgb="FF000000"/>
      <name val="Calibri"/>
      <charset val="1"/>
    </font>
    <font>
      <b/>
      <sz val="12"/>
      <color rgb="FF000000"/>
      <name val="Calibri"/>
      <charset val="1"/>
    </font>
    <font>
      <b/>
      <sz val="11"/>
      <color rgb="FF000000"/>
      <name val="Calibri"/>
      <charset val="1"/>
    </font>
    <font>
      <b/>
      <sz val="11"/>
      <color rgb="FF7030A0"/>
      <name val="Calibri"/>
      <charset val="1"/>
    </font>
    <font>
      <i/>
      <sz val="9"/>
      <name val="Calibri"/>
      <charset val="1"/>
    </font>
    <font>
      <b/>
      <sz val="11"/>
      <color rgb="FFCF1383"/>
      <name val="Calibri"/>
      <charset val="1"/>
    </font>
    <font>
      <b/>
      <sz val="10"/>
      <color rgb="FFFFFFFF"/>
      <name val="Calibri"/>
      <charset val="1"/>
    </font>
    <font>
      <sz val="10"/>
      <name val="Calibri"/>
      <charset val="1"/>
    </font>
    <font>
      <b/>
      <sz val="14"/>
      <color rgb="FF17395F"/>
      <name val="Calibri"/>
      <charset val="1"/>
    </font>
    <font>
      <b/>
      <sz val="11"/>
      <color rgb="FFFFFFFF"/>
      <name val="Calibri"/>
      <charset val="1"/>
    </font>
    <font>
      <i/>
      <sz val="10"/>
      <name val="Calibri"/>
      <charset val="1"/>
    </font>
    <font>
      <b/>
      <sz val="11"/>
      <color rgb="FF17395F"/>
      <name val="Calibri"/>
      <charset val="1"/>
    </font>
    <font>
      <b/>
      <sz val="12"/>
      <color rgb="FF17395F"/>
      <name val="Calibri"/>
      <charset val="1"/>
    </font>
  </fonts>
  <fills count="9">
    <fill>
      <patternFill patternType="none"/>
    </fill>
    <fill>
      <patternFill patternType="gray125"/>
    </fill>
    <fill>
      <patternFill patternType="solid">
        <fgColor rgb="FF17395F"/>
        <bgColor rgb="FF333333"/>
      </patternFill>
    </fill>
    <fill>
      <patternFill patternType="solid">
        <fgColor rgb="FF046080"/>
        <bgColor rgb="FF008080"/>
      </patternFill>
    </fill>
    <fill>
      <patternFill patternType="solid">
        <fgColor rgb="FFF2F2F2"/>
        <bgColor rgb="FFFFFFFF"/>
      </patternFill>
    </fill>
    <fill>
      <patternFill patternType="solid">
        <fgColor rgb="FFFD7A31"/>
        <bgColor rgb="FFFF8080"/>
      </patternFill>
    </fill>
    <fill>
      <patternFill patternType="solid">
        <fgColor rgb="FF7030A0"/>
        <bgColor rgb="FF333399"/>
      </patternFill>
    </fill>
    <fill>
      <patternFill patternType="solid">
        <fgColor rgb="FF83C937"/>
        <bgColor rgb="FF969696"/>
      </patternFill>
    </fill>
    <fill>
      <patternFill patternType="solid">
        <fgColor rgb="FFCF1383"/>
        <bgColor rgb="FF800080"/>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36">
    <xf numFmtId="0" fontId="0" fillId="0" borderId="0" xfId="0"/>
    <xf numFmtId="0" fontId="16" fillId="0" borderId="0" xfId="0" applyFont="1" applyBorder="1" applyAlignment="1">
      <alignment vertical="top" wrapText="1"/>
    </xf>
    <xf numFmtId="0" fontId="0" fillId="0" borderId="0" xfId="0" applyFont="1" applyBorder="1" applyAlignment="1">
      <alignment vertical="top" wrapText="1"/>
    </xf>
    <xf numFmtId="0" fontId="4" fillId="8" borderId="0" xfId="0" applyFont="1" applyFill="1" applyBorder="1" applyAlignment="1">
      <alignment horizontal="left" vertical="center" indent="1"/>
    </xf>
    <xf numFmtId="0" fontId="13" fillId="0" borderId="0" xfId="0" applyFont="1" applyBorder="1" applyAlignment="1">
      <alignment horizontal="center" vertical="top" wrapText="1"/>
    </xf>
    <xf numFmtId="0" fontId="10" fillId="7" borderId="0" xfId="0" applyFont="1" applyFill="1" applyBorder="1" applyAlignment="1">
      <alignment horizontal="left" vertical="center" indent="1"/>
    </xf>
    <xf numFmtId="0" fontId="4" fillId="6" borderId="0" xfId="0" applyFont="1" applyFill="1" applyBorder="1" applyAlignment="1">
      <alignment horizontal="left" vertical="center" indent="1"/>
    </xf>
    <xf numFmtId="0" fontId="10" fillId="5" borderId="0" xfId="0" applyFont="1" applyFill="1" applyBorder="1" applyAlignment="1">
      <alignment horizontal="left" vertical="center" indent="1"/>
    </xf>
    <xf numFmtId="0" fontId="4" fillId="3" borderId="0" xfId="0" applyFont="1" applyFill="1" applyBorder="1" applyAlignment="1">
      <alignment horizontal="left" vertical="center" indent="1"/>
    </xf>
    <xf numFmtId="0" fontId="3" fillId="0" borderId="0" xfId="0" applyFont="1" applyBorder="1" applyAlignment="1">
      <alignment horizontal="center"/>
    </xf>
    <xf numFmtId="0" fontId="2" fillId="0" borderId="0" xfId="0" applyFont="1" applyBorder="1" applyAlignment="1">
      <alignment horizontal="center"/>
    </xf>
    <xf numFmtId="0" fontId="1" fillId="2" borderId="0" xfId="0" applyFont="1" applyFill="1" applyBorder="1" applyAlignment="1">
      <alignment horizontal="center" vertical="center"/>
    </xf>
    <xf numFmtId="0" fontId="0" fillId="4" borderId="0" xfId="0" applyFill="1"/>
    <xf numFmtId="0" fontId="5" fillId="4" borderId="1" xfId="0" applyFont="1" applyFill="1" applyBorder="1" applyAlignment="1">
      <alignment horizontal="center"/>
    </xf>
    <xf numFmtId="0" fontId="6" fillId="4" borderId="1" xfId="0" applyFont="1" applyFill="1" applyBorder="1" applyAlignment="1">
      <alignment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2" fillId="4" borderId="1" xfId="0" applyFont="1" applyFill="1" applyBorder="1" applyAlignment="1">
      <alignment horizontal="center"/>
    </xf>
    <xf numFmtId="0" fontId="14" fillId="4" borderId="1" xfId="0" applyFont="1" applyFill="1" applyBorder="1" applyAlignment="1">
      <alignment horizontal="center"/>
    </xf>
    <xf numFmtId="0" fontId="15" fillId="2" borderId="1" xfId="0" applyFont="1" applyFill="1" applyBorder="1" applyAlignment="1">
      <alignment horizontal="center" vertical="center" wrapText="1"/>
    </xf>
    <xf numFmtId="0" fontId="16" fillId="0" borderId="0" xfId="0" applyFont="1"/>
    <xf numFmtId="0" fontId="17" fillId="0" borderId="0" xfId="0" applyFont="1"/>
    <xf numFmtId="0" fontId="18" fillId="2" borderId="1" xfId="0" applyFont="1" applyFill="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164" fontId="16" fillId="0" borderId="1" xfId="0" applyNumberFormat="1" applyFont="1" applyBorder="1" applyAlignment="1">
      <alignment horizontal="center" vertical="center" wrapText="1"/>
    </xf>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164" fontId="19" fillId="0" borderId="1" xfId="0" applyNumberFormat="1" applyFont="1" applyBorder="1" applyAlignment="1">
      <alignment horizontal="center" vertical="center" wrapText="1"/>
    </xf>
    <xf numFmtId="0" fontId="20" fillId="0" borderId="0" xfId="0" applyFont="1"/>
    <xf numFmtId="0" fontId="16" fillId="0" borderId="1" xfId="0" applyFont="1" applyBorder="1" applyAlignment="1">
      <alignment horizontal="left"/>
    </xf>
    <xf numFmtId="0" fontId="16" fillId="0" borderId="1" xfId="0" applyFont="1" applyBorder="1" applyAlignment="1">
      <alignment horizontal="center"/>
    </xf>
    <xf numFmtId="0" fontId="21" fillId="0" borderId="0" xfId="0" applyFont="1"/>
    <xf numFmtId="0" fontId="15" fillId="2" borderId="0" xfId="0" applyFont="1" applyFill="1" applyAlignment="1">
      <alignmen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46080"/>
      <rgbColor rgb="FFBFBFBF"/>
      <rgbColor rgb="FF808080"/>
      <rgbColor rgb="FF9999FF"/>
      <rgbColor rgb="FF7030A0"/>
      <rgbColor rgb="FFF2F2F2"/>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83C937"/>
      <rgbColor rgb="FFFFCC00"/>
      <rgbColor rgb="FFFF9900"/>
      <rgbColor rgb="FFFD7A31"/>
      <rgbColor rgb="FF595959"/>
      <rgbColor rgb="FF969696"/>
      <rgbColor rgb="FF17395F"/>
      <rgbColor rgb="FF2E7D32"/>
      <rgbColor rgb="FF003300"/>
      <rgbColor rgb="FF333300"/>
      <rgbColor rgb="FF993300"/>
      <rgbColor rgb="FFCF1383"/>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2"/>
  <sheetViews>
    <sheetView showGridLines="0" topLeftCell="A7" zoomScaleNormal="100" workbookViewId="0">
      <selection activeCell="E8" sqref="E8"/>
    </sheetView>
  </sheetViews>
  <sheetFormatPr baseColWidth="10" defaultColWidth="9.140625" defaultRowHeight="15" x14ac:dyDescent="0.25"/>
  <cols>
    <col min="1" max="1" width="14" customWidth="1"/>
    <col min="2" max="5" width="38" customWidth="1"/>
  </cols>
  <sheetData>
    <row r="1" spans="1:5" ht="30" customHeight="1" x14ac:dyDescent="0.25">
      <c r="A1" s="11" t="s">
        <v>0</v>
      </c>
      <c r="B1" s="11"/>
      <c r="C1" s="11"/>
      <c r="D1" s="11"/>
      <c r="E1" s="11"/>
    </row>
    <row r="2" spans="1:5" x14ac:dyDescent="0.25">
      <c r="A2" s="10" t="s">
        <v>1</v>
      </c>
      <c r="B2" s="10"/>
      <c r="C2" s="10"/>
      <c r="D2" s="10"/>
      <c r="E2" s="10"/>
    </row>
    <row r="3" spans="1:5" x14ac:dyDescent="0.25">
      <c r="A3" s="9" t="s">
        <v>2</v>
      </c>
      <c r="B3" s="9"/>
      <c r="C3" s="9"/>
      <c r="D3" s="9"/>
      <c r="E3" s="9"/>
    </row>
    <row r="5" spans="1:5" ht="21.75" customHeight="1" x14ac:dyDescent="0.25">
      <c r="A5" s="8" t="s">
        <v>3</v>
      </c>
      <c r="B5" s="8"/>
      <c r="C5" s="8"/>
      <c r="D5" s="8"/>
      <c r="E5" s="8"/>
    </row>
    <row r="6" spans="1:5" x14ac:dyDescent="0.25">
      <c r="A6" s="12"/>
      <c r="B6" s="13" t="s">
        <v>4</v>
      </c>
      <c r="C6" s="13" t="s">
        <v>5</v>
      </c>
      <c r="D6" s="13" t="s">
        <v>6</v>
      </c>
      <c r="E6" s="13" t="s">
        <v>7</v>
      </c>
    </row>
    <row r="7" spans="1:5" ht="33" customHeight="1" x14ac:dyDescent="0.25">
      <c r="A7" s="14" t="s">
        <v>8</v>
      </c>
      <c r="B7" s="15" t="s">
        <v>9</v>
      </c>
      <c r="C7" s="15" t="s">
        <v>10</v>
      </c>
      <c r="D7" s="15" t="s">
        <v>9</v>
      </c>
      <c r="E7" s="15" t="s">
        <v>9</v>
      </c>
    </row>
    <row r="8" spans="1:5" ht="33" customHeight="1" x14ac:dyDescent="0.25">
      <c r="A8" s="14" t="s">
        <v>11</v>
      </c>
      <c r="B8" s="16" t="s">
        <v>12</v>
      </c>
      <c r="C8" s="17" t="s">
        <v>13</v>
      </c>
      <c r="D8" s="16" t="s">
        <v>14</v>
      </c>
      <c r="E8" s="17" t="s">
        <v>15</v>
      </c>
    </row>
    <row r="9" spans="1:5" ht="33" customHeight="1" x14ac:dyDescent="0.25">
      <c r="A9" s="14" t="s">
        <v>16</v>
      </c>
      <c r="B9" s="15" t="s">
        <v>17</v>
      </c>
      <c r="C9" s="15" t="s">
        <v>17</v>
      </c>
      <c r="D9" s="15" t="s">
        <v>17</v>
      </c>
      <c r="E9" s="15" t="s">
        <v>17</v>
      </c>
    </row>
    <row r="10" spans="1:5" ht="33" customHeight="1" x14ac:dyDescent="0.25">
      <c r="A10" s="14" t="s">
        <v>18</v>
      </c>
      <c r="B10" s="15" t="s">
        <v>19</v>
      </c>
      <c r="C10" s="15" t="s">
        <v>18</v>
      </c>
      <c r="D10" s="15" t="s">
        <v>18</v>
      </c>
      <c r="E10" s="15" t="s">
        <v>18</v>
      </c>
    </row>
    <row r="11" spans="1:5" ht="33" customHeight="1" x14ac:dyDescent="0.25">
      <c r="A11" s="14" t="s">
        <v>20</v>
      </c>
      <c r="B11" s="15" t="s">
        <v>21</v>
      </c>
      <c r="C11" s="15" t="s">
        <v>22</v>
      </c>
      <c r="D11" s="15" t="s">
        <v>23</v>
      </c>
      <c r="E11" s="15" t="s">
        <v>21</v>
      </c>
    </row>
    <row r="12" spans="1:5" ht="33" customHeight="1" x14ac:dyDescent="0.25">
      <c r="A12" s="14" t="s">
        <v>24</v>
      </c>
      <c r="B12" s="15" t="s">
        <v>25</v>
      </c>
      <c r="C12" s="15" t="s">
        <v>26</v>
      </c>
      <c r="D12" s="15" t="s">
        <v>25</v>
      </c>
      <c r="E12" s="15" t="s">
        <v>25</v>
      </c>
    </row>
    <row r="14" spans="1:5" ht="21.75" customHeight="1" x14ac:dyDescent="0.25">
      <c r="A14" s="7" t="s">
        <v>27</v>
      </c>
      <c r="B14" s="7"/>
      <c r="C14" s="7"/>
      <c r="D14" s="7"/>
      <c r="E14" s="7"/>
    </row>
    <row r="15" spans="1:5" x14ac:dyDescent="0.25">
      <c r="A15" s="12"/>
      <c r="B15" s="18" t="s">
        <v>4</v>
      </c>
      <c r="C15" s="18" t="s">
        <v>5</v>
      </c>
      <c r="D15" s="18" t="s">
        <v>6</v>
      </c>
      <c r="E15" s="18" t="s">
        <v>7</v>
      </c>
    </row>
    <row r="16" spans="1:5" ht="33" customHeight="1" x14ac:dyDescent="0.25">
      <c r="A16" s="14" t="s">
        <v>8</v>
      </c>
      <c r="B16" s="15" t="s">
        <v>10</v>
      </c>
      <c r="C16" s="15" t="s">
        <v>9</v>
      </c>
      <c r="D16" s="15" t="s">
        <v>10</v>
      </c>
      <c r="E16" s="15" t="s">
        <v>9</v>
      </c>
    </row>
    <row r="17" spans="1:5" ht="33" customHeight="1" x14ac:dyDescent="0.25">
      <c r="A17" s="14" t="s">
        <v>11</v>
      </c>
      <c r="B17" s="16" t="s">
        <v>12</v>
      </c>
      <c r="C17" s="17" t="s">
        <v>13</v>
      </c>
      <c r="D17" s="16" t="s">
        <v>12</v>
      </c>
      <c r="E17" s="17" t="s">
        <v>15</v>
      </c>
    </row>
    <row r="18" spans="1:5" ht="33" customHeight="1" x14ac:dyDescent="0.25">
      <c r="A18" s="14" t="s">
        <v>16</v>
      </c>
      <c r="B18" s="15" t="s">
        <v>17</v>
      </c>
      <c r="C18" s="15" t="s">
        <v>17</v>
      </c>
      <c r="D18" s="15" t="s">
        <v>17</v>
      </c>
      <c r="E18" s="15" t="s">
        <v>17</v>
      </c>
    </row>
    <row r="19" spans="1:5" ht="33" customHeight="1" x14ac:dyDescent="0.25">
      <c r="A19" s="14" t="s">
        <v>18</v>
      </c>
      <c r="B19" s="15" t="s">
        <v>18</v>
      </c>
      <c r="C19" s="15" t="s">
        <v>18</v>
      </c>
      <c r="D19" s="15" t="s">
        <v>28</v>
      </c>
      <c r="E19" s="15" t="s">
        <v>18</v>
      </c>
    </row>
    <row r="20" spans="1:5" ht="33" customHeight="1" x14ac:dyDescent="0.25">
      <c r="A20" s="14" t="s">
        <v>20</v>
      </c>
      <c r="B20" s="15" t="s">
        <v>21</v>
      </c>
      <c r="C20" s="15" t="s">
        <v>22</v>
      </c>
      <c r="D20" s="15" t="s">
        <v>23</v>
      </c>
      <c r="E20" s="15" t="s">
        <v>21</v>
      </c>
    </row>
    <row r="21" spans="1:5" ht="33" customHeight="1" x14ac:dyDescent="0.25">
      <c r="A21" s="14" t="s">
        <v>24</v>
      </c>
      <c r="B21" s="15" t="s">
        <v>25</v>
      </c>
      <c r="C21" s="15" t="s">
        <v>29</v>
      </c>
      <c r="D21" s="15" t="s">
        <v>25</v>
      </c>
      <c r="E21" s="15" t="s">
        <v>26</v>
      </c>
    </row>
    <row r="23" spans="1:5" ht="21.75" customHeight="1" x14ac:dyDescent="0.25">
      <c r="A23" s="6" t="s">
        <v>30</v>
      </c>
      <c r="B23" s="6"/>
      <c r="C23" s="6"/>
      <c r="D23" s="6"/>
      <c r="E23" s="6"/>
    </row>
    <row r="24" spans="1:5" x14ac:dyDescent="0.25">
      <c r="A24" s="12"/>
      <c r="B24" s="19" t="s">
        <v>4</v>
      </c>
      <c r="C24" s="19" t="s">
        <v>5</v>
      </c>
      <c r="D24" s="19" t="s">
        <v>6</v>
      </c>
      <c r="E24" s="19" t="s">
        <v>7</v>
      </c>
    </row>
    <row r="25" spans="1:5" ht="33" customHeight="1" x14ac:dyDescent="0.25">
      <c r="A25" s="14" t="s">
        <v>8</v>
      </c>
      <c r="B25" s="15" t="s">
        <v>9</v>
      </c>
      <c r="C25" s="15" t="s">
        <v>9</v>
      </c>
      <c r="D25" s="15" t="s">
        <v>10</v>
      </c>
      <c r="E25" s="15" t="s">
        <v>9</v>
      </c>
    </row>
    <row r="26" spans="1:5" ht="33" customHeight="1" x14ac:dyDescent="0.25">
      <c r="A26" s="14" t="s">
        <v>11</v>
      </c>
      <c r="B26" s="16" t="s">
        <v>12</v>
      </c>
      <c r="C26" s="17" t="s">
        <v>13</v>
      </c>
      <c r="D26" s="16" t="s">
        <v>14</v>
      </c>
      <c r="E26" s="17" t="s">
        <v>15</v>
      </c>
    </row>
    <row r="27" spans="1:5" ht="33" customHeight="1" x14ac:dyDescent="0.25">
      <c r="A27" s="14" t="s">
        <v>16</v>
      </c>
      <c r="B27" s="15" t="s">
        <v>17</v>
      </c>
      <c r="C27" s="15" t="s">
        <v>17</v>
      </c>
      <c r="D27" s="15" t="s">
        <v>17</v>
      </c>
      <c r="E27" s="15" t="s">
        <v>17</v>
      </c>
    </row>
    <row r="28" spans="1:5" ht="33" customHeight="1" x14ac:dyDescent="0.25">
      <c r="A28" s="14" t="s">
        <v>18</v>
      </c>
      <c r="B28" s="15" t="s">
        <v>18</v>
      </c>
      <c r="C28" s="15" t="s">
        <v>31</v>
      </c>
      <c r="D28" s="15" t="s">
        <v>18</v>
      </c>
      <c r="E28" s="15" t="s">
        <v>18</v>
      </c>
    </row>
    <row r="29" spans="1:5" ht="33" customHeight="1" x14ac:dyDescent="0.25">
      <c r="A29" s="14" t="s">
        <v>20</v>
      </c>
      <c r="B29" s="15" t="s">
        <v>22</v>
      </c>
      <c r="C29" s="15" t="s">
        <v>21</v>
      </c>
      <c r="D29" s="15" t="s">
        <v>23</v>
      </c>
      <c r="E29" s="15" t="s">
        <v>22</v>
      </c>
    </row>
    <row r="30" spans="1:5" ht="33" customHeight="1" x14ac:dyDescent="0.25">
      <c r="A30" s="14" t="s">
        <v>24</v>
      </c>
      <c r="B30" s="15" t="s">
        <v>25</v>
      </c>
      <c r="C30" s="15" t="s">
        <v>29</v>
      </c>
      <c r="D30" s="15" t="s">
        <v>25</v>
      </c>
      <c r="E30" s="15" t="s">
        <v>32</v>
      </c>
    </row>
    <row r="32" spans="1:5" ht="21.75" customHeight="1" x14ac:dyDescent="0.25">
      <c r="A32" s="5" t="s">
        <v>33</v>
      </c>
      <c r="B32" s="5"/>
      <c r="C32" s="5"/>
      <c r="D32" s="5"/>
      <c r="E32" s="5"/>
    </row>
    <row r="33" spans="1:5" x14ac:dyDescent="0.25">
      <c r="A33" s="12"/>
      <c r="B33" s="18" t="s">
        <v>4</v>
      </c>
      <c r="C33" s="18" t="s">
        <v>5</v>
      </c>
      <c r="D33" s="18" t="s">
        <v>6</v>
      </c>
      <c r="E33" s="18" t="s">
        <v>7</v>
      </c>
    </row>
    <row r="34" spans="1:5" ht="33" customHeight="1" x14ac:dyDescent="0.25">
      <c r="A34" s="14" t="s">
        <v>8</v>
      </c>
      <c r="B34" s="15" t="s">
        <v>10</v>
      </c>
      <c r="C34" s="15" t="s">
        <v>9</v>
      </c>
      <c r="D34" s="15" t="s">
        <v>10</v>
      </c>
      <c r="E34" s="15" t="s">
        <v>9</v>
      </c>
    </row>
    <row r="35" spans="1:5" ht="33" customHeight="1" x14ac:dyDescent="0.25">
      <c r="A35" s="14" t="s">
        <v>11</v>
      </c>
      <c r="B35" s="16" t="s">
        <v>12</v>
      </c>
      <c r="C35" s="17" t="s">
        <v>13</v>
      </c>
      <c r="D35" s="16" t="s">
        <v>12</v>
      </c>
      <c r="E35" s="17" t="s">
        <v>15</v>
      </c>
    </row>
    <row r="36" spans="1:5" ht="33" customHeight="1" x14ac:dyDescent="0.25">
      <c r="A36" s="14" t="s">
        <v>16</v>
      </c>
      <c r="B36" s="15" t="s">
        <v>17</v>
      </c>
      <c r="C36" s="15" t="s">
        <v>17</v>
      </c>
      <c r="D36" s="15" t="s">
        <v>17</v>
      </c>
      <c r="E36" s="15" t="s">
        <v>17</v>
      </c>
    </row>
    <row r="37" spans="1:5" ht="33" customHeight="1" x14ac:dyDescent="0.25">
      <c r="A37" s="14" t="s">
        <v>18</v>
      </c>
      <c r="B37" s="15" t="s">
        <v>18</v>
      </c>
      <c r="C37" s="15" t="s">
        <v>19</v>
      </c>
      <c r="D37" s="15" t="s">
        <v>18</v>
      </c>
      <c r="E37" s="15" t="s">
        <v>18</v>
      </c>
    </row>
    <row r="38" spans="1:5" ht="33" customHeight="1" x14ac:dyDescent="0.25">
      <c r="A38" s="14" t="s">
        <v>20</v>
      </c>
      <c r="B38" s="15" t="s">
        <v>21</v>
      </c>
      <c r="C38" s="15" t="s">
        <v>21</v>
      </c>
      <c r="D38" s="15" t="s">
        <v>23</v>
      </c>
      <c r="E38" s="15" t="s">
        <v>22</v>
      </c>
    </row>
    <row r="39" spans="1:5" ht="33" customHeight="1" x14ac:dyDescent="0.25">
      <c r="A39" s="14" t="s">
        <v>24</v>
      </c>
      <c r="B39" s="15" t="s">
        <v>25</v>
      </c>
      <c r="C39" s="15" t="s">
        <v>26</v>
      </c>
      <c r="D39" s="15" t="s">
        <v>25</v>
      </c>
      <c r="E39" s="15" t="s">
        <v>32</v>
      </c>
    </row>
    <row r="41" spans="1:5" x14ac:dyDescent="0.25">
      <c r="A41" s="4"/>
      <c r="B41" s="4"/>
      <c r="C41" s="4"/>
      <c r="D41" s="4"/>
      <c r="E41" s="4"/>
    </row>
    <row r="42" spans="1:5" x14ac:dyDescent="0.25">
      <c r="A42" s="4"/>
      <c r="B42" s="4"/>
      <c r="C42" s="4"/>
      <c r="D42" s="4"/>
      <c r="E42" s="4"/>
    </row>
  </sheetData>
  <mergeCells count="8">
    <mergeCell ref="A23:E23"/>
    <mergeCell ref="A32:E32"/>
    <mergeCell ref="A41:E42"/>
    <mergeCell ref="A1:E1"/>
    <mergeCell ref="A2:E2"/>
    <mergeCell ref="A3:E3"/>
    <mergeCell ref="A5:E5"/>
    <mergeCell ref="A14:E14"/>
  </mergeCells>
  <dataValidations count="18">
    <dataValidation type="list" allowBlank="1" showInputMessage="1" promptTitle="Crudité" prompt="Choisissez une recette de la liste" sqref="B7 D7:E7 C16 E16 B25:C25 E25 C34 E34">
      <formula1>Cat_01</formula1>
      <formula2>0</formula2>
    </dataValidation>
    <dataValidation type="list" allowBlank="1" showInputMessage="1" promptTitle="Entrée de légumes cuits" prompt="Choisissez une recette de la liste" sqref="C7 B16 D16 D25 B34 D34">
      <formula1>Cat_02</formula1>
      <formula2>0</formula2>
    </dataValidation>
    <dataValidation type="list" allowBlank="1" showInputMessage="1" promptTitle="Viande rouge non hachée (bœuf, v" prompt="Choisissez une recette de la liste" sqref="C8 C17 C26 C35">
      <formula1>Cat_04</formula1>
      <formula2>0</formula2>
    </dataValidation>
    <dataValidation type="list" allowBlank="1" showInputMessage="1" promptTitle="Poisson (≥ 70 %, P/L ≥ 2)" prompt="Choisissez une recette de la liste" sqref="E8 E17 E26 E35">
      <formula1>Cat_05</formula1>
      <formula2>0</formula2>
    </dataValidation>
    <dataValidation type="list" allowBlank="1" showInputMessage="1" promptTitle="Plat végétarien à base d'œuf" prompt="Choisissez une recette de la liste" sqref="B8 B17 D17 B26 B35 D35">
      <formula1>Cat_08</formula1>
      <formula2>0</formula2>
    </dataValidation>
    <dataValidation type="list" allowBlank="1" showInputMessage="1" promptTitle="Plat végétarien à base de légumi" prompt="Choisissez une recette de la liste" sqref="D8 D26">
      <formula1>Cat_09</formula1>
      <formula2>0</formula2>
    </dataValidation>
    <dataValidation type="list" allowBlank="1" showInputMessage="1" promptTitle="Légumes cuits" prompt="Choisissez une recette de la liste" sqref="B9:E9 B18:E18 B27:E27 B36:E36">
      <formula1>Cat_13</formula1>
      <formula2>0</formula2>
    </dataValidation>
    <dataValidation type="list" allowBlank="1" showInputMessage="1" promptTitle="Féculents" prompt="Choisissez une recette de la liste" sqref="C10:E10 B19:C19 E19 B28 D28:E28 B37 D37:E37">
      <formula1>Cat_14</formula1>
      <formula2>0</formula2>
    </dataValidation>
    <dataValidation type="list" allowBlank="1" showInputMessage="1" promptTitle="Légumes secs (légumineuses)" prompt="Choisissez une recette de la liste" sqref="B10 C37">
      <formula1>Cat_15</formula1>
      <formula2>0</formula2>
    </dataValidation>
    <dataValidation type="list" allowBlank="1" showInputMessage="1" promptTitle="Féculents frits ou préfrits" prompt="Choisissez une recette de la liste" sqref="C28">
      <formula1>Cat_16</formula1>
      <formula2>0</formula2>
    </dataValidation>
    <dataValidation type="list" allowBlank="1" showInputMessage="1" promptTitle="Féculents (inclus dans le plat)" prompt="Choisissez une recette de la liste" sqref="D19">
      <formula1>Cat_17</formula1>
      <formula2>0</formula2>
    </dataValidation>
    <dataValidation type="list" allowBlank="1" showInputMessage="1" promptTitle="Fromage ≥ 150 mg de calcium" prompt="Choisissez une recette de la liste" sqref="B11 E11 B20 E20 C29 B38:C38">
      <formula1>Cat_18</formula1>
      <formula2>0</formula2>
    </dataValidation>
    <dataValidation type="list" allowBlank="1" showInputMessage="1" promptTitle="Fromage 100–150 mg de calcium" prompt="Choisissez une recette de la liste" sqref="D11 D20 D29 D38">
      <formula1>Cat_19</formula1>
      <formula2>0</formula2>
    </dataValidation>
    <dataValidation type="list" allowBlank="1" showInputMessage="1" promptTitle="Laitier frais" prompt="Choisissez une recette de la liste" sqref="C11 C20 B29 E29 E38">
      <formula1>Cat_20</formula1>
      <formula2>0</formula2>
    </dataValidation>
    <dataValidation type="list" allowBlank="1" showInputMessage="1" promptTitle="Fruit cru" prompt="Choisissez une recette de la liste" sqref="B12 D12:E12 B21 D21 B30 D30 B39 D39">
      <formula1>Cat_22</formula1>
      <formula2>0</formula2>
    </dataValidation>
    <dataValidation type="list" allowBlank="1" showInputMessage="1" promptTitle="Compote / fruit cuit sans sucre " prompt="Choisissez une recette de la liste" sqref="C12 E21 C39">
      <formula1>Cat_23</formula1>
      <formula2>0</formula2>
    </dataValidation>
    <dataValidation type="list" allowBlank="1" showInputMessage="1" promptTitle="Dessert &gt; 15 % de lipides" prompt="Choisissez une recette de la liste" sqref="C21 C30">
      <formula1>Cat_24</formula1>
      <formula2>0</formula2>
    </dataValidation>
    <dataValidation type="list" allowBlank="1" showInputMessage="1" promptTitle="Dessert sucré (&gt; 20 g de sucres," prompt="Choisissez une recette de la liste" sqref="E30 E39">
      <formula1>Cat_25</formula1>
      <formula2>0</formula2>
    </dataValidation>
  </dataValidations>
  <pageMargins left="0.75" right="0.75" top="1" bottom="1" header="0.511811023622047" footer="0.511811023622047"/>
  <pageSetup fitToHeight="0" orientation="landscape" horizontalDpi="300" verticalDpi="300"/>
  <rowBreaks count="1" manualBreakCount="1">
    <brk id="2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1"/>
  <sheetViews>
    <sheetView showGridLines="0" topLeftCell="A43" zoomScaleNormal="100" workbookViewId="0">
      <selection activeCell="A50" sqref="A50:E51"/>
    </sheetView>
  </sheetViews>
  <sheetFormatPr baseColWidth="10" defaultColWidth="9.140625" defaultRowHeight="15" x14ac:dyDescent="0.25"/>
  <cols>
    <col min="1" max="1" width="14" customWidth="1"/>
    <col min="2" max="5" width="38" customWidth="1"/>
  </cols>
  <sheetData>
    <row r="1" spans="1:5" ht="30" customHeight="1" x14ac:dyDescent="0.25">
      <c r="A1" s="11" t="s">
        <v>34</v>
      </c>
      <c r="B1" s="11"/>
      <c r="C1" s="11"/>
      <c r="D1" s="11"/>
      <c r="E1" s="11"/>
    </row>
    <row r="2" spans="1:5" x14ac:dyDescent="0.25">
      <c r="A2" s="10" t="s">
        <v>35</v>
      </c>
      <c r="B2" s="10"/>
      <c r="C2" s="10"/>
      <c r="D2" s="10"/>
      <c r="E2" s="10"/>
    </row>
    <row r="3" spans="1:5" x14ac:dyDescent="0.25">
      <c r="A3" s="9" t="s">
        <v>2</v>
      </c>
      <c r="B3" s="9"/>
      <c r="C3" s="9"/>
      <c r="D3" s="9"/>
      <c r="E3" s="9"/>
    </row>
    <row r="5" spans="1:5" ht="21.75" customHeight="1" x14ac:dyDescent="0.25">
      <c r="A5" s="8" t="s">
        <v>3</v>
      </c>
      <c r="B5" s="8"/>
      <c r="C5" s="8"/>
      <c r="D5" s="8"/>
      <c r="E5" s="8"/>
    </row>
    <row r="6" spans="1:5" x14ac:dyDescent="0.25">
      <c r="A6" s="12"/>
      <c r="B6" s="13" t="s">
        <v>4</v>
      </c>
      <c r="C6" s="13" t="s">
        <v>5</v>
      </c>
      <c r="D6" s="13" t="s">
        <v>6</v>
      </c>
      <c r="E6" s="13" t="s">
        <v>7</v>
      </c>
    </row>
    <row r="7" spans="1:5" ht="33" customHeight="1" x14ac:dyDescent="0.25">
      <c r="A7" s="14" t="s">
        <v>8</v>
      </c>
      <c r="B7" s="15" t="s">
        <v>9</v>
      </c>
      <c r="C7" s="15" t="s">
        <v>10</v>
      </c>
      <c r="D7" s="15" t="s">
        <v>9</v>
      </c>
      <c r="E7" s="15" t="s">
        <v>9</v>
      </c>
    </row>
    <row r="8" spans="1:5" ht="33" customHeight="1" x14ac:dyDescent="0.25">
      <c r="A8" s="14" t="s">
        <v>11</v>
      </c>
      <c r="B8" s="16" t="s">
        <v>12</v>
      </c>
      <c r="C8" s="17" t="s">
        <v>13</v>
      </c>
      <c r="D8" s="16" t="s">
        <v>14</v>
      </c>
      <c r="E8" s="17" t="s">
        <v>15</v>
      </c>
    </row>
    <row r="9" spans="1:5" ht="33" customHeight="1" x14ac:dyDescent="0.25">
      <c r="A9" s="14" t="s">
        <v>16</v>
      </c>
      <c r="B9" s="15" t="s">
        <v>17</v>
      </c>
      <c r="C9" s="15" t="s">
        <v>17</v>
      </c>
      <c r="D9" s="15" t="s">
        <v>17</v>
      </c>
      <c r="E9" s="15" t="s">
        <v>17</v>
      </c>
    </row>
    <row r="10" spans="1:5" ht="33" customHeight="1" x14ac:dyDescent="0.25">
      <c r="A10" s="14" t="s">
        <v>18</v>
      </c>
      <c r="B10" s="15" t="s">
        <v>19</v>
      </c>
      <c r="C10" s="15" t="s">
        <v>18</v>
      </c>
      <c r="D10" s="15" t="s">
        <v>18</v>
      </c>
      <c r="E10" s="15" t="s">
        <v>18</v>
      </c>
    </row>
    <row r="11" spans="1:5" ht="33" customHeight="1" x14ac:dyDescent="0.25">
      <c r="A11" s="14" t="s">
        <v>20</v>
      </c>
      <c r="B11" s="15" t="s">
        <v>21</v>
      </c>
      <c r="C11" s="15" t="s">
        <v>22</v>
      </c>
      <c r="D11" s="15" t="s">
        <v>23</v>
      </c>
      <c r="E11" s="15" t="s">
        <v>21</v>
      </c>
    </row>
    <row r="12" spans="1:5" ht="33" customHeight="1" x14ac:dyDescent="0.25">
      <c r="A12" s="14" t="s">
        <v>24</v>
      </c>
      <c r="B12" s="15" t="s">
        <v>25</v>
      </c>
      <c r="C12" s="15" t="s">
        <v>26</v>
      </c>
      <c r="D12" s="15" t="s">
        <v>25</v>
      </c>
      <c r="E12" s="15" t="s">
        <v>25</v>
      </c>
    </row>
    <row r="14" spans="1:5" ht="21.75" customHeight="1" x14ac:dyDescent="0.25">
      <c r="A14" s="7" t="s">
        <v>27</v>
      </c>
      <c r="B14" s="7"/>
      <c r="C14" s="7"/>
      <c r="D14" s="7"/>
      <c r="E14" s="7"/>
    </row>
    <row r="15" spans="1:5" x14ac:dyDescent="0.25">
      <c r="A15" s="12"/>
      <c r="B15" s="18" t="s">
        <v>4</v>
      </c>
      <c r="C15" s="18" t="s">
        <v>5</v>
      </c>
      <c r="D15" s="18" t="s">
        <v>6</v>
      </c>
      <c r="E15" s="18" t="s">
        <v>7</v>
      </c>
    </row>
    <row r="16" spans="1:5" ht="33" customHeight="1" x14ac:dyDescent="0.25">
      <c r="A16" s="14" t="s">
        <v>8</v>
      </c>
      <c r="B16" s="15" t="s">
        <v>10</v>
      </c>
      <c r="C16" s="15" t="s">
        <v>9</v>
      </c>
      <c r="D16" s="15" t="s">
        <v>10</v>
      </c>
      <c r="E16" s="15" t="s">
        <v>9</v>
      </c>
    </row>
    <row r="17" spans="1:5" ht="33" customHeight="1" x14ac:dyDescent="0.25">
      <c r="A17" s="14" t="s">
        <v>11</v>
      </c>
      <c r="B17" s="16" t="s">
        <v>12</v>
      </c>
      <c r="C17" s="17" t="s">
        <v>13</v>
      </c>
      <c r="D17" s="16" t="s">
        <v>12</v>
      </c>
      <c r="E17" s="17" t="s">
        <v>15</v>
      </c>
    </row>
    <row r="18" spans="1:5" ht="33" customHeight="1" x14ac:dyDescent="0.25">
      <c r="A18" s="14" t="s">
        <v>16</v>
      </c>
      <c r="B18" s="15" t="s">
        <v>17</v>
      </c>
      <c r="C18" s="15" t="s">
        <v>17</v>
      </c>
      <c r="D18" s="15" t="s">
        <v>17</v>
      </c>
      <c r="E18" s="15" t="s">
        <v>17</v>
      </c>
    </row>
    <row r="19" spans="1:5" ht="33" customHeight="1" x14ac:dyDescent="0.25">
      <c r="A19" s="14" t="s">
        <v>18</v>
      </c>
      <c r="B19" s="15" t="s">
        <v>18</v>
      </c>
      <c r="C19" s="15" t="s">
        <v>18</v>
      </c>
      <c r="D19" s="15" t="s">
        <v>28</v>
      </c>
      <c r="E19" s="15" t="s">
        <v>18</v>
      </c>
    </row>
    <row r="20" spans="1:5" ht="33" customHeight="1" x14ac:dyDescent="0.25">
      <c r="A20" s="14" t="s">
        <v>20</v>
      </c>
      <c r="B20" s="15" t="s">
        <v>21</v>
      </c>
      <c r="C20" s="15" t="s">
        <v>36</v>
      </c>
      <c r="D20" s="15" t="s">
        <v>23</v>
      </c>
      <c r="E20" s="15" t="s">
        <v>22</v>
      </c>
    </row>
    <row r="21" spans="1:5" ht="33" customHeight="1" x14ac:dyDescent="0.25">
      <c r="A21" s="14" t="s">
        <v>24</v>
      </c>
      <c r="B21" s="15" t="s">
        <v>25</v>
      </c>
      <c r="C21" s="15" t="s">
        <v>29</v>
      </c>
      <c r="D21" s="15" t="s">
        <v>25</v>
      </c>
      <c r="E21" s="15" t="s">
        <v>26</v>
      </c>
    </row>
    <row r="23" spans="1:5" ht="21.75" customHeight="1" x14ac:dyDescent="0.25">
      <c r="A23" s="6" t="s">
        <v>30</v>
      </c>
      <c r="B23" s="6"/>
      <c r="C23" s="6"/>
      <c r="D23" s="6"/>
      <c r="E23" s="6"/>
    </row>
    <row r="24" spans="1:5" x14ac:dyDescent="0.25">
      <c r="A24" s="12"/>
      <c r="B24" s="19" t="s">
        <v>4</v>
      </c>
      <c r="C24" s="19" t="s">
        <v>5</v>
      </c>
      <c r="D24" s="19" t="s">
        <v>6</v>
      </c>
      <c r="E24" s="19" t="s">
        <v>7</v>
      </c>
    </row>
    <row r="25" spans="1:5" ht="33" customHeight="1" x14ac:dyDescent="0.25">
      <c r="A25" s="14" t="s">
        <v>8</v>
      </c>
      <c r="B25" s="15" t="s">
        <v>9</v>
      </c>
      <c r="C25" s="15" t="s">
        <v>9</v>
      </c>
      <c r="D25" s="15" t="s">
        <v>10</v>
      </c>
      <c r="E25" s="15" t="s">
        <v>9</v>
      </c>
    </row>
    <row r="26" spans="1:5" ht="33" customHeight="1" x14ac:dyDescent="0.25">
      <c r="A26" s="14" t="s">
        <v>11</v>
      </c>
      <c r="B26" s="16" t="s">
        <v>12</v>
      </c>
      <c r="C26" s="17" t="s">
        <v>37</v>
      </c>
      <c r="D26" s="16" t="s">
        <v>14</v>
      </c>
      <c r="E26" s="17" t="s">
        <v>15</v>
      </c>
    </row>
    <row r="27" spans="1:5" ht="33" customHeight="1" x14ac:dyDescent="0.25">
      <c r="A27" s="14" t="s">
        <v>16</v>
      </c>
      <c r="B27" s="15" t="s">
        <v>17</v>
      </c>
      <c r="C27" s="15" t="s">
        <v>17</v>
      </c>
      <c r="D27" s="15" t="s">
        <v>17</v>
      </c>
      <c r="E27" s="15" t="s">
        <v>17</v>
      </c>
    </row>
    <row r="28" spans="1:5" ht="33" customHeight="1" x14ac:dyDescent="0.25">
      <c r="A28" s="14" t="s">
        <v>18</v>
      </c>
      <c r="B28" s="15" t="s">
        <v>18</v>
      </c>
      <c r="C28" s="15" t="s">
        <v>18</v>
      </c>
      <c r="D28" s="15" t="s">
        <v>18</v>
      </c>
      <c r="E28" s="15" t="s">
        <v>18</v>
      </c>
    </row>
    <row r="29" spans="1:5" ht="33" customHeight="1" x14ac:dyDescent="0.25">
      <c r="A29" s="14" t="s">
        <v>20</v>
      </c>
      <c r="B29" s="15" t="s">
        <v>22</v>
      </c>
      <c r="C29" s="15" t="s">
        <v>21</v>
      </c>
      <c r="D29" s="15" t="s">
        <v>23</v>
      </c>
      <c r="E29" s="15" t="s">
        <v>21</v>
      </c>
    </row>
    <row r="30" spans="1:5" ht="33" customHeight="1" x14ac:dyDescent="0.25">
      <c r="A30" s="14" t="s">
        <v>24</v>
      </c>
      <c r="B30" s="15" t="s">
        <v>25</v>
      </c>
      <c r="C30" s="15" t="s">
        <v>29</v>
      </c>
      <c r="D30" s="15" t="s">
        <v>25</v>
      </c>
      <c r="E30" s="15" t="s">
        <v>32</v>
      </c>
    </row>
    <row r="32" spans="1:5" ht="21.75" customHeight="1" x14ac:dyDescent="0.25">
      <c r="A32" s="5" t="s">
        <v>33</v>
      </c>
      <c r="B32" s="5"/>
      <c r="C32" s="5"/>
      <c r="D32" s="5"/>
      <c r="E32" s="5"/>
    </row>
    <row r="33" spans="1:5" x14ac:dyDescent="0.25">
      <c r="A33" s="12"/>
      <c r="B33" s="18" t="s">
        <v>4</v>
      </c>
      <c r="C33" s="18" t="s">
        <v>5</v>
      </c>
      <c r="D33" s="18" t="s">
        <v>6</v>
      </c>
      <c r="E33" s="18" t="s">
        <v>7</v>
      </c>
    </row>
    <row r="34" spans="1:5" ht="33" customHeight="1" x14ac:dyDescent="0.25">
      <c r="A34" s="14" t="s">
        <v>8</v>
      </c>
      <c r="B34" s="15" t="s">
        <v>10</v>
      </c>
      <c r="C34" s="15" t="s">
        <v>9</v>
      </c>
      <c r="D34" s="15" t="s">
        <v>10</v>
      </c>
      <c r="E34" s="15" t="s">
        <v>9</v>
      </c>
    </row>
    <row r="35" spans="1:5" ht="33" customHeight="1" x14ac:dyDescent="0.25">
      <c r="A35" s="14" t="s">
        <v>11</v>
      </c>
      <c r="B35" s="16" t="s">
        <v>12</v>
      </c>
      <c r="C35" s="17" t="s">
        <v>13</v>
      </c>
      <c r="D35" s="16" t="s">
        <v>12</v>
      </c>
      <c r="E35" s="17" t="s">
        <v>15</v>
      </c>
    </row>
    <row r="36" spans="1:5" ht="33" customHeight="1" x14ac:dyDescent="0.25">
      <c r="A36" s="14" t="s">
        <v>16</v>
      </c>
      <c r="B36" s="15" t="s">
        <v>17</v>
      </c>
      <c r="C36" s="15" t="s">
        <v>17</v>
      </c>
      <c r="D36" s="15" t="s">
        <v>17</v>
      </c>
      <c r="E36" s="15" t="s">
        <v>17</v>
      </c>
    </row>
    <row r="37" spans="1:5" ht="33" customHeight="1" x14ac:dyDescent="0.25">
      <c r="A37" s="14" t="s">
        <v>18</v>
      </c>
      <c r="B37" s="15" t="s">
        <v>18</v>
      </c>
      <c r="C37" s="15" t="s">
        <v>19</v>
      </c>
      <c r="D37" s="15" t="s">
        <v>18</v>
      </c>
      <c r="E37" s="15" t="s">
        <v>18</v>
      </c>
    </row>
    <row r="38" spans="1:5" ht="33" customHeight="1" x14ac:dyDescent="0.25">
      <c r="A38" s="14" t="s">
        <v>20</v>
      </c>
      <c r="B38" s="15" t="s">
        <v>21</v>
      </c>
      <c r="C38" s="15" t="s">
        <v>22</v>
      </c>
      <c r="D38" s="15" t="s">
        <v>23</v>
      </c>
      <c r="E38" s="15" t="s">
        <v>36</v>
      </c>
    </row>
    <row r="39" spans="1:5" ht="33" customHeight="1" x14ac:dyDescent="0.25">
      <c r="A39" s="14" t="s">
        <v>24</v>
      </c>
      <c r="B39" s="15" t="s">
        <v>25</v>
      </c>
      <c r="C39" s="15" t="s">
        <v>26</v>
      </c>
      <c r="D39" s="15" t="s">
        <v>25</v>
      </c>
      <c r="E39" s="15" t="s">
        <v>32</v>
      </c>
    </row>
    <row r="41" spans="1:5" ht="21.75" customHeight="1" x14ac:dyDescent="0.25">
      <c r="A41" s="3" t="s">
        <v>38</v>
      </c>
      <c r="B41" s="3"/>
      <c r="C41" s="3"/>
      <c r="D41" s="3"/>
      <c r="E41" s="3"/>
    </row>
    <row r="42" spans="1:5" x14ac:dyDescent="0.25">
      <c r="A42" s="12"/>
      <c r="B42" s="20" t="s">
        <v>4</v>
      </c>
      <c r="C42" s="20" t="s">
        <v>5</v>
      </c>
      <c r="D42" s="20" t="s">
        <v>6</v>
      </c>
      <c r="E42" s="20" t="s">
        <v>7</v>
      </c>
    </row>
    <row r="43" spans="1:5" ht="33" customHeight="1" x14ac:dyDescent="0.25">
      <c r="A43" s="14" t="s">
        <v>8</v>
      </c>
      <c r="B43" s="15" t="s">
        <v>9</v>
      </c>
      <c r="C43" s="15" t="s">
        <v>9</v>
      </c>
      <c r="D43" s="15" t="s">
        <v>10</v>
      </c>
      <c r="E43" s="15" t="s">
        <v>9</v>
      </c>
    </row>
    <row r="44" spans="1:5" ht="33" customHeight="1" x14ac:dyDescent="0.25">
      <c r="A44" s="14" t="s">
        <v>11</v>
      </c>
      <c r="B44" s="16" t="s">
        <v>12</v>
      </c>
      <c r="C44" s="17" t="s">
        <v>13</v>
      </c>
      <c r="D44" s="16" t="s">
        <v>14</v>
      </c>
      <c r="E44" s="17" t="s">
        <v>15</v>
      </c>
    </row>
    <row r="45" spans="1:5" ht="33" customHeight="1" x14ac:dyDescent="0.25">
      <c r="A45" s="14" t="s">
        <v>16</v>
      </c>
      <c r="B45" s="15" t="s">
        <v>17</v>
      </c>
      <c r="C45" s="15" t="s">
        <v>17</v>
      </c>
      <c r="D45" s="15" t="s">
        <v>17</v>
      </c>
      <c r="E45" s="15" t="s">
        <v>17</v>
      </c>
    </row>
    <row r="46" spans="1:5" ht="33" customHeight="1" x14ac:dyDescent="0.25">
      <c r="A46" s="14" t="s">
        <v>18</v>
      </c>
      <c r="B46" s="15" t="s">
        <v>18</v>
      </c>
      <c r="C46" s="15" t="s">
        <v>19</v>
      </c>
      <c r="D46" s="15" t="s">
        <v>18</v>
      </c>
      <c r="E46" s="15" t="s">
        <v>18</v>
      </c>
    </row>
    <row r="47" spans="1:5" ht="33" customHeight="1" x14ac:dyDescent="0.25">
      <c r="A47" s="14" t="s">
        <v>20</v>
      </c>
      <c r="B47" s="15" t="s">
        <v>21</v>
      </c>
      <c r="C47" s="15" t="s">
        <v>22</v>
      </c>
      <c r="D47" s="15" t="s">
        <v>22</v>
      </c>
      <c r="E47" s="15" t="s">
        <v>21</v>
      </c>
    </row>
    <row r="48" spans="1:5" ht="33" customHeight="1" x14ac:dyDescent="0.25">
      <c r="A48" s="14" t="s">
        <v>24</v>
      </c>
      <c r="B48" s="15" t="s">
        <v>25</v>
      </c>
      <c r="C48" s="15" t="s">
        <v>26</v>
      </c>
      <c r="D48" s="15" t="s">
        <v>25</v>
      </c>
      <c r="E48" s="15" t="s">
        <v>32</v>
      </c>
    </row>
    <row r="50" spans="1:5" x14ac:dyDescent="0.25">
      <c r="A50" s="4"/>
      <c r="B50" s="4"/>
      <c r="C50" s="4"/>
      <c r="D50" s="4"/>
      <c r="E50" s="4"/>
    </row>
    <row r="51" spans="1:5" x14ac:dyDescent="0.25">
      <c r="A51" s="4"/>
      <c r="B51" s="4"/>
      <c r="C51" s="4"/>
      <c r="D51" s="4"/>
      <c r="E51" s="4"/>
    </row>
  </sheetData>
  <mergeCells count="9">
    <mergeCell ref="A23:E23"/>
    <mergeCell ref="A32:E32"/>
    <mergeCell ref="A41:E41"/>
    <mergeCell ref="A50:E51"/>
    <mergeCell ref="A1:E1"/>
    <mergeCell ref="A2:E2"/>
    <mergeCell ref="A3:E3"/>
    <mergeCell ref="A5:E5"/>
    <mergeCell ref="A14:E14"/>
  </mergeCells>
  <dataValidations count="19">
    <dataValidation type="list" allowBlank="1" showInputMessage="1" promptTitle="Crudité" prompt="Choisissez une recette de la liste" sqref="B7 D7:E7 C16 E16 B25:C25 E25 C34 E34 B43:C43 E43">
      <formula1>Cat_01</formula1>
      <formula2>0</formula2>
    </dataValidation>
    <dataValidation type="list" allowBlank="1" showInputMessage="1" promptTitle="Entrée de légumes cuits" prompt="Choisissez une recette de la liste" sqref="C7 B16 D16 D25 B34 D34 D43">
      <formula1>Cat_02</formula1>
      <formula2>0</formula2>
    </dataValidation>
    <dataValidation type="list" allowBlank="1" showInputMessage="1" promptTitle="Viande rouge non hachée (bœuf, v" prompt="Choisissez une recette de la liste" sqref="C8 C17 C35 C44">
      <formula1>Cat_04</formula1>
      <formula2>0</formula2>
    </dataValidation>
    <dataValidation type="list" allowBlank="1" showInputMessage="1" promptTitle="Poisson (≥ 70 %, P/L ≥ 2)" prompt="Choisissez une recette de la liste" sqref="E8 E17 E26 E35 E44">
      <formula1>Cat_05</formula1>
      <formula2>0</formula2>
    </dataValidation>
    <dataValidation type="list" allowBlank="1" showInputMessage="1" promptTitle="Volaille" prompt="Choisissez une recette de la liste" sqref="C26">
      <formula1>Cat_06</formula1>
      <formula2>0</formula2>
    </dataValidation>
    <dataValidation type="list" allowBlank="1" showInputMessage="1" promptTitle="Plat végétarien à base d'œuf" prompt="Choisissez une recette de la liste" sqref="B8 B17 D17 B26 B35 D35 B44">
      <formula1>Cat_08</formula1>
      <formula2>0</formula2>
    </dataValidation>
    <dataValidation type="list" allowBlank="1" showInputMessage="1" promptTitle="Plat végétarien à base de légumi" prompt="Choisissez une recette de la liste" sqref="D8 D26 D44">
      <formula1>Cat_09</formula1>
      <formula2>0</formula2>
    </dataValidation>
    <dataValidation type="list" allowBlank="1" showInputMessage="1" promptTitle="Légumes cuits" prompt="Choisissez une recette de la liste" sqref="B9:E9 B18:E18 B27:E27 B36:E36 B45:E45">
      <formula1>Cat_13</formula1>
      <formula2>0</formula2>
    </dataValidation>
    <dataValidation type="list" allowBlank="1" showInputMessage="1" promptTitle="Féculents" prompt="Choisissez une recette de la liste" sqref="C10:E10 B19:C19 E19 B28:E28 B37 D37:E37 B46 D46:E46">
      <formula1>Cat_14</formula1>
      <formula2>0</formula2>
    </dataValidation>
    <dataValidation type="list" allowBlank="1" showInputMessage="1" promptTitle="Légumes secs (légumineuses)" prompt="Choisissez une recette de la liste" sqref="B10 C37 C46">
      <formula1>Cat_15</formula1>
      <formula2>0</formula2>
    </dataValidation>
    <dataValidation type="list" allowBlank="1" showInputMessage="1" promptTitle="Féculents (inclus dans le plat)" prompt="Choisissez une recette de la liste" sqref="D19">
      <formula1>Cat_17</formula1>
      <formula2>0</formula2>
    </dataValidation>
    <dataValidation type="list" allowBlank="1" showInputMessage="1" promptTitle="Fromage ≥ 150 mg de calcium" prompt="Choisissez une recette de la liste" sqref="B11 E11 B20 C29 E29 B38 B47 E47">
      <formula1>Cat_18</formula1>
      <formula2>0</formula2>
    </dataValidation>
    <dataValidation type="list" allowBlank="1" showInputMessage="1" promptTitle="Fromage 100–150 mg de calcium" prompt="Choisissez une recette de la liste" sqref="D11 D20 D29 D38">
      <formula1>Cat_19</formula1>
      <formula2>0</formula2>
    </dataValidation>
    <dataValidation type="list" allowBlank="1" showInputMessage="1" promptTitle="Laitier frais" prompt="Choisissez une recette de la liste" sqref="C11 E20 B29 C38 C47:D47">
      <formula1>Cat_20</formula1>
      <formula2>0</formula2>
    </dataValidation>
    <dataValidation type="list" allowBlank="1" showInputMessage="1" promptTitle="Fromage &lt; 100 mg de calcium" prompt="Choisissez une recette de la liste" sqref="C20 E38">
      <formula1>Cat_21</formula1>
      <formula2>0</formula2>
    </dataValidation>
    <dataValidation type="list" allowBlank="1" showInputMessage="1" promptTitle="Fruit cru" prompt="Choisissez une recette de la liste" sqref="B12 D12:E12 B21 D21 B30 D30 B39 D39 B48 D48">
      <formula1>Cat_22</formula1>
      <formula2>0</formula2>
    </dataValidation>
    <dataValidation type="list" allowBlank="1" showInputMessage="1" promptTitle="Compote / fruit cuit sans sucre " prompt="Choisissez une recette de la liste" sqref="C12 E21 C39 C48">
      <formula1>Cat_23</formula1>
      <formula2>0</formula2>
    </dataValidation>
    <dataValidation type="list" allowBlank="1" showInputMessage="1" promptTitle="Dessert &gt; 15 % de lipides" prompt="Choisissez une recette de la liste" sqref="C21 C30">
      <formula1>Cat_24</formula1>
      <formula2>0</formula2>
    </dataValidation>
    <dataValidation type="list" allowBlank="1" showInputMessage="1" promptTitle="Dessert sucré (&gt; 20 g de sucres," prompt="Choisissez une recette de la liste" sqref="E30 E39 E48">
      <formula1>Cat_25</formula1>
      <formula2>0</formula2>
    </dataValidation>
  </dataValidations>
  <pageMargins left="0.75" right="0.75" top="1" bottom="1" header="0.511811023622047" footer="0.511811023622047"/>
  <pageSetup fitToHeight="0" orientation="landscape" horizontalDpi="300" verticalDpi="300"/>
  <rowBreaks count="2" manualBreakCount="2">
    <brk id="22" max="16383" man="1"/>
    <brk id="4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9"/>
  <sheetViews>
    <sheetView tabSelected="1" zoomScaleNormal="100" workbookViewId="0">
      <pane ySplit="1" topLeftCell="A2" activePane="bottomLeft" state="frozen"/>
      <selection activeCell="D1" sqref="D1"/>
      <selection pane="bottomLeft" activeCell="C22" sqref="C22"/>
    </sheetView>
  </sheetViews>
  <sheetFormatPr baseColWidth="10" defaultColWidth="9.140625" defaultRowHeight="15" x14ac:dyDescent="0.25"/>
  <cols>
    <col min="1" max="25" width="34" customWidth="1"/>
  </cols>
  <sheetData>
    <row r="1" spans="1:25" ht="48" customHeight="1" x14ac:dyDescent="0.25">
      <c r="A1" s="21" t="s">
        <v>9</v>
      </c>
      <c r="B1" s="21" t="s">
        <v>10</v>
      </c>
      <c r="C1" s="21" t="s">
        <v>39</v>
      </c>
      <c r="D1" s="21" t="s">
        <v>13</v>
      </c>
      <c r="E1" s="21" t="s">
        <v>15</v>
      </c>
      <c r="F1" s="21" t="s">
        <v>37</v>
      </c>
      <c r="G1" s="21" t="s">
        <v>40</v>
      </c>
      <c r="H1" s="21" t="s">
        <v>12</v>
      </c>
      <c r="I1" s="21" t="s">
        <v>14</v>
      </c>
      <c r="J1" s="21" t="s">
        <v>41</v>
      </c>
      <c r="K1" s="21" t="s">
        <v>42</v>
      </c>
      <c r="L1" s="21" t="s">
        <v>43</v>
      </c>
      <c r="M1" s="21" t="s">
        <v>17</v>
      </c>
      <c r="N1" s="21" t="s">
        <v>18</v>
      </c>
      <c r="O1" s="21" t="s">
        <v>19</v>
      </c>
      <c r="P1" s="21" t="s">
        <v>31</v>
      </c>
      <c r="Q1" s="21" t="s">
        <v>28</v>
      </c>
      <c r="R1" s="21" t="s">
        <v>21</v>
      </c>
      <c r="S1" s="21" t="s">
        <v>23</v>
      </c>
      <c r="T1" s="21" t="s">
        <v>22</v>
      </c>
      <c r="U1" s="21" t="s">
        <v>36</v>
      </c>
      <c r="V1" s="21" t="s">
        <v>25</v>
      </c>
      <c r="W1" s="21" t="s">
        <v>26</v>
      </c>
      <c r="X1" s="21" t="s">
        <v>29</v>
      </c>
      <c r="Y1" s="21" t="s">
        <v>32</v>
      </c>
    </row>
    <row r="2" spans="1:25" x14ac:dyDescent="0.25">
      <c r="A2" s="22" t="s">
        <v>44</v>
      </c>
      <c r="B2" s="22" t="s">
        <v>45</v>
      </c>
      <c r="C2" t="s">
        <v>69</v>
      </c>
      <c r="D2" s="22" t="s">
        <v>46</v>
      </c>
      <c r="E2" s="22" t="s">
        <v>47</v>
      </c>
      <c r="F2" s="22" t="s">
        <v>48</v>
      </c>
      <c r="G2" t="s">
        <v>49</v>
      </c>
      <c r="H2" s="22" t="s">
        <v>50</v>
      </c>
      <c r="I2" s="22" t="s">
        <v>51</v>
      </c>
      <c r="J2" t="s">
        <v>52</v>
      </c>
      <c r="K2" t="s">
        <v>53</v>
      </c>
      <c r="L2" t="s">
        <v>54</v>
      </c>
      <c r="M2" s="22" t="s">
        <v>55</v>
      </c>
      <c r="N2" s="22" t="s">
        <v>56</v>
      </c>
      <c r="O2" s="22" t="s">
        <v>57</v>
      </c>
      <c r="P2" s="22" t="s">
        <v>58</v>
      </c>
      <c r="R2" s="22" t="s">
        <v>59</v>
      </c>
      <c r="S2" s="22" t="s">
        <v>60</v>
      </c>
      <c r="T2" s="22" t="s">
        <v>61</v>
      </c>
      <c r="U2" s="22" t="s">
        <v>62</v>
      </c>
      <c r="V2" s="22" t="s">
        <v>63</v>
      </c>
      <c r="W2" s="22" t="s">
        <v>64</v>
      </c>
      <c r="X2" s="22" t="s">
        <v>65</v>
      </c>
      <c r="Y2" s="22" t="s">
        <v>66</v>
      </c>
    </row>
    <row r="3" spans="1:25" x14ac:dyDescent="0.25">
      <c r="A3" s="22" t="s">
        <v>67</v>
      </c>
      <c r="B3" s="22" t="s">
        <v>68</v>
      </c>
      <c r="C3" t="s">
        <v>93</v>
      </c>
      <c r="D3" s="22" t="s">
        <v>70</v>
      </c>
      <c r="E3" s="22" t="s">
        <v>71</v>
      </c>
      <c r="F3" s="22" t="s">
        <v>72</v>
      </c>
      <c r="G3" t="s">
        <v>73</v>
      </c>
      <c r="H3" s="22" t="s">
        <v>74</v>
      </c>
      <c r="I3" s="22" t="s">
        <v>75</v>
      </c>
      <c r="J3" t="s">
        <v>76</v>
      </c>
      <c r="K3" t="s">
        <v>77</v>
      </c>
      <c r="L3" t="s">
        <v>78</v>
      </c>
      <c r="M3" s="22" t="s">
        <v>79</v>
      </c>
      <c r="N3" s="22" t="s">
        <v>80</v>
      </c>
      <c r="O3" s="22" t="s">
        <v>81</v>
      </c>
      <c r="P3" s="22" t="s">
        <v>82</v>
      </c>
      <c r="R3" s="22" t="s">
        <v>83</v>
      </c>
      <c r="S3" s="22" t="s">
        <v>84</v>
      </c>
      <c r="T3" s="22" t="s">
        <v>85</v>
      </c>
      <c r="U3" s="22" t="s">
        <v>86</v>
      </c>
      <c r="V3" s="22" t="s">
        <v>87</v>
      </c>
      <c r="W3" s="22" t="s">
        <v>88</v>
      </c>
      <c r="X3" s="22" t="s">
        <v>89</v>
      </c>
      <c r="Y3" s="22" t="s">
        <v>90</v>
      </c>
    </row>
    <row r="4" spans="1:25" x14ac:dyDescent="0.25">
      <c r="A4" s="22" t="s">
        <v>91</v>
      </c>
      <c r="B4" s="22" t="s">
        <v>92</v>
      </c>
      <c r="C4" t="s">
        <v>116</v>
      </c>
      <c r="D4" s="22" t="s">
        <v>94</v>
      </c>
      <c r="E4" s="22" t="s">
        <v>95</v>
      </c>
      <c r="F4" s="22" t="s">
        <v>96</v>
      </c>
      <c r="G4" t="s">
        <v>97</v>
      </c>
      <c r="H4" s="22" t="s">
        <v>98</v>
      </c>
      <c r="I4" s="22" t="s">
        <v>99</v>
      </c>
      <c r="J4" t="s">
        <v>100</v>
      </c>
      <c r="K4" t="s">
        <v>101</v>
      </c>
      <c r="L4" t="s">
        <v>102</v>
      </c>
      <c r="M4" s="22" t="s">
        <v>103</v>
      </c>
      <c r="N4" s="22" t="s">
        <v>104</v>
      </c>
      <c r="O4" s="22" t="s">
        <v>105</v>
      </c>
      <c r="P4" s="22" t="s">
        <v>106</v>
      </c>
      <c r="R4" s="22" t="s">
        <v>107</v>
      </c>
      <c r="S4" s="22" t="s">
        <v>108</v>
      </c>
      <c r="T4" s="22" t="s">
        <v>109</v>
      </c>
      <c r="U4" s="22" t="s">
        <v>110</v>
      </c>
      <c r="V4" s="22" t="s">
        <v>111</v>
      </c>
      <c r="W4" s="22" t="s">
        <v>112</v>
      </c>
      <c r="X4" s="22" t="s">
        <v>113</v>
      </c>
      <c r="Y4" s="22" t="s">
        <v>114</v>
      </c>
    </row>
    <row r="5" spans="1:25" x14ac:dyDescent="0.25">
      <c r="A5" s="22" t="s">
        <v>115</v>
      </c>
      <c r="B5" s="22" t="s">
        <v>137</v>
      </c>
      <c r="C5" t="s">
        <v>180</v>
      </c>
      <c r="D5" s="22" t="s">
        <v>117</v>
      </c>
      <c r="E5" s="22" t="s">
        <v>118</v>
      </c>
      <c r="F5" s="22" t="s">
        <v>119</v>
      </c>
      <c r="G5" t="s">
        <v>120</v>
      </c>
      <c r="H5" s="22" t="s">
        <v>121</v>
      </c>
      <c r="I5" s="22" t="s">
        <v>122</v>
      </c>
      <c r="J5" t="s">
        <v>123</v>
      </c>
      <c r="K5" t="s">
        <v>124</v>
      </c>
      <c r="L5" t="s">
        <v>125</v>
      </c>
      <c r="M5" s="22" t="s">
        <v>126</v>
      </c>
      <c r="N5" s="22" t="s">
        <v>127</v>
      </c>
      <c r="O5" s="22" t="s">
        <v>128</v>
      </c>
      <c r="P5" s="22" t="s">
        <v>129</v>
      </c>
      <c r="R5" s="22" t="s">
        <v>130</v>
      </c>
      <c r="T5" s="22" t="s">
        <v>131</v>
      </c>
      <c r="U5" s="22" t="s">
        <v>132</v>
      </c>
      <c r="V5" s="22" t="s">
        <v>133</v>
      </c>
      <c r="W5" s="22" t="s">
        <v>134</v>
      </c>
      <c r="X5" s="22" t="s">
        <v>135</v>
      </c>
      <c r="Y5" s="22" t="s">
        <v>136</v>
      </c>
    </row>
    <row r="6" spans="1:25" x14ac:dyDescent="0.25">
      <c r="A6" s="22" t="s">
        <v>157</v>
      </c>
      <c r="B6" s="22" t="s">
        <v>158</v>
      </c>
      <c r="C6" t="s">
        <v>201</v>
      </c>
      <c r="D6" s="22" t="s">
        <v>138</v>
      </c>
      <c r="E6" s="22" t="s">
        <v>139</v>
      </c>
      <c r="F6" s="22" t="s">
        <v>140</v>
      </c>
      <c r="G6" t="s">
        <v>141</v>
      </c>
      <c r="H6" s="22" t="s">
        <v>142</v>
      </c>
      <c r="I6" s="22" t="s">
        <v>143</v>
      </c>
      <c r="J6" t="s">
        <v>144</v>
      </c>
      <c r="K6" t="s">
        <v>145</v>
      </c>
      <c r="L6" t="s">
        <v>146</v>
      </c>
      <c r="M6" s="22" t="s">
        <v>147</v>
      </c>
      <c r="N6" s="22" t="s">
        <v>148</v>
      </c>
      <c r="O6" s="22" t="s">
        <v>149</v>
      </c>
      <c r="P6" s="22" t="s">
        <v>150</v>
      </c>
      <c r="R6" s="22" t="s">
        <v>151</v>
      </c>
      <c r="T6" s="22" t="s">
        <v>152</v>
      </c>
      <c r="V6" s="22" t="s">
        <v>153</v>
      </c>
      <c r="W6" s="22" t="s">
        <v>154</v>
      </c>
      <c r="X6" s="22" t="s">
        <v>155</v>
      </c>
      <c r="Y6" s="22" t="s">
        <v>156</v>
      </c>
    </row>
    <row r="7" spans="1:25" x14ac:dyDescent="0.25">
      <c r="A7" s="22" t="s">
        <v>178</v>
      </c>
      <c r="B7" s="22" t="s">
        <v>179</v>
      </c>
      <c r="C7" t="s">
        <v>221</v>
      </c>
      <c r="D7" s="22" t="s">
        <v>159</v>
      </c>
      <c r="E7" s="22" t="s">
        <v>160</v>
      </c>
      <c r="F7" s="22" t="s">
        <v>161</v>
      </c>
      <c r="G7" t="s">
        <v>162</v>
      </c>
      <c r="H7" s="22" t="s">
        <v>163</v>
      </c>
      <c r="I7" s="22" t="s">
        <v>164</v>
      </c>
      <c r="J7" t="s">
        <v>165</v>
      </c>
      <c r="K7" t="s">
        <v>166</v>
      </c>
      <c r="L7" t="s">
        <v>167</v>
      </c>
      <c r="M7" s="22" t="s">
        <v>168</v>
      </c>
      <c r="N7" s="22" t="s">
        <v>169</v>
      </c>
      <c r="O7" s="22" t="s">
        <v>170</v>
      </c>
      <c r="P7" s="22" t="s">
        <v>171</v>
      </c>
      <c r="R7" s="22" t="s">
        <v>172</v>
      </c>
      <c r="T7" s="22" t="s">
        <v>173</v>
      </c>
      <c r="V7" s="22" t="s">
        <v>174</v>
      </c>
      <c r="W7" s="22" t="s">
        <v>175</v>
      </c>
      <c r="X7" s="22" t="s">
        <v>176</v>
      </c>
      <c r="Y7" s="22" t="s">
        <v>177</v>
      </c>
    </row>
    <row r="8" spans="1:25" x14ac:dyDescent="0.25">
      <c r="A8" s="22" t="s">
        <v>199</v>
      </c>
      <c r="B8" s="22" t="s">
        <v>200</v>
      </c>
      <c r="C8" t="s">
        <v>238</v>
      </c>
      <c r="D8" s="22" t="s">
        <v>181</v>
      </c>
      <c r="E8" s="22" t="s">
        <v>182</v>
      </c>
      <c r="F8" s="22" t="s">
        <v>183</v>
      </c>
      <c r="G8" t="s">
        <v>184</v>
      </c>
      <c r="H8" s="22" t="s">
        <v>185</v>
      </c>
      <c r="I8" s="22" t="s">
        <v>186</v>
      </c>
      <c r="J8" t="s">
        <v>187</v>
      </c>
      <c r="K8" t="s">
        <v>188</v>
      </c>
      <c r="L8" t="s">
        <v>189</v>
      </c>
      <c r="M8" s="22" t="s">
        <v>190</v>
      </c>
      <c r="N8" s="22" t="s">
        <v>191</v>
      </c>
      <c r="O8" s="22" t="s">
        <v>192</v>
      </c>
      <c r="P8" s="22" t="s">
        <v>193</v>
      </c>
      <c r="T8" s="22" t="s">
        <v>194</v>
      </c>
      <c r="V8" s="22" t="s">
        <v>195</v>
      </c>
      <c r="W8" s="22" t="s">
        <v>196</v>
      </c>
      <c r="X8" s="22" t="s">
        <v>197</v>
      </c>
      <c r="Y8" s="22" t="s">
        <v>198</v>
      </c>
    </row>
    <row r="9" spans="1:25" x14ac:dyDescent="0.25">
      <c r="A9" s="22" t="s">
        <v>219</v>
      </c>
      <c r="B9" s="22" t="s">
        <v>220</v>
      </c>
      <c r="C9" t="s">
        <v>271</v>
      </c>
      <c r="D9" s="22" t="s">
        <v>202</v>
      </c>
      <c r="E9" s="22" t="s">
        <v>203</v>
      </c>
      <c r="F9" s="22" t="s">
        <v>204</v>
      </c>
      <c r="G9" t="s">
        <v>205</v>
      </c>
      <c r="H9" s="22" t="s">
        <v>206</v>
      </c>
      <c r="I9" s="22" t="s">
        <v>207</v>
      </c>
      <c r="J9" t="s">
        <v>208</v>
      </c>
      <c r="K9" t="s">
        <v>209</v>
      </c>
      <c r="L9" t="s">
        <v>210</v>
      </c>
      <c r="M9" s="22" t="s">
        <v>211</v>
      </c>
      <c r="N9" s="22" t="s">
        <v>212</v>
      </c>
      <c r="P9" s="22" t="s">
        <v>213</v>
      </c>
      <c r="T9" s="22" t="s">
        <v>214</v>
      </c>
      <c r="V9" s="22" t="s">
        <v>215</v>
      </c>
      <c r="W9" s="22" t="s">
        <v>216</v>
      </c>
      <c r="X9" s="22" t="s">
        <v>217</v>
      </c>
      <c r="Y9" s="22" t="s">
        <v>218</v>
      </c>
    </row>
    <row r="10" spans="1:25" x14ac:dyDescent="0.25">
      <c r="A10" s="22" t="s">
        <v>237</v>
      </c>
      <c r="B10" s="22" t="s">
        <v>303</v>
      </c>
      <c r="C10" t="s">
        <v>287</v>
      </c>
      <c r="D10" s="22" t="s">
        <v>222</v>
      </c>
      <c r="E10" s="22" t="s">
        <v>223</v>
      </c>
      <c r="F10" s="22" t="s">
        <v>224</v>
      </c>
      <c r="G10" t="s">
        <v>225</v>
      </c>
      <c r="H10" s="22" t="s">
        <v>226</v>
      </c>
      <c r="I10" s="22" t="s">
        <v>227</v>
      </c>
      <c r="K10" t="s">
        <v>228</v>
      </c>
      <c r="L10" t="s">
        <v>229</v>
      </c>
      <c r="M10" s="22" t="s">
        <v>230</v>
      </c>
      <c r="N10" s="22" t="s">
        <v>231</v>
      </c>
      <c r="T10" s="22" t="s">
        <v>232</v>
      </c>
      <c r="V10" s="22" t="s">
        <v>233</v>
      </c>
      <c r="W10" s="22" t="s">
        <v>234</v>
      </c>
      <c r="X10" s="22" t="s">
        <v>235</v>
      </c>
      <c r="Y10" s="22" t="s">
        <v>236</v>
      </c>
    </row>
    <row r="11" spans="1:25" x14ac:dyDescent="0.25">
      <c r="A11" s="22" t="s">
        <v>254</v>
      </c>
      <c r="B11" s="22" t="s">
        <v>336</v>
      </c>
      <c r="C11" t="s">
        <v>304</v>
      </c>
      <c r="D11" s="22" t="s">
        <v>239</v>
      </c>
      <c r="E11" s="22" t="s">
        <v>240</v>
      </c>
      <c r="F11" s="22" t="s">
        <v>241</v>
      </c>
      <c r="G11" t="s">
        <v>242</v>
      </c>
      <c r="H11" s="22" t="s">
        <v>243</v>
      </c>
      <c r="I11" s="22" t="s">
        <v>244</v>
      </c>
      <c r="K11" t="s">
        <v>245</v>
      </c>
      <c r="L11" t="s">
        <v>246</v>
      </c>
      <c r="M11" s="22" t="s">
        <v>247</v>
      </c>
      <c r="N11" s="22" t="s">
        <v>248</v>
      </c>
      <c r="T11" s="22" t="s">
        <v>249</v>
      </c>
      <c r="V11" s="22" t="s">
        <v>250</v>
      </c>
      <c r="W11" s="22" t="s">
        <v>251</v>
      </c>
      <c r="X11" s="22" t="s">
        <v>252</v>
      </c>
      <c r="Y11" s="22" t="s">
        <v>253</v>
      </c>
    </row>
    <row r="12" spans="1:25" x14ac:dyDescent="0.25">
      <c r="A12" s="22" t="s">
        <v>302</v>
      </c>
      <c r="B12" s="22" t="s">
        <v>353</v>
      </c>
      <c r="C12" t="s">
        <v>320</v>
      </c>
      <c r="D12" s="22" t="s">
        <v>255</v>
      </c>
      <c r="E12" s="22" t="s">
        <v>256</v>
      </c>
      <c r="F12" s="22" t="s">
        <v>257</v>
      </c>
      <c r="G12" t="s">
        <v>258</v>
      </c>
      <c r="H12" s="22" t="s">
        <v>259</v>
      </c>
      <c r="I12" s="22" t="s">
        <v>260</v>
      </c>
      <c r="K12" t="s">
        <v>261</v>
      </c>
      <c r="L12" t="s">
        <v>262</v>
      </c>
      <c r="M12" s="22" t="s">
        <v>263</v>
      </c>
      <c r="N12" s="22" t="s">
        <v>264</v>
      </c>
      <c r="T12" s="22" t="s">
        <v>265</v>
      </c>
      <c r="V12" s="22" t="s">
        <v>266</v>
      </c>
      <c r="W12" s="22" t="s">
        <v>267</v>
      </c>
      <c r="X12" s="22" t="s">
        <v>268</v>
      </c>
      <c r="Y12" s="22" t="s">
        <v>269</v>
      </c>
    </row>
    <row r="13" spans="1:25" x14ac:dyDescent="0.25">
      <c r="A13" s="22" t="s">
        <v>319</v>
      </c>
      <c r="B13" s="22" t="s">
        <v>370</v>
      </c>
      <c r="C13" t="s">
        <v>337</v>
      </c>
      <c r="D13" s="22" t="s">
        <v>272</v>
      </c>
      <c r="E13" s="22" t="s">
        <v>273</v>
      </c>
      <c r="F13" s="22" t="s">
        <v>274</v>
      </c>
      <c r="G13" t="s">
        <v>275</v>
      </c>
      <c r="H13" s="22" t="s">
        <v>276</v>
      </c>
      <c r="I13" s="22" t="s">
        <v>277</v>
      </c>
      <c r="K13" t="s">
        <v>278</v>
      </c>
      <c r="L13" t="s">
        <v>279</v>
      </c>
      <c r="M13" s="22" t="s">
        <v>280</v>
      </c>
      <c r="N13" s="22" t="s">
        <v>281</v>
      </c>
      <c r="T13" s="22" t="s">
        <v>282</v>
      </c>
      <c r="V13" s="22" t="s">
        <v>283</v>
      </c>
      <c r="W13" s="22" t="s">
        <v>284</v>
      </c>
      <c r="X13" s="22" t="s">
        <v>285</v>
      </c>
      <c r="Y13" s="22" t="s">
        <v>286</v>
      </c>
    </row>
    <row r="14" spans="1:25" x14ac:dyDescent="0.25">
      <c r="A14" s="22" t="s">
        <v>335</v>
      </c>
      <c r="B14" s="22" t="s">
        <v>387</v>
      </c>
      <c r="C14" t="s">
        <v>354</v>
      </c>
      <c r="D14" s="22" t="s">
        <v>288</v>
      </c>
      <c r="E14" s="22" t="s">
        <v>289</v>
      </c>
      <c r="F14" s="22" t="s">
        <v>290</v>
      </c>
      <c r="G14" t="s">
        <v>291</v>
      </c>
      <c r="H14" s="22" t="s">
        <v>292</v>
      </c>
      <c r="I14" s="22" t="s">
        <v>293</v>
      </c>
      <c r="K14" t="s">
        <v>294</v>
      </c>
      <c r="L14" t="s">
        <v>295</v>
      </c>
      <c r="M14" s="22" t="s">
        <v>296</v>
      </c>
      <c r="N14" s="22" t="s">
        <v>297</v>
      </c>
      <c r="T14" s="22" t="s">
        <v>298</v>
      </c>
      <c r="V14" s="22" t="s">
        <v>299</v>
      </c>
      <c r="X14" s="22" t="s">
        <v>300</v>
      </c>
      <c r="Y14" s="22" t="s">
        <v>301</v>
      </c>
    </row>
    <row r="15" spans="1:25" x14ac:dyDescent="0.25">
      <c r="A15" s="22" t="s">
        <v>352</v>
      </c>
      <c r="B15" s="22" t="s">
        <v>400</v>
      </c>
      <c r="C15" t="s">
        <v>371</v>
      </c>
      <c r="D15" s="22" t="s">
        <v>305</v>
      </c>
      <c r="E15" s="22" t="s">
        <v>306</v>
      </c>
      <c r="F15" s="22" t="s">
        <v>307</v>
      </c>
      <c r="G15" t="s">
        <v>308</v>
      </c>
      <c r="H15" s="22" t="s">
        <v>309</v>
      </c>
      <c r="I15" s="22" t="s">
        <v>310</v>
      </c>
      <c r="K15" t="s">
        <v>311</v>
      </c>
      <c r="L15" t="s">
        <v>312</v>
      </c>
      <c r="M15" s="22" t="s">
        <v>313</v>
      </c>
      <c r="N15" s="22" t="s">
        <v>314</v>
      </c>
      <c r="T15" s="22" t="s">
        <v>315</v>
      </c>
      <c r="V15" s="22" t="s">
        <v>316</v>
      </c>
      <c r="X15" s="22" t="s">
        <v>317</v>
      </c>
      <c r="Y15" s="22" t="s">
        <v>318</v>
      </c>
    </row>
    <row r="16" spans="1:25" x14ac:dyDescent="0.25">
      <c r="A16" s="22" t="s">
        <v>386</v>
      </c>
      <c r="B16" s="22" t="s">
        <v>412</v>
      </c>
      <c r="C16" t="s">
        <v>388</v>
      </c>
      <c r="D16" s="22" t="s">
        <v>321</v>
      </c>
      <c r="E16" s="22" t="s">
        <v>322</v>
      </c>
      <c r="F16" s="22" t="s">
        <v>323</v>
      </c>
      <c r="G16" t="s">
        <v>324</v>
      </c>
      <c r="H16" s="22" t="s">
        <v>325</v>
      </c>
      <c r="I16" s="22" t="s">
        <v>326</v>
      </c>
      <c r="K16" t="s">
        <v>327</v>
      </c>
      <c r="L16" t="s">
        <v>328</v>
      </c>
      <c r="M16" s="22" t="s">
        <v>329</v>
      </c>
      <c r="N16" s="22" t="s">
        <v>330</v>
      </c>
      <c r="T16" s="22" t="s">
        <v>331</v>
      </c>
      <c r="V16" s="22" t="s">
        <v>332</v>
      </c>
      <c r="X16" s="22" t="s">
        <v>333</v>
      </c>
      <c r="Y16" s="22" t="s">
        <v>334</v>
      </c>
    </row>
    <row r="17" spans="1:25" x14ac:dyDescent="0.25">
      <c r="A17" s="22" t="s">
        <v>426</v>
      </c>
      <c r="B17" s="22" t="s">
        <v>427</v>
      </c>
      <c r="C17" t="s">
        <v>1100</v>
      </c>
      <c r="D17" s="22" t="s">
        <v>338</v>
      </c>
      <c r="E17" s="22" t="s">
        <v>339</v>
      </c>
      <c r="F17" s="22" t="s">
        <v>340</v>
      </c>
      <c r="G17" t="s">
        <v>341</v>
      </c>
      <c r="H17" s="22" t="s">
        <v>342</v>
      </c>
      <c r="I17" s="22" t="s">
        <v>343</v>
      </c>
      <c r="K17" t="s">
        <v>344</v>
      </c>
      <c r="L17" t="s">
        <v>345</v>
      </c>
      <c r="M17" s="22" t="s">
        <v>346</v>
      </c>
      <c r="N17" s="22" t="s">
        <v>347</v>
      </c>
      <c r="T17" s="22" t="s">
        <v>348</v>
      </c>
      <c r="V17" s="22" t="s">
        <v>349</v>
      </c>
      <c r="X17" s="22" t="s">
        <v>350</v>
      </c>
      <c r="Y17" s="22" t="s">
        <v>351</v>
      </c>
    </row>
    <row r="18" spans="1:25" x14ac:dyDescent="0.25">
      <c r="A18" s="22" t="s">
        <v>470</v>
      </c>
      <c r="B18" s="22" t="s">
        <v>439</v>
      </c>
      <c r="C18" t="s">
        <v>413</v>
      </c>
      <c r="D18" s="22" t="s">
        <v>355</v>
      </c>
      <c r="E18" s="22" t="s">
        <v>356</v>
      </c>
      <c r="F18" s="22" t="s">
        <v>357</v>
      </c>
      <c r="G18" t="s">
        <v>358</v>
      </c>
      <c r="H18" s="22" t="s">
        <v>359</v>
      </c>
      <c r="I18" s="22" t="s">
        <v>360</v>
      </c>
      <c r="K18" t="s">
        <v>361</v>
      </c>
      <c r="L18" t="s">
        <v>362</v>
      </c>
      <c r="M18" s="22" t="s">
        <v>363</v>
      </c>
      <c r="N18" s="22" t="s">
        <v>364</v>
      </c>
      <c r="T18" s="22" t="s">
        <v>365</v>
      </c>
      <c r="V18" s="22" t="s">
        <v>366</v>
      </c>
      <c r="X18" s="22" t="s">
        <v>367</v>
      </c>
      <c r="Y18" s="22" t="s">
        <v>368</v>
      </c>
    </row>
    <row r="19" spans="1:25" x14ac:dyDescent="0.25">
      <c r="A19" s="22" t="s">
        <v>491</v>
      </c>
      <c r="B19" s="22" t="s">
        <v>451</v>
      </c>
      <c r="C19" t="s">
        <v>428</v>
      </c>
      <c r="D19" s="22" t="s">
        <v>372</v>
      </c>
      <c r="E19" s="22" t="s">
        <v>373</v>
      </c>
      <c r="F19" s="22" t="s">
        <v>374</v>
      </c>
      <c r="G19" t="s">
        <v>375</v>
      </c>
      <c r="H19" s="22" t="s">
        <v>376</v>
      </c>
      <c r="I19" s="22" t="s">
        <v>377</v>
      </c>
      <c r="K19" t="s">
        <v>378</v>
      </c>
      <c r="L19" t="s">
        <v>379</v>
      </c>
      <c r="M19" s="22" t="s">
        <v>380</v>
      </c>
      <c r="N19" s="22" t="s">
        <v>381</v>
      </c>
      <c r="T19" s="22" t="s">
        <v>382</v>
      </c>
      <c r="V19" s="22" t="s">
        <v>383</v>
      </c>
      <c r="X19" s="22" t="s">
        <v>384</v>
      </c>
      <c r="Y19" s="22" t="s">
        <v>385</v>
      </c>
    </row>
    <row r="20" spans="1:25" x14ac:dyDescent="0.25">
      <c r="A20" s="22" t="s">
        <v>500</v>
      </c>
      <c r="B20" s="22" t="s">
        <v>461</v>
      </c>
      <c r="C20" t="s">
        <v>440</v>
      </c>
      <c r="D20" s="22" t="s">
        <v>389</v>
      </c>
      <c r="E20" s="22" t="s">
        <v>390</v>
      </c>
      <c r="F20" s="22" t="s">
        <v>391</v>
      </c>
      <c r="G20" t="s">
        <v>392</v>
      </c>
      <c r="H20" s="22" t="s">
        <v>393</v>
      </c>
      <c r="I20" s="22" t="s">
        <v>394</v>
      </c>
      <c r="K20" t="s">
        <v>395</v>
      </c>
      <c r="M20" s="22" t="s">
        <v>281</v>
      </c>
      <c r="N20" s="22" t="s">
        <v>396</v>
      </c>
      <c r="V20" s="22" t="s">
        <v>397</v>
      </c>
      <c r="X20" s="22" t="s">
        <v>398</v>
      </c>
      <c r="Y20" s="22" t="s">
        <v>399</v>
      </c>
    </row>
    <row r="21" spans="1:25" x14ac:dyDescent="0.25">
      <c r="A21" s="22" t="s">
        <v>519</v>
      </c>
      <c r="B21" s="22" t="s">
        <v>481</v>
      </c>
      <c r="C21" t="s">
        <v>452</v>
      </c>
      <c r="D21" s="22" t="s">
        <v>401</v>
      </c>
      <c r="E21" s="22" t="s">
        <v>402</v>
      </c>
      <c r="F21" s="22" t="s">
        <v>403</v>
      </c>
      <c r="G21" t="s">
        <v>404</v>
      </c>
      <c r="H21" s="22" t="s">
        <v>405</v>
      </c>
      <c r="I21" s="22" t="s">
        <v>406</v>
      </c>
      <c r="K21" t="s">
        <v>407</v>
      </c>
      <c r="M21" s="22" t="s">
        <v>297</v>
      </c>
      <c r="N21" s="22" t="s">
        <v>408</v>
      </c>
      <c r="V21" s="22" t="s">
        <v>409</v>
      </c>
      <c r="X21" s="22" t="s">
        <v>410</v>
      </c>
      <c r="Y21" s="22" t="s">
        <v>411</v>
      </c>
    </row>
    <row r="22" spans="1:25" x14ac:dyDescent="0.25">
      <c r="A22" s="22" t="s">
        <v>536</v>
      </c>
      <c r="B22" s="22" t="s">
        <v>492</v>
      </c>
      <c r="C22" t="s">
        <v>471</v>
      </c>
      <c r="D22" s="22" t="s">
        <v>414</v>
      </c>
      <c r="E22" s="22" t="s">
        <v>415</v>
      </c>
      <c r="F22" s="22" t="s">
        <v>416</v>
      </c>
      <c r="G22" t="s">
        <v>417</v>
      </c>
      <c r="H22" s="22" t="s">
        <v>418</v>
      </c>
      <c r="I22" s="22" t="s">
        <v>419</v>
      </c>
      <c r="K22" t="s">
        <v>420</v>
      </c>
      <c r="M22" s="22" t="s">
        <v>421</v>
      </c>
      <c r="N22" s="22" t="s">
        <v>422</v>
      </c>
      <c r="V22" s="22" t="s">
        <v>423</v>
      </c>
      <c r="X22" s="22" t="s">
        <v>424</v>
      </c>
      <c r="Y22" s="22" t="s">
        <v>425</v>
      </c>
    </row>
    <row r="23" spans="1:25" x14ac:dyDescent="0.25">
      <c r="A23" s="22" t="s">
        <v>546</v>
      </c>
      <c r="B23" s="22" t="s">
        <v>501</v>
      </c>
      <c r="C23" t="s">
        <v>482</v>
      </c>
      <c r="D23" s="22" t="s">
        <v>429</v>
      </c>
      <c r="E23" s="22" t="s">
        <v>430</v>
      </c>
      <c r="F23" s="22" t="s">
        <v>431</v>
      </c>
      <c r="G23" t="s">
        <v>432</v>
      </c>
      <c r="I23" s="22" t="s">
        <v>433</v>
      </c>
      <c r="K23" t="s">
        <v>434</v>
      </c>
      <c r="M23" s="22" t="s">
        <v>435</v>
      </c>
      <c r="N23" s="22" t="s">
        <v>436</v>
      </c>
      <c r="X23" s="22" t="s">
        <v>437</v>
      </c>
      <c r="Y23" s="22" t="s">
        <v>438</v>
      </c>
    </row>
    <row r="24" spans="1:25" x14ac:dyDescent="0.25">
      <c r="A24" s="22" t="s">
        <v>556</v>
      </c>
      <c r="B24" s="22" t="s">
        <v>510</v>
      </c>
      <c r="C24" t="s">
        <v>493</v>
      </c>
      <c r="D24" s="22" t="s">
        <v>441</v>
      </c>
      <c r="E24" s="22" t="s">
        <v>442</v>
      </c>
      <c r="F24" s="22" t="s">
        <v>443</v>
      </c>
      <c r="G24" t="s">
        <v>444</v>
      </c>
      <c r="I24" s="22" t="s">
        <v>445</v>
      </c>
      <c r="K24" t="s">
        <v>446</v>
      </c>
      <c r="M24" s="22" t="s">
        <v>447</v>
      </c>
      <c r="N24" s="22" t="s">
        <v>448</v>
      </c>
      <c r="X24" s="22" t="s">
        <v>449</v>
      </c>
      <c r="Y24" s="22" t="s">
        <v>450</v>
      </c>
    </row>
    <row r="25" spans="1:25" x14ac:dyDescent="0.25">
      <c r="A25" s="22" t="s">
        <v>565</v>
      </c>
      <c r="B25" s="22" t="s">
        <v>520</v>
      </c>
      <c r="C25" t="s">
        <v>502</v>
      </c>
      <c r="E25" s="22" t="s">
        <v>453</v>
      </c>
      <c r="F25" s="22" t="s">
        <v>454</v>
      </c>
      <c r="G25" t="s">
        <v>455</v>
      </c>
      <c r="I25" s="22" t="s">
        <v>369</v>
      </c>
      <c r="K25" t="s">
        <v>456</v>
      </c>
      <c r="M25" s="22" t="s">
        <v>457</v>
      </c>
      <c r="N25" s="22" t="s">
        <v>458</v>
      </c>
      <c r="X25" s="22" t="s">
        <v>459</v>
      </c>
      <c r="Y25" s="22" t="s">
        <v>460</v>
      </c>
    </row>
    <row r="26" spans="1:25" x14ac:dyDescent="0.25">
      <c r="A26" s="22" t="s">
        <v>572</v>
      </c>
      <c r="B26" s="22" t="s">
        <v>528</v>
      </c>
      <c r="C26" t="s">
        <v>511</v>
      </c>
      <c r="E26" s="22" t="s">
        <v>462</v>
      </c>
      <c r="F26" s="22" t="s">
        <v>463</v>
      </c>
      <c r="G26" t="s">
        <v>464</v>
      </c>
      <c r="I26" s="22" t="s">
        <v>645</v>
      </c>
      <c r="K26" t="s">
        <v>465</v>
      </c>
      <c r="M26" s="22" t="s">
        <v>466</v>
      </c>
      <c r="N26" s="22" t="s">
        <v>467</v>
      </c>
      <c r="X26" s="22" t="s">
        <v>468</v>
      </c>
      <c r="Y26" s="22" t="s">
        <v>469</v>
      </c>
    </row>
    <row r="27" spans="1:25" x14ac:dyDescent="0.25">
      <c r="A27" s="22" t="s">
        <v>579</v>
      </c>
      <c r="B27" s="22" t="s">
        <v>537</v>
      </c>
      <c r="C27" t="s">
        <v>521</v>
      </c>
      <c r="E27" s="22" t="s">
        <v>472</v>
      </c>
      <c r="F27" s="22" t="s">
        <v>473</v>
      </c>
      <c r="G27" t="s">
        <v>474</v>
      </c>
      <c r="K27" t="s">
        <v>475</v>
      </c>
      <c r="M27" s="22" t="s">
        <v>476</v>
      </c>
      <c r="N27" s="22" t="s">
        <v>477</v>
      </c>
      <c r="X27" s="22" t="s">
        <v>478</v>
      </c>
      <c r="Y27" s="22" t="s">
        <v>479</v>
      </c>
    </row>
    <row r="28" spans="1:25" x14ac:dyDescent="0.25">
      <c r="A28" s="22" t="s">
        <v>587</v>
      </c>
      <c r="B28" s="22" t="s">
        <v>547</v>
      </c>
      <c r="C28" t="s">
        <v>529</v>
      </c>
      <c r="E28" s="22" t="s">
        <v>483</v>
      </c>
      <c r="F28" s="22" t="s">
        <v>484</v>
      </c>
      <c r="G28" t="s">
        <v>485</v>
      </c>
      <c r="K28" t="s">
        <v>486</v>
      </c>
      <c r="M28" s="22" t="s">
        <v>487</v>
      </c>
      <c r="N28" s="22" t="s">
        <v>488</v>
      </c>
      <c r="X28" s="22" t="s">
        <v>489</v>
      </c>
      <c r="Y28" s="22" t="s">
        <v>490</v>
      </c>
    </row>
    <row r="29" spans="1:25" x14ac:dyDescent="0.25">
      <c r="A29" s="22" t="s">
        <v>595</v>
      </c>
      <c r="B29" s="22" t="s">
        <v>557</v>
      </c>
      <c r="C29" t="s">
        <v>538</v>
      </c>
      <c r="E29" s="22" t="s">
        <v>494</v>
      </c>
      <c r="F29" s="22" t="s">
        <v>495</v>
      </c>
      <c r="G29" t="s">
        <v>496</v>
      </c>
      <c r="K29" t="s">
        <v>497</v>
      </c>
      <c r="M29" s="22" t="s">
        <v>314</v>
      </c>
      <c r="N29" s="22" t="s">
        <v>498</v>
      </c>
      <c r="X29" s="22" t="s">
        <v>499</v>
      </c>
    </row>
    <row r="30" spans="1:25" x14ac:dyDescent="0.25">
      <c r="A30" s="22" t="s">
        <v>602</v>
      </c>
      <c r="B30" s="22" t="s">
        <v>580</v>
      </c>
      <c r="C30" t="s">
        <v>548</v>
      </c>
      <c r="E30" s="22" t="s">
        <v>503</v>
      </c>
      <c r="F30" s="22" t="s">
        <v>504</v>
      </c>
      <c r="G30" t="s">
        <v>505</v>
      </c>
      <c r="K30" t="s">
        <v>506</v>
      </c>
      <c r="M30" s="22" t="s">
        <v>507</v>
      </c>
      <c r="N30" s="22" t="s">
        <v>508</v>
      </c>
      <c r="X30" s="22" t="s">
        <v>509</v>
      </c>
    </row>
    <row r="31" spans="1:25" x14ac:dyDescent="0.25">
      <c r="A31" s="22" t="s">
        <v>609</v>
      </c>
      <c r="B31" s="22" t="s">
        <v>588</v>
      </c>
      <c r="C31" t="s">
        <v>558</v>
      </c>
      <c r="E31" s="22" t="s">
        <v>512</v>
      </c>
      <c r="F31" s="22" t="s">
        <v>513</v>
      </c>
      <c r="G31" t="s">
        <v>514</v>
      </c>
      <c r="K31" t="s">
        <v>515</v>
      </c>
      <c r="M31" s="22" t="s">
        <v>516</v>
      </c>
      <c r="N31" s="22" t="s">
        <v>517</v>
      </c>
      <c r="X31" s="22" t="s">
        <v>518</v>
      </c>
    </row>
    <row r="32" spans="1:25" x14ac:dyDescent="0.25">
      <c r="A32" s="22" t="s">
        <v>622</v>
      </c>
      <c r="C32" t="s">
        <v>566</v>
      </c>
      <c r="E32" s="22" t="s">
        <v>522</v>
      </c>
      <c r="F32" s="22" t="s">
        <v>523</v>
      </c>
      <c r="G32" t="s">
        <v>524</v>
      </c>
      <c r="K32" t="s">
        <v>525</v>
      </c>
      <c r="M32" s="22" t="s">
        <v>330</v>
      </c>
      <c r="N32" s="22" t="s">
        <v>526</v>
      </c>
      <c r="X32" s="22" t="s">
        <v>527</v>
      </c>
    </row>
    <row r="33" spans="1:24" x14ac:dyDescent="0.25">
      <c r="A33" s="22" t="s">
        <v>661</v>
      </c>
      <c r="C33" t="s">
        <v>573</v>
      </c>
      <c r="E33" s="22" t="s">
        <v>530</v>
      </c>
      <c r="F33" s="22" t="s">
        <v>531</v>
      </c>
      <c r="G33" t="s">
        <v>532</v>
      </c>
      <c r="K33" t="s">
        <v>533</v>
      </c>
      <c r="M33" s="22" t="s">
        <v>347</v>
      </c>
      <c r="N33" s="22" t="s">
        <v>534</v>
      </c>
      <c r="X33" s="22" t="s">
        <v>535</v>
      </c>
    </row>
    <row r="34" spans="1:24" x14ac:dyDescent="0.25">
      <c r="A34" s="22" t="s">
        <v>667</v>
      </c>
      <c r="C34" t="s">
        <v>581</v>
      </c>
      <c r="E34" s="22" t="s">
        <v>539</v>
      </c>
      <c r="F34" s="22" t="s">
        <v>540</v>
      </c>
      <c r="G34" t="s">
        <v>541</v>
      </c>
      <c r="K34" t="s">
        <v>542</v>
      </c>
      <c r="M34" s="22" t="s">
        <v>543</v>
      </c>
      <c r="N34" s="22" t="s">
        <v>544</v>
      </c>
      <c r="X34" s="22" t="s">
        <v>545</v>
      </c>
    </row>
    <row r="35" spans="1:24" x14ac:dyDescent="0.25">
      <c r="A35" s="22" t="s">
        <v>677</v>
      </c>
      <c r="C35" t="s">
        <v>589</v>
      </c>
      <c r="E35" s="22" t="s">
        <v>549</v>
      </c>
      <c r="F35" s="22" t="s">
        <v>550</v>
      </c>
      <c r="G35" t="s">
        <v>551</v>
      </c>
      <c r="K35" t="s">
        <v>552</v>
      </c>
      <c r="M35" s="22" t="s">
        <v>553</v>
      </c>
      <c r="N35" s="22" t="s">
        <v>554</v>
      </c>
      <c r="X35" s="22" t="s">
        <v>555</v>
      </c>
    </row>
    <row r="36" spans="1:24" x14ac:dyDescent="0.25">
      <c r="A36" s="22" t="s">
        <v>683</v>
      </c>
      <c r="C36" t="s">
        <v>596</v>
      </c>
      <c r="E36" s="22" t="s">
        <v>634</v>
      </c>
      <c r="F36" s="22" t="s">
        <v>559</v>
      </c>
      <c r="G36" t="s">
        <v>560</v>
      </c>
      <c r="K36" t="s">
        <v>561</v>
      </c>
      <c r="M36" s="22" t="s">
        <v>562</v>
      </c>
      <c r="N36" s="22" t="s">
        <v>563</v>
      </c>
      <c r="X36" s="22" t="s">
        <v>564</v>
      </c>
    </row>
    <row r="37" spans="1:24" x14ac:dyDescent="0.25">
      <c r="A37" s="22" t="s">
        <v>689</v>
      </c>
      <c r="C37" t="s">
        <v>603</v>
      </c>
      <c r="F37" s="22" t="s">
        <v>567</v>
      </c>
      <c r="K37" t="s">
        <v>568</v>
      </c>
      <c r="M37" s="22" t="s">
        <v>569</v>
      </c>
      <c r="N37" s="22" t="s">
        <v>570</v>
      </c>
      <c r="X37" s="22" t="s">
        <v>571</v>
      </c>
    </row>
    <row r="38" spans="1:24" x14ac:dyDescent="0.25">
      <c r="A38" s="22" t="s">
        <v>695</v>
      </c>
      <c r="C38" t="s">
        <v>610</v>
      </c>
      <c r="F38" s="22" t="s">
        <v>574</v>
      </c>
      <c r="K38" t="s">
        <v>575</v>
      </c>
      <c r="M38" s="22" t="s">
        <v>576</v>
      </c>
      <c r="N38" s="22" t="s">
        <v>577</v>
      </c>
      <c r="X38" s="22" t="s">
        <v>578</v>
      </c>
    </row>
    <row r="39" spans="1:24" x14ac:dyDescent="0.25">
      <c r="A39" s="22" t="s">
        <v>701</v>
      </c>
      <c r="C39" t="s">
        <v>616</v>
      </c>
      <c r="F39" s="22" t="s">
        <v>582</v>
      </c>
      <c r="K39" t="s">
        <v>583</v>
      </c>
      <c r="M39" s="22" t="s">
        <v>584</v>
      </c>
      <c r="N39" s="22" t="s">
        <v>585</v>
      </c>
      <c r="X39" s="22" t="s">
        <v>586</v>
      </c>
    </row>
    <row r="40" spans="1:24" x14ac:dyDescent="0.25">
      <c r="A40" s="22" t="s">
        <v>707</v>
      </c>
      <c r="C40" t="s">
        <v>623</v>
      </c>
      <c r="F40" s="22" t="s">
        <v>590</v>
      </c>
      <c r="K40" t="s">
        <v>591</v>
      </c>
      <c r="M40" s="22" t="s">
        <v>592</v>
      </c>
      <c r="N40" s="22" t="s">
        <v>593</v>
      </c>
      <c r="X40" s="22" t="s">
        <v>594</v>
      </c>
    </row>
    <row r="41" spans="1:24" x14ac:dyDescent="0.25">
      <c r="A41" s="22" t="s">
        <v>717</v>
      </c>
      <c r="C41" t="s">
        <v>629</v>
      </c>
      <c r="F41" s="22" t="s">
        <v>597</v>
      </c>
      <c r="K41" t="s">
        <v>598</v>
      </c>
      <c r="M41" s="22" t="s">
        <v>599</v>
      </c>
      <c r="N41" s="22" t="s">
        <v>600</v>
      </c>
      <c r="X41" s="22" t="s">
        <v>601</v>
      </c>
    </row>
    <row r="42" spans="1:24" x14ac:dyDescent="0.25">
      <c r="A42" s="22" t="s">
        <v>723</v>
      </c>
      <c r="C42" t="s">
        <v>635</v>
      </c>
      <c r="F42" s="22" t="s">
        <v>604</v>
      </c>
      <c r="K42" t="s">
        <v>605</v>
      </c>
      <c r="M42" s="22" t="s">
        <v>606</v>
      </c>
      <c r="N42" s="22" t="s">
        <v>607</v>
      </c>
      <c r="X42" s="22" t="s">
        <v>608</v>
      </c>
    </row>
    <row r="43" spans="1:24" x14ac:dyDescent="0.25">
      <c r="A43" s="22" t="s">
        <v>734</v>
      </c>
      <c r="C43" t="s">
        <v>640</v>
      </c>
      <c r="F43" s="22" t="s">
        <v>611</v>
      </c>
      <c r="K43" t="s">
        <v>612</v>
      </c>
      <c r="M43" s="22" t="s">
        <v>613</v>
      </c>
      <c r="N43" s="22" t="s">
        <v>614</v>
      </c>
      <c r="X43" s="22" t="s">
        <v>615</v>
      </c>
    </row>
    <row r="44" spans="1:24" x14ac:dyDescent="0.25">
      <c r="A44" s="22" t="s">
        <v>740</v>
      </c>
      <c r="C44" t="s">
        <v>646</v>
      </c>
      <c r="F44" s="22" t="s">
        <v>617</v>
      </c>
      <c r="K44" t="s">
        <v>618</v>
      </c>
      <c r="M44" s="22" t="s">
        <v>619</v>
      </c>
      <c r="N44" s="22" t="s">
        <v>620</v>
      </c>
      <c r="X44" s="22" t="s">
        <v>621</v>
      </c>
    </row>
    <row r="45" spans="1:24" x14ac:dyDescent="0.25">
      <c r="A45" s="22" t="s">
        <v>746</v>
      </c>
      <c r="C45" t="s">
        <v>651</v>
      </c>
      <c r="F45" s="22" t="s">
        <v>624</v>
      </c>
      <c r="K45" t="s">
        <v>625</v>
      </c>
      <c r="M45" s="22" t="s">
        <v>626</v>
      </c>
      <c r="N45" s="22" t="s">
        <v>627</v>
      </c>
      <c r="X45" s="22" t="s">
        <v>628</v>
      </c>
    </row>
    <row r="46" spans="1:24" x14ac:dyDescent="0.25">
      <c r="A46" s="22" t="s">
        <v>1099</v>
      </c>
      <c r="C46" t="s">
        <v>656</v>
      </c>
      <c r="F46" s="22" t="s">
        <v>630</v>
      </c>
      <c r="K46" t="s">
        <v>631</v>
      </c>
      <c r="M46" s="22" t="s">
        <v>396</v>
      </c>
      <c r="N46" s="22" t="s">
        <v>632</v>
      </c>
      <c r="X46" s="22" t="s">
        <v>633</v>
      </c>
    </row>
    <row r="47" spans="1:24" x14ac:dyDescent="0.25">
      <c r="A47" s="22" t="s">
        <v>783</v>
      </c>
      <c r="C47" t="s">
        <v>662</v>
      </c>
      <c r="F47" s="22" t="s">
        <v>636</v>
      </c>
      <c r="K47" t="s">
        <v>637</v>
      </c>
      <c r="M47" s="22" t="s">
        <v>408</v>
      </c>
      <c r="N47" s="22" t="s">
        <v>638</v>
      </c>
      <c r="X47" s="22" t="s">
        <v>639</v>
      </c>
    </row>
    <row r="48" spans="1:24" x14ac:dyDescent="0.25">
      <c r="A48" s="22" t="s">
        <v>791</v>
      </c>
      <c r="C48" t="s">
        <v>668</v>
      </c>
      <c r="F48" s="22" t="s">
        <v>641</v>
      </c>
      <c r="K48" t="s">
        <v>642</v>
      </c>
      <c r="M48" s="22" t="s">
        <v>458</v>
      </c>
      <c r="N48" s="22" t="s">
        <v>643</v>
      </c>
      <c r="X48" s="22" t="s">
        <v>644</v>
      </c>
    </row>
    <row r="49" spans="1:24" x14ac:dyDescent="0.25">
      <c r="A49" s="22" t="s">
        <v>795</v>
      </c>
      <c r="C49" t="s">
        <v>672</v>
      </c>
      <c r="F49" s="22" t="s">
        <v>647</v>
      </c>
      <c r="K49" t="s">
        <v>648</v>
      </c>
      <c r="M49" s="22" t="s">
        <v>467</v>
      </c>
      <c r="N49" s="22" t="s">
        <v>649</v>
      </c>
      <c r="X49" s="22" t="s">
        <v>650</v>
      </c>
    </row>
    <row r="50" spans="1:24" x14ac:dyDescent="0.25">
      <c r="A50" s="22" t="s">
        <v>798</v>
      </c>
      <c r="C50" t="s">
        <v>678</v>
      </c>
      <c r="K50" t="s">
        <v>652</v>
      </c>
      <c r="M50" s="22" t="s">
        <v>653</v>
      </c>
      <c r="N50" s="22" t="s">
        <v>654</v>
      </c>
      <c r="X50" s="22" t="s">
        <v>655</v>
      </c>
    </row>
    <row r="51" spans="1:24" x14ac:dyDescent="0.25">
      <c r="A51" s="22" t="s">
        <v>801</v>
      </c>
      <c r="C51" t="s">
        <v>684</v>
      </c>
      <c r="K51" t="s">
        <v>657</v>
      </c>
      <c r="M51" s="22" t="s">
        <v>658</v>
      </c>
      <c r="N51" s="22" t="s">
        <v>659</v>
      </c>
      <c r="X51" s="22" t="s">
        <v>660</v>
      </c>
    </row>
    <row r="52" spans="1:24" x14ac:dyDescent="0.25">
      <c r="A52" s="22" t="s">
        <v>804</v>
      </c>
      <c r="C52" t="s">
        <v>690</v>
      </c>
      <c r="K52" t="s">
        <v>663</v>
      </c>
      <c r="M52" s="22" t="s">
        <v>664</v>
      </c>
      <c r="N52" s="22" t="s">
        <v>665</v>
      </c>
      <c r="X52" s="22" t="s">
        <v>666</v>
      </c>
    </row>
    <row r="53" spans="1:24" x14ac:dyDescent="0.25">
      <c r="A53" s="22" t="s">
        <v>806</v>
      </c>
      <c r="C53" t="s">
        <v>696</v>
      </c>
      <c r="K53" t="s">
        <v>669</v>
      </c>
      <c r="M53" s="22" t="s">
        <v>477</v>
      </c>
      <c r="N53" s="22" t="s">
        <v>670</v>
      </c>
      <c r="X53" s="22" t="s">
        <v>671</v>
      </c>
    </row>
    <row r="54" spans="1:24" x14ac:dyDescent="0.25">
      <c r="A54" s="22" t="s">
        <v>808</v>
      </c>
      <c r="C54" t="s">
        <v>702</v>
      </c>
      <c r="K54" t="s">
        <v>673</v>
      </c>
      <c r="M54" s="22" t="s">
        <v>674</v>
      </c>
      <c r="N54" s="22" t="s">
        <v>675</v>
      </c>
      <c r="X54" s="22" t="s">
        <v>676</v>
      </c>
    </row>
    <row r="55" spans="1:24" x14ac:dyDescent="0.25">
      <c r="A55" s="22" t="s">
        <v>811</v>
      </c>
      <c r="C55" t="s">
        <v>708</v>
      </c>
      <c r="K55" t="s">
        <v>679</v>
      </c>
      <c r="M55" s="22" t="s">
        <v>680</v>
      </c>
      <c r="N55" s="22" t="s">
        <v>681</v>
      </c>
      <c r="X55" s="22" t="s">
        <v>682</v>
      </c>
    </row>
    <row r="56" spans="1:24" x14ac:dyDescent="0.25">
      <c r="A56" s="22" t="s">
        <v>813</v>
      </c>
      <c r="C56" t="s">
        <v>712</v>
      </c>
      <c r="K56" t="s">
        <v>685</v>
      </c>
      <c r="M56" s="22" t="s">
        <v>686</v>
      </c>
      <c r="N56" s="22" t="s">
        <v>687</v>
      </c>
      <c r="X56" s="22" t="s">
        <v>688</v>
      </c>
    </row>
    <row r="57" spans="1:24" x14ac:dyDescent="0.25">
      <c r="A57" s="22" t="s">
        <v>815</v>
      </c>
      <c r="C57" t="s">
        <v>718</v>
      </c>
      <c r="K57" t="s">
        <v>691</v>
      </c>
      <c r="M57" s="22" t="s">
        <v>692</v>
      </c>
      <c r="N57" s="22" t="s">
        <v>693</v>
      </c>
      <c r="X57" s="22" t="s">
        <v>694</v>
      </c>
    </row>
    <row r="58" spans="1:24" x14ac:dyDescent="0.25">
      <c r="A58" s="22" t="s">
        <v>817</v>
      </c>
      <c r="C58" t="s">
        <v>724</v>
      </c>
      <c r="K58" t="s">
        <v>697</v>
      </c>
      <c r="M58" s="22" t="s">
        <v>698</v>
      </c>
      <c r="N58" s="22" t="s">
        <v>699</v>
      </c>
      <c r="X58" s="22" t="s">
        <v>700</v>
      </c>
    </row>
    <row r="59" spans="1:24" x14ac:dyDescent="0.25">
      <c r="A59" s="22" t="s">
        <v>820</v>
      </c>
      <c r="C59" t="s">
        <v>729</v>
      </c>
      <c r="K59" t="s">
        <v>703</v>
      </c>
      <c r="M59" s="22" t="s">
        <v>704</v>
      </c>
      <c r="N59" s="22" t="s">
        <v>705</v>
      </c>
      <c r="X59" s="22" t="s">
        <v>706</v>
      </c>
    </row>
    <row r="60" spans="1:24" x14ac:dyDescent="0.25">
      <c r="A60" s="22" t="s">
        <v>823</v>
      </c>
      <c r="C60" t="s">
        <v>735</v>
      </c>
      <c r="K60" t="s">
        <v>709</v>
      </c>
      <c r="M60" s="22" t="s">
        <v>517</v>
      </c>
      <c r="N60" s="22" t="s">
        <v>710</v>
      </c>
      <c r="X60" s="22" t="s">
        <v>711</v>
      </c>
    </row>
    <row r="61" spans="1:24" x14ac:dyDescent="0.25">
      <c r="A61" s="22" t="s">
        <v>825</v>
      </c>
      <c r="C61" t="s">
        <v>741</v>
      </c>
      <c r="K61" t="s">
        <v>713</v>
      </c>
      <c r="M61" s="22" t="s">
        <v>714</v>
      </c>
      <c r="N61" s="22" t="s">
        <v>715</v>
      </c>
      <c r="X61" s="22" t="s">
        <v>716</v>
      </c>
    </row>
    <row r="62" spans="1:24" x14ac:dyDescent="0.25">
      <c r="A62" s="22" t="s">
        <v>831</v>
      </c>
      <c r="C62" t="s">
        <v>747</v>
      </c>
      <c r="K62" t="s">
        <v>719</v>
      </c>
      <c r="M62" s="22" t="s">
        <v>720</v>
      </c>
      <c r="N62" s="22" t="s">
        <v>721</v>
      </c>
      <c r="X62" s="22" t="s">
        <v>722</v>
      </c>
    </row>
    <row r="63" spans="1:24" x14ac:dyDescent="0.25">
      <c r="C63" t="s">
        <v>752</v>
      </c>
      <c r="K63" t="s">
        <v>725</v>
      </c>
      <c r="M63" s="22" t="s">
        <v>726</v>
      </c>
      <c r="N63" s="22" t="s">
        <v>727</v>
      </c>
      <c r="X63" s="22" t="s">
        <v>728</v>
      </c>
    </row>
    <row r="64" spans="1:24" x14ac:dyDescent="0.25">
      <c r="C64" s="22" t="s">
        <v>270</v>
      </c>
      <c r="K64" t="s">
        <v>730</v>
      </c>
      <c r="M64" s="22" t="s">
        <v>731</v>
      </c>
      <c r="N64" s="22" t="s">
        <v>732</v>
      </c>
      <c r="X64" s="22" t="s">
        <v>733</v>
      </c>
    </row>
    <row r="65" spans="3:24" x14ac:dyDescent="0.25">
      <c r="C65" s="22" t="s">
        <v>480</v>
      </c>
      <c r="K65" t="s">
        <v>736</v>
      </c>
      <c r="M65" s="22" t="s">
        <v>737</v>
      </c>
      <c r="N65" s="22" t="s">
        <v>738</v>
      </c>
      <c r="X65" s="22" t="s">
        <v>739</v>
      </c>
    </row>
    <row r="66" spans="3:24" x14ac:dyDescent="0.25">
      <c r="C66" s="22" t="s">
        <v>788</v>
      </c>
      <c r="K66" t="s">
        <v>742</v>
      </c>
      <c r="M66" s="22" t="s">
        <v>743</v>
      </c>
      <c r="N66" s="22" t="s">
        <v>744</v>
      </c>
      <c r="X66" s="22" t="s">
        <v>745</v>
      </c>
    </row>
    <row r="67" spans="3:24" x14ac:dyDescent="0.25">
      <c r="K67" t="s">
        <v>748</v>
      </c>
      <c r="M67" s="22" t="s">
        <v>749</v>
      </c>
      <c r="N67" s="22" t="s">
        <v>750</v>
      </c>
      <c r="X67" s="22" t="s">
        <v>751</v>
      </c>
    </row>
    <row r="68" spans="3:24" x14ac:dyDescent="0.25">
      <c r="K68" t="s">
        <v>753</v>
      </c>
      <c r="M68" s="22" t="s">
        <v>754</v>
      </c>
      <c r="N68" s="22" t="s">
        <v>755</v>
      </c>
      <c r="X68" s="22" t="s">
        <v>756</v>
      </c>
    </row>
    <row r="69" spans="3:24" x14ac:dyDescent="0.25">
      <c r="K69" t="s">
        <v>757</v>
      </c>
      <c r="M69" s="22" t="s">
        <v>758</v>
      </c>
      <c r="N69" s="22" t="s">
        <v>759</v>
      </c>
      <c r="X69" s="22" t="s">
        <v>760</v>
      </c>
    </row>
    <row r="70" spans="3:24" x14ac:dyDescent="0.25">
      <c r="K70" t="s">
        <v>761</v>
      </c>
      <c r="M70" s="22" t="s">
        <v>762</v>
      </c>
      <c r="N70" s="22" t="s">
        <v>763</v>
      </c>
      <c r="X70" s="22" t="s">
        <v>764</v>
      </c>
    </row>
    <row r="71" spans="3:24" x14ac:dyDescent="0.25">
      <c r="K71" t="s">
        <v>765</v>
      </c>
      <c r="M71" s="22" t="s">
        <v>766</v>
      </c>
      <c r="N71" s="22" t="s">
        <v>767</v>
      </c>
      <c r="X71" s="22" t="s">
        <v>768</v>
      </c>
    </row>
    <row r="72" spans="3:24" x14ac:dyDescent="0.25">
      <c r="K72" t="s">
        <v>769</v>
      </c>
      <c r="M72" s="22" t="s">
        <v>534</v>
      </c>
      <c r="N72" s="22" t="s">
        <v>770</v>
      </c>
      <c r="X72" s="22" t="s">
        <v>771</v>
      </c>
    </row>
    <row r="73" spans="3:24" x14ac:dyDescent="0.25">
      <c r="K73" t="s">
        <v>772</v>
      </c>
      <c r="M73" s="22" t="s">
        <v>554</v>
      </c>
      <c r="X73" s="22" t="s">
        <v>773</v>
      </c>
    </row>
    <row r="74" spans="3:24" x14ac:dyDescent="0.25">
      <c r="K74" t="s">
        <v>774</v>
      </c>
      <c r="M74" s="22" t="s">
        <v>775</v>
      </c>
      <c r="X74" s="22" t="s">
        <v>776</v>
      </c>
    </row>
    <row r="75" spans="3:24" x14ac:dyDescent="0.25">
      <c r="K75" t="s">
        <v>777</v>
      </c>
      <c r="M75" s="22" t="s">
        <v>778</v>
      </c>
      <c r="X75" s="22" t="s">
        <v>779</v>
      </c>
    </row>
    <row r="76" spans="3:24" x14ac:dyDescent="0.25">
      <c r="K76" t="s">
        <v>780</v>
      </c>
      <c r="M76" s="22" t="s">
        <v>781</v>
      </c>
      <c r="X76" s="22" t="s">
        <v>782</v>
      </c>
    </row>
    <row r="77" spans="3:24" x14ac:dyDescent="0.25">
      <c r="M77" s="22" t="s">
        <v>784</v>
      </c>
      <c r="X77" s="22" t="s">
        <v>785</v>
      </c>
    </row>
    <row r="78" spans="3:24" x14ac:dyDescent="0.25">
      <c r="M78" s="22" t="s">
        <v>786</v>
      </c>
      <c r="X78" s="22" t="s">
        <v>787</v>
      </c>
    </row>
    <row r="79" spans="3:24" x14ac:dyDescent="0.25">
      <c r="M79" s="22" t="s">
        <v>607</v>
      </c>
      <c r="X79" s="22" t="s">
        <v>789</v>
      </c>
    </row>
    <row r="80" spans="3:24" x14ac:dyDescent="0.25">
      <c r="M80" s="22" t="s">
        <v>620</v>
      </c>
      <c r="X80" s="22" t="s">
        <v>790</v>
      </c>
    </row>
    <row r="81" spans="13:24" x14ac:dyDescent="0.25">
      <c r="M81" s="22" t="s">
        <v>643</v>
      </c>
      <c r="X81" s="22" t="s">
        <v>792</v>
      </c>
    </row>
    <row r="82" spans="13:24" x14ac:dyDescent="0.25">
      <c r="M82" s="22" t="s">
        <v>793</v>
      </c>
      <c r="X82" s="22" t="s">
        <v>794</v>
      </c>
    </row>
    <row r="83" spans="13:24" x14ac:dyDescent="0.25">
      <c r="M83" s="22" t="s">
        <v>796</v>
      </c>
      <c r="X83" s="22" t="s">
        <v>797</v>
      </c>
    </row>
    <row r="84" spans="13:24" x14ac:dyDescent="0.25">
      <c r="M84" s="22" t="s">
        <v>799</v>
      </c>
      <c r="X84" s="22" t="s">
        <v>800</v>
      </c>
    </row>
    <row r="85" spans="13:24" x14ac:dyDescent="0.25">
      <c r="M85" s="22" t="s">
        <v>802</v>
      </c>
      <c r="X85" s="22" t="s">
        <v>803</v>
      </c>
    </row>
    <row r="86" spans="13:24" x14ac:dyDescent="0.25">
      <c r="M86" s="22" t="s">
        <v>654</v>
      </c>
      <c r="X86" s="22" t="s">
        <v>805</v>
      </c>
    </row>
    <row r="87" spans="13:24" x14ac:dyDescent="0.25">
      <c r="M87" s="22" t="s">
        <v>659</v>
      </c>
      <c r="X87" s="22" t="s">
        <v>807</v>
      </c>
    </row>
    <row r="88" spans="13:24" x14ac:dyDescent="0.25">
      <c r="M88" s="22" t="s">
        <v>809</v>
      </c>
      <c r="X88" s="22" t="s">
        <v>810</v>
      </c>
    </row>
    <row r="89" spans="13:24" x14ac:dyDescent="0.25">
      <c r="M89" s="22" t="s">
        <v>681</v>
      </c>
      <c r="X89" s="22" t="s">
        <v>812</v>
      </c>
    </row>
    <row r="90" spans="13:24" x14ac:dyDescent="0.25">
      <c r="M90" s="22" t="s">
        <v>687</v>
      </c>
      <c r="X90" s="22" t="s">
        <v>814</v>
      </c>
    </row>
    <row r="91" spans="13:24" x14ac:dyDescent="0.25">
      <c r="M91" s="22" t="s">
        <v>710</v>
      </c>
      <c r="X91" s="22" t="s">
        <v>816</v>
      </c>
    </row>
    <row r="92" spans="13:24" x14ac:dyDescent="0.25">
      <c r="M92" s="22" t="s">
        <v>818</v>
      </c>
      <c r="X92" s="22" t="s">
        <v>819</v>
      </c>
    </row>
    <row r="93" spans="13:24" x14ac:dyDescent="0.25">
      <c r="M93" s="22" t="s">
        <v>821</v>
      </c>
      <c r="X93" s="22" t="s">
        <v>822</v>
      </c>
    </row>
    <row r="94" spans="13:24" x14ac:dyDescent="0.25">
      <c r="M94" s="22" t="s">
        <v>732</v>
      </c>
      <c r="X94" s="22" t="s">
        <v>824</v>
      </c>
    </row>
    <row r="95" spans="13:24" x14ac:dyDescent="0.25">
      <c r="M95" s="22" t="s">
        <v>738</v>
      </c>
      <c r="X95" s="22" t="s">
        <v>826</v>
      </c>
    </row>
    <row r="96" spans="13:24" x14ac:dyDescent="0.25">
      <c r="M96" s="22" t="s">
        <v>827</v>
      </c>
      <c r="X96" s="22" t="s">
        <v>828</v>
      </c>
    </row>
    <row r="97" spans="13:24" x14ac:dyDescent="0.25">
      <c r="M97" s="22" t="s">
        <v>829</v>
      </c>
      <c r="X97" s="22" t="s">
        <v>830</v>
      </c>
    </row>
    <row r="98" spans="13:24" x14ac:dyDescent="0.25">
      <c r="X98" s="22" t="s">
        <v>832</v>
      </c>
    </row>
    <row r="99" spans="13:24" x14ac:dyDescent="0.25">
      <c r="X99" s="22" t="s">
        <v>833</v>
      </c>
    </row>
    <row r="100" spans="13:24" x14ac:dyDescent="0.25">
      <c r="X100" s="22" t="s">
        <v>834</v>
      </c>
    </row>
    <row r="101" spans="13:24" x14ac:dyDescent="0.25">
      <c r="X101" s="22" t="s">
        <v>835</v>
      </c>
    </row>
    <row r="102" spans="13:24" x14ac:dyDescent="0.25">
      <c r="X102" s="22" t="s">
        <v>836</v>
      </c>
    </row>
    <row r="103" spans="13:24" x14ac:dyDescent="0.25">
      <c r="X103" s="22" t="s">
        <v>837</v>
      </c>
    </row>
    <row r="104" spans="13:24" x14ac:dyDescent="0.25">
      <c r="X104" s="22" t="s">
        <v>838</v>
      </c>
    </row>
    <row r="105" spans="13:24" x14ac:dyDescent="0.25">
      <c r="X105" s="22" t="s">
        <v>839</v>
      </c>
    </row>
    <row r="106" spans="13:24" x14ac:dyDescent="0.25">
      <c r="X106" s="22" t="s">
        <v>840</v>
      </c>
    </row>
    <row r="107" spans="13:24" x14ac:dyDescent="0.25">
      <c r="X107" s="22" t="s">
        <v>841</v>
      </c>
    </row>
    <row r="108" spans="13:24" x14ac:dyDescent="0.25">
      <c r="X108" s="22" t="s">
        <v>842</v>
      </c>
    </row>
    <row r="109" spans="13:24" x14ac:dyDescent="0.25">
      <c r="X109" s="22" t="s">
        <v>843</v>
      </c>
    </row>
    <row r="110" spans="13:24" x14ac:dyDescent="0.25">
      <c r="X110" s="22" t="s">
        <v>844</v>
      </c>
    </row>
    <row r="111" spans="13:24" x14ac:dyDescent="0.25">
      <c r="X111" s="22" t="s">
        <v>845</v>
      </c>
    </row>
    <row r="112" spans="13:24" x14ac:dyDescent="0.25">
      <c r="X112" s="22" t="s">
        <v>846</v>
      </c>
    </row>
    <row r="113" spans="24:24" x14ac:dyDescent="0.25">
      <c r="X113" s="22" t="s">
        <v>847</v>
      </c>
    </row>
    <row r="114" spans="24:24" x14ac:dyDescent="0.25">
      <c r="X114" s="22" t="s">
        <v>848</v>
      </c>
    </row>
    <row r="115" spans="24:24" x14ac:dyDescent="0.25">
      <c r="X115" s="22" t="s">
        <v>849</v>
      </c>
    </row>
    <row r="116" spans="24:24" x14ac:dyDescent="0.25">
      <c r="X116" s="22" t="s">
        <v>850</v>
      </c>
    </row>
    <row r="117" spans="24:24" x14ac:dyDescent="0.25">
      <c r="X117" s="22" t="s">
        <v>851</v>
      </c>
    </row>
    <row r="118" spans="24:24" x14ac:dyDescent="0.25">
      <c r="X118" s="22" t="s">
        <v>852</v>
      </c>
    </row>
    <row r="119" spans="24:24" x14ac:dyDescent="0.25">
      <c r="X119" s="22" t="s">
        <v>853</v>
      </c>
    </row>
  </sheetData>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showGridLines="0" zoomScaleNormal="100" workbookViewId="0">
      <pane ySplit="4" topLeftCell="A5" activePane="bottomLeft" state="frozen"/>
      <selection pane="bottomLeft"/>
    </sheetView>
  </sheetViews>
  <sheetFormatPr baseColWidth="10" defaultColWidth="9.140625" defaultRowHeight="15" x14ac:dyDescent="0.25"/>
  <cols>
    <col min="1" max="1" width="74" customWidth="1"/>
    <col min="2" max="2" width="8" customWidth="1"/>
    <col min="3" max="3" width="12" customWidth="1"/>
    <col min="4" max="4" width="18" customWidth="1"/>
    <col min="5" max="5" width="24" customWidth="1"/>
    <col min="6" max="6" width="16" customWidth="1"/>
  </cols>
  <sheetData>
    <row r="1" spans="1:6" ht="18.75" customHeight="1" x14ac:dyDescent="0.3">
      <c r="A1" s="23" t="s">
        <v>854</v>
      </c>
    </row>
    <row r="2" spans="1:6" ht="61.5" customHeight="1" x14ac:dyDescent="0.25">
      <c r="A2" s="2" t="s">
        <v>855</v>
      </c>
      <c r="B2" s="2"/>
      <c r="C2" s="2"/>
      <c r="D2" s="2"/>
      <c r="E2" s="2"/>
      <c r="F2" s="2"/>
    </row>
    <row r="4" spans="1:6" ht="31.5" customHeight="1" x14ac:dyDescent="0.25">
      <c r="A4" s="24" t="s">
        <v>856</v>
      </c>
      <c r="B4" s="24" t="s">
        <v>857</v>
      </c>
      <c r="C4" s="24" t="s">
        <v>858</v>
      </c>
      <c r="D4" s="24" t="s">
        <v>859</v>
      </c>
      <c r="E4" s="24" t="s">
        <v>860</v>
      </c>
      <c r="F4" s="24" t="s">
        <v>861</v>
      </c>
    </row>
    <row r="5" spans="1:6" ht="18" customHeight="1" x14ac:dyDescent="0.25">
      <c r="A5" s="25" t="s">
        <v>862</v>
      </c>
      <c r="B5" s="26" t="s">
        <v>863</v>
      </c>
      <c r="C5" s="26">
        <v>10</v>
      </c>
      <c r="D5" s="26">
        <f ca="1">D30</f>
        <v>10</v>
      </c>
      <c r="E5" s="27">
        <f t="shared" ref="E5:E20" ca="1" si="0">D5*20/16</f>
        <v>12.5</v>
      </c>
      <c r="F5" s="26" t="str">
        <f t="shared" ref="F5:F20" ca="1" si="1">IF(B5="min",IF(E5&gt;=C5,"✔ conforme","✘ à revoir"),IF(E5&lt;=C5,"✔ conforme","✘ à revoir"))</f>
        <v>✔ conforme</v>
      </c>
    </row>
    <row r="6" spans="1:6" ht="18" customHeight="1" x14ac:dyDescent="0.25">
      <c r="A6" s="25" t="s">
        <v>864</v>
      </c>
      <c r="B6" s="26" t="s">
        <v>863</v>
      </c>
      <c r="C6" s="26">
        <v>10</v>
      </c>
      <c r="D6" s="26">
        <f ca="1">D42</f>
        <v>16</v>
      </c>
      <c r="E6" s="27">
        <f t="shared" ca="1" si="0"/>
        <v>20</v>
      </c>
      <c r="F6" s="26" t="str">
        <f t="shared" ca="1" si="1"/>
        <v>✔ conforme</v>
      </c>
    </row>
    <row r="7" spans="1:6" ht="18" customHeight="1" x14ac:dyDescent="0.25">
      <c r="A7" s="25" t="s">
        <v>865</v>
      </c>
      <c r="B7" s="26" t="s">
        <v>863</v>
      </c>
      <c r="C7" s="26">
        <v>8</v>
      </c>
      <c r="D7" s="26">
        <f ca="1">D51</f>
        <v>9</v>
      </c>
      <c r="E7" s="27">
        <f t="shared" ca="1" si="0"/>
        <v>11.25</v>
      </c>
      <c r="F7" s="26" t="str">
        <f t="shared" ca="1" si="1"/>
        <v>✔ conforme</v>
      </c>
    </row>
    <row r="8" spans="1:6" ht="18" customHeight="1" x14ac:dyDescent="0.25">
      <c r="A8" s="25" t="s">
        <v>866</v>
      </c>
      <c r="B8" s="26" t="s">
        <v>863</v>
      </c>
      <c r="C8" s="26">
        <v>10</v>
      </c>
      <c r="D8" s="26">
        <f ca="1">D43+D44+D45+D46</f>
        <v>16</v>
      </c>
      <c r="E8" s="27">
        <f t="shared" ca="1" si="0"/>
        <v>20</v>
      </c>
      <c r="F8" s="26" t="str">
        <f t="shared" ca="1" si="1"/>
        <v>✔ conforme</v>
      </c>
    </row>
    <row r="9" spans="1:6" ht="18" customHeight="1" x14ac:dyDescent="0.25">
      <c r="A9" s="25" t="s">
        <v>867</v>
      </c>
      <c r="B9" s="26" t="s">
        <v>868</v>
      </c>
      <c r="C9" s="26">
        <v>4</v>
      </c>
      <c r="D9" s="26">
        <f ca="1">D32</f>
        <v>0</v>
      </c>
      <c r="E9" s="27">
        <f t="shared" ca="1" si="0"/>
        <v>0</v>
      </c>
      <c r="F9" s="26" t="str">
        <f t="shared" ca="1" si="1"/>
        <v>✔ conforme</v>
      </c>
    </row>
    <row r="10" spans="1:6" ht="18" customHeight="1" x14ac:dyDescent="0.25">
      <c r="A10" s="25" t="s">
        <v>869</v>
      </c>
      <c r="B10" s="26" t="s">
        <v>868</v>
      </c>
      <c r="C10" s="26">
        <v>4</v>
      </c>
      <c r="D10" s="26">
        <f ca="1">D41+D45</f>
        <v>1</v>
      </c>
      <c r="E10" s="27">
        <f t="shared" ca="1" si="0"/>
        <v>1.25</v>
      </c>
      <c r="F10" s="26" t="str">
        <f t="shared" ca="1" si="1"/>
        <v>✔ conforme</v>
      </c>
    </row>
    <row r="11" spans="1:6" ht="18" customHeight="1" x14ac:dyDescent="0.25">
      <c r="A11" s="25" t="s">
        <v>870</v>
      </c>
      <c r="B11" s="26" t="s">
        <v>868</v>
      </c>
      <c r="C11" s="26">
        <v>2</v>
      </c>
      <c r="D11" s="26">
        <f ca="1">D39</f>
        <v>0</v>
      </c>
      <c r="E11" s="27">
        <f t="shared" ca="1" si="0"/>
        <v>0</v>
      </c>
      <c r="F11" s="26" t="str">
        <f t="shared" ca="1" si="1"/>
        <v>✔ conforme</v>
      </c>
    </row>
    <row r="12" spans="1:6" ht="18" customHeight="1" x14ac:dyDescent="0.25">
      <c r="A12" s="25" t="s">
        <v>871</v>
      </c>
      <c r="B12" s="26" t="s">
        <v>868</v>
      </c>
      <c r="C12" s="26">
        <v>3</v>
      </c>
      <c r="D12" s="26">
        <f ca="1">D53</f>
        <v>2</v>
      </c>
      <c r="E12" s="27">
        <f t="shared" ca="1" si="0"/>
        <v>2.5</v>
      </c>
      <c r="F12" s="26" t="str">
        <f t="shared" ca="1" si="1"/>
        <v>✔ conforme</v>
      </c>
    </row>
    <row r="13" spans="1:6" ht="18" customHeight="1" x14ac:dyDescent="0.25">
      <c r="A13" s="25" t="s">
        <v>872</v>
      </c>
      <c r="B13" s="26" t="s">
        <v>863</v>
      </c>
      <c r="C13" s="26">
        <v>4</v>
      </c>
      <c r="D13" s="26">
        <f ca="1">D34</f>
        <v>4</v>
      </c>
      <c r="E13" s="27">
        <f t="shared" ca="1" si="0"/>
        <v>5</v>
      </c>
      <c r="F13" s="26" t="str">
        <f t="shared" ca="1" si="1"/>
        <v>✔ conforme</v>
      </c>
    </row>
    <row r="14" spans="1:6" ht="18" customHeight="1" x14ac:dyDescent="0.25">
      <c r="A14" s="25" t="s">
        <v>873</v>
      </c>
      <c r="B14" s="26" t="s">
        <v>863</v>
      </c>
      <c r="C14" s="26">
        <v>4</v>
      </c>
      <c r="D14" s="26">
        <f ca="1">D33</f>
        <v>4</v>
      </c>
      <c r="E14" s="27">
        <f t="shared" ca="1" si="0"/>
        <v>5</v>
      </c>
      <c r="F14" s="26" t="str">
        <f t="shared" ca="1" si="1"/>
        <v>✔ conforme</v>
      </c>
    </row>
    <row r="15" spans="1:6" ht="27.75" customHeight="1" x14ac:dyDescent="0.25">
      <c r="A15" s="25" t="s">
        <v>874</v>
      </c>
      <c r="B15" s="26" t="s">
        <v>868</v>
      </c>
      <c r="C15" s="26">
        <v>3</v>
      </c>
      <c r="D15" s="26">
        <f ca="1">D38+D40</f>
        <v>2</v>
      </c>
      <c r="E15" s="27">
        <f t="shared" ca="1" si="0"/>
        <v>2.5</v>
      </c>
      <c r="F15" s="26" t="str">
        <f t="shared" ca="1" si="1"/>
        <v>✔ conforme</v>
      </c>
    </row>
    <row r="16" spans="1:6" ht="18" customHeight="1" x14ac:dyDescent="0.25">
      <c r="A16" s="25" t="s">
        <v>875</v>
      </c>
      <c r="B16" s="26" t="s">
        <v>868</v>
      </c>
      <c r="C16" s="26">
        <v>4</v>
      </c>
      <c r="D16" s="26">
        <f ca="1">D54</f>
        <v>2</v>
      </c>
      <c r="E16" s="27">
        <f t="shared" ca="1" si="0"/>
        <v>2.5</v>
      </c>
      <c r="F16" s="26" t="str">
        <f t="shared" ca="1" si="1"/>
        <v>✔ conforme</v>
      </c>
    </row>
    <row r="17" spans="1:6" ht="18" customHeight="1" x14ac:dyDescent="0.25">
      <c r="A17" s="25" t="s">
        <v>876</v>
      </c>
      <c r="B17" s="26" t="s">
        <v>863</v>
      </c>
      <c r="C17" s="26">
        <v>8</v>
      </c>
      <c r="D17" s="26">
        <f ca="1">D47</f>
        <v>7</v>
      </c>
      <c r="E17" s="27">
        <f t="shared" ca="1" si="0"/>
        <v>8.75</v>
      </c>
      <c r="F17" s="26" t="str">
        <f t="shared" ca="1" si="1"/>
        <v>✔ conforme</v>
      </c>
    </row>
    <row r="18" spans="1:6" ht="18" customHeight="1" x14ac:dyDescent="0.25">
      <c r="A18" s="25" t="s">
        <v>877</v>
      </c>
      <c r="B18" s="26" t="s">
        <v>863</v>
      </c>
      <c r="C18" s="26">
        <v>4</v>
      </c>
      <c r="D18" s="26">
        <f ca="1">D48</f>
        <v>4</v>
      </c>
      <c r="E18" s="27">
        <f t="shared" ca="1" si="0"/>
        <v>5</v>
      </c>
      <c r="F18" s="26" t="str">
        <f t="shared" ca="1" si="1"/>
        <v>✔ conforme</v>
      </c>
    </row>
    <row r="19" spans="1:6" ht="18" customHeight="1" x14ac:dyDescent="0.25">
      <c r="A19" s="25" t="s">
        <v>878</v>
      </c>
      <c r="B19" s="26" t="s">
        <v>863</v>
      </c>
      <c r="C19" s="26">
        <v>6</v>
      </c>
      <c r="D19" s="26">
        <f ca="1">D49</f>
        <v>5</v>
      </c>
      <c r="E19" s="27">
        <f t="shared" ca="1" si="0"/>
        <v>6.25</v>
      </c>
      <c r="F19" s="26" t="str">
        <f t="shared" ca="1" si="1"/>
        <v>✔ conforme</v>
      </c>
    </row>
    <row r="20" spans="1:6" ht="27.75" customHeight="1" x14ac:dyDescent="0.25">
      <c r="A20" s="28" t="s">
        <v>879</v>
      </c>
      <c r="B20" s="29" t="s">
        <v>863</v>
      </c>
      <c r="C20" s="29">
        <v>4</v>
      </c>
      <c r="D20" s="29">
        <f ca="1">D38+D44</f>
        <v>4</v>
      </c>
      <c r="E20" s="30">
        <f t="shared" ca="1" si="0"/>
        <v>5</v>
      </c>
      <c r="F20" s="29" t="str">
        <f t="shared" ca="1" si="1"/>
        <v>✔ conforme</v>
      </c>
    </row>
    <row r="22" spans="1:6" x14ac:dyDescent="0.25">
      <c r="A22" s="31" t="s">
        <v>880</v>
      </c>
    </row>
    <row r="23" spans="1:6" x14ac:dyDescent="0.25">
      <c r="A23" s="32" t="s">
        <v>881</v>
      </c>
      <c r="C23" s="33">
        <v>1</v>
      </c>
      <c r="D23" s="33">
        <f ca="1">COUNTIF('Menus 4 semaines'!$B$8:$E$8,"Plat végétarien à base d'œuf")+SUMPRODUCT(COUNTIF('Menus 4 semaines'!$B$8:$E$8,Cat_08))+COUNTIF('Menus 4 semaines'!$B$8:$E$8,"Plat végétarien à base de légumineuses (&lt; 70 % de la portion)")+SUMPRODUCT(COUNTIF('Menus 4 semaines'!$B$8:$E$8,Cat_09))</f>
        <v>2</v>
      </c>
      <c r="F23" s="33" t="str">
        <f ca="1">IF(D23&gt;=C23,"✔ conforme","✘ à revoir")</f>
        <v>✔ conforme</v>
      </c>
    </row>
    <row r="24" spans="1:6" x14ac:dyDescent="0.25">
      <c r="A24" s="32" t="s">
        <v>882</v>
      </c>
      <c r="C24" s="33">
        <v>1</v>
      </c>
      <c r="D24" s="33">
        <f ca="1">COUNTIF('Menus 4 semaines'!$B$17:$E$17,"Plat végétarien à base d'œuf")+SUMPRODUCT(COUNTIF('Menus 4 semaines'!$B$17:$E$17,Cat_08))+COUNTIF('Menus 4 semaines'!$B$17:$E$17,"Plat végétarien à base de légumineuses (&lt; 70 % de la portion)")+SUMPRODUCT(COUNTIF('Menus 4 semaines'!$B$17:$E$17,Cat_09))</f>
        <v>2</v>
      </c>
      <c r="F24" s="33" t="str">
        <f ca="1">IF(D24&gt;=C24,"✔ conforme","✘ à revoir")</f>
        <v>✔ conforme</v>
      </c>
    </row>
    <row r="25" spans="1:6" x14ac:dyDescent="0.25">
      <c r="A25" s="32" t="s">
        <v>883</v>
      </c>
      <c r="C25" s="33">
        <v>1</v>
      </c>
      <c r="D25" s="33">
        <f ca="1">COUNTIF('Menus 4 semaines'!$B$26:$E$26,"Plat végétarien à base d'œuf")+SUMPRODUCT(COUNTIF('Menus 4 semaines'!$B$26:$E$26,Cat_08))+COUNTIF('Menus 4 semaines'!$B$26:$E$26,"Plat végétarien à base de légumineuses (&lt; 70 % de la portion)")+SUMPRODUCT(COUNTIF('Menus 4 semaines'!$B$26:$E$26,Cat_09))</f>
        <v>2</v>
      </c>
      <c r="F25" s="33" t="str">
        <f ca="1">IF(D25&gt;=C25,"✔ conforme","✘ à revoir")</f>
        <v>✔ conforme</v>
      </c>
    </row>
    <row r="26" spans="1:6" x14ac:dyDescent="0.25">
      <c r="A26" s="32" t="s">
        <v>884</v>
      </c>
      <c r="C26" s="33">
        <v>1</v>
      </c>
      <c r="D26" s="33">
        <f ca="1">COUNTIF('Menus 4 semaines'!$B$35:$E$35,"Plat végétarien à base d'œuf")+SUMPRODUCT(COUNTIF('Menus 4 semaines'!$B$35:$E$35,Cat_08))+COUNTIF('Menus 4 semaines'!$B$35:$E$35,"Plat végétarien à base de légumineuses (&lt; 70 % de la portion)")+SUMPRODUCT(COUNTIF('Menus 4 semaines'!$B$35:$E$35,Cat_09))</f>
        <v>2</v>
      </c>
      <c r="F26" s="33" t="str">
        <f ca="1">IF(D26&gt;=C26,"✔ conforme","✘ à revoir")</f>
        <v>✔ conforme</v>
      </c>
    </row>
    <row r="29" spans="1:6" x14ac:dyDescent="0.25">
      <c r="A29" s="31" t="s">
        <v>885</v>
      </c>
    </row>
    <row r="30" spans="1:6" x14ac:dyDescent="0.25">
      <c r="A30" s="32" t="s">
        <v>9</v>
      </c>
      <c r="D30" s="33">
        <f ca="1">COUNTIF('Menus 4 semaines'!$B$5:$E$40,A30)+SUMPRODUCT(COUNTIF('Menus 4 semaines'!$B$5:$E$40,Cat_01))</f>
        <v>10</v>
      </c>
    </row>
    <row r="31" spans="1:6" x14ac:dyDescent="0.25">
      <c r="A31" s="32" t="s">
        <v>10</v>
      </c>
      <c r="D31" s="33">
        <f ca="1">COUNTIF('Menus 4 semaines'!$B$5:$E$40,A31)+SUMPRODUCT(COUNTIF('Menus 4 semaines'!$B$5:$E$40,Cat_02))</f>
        <v>6</v>
      </c>
    </row>
    <row r="32" spans="1:6" x14ac:dyDescent="0.25">
      <c r="A32" s="32" t="s">
        <v>39</v>
      </c>
      <c r="D32" s="33">
        <f ca="1">COUNTIF('Menus 4 semaines'!$B$5:$E$40,A32)+SUMPRODUCT(COUNTIF('Menus 4 semaines'!$B$5:$E$40,Cat_03))</f>
        <v>0</v>
      </c>
    </row>
    <row r="33" spans="1:4" x14ac:dyDescent="0.25">
      <c r="A33" s="32" t="s">
        <v>13</v>
      </c>
      <c r="D33" s="33">
        <f ca="1">COUNTIF('Menus 4 semaines'!$B$5:$E$40,A33)+SUMPRODUCT(COUNTIF('Menus 4 semaines'!$B$5:$E$40,Cat_04))</f>
        <v>4</v>
      </c>
    </row>
    <row r="34" spans="1:4" x14ac:dyDescent="0.25">
      <c r="A34" s="32" t="s">
        <v>15</v>
      </c>
      <c r="D34" s="33">
        <f ca="1">COUNTIF('Menus 4 semaines'!$B$5:$E$40,A34)+SUMPRODUCT(COUNTIF('Menus 4 semaines'!$B$5:$E$40,Cat_05))</f>
        <v>4</v>
      </c>
    </row>
    <row r="35" spans="1:4" x14ac:dyDescent="0.25">
      <c r="A35" s="32" t="s">
        <v>37</v>
      </c>
      <c r="D35" s="33">
        <f ca="1">COUNTIF('Menus 4 semaines'!$B$5:$E$40,A35)+SUMPRODUCT(COUNTIF('Menus 4 semaines'!$B$5:$E$40,Cat_06))</f>
        <v>0</v>
      </c>
    </row>
    <row r="36" spans="1:4" x14ac:dyDescent="0.25">
      <c r="A36" s="32" t="s">
        <v>40</v>
      </c>
      <c r="D36" s="33">
        <f ca="1">COUNTIF('Menus 4 semaines'!$B$5:$E$40,A36)+SUMPRODUCT(COUNTIF('Menus 4 semaines'!$B$5:$E$40,Cat_07))</f>
        <v>0</v>
      </c>
    </row>
    <row r="37" spans="1:4" x14ac:dyDescent="0.25">
      <c r="A37" s="32" t="s">
        <v>12</v>
      </c>
      <c r="D37" s="33">
        <f ca="1">COUNTIF('Menus 4 semaines'!$B$5:$E$40,A37)+SUMPRODUCT(COUNTIF('Menus 4 semaines'!$B$5:$E$40,Cat_08))</f>
        <v>6</v>
      </c>
    </row>
    <row r="38" spans="1:4" x14ac:dyDescent="0.25">
      <c r="A38" s="32" t="s">
        <v>14</v>
      </c>
      <c r="D38" s="33">
        <f ca="1">COUNTIF('Menus 4 semaines'!$B$5:$E$40,A38)+SUMPRODUCT(COUNTIF('Menus 4 semaines'!$B$5:$E$40,Cat_09))</f>
        <v>2</v>
      </c>
    </row>
    <row r="39" spans="1:4" x14ac:dyDescent="0.25">
      <c r="A39" s="32" t="s">
        <v>41</v>
      </c>
      <c r="D39" s="33">
        <f ca="1">COUNTIF('Menus 4 semaines'!$B$5:$E$40,A39)+SUMPRODUCT(COUNTIF('Menus 4 semaines'!$B$5:$E$40,Cat_10))</f>
        <v>0</v>
      </c>
    </row>
    <row r="40" spans="1:4" x14ac:dyDescent="0.25">
      <c r="A40" s="32" t="s">
        <v>42</v>
      </c>
      <c r="D40" s="33">
        <f ca="1">COUNTIF('Menus 4 semaines'!$B$5:$E$40,A40)+SUMPRODUCT(COUNTIF('Menus 4 semaines'!$B$5:$E$40,Cat_11))</f>
        <v>0</v>
      </c>
    </row>
    <row r="41" spans="1:4" x14ac:dyDescent="0.25">
      <c r="A41" s="32" t="s">
        <v>43</v>
      </c>
      <c r="D41" s="33">
        <f ca="1">COUNTIF('Menus 4 semaines'!$B$5:$E$40,A41)+SUMPRODUCT(COUNTIF('Menus 4 semaines'!$B$5:$E$40,Cat_12))</f>
        <v>0</v>
      </c>
    </row>
    <row r="42" spans="1:4" x14ac:dyDescent="0.25">
      <c r="A42" s="32" t="s">
        <v>17</v>
      </c>
      <c r="D42" s="33">
        <f ca="1">COUNTIF('Menus 4 semaines'!$B$5:$E$40,A42)+SUMPRODUCT(COUNTIF('Menus 4 semaines'!$B$5:$E$40,Cat_13))</f>
        <v>16</v>
      </c>
    </row>
    <row r="43" spans="1:4" x14ac:dyDescent="0.25">
      <c r="A43" s="32" t="s">
        <v>18</v>
      </c>
      <c r="D43" s="33">
        <f ca="1">COUNTIF('Menus 4 semaines'!$B$5:$E$40,A43)+SUMPRODUCT(COUNTIF('Menus 4 semaines'!$B$5:$E$40,Cat_14))</f>
        <v>12</v>
      </c>
    </row>
    <row r="44" spans="1:4" x14ac:dyDescent="0.25">
      <c r="A44" s="32" t="s">
        <v>19</v>
      </c>
      <c r="D44" s="33">
        <f ca="1">COUNTIF('Menus 4 semaines'!$B$5:$E$40,A44)+SUMPRODUCT(COUNTIF('Menus 4 semaines'!$B$5:$E$40,Cat_15))</f>
        <v>2</v>
      </c>
    </row>
    <row r="45" spans="1:4" x14ac:dyDescent="0.25">
      <c r="A45" s="32" t="s">
        <v>31</v>
      </c>
      <c r="D45" s="33">
        <f ca="1">COUNTIF('Menus 4 semaines'!$B$5:$E$40,A45)+SUMPRODUCT(COUNTIF('Menus 4 semaines'!$B$5:$E$40,Cat_16))</f>
        <v>1</v>
      </c>
    </row>
    <row r="46" spans="1:4" x14ac:dyDescent="0.25">
      <c r="A46" s="32" t="s">
        <v>28</v>
      </c>
      <c r="D46" s="33">
        <f ca="1">COUNTIF('Menus 4 semaines'!$B$5:$E$40,A46)+SUMPRODUCT(COUNTIF('Menus 4 semaines'!$B$5:$E$40,Cat_17))</f>
        <v>1</v>
      </c>
    </row>
    <row r="47" spans="1:4" x14ac:dyDescent="0.25">
      <c r="A47" s="32" t="s">
        <v>21</v>
      </c>
      <c r="D47" s="33">
        <f ca="1">COUNTIF('Menus 4 semaines'!$B$5:$E$40,A47)+SUMPRODUCT(COUNTIF('Menus 4 semaines'!$B$5:$E$40,Cat_18))</f>
        <v>7</v>
      </c>
    </row>
    <row r="48" spans="1:4" x14ac:dyDescent="0.25">
      <c r="A48" s="32" t="s">
        <v>23</v>
      </c>
      <c r="D48" s="33">
        <f ca="1">COUNTIF('Menus 4 semaines'!$B$5:$E$40,A48)+SUMPRODUCT(COUNTIF('Menus 4 semaines'!$B$5:$E$40,Cat_19))</f>
        <v>4</v>
      </c>
    </row>
    <row r="49" spans="1:4" x14ac:dyDescent="0.25">
      <c r="A49" s="32" t="s">
        <v>22</v>
      </c>
      <c r="D49" s="33">
        <f ca="1">COUNTIF('Menus 4 semaines'!$B$5:$E$40,A49)+SUMPRODUCT(COUNTIF('Menus 4 semaines'!$B$5:$E$40,Cat_20))</f>
        <v>5</v>
      </c>
    </row>
    <row r="50" spans="1:4" x14ac:dyDescent="0.25">
      <c r="A50" s="32" t="s">
        <v>36</v>
      </c>
      <c r="D50" s="33">
        <f ca="1">COUNTIF('Menus 4 semaines'!$B$5:$E$40,A50)+SUMPRODUCT(COUNTIF('Menus 4 semaines'!$B$5:$E$40,Cat_21))</f>
        <v>0</v>
      </c>
    </row>
    <row r="51" spans="1:4" x14ac:dyDescent="0.25">
      <c r="A51" s="32" t="s">
        <v>25</v>
      </c>
      <c r="D51" s="33">
        <f ca="1">COUNTIF('Menus 4 semaines'!$B$5:$E$40,A51)+SUMPRODUCT(COUNTIF('Menus 4 semaines'!$B$5:$E$40,Cat_22))</f>
        <v>9</v>
      </c>
    </row>
    <row r="52" spans="1:4" x14ac:dyDescent="0.25">
      <c r="A52" s="32" t="s">
        <v>26</v>
      </c>
      <c r="D52" s="33">
        <f ca="1">COUNTIF('Menus 4 semaines'!$B$5:$E$40,A52)+SUMPRODUCT(COUNTIF('Menus 4 semaines'!$B$5:$E$40,Cat_23))</f>
        <v>3</v>
      </c>
    </row>
    <row r="53" spans="1:4" x14ac:dyDescent="0.25">
      <c r="A53" s="32" t="s">
        <v>29</v>
      </c>
      <c r="D53" s="33">
        <f ca="1">COUNTIF('Menus 4 semaines'!$B$5:$E$40,A53)+SUMPRODUCT(COUNTIF('Menus 4 semaines'!$B$5:$E$40,Cat_24))</f>
        <v>2</v>
      </c>
    </row>
    <row r="54" spans="1:4" x14ac:dyDescent="0.25">
      <c r="A54" s="32" t="s">
        <v>32</v>
      </c>
      <c r="D54" s="33">
        <f ca="1">COUNTIF('Menus 4 semaines'!$B$5:$E$40,A54)+SUMPRODUCT(COUNTIF('Menus 4 semaines'!$B$5:$E$40,Cat_25))</f>
        <v>2</v>
      </c>
    </row>
  </sheetData>
  <mergeCells count="1">
    <mergeCell ref="A2:F2"/>
  </mergeCells>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showGridLines="0" zoomScaleNormal="100" workbookViewId="0">
      <pane ySplit="4" topLeftCell="A5" activePane="bottomLeft" state="frozen"/>
      <selection pane="bottomLeft"/>
    </sheetView>
  </sheetViews>
  <sheetFormatPr baseColWidth="10" defaultColWidth="9.140625" defaultRowHeight="15" x14ac:dyDescent="0.25"/>
  <cols>
    <col min="1" max="1" width="74" customWidth="1"/>
    <col min="2" max="2" width="8" customWidth="1"/>
    <col min="3" max="3" width="12" customWidth="1"/>
    <col min="4" max="4" width="18" customWidth="1"/>
    <col min="5" max="5" width="24" customWidth="1"/>
    <col min="6" max="6" width="16" customWidth="1"/>
  </cols>
  <sheetData>
    <row r="1" spans="1:6" ht="18.75" customHeight="1" x14ac:dyDescent="0.3">
      <c r="A1" s="23" t="s">
        <v>886</v>
      </c>
    </row>
    <row r="2" spans="1:6" ht="61.5" customHeight="1" x14ac:dyDescent="0.25">
      <c r="A2" s="2" t="s">
        <v>887</v>
      </c>
      <c r="B2" s="2"/>
      <c r="C2" s="2"/>
      <c r="D2" s="2"/>
      <c r="E2" s="2"/>
      <c r="F2" s="2"/>
    </row>
    <row r="4" spans="1:6" ht="31.5" customHeight="1" x14ac:dyDescent="0.25">
      <c r="A4" s="24" t="s">
        <v>856</v>
      </c>
      <c r="B4" s="24" t="s">
        <v>857</v>
      </c>
      <c r="C4" s="24" t="s">
        <v>858</v>
      </c>
      <c r="D4" s="24" t="s">
        <v>859</v>
      </c>
      <c r="E4" s="24" t="s">
        <v>860</v>
      </c>
      <c r="F4" s="24" t="s">
        <v>861</v>
      </c>
    </row>
    <row r="5" spans="1:6" ht="18" customHeight="1" x14ac:dyDescent="0.25">
      <c r="A5" s="25" t="s">
        <v>862</v>
      </c>
      <c r="B5" s="26" t="s">
        <v>863</v>
      </c>
      <c r="C5" s="26">
        <v>10</v>
      </c>
      <c r="D5" s="26">
        <f ca="1">D31</f>
        <v>13</v>
      </c>
      <c r="E5" s="26">
        <f t="shared" ref="E5:E20" ca="1" si="0">D5</f>
        <v>13</v>
      </c>
      <c r="F5" s="26" t="str">
        <f t="shared" ref="F5:F20" ca="1" si="1">IF(B5="min",IF(E5&gt;=C5,"✔ conforme","✘ à revoir"),IF(E5&lt;=C5,"✔ conforme","✘ à revoir"))</f>
        <v>✔ conforme</v>
      </c>
    </row>
    <row r="6" spans="1:6" ht="18" customHeight="1" x14ac:dyDescent="0.25">
      <c r="A6" s="25" t="s">
        <v>864</v>
      </c>
      <c r="B6" s="26" t="s">
        <v>863</v>
      </c>
      <c r="C6" s="26">
        <v>10</v>
      </c>
      <c r="D6" s="26">
        <f ca="1">D43</f>
        <v>20</v>
      </c>
      <c r="E6" s="26">
        <f t="shared" ca="1" si="0"/>
        <v>20</v>
      </c>
      <c r="F6" s="26" t="str">
        <f t="shared" ca="1" si="1"/>
        <v>✔ conforme</v>
      </c>
    </row>
    <row r="7" spans="1:6" ht="18" customHeight="1" x14ac:dyDescent="0.25">
      <c r="A7" s="25" t="s">
        <v>865</v>
      </c>
      <c r="B7" s="26" t="s">
        <v>863</v>
      </c>
      <c r="C7" s="26">
        <v>8</v>
      </c>
      <c r="D7" s="26">
        <f ca="1">D52</f>
        <v>11</v>
      </c>
      <c r="E7" s="26">
        <f t="shared" ca="1" si="0"/>
        <v>11</v>
      </c>
      <c r="F7" s="26" t="str">
        <f t="shared" ca="1" si="1"/>
        <v>✔ conforme</v>
      </c>
    </row>
    <row r="8" spans="1:6" ht="18" customHeight="1" x14ac:dyDescent="0.25">
      <c r="A8" s="25" t="s">
        <v>866</v>
      </c>
      <c r="B8" s="26" t="s">
        <v>863</v>
      </c>
      <c r="C8" s="26">
        <v>10</v>
      </c>
      <c r="D8" s="26">
        <f ca="1">D44+D45+D46+D47</f>
        <v>20</v>
      </c>
      <c r="E8" s="26">
        <f t="shared" ca="1" si="0"/>
        <v>20</v>
      </c>
      <c r="F8" s="26" t="str">
        <f t="shared" ca="1" si="1"/>
        <v>✔ conforme</v>
      </c>
    </row>
    <row r="9" spans="1:6" ht="18" customHeight="1" x14ac:dyDescent="0.25">
      <c r="A9" s="25" t="s">
        <v>867</v>
      </c>
      <c r="B9" s="26" t="s">
        <v>868</v>
      </c>
      <c r="C9" s="26">
        <v>4</v>
      </c>
      <c r="D9" s="26">
        <f ca="1">D33</f>
        <v>0</v>
      </c>
      <c r="E9" s="26">
        <f t="shared" ca="1" si="0"/>
        <v>0</v>
      </c>
      <c r="F9" s="26" t="str">
        <f t="shared" ca="1" si="1"/>
        <v>✔ conforme</v>
      </c>
    </row>
    <row r="10" spans="1:6" ht="18" customHeight="1" x14ac:dyDescent="0.25">
      <c r="A10" s="25" t="s">
        <v>869</v>
      </c>
      <c r="B10" s="26" t="s">
        <v>868</v>
      </c>
      <c r="C10" s="26">
        <v>4</v>
      </c>
      <c r="D10" s="26">
        <f ca="1">D42+D46</f>
        <v>0</v>
      </c>
      <c r="E10" s="26">
        <f t="shared" ca="1" si="0"/>
        <v>0</v>
      </c>
      <c r="F10" s="26" t="str">
        <f t="shared" ca="1" si="1"/>
        <v>✔ conforme</v>
      </c>
    </row>
    <row r="11" spans="1:6" ht="18" customHeight="1" x14ac:dyDescent="0.25">
      <c r="A11" s="25" t="s">
        <v>870</v>
      </c>
      <c r="B11" s="26" t="s">
        <v>868</v>
      </c>
      <c r="C11" s="26">
        <v>2</v>
      </c>
      <c r="D11" s="26">
        <f ca="1">D40</f>
        <v>0</v>
      </c>
      <c r="E11" s="26">
        <f t="shared" ca="1" si="0"/>
        <v>0</v>
      </c>
      <c r="F11" s="26" t="str">
        <f t="shared" ca="1" si="1"/>
        <v>✔ conforme</v>
      </c>
    </row>
    <row r="12" spans="1:6" ht="18" customHeight="1" x14ac:dyDescent="0.25">
      <c r="A12" s="25" t="s">
        <v>871</v>
      </c>
      <c r="B12" s="26" t="s">
        <v>868</v>
      </c>
      <c r="C12" s="26">
        <v>3</v>
      </c>
      <c r="D12" s="26">
        <f ca="1">D54</f>
        <v>2</v>
      </c>
      <c r="E12" s="26">
        <f t="shared" ca="1" si="0"/>
        <v>2</v>
      </c>
      <c r="F12" s="26" t="str">
        <f t="shared" ca="1" si="1"/>
        <v>✔ conforme</v>
      </c>
    </row>
    <row r="13" spans="1:6" ht="18" customHeight="1" x14ac:dyDescent="0.25">
      <c r="A13" s="25" t="s">
        <v>872</v>
      </c>
      <c r="B13" s="26" t="s">
        <v>863</v>
      </c>
      <c r="C13" s="26">
        <v>4</v>
      </c>
      <c r="D13" s="26">
        <f ca="1">D35</f>
        <v>5</v>
      </c>
      <c r="E13" s="26">
        <f t="shared" ca="1" si="0"/>
        <v>5</v>
      </c>
      <c r="F13" s="26" t="str">
        <f t="shared" ca="1" si="1"/>
        <v>✔ conforme</v>
      </c>
    </row>
    <row r="14" spans="1:6" ht="18" customHeight="1" x14ac:dyDescent="0.25">
      <c r="A14" s="25" t="s">
        <v>873</v>
      </c>
      <c r="B14" s="26" t="s">
        <v>863</v>
      </c>
      <c r="C14" s="26">
        <v>4</v>
      </c>
      <c r="D14" s="26">
        <f ca="1">D34</f>
        <v>4</v>
      </c>
      <c r="E14" s="26">
        <f t="shared" ca="1" si="0"/>
        <v>4</v>
      </c>
      <c r="F14" s="26" t="str">
        <f t="shared" ca="1" si="1"/>
        <v>✔ conforme</v>
      </c>
    </row>
    <row r="15" spans="1:6" ht="27.75" customHeight="1" x14ac:dyDescent="0.25">
      <c r="A15" s="25" t="s">
        <v>874</v>
      </c>
      <c r="B15" s="26" t="s">
        <v>868</v>
      </c>
      <c r="C15" s="26">
        <v>3</v>
      </c>
      <c r="D15" s="26">
        <f ca="1">D39+D41</f>
        <v>3</v>
      </c>
      <c r="E15" s="26">
        <f t="shared" ca="1" si="0"/>
        <v>3</v>
      </c>
      <c r="F15" s="26" t="str">
        <f t="shared" ca="1" si="1"/>
        <v>✔ conforme</v>
      </c>
    </row>
    <row r="16" spans="1:6" ht="18" customHeight="1" x14ac:dyDescent="0.25">
      <c r="A16" s="25" t="s">
        <v>875</v>
      </c>
      <c r="B16" s="26" t="s">
        <v>868</v>
      </c>
      <c r="C16" s="26">
        <v>4</v>
      </c>
      <c r="D16" s="26">
        <f ca="1">D55</f>
        <v>3</v>
      </c>
      <c r="E16" s="26">
        <f t="shared" ca="1" si="0"/>
        <v>3</v>
      </c>
      <c r="F16" s="26" t="str">
        <f t="shared" ca="1" si="1"/>
        <v>✔ conforme</v>
      </c>
    </row>
    <row r="17" spans="1:6" ht="18" customHeight="1" x14ac:dyDescent="0.25">
      <c r="A17" s="25" t="s">
        <v>876</v>
      </c>
      <c r="B17" s="26" t="s">
        <v>863</v>
      </c>
      <c r="C17" s="26">
        <v>8</v>
      </c>
      <c r="D17" s="26">
        <f ca="1">D48</f>
        <v>8</v>
      </c>
      <c r="E17" s="26">
        <f t="shared" ca="1" si="0"/>
        <v>8</v>
      </c>
      <c r="F17" s="26" t="str">
        <f t="shared" ca="1" si="1"/>
        <v>✔ conforme</v>
      </c>
    </row>
    <row r="18" spans="1:6" ht="18" customHeight="1" x14ac:dyDescent="0.25">
      <c r="A18" s="25" t="s">
        <v>877</v>
      </c>
      <c r="B18" s="26" t="s">
        <v>863</v>
      </c>
      <c r="C18" s="26">
        <v>4</v>
      </c>
      <c r="D18" s="26">
        <f ca="1">D49</f>
        <v>4</v>
      </c>
      <c r="E18" s="26">
        <f t="shared" ca="1" si="0"/>
        <v>4</v>
      </c>
      <c r="F18" s="26" t="str">
        <f t="shared" ca="1" si="1"/>
        <v>✔ conforme</v>
      </c>
    </row>
    <row r="19" spans="1:6" ht="18" customHeight="1" x14ac:dyDescent="0.25">
      <c r="A19" s="25" t="s">
        <v>878</v>
      </c>
      <c r="B19" s="26" t="s">
        <v>863</v>
      </c>
      <c r="C19" s="26">
        <v>6</v>
      </c>
      <c r="D19" s="26">
        <f ca="1">D50</f>
        <v>6</v>
      </c>
      <c r="E19" s="26">
        <f t="shared" ca="1" si="0"/>
        <v>6</v>
      </c>
      <c r="F19" s="26" t="str">
        <f t="shared" ca="1" si="1"/>
        <v>✔ conforme</v>
      </c>
    </row>
    <row r="20" spans="1:6" ht="27.75" customHeight="1" x14ac:dyDescent="0.25">
      <c r="A20" s="28" t="s">
        <v>879</v>
      </c>
      <c r="B20" s="29" t="s">
        <v>863</v>
      </c>
      <c r="C20" s="29">
        <v>4</v>
      </c>
      <c r="D20" s="29">
        <f ca="1">D39+D45</f>
        <v>6</v>
      </c>
      <c r="E20" s="29">
        <f t="shared" ca="1" si="0"/>
        <v>6</v>
      </c>
      <c r="F20" s="29" t="str">
        <f t="shared" ca="1" si="1"/>
        <v>✔ conforme</v>
      </c>
    </row>
    <row r="22" spans="1:6" x14ac:dyDescent="0.25">
      <c r="A22" s="31" t="s">
        <v>880</v>
      </c>
    </row>
    <row r="23" spans="1:6" x14ac:dyDescent="0.25">
      <c r="A23" s="32" t="s">
        <v>881</v>
      </c>
      <c r="C23" s="33">
        <v>1</v>
      </c>
      <c r="D23" s="33">
        <f ca="1">COUNTIF('Menus 5 semaines'!$B$8:$E$8,"Plat végétarien à base d'œuf")+SUMPRODUCT(COUNTIF('Menus 5 semaines'!$B$8:$E$8,Cat_08))+COUNTIF('Menus 5 semaines'!$B$8:$E$8,"Plat végétarien à base de légumineuses (&lt; 70 % de la portion)")+SUMPRODUCT(COUNTIF('Menus 5 semaines'!$B$8:$E$8,Cat_09))</f>
        <v>2</v>
      </c>
      <c r="F23" s="33" t="str">
        <f ca="1">IF(D23&gt;=C23,"✔ conforme","✘ à revoir")</f>
        <v>✔ conforme</v>
      </c>
    </row>
    <row r="24" spans="1:6" x14ac:dyDescent="0.25">
      <c r="A24" s="32" t="s">
        <v>882</v>
      </c>
      <c r="C24" s="33">
        <v>1</v>
      </c>
      <c r="D24" s="33">
        <f ca="1">COUNTIF('Menus 5 semaines'!$B$17:$E$17,"Plat végétarien à base d'œuf")+SUMPRODUCT(COUNTIF('Menus 5 semaines'!$B$17:$E$17,Cat_08))+COUNTIF('Menus 5 semaines'!$B$17:$E$17,"Plat végétarien à base de légumineuses (&lt; 70 % de la portion)")+SUMPRODUCT(COUNTIF('Menus 5 semaines'!$B$17:$E$17,Cat_09))</f>
        <v>2</v>
      </c>
      <c r="F24" s="33" t="str">
        <f ca="1">IF(D24&gt;=C24,"✔ conforme","✘ à revoir")</f>
        <v>✔ conforme</v>
      </c>
    </row>
    <row r="25" spans="1:6" x14ac:dyDescent="0.25">
      <c r="A25" s="32" t="s">
        <v>883</v>
      </c>
      <c r="C25" s="33">
        <v>1</v>
      </c>
      <c r="D25" s="33">
        <f ca="1">COUNTIF('Menus 5 semaines'!$B$26:$E$26,"Plat végétarien à base d'œuf")+SUMPRODUCT(COUNTIF('Menus 5 semaines'!$B$26:$E$26,Cat_08))+COUNTIF('Menus 5 semaines'!$B$26:$E$26,"Plat végétarien à base de légumineuses (&lt; 70 % de la portion)")+SUMPRODUCT(COUNTIF('Menus 5 semaines'!$B$26:$E$26,Cat_09))</f>
        <v>2</v>
      </c>
      <c r="F25" s="33" t="str">
        <f ca="1">IF(D25&gt;=C25,"✔ conforme","✘ à revoir")</f>
        <v>✔ conforme</v>
      </c>
    </row>
    <row r="26" spans="1:6" x14ac:dyDescent="0.25">
      <c r="A26" s="32" t="s">
        <v>884</v>
      </c>
      <c r="C26" s="33">
        <v>1</v>
      </c>
      <c r="D26" s="33">
        <f ca="1">COUNTIF('Menus 5 semaines'!$B$35:$E$35,"Plat végétarien à base d'œuf")+SUMPRODUCT(COUNTIF('Menus 5 semaines'!$B$35:$E$35,Cat_08))+COUNTIF('Menus 5 semaines'!$B$35:$E$35,"Plat végétarien à base de légumineuses (&lt; 70 % de la portion)")+SUMPRODUCT(COUNTIF('Menus 5 semaines'!$B$35:$E$35,Cat_09))</f>
        <v>2</v>
      </c>
      <c r="F26" s="33" t="str">
        <f ca="1">IF(D26&gt;=C26,"✔ conforme","✘ à revoir")</f>
        <v>✔ conforme</v>
      </c>
    </row>
    <row r="27" spans="1:6" x14ac:dyDescent="0.25">
      <c r="A27" s="32" t="s">
        <v>888</v>
      </c>
      <c r="C27" s="33">
        <v>1</v>
      </c>
      <c r="D27" s="33">
        <f ca="1">COUNTIF('Menus 5 semaines'!$B$44:$E$44,"Plat végétarien à base d'œuf")+SUMPRODUCT(COUNTIF('Menus 5 semaines'!$B$44:$E$44,Cat_08))+COUNTIF('Menus 5 semaines'!$B$44:$E$44,"Plat végétarien à base de légumineuses (&lt; 70 % de la portion)")+SUMPRODUCT(COUNTIF('Menus 5 semaines'!$B$44:$E$44,Cat_09))</f>
        <v>2</v>
      </c>
      <c r="F27" s="33" t="str">
        <f ca="1">IF(D27&gt;=C27,"✔ conforme","✘ à revoir")</f>
        <v>✔ conforme</v>
      </c>
    </row>
    <row r="30" spans="1:6" x14ac:dyDescent="0.25">
      <c r="A30" s="31" t="s">
        <v>885</v>
      </c>
    </row>
    <row r="31" spans="1:6" x14ac:dyDescent="0.25">
      <c r="A31" s="32" t="s">
        <v>9</v>
      </c>
      <c r="D31" s="33">
        <f ca="1">COUNTIF('Menus 5 semaines'!$B$5:$E$49,A31)+SUMPRODUCT(COUNTIF('Menus 5 semaines'!$B$5:$E$49,Cat_01))</f>
        <v>13</v>
      </c>
    </row>
    <row r="32" spans="1:6" x14ac:dyDescent="0.25">
      <c r="A32" s="32" t="s">
        <v>10</v>
      </c>
      <c r="D32" s="33">
        <f ca="1">COUNTIF('Menus 5 semaines'!$B$5:$E$49,A32)+SUMPRODUCT(COUNTIF('Menus 5 semaines'!$B$5:$E$49,Cat_02))</f>
        <v>7</v>
      </c>
    </row>
    <row r="33" spans="1:4" x14ac:dyDescent="0.25">
      <c r="A33" s="32" t="s">
        <v>39</v>
      </c>
      <c r="D33" s="33">
        <f ca="1">COUNTIF('Menus 5 semaines'!$B$5:$E$49,A33)+SUMPRODUCT(COUNTIF('Menus 5 semaines'!$B$5:$E$49,Cat_03))</f>
        <v>0</v>
      </c>
    </row>
    <row r="34" spans="1:4" x14ac:dyDescent="0.25">
      <c r="A34" s="32" t="s">
        <v>13</v>
      </c>
      <c r="D34" s="33">
        <f ca="1">COUNTIF('Menus 5 semaines'!$B$5:$E$49,A34)+SUMPRODUCT(COUNTIF('Menus 5 semaines'!$B$5:$E$49,Cat_04))</f>
        <v>4</v>
      </c>
    </row>
    <row r="35" spans="1:4" x14ac:dyDescent="0.25">
      <c r="A35" s="32" t="s">
        <v>15</v>
      </c>
      <c r="D35" s="33">
        <f ca="1">COUNTIF('Menus 5 semaines'!$B$5:$E$49,A35)+SUMPRODUCT(COUNTIF('Menus 5 semaines'!$B$5:$E$49,Cat_05))</f>
        <v>5</v>
      </c>
    </row>
    <row r="36" spans="1:4" x14ac:dyDescent="0.25">
      <c r="A36" s="32" t="s">
        <v>37</v>
      </c>
      <c r="D36" s="33">
        <f ca="1">COUNTIF('Menus 5 semaines'!$B$5:$E$49,A36)+SUMPRODUCT(COUNTIF('Menus 5 semaines'!$B$5:$E$49,Cat_06))</f>
        <v>1</v>
      </c>
    </row>
    <row r="37" spans="1:4" x14ac:dyDescent="0.25">
      <c r="A37" s="32" t="s">
        <v>40</v>
      </c>
      <c r="D37" s="33">
        <f ca="1">COUNTIF('Menus 5 semaines'!$B$5:$E$49,A37)+SUMPRODUCT(COUNTIF('Menus 5 semaines'!$B$5:$E$49,Cat_07))</f>
        <v>0</v>
      </c>
    </row>
    <row r="38" spans="1:4" x14ac:dyDescent="0.25">
      <c r="A38" s="32" t="s">
        <v>12</v>
      </c>
      <c r="D38" s="33">
        <f ca="1">COUNTIF('Menus 5 semaines'!$B$5:$E$49,A38)+SUMPRODUCT(COUNTIF('Menus 5 semaines'!$B$5:$E$49,Cat_08))</f>
        <v>7</v>
      </c>
    </row>
    <row r="39" spans="1:4" x14ac:dyDescent="0.25">
      <c r="A39" s="32" t="s">
        <v>14</v>
      </c>
      <c r="D39" s="33">
        <f ca="1">COUNTIF('Menus 5 semaines'!$B$5:$E$49,A39)+SUMPRODUCT(COUNTIF('Menus 5 semaines'!$B$5:$E$49,Cat_09))</f>
        <v>3</v>
      </c>
    </row>
    <row r="40" spans="1:4" x14ac:dyDescent="0.25">
      <c r="A40" s="32" t="s">
        <v>41</v>
      </c>
      <c r="D40" s="33">
        <f ca="1">COUNTIF('Menus 5 semaines'!$B$5:$E$49,A40)+SUMPRODUCT(COUNTIF('Menus 5 semaines'!$B$5:$E$49,Cat_10))</f>
        <v>0</v>
      </c>
    </row>
    <row r="41" spans="1:4" x14ac:dyDescent="0.25">
      <c r="A41" s="32" t="s">
        <v>42</v>
      </c>
      <c r="D41" s="33">
        <f ca="1">COUNTIF('Menus 5 semaines'!$B$5:$E$49,A41)+SUMPRODUCT(COUNTIF('Menus 5 semaines'!$B$5:$E$49,Cat_11))</f>
        <v>0</v>
      </c>
    </row>
    <row r="42" spans="1:4" x14ac:dyDescent="0.25">
      <c r="A42" s="32" t="s">
        <v>43</v>
      </c>
      <c r="D42" s="33">
        <f ca="1">COUNTIF('Menus 5 semaines'!$B$5:$E$49,A42)+SUMPRODUCT(COUNTIF('Menus 5 semaines'!$B$5:$E$49,Cat_12))</f>
        <v>0</v>
      </c>
    </row>
    <row r="43" spans="1:4" x14ac:dyDescent="0.25">
      <c r="A43" s="32" t="s">
        <v>17</v>
      </c>
      <c r="D43" s="33">
        <f ca="1">COUNTIF('Menus 5 semaines'!$B$5:$E$49,A43)+SUMPRODUCT(COUNTIF('Menus 5 semaines'!$B$5:$E$49,Cat_13))</f>
        <v>20</v>
      </c>
    </row>
    <row r="44" spans="1:4" x14ac:dyDescent="0.25">
      <c r="A44" s="32" t="s">
        <v>18</v>
      </c>
      <c r="D44" s="33">
        <f ca="1">COUNTIF('Menus 5 semaines'!$B$5:$E$49,A44)+SUMPRODUCT(COUNTIF('Menus 5 semaines'!$B$5:$E$49,Cat_14))</f>
        <v>16</v>
      </c>
    </row>
    <row r="45" spans="1:4" x14ac:dyDescent="0.25">
      <c r="A45" s="32" t="s">
        <v>19</v>
      </c>
      <c r="D45" s="33">
        <f ca="1">COUNTIF('Menus 5 semaines'!$B$5:$E$49,A45)+SUMPRODUCT(COUNTIF('Menus 5 semaines'!$B$5:$E$49,Cat_15))</f>
        <v>3</v>
      </c>
    </row>
    <row r="46" spans="1:4" x14ac:dyDescent="0.25">
      <c r="A46" s="32" t="s">
        <v>31</v>
      </c>
      <c r="D46" s="33">
        <f ca="1">COUNTIF('Menus 5 semaines'!$B$5:$E$49,A46)+SUMPRODUCT(COUNTIF('Menus 5 semaines'!$B$5:$E$49,Cat_16))</f>
        <v>0</v>
      </c>
    </row>
    <row r="47" spans="1:4" x14ac:dyDescent="0.25">
      <c r="A47" s="32" t="s">
        <v>28</v>
      </c>
      <c r="D47" s="33">
        <f ca="1">COUNTIF('Menus 5 semaines'!$B$5:$E$49,A47)+SUMPRODUCT(COUNTIF('Menus 5 semaines'!$B$5:$E$49,Cat_17))</f>
        <v>1</v>
      </c>
    </row>
    <row r="48" spans="1:4" x14ac:dyDescent="0.25">
      <c r="A48" s="32" t="s">
        <v>21</v>
      </c>
      <c r="D48" s="33">
        <f ca="1">COUNTIF('Menus 5 semaines'!$B$5:$E$49,A48)+SUMPRODUCT(COUNTIF('Menus 5 semaines'!$B$5:$E$49,Cat_18))</f>
        <v>8</v>
      </c>
    </row>
    <row r="49" spans="1:4" x14ac:dyDescent="0.25">
      <c r="A49" s="32" t="s">
        <v>23</v>
      </c>
      <c r="D49" s="33">
        <f ca="1">COUNTIF('Menus 5 semaines'!$B$5:$E$49,A49)+SUMPRODUCT(COUNTIF('Menus 5 semaines'!$B$5:$E$49,Cat_19))</f>
        <v>4</v>
      </c>
    </row>
    <row r="50" spans="1:4" x14ac:dyDescent="0.25">
      <c r="A50" s="32" t="s">
        <v>22</v>
      </c>
      <c r="D50" s="33">
        <f ca="1">COUNTIF('Menus 5 semaines'!$B$5:$E$49,A50)+SUMPRODUCT(COUNTIF('Menus 5 semaines'!$B$5:$E$49,Cat_20))</f>
        <v>6</v>
      </c>
    </row>
    <row r="51" spans="1:4" x14ac:dyDescent="0.25">
      <c r="A51" s="32" t="s">
        <v>36</v>
      </c>
      <c r="D51" s="33">
        <f ca="1">COUNTIF('Menus 5 semaines'!$B$5:$E$49,A51)+SUMPRODUCT(COUNTIF('Menus 5 semaines'!$B$5:$E$49,Cat_21))</f>
        <v>2</v>
      </c>
    </row>
    <row r="52" spans="1:4" x14ac:dyDescent="0.25">
      <c r="A52" s="32" t="s">
        <v>25</v>
      </c>
      <c r="D52" s="33">
        <f ca="1">COUNTIF('Menus 5 semaines'!$B$5:$E$49,A52)+SUMPRODUCT(COUNTIF('Menus 5 semaines'!$B$5:$E$49,Cat_22))</f>
        <v>11</v>
      </c>
    </row>
    <row r="53" spans="1:4" x14ac:dyDescent="0.25">
      <c r="A53" s="32" t="s">
        <v>26</v>
      </c>
      <c r="D53" s="33">
        <f ca="1">COUNTIF('Menus 5 semaines'!$B$5:$E$49,A53)+SUMPRODUCT(COUNTIF('Menus 5 semaines'!$B$5:$E$49,Cat_23))</f>
        <v>4</v>
      </c>
    </row>
    <row r="54" spans="1:4" x14ac:dyDescent="0.25">
      <c r="A54" s="32" t="s">
        <v>29</v>
      </c>
      <c r="D54" s="33">
        <f ca="1">COUNTIF('Menus 5 semaines'!$B$5:$E$49,A54)+SUMPRODUCT(COUNTIF('Menus 5 semaines'!$B$5:$E$49,Cat_24))</f>
        <v>2</v>
      </c>
    </row>
    <row r="55" spans="1:4" x14ac:dyDescent="0.25">
      <c r="A55" s="32" t="s">
        <v>32</v>
      </c>
      <c r="D55" s="33">
        <f ca="1">COUNTIF('Menus 5 semaines'!$B$5:$E$49,A55)+SUMPRODUCT(COUNTIF('Menus 5 semaines'!$B$5:$E$49,Cat_25))</f>
        <v>3</v>
      </c>
    </row>
  </sheetData>
  <mergeCells count="1">
    <mergeCell ref="A2:F2"/>
  </mergeCells>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showGridLines="0" topLeftCell="A7" zoomScaleNormal="100" workbookViewId="0"/>
  </sheetViews>
  <sheetFormatPr baseColWidth="10" defaultColWidth="9.140625" defaultRowHeight="15" x14ac:dyDescent="0.25"/>
  <cols>
    <col min="1" max="1" width="46" customWidth="1"/>
    <col min="2" max="3" width="20" customWidth="1"/>
    <col min="4" max="4" width="60" customWidth="1"/>
  </cols>
  <sheetData>
    <row r="1" spans="1:4" ht="18.75" customHeight="1" x14ac:dyDescent="0.3">
      <c r="A1" s="23" t="s">
        <v>889</v>
      </c>
    </row>
    <row r="3" spans="1:4" ht="30" customHeight="1" x14ac:dyDescent="0.25">
      <c r="A3" s="24" t="s">
        <v>890</v>
      </c>
      <c r="B3" s="24" t="s">
        <v>891</v>
      </c>
      <c r="C3" s="24" t="s">
        <v>892</v>
      </c>
      <c r="D3" s="24" t="s">
        <v>893</v>
      </c>
    </row>
    <row r="4" spans="1:4" ht="31.5" customHeight="1" x14ac:dyDescent="0.25">
      <c r="A4" s="25" t="s">
        <v>894</v>
      </c>
      <c r="B4" s="26" t="s">
        <v>895</v>
      </c>
      <c r="C4" s="26" t="s">
        <v>896</v>
      </c>
      <c r="D4" s="25" t="s">
        <v>897</v>
      </c>
    </row>
    <row r="5" spans="1:4" ht="31.5" customHeight="1" x14ac:dyDescent="0.25">
      <c r="A5" s="25" t="s">
        <v>898</v>
      </c>
      <c r="B5" s="26" t="s">
        <v>899</v>
      </c>
      <c r="C5" s="26" t="s">
        <v>900</v>
      </c>
      <c r="D5" s="25" t="s">
        <v>901</v>
      </c>
    </row>
    <row r="6" spans="1:4" ht="31.5" customHeight="1" x14ac:dyDescent="0.25">
      <c r="A6" s="25" t="s">
        <v>902</v>
      </c>
      <c r="B6" s="26" t="s">
        <v>903</v>
      </c>
      <c r="C6" s="26" t="s">
        <v>904</v>
      </c>
      <c r="D6" s="25" t="s">
        <v>905</v>
      </c>
    </row>
    <row r="7" spans="1:4" ht="31.5" customHeight="1" x14ac:dyDescent="0.25">
      <c r="A7" s="25" t="s">
        <v>906</v>
      </c>
      <c r="B7" s="26" t="s">
        <v>907</v>
      </c>
      <c r="C7" s="26" t="s">
        <v>907</v>
      </c>
      <c r="D7" s="25" t="s">
        <v>908</v>
      </c>
    </row>
    <row r="9" spans="1:4" ht="15.75" customHeight="1" x14ac:dyDescent="0.25">
      <c r="A9" s="34" t="s">
        <v>909</v>
      </c>
    </row>
    <row r="10" spans="1:4" ht="45" customHeight="1" x14ac:dyDescent="0.25">
      <c r="A10" s="1" t="s">
        <v>910</v>
      </c>
      <c r="B10" s="1"/>
      <c r="C10" s="1"/>
      <c r="D10" s="1"/>
    </row>
    <row r="11" spans="1:4" ht="30" customHeight="1" x14ac:dyDescent="0.25">
      <c r="A11" s="1" t="s">
        <v>911</v>
      </c>
      <c r="B11" s="1"/>
      <c r="C11" s="1"/>
      <c r="D11" s="1"/>
    </row>
    <row r="12" spans="1:4" ht="15" customHeight="1" x14ac:dyDescent="0.25">
      <c r="A12" s="1" t="s">
        <v>912</v>
      </c>
      <c r="B12" s="1"/>
      <c r="C12" s="1"/>
      <c r="D12" s="1"/>
    </row>
    <row r="13" spans="1:4" ht="30" customHeight="1" x14ac:dyDescent="0.25">
      <c r="A13" s="1" t="s">
        <v>913</v>
      </c>
      <c r="B13" s="1"/>
      <c r="C13" s="1"/>
      <c r="D13" s="1"/>
    </row>
    <row r="14" spans="1:4" ht="30" customHeight="1" x14ac:dyDescent="0.25">
      <c r="A14" s="1" t="s">
        <v>914</v>
      </c>
      <c r="B14" s="1"/>
      <c r="C14" s="1"/>
      <c r="D14" s="1"/>
    </row>
    <row r="15" spans="1:4" ht="45" customHeight="1" x14ac:dyDescent="0.25">
      <c r="A15" s="1" t="s">
        <v>915</v>
      </c>
      <c r="B15" s="1"/>
      <c r="C15" s="1"/>
      <c r="D15" s="1"/>
    </row>
    <row r="16" spans="1:4" ht="30" customHeight="1" x14ac:dyDescent="0.25">
      <c r="A16" s="1" t="s">
        <v>916</v>
      </c>
      <c r="B16" s="1"/>
      <c r="C16" s="1"/>
      <c r="D16" s="1"/>
    </row>
    <row r="17" spans="1:4" ht="30" customHeight="1" x14ac:dyDescent="0.25">
      <c r="A17" s="1" t="s">
        <v>917</v>
      </c>
      <c r="B17" s="1"/>
      <c r="C17" s="1"/>
      <c r="D17" s="1"/>
    </row>
    <row r="18" spans="1:4" ht="45" customHeight="1" x14ac:dyDescent="0.25">
      <c r="A18" s="1" t="s">
        <v>918</v>
      </c>
      <c r="B18" s="1"/>
      <c r="C18" s="1"/>
      <c r="D18" s="1"/>
    </row>
    <row r="19" spans="1:4" ht="30" customHeight="1" x14ac:dyDescent="0.25">
      <c r="A19" s="1" t="s">
        <v>919</v>
      </c>
      <c r="B19" s="1"/>
      <c r="C19" s="1"/>
      <c r="D19" s="1"/>
    </row>
    <row r="20" spans="1:4" ht="15" customHeight="1" x14ac:dyDescent="0.25">
      <c r="A20" s="1" t="s">
        <v>920</v>
      </c>
      <c r="B20" s="1"/>
      <c r="C20" s="1"/>
      <c r="D20" s="1"/>
    </row>
  </sheetData>
  <mergeCells count="11">
    <mergeCell ref="A20:D20"/>
    <mergeCell ref="A15:D15"/>
    <mergeCell ref="A16:D16"/>
    <mergeCell ref="A17:D17"/>
    <mergeCell ref="A18:D18"/>
    <mergeCell ref="A19:D19"/>
    <mergeCell ref="A10:D10"/>
    <mergeCell ref="A11:D11"/>
    <mergeCell ref="A12:D12"/>
    <mergeCell ref="A13:D13"/>
    <mergeCell ref="A14:D14"/>
  </mergeCells>
  <pageMargins left="0.75" right="0.75" top="1" bottom="1"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2"/>
  <sheetViews>
    <sheetView zoomScaleNormal="100" workbookViewId="0">
      <pane ySplit="1" topLeftCell="A137" activePane="bottomLeft" state="frozen"/>
      <selection pane="bottomLeft" activeCell="A163" sqref="A163"/>
    </sheetView>
  </sheetViews>
  <sheetFormatPr baseColWidth="10" defaultColWidth="8.7109375" defaultRowHeight="15" x14ac:dyDescent="0.25"/>
  <cols>
    <col min="1" max="1" width="46" customWidth="1"/>
    <col min="2" max="2" width="22" customWidth="1"/>
    <col min="3" max="3" width="46" customWidth="1"/>
    <col min="4" max="4" width="70" customWidth="1"/>
  </cols>
  <sheetData>
    <row r="1" spans="1:4" x14ac:dyDescent="0.25">
      <c r="A1" s="35" t="s">
        <v>921</v>
      </c>
      <c r="B1" s="35" t="s">
        <v>922</v>
      </c>
      <c r="C1" s="35" t="s">
        <v>923</v>
      </c>
      <c r="D1" s="35" t="s">
        <v>924</v>
      </c>
    </row>
    <row r="2" spans="1:4" x14ac:dyDescent="0.25">
      <c r="A2" s="22" t="s">
        <v>925</v>
      </c>
      <c r="B2" s="22" t="s">
        <v>8</v>
      </c>
      <c r="C2" s="22" t="s">
        <v>926</v>
      </c>
      <c r="D2" s="22" t="s">
        <v>927</v>
      </c>
    </row>
    <row r="3" spans="1:4" x14ac:dyDescent="0.25">
      <c r="A3" s="22" t="s">
        <v>928</v>
      </c>
      <c r="B3" s="22" t="s">
        <v>8</v>
      </c>
      <c r="C3" s="22" t="s">
        <v>926</v>
      </c>
      <c r="D3" s="22" t="s">
        <v>927</v>
      </c>
    </row>
    <row r="4" spans="1:4" x14ac:dyDescent="0.25">
      <c r="A4" s="22" t="s">
        <v>929</v>
      </c>
      <c r="B4" s="22" t="s">
        <v>8</v>
      </c>
      <c r="C4" s="22" t="s">
        <v>926</v>
      </c>
      <c r="D4" s="22" t="s">
        <v>927</v>
      </c>
    </row>
    <row r="5" spans="1:4" x14ac:dyDescent="0.25">
      <c r="A5" s="22" t="s">
        <v>930</v>
      </c>
      <c r="B5" s="22" t="s">
        <v>8</v>
      </c>
      <c r="C5" s="22" t="s">
        <v>926</v>
      </c>
      <c r="D5" s="22" t="s">
        <v>927</v>
      </c>
    </row>
    <row r="6" spans="1:4" x14ac:dyDescent="0.25">
      <c r="A6" s="22" t="s">
        <v>930</v>
      </c>
      <c r="B6" s="22" t="s">
        <v>8</v>
      </c>
      <c r="C6" s="22" t="s">
        <v>926</v>
      </c>
      <c r="D6" s="22" t="s">
        <v>927</v>
      </c>
    </row>
    <row r="7" spans="1:4" x14ac:dyDescent="0.25">
      <c r="A7" s="22" t="s">
        <v>931</v>
      </c>
      <c r="B7" s="22" t="s">
        <v>8</v>
      </c>
      <c r="C7" s="22" t="s">
        <v>926</v>
      </c>
      <c r="D7" s="22" t="s">
        <v>927</v>
      </c>
    </row>
    <row r="8" spans="1:4" x14ac:dyDescent="0.25">
      <c r="A8" s="22" t="s">
        <v>932</v>
      </c>
      <c r="B8" s="22" t="s">
        <v>8</v>
      </c>
      <c r="C8" s="22" t="s">
        <v>933</v>
      </c>
      <c r="D8" s="22" t="s">
        <v>927</v>
      </c>
    </row>
    <row r="9" spans="1:4" x14ac:dyDescent="0.25">
      <c r="A9" s="22" t="s">
        <v>934</v>
      </c>
      <c r="B9" s="22" t="s">
        <v>8</v>
      </c>
      <c r="C9" s="22" t="s">
        <v>926</v>
      </c>
      <c r="D9" s="22" t="s">
        <v>927</v>
      </c>
    </row>
    <row r="10" spans="1:4" x14ac:dyDescent="0.25">
      <c r="A10" s="22" t="s">
        <v>935</v>
      </c>
      <c r="B10" s="22" t="s">
        <v>8</v>
      </c>
      <c r="C10" s="22" t="s">
        <v>926</v>
      </c>
      <c r="D10" s="22" t="s">
        <v>927</v>
      </c>
    </row>
    <row r="11" spans="1:4" x14ac:dyDescent="0.25">
      <c r="A11" s="22" t="s">
        <v>145</v>
      </c>
      <c r="B11" s="22" t="s">
        <v>11</v>
      </c>
      <c r="C11" s="22" t="s">
        <v>936</v>
      </c>
      <c r="D11" s="22" t="s">
        <v>937</v>
      </c>
    </row>
    <row r="12" spans="1:4" x14ac:dyDescent="0.25">
      <c r="A12" s="22" t="s">
        <v>101</v>
      </c>
      <c r="B12" s="22" t="s">
        <v>11</v>
      </c>
      <c r="C12" s="22" t="s">
        <v>938</v>
      </c>
      <c r="D12" s="22" t="s">
        <v>939</v>
      </c>
    </row>
    <row r="13" spans="1:4" x14ac:dyDescent="0.25">
      <c r="A13" s="22" t="s">
        <v>166</v>
      </c>
      <c r="B13" s="22" t="s">
        <v>11</v>
      </c>
      <c r="C13" s="22" t="s">
        <v>938</v>
      </c>
      <c r="D13" s="22" t="s">
        <v>939</v>
      </c>
    </row>
    <row r="14" spans="1:4" x14ac:dyDescent="0.25">
      <c r="A14" s="22" t="s">
        <v>188</v>
      </c>
      <c r="B14" s="22" t="s">
        <v>11</v>
      </c>
      <c r="C14" s="22" t="s">
        <v>938</v>
      </c>
      <c r="D14" s="22" t="s">
        <v>939</v>
      </c>
    </row>
    <row r="15" spans="1:4" x14ac:dyDescent="0.25">
      <c r="A15" s="22" t="s">
        <v>278</v>
      </c>
      <c r="B15" s="22" t="s">
        <v>11</v>
      </c>
      <c r="C15" s="22" t="s">
        <v>936</v>
      </c>
      <c r="D15" s="22" t="s">
        <v>939</v>
      </c>
    </row>
    <row r="16" spans="1:4" x14ac:dyDescent="0.25">
      <c r="A16" s="22" t="s">
        <v>294</v>
      </c>
      <c r="B16" s="22" t="s">
        <v>11</v>
      </c>
      <c r="C16" s="22" t="s">
        <v>938</v>
      </c>
      <c r="D16" s="22" t="s">
        <v>939</v>
      </c>
    </row>
    <row r="17" spans="1:4" x14ac:dyDescent="0.25">
      <c r="A17" s="22" t="s">
        <v>361</v>
      </c>
      <c r="B17" s="22" t="s">
        <v>11</v>
      </c>
      <c r="C17" s="22" t="s">
        <v>938</v>
      </c>
      <c r="D17" s="22" t="s">
        <v>939</v>
      </c>
    </row>
    <row r="18" spans="1:4" x14ac:dyDescent="0.25">
      <c r="A18" s="22" t="s">
        <v>420</v>
      </c>
      <c r="B18" s="22" t="s">
        <v>11</v>
      </c>
      <c r="C18" s="22" t="s">
        <v>938</v>
      </c>
      <c r="D18" s="22" t="s">
        <v>939</v>
      </c>
    </row>
    <row r="19" spans="1:4" x14ac:dyDescent="0.25">
      <c r="A19" s="22" t="s">
        <v>446</v>
      </c>
      <c r="B19" s="22" t="s">
        <v>11</v>
      </c>
      <c r="C19" s="22" t="s">
        <v>940</v>
      </c>
      <c r="D19" s="22" t="s">
        <v>939</v>
      </c>
    </row>
    <row r="20" spans="1:4" x14ac:dyDescent="0.25">
      <c r="A20" s="22" t="s">
        <v>506</v>
      </c>
      <c r="B20" s="22" t="s">
        <v>11</v>
      </c>
      <c r="C20" s="22" t="s">
        <v>938</v>
      </c>
      <c r="D20" s="22" t="s">
        <v>939</v>
      </c>
    </row>
    <row r="21" spans="1:4" x14ac:dyDescent="0.25">
      <c r="A21" s="22" t="s">
        <v>583</v>
      </c>
      <c r="B21" s="22" t="s">
        <v>11</v>
      </c>
      <c r="C21" s="22" t="s">
        <v>938</v>
      </c>
      <c r="D21" s="22" t="s">
        <v>939</v>
      </c>
    </row>
    <row r="22" spans="1:4" x14ac:dyDescent="0.25">
      <c r="A22" s="22" t="s">
        <v>591</v>
      </c>
      <c r="B22" s="22" t="s">
        <v>11</v>
      </c>
      <c r="C22" s="22" t="s">
        <v>938</v>
      </c>
      <c r="D22" s="22" t="s">
        <v>939</v>
      </c>
    </row>
    <row r="23" spans="1:4" x14ac:dyDescent="0.25">
      <c r="A23" s="22" t="s">
        <v>777</v>
      </c>
      <c r="B23" s="22" t="s">
        <v>11</v>
      </c>
      <c r="C23" s="22" t="s">
        <v>938</v>
      </c>
      <c r="D23" s="22" t="s">
        <v>939</v>
      </c>
    </row>
    <row r="24" spans="1:4" x14ac:dyDescent="0.25">
      <c r="A24" s="22" t="s">
        <v>818</v>
      </c>
      <c r="B24" s="22" t="s">
        <v>941</v>
      </c>
      <c r="C24" s="22" t="s">
        <v>942</v>
      </c>
      <c r="D24" s="22" t="s">
        <v>943</v>
      </c>
    </row>
    <row r="25" spans="1:4" x14ac:dyDescent="0.25">
      <c r="A25" s="22" t="s">
        <v>110</v>
      </c>
      <c r="B25" s="22" t="s">
        <v>20</v>
      </c>
      <c r="C25" s="22" t="s">
        <v>944</v>
      </c>
      <c r="D25" s="22" t="s">
        <v>945</v>
      </c>
    </row>
    <row r="26" spans="1:4" x14ac:dyDescent="0.25">
      <c r="A26" s="22" t="s">
        <v>132</v>
      </c>
      <c r="B26" s="22" t="s">
        <v>20</v>
      </c>
      <c r="C26" s="22" t="s">
        <v>944</v>
      </c>
      <c r="D26" s="22" t="s">
        <v>945</v>
      </c>
    </row>
    <row r="27" spans="1:4" x14ac:dyDescent="0.25">
      <c r="A27" s="22" t="s">
        <v>946</v>
      </c>
      <c r="B27" s="22" t="s">
        <v>24</v>
      </c>
      <c r="C27" s="22" t="s">
        <v>947</v>
      </c>
      <c r="D27" s="22" t="s">
        <v>948</v>
      </c>
    </row>
    <row r="28" spans="1:4" x14ac:dyDescent="0.25">
      <c r="A28" s="22" t="s">
        <v>949</v>
      </c>
      <c r="B28" s="22" t="s">
        <v>24</v>
      </c>
      <c r="C28" s="22" t="s">
        <v>947</v>
      </c>
      <c r="D28" s="22" t="s">
        <v>948</v>
      </c>
    </row>
    <row r="29" spans="1:4" x14ac:dyDescent="0.25">
      <c r="A29" s="22" t="s">
        <v>950</v>
      </c>
      <c r="B29" s="22" t="s">
        <v>24</v>
      </c>
      <c r="C29" s="22" t="s">
        <v>947</v>
      </c>
      <c r="D29" s="22" t="s">
        <v>948</v>
      </c>
    </row>
    <row r="30" spans="1:4" x14ac:dyDescent="0.25">
      <c r="A30" s="22" t="s">
        <v>951</v>
      </c>
      <c r="B30" s="22" t="s">
        <v>24</v>
      </c>
      <c r="C30" s="22" t="s">
        <v>952</v>
      </c>
      <c r="D30" s="22" t="s">
        <v>953</v>
      </c>
    </row>
    <row r="31" spans="1:4" x14ac:dyDescent="0.25">
      <c r="A31" s="22" t="s">
        <v>954</v>
      </c>
      <c r="B31" s="22" t="s">
        <v>24</v>
      </c>
      <c r="C31" s="22" t="s">
        <v>952</v>
      </c>
      <c r="D31" s="22" t="s">
        <v>953</v>
      </c>
    </row>
    <row r="32" spans="1:4" x14ac:dyDescent="0.25">
      <c r="A32" s="22" t="s">
        <v>955</v>
      </c>
      <c r="B32" s="22" t="s">
        <v>24</v>
      </c>
      <c r="C32" s="22" t="s">
        <v>952</v>
      </c>
      <c r="D32" s="22" t="s">
        <v>953</v>
      </c>
    </row>
    <row r="33" spans="1:4" x14ac:dyDescent="0.25">
      <c r="A33" s="22" t="s">
        <v>956</v>
      </c>
      <c r="B33" s="22" t="s">
        <v>8</v>
      </c>
      <c r="C33" s="22" t="s">
        <v>926</v>
      </c>
      <c r="D33" s="22" t="s">
        <v>957</v>
      </c>
    </row>
    <row r="34" spans="1:4" x14ac:dyDescent="0.25">
      <c r="A34" s="22" t="s">
        <v>958</v>
      </c>
      <c r="B34" s="22" t="s">
        <v>8</v>
      </c>
      <c r="C34" s="22" t="s">
        <v>926</v>
      </c>
      <c r="D34" s="22" t="s">
        <v>957</v>
      </c>
    </row>
    <row r="35" spans="1:4" x14ac:dyDescent="0.25">
      <c r="A35" s="22" t="s">
        <v>959</v>
      </c>
      <c r="B35" s="22" t="s">
        <v>8</v>
      </c>
      <c r="C35" s="22" t="s">
        <v>926</v>
      </c>
      <c r="D35" s="22" t="s">
        <v>957</v>
      </c>
    </row>
    <row r="36" spans="1:4" x14ac:dyDescent="0.25">
      <c r="A36" s="22" t="s">
        <v>960</v>
      </c>
      <c r="B36" s="22" t="s">
        <v>8</v>
      </c>
      <c r="C36" s="22" t="s">
        <v>926</v>
      </c>
      <c r="D36" s="22" t="s">
        <v>957</v>
      </c>
    </row>
    <row r="37" spans="1:4" x14ac:dyDescent="0.25">
      <c r="A37" s="22" t="s">
        <v>961</v>
      </c>
      <c r="B37" s="22" t="s">
        <v>8</v>
      </c>
      <c r="C37" s="22" t="s">
        <v>926</v>
      </c>
      <c r="D37" s="22" t="s">
        <v>957</v>
      </c>
    </row>
    <row r="38" spans="1:4" x14ac:dyDescent="0.25">
      <c r="A38" s="22" t="s">
        <v>962</v>
      </c>
      <c r="B38" s="22" t="s">
        <v>8</v>
      </c>
      <c r="C38" s="22" t="s">
        <v>926</v>
      </c>
      <c r="D38" s="22" t="s">
        <v>957</v>
      </c>
    </row>
    <row r="39" spans="1:4" x14ac:dyDescent="0.25">
      <c r="A39" s="22" t="s">
        <v>963</v>
      </c>
      <c r="B39" s="22" t="s">
        <v>8</v>
      </c>
      <c r="C39" s="22" t="s">
        <v>926</v>
      </c>
      <c r="D39" s="22" t="s">
        <v>957</v>
      </c>
    </row>
    <row r="40" spans="1:4" x14ac:dyDescent="0.25">
      <c r="A40" s="22" t="s">
        <v>964</v>
      </c>
      <c r="B40" s="22" t="s">
        <v>8</v>
      </c>
      <c r="C40" s="22" t="s">
        <v>926</v>
      </c>
      <c r="D40" s="22" t="s">
        <v>957</v>
      </c>
    </row>
    <row r="41" spans="1:4" x14ac:dyDescent="0.25">
      <c r="A41" s="22" t="s">
        <v>965</v>
      </c>
      <c r="B41" s="22" t="s">
        <v>8</v>
      </c>
      <c r="C41" s="22" t="s">
        <v>933</v>
      </c>
      <c r="D41" s="22" t="s">
        <v>957</v>
      </c>
    </row>
    <row r="42" spans="1:4" x14ac:dyDescent="0.25">
      <c r="A42" s="22" t="s">
        <v>966</v>
      </c>
      <c r="B42" s="22" t="s">
        <v>8</v>
      </c>
      <c r="C42" s="22" t="s">
        <v>926</v>
      </c>
      <c r="D42" s="22" t="s">
        <v>957</v>
      </c>
    </row>
    <row r="43" spans="1:4" x14ac:dyDescent="0.25">
      <c r="A43" s="22" t="s">
        <v>967</v>
      </c>
      <c r="B43" s="22" t="s">
        <v>8</v>
      </c>
      <c r="C43" s="22" t="s">
        <v>926</v>
      </c>
      <c r="D43" s="22" t="s">
        <v>968</v>
      </c>
    </row>
    <row r="44" spans="1:4" x14ac:dyDescent="0.25">
      <c r="A44" s="22" t="s">
        <v>969</v>
      </c>
      <c r="B44" s="22" t="s">
        <v>8</v>
      </c>
      <c r="C44" s="22" t="s">
        <v>926</v>
      </c>
      <c r="D44" s="22" t="s">
        <v>968</v>
      </c>
    </row>
    <row r="45" spans="1:4" x14ac:dyDescent="0.25">
      <c r="A45" s="22" t="s">
        <v>970</v>
      </c>
      <c r="B45" s="22" t="s">
        <v>11</v>
      </c>
      <c r="C45" s="22" t="s">
        <v>936</v>
      </c>
      <c r="D45" s="22" t="s">
        <v>971</v>
      </c>
    </row>
    <row r="46" spans="1:4" x14ac:dyDescent="0.25">
      <c r="A46" s="22" t="s">
        <v>972</v>
      </c>
      <c r="B46" s="22" t="s">
        <v>20</v>
      </c>
      <c r="C46" s="22" t="s">
        <v>944</v>
      </c>
      <c r="D46" s="22" t="s">
        <v>973</v>
      </c>
    </row>
    <row r="47" spans="1:4" x14ac:dyDescent="0.25">
      <c r="A47" s="22" t="s">
        <v>974</v>
      </c>
      <c r="B47" s="22" t="s">
        <v>20</v>
      </c>
      <c r="C47" s="22" t="s">
        <v>944</v>
      </c>
      <c r="D47" s="22" t="s">
        <v>973</v>
      </c>
    </row>
    <row r="48" spans="1:4" x14ac:dyDescent="0.25">
      <c r="A48" s="22" t="s">
        <v>944</v>
      </c>
      <c r="B48" s="22" t="s">
        <v>20</v>
      </c>
      <c r="C48" s="22" t="s">
        <v>944</v>
      </c>
      <c r="D48" s="22" t="s">
        <v>973</v>
      </c>
    </row>
    <row r="49" spans="1:4" x14ac:dyDescent="0.25">
      <c r="A49" s="22" t="s">
        <v>975</v>
      </c>
      <c r="B49" s="22" t="s">
        <v>20</v>
      </c>
      <c r="C49" s="22" t="s">
        <v>944</v>
      </c>
      <c r="D49" s="22" t="s">
        <v>973</v>
      </c>
    </row>
    <row r="50" spans="1:4" x14ac:dyDescent="0.25">
      <c r="A50" s="22" t="s">
        <v>976</v>
      </c>
      <c r="B50" s="22" t="s">
        <v>20</v>
      </c>
      <c r="C50" s="22" t="s">
        <v>944</v>
      </c>
      <c r="D50" s="22" t="s">
        <v>973</v>
      </c>
    </row>
    <row r="51" spans="1:4" x14ac:dyDescent="0.25">
      <c r="A51" s="22" t="s">
        <v>977</v>
      </c>
      <c r="B51" s="22" t="s">
        <v>20</v>
      </c>
      <c r="C51" s="22" t="s">
        <v>944</v>
      </c>
      <c r="D51" s="22" t="s">
        <v>973</v>
      </c>
    </row>
    <row r="52" spans="1:4" x14ac:dyDescent="0.25">
      <c r="A52" s="22" t="s">
        <v>978</v>
      </c>
      <c r="B52" s="22" t="s">
        <v>24</v>
      </c>
      <c r="C52" s="22" t="s">
        <v>952</v>
      </c>
      <c r="D52" s="22" t="s">
        <v>979</v>
      </c>
    </row>
    <row r="53" spans="1:4" x14ac:dyDescent="0.25">
      <c r="A53" s="22" t="s">
        <v>980</v>
      </c>
      <c r="B53" s="22" t="s">
        <v>24</v>
      </c>
      <c r="C53" s="22" t="s">
        <v>952</v>
      </c>
      <c r="D53" s="22" t="s">
        <v>979</v>
      </c>
    </row>
    <row r="54" spans="1:4" x14ac:dyDescent="0.25">
      <c r="A54" s="22" t="s">
        <v>981</v>
      </c>
      <c r="B54" s="22" t="s">
        <v>24</v>
      </c>
      <c r="C54" s="22" t="s">
        <v>952</v>
      </c>
      <c r="D54" s="22" t="s">
        <v>979</v>
      </c>
    </row>
    <row r="55" spans="1:4" x14ac:dyDescent="0.25">
      <c r="A55" s="22" t="s">
        <v>982</v>
      </c>
      <c r="B55" s="22" t="s">
        <v>24</v>
      </c>
      <c r="C55" s="22" t="s">
        <v>952</v>
      </c>
      <c r="D55" s="22" t="s">
        <v>979</v>
      </c>
    </row>
    <row r="56" spans="1:4" x14ac:dyDescent="0.25">
      <c r="A56" s="22" t="s">
        <v>135</v>
      </c>
      <c r="B56" s="22" t="s">
        <v>24</v>
      </c>
      <c r="C56" s="22" t="s">
        <v>952</v>
      </c>
      <c r="D56" s="22" t="s">
        <v>979</v>
      </c>
    </row>
    <row r="57" spans="1:4" x14ac:dyDescent="0.25">
      <c r="A57" s="22" t="s">
        <v>983</v>
      </c>
      <c r="B57" s="22" t="s">
        <v>24</v>
      </c>
      <c r="C57" s="22" t="s">
        <v>952</v>
      </c>
      <c r="D57" s="22" t="s">
        <v>979</v>
      </c>
    </row>
    <row r="58" spans="1:4" x14ac:dyDescent="0.25">
      <c r="A58" s="22" t="s">
        <v>984</v>
      </c>
      <c r="B58" s="22" t="s">
        <v>24</v>
      </c>
      <c r="C58" s="22" t="s">
        <v>952</v>
      </c>
      <c r="D58" s="22" t="s">
        <v>979</v>
      </c>
    </row>
    <row r="59" spans="1:4" x14ac:dyDescent="0.25">
      <c r="A59" s="22" t="s">
        <v>985</v>
      </c>
      <c r="B59" s="22" t="s">
        <v>24</v>
      </c>
      <c r="C59" s="22" t="s">
        <v>986</v>
      </c>
      <c r="D59" s="22" t="s">
        <v>979</v>
      </c>
    </row>
    <row r="60" spans="1:4" x14ac:dyDescent="0.25">
      <c r="A60" s="22" t="s">
        <v>987</v>
      </c>
      <c r="B60" s="22" t="s">
        <v>24</v>
      </c>
      <c r="C60" s="22" t="s">
        <v>952</v>
      </c>
      <c r="D60" s="22" t="s">
        <v>979</v>
      </c>
    </row>
    <row r="61" spans="1:4" x14ac:dyDescent="0.25">
      <c r="A61" s="22" t="s">
        <v>988</v>
      </c>
      <c r="B61" s="22" t="s">
        <v>24</v>
      </c>
      <c r="C61" s="22" t="s">
        <v>952</v>
      </c>
      <c r="D61" s="22" t="s">
        <v>979</v>
      </c>
    </row>
    <row r="62" spans="1:4" x14ac:dyDescent="0.25">
      <c r="A62" s="22" t="s">
        <v>989</v>
      </c>
      <c r="B62" s="22" t="s">
        <v>24</v>
      </c>
      <c r="C62" s="22" t="s">
        <v>952</v>
      </c>
      <c r="D62" s="22" t="s">
        <v>979</v>
      </c>
    </row>
    <row r="63" spans="1:4" x14ac:dyDescent="0.25">
      <c r="A63" s="22" t="s">
        <v>990</v>
      </c>
      <c r="B63" s="22" t="s">
        <v>24</v>
      </c>
      <c r="C63" s="22" t="s">
        <v>952</v>
      </c>
      <c r="D63" s="22" t="s">
        <v>979</v>
      </c>
    </row>
    <row r="64" spans="1:4" x14ac:dyDescent="0.25">
      <c r="A64" s="22" t="s">
        <v>991</v>
      </c>
      <c r="B64" s="22" t="s">
        <v>24</v>
      </c>
      <c r="C64" s="22" t="s">
        <v>952</v>
      </c>
      <c r="D64" s="22" t="s">
        <v>979</v>
      </c>
    </row>
    <row r="65" spans="1:4" x14ac:dyDescent="0.25">
      <c r="A65" s="22" t="s">
        <v>992</v>
      </c>
      <c r="B65" s="22" t="s">
        <v>24</v>
      </c>
      <c r="C65" s="22" t="s">
        <v>986</v>
      </c>
      <c r="D65" s="22" t="s">
        <v>993</v>
      </c>
    </row>
    <row r="66" spans="1:4" x14ac:dyDescent="0.25">
      <c r="A66" s="22" t="s">
        <v>994</v>
      </c>
      <c r="B66" s="22" t="s">
        <v>24</v>
      </c>
      <c r="C66" s="22" t="s">
        <v>986</v>
      </c>
      <c r="D66" s="22" t="s">
        <v>993</v>
      </c>
    </row>
    <row r="67" spans="1:4" x14ac:dyDescent="0.25">
      <c r="A67" s="22" t="s">
        <v>995</v>
      </c>
      <c r="B67" s="22" t="s">
        <v>24</v>
      </c>
      <c r="C67" s="22" t="s">
        <v>986</v>
      </c>
      <c r="D67" s="22" t="s">
        <v>993</v>
      </c>
    </row>
    <row r="68" spans="1:4" x14ac:dyDescent="0.25">
      <c r="A68" s="22" t="s">
        <v>996</v>
      </c>
      <c r="B68" s="22" t="s">
        <v>24</v>
      </c>
      <c r="C68" s="22" t="s">
        <v>986</v>
      </c>
      <c r="D68" s="22" t="s">
        <v>993</v>
      </c>
    </row>
    <row r="69" spans="1:4" x14ac:dyDescent="0.25">
      <c r="A69" s="22" t="s">
        <v>997</v>
      </c>
      <c r="B69" s="22" t="s">
        <v>24</v>
      </c>
      <c r="C69" s="22" t="s">
        <v>986</v>
      </c>
      <c r="D69" s="22" t="s">
        <v>993</v>
      </c>
    </row>
    <row r="70" spans="1:4" x14ac:dyDescent="0.25">
      <c r="A70" s="22" t="s">
        <v>998</v>
      </c>
      <c r="B70" s="22" t="s">
        <v>24</v>
      </c>
      <c r="C70" s="22" t="s">
        <v>986</v>
      </c>
      <c r="D70" s="22" t="s">
        <v>993</v>
      </c>
    </row>
    <row r="71" spans="1:4" x14ac:dyDescent="0.25">
      <c r="A71" s="22" t="s">
        <v>999</v>
      </c>
      <c r="B71" s="22" t="s">
        <v>24</v>
      </c>
      <c r="C71" s="22" t="s">
        <v>986</v>
      </c>
      <c r="D71" s="22" t="s">
        <v>993</v>
      </c>
    </row>
    <row r="72" spans="1:4" x14ac:dyDescent="0.25">
      <c r="A72" s="22" t="s">
        <v>1000</v>
      </c>
      <c r="B72" s="22" t="s">
        <v>24</v>
      </c>
      <c r="C72" s="22" t="s">
        <v>986</v>
      </c>
      <c r="D72" s="22" t="s">
        <v>993</v>
      </c>
    </row>
    <row r="73" spans="1:4" x14ac:dyDescent="0.25">
      <c r="A73" s="22" t="s">
        <v>1001</v>
      </c>
      <c r="B73" s="22" t="s">
        <v>24</v>
      </c>
      <c r="C73" s="22" t="s">
        <v>986</v>
      </c>
      <c r="D73" s="22" t="s">
        <v>993</v>
      </c>
    </row>
    <row r="74" spans="1:4" x14ac:dyDescent="0.25">
      <c r="A74" s="22" t="s">
        <v>1002</v>
      </c>
      <c r="B74" s="22" t="s">
        <v>24</v>
      </c>
      <c r="C74" s="22" t="s">
        <v>986</v>
      </c>
      <c r="D74" s="22" t="s">
        <v>993</v>
      </c>
    </row>
    <row r="75" spans="1:4" x14ac:dyDescent="0.25">
      <c r="A75" s="22" t="s">
        <v>1003</v>
      </c>
      <c r="B75" s="22" t="s">
        <v>24</v>
      </c>
      <c r="C75" s="22" t="s">
        <v>986</v>
      </c>
      <c r="D75" s="22" t="s">
        <v>993</v>
      </c>
    </row>
    <row r="76" spans="1:4" x14ac:dyDescent="0.25">
      <c r="A76" s="22" t="s">
        <v>1004</v>
      </c>
      <c r="B76" s="22" t="s">
        <v>941</v>
      </c>
      <c r="C76" s="22" t="s">
        <v>17</v>
      </c>
      <c r="D76" s="22" t="s">
        <v>1005</v>
      </c>
    </row>
    <row r="77" spans="1:4" x14ac:dyDescent="0.25">
      <c r="A77" s="22" t="s">
        <v>1006</v>
      </c>
      <c r="B77" s="22" t="s">
        <v>941</v>
      </c>
      <c r="C77" s="22" t="s">
        <v>17</v>
      </c>
      <c r="D77" s="22" t="s">
        <v>1005</v>
      </c>
    </row>
    <row r="78" spans="1:4" x14ac:dyDescent="0.25">
      <c r="A78" s="22" t="s">
        <v>1007</v>
      </c>
      <c r="B78" s="22" t="s">
        <v>11</v>
      </c>
      <c r="C78" s="22" t="s">
        <v>1008</v>
      </c>
      <c r="D78" s="22" t="s">
        <v>1009</v>
      </c>
    </row>
    <row r="79" spans="1:4" x14ac:dyDescent="0.25">
      <c r="A79" s="22" t="s">
        <v>1010</v>
      </c>
      <c r="B79" s="22" t="s">
        <v>11</v>
      </c>
      <c r="C79" s="22" t="s">
        <v>1008</v>
      </c>
      <c r="D79" s="22" t="s">
        <v>1009</v>
      </c>
    </row>
    <row r="80" spans="1:4" x14ac:dyDescent="0.25">
      <c r="A80" s="22" t="s">
        <v>1011</v>
      </c>
      <c r="B80" s="22" t="s">
        <v>11</v>
      </c>
      <c r="C80" s="22" t="s">
        <v>1008</v>
      </c>
      <c r="D80" s="22" t="s">
        <v>1009</v>
      </c>
    </row>
    <row r="81" spans="1:4" x14ac:dyDescent="0.25">
      <c r="A81" s="22" t="s">
        <v>1012</v>
      </c>
      <c r="B81" s="22" t="s">
        <v>11</v>
      </c>
      <c r="C81" s="22" t="s">
        <v>1008</v>
      </c>
      <c r="D81" s="22" t="s">
        <v>1009</v>
      </c>
    </row>
    <row r="82" spans="1:4" x14ac:dyDescent="0.25">
      <c r="A82" s="22" t="s">
        <v>1013</v>
      </c>
      <c r="B82" s="22" t="s">
        <v>11</v>
      </c>
      <c r="C82" s="22" t="s">
        <v>1008</v>
      </c>
      <c r="D82" s="22" t="s">
        <v>1009</v>
      </c>
    </row>
    <row r="83" spans="1:4" x14ac:dyDescent="0.25">
      <c r="A83" s="22" t="s">
        <v>1014</v>
      </c>
      <c r="B83" s="22" t="s">
        <v>11</v>
      </c>
      <c r="C83" s="22" t="s">
        <v>1015</v>
      </c>
      <c r="D83" s="22" t="s">
        <v>1009</v>
      </c>
    </row>
    <row r="84" spans="1:4" x14ac:dyDescent="0.25">
      <c r="A84" s="22" t="s">
        <v>1016</v>
      </c>
      <c r="B84" s="22" t="s">
        <v>11</v>
      </c>
      <c r="C84" s="22" t="s">
        <v>1008</v>
      </c>
      <c r="D84" s="22" t="s">
        <v>1009</v>
      </c>
    </row>
    <row r="85" spans="1:4" x14ac:dyDescent="0.25">
      <c r="A85" s="22" t="s">
        <v>1017</v>
      </c>
      <c r="B85" s="22" t="s">
        <v>11</v>
      </c>
      <c r="C85" s="22" t="s">
        <v>1008</v>
      </c>
      <c r="D85" s="22" t="s">
        <v>1009</v>
      </c>
    </row>
    <row r="86" spans="1:4" x14ac:dyDescent="0.25">
      <c r="A86" s="22" t="s">
        <v>1018</v>
      </c>
      <c r="B86" s="22" t="s">
        <v>11</v>
      </c>
      <c r="C86" s="22" t="s">
        <v>1008</v>
      </c>
      <c r="D86" s="22" t="s">
        <v>1009</v>
      </c>
    </row>
    <row r="87" spans="1:4" x14ac:dyDescent="0.25">
      <c r="A87" s="22" t="s">
        <v>1019</v>
      </c>
      <c r="B87" s="22" t="s">
        <v>11</v>
      </c>
      <c r="C87" s="22" t="s">
        <v>1008</v>
      </c>
      <c r="D87" s="22" t="s">
        <v>1009</v>
      </c>
    </row>
    <row r="88" spans="1:4" x14ac:dyDescent="0.25">
      <c r="A88" s="22" t="s">
        <v>1020</v>
      </c>
      <c r="B88" s="22" t="s">
        <v>11</v>
      </c>
      <c r="C88" s="22" t="s">
        <v>1015</v>
      </c>
      <c r="D88" s="22" t="s">
        <v>1009</v>
      </c>
    </row>
    <row r="89" spans="1:4" x14ac:dyDescent="0.25">
      <c r="A89" s="22" t="s">
        <v>1021</v>
      </c>
      <c r="B89" s="22" t="s">
        <v>11</v>
      </c>
      <c r="C89" s="22" t="s">
        <v>1008</v>
      </c>
      <c r="D89" s="22" t="s">
        <v>1009</v>
      </c>
    </row>
    <row r="90" spans="1:4" x14ac:dyDescent="0.25">
      <c r="A90" s="22" t="s">
        <v>1022</v>
      </c>
      <c r="B90" s="22" t="s">
        <v>11</v>
      </c>
      <c r="C90" s="22" t="s">
        <v>1008</v>
      </c>
      <c r="D90" s="22" t="s">
        <v>1009</v>
      </c>
    </row>
    <row r="91" spans="1:4" x14ac:dyDescent="0.25">
      <c r="A91" s="22" t="s">
        <v>1023</v>
      </c>
      <c r="B91" s="22" t="s">
        <v>11</v>
      </c>
      <c r="C91" s="22" t="s">
        <v>1008</v>
      </c>
      <c r="D91" s="22" t="s">
        <v>1009</v>
      </c>
    </row>
    <row r="92" spans="1:4" x14ac:dyDescent="0.25">
      <c r="A92" s="22" t="s">
        <v>1024</v>
      </c>
      <c r="B92" s="22" t="s">
        <v>11</v>
      </c>
      <c r="C92" s="22" t="s">
        <v>936</v>
      </c>
      <c r="D92" s="22" t="s">
        <v>1009</v>
      </c>
    </row>
    <row r="93" spans="1:4" x14ac:dyDescent="0.25">
      <c r="A93" s="22" t="s">
        <v>1025</v>
      </c>
      <c r="B93" s="22" t="s">
        <v>11</v>
      </c>
      <c r="C93" s="22" t="s">
        <v>938</v>
      </c>
      <c r="D93" s="22" t="s">
        <v>1009</v>
      </c>
    </row>
    <row r="94" spans="1:4" x14ac:dyDescent="0.25">
      <c r="A94" s="22" t="s">
        <v>1026</v>
      </c>
      <c r="B94" s="22" t="s">
        <v>11</v>
      </c>
      <c r="C94" s="22" t="s">
        <v>1008</v>
      </c>
      <c r="D94" s="22" t="s">
        <v>1009</v>
      </c>
    </row>
    <row r="95" spans="1:4" x14ac:dyDescent="0.25">
      <c r="A95" s="22" t="s">
        <v>1027</v>
      </c>
      <c r="B95" s="22" t="s">
        <v>11</v>
      </c>
      <c r="C95" s="22" t="s">
        <v>1008</v>
      </c>
      <c r="D95" s="22" t="s">
        <v>1009</v>
      </c>
    </row>
    <row r="96" spans="1:4" x14ac:dyDescent="0.25">
      <c r="A96" s="22" t="s">
        <v>1028</v>
      </c>
      <c r="B96" s="22" t="s">
        <v>11</v>
      </c>
      <c r="C96" s="22" t="s">
        <v>1008</v>
      </c>
      <c r="D96" s="22" t="s">
        <v>1009</v>
      </c>
    </row>
    <row r="97" spans="1:4" x14ac:dyDescent="0.25">
      <c r="A97" s="22" t="s">
        <v>1029</v>
      </c>
      <c r="B97" s="22" t="s">
        <v>11</v>
      </c>
      <c r="C97" s="22" t="s">
        <v>1008</v>
      </c>
      <c r="D97" s="22" t="s">
        <v>1009</v>
      </c>
    </row>
    <row r="98" spans="1:4" x14ac:dyDescent="0.25">
      <c r="A98" s="22" t="s">
        <v>1030</v>
      </c>
      <c r="B98" s="22" t="s">
        <v>11</v>
      </c>
      <c r="C98" s="22" t="s">
        <v>1031</v>
      </c>
      <c r="D98" s="22" t="s">
        <v>1032</v>
      </c>
    </row>
    <row r="99" spans="1:4" x14ac:dyDescent="0.25">
      <c r="A99" s="22" t="s">
        <v>1033</v>
      </c>
      <c r="B99" s="22" t="s">
        <v>11</v>
      </c>
      <c r="C99" s="22" t="s">
        <v>1031</v>
      </c>
      <c r="D99" s="22" t="s">
        <v>1032</v>
      </c>
    </row>
    <row r="100" spans="1:4" x14ac:dyDescent="0.25">
      <c r="A100" s="22" t="s">
        <v>1034</v>
      </c>
      <c r="B100" s="22" t="s">
        <v>11</v>
      </c>
      <c r="C100" s="22" t="s">
        <v>1031</v>
      </c>
      <c r="D100" s="22" t="s">
        <v>1032</v>
      </c>
    </row>
    <row r="101" spans="1:4" x14ac:dyDescent="0.25">
      <c r="A101" s="22" t="s">
        <v>1035</v>
      </c>
      <c r="B101" s="22" t="s">
        <v>11</v>
      </c>
      <c r="C101" s="22" t="s">
        <v>1031</v>
      </c>
      <c r="D101" s="22" t="s">
        <v>1032</v>
      </c>
    </row>
    <row r="102" spans="1:4" x14ac:dyDescent="0.25">
      <c r="A102" s="22" t="s">
        <v>1036</v>
      </c>
      <c r="B102" s="22" t="s">
        <v>11</v>
      </c>
      <c r="C102" s="22" t="s">
        <v>1031</v>
      </c>
      <c r="D102" s="22" t="s">
        <v>1032</v>
      </c>
    </row>
    <row r="103" spans="1:4" x14ac:dyDescent="0.25">
      <c r="A103" s="22" t="s">
        <v>1037</v>
      </c>
      <c r="B103" s="22" t="s">
        <v>11</v>
      </c>
      <c r="C103" s="22" t="s">
        <v>1031</v>
      </c>
      <c r="D103" s="22" t="s">
        <v>1032</v>
      </c>
    </row>
    <row r="104" spans="1:4" x14ac:dyDescent="0.25">
      <c r="A104" s="22" t="s">
        <v>1038</v>
      </c>
      <c r="B104" s="22" t="s">
        <v>11</v>
      </c>
      <c r="C104" s="22" t="s">
        <v>1031</v>
      </c>
      <c r="D104" s="22" t="s">
        <v>1032</v>
      </c>
    </row>
    <row r="105" spans="1:4" x14ac:dyDescent="0.25">
      <c r="A105" s="22" t="s">
        <v>1039</v>
      </c>
      <c r="B105" s="22" t="s">
        <v>11</v>
      </c>
      <c r="C105" s="22" t="s">
        <v>1031</v>
      </c>
      <c r="D105" s="22" t="s">
        <v>1032</v>
      </c>
    </row>
    <row r="106" spans="1:4" x14ac:dyDescent="0.25">
      <c r="A106" s="22" t="s">
        <v>1040</v>
      </c>
      <c r="B106" s="22" t="s">
        <v>11</v>
      </c>
      <c r="C106" s="22" t="s">
        <v>1031</v>
      </c>
      <c r="D106" s="22" t="s">
        <v>1032</v>
      </c>
    </row>
    <row r="107" spans="1:4" x14ac:dyDescent="0.25">
      <c r="A107" s="22" t="s">
        <v>1041</v>
      </c>
      <c r="B107" s="22" t="s">
        <v>24</v>
      </c>
      <c r="C107" s="22" t="s">
        <v>986</v>
      </c>
      <c r="D107" s="22" t="s">
        <v>1042</v>
      </c>
    </row>
    <row r="108" spans="1:4" x14ac:dyDescent="0.25">
      <c r="A108" s="22" t="s">
        <v>1043</v>
      </c>
      <c r="B108" s="22" t="s">
        <v>24</v>
      </c>
      <c r="C108" s="22" t="s">
        <v>986</v>
      </c>
      <c r="D108" s="22" t="s">
        <v>1042</v>
      </c>
    </row>
    <row r="109" spans="1:4" x14ac:dyDescent="0.25">
      <c r="A109" s="22" t="s">
        <v>1044</v>
      </c>
      <c r="B109" s="22" t="s">
        <v>24</v>
      </c>
      <c r="C109" s="22" t="s">
        <v>952</v>
      </c>
      <c r="D109" s="22" t="s">
        <v>1042</v>
      </c>
    </row>
    <row r="110" spans="1:4" x14ac:dyDescent="0.25">
      <c r="A110" s="22" t="s">
        <v>1045</v>
      </c>
      <c r="B110" s="22" t="s">
        <v>24</v>
      </c>
      <c r="C110" s="22" t="s">
        <v>986</v>
      </c>
      <c r="D110" s="22" t="s">
        <v>1042</v>
      </c>
    </row>
    <row r="111" spans="1:4" x14ac:dyDescent="0.25">
      <c r="A111" s="22" t="s">
        <v>1046</v>
      </c>
      <c r="B111" s="22" t="s">
        <v>24</v>
      </c>
      <c r="C111" s="22" t="s">
        <v>986</v>
      </c>
      <c r="D111" s="22" t="s">
        <v>1042</v>
      </c>
    </row>
    <row r="112" spans="1:4" x14ac:dyDescent="0.25">
      <c r="A112" s="22" t="s">
        <v>211</v>
      </c>
      <c r="B112" s="22" t="s">
        <v>24</v>
      </c>
      <c r="C112" s="22" t="s">
        <v>952</v>
      </c>
      <c r="D112" s="22" t="s">
        <v>1042</v>
      </c>
    </row>
    <row r="113" spans="1:4" x14ac:dyDescent="0.25">
      <c r="A113" s="22" t="s">
        <v>1047</v>
      </c>
      <c r="B113" s="22" t="s">
        <v>24</v>
      </c>
      <c r="C113" s="22" t="s">
        <v>986</v>
      </c>
      <c r="D113" s="22" t="s">
        <v>1042</v>
      </c>
    </row>
    <row r="114" spans="1:4" x14ac:dyDescent="0.25">
      <c r="A114" s="22" t="s">
        <v>1048</v>
      </c>
      <c r="B114" s="22" t="s">
        <v>24</v>
      </c>
      <c r="C114" s="22" t="s">
        <v>986</v>
      </c>
      <c r="D114" s="22" t="s">
        <v>1042</v>
      </c>
    </row>
    <row r="115" spans="1:4" x14ac:dyDescent="0.25">
      <c r="A115" s="22" t="s">
        <v>1049</v>
      </c>
      <c r="B115" s="22" t="s">
        <v>24</v>
      </c>
      <c r="C115" s="22" t="s">
        <v>986</v>
      </c>
      <c r="D115" s="22" t="s">
        <v>1042</v>
      </c>
    </row>
    <row r="116" spans="1:4" x14ac:dyDescent="0.25">
      <c r="A116" s="22" t="s">
        <v>1050</v>
      </c>
      <c r="B116" s="22" t="s">
        <v>24</v>
      </c>
      <c r="C116" s="22" t="s">
        <v>986</v>
      </c>
      <c r="D116" s="22" t="s">
        <v>1042</v>
      </c>
    </row>
    <row r="117" spans="1:4" x14ac:dyDescent="0.25">
      <c r="A117" s="22" t="s">
        <v>1051</v>
      </c>
      <c r="B117" s="22" t="s">
        <v>24</v>
      </c>
      <c r="C117" s="22" t="s">
        <v>952</v>
      </c>
      <c r="D117" s="22" t="s">
        <v>1042</v>
      </c>
    </row>
    <row r="118" spans="1:4" x14ac:dyDescent="0.25">
      <c r="A118" s="22" t="s">
        <v>1052</v>
      </c>
      <c r="B118" s="22" t="s">
        <v>8</v>
      </c>
      <c r="C118" s="22" t="s">
        <v>926</v>
      </c>
      <c r="D118" s="22" t="s">
        <v>1053</v>
      </c>
    </row>
    <row r="119" spans="1:4" x14ac:dyDescent="0.25">
      <c r="A119" s="22" t="s">
        <v>1054</v>
      </c>
      <c r="B119" s="22" t="s">
        <v>8</v>
      </c>
      <c r="C119" s="22" t="s">
        <v>926</v>
      </c>
      <c r="D119" s="22" t="s">
        <v>1053</v>
      </c>
    </row>
    <row r="120" spans="1:4" x14ac:dyDescent="0.25">
      <c r="A120" s="22" t="s">
        <v>1055</v>
      </c>
      <c r="B120" s="22" t="s">
        <v>8</v>
      </c>
      <c r="C120" s="22" t="s">
        <v>926</v>
      </c>
      <c r="D120" s="22" t="s">
        <v>1053</v>
      </c>
    </row>
    <row r="121" spans="1:4" x14ac:dyDescent="0.25">
      <c r="A121" s="22" t="s">
        <v>1056</v>
      </c>
      <c r="B121" s="22" t="s">
        <v>8</v>
      </c>
      <c r="C121" s="22" t="s">
        <v>926</v>
      </c>
      <c r="D121" s="22" t="s">
        <v>1053</v>
      </c>
    </row>
    <row r="122" spans="1:4" x14ac:dyDescent="0.25">
      <c r="A122" s="22" t="s">
        <v>1057</v>
      </c>
      <c r="B122" s="22" t="s">
        <v>8</v>
      </c>
      <c r="C122" s="22" t="s">
        <v>926</v>
      </c>
      <c r="D122" s="22" t="s">
        <v>1053</v>
      </c>
    </row>
    <row r="123" spans="1:4" x14ac:dyDescent="0.25">
      <c r="A123" s="22" t="s">
        <v>1058</v>
      </c>
      <c r="B123" s="22" t="s">
        <v>8</v>
      </c>
      <c r="C123" s="22" t="s">
        <v>926</v>
      </c>
      <c r="D123" s="22" t="s">
        <v>1053</v>
      </c>
    </row>
    <row r="124" spans="1:4" x14ac:dyDescent="0.25">
      <c r="A124" s="22" t="s">
        <v>1059</v>
      </c>
      <c r="B124" s="22" t="s">
        <v>8</v>
      </c>
      <c r="C124" s="22" t="s">
        <v>926</v>
      </c>
      <c r="D124" s="22" t="s">
        <v>1053</v>
      </c>
    </row>
    <row r="125" spans="1:4" x14ac:dyDescent="0.25">
      <c r="A125" s="22" t="s">
        <v>1060</v>
      </c>
      <c r="B125" s="22" t="s">
        <v>8</v>
      </c>
      <c r="C125" s="22" t="s">
        <v>933</v>
      </c>
      <c r="D125" s="22" t="s">
        <v>1053</v>
      </c>
    </row>
    <row r="126" spans="1:4" x14ac:dyDescent="0.25">
      <c r="A126" s="22" t="s">
        <v>1061</v>
      </c>
      <c r="B126" s="22" t="s">
        <v>8</v>
      </c>
      <c r="C126" s="22" t="s">
        <v>926</v>
      </c>
      <c r="D126" s="22" t="s">
        <v>1053</v>
      </c>
    </row>
    <row r="127" spans="1:4" x14ac:dyDescent="0.25">
      <c r="A127" s="22" t="s">
        <v>1062</v>
      </c>
      <c r="B127" s="22" t="s">
        <v>8</v>
      </c>
      <c r="C127" s="22" t="s">
        <v>1063</v>
      </c>
      <c r="D127" s="22" t="s">
        <v>1053</v>
      </c>
    </row>
    <row r="128" spans="1:4" x14ac:dyDescent="0.25">
      <c r="A128" s="22" t="s">
        <v>1064</v>
      </c>
      <c r="B128" s="22" t="s">
        <v>8</v>
      </c>
      <c r="C128" s="22" t="s">
        <v>926</v>
      </c>
      <c r="D128" s="22" t="s">
        <v>1053</v>
      </c>
    </row>
    <row r="129" spans="1:4" x14ac:dyDescent="0.25">
      <c r="A129" s="22" t="s">
        <v>1065</v>
      </c>
      <c r="B129" s="22" t="s">
        <v>8</v>
      </c>
      <c r="C129" s="22" t="s">
        <v>933</v>
      </c>
      <c r="D129" s="22" t="s">
        <v>1053</v>
      </c>
    </row>
    <row r="130" spans="1:4" x14ac:dyDescent="0.25">
      <c r="A130" s="22" t="s">
        <v>1066</v>
      </c>
      <c r="B130" s="22" t="s">
        <v>8</v>
      </c>
      <c r="C130" s="22" t="s">
        <v>933</v>
      </c>
      <c r="D130" s="22" t="s">
        <v>1053</v>
      </c>
    </row>
    <row r="131" spans="1:4" x14ac:dyDescent="0.25">
      <c r="A131" s="22" t="s">
        <v>1067</v>
      </c>
      <c r="B131" s="22" t="s">
        <v>8</v>
      </c>
      <c r="C131" s="22" t="s">
        <v>933</v>
      </c>
      <c r="D131" s="22" t="s">
        <v>1053</v>
      </c>
    </row>
    <row r="132" spans="1:4" x14ac:dyDescent="0.25">
      <c r="A132" s="22" t="s">
        <v>1068</v>
      </c>
      <c r="B132" s="22" t="s">
        <v>8</v>
      </c>
      <c r="C132" s="22" t="s">
        <v>933</v>
      </c>
      <c r="D132" s="22" t="s">
        <v>1053</v>
      </c>
    </row>
    <row r="133" spans="1:4" x14ac:dyDescent="0.25">
      <c r="A133" s="22" t="s">
        <v>1069</v>
      </c>
      <c r="B133" s="22" t="s">
        <v>8</v>
      </c>
      <c r="C133" s="22" t="s">
        <v>1063</v>
      </c>
      <c r="D133" s="22" t="s">
        <v>1053</v>
      </c>
    </row>
    <row r="134" spans="1:4" x14ac:dyDescent="0.25">
      <c r="A134" s="22" t="s">
        <v>1070</v>
      </c>
      <c r="B134" s="22" t="s">
        <v>8</v>
      </c>
      <c r="C134" s="22" t="s">
        <v>1063</v>
      </c>
      <c r="D134" s="22" t="s">
        <v>1053</v>
      </c>
    </row>
    <row r="135" spans="1:4" x14ac:dyDescent="0.25">
      <c r="A135" s="22" t="s">
        <v>1071</v>
      </c>
      <c r="B135" s="22" t="s">
        <v>8</v>
      </c>
      <c r="C135" s="22" t="s">
        <v>926</v>
      </c>
      <c r="D135" s="22" t="s">
        <v>1053</v>
      </c>
    </row>
    <row r="136" spans="1:4" x14ac:dyDescent="0.25">
      <c r="A136" s="22" t="s">
        <v>1072</v>
      </c>
      <c r="B136" s="22" t="s">
        <v>8</v>
      </c>
      <c r="C136" s="22" t="s">
        <v>926</v>
      </c>
      <c r="D136" s="22" t="s">
        <v>1053</v>
      </c>
    </row>
    <row r="137" spans="1:4" x14ac:dyDescent="0.25">
      <c r="A137" s="22" t="s">
        <v>1073</v>
      </c>
      <c r="B137" s="22" t="s">
        <v>8</v>
      </c>
      <c r="C137" s="22" t="s">
        <v>926</v>
      </c>
      <c r="D137" s="22" t="s">
        <v>1053</v>
      </c>
    </row>
    <row r="138" spans="1:4" x14ac:dyDescent="0.25">
      <c r="A138" s="22" t="s">
        <v>1074</v>
      </c>
      <c r="B138" s="22" t="s">
        <v>8</v>
      </c>
      <c r="C138" s="22" t="s">
        <v>926</v>
      </c>
      <c r="D138" s="22" t="s">
        <v>1053</v>
      </c>
    </row>
    <row r="139" spans="1:4" x14ac:dyDescent="0.25">
      <c r="A139" s="22" t="s">
        <v>1075</v>
      </c>
      <c r="B139" s="22" t="s">
        <v>8</v>
      </c>
      <c r="C139" s="22" t="s">
        <v>926</v>
      </c>
      <c r="D139" s="22" t="s">
        <v>1053</v>
      </c>
    </row>
    <row r="140" spans="1:4" x14ac:dyDescent="0.25">
      <c r="A140" s="22" t="s">
        <v>1076</v>
      </c>
      <c r="B140" s="22" t="s">
        <v>8</v>
      </c>
      <c r="C140" s="22" t="s">
        <v>926</v>
      </c>
      <c r="D140" s="22" t="s">
        <v>1053</v>
      </c>
    </row>
    <row r="141" spans="1:4" x14ac:dyDescent="0.25">
      <c r="A141" s="22" t="s">
        <v>1077</v>
      </c>
      <c r="B141" s="22" t="s">
        <v>8</v>
      </c>
      <c r="C141" s="22" t="s">
        <v>926</v>
      </c>
      <c r="D141" s="22" t="s">
        <v>1053</v>
      </c>
    </row>
    <row r="142" spans="1:4" x14ac:dyDescent="0.25">
      <c r="A142" s="22" t="s">
        <v>1078</v>
      </c>
      <c r="B142" s="22" t="s">
        <v>8</v>
      </c>
      <c r="C142" s="22" t="s">
        <v>926</v>
      </c>
      <c r="D142" s="22" t="s">
        <v>1053</v>
      </c>
    </row>
    <row r="143" spans="1:4" x14ac:dyDescent="0.25">
      <c r="A143" s="22" t="s">
        <v>1079</v>
      </c>
      <c r="B143" s="22" t="s">
        <v>8</v>
      </c>
      <c r="C143" s="22" t="s">
        <v>926</v>
      </c>
      <c r="D143" s="22" t="s">
        <v>1053</v>
      </c>
    </row>
    <row r="144" spans="1:4" x14ac:dyDescent="0.25">
      <c r="A144" s="22" t="s">
        <v>1080</v>
      </c>
      <c r="B144" s="22" t="s">
        <v>8</v>
      </c>
      <c r="C144" s="22" t="s">
        <v>1063</v>
      </c>
      <c r="D144" s="22" t="s">
        <v>1053</v>
      </c>
    </row>
    <row r="145" spans="1:4" x14ac:dyDescent="0.25">
      <c r="A145" s="22" t="s">
        <v>1081</v>
      </c>
      <c r="B145" s="22" t="s">
        <v>8</v>
      </c>
      <c r="C145" s="22" t="s">
        <v>926</v>
      </c>
      <c r="D145" s="22" t="s">
        <v>1053</v>
      </c>
    </row>
    <row r="146" spans="1:4" x14ac:dyDescent="0.25">
      <c r="A146" s="22" t="s">
        <v>1082</v>
      </c>
      <c r="B146" s="22" t="s">
        <v>8</v>
      </c>
      <c r="C146" s="22" t="s">
        <v>926</v>
      </c>
      <c r="D146" s="22" t="s">
        <v>1053</v>
      </c>
    </row>
    <row r="147" spans="1:4" x14ac:dyDescent="0.25">
      <c r="A147" s="22" t="s">
        <v>1083</v>
      </c>
      <c r="B147" s="22" t="s">
        <v>8</v>
      </c>
      <c r="C147" s="22" t="s">
        <v>926</v>
      </c>
      <c r="D147" s="22" t="s">
        <v>1053</v>
      </c>
    </row>
    <row r="148" spans="1:4" x14ac:dyDescent="0.25">
      <c r="A148" s="22" t="s">
        <v>1084</v>
      </c>
      <c r="B148" s="22" t="s">
        <v>8</v>
      </c>
      <c r="C148" s="22" t="s">
        <v>926</v>
      </c>
      <c r="D148" s="22" t="s">
        <v>1053</v>
      </c>
    </row>
    <row r="149" spans="1:4" x14ac:dyDescent="0.25">
      <c r="A149" s="22" t="s">
        <v>1085</v>
      </c>
      <c r="B149" s="22" t="s">
        <v>8</v>
      </c>
      <c r="C149" s="22" t="s">
        <v>1063</v>
      </c>
      <c r="D149" s="22" t="s">
        <v>1053</v>
      </c>
    </row>
    <row r="150" spans="1:4" x14ac:dyDescent="0.25">
      <c r="A150" s="22" t="s">
        <v>1086</v>
      </c>
      <c r="B150" s="22" t="s">
        <v>8</v>
      </c>
      <c r="C150" s="22" t="s">
        <v>926</v>
      </c>
      <c r="D150" s="22" t="s">
        <v>1053</v>
      </c>
    </row>
    <row r="151" spans="1:4" x14ac:dyDescent="0.25">
      <c r="A151" s="22" t="s">
        <v>1087</v>
      </c>
      <c r="B151" s="22" t="s">
        <v>8</v>
      </c>
      <c r="C151" s="22" t="s">
        <v>926</v>
      </c>
      <c r="D151" s="22" t="s">
        <v>1053</v>
      </c>
    </row>
    <row r="152" spans="1:4" x14ac:dyDescent="0.25">
      <c r="A152" s="22" t="s">
        <v>1088</v>
      </c>
      <c r="B152" s="22" t="s">
        <v>8</v>
      </c>
      <c r="C152" s="22" t="s">
        <v>926</v>
      </c>
      <c r="D152" s="22" t="s">
        <v>1053</v>
      </c>
    </row>
    <row r="153" spans="1:4" x14ac:dyDescent="0.25">
      <c r="A153" s="22" t="s">
        <v>1089</v>
      </c>
      <c r="B153" s="22" t="s">
        <v>8</v>
      </c>
      <c r="C153" s="22" t="s">
        <v>933</v>
      </c>
      <c r="D153" s="22" t="s">
        <v>1053</v>
      </c>
    </row>
    <row r="154" spans="1:4" x14ac:dyDescent="0.25">
      <c r="A154" s="22" t="s">
        <v>1090</v>
      </c>
      <c r="B154" s="22" t="s">
        <v>8</v>
      </c>
      <c r="C154" s="22" t="s">
        <v>933</v>
      </c>
      <c r="D154" s="22" t="s">
        <v>1053</v>
      </c>
    </row>
    <row r="155" spans="1:4" x14ac:dyDescent="0.25">
      <c r="A155" s="22" t="s">
        <v>1091</v>
      </c>
      <c r="B155" s="22" t="s">
        <v>8</v>
      </c>
      <c r="C155" s="22" t="s">
        <v>933</v>
      </c>
      <c r="D155" s="22" t="s">
        <v>1053</v>
      </c>
    </row>
    <row r="156" spans="1:4" x14ac:dyDescent="0.25">
      <c r="A156" s="22" t="s">
        <v>1092</v>
      </c>
      <c r="B156" s="22" t="s">
        <v>8</v>
      </c>
      <c r="C156" s="22" t="s">
        <v>933</v>
      </c>
      <c r="D156" s="22" t="s">
        <v>1053</v>
      </c>
    </row>
    <row r="157" spans="1:4" x14ac:dyDescent="0.25">
      <c r="A157" s="22" t="s">
        <v>1093</v>
      </c>
      <c r="B157" s="22" t="s">
        <v>8</v>
      </c>
      <c r="C157" s="22" t="s">
        <v>933</v>
      </c>
      <c r="D157" s="22" t="s">
        <v>1053</v>
      </c>
    </row>
    <row r="158" spans="1:4" x14ac:dyDescent="0.25">
      <c r="A158" s="22" t="s">
        <v>1094</v>
      </c>
      <c r="B158" s="22" t="s">
        <v>8</v>
      </c>
      <c r="C158" s="22" t="s">
        <v>1063</v>
      </c>
      <c r="D158" s="22" t="s">
        <v>1053</v>
      </c>
    </row>
    <row r="159" spans="1:4" x14ac:dyDescent="0.25">
      <c r="A159" s="22" t="s">
        <v>1095</v>
      </c>
      <c r="B159" s="22" t="s">
        <v>8</v>
      </c>
      <c r="C159" s="22" t="s">
        <v>1063</v>
      </c>
      <c r="D159" s="22" t="s">
        <v>1053</v>
      </c>
    </row>
    <row r="160" spans="1:4" x14ac:dyDescent="0.25">
      <c r="A160" s="22" t="s">
        <v>1096</v>
      </c>
      <c r="B160" s="22" t="s">
        <v>8</v>
      </c>
      <c r="C160" s="22" t="s">
        <v>933</v>
      </c>
      <c r="D160" s="22" t="s">
        <v>1053</v>
      </c>
    </row>
    <row r="161" spans="1:4" x14ac:dyDescent="0.25">
      <c r="A161" s="22" t="s">
        <v>1097</v>
      </c>
      <c r="B161" s="22" t="s">
        <v>8</v>
      </c>
      <c r="C161" s="22" t="s">
        <v>926</v>
      </c>
      <c r="D161" s="22" t="s">
        <v>1053</v>
      </c>
    </row>
    <row r="162" spans="1:4" x14ac:dyDescent="0.25">
      <c r="A162" s="22" t="s">
        <v>1098</v>
      </c>
      <c r="B162" s="22" t="s">
        <v>8</v>
      </c>
      <c r="C162" s="22" t="s">
        <v>933</v>
      </c>
      <c r="D162" s="22" t="s">
        <v>1053</v>
      </c>
    </row>
  </sheetData>
  <autoFilter ref="A1:D162"/>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Menus 4 semaines</vt:lpstr>
      <vt:lpstr>Menus 5 semaines</vt:lpstr>
      <vt:lpstr>Recettes</vt:lpstr>
      <vt:lpstr>Contrôle 4 semaines</vt:lpstr>
      <vt:lpstr>Contrôle 5 semaines</vt:lpstr>
      <vt:lpstr>EGalim et hypothèses</vt:lpstr>
      <vt:lpstr>À valider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Utilisateur</cp:lastModifiedBy>
  <cp:revision>0</cp:revision>
  <dcterms:created xsi:type="dcterms:W3CDTF">2026-10-16T10:57:25Z</dcterms:created>
  <dcterms:modified xsi:type="dcterms:W3CDTF">2026-10-22T12:44:25Z</dcterms:modified>
  <dc:language>en-US</dc:language>
</cp:coreProperties>
</file>