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20225"/>
  <workbookPr hidePivotFieldList="1" autoCompressPictures="0"/>
  <bookViews>
    <workbookView xWindow="0" yWindow="0" windowWidth="25600" windowHeight="12980"/>
  </bookViews>
  <sheets>
    <sheet name="AIDE AU CHOIX" sheetId="2" r:id="rId1"/>
    <sheet name="RESSOURCES" sheetId="1" state="hidden" r:id="rId2"/>
    <sheet name="TABLEAU OUTILS (2)" sheetId="5" r:id="rId3"/>
  </sheets>
  <definedNames>
    <definedName name="_xlnm._FilterDatabase" localSheetId="2" hidden="1">'TABLEAU OUTILS (2)'!#REF!</definedName>
    <definedName name="ALESOIR">RESSOURCES!$G$3:$G$7</definedName>
    <definedName name="CATEGORIEOUTILS">RESSOURCES!$B$3:$B$7</definedName>
    <definedName name="_xlnm.Criteria" localSheetId="2">'TABLEAU OUTILS (2)'!#REF!</definedName>
    <definedName name="FORET">RESSOURCES!$C$3:$C$11</definedName>
    <definedName name="FRAISE">RESSOURCES!$D$3:$D$25</definedName>
    <definedName name="MACHINES">RESSOURCES!$N$3:$N$15</definedName>
    <definedName name="MATIEREOUTILS">RESSOURCES!$I$3:$I$6</definedName>
    <definedName name="MATIEREPIECE">RESSOURCES!$J$3:$J$7</definedName>
    <definedName name="RAYONDEPIED">RESSOURCES!$K$3:$K$17</definedName>
    <definedName name="TYPEDECONE">RESSOURCES!$L$3:$L$6</definedName>
    <definedName name="TYPETRAVAIL">RESSOURCES!$H$3:$H$6</definedName>
    <definedName name="Z_9A452E5B_31D2_4028_838D_EF587D0A779A_.wvu.PrintArea" localSheetId="0" hidden="1">'AIDE AU CHOIX'!$B$2:$G$14</definedName>
  </definedNames>
  <calcPr calcId="140001" concurrentCalc="0"/>
  <customWorkbookViews>
    <customWorkbookView name="CADRE" guid="{9A452E5B-31D2-4028-838D-EF587D0A779A}" maximized="1" xWindow="1" yWindow="1" windowWidth="1916" windowHeight="850" activeSheetId="2"/>
  </customWorkbookViews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C14" i="2" l="1"/>
  <c r="E12" i="2"/>
  <c r="F12" i="2"/>
  <c r="E10" i="2"/>
  <c r="F10" i="2"/>
  <c r="E7" i="2"/>
  <c r="F7" i="2"/>
  <c r="E8" i="2"/>
  <c r="F8" i="2"/>
  <c r="E9" i="2"/>
  <c r="F9" i="2"/>
  <c r="F4" i="2"/>
  <c r="E5" i="2"/>
  <c r="F5" i="2"/>
  <c r="E6" i="2"/>
  <c r="F6" i="2"/>
  <c r="D14" i="2"/>
  <c r="E11" i="2"/>
  <c r="F11" i="2"/>
  <c r="E3" i="2"/>
  <c r="F14" i="2"/>
  <c r="G14" i="2"/>
  <c r="G13" i="2"/>
</calcChain>
</file>

<file path=xl/sharedStrings.xml><?xml version="1.0" encoding="utf-8"?>
<sst xmlns="http://schemas.openxmlformats.org/spreadsheetml/2006/main" count="161" uniqueCount="92">
  <si>
    <t xml:space="preserve">CATEGORIE OUTILS </t>
  </si>
  <si>
    <t>FORET</t>
  </si>
  <si>
    <t>ALESOIR</t>
  </si>
  <si>
    <t xml:space="preserve">TARAUD </t>
  </si>
  <si>
    <t>TYPE FORET</t>
  </si>
  <si>
    <t>CENTREUR</t>
  </si>
  <si>
    <t>POINTEUR</t>
  </si>
  <si>
    <t>HELICOIDAL</t>
  </si>
  <si>
    <t>A PLAQUETTE</t>
  </si>
  <si>
    <t>TYPE FRAISE</t>
  </si>
  <si>
    <t>SURFACER</t>
  </si>
  <si>
    <t>SURFACER DRESSER</t>
  </si>
  <si>
    <t>2 TAILLES</t>
  </si>
  <si>
    <t xml:space="preserve">2 TAILLE RAVAGEUSE </t>
  </si>
  <si>
    <t>A RAINURER</t>
  </si>
  <si>
    <t xml:space="preserve">3 TAILLES </t>
  </si>
  <si>
    <t>SCIE</t>
  </si>
  <si>
    <t>A LAMER</t>
  </si>
  <si>
    <t>CHAMBRAGE</t>
  </si>
  <si>
    <t>A CHANFREINER</t>
  </si>
  <si>
    <t>A CHANFREINER INVERSEE</t>
  </si>
  <si>
    <t>CONIQUE</t>
  </si>
  <si>
    <t>HEMISPHERIQUE</t>
  </si>
  <si>
    <t>3 TAILLES RAYONNEE</t>
  </si>
  <si>
    <t>CONIQUE RAYONNEE</t>
  </si>
  <si>
    <t>CONIQUE A CHANFREIN</t>
  </si>
  <si>
    <t>DOUBLE CHANFREIN</t>
  </si>
  <si>
    <t xml:space="preserve">SPECIALE </t>
  </si>
  <si>
    <t xml:space="preserve">DEMI CERCLE </t>
  </si>
  <si>
    <t>TYPE ALESOIR</t>
  </si>
  <si>
    <t>FIXE</t>
  </si>
  <si>
    <t>EXPENSIBLE</t>
  </si>
  <si>
    <t>BARRE D'ALESAGE</t>
  </si>
  <si>
    <t>SPECIAL</t>
  </si>
  <si>
    <t>FILETER</t>
  </si>
  <si>
    <t>FOND PLAT</t>
  </si>
  <si>
    <t>ETAGE</t>
  </si>
  <si>
    <t>3/4 FORAGE</t>
  </si>
  <si>
    <t>TORIQUE</t>
  </si>
  <si>
    <t>RAYON 1/4 DE CERCLE</t>
  </si>
  <si>
    <t>N°</t>
  </si>
  <si>
    <t>CATAGORIE OUTILS</t>
  </si>
  <si>
    <t>TYPE OUTILS</t>
  </si>
  <si>
    <t>Ø OUTILS</t>
  </si>
  <si>
    <t>MATIERE OUTILS</t>
  </si>
  <si>
    <t>MATIERE PIECE</t>
  </si>
  <si>
    <t>TYPE TRAVAIL</t>
  </si>
  <si>
    <t>LONGUEUR UTILE</t>
  </si>
  <si>
    <t>RAYON DE PIED</t>
  </si>
  <si>
    <t>EBAUCHE</t>
  </si>
  <si>
    <t>FINITION</t>
  </si>
  <si>
    <t>SEMI-FINITION</t>
  </si>
  <si>
    <t>HSS</t>
  </si>
  <si>
    <t>INOX</t>
  </si>
  <si>
    <t>ALUMINIUM</t>
  </si>
  <si>
    <t>CUPRO</t>
  </si>
  <si>
    <t>FRAISE</t>
  </si>
  <si>
    <t>CRITERES</t>
  </si>
  <si>
    <t>CHOIX</t>
  </si>
  <si>
    <t>VALIDATION</t>
  </si>
  <si>
    <t>AIDE AU CHOIX D'OUTILS COUPANTS</t>
  </si>
  <si>
    <t>ACIER</t>
  </si>
  <si>
    <t>CATEGORIE</t>
  </si>
  <si>
    <t xml:space="preserve">TYPE </t>
  </si>
  <si>
    <t>RAYON DE TORE</t>
  </si>
  <si>
    <t>Ø</t>
  </si>
  <si>
    <t>MATIERE OUTIL</t>
  </si>
  <si>
    <t>CATEGORIE OUTIL</t>
  </si>
  <si>
    <t>TYPE OUTIL</t>
  </si>
  <si>
    <t>Ø OUTIL</t>
  </si>
  <si>
    <t>Matiere outil</t>
  </si>
  <si>
    <t>Matiere pièce</t>
  </si>
  <si>
    <t>TYPE DE CONE</t>
  </si>
  <si>
    <t>CARBURE</t>
  </si>
  <si>
    <t>LONGUEUR COUPE/UTILE</t>
  </si>
  <si>
    <t>Type Travail</t>
  </si>
  <si>
    <t>HSK</t>
  </si>
  <si>
    <t>BT</t>
  </si>
  <si>
    <t>SA</t>
  </si>
  <si>
    <t>MACHINE</t>
  </si>
  <si>
    <t>C22</t>
  </si>
  <si>
    <t>B300</t>
  </si>
  <si>
    <t>C30</t>
  </si>
  <si>
    <t>PLASTIC</t>
  </si>
  <si>
    <t xml:space="preserve">RENDEMENT ROTATION </t>
  </si>
  <si>
    <t>RENDEMENT AVANCE</t>
  </si>
  <si>
    <t>ROTATION MAXI</t>
  </si>
  <si>
    <t>AVANCE MAXI</t>
  </si>
  <si>
    <t>CODE HELIOS</t>
  </si>
  <si>
    <t>CODE HELIOS OUTILS</t>
  </si>
  <si>
    <t>acier</t>
  </si>
  <si>
    <t>99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</si>
</sst>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_-* #,##0.00\ &quot;EUR&quot;_-;\-* #,##0.00\ &quot;EUR&quot;_-;_-* &quot;-&quot;??\ &quot;EUR&quot;_-;_-@_-"/>
  </numFmts>
  <fonts count="30" x14ac:knownFonts="1">
    <font>
      <sz val="11"/>
      <color theme="1"/>
      <name val="Calibri"/>
      <family val="2"/>
      <scheme val="minor"/>
    </font>
    <font>
      <sz val="40"/>
      <color theme="1"/>
      <name val="Wingdings 2"/>
      <family val="1"/>
      <charset val="2"/>
    </font>
    <font>
      <sz val="11"/>
      <color theme="0"/>
      <name val="Calibri"/>
      <family val="2"/>
      <scheme val="minor"/>
    </font>
    <font>
      <b/>
      <i/>
      <sz val="12"/>
      <color theme="0"/>
      <name val="Comic Sans MS"/>
      <family val="4"/>
    </font>
    <font>
      <b/>
      <sz val="12"/>
      <color theme="0"/>
      <name val="Calibri"/>
      <family val="2"/>
      <scheme val="minor"/>
    </font>
    <font>
      <sz val="24"/>
      <color rgb="FF00B050"/>
      <name val="Wingdings"/>
      <charset val="2"/>
    </font>
    <font>
      <sz val="16"/>
      <color theme="0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sz val="10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20"/>
      <name val="Calibri"/>
      <family val="2"/>
    </font>
    <font>
      <b/>
      <sz val="11"/>
      <color indexed="52"/>
      <name val="Calibri"/>
      <family val="2"/>
    </font>
    <font>
      <b/>
      <sz val="11"/>
      <color indexed="9"/>
      <name val="Calibri"/>
      <family val="2"/>
    </font>
    <font>
      <i/>
      <sz val="11"/>
      <color indexed="23"/>
      <name val="Calibri"/>
      <family val="2"/>
    </font>
    <font>
      <sz val="11"/>
      <color indexed="17"/>
      <name val="Calibri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sz val="11"/>
      <color indexed="62"/>
      <name val="Calibri"/>
      <family val="2"/>
    </font>
    <font>
      <u/>
      <sz val="11"/>
      <color indexed="12"/>
      <name val="Calibri"/>
      <family val="2"/>
    </font>
    <font>
      <sz val="11"/>
      <color indexed="52"/>
      <name val="Calibri"/>
      <family val="2"/>
    </font>
    <font>
      <sz val="11"/>
      <color indexed="60"/>
      <name val="Calibri"/>
      <family val="2"/>
    </font>
    <font>
      <b/>
      <sz val="11"/>
      <color indexed="63"/>
      <name val="Calibri"/>
      <family val="2"/>
    </font>
    <font>
      <b/>
      <sz val="18"/>
      <color indexed="56"/>
      <name val="Cambria"/>
      <family val="2"/>
    </font>
    <font>
      <sz val="11"/>
      <color indexed="10"/>
      <name val="Calibri"/>
      <family val="2"/>
    </font>
    <font>
      <b/>
      <sz val="48"/>
      <color theme="1"/>
      <name val="Wingdings 2"/>
      <family val="1"/>
      <charset val="2"/>
    </font>
    <font>
      <sz val="48"/>
      <color theme="1"/>
      <name val="Wingdings 2"/>
      <family val="1"/>
      <charset val="2"/>
    </font>
    <font>
      <i/>
      <u/>
      <sz val="36"/>
      <color theme="0"/>
      <name val="Bauhaus 93"/>
      <family val="5"/>
    </font>
    <font>
      <b/>
      <sz val="11"/>
      <color theme="1"/>
      <name val="Calibri"/>
      <family val="2"/>
      <scheme val="minor"/>
    </font>
  </fonts>
  <fills count="22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22"/>
      </patternFill>
    </fill>
    <fill>
      <patternFill patternType="solid">
        <fgColor indexed="55"/>
      </patternFill>
    </fill>
    <fill>
      <patternFill patternType="solid">
        <fgColor indexed="43"/>
      </patternFill>
    </fill>
    <fill>
      <patternFill patternType="solid">
        <fgColor indexed="26"/>
      </patternFill>
    </fill>
    <fill>
      <patternFill patternType="solid">
        <fgColor rgb="FFFFC000"/>
        <bgColor indexed="64"/>
      </patternFill>
    </fill>
  </fills>
  <borders count="2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 style="thick">
        <color theme="0"/>
      </left>
      <right style="thick">
        <color theme="0"/>
      </right>
      <top style="thick">
        <color theme="0"/>
      </top>
      <bottom style="thick">
        <color theme="0"/>
      </bottom>
      <diagonal/>
    </border>
    <border>
      <left style="thin">
        <color auto="1"/>
      </left>
      <right style="medium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8">
    <xf numFmtId="0" fontId="0" fillId="0" borderId="0"/>
    <xf numFmtId="0" fontId="8" fillId="0" borderId="0"/>
    <xf numFmtId="0" fontId="9" fillId="3" borderId="0" applyNumberFormat="0" applyBorder="0" applyAlignment="0" applyProtection="0"/>
    <xf numFmtId="0" fontId="9" fillId="4" borderId="0" applyNumberFormat="0" applyBorder="0" applyAlignment="0" applyProtection="0"/>
    <xf numFmtId="0" fontId="9" fillId="5" borderId="0" applyNumberFormat="0" applyBorder="0" applyAlignment="0" applyProtection="0"/>
    <xf numFmtId="0" fontId="9" fillId="6" borderId="0" applyNumberFormat="0" applyBorder="0" applyAlignment="0" applyProtection="0"/>
    <xf numFmtId="0" fontId="9" fillId="7" borderId="0" applyNumberFormat="0" applyBorder="0" applyAlignment="0" applyProtection="0"/>
    <xf numFmtId="0" fontId="9" fillId="8" borderId="0" applyNumberFormat="0" applyBorder="0" applyAlignment="0" applyProtection="0"/>
    <xf numFmtId="0" fontId="9" fillId="9" borderId="0" applyNumberFormat="0" applyBorder="0" applyAlignment="0" applyProtection="0"/>
    <xf numFmtId="0" fontId="9" fillId="10" borderId="0" applyNumberFormat="0" applyBorder="0" applyAlignment="0" applyProtection="0"/>
    <xf numFmtId="0" fontId="9" fillId="11" borderId="0" applyNumberFormat="0" applyBorder="0" applyAlignment="0" applyProtection="0"/>
    <xf numFmtId="0" fontId="9" fillId="6" borderId="0" applyNumberFormat="0" applyBorder="0" applyAlignment="0" applyProtection="0"/>
    <xf numFmtId="0" fontId="9" fillId="9" borderId="0" applyNumberFormat="0" applyBorder="0" applyAlignment="0" applyProtection="0"/>
    <xf numFmtId="0" fontId="9" fillId="12" borderId="0" applyNumberFormat="0" applyBorder="0" applyAlignment="0" applyProtection="0"/>
    <xf numFmtId="0" fontId="10" fillId="13" borderId="0" applyNumberFormat="0" applyBorder="0" applyAlignment="0" applyProtection="0"/>
    <xf numFmtId="0" fontId="10" fillId="10" borderId="0" applyNumberFormat="0" applyBorder="0" applyAlignment="0" applyProtection="0"/>
    <xf numFmtId="0" fontId="10" fillId="11" borderId="0" applyNumberFormat="0" applyBorder="0" applyAlignment="0" applyProtection="0"/>
    <xf numFmtId="0" fontId="10" fillId="14" borderId="0" applyNumberFormat="0" applyBorder="0" applyAlignment="0" applyProtection="0"/>
    <xf numFmtId="0" fontId="10" fillId="15" borderId="0" applyNumberFormat="0" applyBorder="0" applyAlignment="0" applyProtection="0"/>
    <xf numFmtId="0" fontId="10" fillId="16" borderId="0" applyNumberFormat="0" applyBorder="0" applyAlignment="0" applyProtection="0"/>
    <xf numFmtId="0" fontId="11" fillId="4" borderId="0" applyNumberFormat="0" applyBorder="0" applyAlignment="0" applyProtection="0"/>
    <xf numFmtId="0" fontId="12" fillId="17" borderId="12" applyNumberFormat="0" applyAlignment="0" applyProtection="0"/>
    <xf numFmtId="0" fontId="13" fillId="18" borderId="13" applyNumberFormat="0" applyAlignment="0" applyProtection="0"/>
    <xf numFmtId="0" fontId="14" fillId="0" borderId="0" applyNumberFormat="0" applyFill="0" applyBorder="0" applyAlignment="0" applyProtection="0"/>
    <xf numFmtId="0" fontId="15" fillId="5" borderId="0" applyNumberFormat="0" applyBorder="0" applyAlignment="0" applyProtection="0"/>
    <xf numFmtId="0" fontId="16" fillId="0" borderId="14" applyNumberFormat="0" applyFill="0" applyAlignment="0" applyProtection="0"/>
    <xf numFmtId="0" fontId="17" fillId="0" borderId="15" applyNumberFormat="0" applyFill="0" applyAlignment="0" applyProtection="0"/>
    <xf numFmtId="0" fontId="18" fillId="0" borderId="16" applyNumberFormat="0" applyFill="0" applyAlignment="0" applyProtection="0"/>
    <xf numFmtId="0" fontId="18" fillId="0" borderId="0" applyNumberFormat="0" applyFill="0" applyBorder="0" applyAlignment="0" applyProtection="0"/>
    <xf numFmtId="0" fontId="19" fillId="8" borderId="12" applyNumberFormat="0" applyAlignment="0" applyProtection="0"/>
    <xf numFmtId="0" fontId="20" fillId="0" borderId="0" applyNumberFormat="0" applyFill="0" applyBorder="0" applyAlignment="0" applyProtection="0">
      <alignment vertical="top"/>
      <protection locked="0"/>
    </xf>
    <xf numFmtId="0" fontId="21" fillId="0" borderId="17" applyNumberFormat="0" applyFill="0" applyAlignment="0" applyProtection="0"/>
    <xf numFmtId="165" fontId="8" fillId="0" borderId="0" applyFont="0" applyFill="0" applyBorder="0" applyAlignment="0" applyProtection="0"/>
    <xf numFmtId="0" fontId="22" fillId="19" borderId="0" applyNumberFormat="0" applyBorder="0" applyAlignment="0" applyProtection="0"/>
    <xf numFmtId="0" fontId="9" fillId="20" borderId="18" applyNumberFormat="0" applyFont="0" applyAlignment="0" applyProtection="0"/>
    <xf numFmtId="0" fontId="23" fillId="17" borderId="19" applyNumberFormat="0" applyAlignment="0" applyProtection="0"/>
    <xf numFmtId="0" fontId="24" fillId="0" borderId="0" applyNumberFormat="0" applyFill="0" applyBorder="0" applyAlignment="0" applyProtection="0"/>
    <xf numFmtId="0" fontId="25" fillId="0" borderId="0" applyNumberFormat="0" applyFill="0" applyBorder="0" applyAlignment="0" applyProtection="0"/>
  </cellStyleXfs>
  <cellXfs count="38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2" fillId="2" borderId="7" xfId="0" applyFont="1" applyFill="1" applyBorder="1" applyAlignment="1">
      <alignment horizontal="center" vertical="center"/>
    </xf>
    <xf numFmtId="0" fontId="0" fillId="2" borderId="8" xfId="0" applyFill="1" applyBorder="1" applyAlignment="1">
      <alignment horizontal="center" vertical="center"/>
    </xf>
    <xf numFmtId="0" fontId="0" fillId="2" borderId="7" xfId="0" applyFill="1" applyBorder="1" applyAlignment="1">
      <alignment horizontal="center" vertical="center"/>
    </xf>
    <xf numFmtId="0" fontId="5" fillId="2" borderId="8" xfId="0" applyFont="1" applyFill="1" applyBorder="1" applyAlignment="1">
      <alignment horizontal="center" vertical="top"/>
    </xf>
    <xf numFmtId="0" fontId="0" fillId="2" borderId="9" xfId="0" applyFill="1" applyBorder="1" applyAlignment="1">
      <alignment horizontal="center" vertical="center"/>
    </xf>
    <xf numFmtId="0" fontId="4" fillId="2" borderId="10" xfId="0" applyFont="1" applyFill="1" applyBorder="1" applyAlignment="1">
      <alignment horizontal="center" vertical="center"/>
    </xf>
    <xf numFmtId="0" fontId="1" fillId="2" borderId="10" xfId="0" applyFont="1" applyFill="1" applyBorder="1" applyAlignment="1">
      <alignment horizontal="center" vertical="center"/>
    </xf>
    <xf numFmtId="0" fontId="3" fillId="2" borderId="11" xfId="0" applyFont="1" applyFill="1" applyBorder="1" applyAlignment="1">
      <alignment horizontal="center" vertical="center"/>
    </xf>
    <xf numFmtId="0" fontId="2" fillId="2" borderId="0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7" fillId="2" borderId="3" xfId="0" applyFont="1" applyFill="1" applyBorder="1" applyAlignment="1">
      <alignment horizontal="left" vertical="center"/>
    </xf>
    <xf numFmtId="0" fontId="0" fillId="0" borderId="0" xfId="0" applyFont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49" fontId="0" fillId="0" borderId="1" xfId="0" applyNumberFormat="1" applyBorder="1" applyAlignment="1">
      <alignment horizontal="center" vertical="center" wrapText="1"/>
    </xf>
    <xf numFmtId="9" fontId="0" fillId="0" borderId="0" xfId="0" applyNumberFormat="1" applyAlignment="1">
      <alignment horizontal="center" vertical="center" wrapText="1"/>
    </xf>
    <xf numFmtId="9" fontId="0" fillId="0" borderId="0" xfId="0" applyNumberFormat="1" applyFont="1" applyAlignment="1">
      <alignment horizontal="center" vertical="center" wrapText="1"/>
    </xf>
    <xf numFmtId="0" fontId="26" fillId="2" borderId="1" xfId="0" applyFont="1" applyFill="1" applyBorder="1" applyAlignment="1">
      <alignment horizontal="center" vertical="center"/>
    </xf>
    <xf numFmtId="0" fontId="27" fillId="2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 wrapText="1"/>
    </xf>
    <xf numFmtId="49" fontId="6" fillId="2" borderId="20" xfId="0" applyNumberFormat="1" applyFont="1" applyFill="1" applyBorder="1" applyAlignment="1" applyProtection="1">
      <alignment horizontal="center" vertical="center"/>
      <protection locked="0"/>
    </xf>
    <xf numFmtId="0" fontId="0" fillId="0" borderId="22" xfId="0" applyNumberFormat="1" applyBorder="1" applyAlignment="1">
      <alignment horizontal="center" vertical="center" wrapText="1"/>
    </xf>
    <xf numFmtId="0" fontId="0" fillId="0" borderId="0" xfId="0" applyNumberFormat="1" applyFont="1" applyAlignment="1">
      <alignment horizontal="center" vertical="center" wrapText="1"/>
    </xf>
    <xf numFmtId="0" fontId="6" fillId="2" borderId="20" xfId="0" applyNumberFormat="1" applyFont="1" applyFill="1" applyBorder="1" applyAlignment="1" applyProtection="1">
      <alignment horizontal="center" vertical="center"/>
      <protection locked="0"/>
    </xf>
    <xf numFmtId="0" fontId="0" fillId="0" borderId="1" xfId="0" applyNumberFormat="1" applyBorder="1" applyAlignment="1">
      <alignment horizontal="center" vertical="center" wrapText="1"/>
    </xf>
    <xf numFmtId="0" fontId="0" fillId="0" borderId="1" xfId="0" applyNumberFormat="1" applyBorder="1" applyAlignment="1">
      <alignment horizontal="center" vertical="center" wrapText="1"/>
    </xf>
    <xf numFmtId="0" fontId="29" fillId="21" borderId="1" xfId="0" applyNumberFormat="1" applyFont="1" applyFill="1" applyBorder="1" applyAlignment="1">
      <alignment horizontal="center" vertical="center" wrapText="1"/>
    </xf>
    <xf numFmtId="0" fontId="29" fillId="21" borderId="22" xfId="0" applyNumberFormat="1" applyFont="1" applyFill="1" applyBorder="1" applyAlignment="1">
      <alignment horizontal="center" vertical="center" wrapText="1"/>
    </xf>
    <xf numFmtId="0" fontId="0" fillId="0" borderId="1" xfId="0" applyFont="1" applyBorder="1" applyAlignment="1">
      <alignment horizontal="center" vertical="center" wrapText="1"/>
    </xf>
    <xf numFmtId="0" fontId="0" fillId="0" borderId="0" xfId="0" applyNumberFormat="1" applyBorder="1" applyAlignment="1">
      <alignment horizontal="center" vertical="center" wrapText="1"/>
    </xf>
    <xf numFmtId="0" fontId="2" fillId="2" borderId="10" xfId="0" applyFont="1" applyFill="1" applyBorder="1" applyAlignment="1">
      <alignment horizontal="center" vertical="center"/>
    </xf>
    <xf numFmtId="0" fontId="28" fillId="2" borderId="4" xfId="0" applyFont="1" applyFill="1" applyBorder="1" applyAlignment="1">
      <alignment horizontal="center" vertical="center"/>
    </xf>
    <xf numFmtId="0" fontId="28" fillId="2" borderId="5" xfId="0" applyFont="1" applyFill="1" applyBorder="1" applyAlignment="1">
      <alignment horizontal="center" vertical="center"/>
    </xf>
    <xf numFmtId="0" fontId="28" fillId="2" borderId="6" xfId="0" applyFont="1" applyFill="1" applyBorder="1" applyAlignment="1">
      <alignment horizontal="center" vertical="center"/>
    </xf>
    <xf numFmtId="0" fontId="0" fillId="2" borderId="21" xfId="0" applyFill="1" applyBorder="1" applyAlignment="1">
      <alignment horizontal="center" vertical="center"/>
    </xf>
    <xf numFmtId="0" fontId="0" fillId="2" borderId="0" xfId="0" applyFill="1" applyBorder="1" applyAlignment="1">
      <alignment horizontal="center" vertical="center"/>
    </xf>
  </cellXfs>
  <cellStyles count="38">
    <cellStyle name="20% - Accent1" xfId="2"/>
    <cellStyle name="20% - Accent2" xfId="3"/>
    <cellStyle name="20% - Accent3" xfId="4"/>
    <cellStyle name="20% - Accent4" xfId="5"/>
    <cellStyle name="20% - Accent5" xfId="6"/>
    <cellStyle name="20% - Accent6" xfId="7"/>
    <cellStyle name="40% - Accent1" xfId="8"/>
    <cellStyle name="40% - Accent2" xfId="9"/>
    <cellStyle name="40% - Accent3" xfId="10"/>
    <cellStyle name="40% - Accent4" xfId="11"/>
    <cellStyle name="40% - Accent5" xfId="12"/>
    <cellStyle name="40% - Accent6" xfId="13"/>
    <cellStyle name="60% - Accent1" xfId="14"/>
    <cellStyle name="60% - Accent2" xfId="15"/>
    <cellStyle name="60% - Accent3" xfId="16"/>
    <cellStyle name="60% - Accent4" xfId="17"/>
    <cellStyle name="60% - Accent5" xfId="18"/>
    <cellStyle name="60% - Accent6" xfId="19"/>
    <cellStyle name="Bad" xfId="20"/>
    <cellStyle name="Calculation" xfId="21"/>
    <cellStyle name="Check Cell" xfId="22"/>
    <cellStyle name="Explanatory Text" xfId="23"/>
    <cellStyle name="Good" xfId="24"/>
    <cellStyle name="Heading 1" xfId="25"/>
    <cellStyle name="Heading 2" xfId="26"/>
    <cellStyle name="Heading 3" xfId="27"/>
    <cellStyle name="Heading 4" xfId="28"/>
    <cellStyle name="Input" xfId="29"/>
    <cellStyle name="Lien hypertexte 2" xfId="30"/>
    <cellStyle name="Linked Cell" xfId="31"/>
    <cellStyle name="Monétaire 2" xfId="32"/>
    <cellStyle name="Neutral" xfId="33"/>
    <cellStyle name="Normal" xfId="0" builtinId="0"/>
    <cellStyle name="Normal 2" xfId="1"/>
    <cellStyle name="Note" xfId="34"/>
    <cellStyle name="Output" xfId="35"/>
    <cellStyle name="Title" xfId="36"/>
    <cellStyle name="Warning Text" xfId="37"/>
  </cellStyles>
  <dxfs count="12"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FFC000"/>
      </font>
    </dxf>
    <dxf>
      <font>
        <b/>
        <i val="0"/>
        <color rgb="FFFFC000"/>
      </font>
    </dxf>
    <dxf>
      <font>
        <b/>
        <i val="0"/>
        <color rgb="FFFFC000"/>
      </font>
    </dxf>
    <dxf>
      <font>
        <color rgb="FFFFC000"/>
      </font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rgb="FFFFC000"/>
      </font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rgb="FFFF0000"/>
      </font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rgb="FFFF0000"/>
      </font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theme" Target="theme/theme1.xml"/><Relationship Id="rId5" Type="http://schemas.openxmlformats.org/officeDocument/2006/relationships/styles" Target="styles.xml"/><Relationship Id="rId6" Type="http://schemas.openxmlformats.org/officeDocument/2006/relationships/sharedStrings" Target="sharedStrings.xml"/><Relationship Id="rId7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14653</xdr:colOff>
      <xdr:row>3</xdr:row>
      <xdr:rowOff>5862</xdr:rowOff>
    </xdr:from>
    <xdr:to>
      <xdr:col>6</xdr:col>
      <xdr:colOff>3456723</xdr:colOff>
      <xdr:row>12</xdr:row>
      <xdr:rowOff>0</xdr:rowOff>
    </xdr:to>
    <xdr:pic>
      <xdr:nvPicPr>
        <xdr:cNvPr id="3" name="Image 2" descr="groupe-osg-2.jpg"/>
        <xdr:cNvPicPr>
          <a:picLocks noChangeAspect="1"/>
        </xdr:cNvPicPr>
      </xdr:nvPicPr>
      <xdr:blipFill>
        <a:blip xmlns:r="http://schemas.openxmlformats.org/officeDocument/2006/relationships" r:embed="rId1" cstate="print"/>
        <a:srcRect b="7473"/>
        <a:stretch>
          <a:fillRect/>
        </a:stretch>
      </xdr:blipFill>
      <xdr:spPr>
        <a:xfrm>
          <a:off x="7234603" y="1301262"/>
          <a:ext cx="3442070" cy="4280388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4"/>
  <sheetViews>
    <sheetView showGridLines="0" tabSelected="1" zoomScaleSheetLayoutView="130" workbookViewId="0">
      <selection activeCell="D5" sqref="D5"/>
    </sheetView>
  </sheetViews>
  <sheetFormatPr baseColWidth="10" defaultRowHeight="14" x14ac:dyDescent="0"/>
  <cols>
    <col min="1" max="1" width="10.83203125" style="1"/>
    <col min="2" max="2" width="3.1640625" style="1" bestFit="1" customWidth="1"/>
    <col min="3" max="3" width="17.83203125" style="1" bestFit="1" customWidth="1"/>
    <col min="4" max="4" width="22.5" style="2" customWidth="1"/>
    <col min="5" max="5" width="40.33203125" style="1" customWidth="1"/>
    <col min="6" max="6" width="13" style="1" bestFit="1" customWidth="1"/>
    <col min="7" max="7" width="52.33203125" style="1" customWidth="1"/>
    <col min="8" max="16384" width="10.83203125" style="1"/>
  </cols>
  <sheetData>
    <row r="1" spans="2:7" ht="27.75" customHeight="1" thickBot="1"/>
    <row r="2" spans="2:7" ht="40.5" customHeight="1">
      <c r="B2" s="33" t="s">
        <v>60</v>
      </c>
      <c r="C2" s="34"/>
      <c r="D2" s="34"/>
      <c r="E2" s="34"/>
      <c r="F2" s="34"/>
      <c r="G2" s="35"/>
    </row>
    <row r="3" spans="2:7" ht="33.75" customHeight="1" thickBot="1">
      <c r="B3" s="3" t="s">
        <v>40</v>
      </c>
      <c r="C3" s="11" t="s">
        <v>57</v>
      </c>
      <c r="D3" s="11" t="s">
        <v>58</v>
      </c>
      <c r="E3" s="11" t="str">
        <f>IF(OR(D4="",D5="",D6="",D8="",D7="",D9="",D10="",D11=""),"CONSEILS","")</f>
        <v>CONSEILS</v>
      </c>
      <c r="F3" s="11" t="s">
        <v>59</v>
      </c>
      <c r="G3" s="4"/>
    </row>
    <row r="4" spans="2:7" ht="37.5" customHeight="1" thickTop="1" thickBot="1">
      <c r="B4" s="3">
        <v>1</v>
      </c>
      <c r="C4" s="21" t="s">
        <v>67</v>
      </c>
      <c r="D4" s="22" t="s">
        <v>1</v>
      </c>
      <c r="E4" s="13"/>
      <c r="F4" s="20" t="str">
        <f>IF(E4="","P","O")</f>
        <v>P</v>
      </c>
      <c r="G4" s="36"/>
    </row>
    <row r="5" spans="2:7" ht="37.5" customHeight="1" thickTop="1" thickBot="1">
      <c r="B5" s="3">
        <v>2</v>
      </c>
      <c r="C5" s="21" t="s">
        <v>68</v>
      </c>
      <c r="D5" s="22" t="s">
        <v>35</v>
      </c>
      <c r="E5" s="13" t="str">
        <f>IF(D5="","← CHOISIR TYPE D'OUTIL","")</f>
        <v/>
      </c>
      <c r="F5" s="20" t="str">
        <f t="shared" ref="F5:F7" si="0">IF(E5="","P","O")</f>
        <v>P</v>
      </c>
      <c r="G5" s="36"/>
    </row>
    <row r="6" spans="2:7" ht="37.5" customHeight="1" thickTop="1" thickBot="1">
      <c r="B6" s="3">
        <v>3</v>
      </c>
      <c r="C6" s="21" t="s">
        <v>69</v>
      </c>
      <c r="D6" s="22" t="s">
        <v>91</v>
      </c>
      <c r="E6" s="13" t="str">
        <f>IF(D6="","← CHOISIR Ø OUTIL","")</f>
        <v/>
      </c>
      <c r="F6" s="20" t="str">
        <f t="shared" si="0"/>
        <v>P</v>
      </c>
      <c r="G6" s="36"/>
    </row>
    <row r="7" spans="2:7" ht="37.5" customHeight="1" thickTop="1" thickBot="1">
      <c r="B7" s="3">
        <v>5</v>
      </c>
      <c r="C7" s="21" t="s">
        <v>45</v>
      </c>
      <c r="D7" s="22" t="s">
        <v>54</v>
      </c>
      <c r="E7" s="13" t="str">
        <f>IF(D7="","← CHOISIR MATIERE PIECE","")</f>
        <v/>
      </c>
      <c r="F7" s="20" t="str">
        <f t="shared" si="0"/>
        <v>P</v>
      </c>
      <c r="G7" s="36"/>
    </row>
    <row r="8" spans="2:7" ht="37.5" customHeight="1" thickTop="1" thickBot="1">
      <c r="B8" s="3">
        <v>4</v>
      </c>
      <c r="C8" s="21" t="s">
        <v>66</v>
      </c>
      <c r="D8" s="22" t="s">
        <v>73</v>
      </c>
      <c r="E8" s="13" t="str">
        <f>IF(D8="","← CHOISIR MATIERE OUTIL","")</f>
        <v/>
      </c>
      <c r="F8" s="19" t="str">
        <f>IF(E8="","P","&gt;")</f>
        <v>P</v>
      </c>
      <c r="G8" s="36"/>
    </row>
    <row r="9" spans="2:7" ht="37.5" customHeight="1" thickTop="1" thickBot="1">
      <c r="B9" s="3">
        <v>6</v>
      </c>
      <c r="C9" s="21" t="s">
        <v>46</v>
      </c>
      <c r="D9" s="22" t="s">
        <v>50</v>
      </c>
      <c r="E9" s="13" t="str">
        <f>IF(D9="","← CHOISIR TYPE DE TRAVAIL","")</f>
        <v/>
      </c>
      <c r="F9" s="19" t="str">
        <f t="shared" ref="F9:F12" si="1">IF(E9="","P","&gt;")</f>
        <v>P</v>
      </c>
      <c r="G9" s="36"/>
    </row>
    <row r="10" spans="2:7" ht="37.5" customHeight="1" thickTop="1" thickBot="1">
      <c r="B10" s="3">
        <v>7</v>
      </c>
      <c r="C10" s="21" t="s">
        <v>74</v>
      </c>
      <c r="D10" s="22"/>
      <c r="E10" s="13" t="str">
        <f>IF(D10="","← CHOISIR LONGUEUR UTILE","")</f>
        <v>← CHOISIR LONGUEUR UTILE</v>
      </c>
      <c r="F10" s="19" t="str">
        <f t="shared" si="1"/>
        <v>&gt;</v>
      </c>
      <c r="G10" s="36"/>
    </row>
    <row r="11" spans="2:7" ht="37.5" customHeight="1" thickTop="1" thickBot="1">
      <c r="B11" s="3">
        <v>8</v>
      </c>
      <c r="C11" s="21" t="s">
        <v>48</v>
      </c>
      <c r="D11" s="25">
        <v>2.5</v>
      </c>
      <c r="E11" s="13" t="str">
        <f>IF(D11="","← CHOISIR RAYON DE BOUT OUTIL","")</f>
        <v/>
      </c>
      <c r="F11" s="19" t="str">
        <f t="shared" si="1"/>
        <v>P</v>
      </c>
      <c r="G11" s="36"/>
    </row>
    <row r="12" spans="2:7" ht="37.5" customHeight="1" thickTop="1" thickBot="1">
      <c r="B12" s="3">
        <v>9</v>
      </c>
      <c r="C12" s="21" t="s">
        <v>88</v>
      </c>
      <c r="D12" s="25"/>
      <c r="E12" s="13" t="str">
        <f>IF(D12="","← CHOISIR CODE HELIOS","")</f>
        <v>← CHOISIR CODE HELIOS</v>
      </c>
      <c r="F12" s="19" t="str">
        <f t="shared" si="1"/>
        <v>&gt;</v>
      </c>
      <c r="G12" s="4"/>
    </row>
    <row r="13" spans="2:7" ht="33" customHeight="1" thickTop="1">
      <c r="B13" s="5"/>
      <c r="C13" s="37"/>
      <c r="D13" s="37"/>
      <c r="E13" s="37"/>
      <c r="F13" s="37"/>
      <c r="G13" s="6" t="str">
        <f>IF(G14="VOIR LES RESULTATS","é","")</f>
        <v>é</v>
      </c>
    </row>
    <row r="14" spans="2:7" ht="33" customHeight="1" thickBot="1">
      <c r="B14" s="7"/>
      <c r="C14" s="8" t="str">
        <f>IF(D12&gt;0," OUTIL CHOISI ",IF(OR(D4="",D5="",D6="",D7=""),"","OUTILS CHOISIS : "))</f>
        <v xml:space="preserve">OUTILS CHOISIS : </v>
      </c>
      <c r="D14" s="32" t="str">
        <f>IF(OR(D4="",D5="",D6="",D7=""),"",CONCATENATE(D4," ",D5, IF(D6&gt;0," Ø ",""),D6, IF(AND(D5="TORIQUE",D11&gt;0),"R",""),D11," ",D8," ",D7," ",IF(D10="","","Lg UTILE")," ",D10," ",))</f>
        <v xml:space="preserve">FORET FOND PLAT Ø 992,5 CARBURE ALUMINIUM   </v>
      </c>
      <c r="E14" s="32"/>
      <c r="F14" s="9" t="str">
        <f>IF(D12&gt;0,"P",IF(AND(F4="P",F5="P",F6="P",F7="P"),"P","O"))</f>
        <v>P</v>
      </c>
      <c r="G14" s="10" t="str">
        <f>IF(F14="P","VOIR LES RESULTATS","")</f>
        <v>VOIR LES RESULTATS</v>
      </c>
    </row>
  </sheetData>
  <customSheetViews>
    <customSheetView guid="{9A452E5B-31D2-4028-838D-EF587D0A779A}" showPageBreaks="1" printArea="1">
      <selection activeCell="E9" sqref="E9"/>
      <pageSetup paperSize="9" scale="62" orientation="portrait" horizontalDpi="4294967293" verticalDpi="0" copies="3"/>
    </customSheetView>
  </customSheetViews>
  <mergeCells count="4">
    <mergeCell ref="D14:E14"/>
    <mergeCell ref="B2:G2"/>
    <mergeCell ref="G4:G11"/>
    <mergeCell ref="C13:F13"/>
  </mergeCells>
  <conditionalFormatting sqref="E4">
    <cfRule type="expression" dxfId="11" priority="19">
      <formula>D4=""</formula>
    </cfRule>
  </conditionalFormatting>
  <conditionalFormatting sqref="E5:E7">
    <cfRule type="expression" dxfId="10" priority="18">
      <formula>D5=""</formula>
    </cfRule>
  </conditionalFormatting>
  <conditionalFormatting sqref="E8">
    <cfRule type="expression" dxfId="9" priority="17">
      <formula>D8=""</formula>
    </cfRule>
  </conditionalFormatting>
  <conditionalFormatting sqref="E9:E12">
    <cfRule type="expression" dxfId="8" priority="16">
      <formula>D9=""</formula>
    </cfRule>
  </conditionalFormatting>
  <conditionalFormatting sqref="F14 F4:F12">
    <cfRule type="expression" dxfId="7" priority="14">
      <formula>F4="&gt;"</formula>
    </cfRule>
  </conditionalFormatting>
  <conditionalFormatting sqref="F5:F12">
    <cfRule type="expression" dxfId="6" priority="12">
      <formula>E5="&gt;"</formula>
    </cfRule>
  </conditionalFormatting>
  <conditionalFormatting sqref="G13">
    <cfRule type="expression" dxfId="5" priority="4">
      <formula>G13="i"</formula>
    </cfRule>
    <cfRule type="expression" dxfId="4" priority="5">
      <formula>G13="P"</formula>
    </cfRule>
  </conditionalFormatting>
  <conditionalFormatting sqref="F4:F7 F14">
    <cfRule type="expression" dxfId="3" priority="3">
      <formula>F4="P"</formula>
    </cfRule>
  </conditionalFormatting>
  <conditionalFormatting sqref="F4:F12">
    <cfRule type="expression" dxfId="2" priority="13">
      <formula>F4="P"</formula>
    </cfRule>
    <cfRule type="expression" dxfId="1" priority="15">
      <formula>F4="P"</formula>
    </cfRule>
  </conditionalFormatting>
  <conditionalFormatting sqref="F14 F4:F12">
    <cfRule type="expression" dxfId="0" priority="2">
      <formula>F4="O"</formula>
    </cfRule>
  </conditionalFormatting>
  <dataValidations count="6">
    <dataValidation type="list" errorStyle="information" showInputMessage="1" showErrorMessage="1" errorTitle="ERREUR" error="CHANGEZ LA MATIERE OUTILS" sqref="D8">
      <formula1>MATIEREOUTILS</formula1>
    </dataValidation>
    <dataValidation type="list" errorStyle="warning" showInputMessage="1" showErrorMessage="1" sqref="D9">
      <formula1>TYPETRAVAIL</formula1>
    </dataValidation>
    <dataValidation type="list" errorStyle="information" showInputMessage="1" showErrorMessage="1" errorTitle="ERREUR" error="CHANGEZ VOTRE VALEUR DE RAYON" sqref="D11">
      <formula1>RAYONDEPIED</formula1>
    </dataValidation>
    <dataValidation type="list" errorStyle="information" showInputMessage="1" showErrorMessage="1" errorTitle="ERREUR" error="CHANGER MATIERE PIECE" sqref="D7">
      <formula1>MATIEREPIECE</formula1>
    </dataValidation>
    <dataValidation type="list" errorStyle="information" showInputMessage="1" showErrorMessage="1" errorTitle="ERREUR" error="CHANGEZ CATEGORIE OUTILS" sqref="D4">
      <formula1>CATEGORIEOUTILS</formula1>
    </dataValidation>
    <dataValidation type="list" errorStyle="information" showInputMessage="1" showErrorMessage="1" errorTitle="ERREUR" error="CHANGEZ TYPE OUTILS" sqref="D5">
      <formula1>INDIRECT($D$4)</formula1>
    </dataValidation>
  </dataValidations>
  <pageMargins left="0.70866141732283472" right="0.70866141732283472" top="0.74803149606299213" bottom="0.74803149606299213" header="0.31496062992125984" footer="0.31496062992125984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4"/>
  <sheetViews>
    <sheetView workbookViewId="0">
      <selection activeCell="I3" sqref="I3:I5"/>
    </sheetView>
  </sheetViews>
  <sheetFormatPr baseColWidth="10" defaultRowHeight="14" x14ac:dyDescent="0"/>
  <cols>
    <col min="1" max="1" width="17.83203125" style="14" customWidth="1"/>
    <col min="2" max="2" width="18" style="14" customWidth="1"/>
    <col min="3" max="3" width="12.6640625" style="14" bestFit="1" customWidth="1"/>
    <col min="4" max="6" width="24.33203125" style="14" bestFit="1" customWidth="1"/>
    <col min="7" max="7" width="16.6640625" style="14" bestFit="1" customWidth="1"/>
    <col min="8" max="8" width="14" style="14" bestFit="1" customWidth="1"/>
    <col min="9" max="9" width="15.33203125" style="14" bestFit="1" customWidth="1"/>
    <col min="10" max="10" width="14" style="14" bestFit="1" customWidth="1"/>
    <col min="11" max="11" width="14.5" style="24" bestFit="1" customWidth="1"/>
    <col min="12" max="12" width="13.33203125" style="14" bestFit="1" customWidth="1"/>
    <col min="13" max="13" width="6.6640625" style="14" customWidth="1"/>
    <col min="14" max="14" width="9.5" style="14" bestFit="1" customWidth="1"/>
    <col min="15" max="15" width="10.33203125" style="14" bestFit="1" customWidth="1"/>
    <col min="16" max="16" width="10.33203125" style="14" customWidth="1"/>
    <col min="17" max="18" width="12" style="18" bestFit="1" customWidth="1"/>
    <col min="19" max="16384" width="10.83203125" style="14"/>
  </cols>
  <sheetData>
    <row r="1" spans="1:18" ht="38.25" customHeight="1">
      <c r="A1" s="14" t="s">
        <v>57</v>
      </c>
      <c r="B1" s="14" t="s">
        <v>0</v>
      </c>
      <c r="C1" s="14" t="s">
        <v>4</v>
      </c>
      <c r="D1" s="14" t="s">
        <v>9</v>
      </c>
      <c r="E1" s="14" t="s">
        <v>9</v>
      </c>
      <c r="F1" s="14" t="s">
        <v>9</v>
      </c>
      <c r="G1" s="14" t="s">
        <v>29</v>
      </c>
      <c r="H1" s="14" t="s">
        <v>46</v>
      </c>
      <c r="I1" s="14" t="s">
        <v>44</v>
      </c>
      <c r="J1" s="14" t="s">
        <v>45</v>
      </c>
      <c r="K1" s="24" t="s">
        <v>48</v>
      </c>
      <c r="L1" s="12" t="s">
        <v>72</v>
      </c>
      <c r="M1" s="12"/>
      <c r="N1" s="12" t="s">
        <v>79</v>
      </c>
      <c r="O1" s="12" t="s">
        <v>86</v>
      </c>
      <c r="P1" s="12" t="s">
        <v>87</v>
      </c>
      <c r="Q1" s="17" t="s">
        <v>84</v>
      </c>
      <c r="R1" s="17" t="s">
        <v>85</v>
      </c>
    </row>
    <row r="3" spans="1:18">
      <c r="A3" s="14" t="s">
        <v>41</v>
      </c>
      <c r="B3" s="14" t="s">
        <v>2</v>
      </c>
      <c r="C3" s="14" t="s">
        <v>8</v>
      </c>
      <c r="D3" s="14" t="s">
        <v>13</v>
      </c>
      <c r="E3" s="14" t="s">
        <v>13</v>
      </c>
      <c r="F3" s="14">
        <v>1</v>
      </c>
      <c r="G3" s="14" t="s">
        <v>32</v>
      </c>
      <c r="H3" s="14" t="s">
        <v>49</v>
      </c>
      <c r="I3" s="14" t="s">
        <v>8</v>
      </c>
      <c r="J3" s="12" t="s">
        <v>61</v>
      </c>
      <c r="K3" s="24">
        <v>0</v>
      </c>
      <c r="L3" s="12" t="s">
        <v>76</v>
      </c>
      <c r="M3" s="12"/>
      <c r="N3" s="12" t="s">
        <v>80</v>
      </c>
      <c r="O3" s="14">
        <v>18000</v>
      </c>
      <c r="P3" s="14">
        <v>15000</v>
      </c>
      <c r="Q3" s="18">
        <v>0.9</v>
      </c>
      <c r="R3" s="18">
        <v>0.9</v>
      </c>
    </row>
    <row r="4" spans="1:18">
      <c r="A4" s="14" t="s">
        <v>42</v>
      </c>
      <c r="B4" s="14" t="s">
        <v>1</v>
      </c>
      <c r="C4" s="14" t="s">
        <v>5</v>
      </c>
      <c r="D4" s="14" t="s">
        <v>12</v>
      </c>
      <c r="E4" s="14" t="s">
        <v>12</v>
      </c>
      <c r="F4" s="14">
        <v>2</v>
      </c>
      <c r="G4" s="14" t="s">
        <v>31</v>
      </c>
      <c r="H4" s="14" t="s">
        <v>50</v>
      </c>
      <c r="I4" s="12" t="s">
        <v>73</v>
      </c>
      <c r="J4" s="14" t="s">
        <v>54</v>
      </c>
      <c r="K4" s="24">
        <v>0.2</v>
      </c>
      <c r="L4" s="12" t="s">
        <v>77</v>
      </c>
      <c r="M4" s="12"/>
      <c r="N4" s="12" t="s">
        <v>81</v>
      </c>
      <c r="O4" s="14">
        <v>15000</v>
      </c>
      <c r="P4" s="14">
        <v>14000</v>
      </c>
      <c r="Q4" s="18">
        <v>0.9</v>
      </c>
      <c r="R4" s="17">
        <v>0.9</v>
      </c>
    </row>
    <row r="5" spans="1:18">
      <c r="A5" s="14" t="s">
        <v>43</v>
      </c>
      <c r="B5" s="14" t="s">
        <v>56</v>
      </c>
      <c r="C5" s="14" t="s">
        <v>36</v>
      </c>
      <c r="D5" s="14" t="s">
        <v>15</v>
      </c>
      <c r="E5" s="14" t="s">
        <v>38</v>
      </c>
      <c r="F5" s="14">
        <v>3</v>
      </c>
      <c r="G5" s="14" t="s">
        <v>30</v>
      </c>
      <c r="H5" s="14" t="s">
        <v>51</v>
      </c>
      <c r="I5" s="14" t="s">
        <v>52</v>
      </c>
      <c r="J5" s="14" t="s">
        <v>55</v>
      </c>
      <c r="K5" s="24">
        <v>0.5</v>
      </c>
      <c r="L5" s="12" t="s">
        <v>78</v>
      </c>
      <c r="M5" s="12"/>
      <c r="N5" s="12" t="s">
        <v>82</v>
      </c>
      <c r="O5" s="14">
        <v>18000</v>
      </c>
      <c r="P5" s="14">
        <v>13000</v>
      </c>
      <c r="Q5" s="18">
        <v>0.9</v>
      </c>
      <c r="R5" s="18">
        <v>0.9</v>
      </c>
    </row>
    <row r="6" spans="1:18">
      <c r="A6" s="14" t="s">
        <v>44</v>
      </c>
      <c r="B6" s="14" t="s">
        <v>3</v>
      </c>
      <c r="C6" s="14" t="s">
        <v>35</v>
      </c>
      <c r="D6" s="14" t="s">
        <v>23</v>
      </c>
      <c r="E6" s="14" t="s">
        <v>11</v>
      </c>
      <c r="F6" s="14">
        <v>4</v>
      </c>
      <c r="G6" s="14" t="s">
        <v>33</v>
      </c>
      <c r="J6" s="14" t="s">
        <v>53</v>
      </c>
      <c r="K6" s="24">
        <v>0.8</v>
      </c>
    </row>
    <row r="7" spans="1:18">
      <c r="A7" s="14" t="s">
        <v>45</v>
      </c>
      <c r="C7" s="14" t="s">
        <v>37</v>
      </c>
      <c r="D7" s="14" t="s">
        <v>19</v>
      </c>
      <c r="E7" s="14" t="s">
        <v>22</v>
      </c>
      <c r="F7" s="14">
        <v>5</v>
      </c>
      <c r="J7" s="12" t="s">
        <v>83</v>
      </c>
      <c r="K7" s="24">
        <v>1</v>
      </c>
    </row>
    <row r="8" spans="1:18">
      <c r="A8" s="14" t="s">
        <v>46</v>
      </c>
      <c r="C8" s="14" t="s">
        <v>7</v>
      </c>
      <c r="D8" s="14" t="s">
        <v>20</v>
      </c>
      <c r="E8" s="14" t="s">
        <v>10</v>
      </c>
      <c r="F8" s="14">
        <v>6</v>
      </c>
      <c r="K8" s="24">
        <v>1.5</v>
      </c>
    </row>
    <row r="9" spans="1:18">
      <c r="A9" s="14" t="s">
        <v>47</v>
      </c>
      <c r="C9" s="14" t="s">
        <v>6</v>
      </c>
      <c r="D9" s="14" t="s">
        <v>17</v>
      </c>
      <c r="E9" s="14" t="s">
        <v>19</v>
      </c>
      <c r="F9" s="14">
        <v>7</v>
      </c>
      <c r="K9" s="24">
        <v>2</v>
      </c>
    </row>
    <row r="10" spans="1:18">
      <c r="A10" s="14" t="s">
        <v>48</v>
      </c>
      <c r="C10" s="14" t="s">
        <v>33</v>
      </c>
      <c r="D10" s="14" t="s">
        <v>14</v>
      </c>
      <c r="E10" s="14" t="s">
        <v>15</v>
      </c>
      <c r="F10" s="14">
        <v>8</v>
      </c>
      <c r="K10" s="24">
        <v>2.5</v>
      </c>
    </row>
    <row r="11" spans="1:18">
      <c r="D11" s="14" t="s">
        <v>18</v>
      </c>
      <c r="E11" s="14" t="s">
        <v>28</v>
      </c>
      <c r="F11" s="14">
        <v>9</v>
      </c>
      <c r="K11" s="24">
        <v>3.5</v>
      </c>
    </row>
    <row r="12" spans="1:18">
      <c r="D12" s="14" t="s">
        <v>21</v>
      </c>
      <c r="E12" s="14" t="s">
        <v>34</v>
      </c>
      <c r="F12" s="14">
        <v>10</v>
      </c>
      <c r="K12" s="24">
        <v>4</v>
      </c>
    </row>
    <row r="13" spans="1:18">
      <c r="D13" s="14" t="s">
        <v>25</v>
      </c>
      <c r="E13" s="14" t="s">
        <v>17</v>
      </c>
      <c r="F13" s="14">
        <v>11</v>
      </c>
      <c r="K13" s="24">
        <v>5</v>
      </c>
    </row>
    <row r="14" spans="1:18">
      <c r="D14" s="14" t="s">
        <v>24</v>
      </c>
      <c r="E14" s="14" t="s">
        <v>27</v>
      </c>
      <c r="F14" s="14">
        <v>12</v>
      </c>
      <c r="K14" s="24">
        <v>6</v>
      </c>
    </row>
    <row r="15" spans="1:18">
      <c r="D15" s="14" t="s">
        <v>28</v>
      </c>
      <c r="E15" s="14" t="s">
        <v>20</v>
      </c>
      <c r="K15" s="24">
        <v>8</v>
      </c>
    </row>
    <row r="16" spans="1:18">
      <c r="D16" s="14" t="s">
        <v>26</v>
      </c>
      <c r="E16" s="14" t="s">
        <v>14</v>
      </c>
      <c r="K16" s="24">
        <v>10</v>
      </c>
    </row>
    <row r="17" spans="4:5">
      <c r="D17" s="14" t="s">
        <v>34</v>
      </c>
      <c r="E17" s="14" t="s">
        <v>18</v>
      </c>
    </row>
    <row r="18" spans="4:5">
      <c r="D18" s="14" t="s">
        <v>22</v>
      </c>
      <c r="E18" s="14" t="s">
        <v>21</v>
      </c>
    </row>
    <row r="19" spans="4:5">
      <c r="D19" s="14" t="s">
        <v>39</v>
      </c>
      <c r="E19" s="14" t="s">
        <v>26</v>
      </c>
    </row>
    <row r="20" spans="4:5">
      <c r="D20" s="14" t="s">
        <v>16</v>
      </c>
      <c r="E20" s="14" t="s">
        <v>39</v>
      </c>
    </row>
    <row r="21" spans="4:5">
      <c r="D21" s="14" t="s">
        <v>27</v>
      </c>
      <c r="E21" s="14" t="s">
        <v>16</v>
      </c>
    </row>
    <row r="22" spans="4:5">
      <c r="D22" s="14" t="s">
        <v>10</v>
      </c>
    </row>
    <row r="23" spans="4:5">
      <c r="D23" s="14" t="s">
        <v>11</v>
      </c>
    </row>
    <row r="24" spans="4:5">
      <c r="D24" s="14" t="s">
        <v>38</v>
      </c>
    </row>
  </sheetData>
  <sortState ref="E3:F21">
    <sortCondition ref="F3:F21"/>
  </sortState>
  <customSheetViews>
    <customSheetView guid="{9A452E5B-31D2-4028-838D-EF587D0A779A}">
      <selection activeCell="B1" sqref="B1:B1048576"/>
    </customSheetView>
  </customSheetView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2"/>
  <sheetViews>
    <sheetView zoomScale="90" zoomScaleNormal="90" zoomScalePageLayoutView="90" workbookViewId="0">
      <selection sqref="A1:G12"/>
    </sheetView>
  </sheetViews>
  <sheetFormatPr baseColWidth="10" defaultColWidth="9.6640625" defaultRowHeight="14" x14ac:dyDescent="0"/>
  <cols>
    <col min="1" max="1" width="10.5" style="26" bestFit="1" customWidth="1"/>
    <col min="2" max="2" width="11.33203125" style="26" bestFit="1" customWidth="1"/>
    <col min="3" max="3" width="12.5" style="23" bestFit="1" customWidth="1"/>
    <col min="4" max="4" width="3.33203125" style="26" bestFit="1" customWidth="1"/>
    <col min="5" max="5" width="8.33203125" style="26" bestFit="1" customWidth="1"/>
    <col min="6" max="6" width="12.5" style="26" bestFit="1" customWidth="1"/>
    <col min="7" max="7" width="9.1640625" style="26" bestFit="1" customWidth="1"/>
    <col min="8" max="8" width="11.6640625" style="26" bestFit="1" customWidth="1"/>
    <col min="9" max="9" width="9.1640625" style="26" bestFit="1" customWidth="1"/>
    <col min="10" max="16384" width="9.6640625" style="26"/>
  </cols>
  <sheetData>
    <row r="1" spans="1:9" s="15" customFormat="1" ht="32.25" customHeight="1">
      <c r="A1" s="28" t="s">
        <v>62</v>
      </c>
      <c r="B1" s="28" t="s">
        <v>63</v>
      </c>
      <c r="C1" s="29" t="s">
        <v>89</v>
      </c>
      <c r="D1" s="28" t="s">
        <v>65</v>
      </c>
      <c r="E1" s="28" t="s">
        <v>64</v>
      </c>
      <c r="F1" s="28" t="s">
        <v>74</v>
      </c>
      <c r="G1" s="28" t="s">
        <v>70</v>
      </c>
      <c r="H1" s="28" t="s">
        <v>71</v>
      </c>
      <c r="I1" s="28" t="s">
        <v>75</v>
      </c>
    </row>
    <row r="2" spans="1:9" s="15" customFormat="1" ht="32.25" customHeight="1">
      <c r="A2" s="26" t="s">
        <v>1</v>
      </c>
      <c r="B2" s="26" t="s">
        <v>7</v>
      </c>
      <c r="C2" s="23">
        <v>1235</v>
      </c>
      <c r="D2" s="26">
        <v>10</v>
      </c>
      <c r="E2" s="26"/>
      <c r="F2" s="15">
        <v>30</v>
      </c>
      <c r="G2" s="30" t="s">
        <v>52</v>
      </c>
      <c r="H2" s="26"/>
      <c r="I2" s="26"/>
    </row>
    <row r="3" spans="1:9" ht="32.25" customHeight="1">
      <c r="A3" s="27" t="s">
        <v>1</v>
      </c>
      <c r="B3" s="27" t="s">
        <v>7</v>
      </c>
      <c r="C3" s="23">
        <v>1236</v>
      </c>
      <c r="D3" s="27">
        <v>10</v>
      </c>
      <c r="E3" s="27">
        <v>0</v>
      </c>
      <c r="F3" s="27">
        <v>100</v>
      </c>
      <c r="G3" s="12" t="s">
        <v>73</v>
      </c>
      <c r="H3" s="27"/>
      <c r="I3" s="27"/>
    </row>
    <row r="4" spans="1:9" ht="32.25" customHeight="1">
      <c r="A4" s="27" t="s">
        <v>56</v>
      </c>
      <c r="B4" s="27" t="s">
        <v>12</v>
      </c>
      <c r="C4" s="23">
        <v>1235</v>
      </c>
      <c r="D4" s="27">
        <v>12</v>
      </c>
      <c r="E4" s="27">
        <v>0.2</v>
      </c>
      <c r="F4" s="15">
        <v>15</v>
      </c>
      <c r="G4" s="14" t="s">
        <v>52</v>
      </c>
      <c r="H4" s="27"/>
      <c r="I4" s="27"/>
    </row>
    <row r="5" spans="1:9" ht="32.25" customHeight="1">
      <c r="A5" s="27" t="s">
        <v>56</v>
      </c>
      <c r="B5" s="27" t="s">
        <v>12</v>
      </c>
      <c r="C5" s="23">
        <v>1235</v>
      </c>
      <c r="D5" s="27">
        <v>16</v>
      </c>
      <c r="E5" s="27">
        <v>0.2</v>
      </c>
      <c r="F5" s="15">
        <v>25</v>
      </c>
      <c r="G5" s="12" t="s">
        <v>73</v>
      </c>
      <c r="H5" s="27"/>
      <c r="I5" s="27"/>
    </row>
    <row r="6" spans="1:9" ht="32.25" customHeight="1">
      <c r="A6" s="27" t="s">
        <v>56</v>
      </c>
      <c r="B6" s="27" t="s">
        <v>12</v>
      </c>
      <c r="C6" s="23">
        <v>1235</v>
      </c>
      <c r="D6" s="27">
        <v>20</v>
      </c>
      <c r="E6" s="27">
        <v>0.2</v>
      </c>
      <c r="F6" s="15">
        <v>20</v>
      </c>
      <c r="G6" s="14" t="s">
        <v>8</v>
      </c>
      <c r="H6" s="27"/>
      <c r="I6" s="27"/>
    </row>
    <row r="7" spans="1:9" ht="32.25" customHeight="1">
      <c r="A7" s="27" t="s">
        <v>56</v>
      </c>
      <c r="B7" s="27" t="s">
        <v>38</v>
      </c>
      <c r="C7" s="23">
        <v>1235</v>
      </c>
      <c r="D7" s="27">
        <v>12</v>
      </c>
      <c r="E7" s="27">
        <v>2.5</v>
      </c>
      <c r="F7" s="26">
        <v>10</v>
      </c>
      <c r="G7" s="31" t="s">
        <v>90</v>
      </c>
      <c r="H7" s="27"/>
      <c r="I7" s="27"/>
    </row>
    <row r="8" spans="1:9" ht="42">
      <c r="A8" s="16" t="s">
        <v>56</v>
      </c>
      <c r="B8" s="16" t="s">
        <v>38</v>
      </c>
      <c r="C8" s="23">
        <v>1235</v>
      </c>
      <c r="D8" s="15">
        <v>12</v>
      </c>
      <c r="E8" s="15">
        <v>4</v>
      </c>
      <c r="F8" s="15">
        <v>15</v>
      </c>
      <c r="G8" s="14" t="s">
        <v>8</v>
      </c>
      <c r="H8" s="16"/>
      <c r="I8" s="16"/>
    </row>
    <row r="9" spans="1:9">
      <c r="A9" s="16" t="s">
        <v>56</v>
      </c>
      <c r="B9" s="16" t="s">
        <v>38</v>
      </c>
      <c r="C9" s="23">
        <v>1235</v>
      </c>
      <c r="D9" s="15">
        <v>16</v>
      </c>
      <c r="E9" s="15">
        <v>2.5</v>
      </c>
      <c r="F9" s="15">
        <v>20</v>
      </c>
      <c r="G9" s="12" t="s">
        <v>73</v>
      </c>
      <c r="H9" s="16"/>
      <c r="I9" s="16"/>
    </row>
    <row r="10" spans="1:9">
      <c r="A10" s="16" t="s">
        <v>56</v>
      </c>
      <c r="B10" s="16" t="s">
        <v>38</v>
      </c>
      <c r="C10" s="23">
        <v>1235</v>
      </c>
      <c r="D10" s="15">
        <v>16</v>
      </c>
      <c r="E10" s="15">
        <v>4</v>
      </c>
      <c r="F10" s="15">
        <v>25</v>
      </c>
      <c r="G10" s="14" t="s">
        <v>52</v>
      </c>
      <c r="H10" s="16"/>
      <c r="I10" s="16"/>
    </row>
    <row r="11" spans="1:9" ht="42">
      <c r="A11" s="16" t="s">
        <v>56</v>
      </c>
      <c r="B11" s="16" t="s">
        <v>38</v>
      </c>
      <c r="C11" s="23">
        <v>1235</v>
      </c>
      <c r="D11" s="15">
        <v>20</v>
      </c>
      <c r="E11" s="15">
        <v>2.5</v>
      </c>
      <c r="F11" s="15">
        <v>30</v>
      </c>
      <c r="G11" s="14" t="s">
        <v>8</v>
      </c>
      <c r="H11" s="16"/>
      <c r="I11" s="16"/>
    </row>
    <row r="12" spans="1:9">
      <c r="A12" s="16" t="s">
        <v>56</v>
      </c>
      <c r="B12" s="16" t="s">
        <v>38</v>
      </c>
      <c r="C12" s="23">
        <v>1235</v>
      </c>
      <c r="D12" s="15">
        <v>20</v>
      </c>
      <c r="E12" s="15">
        <v>4</v>
      </c>
      <c r="F12" s="26">
        <v>10</v>
      </c>
      <c r="G12" s="12" t="s">
        <v>73</v>
      </c>
      <c r="H12" s="16"/>
      <c r="I12" s="16"/>
    </row>
  </sheetData>
  <sortState ref="A2:I32">
    <sortCondition ref="A2:A32"/>
    <sortCondition ref="B2:B32"/>
    <sortCondition ref="D2:D32"/>
  </sortState>
  <dataValidations count="3">
    <dataValidation type="list" allowBlank="1" showInputMessage="1" showErrorMessage="1" sqref="I2">
      <formula1>TYPETRAVAIL</formula1>
    </dataValidation>
    <dataValidation type="list" allowBlank="1" showInputMessage="1" showErrorMessage="1" sqref="A2:A364">
      <formula1>CATEGORIEOUTILS</formula1>
    </dataValidation>
    <dataValidation type="list" allowBlank="1" showInputMessage="1" showErrorMessage="1" sqref="C22:C364 B2:B364">
      <formula1>INDIRECT(A2)</formula1>
    </dataValidation>
  </dataValidation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AIDE AU CHOIX</vt:lpstr>
      <vt:lpstr>RESSOURCES</vt:lpstr>
      <vt:lpstr>TABLEAU OUTILS (2)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Maxime BLANCHET</dc:creator>
  <cp:lastModifiedBy>dupond gerard</cp:lastModifiedBy>
  <dcterms:created xsi:type="dcterms:W3CDTF">2014-02-14T18:04:36Z</dcterms:created>
  <dcterms:modified xsi:type="dcterms:W3CDTF">2014-02-24T18:54:26Z</dcterms:modified>
</cp:coreProperties>
</file>