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G:\EXCEL PRATIQUE\Factures esscence\"/>
    </mc:Choice>
  </mc:AlternateContent>
  <xr:revisionPtr revIDLastSave="0" documentId="13_ncr:1_{FB98A53B-D9D9-4512-84E8-D7CAA3969020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Calendrier" sheetId="1" r:id="rId1"/>
    <sheet name="SEMAINES" sheetId="4" r:id="rId2"/>
    <sheet name="Janvier" sheetId="5" r:id="rId3"/>
    <sheet name="Fevrier" sheetId="6" r:id="rId4"/>
    <sheet name="MODE D'EMPLOI" sheetId="7" r:id="rId5"/>
    <sheet name="A propos" sheetId="3" r:id="rId6"/>
  </sheets>
  <definedNames>
    <definedName name="annee">Calendrier!$BD$2</definedName>
    <definedName name="dates">#REF!</definedName>
    <definedName name="mois">Calendrier!$BD$4</definedName>
    <definedName name="_xlnm.Print_Area" localSheetId="3">Fevrier!$P$1:$W$28</definedName>
    <definedName name="_xlnm.Print_Area" localSheetId="2">Janvier!$P$1:$W$28</definedName>
    <definedName name="_xlnm.Print_Area" localSheetId="1">SEMAINES!$AJ$1:$AV$37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34" i="4" l="1"/>
  <c r="C33" i="4" s="1"/>
  <c r="V19" i="6"/>
  <c r="V17" i="6"/>
  <c r="V15" i="6"/>
  <c r="K142" i="6"/>
  <c r="K141" i="6"/>
  <c r="K140" i="6"/>
  <c r="K139" i="6"/>
  <c r="K138" i="6"/>
  <c r="K137" i="6"/>
  <c r="K136" i="6"/>
  <c r="K135" i="6"/>
  <c r="K134" i="6"/>
  <c r="M133" i="6"/>
  <c r="K133" i="6"/>
  <c r="K132" i="6"/>
  <c r="K131" i="6"/>
  <c r="K130" i="6"/>
  <c r="K129" i="6"/>
  <c r="K128" i="6"/>
  <c r="M128" i="6" s="1"/>
  <c r="K127" i="6"/>
  <c r="K126" i="6"/>
  <c r="K125" i="6"/>
  <c r="K124" i="6"/>
  <c r="K123" i="6"/>
  <c r="M123" i="6" s="1"/>
  <c r="K122" i="6"/>
  <c r="K121" i="6"/>
  <c r="K120" i="6"/>
  <c r="K119" i="6"/>
  <c r="K118" i="6"/>
  <c r="M118" i="6" s="1"/>
  <c r="K117" i="6"/>
  <c r="K116" i="6"/>
  <c r="K115" i="6"/>
  <c r="K114" i="6"/>
  <c r="K113" i="6"/>
  <c r="M113" i="6" s="1"/>
  <c r="K112" i="6"/>
  <c r="M108" i="6" s="1"/>
  <c r="K111" i="6"/>
  <c r="K110" i="6"/>
  <c r="K109" i="6"/>
  <c r="K108" i="6"/>
  <c r="K107" i="6"/>
  <c r="K106" i="6"/>
  <c r="K105" i="6"/>
  <c r="K104" i="6"/>
  <c r="M103" i="6" s="1"/>
  <c r="K103" i="6"/>
  <c r="K102" i="6"/>
  <c r="K101" i="6"/>
  <c r="K100" i="6"/>
  <c r="K99" i="6"/>
  <c r="M98" i="6"/>
  <c r="K98" i="6"/>
  <c r="K97" i="6"/>
  <c r="K96" i="6"/>
  <c r="K95" i="6"/>
  <c r="K94" i="6"/>
  <c r="M93" i="6"/>
  <c r="K93" i="6"/>
  <c r="K92" i="6"/>
  <c r="K91" i="6"/>
  <c r="K90" i="6"/>
  <c r="K89" i="6"/>
  <c r="K88" i="6"/>
  <c r="M88" i="6" s="1"/>
  <c r="K87" i="6"/>
  <c r="K86" i="6"/>
  <c r="K85" i="6"/>
  <c r="K84" i="6"/>
  <c r="K83" i="6"/>
  <c r="M83" i="6" s="1"/>
  <c r="K82" i="6"/>
  <c r="K81" i="6"/>
  <c r="K80" i="6"/>
  <c r="K79" i="6"/>
  <c r="K78" i="6"/>
  <c r="M78" i="6" s="1"/>
  <c r="K77" i="6"/>
  <c r="K76" i="6"/>
  <c r="K75" i="6"/>
  <c r="K74" i="6"/>
  <c r="K73" i="6"/>
  <c r="M73" i="6" s="1"/>
  <c r="K72" i="6"/>
  <c r="M68" i="6" s="1"/>
  <c r="K71" i="6"/>
  <c r="K70" i="6"/>
  <c r="K69" i="6"/>
  <c r="K68" i="6"/>
  <c r="K67" i="6"/>
  <c r="K66" i="6"/>
  <c r="K65" i="6"/>
  <c r="K64" i="6"/>
  <c r="M63" i="6" s="1"/>
  <c r="K63" i="6"/>
  <c r="K62" i="6"/>
  <c r="K61" i="6"/>
  <c r="K60" i="6"/>
  <c r="K59" i="6"/>
  <c r="M58" i="6"/>
  <c r="K58" i="6"/>
  <c r="K57" i="6"/>
  <c r="K56" i="6"/>
  <c r="K55" i="6"/>
  <c r="K54" i="6"/>
  <c r="M53" i="6"/>
  <c r="K53" i="6"/>
  <c r="K52" i="6"/>
  <c r="K51" i="6"/>
  <c r="K50" i="6"/>
  <c r="K49" i="6"/>
  <c r="K48" i="6"/>
  <c r="M48" i="6" s="1"/>
  <c r="K47" i="6"/>
  <c r="K46" i="6"/>
  <c r="K45" i="6"/>
  <c r="K44" i="6"/>
  <c r="K43" i="6"/>
  <c r="M43" i="6" s="1"/>
  <c r="K42" i="6"/>
  <c r="K41" i="6"/>
  <c r="K40" i="6"/>
  <c r="K39" i="6"/>
  <c r="K38" i="6"/>
  <c r="M38" i="6" s="1"/>
  <c r="K37" i="6"/>
  <c r="K36" i="6"/>
  <c r="K35" i="6"/>
  <c r="K34" i="6"/>
  <c r="K33" i="6"/>
  <c r="M33" i="6" s="1"/>
  <c r="K32" i="6"/>
  <c r="M28" i="6" s="1"/>
  <c r="K31" i="6"/>
  <c r="K30" i="6"/>
  <c r="K29" i="6"/>
  <c r="K28" i="6"/>
  <c r="K27" i="6"/>
  <c r="K26" i="6"/>
  <c r="K25" i="6"/>
  <c r="K24" i="6"/>
  <c r="M23" i="6" s="1"/>
  <c r="K23" i="6"/>
  <c r="K22" i="6"/>
  <c r="K21" i="6"/>
  <c r="K20" i="6"/>
  <c r="M18" i="6" s="1"/>
  <c r="K19" i="6"/>
  <c r="K18" i="6"/>
  <c r="K17" i="6"/>
  <c r="K16" i="6"/>
  <c r="K15" i="6"/>
  <c r="K14" i="6"/>
  <c r="M13" i="6"/>
  <c r="K13" i="6"/>
  <c r="K12" i="6"/>
  <c r="K11" i="6"/>
  <c r="K10" i="6"/>
  <c r="K9" i="6"/>
  <c r="K8" i="6"/>
  <c r="M8" i="6" s="1"/>
  <c r="K7" i="6"/>
  <c r="K6" i="6"/>
  <c r="K5" i="6"/>
  <c r="K4" i="6"/>
  <c r="K3" i="6"/>
  <c r="M3" i="6" s="1"/>
  <c r="A1" i="6"/>
  <c r="A1" i="5"/>
  <c r="W21" i="6"/>
  <c r="W21" i="5"/>
  <c r="K11" i="5"/>
  <c r="M73" i="5"/>
  <c r="M103" i="5"/>
  <c r="K8" i="5"/>
  <c r="K9" i="5"/>
  <c r="K10" i="5"/>
  <c r="K12" i="5"/>
  <c r="K13" i="5"/>
  <c r="K14" i="5"/>
  <c r="K15" i="5"/>
  <c r="K16" i="5"/>
  <c r="K17" i="5"/>
  <c r="K18" i="5"/>
  <c r="K19" i="5"/>
  <c r="M18" i="5" s="1"/>
  <c r="K20" i="5"/>
  <c r="K21" i="5"/>
  <c r="K22" i="5"/>
  <c r="K23" i="5"/>
  <c r="M23" i="5" s="1"/>
  <c r="K24" i="5"/>
  <c r="K25" i="5"/>
  <c r="K26" i="5"/>
  <c r="K27" i="5"/>
  <c r="K28" i="5"/>
  <c r="K29" i="5"/>
  <c r="K30" i="5"/>
  <c r="K31" i="5"/>
  <c r="M28" i="5" s="1"/>
  <c r="K32" i="5"/>
  <c r="K33" i="5"/>
  <c r="M33" i="5" s="1"/>
  <c r="K34" i="5"/>
  <c r="K35" i="5"/>
  <c r="K36" i="5"/>
  <c r="K37" i="5"/>
  <c r="K38" i="5"/>
  <c r="M38" i="5" s="1"/>
  <c r="K39" i="5"/>
  <c r="K40" i="5"/>
  <c r="K41" i="5"/>
  <c r="K42" i="5"/>
  <c r="K43" i="5"/>
  <c r="M43" i="5" s="1"/>
  <c r="K44" i="5"/>
  <c r="K45" i="5"/>
  <c r="K46" i="5"/>
  <c r="K47" i="5"/>
  <c r="K48" i="5"/>
  <c r="K49" i="5"/>
  <c r="K50" i="5"/>
  <c r="K51" i="5"/>
  <c r="K52" i="5"/>
  <c r="K53" i="5"/>
  <c r="M53" i="5" s="1"/>
  <c r="K54" i="5"/>
  <c r="K55" i="5"/>
  <c r="K56" i="5"/>
  <c r="K57" i="5"/>
  <c r="K58" i="5"/>
  <c r="K59" i="5"/>
  <c r="K60" i="5"/>
  <c r="K61" i="5"/>
  <c r="K62" i="5"/>
  <c r="K63" i="5"/>
  <c r="M63" i="5" s="1"/>
  <c r="K64" i="5"/>
  <c r="K65" i="5"/>
  <c r="K66" i="5"/>
  <c r="K67" i="5"/>
  <c r="K68" i="5"/>
  <c r="M68" i="5" s="1"/>
  <c r="K69" i="5"/>
  <c r="K70" i="5"/>
  <c r="K71" i="5"/>
  <c r="K72" i="5"/>
  <c r="K73" i="5"/>
  <c r="K74" i="5"/>
  <c r="K75" i="5"/>
  <c r="K76" i="5"/>
  <c r="K77" i="5"/>
  <c r="K78" i="5"/>
  <c r="K79" i="5"/>
  <c r="K80" i="5"/>
  <c r="K81" i="5"/>
  <c r="K82" i="5"/>
  <c r="K83" i="5"/>
  <c r="K84" i="5"/>
  <c r="K85" i="5"/>
  <c r="K86" i="5"/>
  <c r="M83" i="5" s="1"/>
  <c r="K87" i="5"/>
  <c r="K88" i="5"/>
  <c r="K89" i="5"/>
  <c r="K90" i="5"/>
  <c r="K91" i="5"/>
  <c r="K92" i="5"/>
  <c r="K93" i="5"/>
  <c r="K94" i="5"/>
  <c r="K95" i="5"/>
  <c r="K96" i="5"/>
  <c r="M93" i="5" s="1"/>
  <c r="K97" i="5"/>
  <c r="K98" i="5"/>
  <c r="K99" i="5"/>
  <c r="K100" i="5"/>
  <c r="K101" i="5"/>
  <c r="K102" i="5"/>
  <c r="K103" i="5"/>
  <c r="K104" i="5"/>
  <c r="K105" i="5"/>
  <c r="K106" i="5"/>
  <c r="K107" i="5"/>
  <c r="K108" i="5"/>
  <c r="M108" i="5" s="1"/>
  <c r="K109" i="5"/>
  <c r="K110" i="5"/>
  <c r="K111" i="5"/>
  <c r="K112" i="5"/>
  <c r="K113" i="5"/>
  <c r="M113" i="5" s="1"/>
  <c r="K114" i="5"/>
  <c r="K115" i="5"/>
  <c r="K116" i="5"/>
  <c r="K117" i="5"/>
  <c r="K118" i="5"/>
  <c r="M118" i="5" s="1"/>
  <c r="K119" i="5"/>
  <c r="K120" i="5"/>
  <c r="K121" i="5"/>
  <c r="K122" i="5"/>
  <c r="K123" i="5"/>
  <c r="K124" i="5"/>
  <c r="M123" i="5" s="1"/>
  <c r="K125" i="5"/>
  <c r="K126" i="5"/>
  <c r="K127" i="5"/>
  <c r="K128" i="5"/>
  <c r="M128" i="5" s="1"/>
  <c r="K129" i="5"/>
  <c r="K130" i="5"/>
  <c r="K131" i="5"/>
  <c r="K132" i="5"/>
  <c r="K133" i="5"/>
  <c r="K134" i="5"/>
  <c r="M133" i="5" s="1"/>
  <c r="K135" i="5"/>
  <c r="K136" i="5"/>
  <c r="K137" i="5"/>
  <c r="K138" i="5"/>
  <c r="K139" i="5"/>
  <c r="K140" i="5"/>
  <c r="K141" i="5"/>
  <c r="K142" i="5"/>
  <c r="K143" i="5"/>
  <c r="K144" i="5"/>
  <c r="K145" i="5"/>
  <c r="M143" i="5" s="1"/>
  <c r="K146" i="5"/>
  <c r="K147" i="5"/>
  <c r="K148" i="5"/>
  <c r="M148" i="5" s="1"/>
  <c r="K149" i="5"/>
  <c r="K150" i="5"/>
  <c r="K151" i="5"/>
  <c r="K152" i="5"/>
  <c r="K153" i="5"/>
  <c r="K154" i="5"/>
  <c r="K155" i="5"/>
  <c r="K156" i="5"/>
  <c r="K157" i="5"/>
  <c r="K4" i="5"/>
  <c r="K5" i="5"/>
  <c r="K6" i="5"/>
  <c r="K7" i="5"/>
  <c r="K3" i="5"/>
  <c r="V13" i="6"/>
  <c r="V11" i="6"/>
  <c r="V9" i="6"/>
  <c r="V7" i="6"/>
  <c r="V5" i="6"/>
  <c r="B7" i="5"/>
  <c r="B6" i="5"/>
  <c r="B5" i="5"/>
  <c r="B4" i="5"/>
  <c r="B3" i="5"/>
  <c r="C37" i="4"/>
  <c r="C35" i="4" s="1"/>
  <c r="AK36" i="4" s="1"/>
  <c r="AG32" i="4"/>
  <c r="C31" i="4"/>
  <c r="D31" i="4" s="1"/>
  <c r="C28" i="4"/>
  <c r="C26" i="4" s="1"/>
  <c r="AK27" i="4" s="1"/>
  <c r="AG26" i="4"/>
  <c r="AG18" i="4"/>
  <c r="AG17" i="4"/>
  <c r="AG11" i="4"/>
  <c r="C10" i="4"/>
  <c r="C9" i="4" s="1"/>
  <c r="AG7" i="4"/>
  <c r="AF7" i="4"/>
  <c r="AG6" i="4"/>
  <c r="AF6" i="4"/>
  <c r="C4" i="4"/>
  <c r="C2" i="4" s="1"/>
  <c r="AJ1" i="4"/>
  <c r="K1" i="4"/>
  <c r="BF8" i="1"/>
  <c r="BF9" i="1" s="1"/>
  <c r="BA8" i="1"/>
  <c r="AZ7" i="1" s="1"/>
  <c r="AV8" i="1"/>
  <c r="AQ8" i="1"/>
  <c r="AL8" i="1"/>
  <c r="AL9" i="1" s="1"/>
  <c r="AG8" i="1"/>
  <c r="AG9" i="1" s="1"/>
  <c r="AB8" i="1"/>
  <c r="AA6" i="1" s="1"/>
  <c r="W8" i="1"/>
  <c r="V6" i="1" s="1"/>
  <c r="R8" i="1"/>
  <c r="R9" i="1" s="1"/>
  <c r="M8" i="1"/>
  <c r="L7" i="1" s="1"/>
  <c r="H8" i="1"/>
  <c r="C8" i="1"/>
  <c r="C13" i="4" l="1"/>
  <c r="C11" i="4" s="1"/>
  <c r="AK12" i="4" s="1"/>
  <c r="C16" i="4"/>
  <c r="C14" i="4" s="1"/>
  <c r="AK15" i="4" s="1"/>
  <c r="AM15" i="4" s="1"/>
  <c r="C22" i="4"/>
  <c r="C21" i="4" s="1"/>
  <c r="C19" i="4"/>
  <c r="D19" i="4" s="1"/>
  <c r="D18" i="4" s="1"/>
  <c r="C25" i="4"/>
  <c r="C23" i="4" s="1"/>
  <c r="AK24" i="4" s="1"/>
  <c r="C7" i="4"/>
  <c r="C6" i="4" s="1"/>
  <c r="C3" i="6" s="1"/>
  <c r="M138" i="6"/>
  <c r="M78" i="5"/>
  <c r="M138" i="5"/>
  <c r="M48" i="5"/>
  <c r="M8" i="5"/>
  <c r="M98" i="5"/>
  <c r="M58" i="5"/>
  <c r="M153" i="5"/>
  <c r="M88" i="5"/>
  <c r="M3" i="5"/>
  <c r="M13" i="5"/>
  <c r="AZ8" i="1"/>
  <c r="W9" i="1"/>
  <c r="V9" i="1" s="1"/>
  <c r="AB9" i="1"/>
  <c r="AB10" i="1" s="1"/>
  <c r="V8" i="1"/>
  <c r="L8" i="1"/>
  <c r="M9" i="1"/>
  <c r="BE7" i="1"/>
  <c r="C29" i="4"/>
  <c r="AK30" i="4" s="1"/>
  <c r="AM30" i="4" s="1"/>
  <c r="L6" i="1"/>
  <c r="BE6" i="1"/>
  <c r="AF7" i="1"/>
  <c r="BE8" i="1"/>
  <c r="C32" i="4"/>
  <c r="AK33" i="4" s="1"/>
  <c r="AM33" i="4" s="1"/>
  <c r="Q8" i="1"/>
  <c r="AA8" i="1"/>
  <c r="AK6" i="1"/>
  <c r="BA9" i="1"/>
  <c r="Q7" i="1"/>
  <c r="C8" i="4"/>
  <c r="AK9" i="4" s="1"/>
  <c r="AM9" i="4" s="1"/>
  <c r="V7" i="1"/>
  <c r="AK8" i="1"/>
  <c r="Q6" i="1"/>
  <c r="AK7" i="1"/>
  <c r="D34" i="4"/>
  <c r="D33" i="4" s="1"/>
  <c r="AZ6" i="1"/>
  <c r="AF8" i="1"/>
  <c r="AU8" i="1"/>
  <c r="AV9" i="1"/>
  <c r="AU7" i="1"/>
  <c r="B8" i="1"/>
  <c r="B7" i="1"/>
  <c r="C9" i="1"/>
  <c r="B6" i="1"/>
  <c r="AM12" i="4"/>
  <c r="AO15" i="4"/>
  <c r="BE9" i="1"/>
  <c r="BF10" i="1"/>
  <c r="Q9" i="1"/>
  <c r="R10" i="1"/>
  <c r="AM36" i="4"/>
  <c r="AF9" i="1"/>
  <c r="AG10" i="1"/>
  <c r="AL10" i="1"/>
  <c r="AK9" i="1"/>
  <c r="G7" i="1"/>
  <c r="G8" i="1"/>
  <c r="H9" i="1"/>
  <c r="G6" i="1"/>
  <c r="AU6" i="1"/>
  <c r="AP8" i="1"/>
  <c r="AP6" i="1"/>
  <c r="AP7" i="1"/>
  <c r="AQ9" i="1"/>
  <c r="AM27" i="4"/>
  <c r="AA7" i="1"/>
  <c r="D3" i="5"/>
  <c r="C3" i="4"/>
  <c r="C3" i="5" s="1"/>
  <c r="D10" i="4"/>
  <c r="D4" i="4"/>
  <c r="D8" i="5" s="1"/>
  <c r="A8" i="5" s="1"/>
  <c r="AF6" i="1"/>
  <c r="E31" i="4"/>
  <c r="D29" i="4"/>
  <c r="D30" i="4"/>
  <c r="C30" i="4"/>
  <c r="C12" i="4"/>
  <c r="C36" i="4"/>
  <c r="D37" i="4"/>
  <c r="D28" i="4"/>
  <c r="C27" i="4"/>
  <c r="P1" i="6"/>
  <c r="P1" i="5"/>
  <c r="C20" i="4" l="1"/>
  <c r="AK21" i="4" s="1"/>
  <c r="AM21" i="4" s="1"/>
  <c r="C24" i="4"/>
  <c r="C18" i="4"/>
  <c r="D22" i="4"/>
  <c r="D20" i="4" s="1"/>
  <c r="E19" i="4"/>
  <c r="F19" i="4" s="1"/>
  <c r="C17" i="4"/>
  <c r="AK18" i="4" s="1"/>
  <c r="AM18" i="4" s="1"/>
  <c r="AO18" i="4" s="1"/>
  <c r="AQ18" i="4" s="1"/>
  <c r="D17" i="4"/>
  <c r="D3" i="6"/>
  <c r="A3" i="6" s="1"/>
  <c r="D16" i="4"/>
  <c r="D14" i="4" s="1"/>
  <c r="C15" i="4"/>
  <c r="D7" i="4"/>
  <c r="D6" i="4" s="1"/>
  <c r="C8" i="6" s="1"/>
  <c r="C5" i="4"/>
  <c r="AK6" i="4" s="1"/>
  <c r="AM6" i="4" s="1"/>
  <c r="AO6" i="4" s="1"/>
  <c r="AQ6" i="4" s="1"/>
  <c r="D13" i="4"/>
  <c r="D12" i="4" s="1"/>
  <c r="D25" i="4"/>
  <c r="D24" i="4" s="1"/>
  <c r="W10" i="1"/>
  <c r="V10" i="1" s="1"/>
  <c r="AA9" i="1"/>
  <c r="D32" i="4"/>
  <c r="E34" i="4"/>
  <c r="E32" i="4" s="1"/>
  <c r="M10" i="1"/>
  <c r="L9" i="1"/>
  <c r="B12" i="5"/>
  <c r="B11" i="5"/>
  <c r="B10" i="5"/>
  <c r="B8" i="5"/>
  <c r="B9" i="5"/>
  <c r="AZ9" i="1"/>
  <c r="BA10" i="1"/>
  <c r="BE10" i="1"/>
  <c r="BF11" i="1"/>
  <c r="AB11" i="1"/>
  <c r="AA10" i="1"/>
  <c r="AL11" i="1"/>
  <c r="AK10" i="1"/>
  <c r="AO33" i="4"/>
  <c r="AO30" i="4"/>
  <c r="AF10" i="1"/>
  <c r="AG11" i="1"/>
  <c r="AO9" i="4"/>
  <c r="E4" i="4"/>
  <c r="D13" i="5" s="1"/>
  <c r="A13" i="5" s="1"/>
  <c r="D3" i="4"/>
  <c r="C8" i="5" s="1"/>
  <c r="D2" i="4"/>
  <c r="E10" i="4"/>
  <c r="D8" i="4"/>
  <c r="D9" i="4"/>
  <c r="AQ15" i="4"/>
  <c r="AO27" i="4"/>
  <c r="AQ10" i="1"/>
  <c r="AP9" i="1"/>
  <c r="AO36" i="4"/>
  <c r="AO12" i="4"/>
  <c r="D8" i="6"/>
  <c r="A8" i="6" s="1"/>
  <c r="E28" i="4"/>
  <c r="D27" i="4"/>
  <c r="D26" i="4"/>
  <c r="D35" i="4"/>
  <c r="D36" i="4"/>
  <c r="E37" i="4"/>
  <c r="AM24" i="4"/>
  <c r="E13" i="4"/>
  <c r="R11" i="1"/>
  <c r="Q10" i="1"/>
  <c r="C10" i="1"/>
  <c r="B9" i="1"/>
  <c r="AV10" i="1"/>
  <c r="AU9" i="1"/>
  <c r="E30" i="4"/>
  <c r="E29" i="4"/>
  <c r="F31" i="4"/>
  <c r="G9" i="1"/>
  <c r="H10" i="1"/>
  <c r="D11" i="4" l="1"/>
  <c r="E18" i="4"/>
  <c r="E17" i="4"/>
  <c r="E22" i="4"/>
  <c r="E21" i="4" s="1"/>
  <c r="E25" i="4"/>
  <c r="F25" i="4" s="1"/>
  <c r="D21" i="4"/>
  <c r="D5" i="4"/>
  <c r="D23" i="4"/>
  <c r="E7" i="4"/>
  <c r="D13" i="6" s="1"/>
  <c r="A13" i="6" s="1"/>
  <c r="B13" i="6" s="1"/>
  <c r="D15" i="4"/>
  <c r="E16" i="4"/>
  <c r="E14" i="4" s="1"/>
  <c r="B8" i="6"/>
  <c r="B10" i="6" s="1"/>
  <c r="W11" i="1"/>
  <c r="W12" i="1" s="1"/>
  <c r="E33" i="4"/>
  <c r="F34" i="4"/>
  <c r="F33" i="4" s="1"/>
  <c r="L10" i="1"/>
  <c r="M11" i="1"/>
  <c r="B13" i="5"/>
  <c r="B17" i="5"/>
  <c r="B16" i="5"/>
  <c r="B15" i="5"/>
  <c r="B14" i="5"/>
  <c r="AZ10" i="1"/>
  <c r="BA11" i="1"/>
  <c r="AF11" i="1"/>
  <c r="AG12" i="1"/>
  <c r="G19" i="4"/>
  <c r="F18" i="4"/>
  <c r="F17" i="4"/>
  <c r="F10" i="4"/>
  <c r="E8" i="4"/>
  <c r="E9" i="4"/>
  <c r="AQ30" i="4"/>
  <c r="AQ12" i="4"/>
  <c r="F22" i="4"/>
  <c r="B10" i="1"/>
  <c r="C11" i="1"/>
  <c r="G31" i="4"/>
  <c r="F30" i="4"/>
  <c r="F29" i="4"/>
  <c r="F37" i="4"/>
  <c r="E36" i="4"/>
  <c r="E35" i="4"/>
  <c r="AQ33" i="4"/>
  <c r="E2" i="4"/>
  <c r="F4" i="4"/>
  <c r="D18" i="5" s="1"/>
  <c r="A18" i="5" s="1"/>
  <c r="E3" i="4"/>
  <c r="C13" i="5" s="1"/>
  <c r="AK11" i="1"/>
  <c r="AL12" i="1"/>
  <c r="AV11" i="1"/>
  <c r="AU10" i="1"/>
  <c r="E12" i="4"/>
  <c r="E11" i="4"/>
  <c r="F13" i="4"/>
  <c r="AP10" i="1"/>
  <c r="AQ11" i="1"/>
  <c r="H11" i="1"/>
  <c r="G10" i="1"/>
  <c r="R12" i="1"/>
  <c r="Q11" i="1"/>
  <c r="AQ36" i="4"/>
  <c r="AO24" i="4"/>
  <c r="AO21" i="4"/>
  <c r="AQ27" i="4"/>
  <c r="E26" i="4"/>
  <c r="F28" i="4"/>
  <c r="E27" i="4"/>
  <c r="AQ9" i="4"/>
  <c r="AB12" i="1"/>
  <c r="AA11" i="1"/>
  <c r="BE11" i="1"/>
  <c r="BF12" i="1"/>
  <c r="E20" i="4" l="1"/>
  <c r="E24" i="4"/>
  <c r="E23" i="4"/>
  <c r="E15" i="4"/>
  <c r="F16" i="4"/>
  <c r="F14" i="4" s="1"/>
  <c r="E5" i="4"/>
  <c r="E6" i="4"/>
  <c r="C13" i="6" s="1"/>
  <c r="F7" i="4"/>
  <c r="G7" i="4" s="1"/>
  <c r="B12" i="6"/>
  <c r="B9" i="6"/>
  <c r="B11" i="6"/>
  <c r="V11" i="1"/>
  <c r="B14" i="6"/>
  <c r="B16" i="6"/>
  <c r="B17" i="6"/>
  <c r="B15" i="6"/>
  <c r="G34" i="4"/>
  <c r="H34" i="4" s="1"/>
  <c r="F32" i="4"/>
  <c r="M12" i="1"/>
  <c r="L11" i="1"/>
  <c r="AZ11" i="1"/>
  <c r="BA12" i="1"/>
  <c r="B22" i="5"/>
  <c r="B21" i="5"/>
  <c r="B20" i="5"/>
  <c r="B19" i="5"/>
  <c r="B18" i="5"/>
  <c r="F35" i="4"/>
  <c r="G37" i="4"/>
  <c r="F36" i="4"/>
  <c r="H12" i="1"/>
  <c r="G11" i="1"/>
  <c r="H31" i="4"/>
  <c r="G30" i="4"/>
  <c r="G29" i="4"/>
  <c r="C12" i="1"/>
  <c r="B11" i="1"/>
  <c r="F8" i="4"/>
  <c r="F9" i="4"/>
  <c r="G10" i="4"/>
  <c r="AQ12" i="1"/>
  <c r="AP11" i="1"/>
  <c r="G22" i="4"/>
  <c r="F20" i="4"/>
  <c r="F21" i="4"/>
  <c r="AQ21" i="4"/>
  <c r="F27" i="4"/>
  <c r="G28" i="4"/>
  <c r="F26" i="4"/>
  <c r="F11" i="4"/>
  <c r="G13" i="4"/>
  <c r="F12" i="4"/>
  <c r="G17" i="4"/>
  <c r="H19" i="4"/>
  <c r="G18" i="4"/>
  <c r="BE12" i="1"/>
  <c r="BF13" i="1"/>
  <c r="V12" i="1"/>
  <c r="W13" i="1"/>
  <c r="AQ24" i="4"/>
  <c r="AB13" i="1"/>
  <c r="AA12" i="1"/>
  <c r="F5" i="4"/>
  <c r="AV12" i="1"/>
  <c r="AU11" i="1"/>
  <c r="AL13" i="1"/>
  <c r="AK12" i="1"/>
  <c r="AG13" i="1"/>
  <c r="AF12" i="1"/>
  <c r="F23" i="4"/>
  <c r="G25" i="4"/>
  <c r="F24" i="4"/>
  <c r="R13" i="1"/>
  <c r="Q12" i="1"/>
  <c r="F2" i="4"/>
  <c r="F3" i="4"/>
  <c r="C18" i="5" s="1"/>
  <c r="G4" i="4"/>
  <c r="D23" i="5" s="1"/>
  <c r="A23" i="5" s="1"/>
  <c r="D18" i="6" l="1"/>
  <c r="A18" i="6" s="1"/>
  <c r="B18" i="6" s="1"/>
  <c r="B21" i="6" s="1"/>
  <c r="F6" i="4"/>
  <c r="C18" i="6" s="1"/>
  <c r="F15" i="4"/>
  <c r="G16" i="4"/>
  <c r="H16" i="4" s="1"/>
  <c r="G32" i="4"/>
  <c r="B20" i="6"/>
  <c r="G33" i="4"/>
  <c r="L12" i="1"/>
  <c r="M13" i="1"/>
  <c r="B27" i="5"/>
  <c r="B26" i="5"/>
  <c r="B24" i="5"/>
  <c r="B23" i="5"/>
  <c r="B25" i="5"/>
  <c r="AZ12" i="1"/>
  <c r="BA13" i="1"/>
  <c r="H13" i="4"/>
  <c r="G12" i="4"/>
  <c r="G11" i="4"/>
  <c r="H13" i="1"/>
  <c r="G12" i="1"/>
  <c r="V13" i="1"/>
  <c r="W14" i="1"/>
  <c r="G27" i="4"/>
  <c r="H28" i="4"/>
  <c r="G26" i="4"/>
  <c r="G24" i="4"/>
  <c r="H25" i="4"/>
  <c r="G23" i="4"/>
  <c r="G9" i="4"/>
  <c r="H10" i="4"/>
  <c r="G8" i="4"/>
  <c r="R14" i="1"/>
  <c r="Q13" i="1"/>
  <c r="H37" i="4"/>
  <c r="G35" i="4"/>
  <c r="G36" i="4"/>
  <c r="AV13" i="1"/>
  <c r="AU12" i="1"/>
  <c r="G6" i="4"/>
  <c r="C23" i="6" s="1"/>
  <c r="G5" i="4"/>
  <c r="D23" i="6"/>
  <c r="A23" i="6" s="1"/>
  <c r="H7" i="4"/>
  <c r="BF14" i="1"/>
  <c r="BE13" i="1"/>
  <c r="AQ13" i="1"/>
  <c r="AP12" i="1"/>
  <c r="AB14" i="1"/>
  <c r="AA13" i="1"/>
  <c r="C13" i="1"/>
  <c r="B12" i="1"/>
  <c r="AK13" i="1"/>
  <c r="AL14" i="1"/>
  <c r="H22" i="4"/>
  <c r="G21" i="4"/>
  <c r="G20" i="4"/>
  <c r="H4" i="4"/>
  <c r="D28" i="5" s="1"/>
  <c r="A28" i="5" s="1"/>
  <c r="G3" i="4"/>
  <c r="C23" i="5" s="1"/>
  <c r="G2" i="4"/>
  <c r="AF13" i="1"/>
  <c r="AG14" i="1"/>
  <c r="I34" i="4"/>
  <c r="H32" i="4"/>
  <c r="H33" i="4"/>
  <c r="H18" i="4"/>
  <c r="H17" i="4"/>
  <c r="I19" i="4"/>
  <c r="I31" i="4"/>
  <c r="H29" i="4"/>
  <c r="H30" i="4"/>
  <c r="G14" i="4" l="1"/>
  <c r="G15" i="4"/>
  <c r="B19" i="6"/>
  <c r="B23" i="6"/>
  <c r="B24" i="6" s="1"/>
  <c r="B22" i="6"/>
  <c r="M14" i="1"/>
  <c r="L13" i="1"/>
  <c r="B29" i="5"/>
  <c r="B28" i="5"/>
  <c r="B32" i="5"/>
  <c r="B31" i="5"/>
  <c r="B30" i="5"/>
  <c r="BA14" i="1"/>
  <c r="AZ13" i="1"/>
  <c r="I37" i="4"/>
  <c r="H35" i="4"/>
  <c r="H36" i="4"/>
  <c r="Q14" i="1"/>
  <c r="R15" i="1"/>
  <c r="H26" i="4"/>
  <c r="I28" i="4"/>
  <c r="H27" i="4"/>
  <c r="BF15" i="1"/>
  <c r="BE14" i="1"/>
  <c r="V14" i="1"/>
  <c r="W15" i="1"/>
  <c r="I29" i="4"/>
  <c r="J31" i="4"/>
  <c r="I30" i="4"/>
  <c r="B13" i="1"/>
  <c r="C14" i="1"/>
  <c r="J19" i="4"/>
  <c r="I18" i="4"/>
  <c r="I17" i="4"/>
  <c r="I16" i="4"/>
  <c r="H15" i="4"/>
  <c r="H14" i="4"/>
  <c r="H14" i="1"/>
  <c r="G13" i="1"/>
  <c r="AA14" i="1"/>
  <c r="AB15" i="1"/>
  <c r="H9" i="4"/>
  <c r="I10" i="4"/>
  <c r="H8" i="4"/>
  <c r="H2" i="4"/>
  <c r="I4" i="4"/>
  <c r="H3" i="4"/>
  <c r="C28" i="5" s="1"/>
  <c r="H11" i="4"/>
  <c r="I13" i="4"/>
  <c r="H12" i="4"/>
  <c r="J34" i="4"/>
  <c r="I33" i="4"/>
  <c r="I32" i="4"/>
  <c r="AQ14" i="1"/>
  <c r="AP13" i="1"/>
  <c r="AU13" i="1"/>
  <c r="AV14" i="1"/>
  <c r="H6" i="4"/>
  <c r="C28" i="6" s="1"/>
  <c r="H5" i="4"/>
  <c r="D28" i="6"/>
  <c r="A28" i="6" s="1"/>
  <c r="I7" i="4"/>
  <c r="AF14" i="1"/>
  <c r="AG15" i="1"/>
  <c r="I22" i="4"/>
  <c r="H20" i="4"/>
  <c r="H21" i="4"/>
  <c r="AL15" i="1"/>
  <c r="AK14" i="1"/>
  <c r="I25" i="4"/>
  <c r="H24" i="4"/>
  <c r="H23" i="4"/>
  <c r="B25" i="6" l="1"/>
  <c r="B28" i="6"/>
  <c r="B30" i="6" s="1"/>
  <c r="B26" i="6"/>
  <c r="B27" i="6"/>
  <c r="M15" i="1"/>
  <c r="L14" i="1"/>
  <c r="BA15" i="1"/>
  <c r="AZ14" i="1"/>
  <c r="I15" i="4"/>
  <c r="I14" i="4"/>
  <c r="J16" i="4"/>
  <c r="BF16" i="1"/>
  <c r="BE15" i="1"/>
  <c r="H15" i="1"/>
  <c r="G14" i="1"/>
  <c r="I3" i="4"/>
  <c r="C33" i="5" s="1"/>
  <c r="D33" i="5"/>
  <c r="A33" i="5" s="1"/>
  <c r="J4" i="4"/>
  <c r="I2" i="4"/>
  <c r="I27" i="4"/>
  <c r="J28" i="4"/>
  <c r="I26" i="4"/>
  <c r="K19" i="4"/>
  <c r="J18" i="4"/>
  <c r="J17" i="4"/>
  <c r="AL16" i="1"/>
  <c r="AK15" i="1"/>
  <c r="I21" i="4"/>
  <c r="J22" i="4"/>
  <c r="I20" i="4"/>
  <c r="I8" i="4"/>
  <c r="I9" i="4"/>
  <c r="J10" i="4"/>
  <c r="C15" i="1"/>
  <c r="B14" i="1"/>
  <c r="Q15" i="1"/>
  <c r="R16" i="1"/>
  <c r="D33" i="6"/>
  <c r="A33" i="6" s="1"/>
  <c r="I6" i="4"/>
  <c r="C33" i="6" s="1"/>
  <c r="J7" i="4"/>
  <c r="I5" i="4"/>
  <c r="I36" i="4"/>
  <c r="J37" i="4"/>
  <c r="I35" i="4"/>
  <c r="W16" i="1"/>
  <c r="V15" i="1"/>
  <c r="K34" i="4"/>
  <c r="J32" i="4"/>
  <c r="AM34" i="4" s="1"/>
  <c r="J33" i="4"/>
  <c r="AG16" i="1"/>
  <c r="AF15" i="1"/>
  <c r="I12" i="4"/>
  <c r="J13" i="4"/>
  <c r="I11" i="4"/>
  <c r="AB16" i="1"/>
  <c r="AA15" i="1"/>
  <c r="J30" i="4"/>
  <c r="K31" i="4"/>
  <c r="J29" i="4"/>
  <c r="AM31" i="4" s="1"/>
  <c r="I24" i="4"/>
  <c r="I23" i="4"/>
  <c r="J25" i="4"/>
  <c r="AV15" i="1"/>
  <c r="AU14" i="1"/>
  <c r="AQ15" i="1"/>
  <c r="AP14" i="1"/>
  <c r="B32" i="6" l="1"/>
  <c r="B29" i="6"/>
  <c r="B33" i="6"/>
  <c r="B35" i="6" s="1"/>
  <c r="B31" i="6"/>
  <c r="B36" i="6"/>
  <c r="B37" i="6"/>
  <c r="M16" i="1"/>
  <c r="L15" i="1"/>
  <c r="B37" i="5"/>
  <c r="B36" i="5"/>
  <c r="B35" i="5"/>
  <c r="B34" i="5"/>
  <c r="B33" i="5"/>
  <c r="AZ15" i="1"/>
  <c r="BA16" i="1"/>
  <c r="J20" i="4"/>
  <c r="AM22" i="4" s="1"/>
  <c r="K22" i="4"/>
  <c r="J21" i="4"/>
  <c r="D38" i="5"/>
  <c r="A38" i="5" s="1"/>
  <c r="K4" i="4"/>
  <c r="J2" i="4"/>
  <c r="J3" i="4"/>
  <c r="C38" i="5" s="1"/>
  <c r="G15" i="1"/>
  <c r="H16" i="1"/>
  <c r="K29" i="4"/>
  <c r="K30" i="4"/>
  <c r="L31" i="4"/>
  <c r="AL17" i="1"/>
  <c r="AK16" i="1"/>
  <c r="K37" i="4"/>
  <c r="J36" i="4"/>
  <c r="J35" i="4"/>
  <c r="R17" i="1"/>
  <c r="Q16" i="1"/>
  <c r="BF17" i="1"/>
  <c r="BE16" i="1"/>
  <c r="V16" i="1"/>
  <c r="W17" i="1"/>
  <c r="K16" i="4"/>
  <c r="J15" i="4"/>
  <c r="J14" i="4"/>
  <c r="AM16" i="4" s="1"/>
  <c r="K17" i="4"/>
  <c r="L19" i="4"/>
  <c r="K18" i="4"/>
  <c r="AP15" i="1"/>
  <c r="AQ16" i="1"/>
  <c r="J9" i="4"/>
  <c r="J8" i="4"/>
  <c r="K10" i="4"/>
  <c r="D38" i="6"/>
  <c r="A38" i="6" s="1"/>
  <c r="B38" i="6" s="1"/>
  <c r="J5" i="4"/>
  <c r="K7" i="4"/>
  <c r="J6" i="4"/>
  <c r="C38" i="6" s="1"/>
  <c r="AB17" i="1"/>
  <c r="AA16" i="1"/>
  <c r="B15" i="1"/>
  <c r="C16" i="1"/>
  <c r="AV16" i="1"/>
  <c r="AU15" i="1"/>
  <c r="K32" i="4"/>
  <c r="K33" i="4"/>
  <c r="L34" i="4"/>
  <c r="J23" i="4"/>
  <c r="K25" i="4"/>
  <c r="J24" i="4"/>
  <c r="K13" i="4"/>
  <c r="J11" i="4"/>
  <c r="AM13" i="4" s="1"/>
  <c r="J12" i="4"/>
  <c r="K28" i="4"/>
  <c r="J27" i="4"/>
  <c r="J26" i="4"/>
  <c r="AM28" i="4" s="1"/>
  <c r="AF16" i="1"/>
  <c r="AG17" i="1"/>
  <c r="B34" i="6" l="1"/>
  <c r="B40" i="6"/>
  <c r="B42" i="6"/>
  <c r="B39" i="6"/>
  <c r="B41" i="6"/>
  <c r="L16" i="1"/>
  <c r="M17" i="1"/>
  <c r="B42" i="5"/>
  <c r="B38" i="5"/>
  <c r="B40" i="5"/>
  <c r="B39" i="5"/>
  <c r="B41" i="5"/>
  <c r="BA17" i="1"/>
  <c r="AZ16" i="1"/>
  <c r="BF18" i="1"/>
  <c r="BE17" i="1"/>
  <c r="H17" i="1"/>
  <c r="G16" i="1"/>
  <c r="R18" i="1"/>
  <c r="Q17" i="1"/>
  <c r="AF17" i="1"/>
  <c r="AG18" i="1"/>
  <c r="AP16" i="1"/>
  <c r="AQ17" i="1"/>
  <c r="L37" i="4"/>
  <c r="K36" i="4"/>
  <c r="K35" i="4"/>
  <c r="K3" i="4"/>
  <c r="C43" i="5" s="1"/>
  <c r="D43" i="5"/>
  <c r="A43" i="5" s="1"/>
  <c r="L4" i="4"/>
  <c r="K2" i="4"/>
  <c r="L7" i="4"/>
  <c r="D43" i="6"/>
  <c r="A43" i="6" s="1"/>
  <c r="B43" i="6" s="1"/>
  <c r="K6" i="4"/>
  <c r="C43" i="6" s="1"/>
  <c r="K5" i="4"/>
  <c r="K27" i="4"/>
  <c r="L28" i="4"/>
  <c r="K26" i="4"/>
  <c r="AV17" i="1"/>
  <c r="AU16" i="1"/>
  <c r="M19" i="4"/>
  <c r="L18" i="4"/>
  <c r="L17" i="4"/>
  <c r="AL18" i="1"/>
  <c r="AK17" i="1"/>
  <c r="K20" i="4"/>
  <c r="L22" i="4"/>
  <c r="K21" i="4"/>
  <c r="L10" i="4"/>
  <c r="K8" i="4"/>
  <c r="K9" i="4"/>
  <c r="L33" i="4"/>
  <c r="M34" i="4"/>
  <c r="L32" i="4"/>
  <c r="B16" i="1"/>
  <c r="C17" i="1"/>
  <c r="L29" i="4"/>
  <c r="L30" i="4"/>
  <c r="M31" i="4"/>
  <c r="AB18" i="1"/>
  <c r="AA17" i="1"/>
  <c r="K14" i="4"/>
  <c r="L16" i="4"/>
  <c r="K15" i="4"/>
  <c r="L25" i="4"/>
  <c r="K23" i="4"/>
  <c r="K24" i="4"/>
  <c r="K11" i="4"/>
  <c r="L13" i="4"/>
  <c r="K12" i="4"/>
  <c r="V17" i="1"/>
  <c r="W18" i="1"/>
  <c r="B45" i="6" l="1"/>
  <c r="B44" i="6"/>
  <c r="B46" i="6"/>
  <c r="B47" i="6"/>
  <c r="M18" i="1"/>
  <c r="L17" i="1"/>
  <c r="B45" i="5"/>
  <c r="B44" i="5"/>
  <c r="B43" i="5"/>
  <c r="B47" i="5"/>
  <c r="B46" i="5"/>
  <c r="AZ17" i="1"/>
  <c r="BA18" i="1"/>
  <c r="AP17" i="1"/>
  <c r="AQ18" i="1"/>
  <c r="L14" i="4"/>
  <c r="M16" i="4"/>
  <c r="L15" i="4"/>
  <c r="M33" i="4"/>
  <c r="M32" i="4"/>
  <c r="N34" i="4"/>
  <c r="L26" i="4"/>
  <c r="M28" i="4"/>
  <c r="L27" i="4"/>
  <c r="AF18" i="1"/>
  <c r="AG19" i="1"/>
  <c r="AV18" i="1"/>
  <c r="AU17" i="1"/>
  <c r="R19" i="1"/>
  <c r="Q18" i="1"/>
  <c r="V18" i="1"/>
  <c r="W19" i="1"/>
  <c r="AA18" i="1"/>
  <c r="AB19" i="1"/>
  <c r="M30" i="4"/>
  <c r="M29" i="4"/>
  <c r="N31" i="4"/>
  <c r="M22" i="4"/>
  <c r="L20" i="4"/>
  <c r="L21" i="4"/>
  <c r="M4" i="4"/>
  <c r="L2" i="4"/>
  <c r="D48" i="5"/>
  <c r="A48" i="5" s="1"/>
  <c r="L3" i="4"/>
  <c r="C48" i="5" s="1"/>
  <c r="L12" i="4"/>
  <c r="M13" i="4"/>
  <c r="L11" i="4"/>
  <c r="AL19" i="1"/>
  <c r="AK18" i="1"/>
  <c r="H18" i="1"/>
  <c r="G17" i="1"/>
  <c r="L9" i="4"/>
  <c r="M10" i="4"/>
  <c r="L8" i="4"/>
  <c r="BF19" i="1"/>
  <c r="BE18" i="1"/>
  <c r="L6" i="4"/>
  <c r="C48" i="6" s="1"/>
  <c r="L5" i="4"/>
  <c r="M7" i="4"/>
  <c r="D48" i="6"/>
  <c r="A48" i="6" s="1"/>
  <c r="B48" i="6" s="1"/>
  <c r="M17" i="4"/>
  <c r="M18" i="4"/>
  <c r="N19" i="4"/>
  <c r="L23" i="4"/>
  <c r="L24" i="4"/>
  <c r="M25" i="4"/>
  <c r="B17" i="1"/>
  <c r="C18" i="1"/>
  <c r="L36" i="4"/>
  <c r="M37" i="4"/>
  <c r="L35" i="4"/>
  <c r="B49" i="6" l="1"/>
  <c r="B50" i="6"/>
  <c r="B51" i="6"/>
  <c r="B52" i="6"/>
  <c r="M19" i="1"/>
  <c r="L18" i="1"/>
  <c r="B52" i="5"/>
  <c r="B51" i="5"/>
  <c r="B50" i="5"/>
  <c r="B49" i="5"/>
  <c r="B48" i="5"/>
  <c r="BA19" i="1"/>
  <c r="AZ18" i="1"/>
  <c r="M20" i="4"/>
  <c r="N22" i="4"/>
  <c r="M21" i="4"/>
  <c r="AV19" i="1"/>
  <c r="AU18" i="1"/>
  <c r="N29" i="4"/>
  <c r="O31" i="4"/>
  <c r="N30" i="4"/>
  <c r="AG20" i="1"/>
  <c r="AF19" i="1"/>
  <c r="C19" i="1"/>
  <c r="B18" i="1"/>
  <c r="AL20" i="1"/>
  <c r="AK19" i="1"/>
  <c r="AB20" i="1"/>
  <c r="AA19" i="1"/>
  <c r="M26" i="4"/>
  <c r="N28" i="4"/>
  <c r="M27" i="4"/>
  <c r="N32" i="4"/>
  <c r="O34" i="4"/>
  <c r="N33" i="4"/>
  <c r="M8" i="4"/>
  <c r="N10" i="4"/>
  <c r="M9" i="4"/>
  <c r="N17" i="4"/>
  <c r="O19" i="4"/>
  <c r="N18" i="4"/>
  <c r="M15" i="4"/>
  <c r="M14" i="4"/>
  <c r="N16" i="4"/>
  <c r="V19" i="1"/>
  <c r="W20" i="1"/>
  <c r="M11" i="4"/>
  <c r="M12" i="4"/>
  <c r="N13" i="4"/>
  <c r="N7" i="4"/>
  <c r="M5" i="4"/>
  <c r="D53" i="6"/>
  <c r="A53" i="6" s="1"/>
  <c r="B53" i="6" s="1"/>
  <c r="M6" i="4"/>
  <c r="C53" i="6" s="1"/>
  <c r="AQ19" i="1"/>
  <c r="AP18" i="1"/>
  <c r="M35" i="4"/>
  <c r="N37" i="4"/>
  <c r="M36" i="4"/>
  <c r="BE19" i="1"/>
  <c r="BF20" i="1"/>
  <c r="D53" i="5"/>
  <c r="A53" i="5" s="1"/>
  <c r="N4" i="4"/>
  <c r="M2" i="4"/>
  <c r="M3" i="4"/>
  <c r="C53" i="5" s="1"/>
  <c r="M23" i="4"/>
  <c r="N25" i="4"/>
  <c r="M24" i="4"/>
  <c r="H19" i="1"/>
  <c r="G18" i="1"/>
  <c r="R20" i="1"/>
  <c r="Q19" i="1"/>
  <c r="B57" i="6" l="1"/>
  <c r="B54" i="6"/>
  <c r="B55" i="6"/>
  <c r="B56" i="6"/>
  <c r="L19" i="1"/>
  <c r="M20" i="1"/>
  <c r="B54" i="5"/>
  <c r="B53" i="5"/>
  <c r="B56" i="5"/>
  <c r="B55" i="5"/>
  <c r="B57" i="5"/>
  <c r="BA20" i="1"/>
  <c r="AZ19" i="1"/>
  <c r="AP19" i="1"/>
  <c r="AQ20" i="1"/>
  <c r="O18" i="4"/>
  <c r="P19" i="4"/>
  <c r="O17" i="4"/>
  <c r="AK20" i="1"/>
  <c r="AL21" i="1"/>
  <c r="O10" i="4"/>
  <c r="N9" i="4"/>
  <c r="N8" i="4"/>
  <c r="O25" i="4"/>
  <c r="N23" i="4"/>
  <c r="N24" i="4"/>
  <c r="N6" i="4"/>
  <c r="C58" i="6" s="1"/>
  <c r="O7" i="4"/>
  <c r="D58" i="6"/>
  <c r="A58" i="6" s="1"/>
  <c r="B58" i="6" s="1"/>
  <c r="N5" i="4"/>
  <c r="AG21" i="1"/>
  <c r="AF20" i="1"/>
  <c r="G19" i="1"/>
  <c r="H20" i="1"/>
  <c r="O29" i="4"/>
  <c r="O30" i="4"/>
  <c r="P31" i="4"/>
  <c r="B19" i="1"/>
  <c r="C20" i="1"/>
  <c r="N3" i="4"/>
  <c r="C58" i="5" s="1"/>
  <c r="O4" i="4"/>
  <c r="D58" i="5"/>
  <c r="A58" i="5" s="1"/>
  <c r="N2" i="4"/>
  <c r="V20" i="1"/>
  <c r="W21" i="1"/>
  <c r="O33" i="4"/>
  <c r="O32" i="4"/>
  <c r="P34" i="4"/>
  <c r="AU19" i="1"/>
  <c r="AV20" i="1"/>
  <c r="N14" i="4"/>
  <c r="O16" i="4"/>
  <c r="N15" i="4"/>
  <c r="O28" i="4"/>
  <c r="N26" i="4"/>
  <c r="N27" i="4"/>
  <c r="N21" i="4"/>
  <c r="N20" i="4"/>
  <c r="O22" i="4"/>
  <c r="BF21" i="1"/>
  <c r="BE20" i="1"/>
  <c r="R21" i="1"/>
  <c r="Q20" i="1"/>
  <c r="AB21" i="1"/>
  <c r="AA20" i="1"/>
  <c r="N11" i="4"/>
  <c r="O13" i="4"/>
  <c r="N12" i="4"/>
  <c r="N36" i="4"/>
  <c r="N35" i="4"/>
  <c r="O37" i="4"/>
  <c r="B61" i="6" l="1"/>
  <c r="B59" i="6"/>
  <c r="B62" i="6"/>
  <c r="B60" i="6"/>
  <c r="L20" i="1"/>
  <c r="M21" i="1"/>
  <c r="B61" i="5"/>
  <c r="B60" i="5"/>
  <c r="B59" i="5"/>
  <c r="B58" i="5"/>
  <c r="B62" i="5"/>
  <c r="BA21" i="1"/>
  <c r="AZ20" i="1"/>
  <c r="O6" i="4"/>
  <c r="C63" i="6" s="1"/>
  <c r="O5" i="4"/>
  <c r="D63" i="6"/>
  <c r="A63" i="6" s="1"/>
  <c r="B63" i="6" s="1"/>
  <c r="P7" i="4"/>
  <c r="O24" i="4"/>
  <c r="O23" i="4"/>
  <c r="P25" i="4"/>
  <c r="Q31" i="4"/>
  <c r="P30" i="4"/>
  <c r="P29" i="4"/>
  <c r="D63" i="5"/>
  <c r="A63" i="5" s="1"/>
  <c r="P4" i="4"/>
  <c r="O3" i="4"/>
  <c r="C63" i="5" s="1"/>
  <c r="O2" i="4"/>
  <c r="O14" i="4"/>
  <c r="O15" i="4"/>
  <c r="P16" i="4"/>
  <c r="P10" i="4"/>
  <c r="O8" i="4"/>
  <c r="O9" i="4"/>
  <c r="AU20" i="1"/>
  <c r="AV21" i="1"/>
  <c r="G20" i="1"/>
  <c r="H21" i="1"/>
  <c r="AL22" i="1"/>
  <c r="AK21" i="1"/>
  <c r="P22" i="4"/>
  <c r="O20" i="4"/>
  <c r="O21" i="4"/>
  <c r="O35" i="4"/>
  <c r="P37" i="4"/>
  <c r="O36" i="4"/>
  <c r="AB22" i="1"/>
  <c r="AA21" i="1"/>
  <c r="P32" i="4"/>
  <c r="Q34" i="4"/>
  <c r="P33" i="4"/>
  <c r="C21" i="1"/>
  <c r="B20" i="1"/>
  <c r="O26" i="4"/>
  <c r="O27" i="4"/>
  <c r="P28" i="4"/>
  <c r="O12" i="4"/>
  <c r="O11" i="4"/>
  <c r="P13" i="4"/>
  <c r="P18" i="4"/>
  <c r="P17" i="4"/>
  <c r="Q19" i="4"/>
  <c r="Q21" i="1"/>
  <c r="R22" i="1"/>
  <c r="W22" i="1"/>
  <c r="V21" i="1"/>
  <c r="AG22" i="1"/>
  <c r="AF21" i="1"/>
  <c r="AQ21" i="1"/>
  <c r="AP20" i="1"/>
  <c r="BE21" i="1"/>
  <c r="BF22" i="1"/>
  <c r="B65" i="6" l="1"/>
  <c r="B64" i="6"/>
  <c r="B66" i="6"/>
  <c r="B67" i="6"/>
  <c r="M22" i="1"/>
  <c r="L21" i="1"/>
  <c r="AZ21" i="1"/>
  <c r="BA22" i="1"/>
  <c r="B67" i="5"/>
  <c r="B66" i="5"/>
  <c r="B65" i="5"/>
  <c r="B64" i="5"/>
  <c r="B63" i="5"/>
  <c r="P36" i="4"/>
  <c r="Q37" i="4"/>
  <c r="P35" i="4"/>
  <c r="Q4" i="4"/>
  <c r="P3" i="4"/>
  <c r="C68" i="5" s="1"/>
  <c r="D68" i="5"/>
  <c r="A68" i="5" s="1"/>
  <c r="P2" i="4"/>
  <c r="P20" i="4"/>
  <c r="P21" i="4"/>
  <c r="Q22" i="4"/>
  <c r="AK22" i="1"/>
  <c r="AL23" i="1"/>
  <c r="G21" i="1"/>
  <c r="H22" i="1"/>
  <c r="R31" i="4"/>
  <c r="Q30" i="4"/>
  <c r="Q29" i="4"/>
  <c r="BF23" i="1"/>
  <c r="BE22" i="1"/>
  <c r="P23" i="4"/>
  <c r="P24" i="4"/>
  <c r="Q25" i="4"/>
  <c r="AP21" i="1"/>
  <c r="AQ22" i="1"/>
  <c r="P26" i="4"/>
  <c r="P27" i="4"/>
  <c r="Q28" i="4"/>
  <c r="R23" i="1"/>
  <c r="Q22" i="1"/>
  <c r="B21" i="1"/>
  <c r="C22" i="1"/>
  <c r="AV22" i="1"/>
  <c r="AU21" i="1"/>
  <c r="AG23" i="1"/>
  <c r="AF22" i="1"/>
  <c r="D68" i="6"/>
  <c r="A68" i="6" s="1"/>
  <c r="B68" i="6" s="1"/>
  <c r="Q7" i="4"/>
  <c r="P6" i="4"/>
  <c r="C68" i="6" s="1"/>
  <c r="P5" i="4"/>
  <c r="Q17" i="4"/>
  <c r="R19" i="4"/>
  <c r="Q18" i="4"/>
  <c r="Q32" i="4"/>
  <c r="Q33" i="4"/>
  <c r="R34" i="4"/>
  <c r="Q10" i="4"/>
  <c r="P9" i="4"/>
  <c r="P8" i="4"/>
  <c r="P11" i="4"/>
  <c r="P12" i="4"/>
  <c r="Q13" i="4"/>
  <c r="V22" i="1"/>
  <c r="W23" i="1"/>
  <c r="AB23" i="1"/>
  <c r="AA22" i="1"/>
  <c r="P15" i="4"/>
  <c r="Q16" i="4"/>
  <c r="P14" i="4"/>
  <c r="B72" i="6" l="1"/>
  <c r="B70" i="6"/>
  <c r="B69" i="6"/>
  <c r="B71" i="6"/>
  <c r="L22" i="1"/>
  <c r="M23" i="1"/>
  <c r="B70" i="5"/>
  <c r="B69" i="5"/>
  <c r="B68" i="5"/>
  <c r="B72" i="5"/>
  <c r="B71" i="5"/>
  <c r="AZ22" i="1"/>
  <c r="BA23" i="1"/>
  <c r="R29" i="4"/>
  <c r="S31" i="4"/>
  <c r="R30" i="4"/>
  <c r="R24" i="1"/>
  <c r="Q23" i="1"/>
  <c r="H23" i="1"/>
  <c r="G22" i="1"/>
  <c r="AK23" i="1"/>
  <c r="AL24" i="1"/>
  <c r="R18" i="4"/>
  <c r="S19" i="4"/>
  <c r="R17" i="4"/>
  <c r="AA23" i="1"/>
  <c r="AB24" i="1"/>
  <c r="AQ23" i="1"/>
  <c r="AP22" i="1"/>
  <c r="Q20" i="4"/>
  <c r="Q21" i="4"/>
  <c r="R22" i="4"/>
  <c r="R32" i="4"/>
  <c r="R33" i="4"/>
  <c r="S34" i="4"/>
  <c r="R16" i="4"/>
  <c r="Q14" i="4"/>
  <c r="Q15" i="4"/>
  <c r="R28" i="4"/>
  <c r="Q27" i="4"/>
  <c r="Q26" i="4"/>
  <c r="R25" i="4"/>
  <c r="Q23" i="4"/>
  <c r="Q24" i="4"/>
  <c r="AG24" i="1"/>
  <c r="AF23" i="1"/>
  <c r="BF24" i="1"/>
  <c r="BE23" i="1"/>
  <c r="D73" i="5"/>
  <c r="A73" i="5" s="1"/>
  <c r="R4" i="4"/>
  <c r="Q3" i="4"/>
  <c r="C73" i="5" s="1"/>
  <c r="Q2" i="4"/>
  <c r="W24" i="1"/>
  <c r="V23" i="1"/>
  <c r="D73" i="6"/>
  <c r="A73" i="6" s="1"/>
  <c r="B73" i="6" s="1"/>
  <c r="R7" i="4"/>
  <c r="Q6" i="4"/>
  <c r="C73" i="6" s="1"/>
  <c r="Q5" i="4"/>
  <c r="R13" i="4"/>
  <c r="Q12" i="4"/>
  <c r="Q11" i="4"/>
  <c r="AV23" i="1"/>
  <c r="AU22" i="1"/>
  <c r="Q35" i="4"/>
  <c r="R37" i="4"/>
  <c r="Q36" i="4"/>
  <c r="R10" i="4"/>
  <c r="Q8" i="4"/>
  <c r="Q9" i="4"/>
  <c r="B22" i="1"/>
  <c r="C23" i="1"/>
  <c r="B77" i="6" l="1"/>
  <c r="B74" i="6"/>
  <c r="B75" i="6"/>
  <c r="B76" i="6"/>
  <c r="M24" i="1"/>
  <c r="L23" i="1"/>
  <c r="B77" i="5"/>
  <c r="B76" i="5"/>
  <c r="B75" i="5"/>
  <c r="B73" i="5"/>
  <c r="B74" i="5"/>
  <c r="BA24" i="1"/>
  <c r="AZ23" i="1"/>
  <c r="AP23" i="1"/>
  <c r="AQ24" i="1"/>
  <c r="AB25" i="1"/>
  <c r="AA24" i="1"/>
  <c r="AL19" i="4"/>
  <c r="AN19" i="4"/>
  <c r="S18" i="4"/>
  <c r="S17" i="4"/>
  <c r="T19" i="4"/>
  <c r="AG25" i="1"/>
  <c r="AF24" i="1"/>
  <c r="AK24" i="1"/>
  <c r="AL25" i="1"/>
  <c r="S28" i="4"/>
  <c r="R27" i="4"/>
  <c r="R26" i="4"/>
  <c r="T34" i="4"/>
  <c r="S32" i="4"/>
  <c r="S33" i="4"/>
  <c r="H24" i="1"/>
  <c r="G23" i="1"/>
  <c r="R12" i="4"/>
  <c r="R11" i="4"/>
  <c r="S13" i="4"/>
  <c r="B23" i="1"/>
  <c r="C24" i="1"/>
  <c r="AL34" i="4"/>
  <c r="AN34" i="4"/>
  <c r="R25" i="1"/>
  <c r="Q24" i="1"/>
  <c r="S25" i="4"/>
  <c r="R24" i="4"/>
  <c r="R23" i="4"/>
  <c r="R9" i="4"/>
  <c r="R8" i="4"/>
  <c r="S10" i="4"/>
  <c r="S16" i="4"/>
  <c r="R14" i="4"/>
  <c r="R15" i="4"/>
  <c r="R21" i="4"/>
  <c r="S22" i="4"/>
  <c r="R20" i="4"/>
  <c r="R6" i="4"/>
  <c r="C78" i="6" s="1"/>
  <c r="S7" i="4"/>
  <c r="D78" i="6"/>
  <c r="A78" i="6" s="1"/>
  <c r="B78" i="6" s="1"/>
  <c r="R5" i="4"/>
  <c r="D78" i="5"/>
  <c r="A78" i="5" s="1"/>
  <c r="R2" i="4"/>
  <c r="R3" i="4"/>
  <c r="C78" i="5" s="1"/>
  <c r="S4" i="4"/>
  <c r="AU23" i="1"/>
  <c r="AV24" i="1"/>
  <c r="BF25" i="1"/>
  <c r="BE24" i="1"/>
  <c r="T31" i="4"/>
  <c r="S30" i="4"/>
  <c r="S29" i="4"/>
  <c r="R35" i="4"/>
  <c r="R36" i="4"/>
  <c r="S37" i="4"/>
  <c r="V24" i="1"/>
  <c r="W25" i="1"/>
  <c r="AL31" i="4"/>
  <c r="AN31" i="4"/>
  <c r="B80" i="6" l="1"/>
  <c r="B79" i="6"/>
  <c r="B82" i="6"/>
  <c r="B81" i="6"/>
  <c r="M25" i="1"/>
  <c r="L24" i="1"/>
  <c r="B82" i="5"/>
  <c r="B81" i="5"/>
  <c r="B80" i="5"/>
  <c r="B79" i="5"/>
  <c r="B78" i="5"/>
  <c r="AZ24" i="1"/>
  <c r="BA25" i="1"/>
  <c r="D83" i="6"/>
  <c r="A83" i="6" s="1"/>
  <c r="B83" i="6" s="1"/>
  <c r="S5" i="4"/>
  <c r="T7" i="4"/>
  <c r="S6" i="4"/>
  <c r="C83" i="6" s="1"/>
  <c r="AL26" i="1"/>
  <c r="AK25" i="1"/>
  <c r="S27" i="4"/>
  <c r="S26" i="4"/>
  <c r="T28" i="4"/>
  <c r="C25" i="1"/>
  <c r="B24" i="1"/>
  <c r="AG26" i="1"/>
  <c r="AF25" i="1"/>
  <c r="U31" i="4"/>
  <c r="T30" i="4"/>
  <c r="T29" i="4"/>
  <c r="BF26" i="1"/>
  <c r="BE25" i="1"/>
  <c r="U19" i="4"/>
  <c r="T18" i="4"/>
  <c r="T17" i="4"/>
  <c r="AV25" i="1"/>
  <c r="AU24" i="1"/>
  <c r="AN16" i="4"/>
  <c r="AL16" i="4"/>
  <c r="S11" i="4"/>
  <c r="T13" i="4"/>
  <c r="S12" i="4"/>
  <c r="S21" i="4"/>
  <c r="T22" i="4"/>
  <c r="S20" i="4"/>
  <c r="AL13" i="4"/>
  <c r="AN13" i="4"/>
  <c r="AL22" i="4"/>
  <c r="AN22" i="4"/>
  <c r="H25" i="1"/>
  <c r="G24" i="1"/>
  <c r="AL4" i="4"/>
  <c r="Q3" i="5" s="1"/>
  <c r="AN4" i="4"/>
  <c r="AL25" i="4"/>
  <c r="AN25" i="4"/>
  <c r="S8" i="4"/>
  <c r="T10" i="4"/>
  <c r="S9" i="4"/>
  <c r="S23" i="4"/>
  <c r="S24" i="4"/>
  <c r="T25" i="4"/>
  <c r="T33" i="4"/>
  <c r="U34" i="4"/>
  <c r="T32" i="4"/>
  <c r="AB26" i="1"/>
  <c r="AA25" i="1"/>
  <c r="S36" i="4"/>
  <c r="S35" i="4"/>
  <c r="T37" i="4"/>
  <c r="AL37" i="4"/>
  <c r="AN37" i="4"/>
  <c r="AN7" i="4"/>
  <c r="AL7" i="4"/>
  <c r="Q3" i="6" s="1"/>
  <c r="AL28" i="4"/>
  <c r="AN28" i="4"/>
  <c r="AQ25" i="1"/>
  <c r="AP24" i="1"/>
  <c r="T16" i="4"/>
  <c r="S15" i="4"/>
  <c r="S14" i="4"/>
  <c r="D83" i="5"/>
  <c r="A83" i="5" s="1"/>
  <c r="T4" i="4"/>
  <c r="S3" i="4"/>
  <c r="C83" i="5" s="1"/>
  <c r="S2" i="4"/>
  <c r="AL10" i="4"/>
  <c r="AN10" i="4"/>
  <c r="W26" i="1"/>
  <c r="V25" i="1"/>
  <c r="R26" i="1"/>
  <c r="Q25" i="1"/>
  <c r="B84" i="6" l="1"/>
  <c r="B87" i="6"/>
  <c r="B85" i="6"/>
  <c r="B86" i="6"/>
  <c r="L25" i="1"/>
  <c r="M26" i="1"/>
  <c r="BA26" i="1"/>
  <c r="AZ25" i="1"/>
  <c r="B86" i="5"/>
  <c r="B85" i="5"/>
  <c r="B84" i="5"/>
  <c r="B83" i="5"/>
  <c r="B87" i="5"/>
  <c r="AG27" i="1"/>
  <c r="AF26" i="1"/>
  <c r="U13" i="4"/>
  <c r="T11" i="4"/>
  <c r="T12" i="4"/>
  <c r="T24" i="4"/>
  <c r="T23" i="4"/>
  <c r="U25" i="4"/>
  <c r="H26" i="1"/>
  <c r="G25" i="1"/>
  <c r="B25" i="1"/>
  <c r="C26" i="1"/>
  <c r="V34" i="4"/>
  <c r="U33" i="4"/>
  <c r="U32" i="4"/>
  <c r="U28" i="4"/>
  <c r="T26" i="4"/>
  <c r="T27" i="4"/>
  <c r="V26" i="1"/>
  <c r="W27" i="1"/>
  <c r="AB27" i="1"/>
  <c r="AA26" i="1"/>
  <c r="D88" i="5"/>
  <c r="A88" i="5" s="1"/>
  <c r="T3" i="4"/>
  <c r="C88" i="5" s="1"/>
  <c r="U4" i="4"/>
  <c r="T2" i="4"/>
  <c r="U10" i="4"/>
  <c r="T8" i="4"/>
  <c r="T9" i="4"/>
  <c r="AU25" i="1"/>
  <c r="AV26" i="1"/>
  <c r="AL27" i="1"/>
  <c r="AK26" i="1"/>
  <c r="U29" i="4"/>
  <c r="V31" i="4"/>
  <c r="U30" i="4"/>
  <c r="T15" i="4"/>
  <c r="T14" i="4"/>
  <c r="U16" i="4"/>
  <c r="V19" i="4"/>
  <c r="U17" i="4"/>
  <c r="U18" i="4"/>
  <c r="T5" i="4"/>
  <c r="U7" i="4"/>
  <c r="D88" i="6"/>
  <c r="A88" i="6" s="1"/>
  <c r="B88" i="6" s="1"/>
  <c r="T6" i="4"/>
  <c r="C88" i="6" s="1"/>
  <c r="Q26" i="1"/>
  <c r="R27" i="1"/>
  <c r="T35" i="4"/>
  <c r="U37" i="4"/>
  <c r="T36" i="4"/>
  <c r="AP25" i="1"/>
  <c r="AQ26" i="1"/>
  <c r="BE26" i="1"/>
  <c r="BF27" i="1"/>
  <c r="T20" i="4"/>
  <c r="U22" i="4"/>
  <c r="T21" i="4"/>
  <c r="B92" i="6" l="1"/>
  <c r="B91" i="6"/>
  <c r="B90" i="6"/>
  <c r="B89" i="6"/>
  <c r="L26" i="1"/>
  <c r="M27" i="1"/>
  <c r="B92" i="5"/>
  <c r="B91" i="5"/>
  <c r="B90" i="5"/>
  <c r="B88" i="5"/>
  <c r="B89" i="5"/>
  <c r="BA27" i="1"/>
  <c r="AZ26" i="1"/>
  <c r="C27" i="1"/>
  <c r="B26" i="1"/>
  <c r="U15" i="4"/>
  <c r="V16" i="4"/>
  <c r="U14" i="4"/>
  <c r="U3" i="4"/>
  <c r="C93" i="5" s="1"/>
  <c r="U2" i="4"/>
  <c r="D93" i="5"/>
  <c r="A93" i="5" s="1"/>
  <c r="V4" i="4"/>
  <c r="H27" i="1"/>
  <c r="G26" i="1"/>
  <c r="U23" i="4"/>
  <c r="V25" i="4"/>
  <c r="U24" i="4"/>
  <c r="BF28" i="1"/>
  <c r="BE27" i="1"/>
  <c r="AQ27" i="1"/>
  <c r="AP26" i="1"/>
  <c r="V32" i="4"/>
  <c r="W34" i="4"/>
  <c r="V33" i="4"/>
  <c r="V17" i="4"/>
  <c r="W19" i="4"/>
  <c r="V18" i="4"/>
  <c r="V27" i="1"/>
  <c r="W28" i="1"/>
  <c r="V29" i="4"/>
  <c r="W31" i="4"/>
  <c r="V30" i="4"/>
  <c r="U12" i="4"/>
  <c r="V13" i="4"/>
  <c r="U11" i="4"/>
  <c r="AB28" i="1"/>
  <c r="AA27" i="1"/>
  <c r="Q27" i="1"/>
  <c r="R28" i="1"/>
  <c r="U35" i="4"/>
  <c r="U36" i="4"/>
  <c r="V37" i="4"/>
  <c r="AG28" i="1"/>
  <c r="AF27" i="1"/>
  <c r="U8" i="4"/>
  <c r="V10" i="4"/>
  <c r="U9" i="4"/>
  <c r="AK27" i="1"/>
  <c r="AL28" i="1"/>
  <c r="U26" i="4"/>
  <c r="U27" i="4"/>
  <c r="V28" i="4"/>
  <c r="AV27" i="1"/>
  <c r="AU26" i="1"/>
  <c r="U21" i="4"/>
  <c r="V22" i="4"/>
  <c r="U20" i="4"/>
  <c r="U6" i="4"/>
  <c r="C93" i="6" s="1"/>
  <c r="D93" i="6"/>
  <c r="A93" i="6" s="1"/>
  <c r="B93" i="6" s="1"/>
  <c r="V7" i="4"/>
  <c r="U5" i="4"/>
  <c r="B95" i="6" l="1"/>
  <c r="B97" i="6"/>
  <c r="B94" i="6"/>
  <c r="B96" i="6"/>
  <c r="M28" i="1"/>
  <c r="L27" i="1"/>
  <c r="AZ27" i="1"/>
  <c r="BA28" i="1"/>
  <c r="B93" i="5"/>
  <c r="B97" i="5"/>
  <c r="B96" i="5"/>
  <c r="B95" i="5"/>
  <c r="B94" i="5"/>
  <c r="G27" i="1"/>
  <c r="H28" i="1"/>
  <c r="V2" i="4"/>
  <c r="V3" i="4"/>
  <c r="C98" i="5" s="1"/>
  <c r="D98" i="5"/>
  <c r="A98" i="5" s="1"/>
  <c r="W4" i="4"/>
  <c r="W37" i="4"/>
  <c r="V35" i="4"/>
  <c r="V36" i="4"/>
  <c r="W18" i="4"/>
  <c r="X19" i="4"/>
  <c r="W17" i="4"/>
  <c r="AU27" i="1"/>
  <c r="AV28" i="1"/>
  <c r="V27" i="4"/>
  <c r="W28" i="4"/>
  <c r="V26" i="4"/>
  <c r="R29" i="1"/>
  <c r="Q28" i="1"/>
  <c r="X34" i="4"/>
  <c r="W33" i="4"/>
  <c r="W32" i="4"/>
  <c r="AF28" i="1"/>
  <c r="AG29" i="1"/>
  <c r="AL29" i="1"/>
  <c r="AK28" i="1"/>
  <c r="AA28" i="1"/>
  <c r="AB29" i="1"/>
  <c r="V14" i="4"/>
  <c r="W16" i="4"/>
  <c r="V15" i="4"/>
  <c r="V20" i="4"/>
  <c r="W22" i="4"/>
  <c r="V21" i="4"/>
  <c r="W29" i="1"/>
  <c r="V28" i="1"/>
  <c r="W7" i="4"/>
  <c r="D98" i="6"/>
  <c r="A98" i="6" s="1"/>
  <c r="B98" i="6" s="1"/>
  <c r="V5" i="4"/>
  <c r="V6" i="4"/>
  <c r="C98" i="6" s="1"/>
  <c r="W13" i="4"/>
  <c r="V12" i="4"/>
  <c r="V11" i="4"/>
  <c r="AP27" i="1"/>
  <c r="AQ28" i="1"/>
  <c r="B27" i="1"/>
  <c r="C28" i="1"/>
  <c r="V23" i="4"/>
  <c r="V24" i="4"/>
  <c r="W25" i="4"/>
  <c r="V8" i="4"/>
  <c r="W10" i="4"/>
  <c r="V9" i="4"/>
  <c r="BF29" i="1"/>
  <c r="BE28" i="1"/>
  <c r="X31" i="4"/>
  <c r="W30" i="4"/>
  <c r="W29" i="4"/>
  <c r="B100" i="6" l="1"/>
  <c r="B99" i="6"/>
  <c r="B102" i="6"/>
  <c r="B101" i="6"/>
  <c r="M29" i="1"/>
  <c r="L28" i="1"/>
  <c r="B102" i="5"/>
  <c r="B101" i="5"/>
  <c r="B100" i="5"/>
  <c r="B99" i="5"/>
  <c r="B98" i="5"/>
  <c r="AZ28" i="1"/>
  <c r="BA29" i="1"/>
  <c r="X13" i="4"/>
  <c r="W12" i="4"/>
  <c r="W11" i="4"/>
  <c r="AL30" i="1"/>
  <c r="AK29" i="1"/>
  <c r="Y19" i="4"/>
  <c r="X17" i="4"/>
  <c r="X18" i="4"/>
  <c r="AB30" i="1"/>
  <c r="AA29" i="1"/>
  <c r="AF29" i="1"/>
  <c r="AG30" i="1"/>
  <c r="W36" i="4"/>
  <c r="W35" i="4"/>
  <c r="X37" i="4"/>
  <c r="W30" i="1"/>
  <c r="V29" i="1"/>
  <c r="D103" i="5"/>
  <c r="A103" i="5" s="1"/>
  <c r="W2" i="4"/>
  <c r="X4" i="4"/>
  <c r="W3" i="4"/>
  <c r="C103" i="5" s="1"/>
  <c r="W5" i="4"/>
  <c r="D103" i="6"/>
  <c r="A103" i="6" s="1"/>
  <c r="B103" i="6" s="1"/>
  <c r="X7" i="4"/>
  <c r="W6" i="4"/>
  <c r="C103" i="6" s="1"/>
  <c r="W9" i="4"/>
  <c r="X10" i="4"/>
  <c r="W8" i="4"/>
  <c r="W24" i="4"/>
  <c r="W23" i="4"/>
  <c r="X25" i="4"/>
  <c r="AU28" i="1"/>
  <c r="AV29" i="1"/>
  <c r="X30" i="4"/>
  <c r="X29" i="4"/>
  <c r="Y31" i="4"/>
  <c r="BF30" i="1"/>
  <c r="BE29" i="1"/>
  <c r="C29" i="1"/>
  <c r="B28" i="1"/>
  <c r="W21" i="4"/>
  <c r="W20" i="4"/>
  <c r="X22" i="4"/>
  <c r="X32" i="4"/>
  <c r="X33" i="4"/>
  <c r="Y34" i="4"/>
  <c r="Q29" i="1"/>
  <c r="R30" i="1"/>
  <c r="H29" i="1"/>
  <c r="G28" i="1"/>
  <c r="AQ29" i="1"/>
  <c r="AP28" i="1"/>
  <c r="X16" i="4"/>
  <c r="W15" i="4"/>
  <c r="W14" i="4"/>
  <c r="W27" i="4"/>
  <c r="X28" i="4"/>
  <c r="W26" i="4"/>
  <c r="B106" i="6" l="1"/>
  <c r="B104" i="6"/>
  <c r="B107" i="6"/>
  <c r="B105" i="6"/>
  <c r="L29" i="1"/>
  <c r="M30" i="1"/>
  <c r="B107" i="5"/>
  <c r="B106" i="5"/>
  <c r="B103" i="5"/>
  <c r="B105" i="5"/>
  <c r="B104" i="5"/>
  <c r="AZ29" i="1"/>
  <c r="BA30" i="1"/>
  <c r="Y10" i="4"/>
  <c r="X9" i="4"/>
  <c r="X8" i="4"/>
  <c r="AF30" i="1"/>
  <c r="AG31" i="1"/>
  <c r="AA30" i="1"/>
  <c r="AB31" i="1"/>
  <c r="D108" i="5"/>
  <c r="A108" i="5" s="1"/>
  <c r="X3" i="4"/>
  <c r="C108" i="5" s="1"/>
  <c r="X2" i="4"/>
  <c r="Y4" i="4"/>
  <c r="Z19" i="4"/>
  <c r="Y17" i="4"/>
  <c r="Y18" i="4"/>
  <c r="G29" i="1"/>
  <c r="H30" i="1"/>
  <c r="Y22" i="4"/>
  <c r="X20" i="4"/>
  <c r="X21" i="4"/>
  <c r="X26" i="4"/>
  <c r="AP28" i="4" s="1"/>
  <c r="X27" i="4"/>
  <c r="Y28" i="4"/>
  <c r="Y7" i="4"/>
  <c r="D108" i="6"/>
  <c r="A108" i="6" s="1"/>
  <c r="B108" i="6" s="1"/>
  <c r="X5" i="4"/>
  <c r="X6" i="4"/>
  <c r="C108" i="6" s="1"/>
  <c r="Y16" i="4"/>
  <c r="X15" i="4"/>
  <c r="X14" i="4"/>
  <c r="BF31" i="1"/>
  <c r="BE30" i="1"/>
  <c r="Y29" i="4"/>
  <c r="Z31" i="4"/>
  <c r="Y30" i="4"/>
  <c r="AP29" i="1"/>
  <c r="AQ30" i="1"/>
  <c r="R31" i="1"/>
  <c r="Q30" i="1"/>
  <c r="AL31" i="1"/>
  <c r="AK30" i="1"/>
  <c r="C30" i="1"/>
  <c r="B29" i="1"/>
  <c r="Y25" i="4"/>
  <c r="X23" i="4"/>
  <c r="X24" i="4"/>
  <c r="AU29" i="1"/>
  <c r="AV30" i="1"/>
  <c r="Y33" i="4"/>
  <c r="Z34" i="4"/>
  <c r="Y32" i="4"/>
  <c r="V30" i="1"/>
  <c r="W31" i="1"/>
  <c r="Y37" i="4"/>
  <c r="X36" i="4"/>
  <c r="X35" i="4"/>
  <c r="AP37" i="4" s="1"/>
  <c r="X11" i="4"/>
  <c r="Y13" i="4"/>
  <c r="X12" i="4"/>
  <c r="B109" i="6" l="1"/>
  <c r="B110" i="6"/>
  <c r="B112" i="6"/>
  <c r="B111" i="6"/>
  <c r="M31" i="1"/>
  <c r="L30" i="1"/>
  <c r="AZ30" i="1"/>
  <c r="BA31" i="1"/>
  <c r="B109" i="5"/>
  <c r="B108" i="5"/>
  <c r="B112" i="5"/>
  <c r="B111" i="5"/>
  <c r="B110" i="5"/>
  <c r="Z18" i="4"/>
  <c r="Z17" i="4"/>
  <c r="AA19" i="4"/>
  <c r="Z16" i="4"/>
  <c r="Y14" i="4"/>
  <c r="Y15" i="4"/>
  <c r="D113" i="5"/>
  <c r="A113" i="5" s="1"/>
  <c r="Y2" i="4"/>
  <c r="Y3" i="4"/>
  <c r="C113" i="5" s="1"/>
  <c r="Z4" i="4"/>
  <c r="Y27" i="4"/>
  <c r="Y26" i="4"/>
  <c r="Z28" i="4"/>
  <c r="AA31" i="1"/>
  <c r="AB32" i="1"/>
  <c r="Y12" i="4"/>
  <c r="Z13" i="4"/>
  <c r="Y11" i="4"/>
  <c r="AK31" i="1"/>
  <c r="AL32" i="1"/>
  <c r="AF31" i="1"/>
  <c r="AG32" i="1"/>
  <c r="Z25" i="4"/>
  <c r="Y23" i="4"/>
  <c r="Y24" i="4"/>
  <c r="AA34" i="4"/>
  <c r="Z33" i="4"/>
  <c r="Z32" i="4"/>
  <c r="Z30" i="4"/>
  <c r="AA31" i="4"/>
  <c r="Z29" i="4"/>
  <c r="AV31" i="1"/>
  <c r="AU30" i="1"/>
  <c r="Z22" i="4"/>
  <c r="Y21" i="4"/>
  <c r="Y20" i="4"/>
  <c r="BF32" i="1"/>
  <c r="BE31" i="1"/>
  <c r="G30" i="1"/>
  <c r="H31" i="1"/>
  <c r="C31" i="1"/>
  <c r="B30" i="1"/>
  <c r="D113" i="6"/>
  <c r="A113" i="6" s="1"/>
  <c r="B113" i="6" s="1"/>
  <c r="Y6" i="4"/>
  <c r="C113" i="6" s="1"/>
  <c r="Y5" i="4"/>
  <c r="Z7" i="4"/>
  <c r="Y35" i="4"/>
  <c r="Y36" i="4"/>
  <c r="Z37" i="4"/>
  <c r="R32" i="1"/>
  <c r="Q31" i="1"/>
  <c r="W32" i="1"/>
  <c r="V31" i="1"/>
  <c r="AQ31" i="1"/>
  <c r="AP30" i="1"/>
  <c r="Y8" i="4"/>
  <c r="Z10" i="4"/>
  <c r="Y9" i="4"/>
  <c r="B115" i="6" l="1"/>
  <c r="B117" i="6"/>
  <c r="B114" i="6"/>
  <c r="B116" i="6"/>
  <c r="L31" i="1"/>
  <c r="M32" i="1"/>
  <c r="B117" i="5"/>
  <c r="B116" i="5"/>
  <c r="B115" i="5"/>
  <c r="B114" i="5"/>
  <c r="B113" i="5"/>
  <c r="AZ31" i="1"/>
  <c r="BA32" i="1"/>
  <c r="AA32" i="1"/>
  <c r="AB33" i="1"/>
  <c r="AA28" i="4"/>
  <c r="Z26" i="4"/>
  <c r="Z27" i="4"/>
  <c r="Z9" i="4"/>
  <c r="AA10" i="4"/>
  <c r="Z8" i="4"/>
  <c r="D118" i="5"/>
  <c r="A118" i="5" s="1"/>
  <c r="Z3" i="4"/>
  <c r="C118" i="5" s="1"/>
  <c r="AA4" i="4"/>
  <c r="Z2" i="4"/>
  <c r="AF32" i="1"/>
  <c r="AG33" i="1"/>
  <c r="G31" i="1"/>
  <c r="H32" i="1"/>
  <c r="AA32" i="4"/>
  <c r="AA33" i="4"/>
  <c r="AB34" i="4"/>
  <c r="AB31" i="4"/>
  <c r="AA30" i="4"/>
  <c r="AA29" i="4"/>
  <c r="AQ32" i="1"/>
  <c r="AP31" i="1"/>
  <c r="BE32" i="1"/>
  <c r="BF33" i="1"/>
  <c r="Z23" i="4"/>
  <c r="AA25" i="4"/>
  <c r="Z24" i="4"/>
  <c r="AU31" i="1"/>
  <c r="AV32" i="1"/>
  <c r="AK32" i="1"/>
  <c r="AL33" i="1"/>
  <c r="AA16" i="4"/>
  <c r="Z14" i="4"/>
  <c r="Z15" i="4"/>
  <c r="Q32" i="1"/>
  <c r="R33" i="1"/>
  <c r="AA37" i="4"/>
  <c r="Z35" i="4"/>
  <c r="Z36" i="4"/>
  <c r="AA17" i="4"/>
  <c r="AB19" i="4"/>
  <c r="AA18" i="4"/>
  <c r="V32" i="1"/>
  <c r="W33" i="1"/>
  <c r="B31" i="1"/>
  <c r="C32" i="1"/>
  <c r="Z20" i="4"/>
  <c r="AA22" i="4"/>
  <c r="Z21" i="4"/>
  <c r="D118" i="6"/>
  <c r="A118" i="6" s="1"/>
  <c r="B118" i="6" s="1"/>
  <c r="AA7" i="4"/>
  <c r="Z6" i="4"/>
  <c r="C118" i="6" s="1"/>
  <c r="Z5" i="4"/>
  <c r="AA13" i="4"/>
  <c r="Z12" i="4"/>
  <c r="Z11" i="4"/>
  <c r="B121" i="6" l="1"/>
  <c r="B120" i="6"/>
  <c r="B119" i="6"/>
  <c r="B122" i="6"/>
  <c r="M33" i="1"/>
  <c r="L32" i="1"/>
  <c r="B120" i="5"/>
  <c r="B122" i="5"/>
  <c r="B118" i="5"/>
  <c r="B119" i="5"/>
  <c r="B121" i="5"/>
  <c r="BA33" i="1"/>
  <c r="AZ32" i="1"/>
  <c r="AA24" i="4"/>
  <c r="AB25" i="4"/>
  <c r="AA23" i="4"/>
  <c r="AG34" i="1"/>
  <c r="AF33" i="1"/>
  <c r="AC19" i="4"/>
  <c r="AB18" i="4"/>
  <c r="AB17" i="4"/>
  <c r="AB4" i="4"/>
  <c r="AA3" i="4"/>
  <c r="C123" i="5" s="1"/>
  <c r="AA2" i="4"/>
  <c r="D123" i="5"/>
  <c r="A123" i="5" s="1"/>
  <c r="H33" i="1"/>
  <c r="G32" i="1"/>
  <c r="AA11" i="4"/>
  <c r="AA12" i="4"/>
  <c r="AB13" i="4"/>
  <c r="AQ33" i="1"/>
  <c r="AP32" i="1"/>
  <c r="AA9" i="4"/>
  <c r="AA8" i="4"/>
  <c r="AB10" i="4"/>
  <c r="AB37" i="4"/>
  <c r="AA35" i="4"/>
  <c r="AA36" i="4"/>
  <c r="Q33" i="1"/>
  <c r="R34" i="1"/>
  <c r="B32" i="1"/>
  <c r="C33" i="1"/>
  <c r="BF34" i="1"/>
  <c r="BE33" i="1"/>
  <c r="AA21" i="4"/>
  <c r="AA20" i="4"/>
  <c r="AB22" i="4"/>
  <c r="AB29" i="4"/>
  <c r="AB30" i="4"/>
  <c r="AC31" i="4"/>
  <c r="AB16" i="4"/>
  <c r="AA15" i="4"/>
  <c r="AA14" i="4"/>
  <c r="AK33" i="1"/>
  <c r="AL34" i="1"/>
  <c r="AB33" i="4"/>
  <c r="AC34" i="4"/>
  <c r="AB32" i="4"/>
  <c r="AA27" i="4"/>
  <c r="AA26" i="4"/>
  <c r="AB28" i="4"/>
  <c r="W34" i="1"/>
  <c r="V33" i="1"/>
  <c r="AB34" i="1"/>
  <c r="AA33" i="1"/>
  <c r="D123" i="6"/>
  <c r="A123" i="6" s="1"/>
  <c r="B123" i="6" s="1"/>
  <c r="AA6" i="4"/>
  <c r="C123" i="6" s="1"/>
  <c r="AB7" i="4"/>
  <c r="AA5" i="4"/>
  <c r="AU32" i="1"/>
  <c r="AV33" i="1"/>
  <c r="B125" i="6" l="1"/>
  <c r="B127" i="6"/>
  <c r="B126" i="6"/>
  <c r="B124" i="6"/>
  <c r="L33" i="1"/>
  <c r="M34" i="1"/>
  <c r="B125" i="5"/>
  <c r="B124" i="5"/>
  <c r="B123" i="5"/>
  <c r="B127" i="5"/>
  <c r="B126" i="5"/>
  <c r="AZ33" i="1"/>
  <c r="BA34" i="1"/>
  <c r="AB36" i="4"/>
  <c r="AB35" i="4"/>
  <c r="AC37" i="4"/>
  <c r="AB3" i="4"/>
  <c r="C128" i="5" s="1"/>
  <c r="AB2" i="4"/>
  <c r="D128" i="5"/>
  <c r="A128" i="5" s="1"/>
  <c r="AC4" i="4"/>
  <c r="W35" i="1"/>
  <c r="V34" i="1"/>
  <c r="AA34" i="1"/>
  <c r="AB35" i="1"/>
  <c r="AB9" i="4"/>
  <c r="AC10" i="4"/>
  <c r="AB8" i="4"/>
  <c r="AC30" i="4"/>
  <c r="AD31" i="4"/>
  <c r="AC29" i="4"/>
  <c r="AP33" i="1"/>
  <c r="AQ34" i="1"/>
  <c r="AB12" i="4"/>
  <c r="AC13" i="4"/>
  <c r="AB11" i="4"/>
  <c r="AD19" i="4"/>
  <c r="AC18" i="4"/>
  <c r="AC17" i="4"/>
  <c r="AC28" i="4"/>
  <c r="AB26" i="4"/>
  <c r="AB27" i="4"/>
  <c r="BE34" i="1"/>
  <c r="BF35" i="1"/>
  <c r="AC22" i="4"/>
  <c r="AB20" i="4"/>
  <c r="AB21" i="4"/>
  <c r="AK34" i="1"/>
  <c r="AL35" i="1"/>
  <c r="AF34" i="1"/>
  <c r="AG35" i="1"/>
  <c r="B33" i="1"/>
  <c r="C34" i="1"/>
  <c r="AU33" i="1"/>
  <c r="AV34" i="1"/>
  <c r="AB24" i="4"/>
  <c r="AB23" i="4"/>
  <c r="AC25" i="4"/>
  <c r="R35" i="1"/>
  <c r="Q34" i="1"/>
  <c r="G33" i="1"/>
  <c r="H34" i="1"/>
  <c r="AB14" i="4"/>
  <c r="AC16" i="4"/>
  <c r="AB15" i="4"/>
  <c r="AC33" i="4"/>
  <c r="AD34" i="4"/>
  <c r="AC32" i="4"/>
  <c r="D128" i="6"/>
  <c r="A128" i="6" s="1"/>
  <c r="B128" i="6" s="1"/>
  <c r="AC7" i="4"/>
  <c r="AB5" i="4"/>
  <c r="AB6" i="4"/>
  <c r="C128" i="6" s="1"/>
  <c r="B129" i="6" l="1"/>
  <c r="B131" i="6"/>
  <c r="B130" i="6"/>
  <c r="B132" i="6"/>
  <c r="L34" i="1"/>
  <c r="M35" i="1"/>
  <c r="B132" i="5"/>
  <c r="B131" i="5"/>
  <c r="B130" i="5"/>
  <c r="B129" i="5"/>
  <c r="B128" i="5"/>
  <c r="AZ34" i="1"/>
  <c r="BA35" i="1"/>
  <c r="C35" i="1"/>
  <c r="B34" i="1"/>
  <c r="AD17" i="4"/>
  <c r="AE19" i="4"/>
  <c r="AD18" i="4"/>
  <c r="AA35" i="1"/>
  <c r="AB36" i="1"/>
  <c r="W36" i="1"/>
  <c r="V35" i="1"/>
  <c r="AD7" i="4"/>
  <c r="AE7" i="4" s="1"/>
  <c r="D133" i="6"/>
  <c r="A133" i="6" s="1"/>
  <c r="B133" i="6" s="1"/>
  <c r="AC5" i="4"/>
  <c r="AC6" i="4"/>
  <c r="C133" i="6" s="1"/>
  <c r="AK35" i="1"/>
  <c r="AL36" i="1"/>
  <c r="AQ35" i="1"/>
  <c r="AP34" i="1"/>
  <c r="D133" i="5"/>
  <c r="A133" i="5" s="1"/>
  <c r="AD4" i="4"/>
  <c r="AC2" i="4"/>
  <c r="AC3" i="4"/>
  <c r="C133" i="5" s="1"/>
  <c r="AC35" i="4"/>
  <c r="AD37" i="4"/>
  <c r="AC36" i="4"/>
  <c r="G34" i="1"/>
  <c r="H35" i="1"/>
  <c r="AD29" i="4"/>
  <c r="AE31" i="4"/>
  <c r="AD30" i="4"/>
  <c r="BF36" i="1"/>
  <c r="BE35" i="1"/>
  <c r="AD13" i="4"/>
  <c r="AC11" i="4"/>
  <c r="AC12" i="4"/>
  <c r="AC15" i="4"/>
  <c r="AC14" i="4"/>
  <c r="AD16" i="4"/>
  <c r="AC21" i="4"/>
  <c r="AC20" i="4"/>
  <c r="AD22" i="4"/>
  <c r="R36" i="1"/>
  <c r="Q35" i="1"/>
  <c r="AC23" i="4"/>
  <c r="AD25" i="4"/>
  <c r="AC24" i="4"/>
  <c r="AD10" i="4"/>
  <c r="AC8" i="4"/>
  <c r="AC9" i="4"/>
  <c r="AG36" i="1"/>
  <c r="AF35" i="1"/>
  <c r="AD32" i="4"/>
  <c r="AE34" i="4"/>
  <c r="AD33" i="4"/>
  <c r="AC26" i="4"/>
  <c r="AD28" i="4"/>
  <c r="AC27" i="4"/>
  <c r="AU34" i="1"/>
  <c r="AV35" i="1"/>
  <c r="B137" i="6" l="1"/>
  <c r="B135" i="6"/>
  <c r="B136" i="6"/>
  <c r="B134" i="6"/>
  <c r="D143" i="6"/>
  <c r="A143" i="6" s="1"/>
  <c r="AE6" i="4"/>
  <c r="C143" i="6" s="1"/>
  <c r="AE5" i="4"/>
  <c r="L35" i="1"/>
  <c r="M36" i="1"/>
  <c r="B134" i="5"/>
  <c r="B133" i="5"/>
  <c r="B136" i="5"/>
  <c r="B135" i="5"/>
  <c r="B137" i="5"/>
  <c r="AZ35" i="1"/>
  <c r="BA36" i="1"/>
  <c r="AL37" i="1"/>
  <c r="AK36" i="1"/>
  <c r="AE25" i="4"/>
  <c r="AD24" i="4"/>
  <c r="AD23" i="4"/>
  <c r="AF31" i="4"/>
  <c r="AE29" i="4"/>
  <c r="AS30" i="4" s="1"/>
  <c r="AE30" i="4"/>
  <c r="G35" i="1"/>
  <c r="H36" i="1"/>
  <c r="D138" i="6"/>
  <c r="A138" i="6" s="1"/>
  <c r="B138" i="6" s="1"/>
  <c r="AD6" i="4"/>
  <c r="C138" i="6" s="1"/>
  <c r="AD5" i="4"/>
  <c r="AS6" i="4" s="1"/>
  <c r="AM7" i="4"/>
  <c r="R3" i="6" s="1"/>
  <c r="AO7" i="4"/>
  <c r="AQ7" i="4"/>
  <c r="AP7" i="4"/>
  <c r="W37" i="1"/>
  <c r="V36" i="1"/>
  <c r="AD20" i="4"/>
  <c r="AE22" i="4"/>
  <c r="AD21" i="4"/>
  <c r="AD27" i="4"/>
  <c r="AE28" i="4"/>
  <c r="AD26" i="4"/>
  <c r="AD36" i="4"/>
  <c r="AE37" i="4"/>
  <c r="AD35" i="4"/>
  <c r="AA36" i="1"/>
  <c r="AB37" i="1"/>
  <c r="R37" i="1"/>
  <c r="Q36" i="1"/>
  <c r="AD14" i="4"/>
  <c r="AE16" i="4"/>
  <c r="AD15" i="4"/>
  <c r="AQ36" i="1"/>
  <c r="AP35" i="1"/>
  <c r="AE33" i="4"/>
  <c r="AF34" i="4"/>
  <c r="AE32" i="4"/>
  <c r="AS33" i="4" s="1"/>
  <c r="AE18" i="4"/>
  <c r="AE17" i="4"/>
  <c r="AS18" i="4" s="1"/>
  <c r="AF19" i="4"/>
  <c r="AU35" i="1"/>
  <c r="AV36" i="1"/>
  <c r="AD3" i="4"/>
  <c r="C138" i="5" s="1"/>
  <c r="AE4" i="4"/>
  <c r="AD2" i="4"/>
  <c r="D138" i="5"/>
  <c r="A138" i="5" s="1"/>
  <c r="BE36" i="1"/>
  <c r="BF37" i="1"/>
  <c r="AE13" i="4"/>
  <c r="AD11" i="4"/>
  <c r="AD12" i="4"/>
  <c r="AD9" i="4"/>
  <c r="AE10" i="4"/>
  <c r="AD8" i="4"/>
  <c r="AF36" i="1"/>
  <c r="AG37" i="1"/>
  <c r="C36" i="1"/>
  <c r="B35" i="1"/>
  <c r="K144" i="6" l="1"/>
  <c r="K145" i="6"/>
  <c r="K146" i="6"/>
  <c r="K147" i="6"/>
  <c r="K143" i="6"/>
  <c r="B143" i="6"/>
  <c r="B142" i="6"/>
  <c r="B141" i="6"/>
  <c r="B140" i="6"/>
  <c r="B139" i="6"/>
  <c r="B146" i="6"/>
  <c r="B145" i="6"/>
  <c r="B144" i="6"/>
  <c r="B147" i="6"/>
  <c r="L36" i="1"/>
  <c r="M37" i="1"/>
  <c r="AZ36" i="1"/>
  <c r="BA37" i="1"/>
  <c r="B141" i="5"/>
  <c r="B140" i="5"/>
  <c r="B139" i="5"/>
  <c r="B138" i="5"/>
  <c r="B142" i="5"/>
  <c r="C37" i="1"/>
  <c r="B36" i="1"/>
  <c r="AT7" i="4"/>
  <c r="AS7" i="4"/>
  <c r="H37" i="1"/>
  <c r="G36" i="1"/>
  <c r="AV37" i="1"/>
  <c r="AU36" i="1"/>
  <c r="AF37" i="1"/>
  <c r="AG38" i="1"/>
  <c r="AF38" i="1" s="1"/>
  <c r="AE35" i="4"/>
  <c r="AS36" i="4" s="1"/>
  <c r="AF37" i="4"/>
  <c r="AE36" i="4"/>
  <c r="AE26" i="4"/>
  <c r="AS27" i="4" s="1"/>
  <c r="AE27" i="4"/>
  <c r="AF28" i="4"/>
  <c r="AS19" i="4"/>
  <c r="AF32" i="4"/>
  <c r="AU33" i="4" s="1"/>
  <c r="AF33" i="4"/>
  <c r="AO34" i="4"/>
  <c r="AQ34" i="4"/>
  <c r="AP34" i="4"/>
  <c r="AR34" i="4"/>
  <c r="AS31" i="4"/>
  <c r="AE8" i="4"/>
  <c r="AS9" i="4" s="1"/>
  <c r="AE9" i="4"/>
  <c r="AF10" i="4"/>
  <c r="AF22" i="4"/>
  <c r="AE20" i="4"/>
  <c r="AS21" i="4" s="1"/>
  <c r="AE21" i="4"/>
  <c r="AF29" i="4"/>
  <c r="AG31" i="4"/>
  <c r="AF30" i="4"/>
  <c r="AE11" i="4"/>
  <c r="AS12" i="4" s="1"/>
  <c r="AF13" i="4"/>
  <c r="AE12" i="4"/>
  <c r="AQ37" i="1"/>
  <c r="AP36" i="1"/>
  <c r="AE14" i="4"/>
  <c r="AS15" i="4" s="1"/>
  <c r="AE15" i="4"/>
  <c r="AF16" i="4"/>
  <c r="V37" i="1"/>
  <c r="W38" i="1"/>
  <c r="V38" i="1" s="1"/>
  <c r="AE23" i="4"/>
  <c r="AS24" i="4" s="1"/>
  <c r="AF25" i="4"/>
  <c r="AE24" i="4"/>
  <c r="AR7" i="4"/>
  <c r="T3" i="6" s="1"/>
  <c r="BE37" i="1"/>
  <c r="BF38" i="1"/>
  <c r="BE38" i="1" s="1"/>
  <c r="AS34" i="4"/>
  <c r="AE2" i="4"/>
  <c r="D143" i="5"/>
  <c r="A143" i="5" s="1"/>
  <c r="AF4" i="4"/>
  <c r="AE3" i="4"/>
  <c r="C143" i="5" s="1"/>
  <c r="R38" i="1"/>
  <c r="Q38" i="1" s="1"/>
  <c r="Q37" i="1"/>
  <c r="AF17" i="4"/>
  <c r="AU18" i="4" s="1"/>
  <c r="AF18" i="4"/>
  <c r="AM19" i="4"/>
  <c r="AO19" i="4"/>
  <c r="AQ19" i="4"/>
  <c r="AP19" i="4"/>
  <c r="AR19" i="4"/>
  <c r="AB38" i="1"/>
  <c r="AA38" i="1" s="1"/>
  <c r="AA37" i="1"/>
  <c r="S3" i="6"/>
  <c r="AK37" i="1"/>
  <c r="AL38" i="1"/>
  <c r="AK38" i="1" s="1"/>
  <c r="T17" i="6" l="1"/>
  <c r="Q15" i="6"/>
  <c r="R17" i="6"/>
  <c r="T19" i="6"/>
  <c r="S17" i="6"/>
  <c r="S15" i="6"/>
  <c r="R19" i="6"/>
  <c r="Q19" i="6"/>
  <c r="R15" i="6"/>
  <c r="S19" i="6"/>
  <c r="Q13" i="6"/>
  <c r="Q17" i="6"/>
  <c r="T15" i="6"/>
  <c r="M143" i="6"/>
  <c r="U3" i="6"/>
  <c r="AR13" i="4"/>
  <c r="S7" i="6"/>
  <c r="Q9" i="6"/>
  <c r="S11" i="6"/>
  <c r="R5" i="6"/>
  <c r="Q11" i="6"/>
  <c r="R13" i="6"/>
  <c r="Q7" i="6"/>
  <c r="Q5" i="6"/>
  <c r="S5" i="6"/>
  <c r="R7" i="6"/>
  <c r="R9" i="6"/>
  <c r="S9" i="6"/>
  <c r="R11" i="6"/>
  <c r="T9" i="6"/>
  <c r="T11" i="6"/>
  <c r="T5" i="6"/>
  <c r="T13" i="6"/>
  <c r="T7" i="6"/>
  <c r="S13" i="6"/>
  <c r="AT34" i="4"/>
  <c r="AP31" i="4"/>
  <c r="AR31" i="4"/>
  <c r="M38" i="1"/>
  <c r="L38" i="1" s="1"/>
  <c r="L37" i="1"/>
  <c r="BA38" i="1"/>
  <c r="AZ38" i="1" s="1"/>
  <c r="AZ37" i="1"/>
  <c r="B147" i="5"/>
  <c r="B146" i="5"/>
  <c r="B145" i="5"/>
  <c r="B144" i="5"/>
  <c r="B143" i="5"/>
  <c r="AS25" i="4"/>
  <c r="AG22" i="4"/>
  <c r="AF20" i="4"/>
  <c r="AF21" i="4"/>
  <c r="AS28" i="4"/>
  <c r="AF36" i="4"/>
  <c r="AG37" i="4"/>
  <c r="AF35" i="4"/>
  <c r="AF27" i="4"/>
  <c r="AF26" i="4"/>
  <c r="AU27" i="4" s="1"/>
  <c r="AO28" i="4"/>
  <c r="AQ28" i="4"/>
  <c r="AR28" i="4"/>
  <c r="AF15" i="4"/>
  <c r="AG16" i="4"/>
  <c r="AF14" i="4"/>
  <c r="AS10" i="4"/>
  <c r="AS37" i="4"/>
  <c r="AU19" i="4"/>
  <c r="AV19" i="4"/>
  <c r="AS16" i="4"/>
  <c r="AS22" i="4"/>
  <c r="AG25" i="4"/>
  <c r="AF24" i="4"/>
  <c r="AF23" i="4"/>
  <c r="AP37" i="1"/>
  <c r="AQ38" i="1"/>
  <c r="AP38" i="1" s="1"/>
  <c r="AU37" i="1"/>
  <c r="AV38" i="1"/>
  <c r="AU38" i="1" s="1"/>
  <c r="AF9" i="4"/>
  <c r="AG10" i="4"/>
  <c r="AF8" i="4"/>
  <c r="AF11" i="4"/>
  <c r="AU12" i="4" s="1"/>
  <c r="AF12" i="4"/>
  <c r="AQ13" i="4"/>
  <c r="AO13" i="4"/>
  <c r="AP13" i="4"/>
  <c r="G37" i="1"/>
  <c r="H38" i="1"/>
  <c r="G38" i="1" s="1"/>
  <c r="AG4" i="4"/>
  <c r="D148" i="5"/>
  <c r="A148" i="5" s="1"/>
  <c r="AF3" i="4"/>
  <c r="C148" i="5" s="1"/>
  <c r="AF2" i="4"/>
  <c r="AS13" i="4"/>
  <c r="AV34" i="4"/>
  <c r="AU34" i="4"/>
  <c r="AG29" i="4"/>
  <c r="AG30" i="4"/>
  <c r="AO31" i="4"/>
  <c r="AQ31" i="4"/>
  <c r="AT19" i="4"/>
  <c r="B37" i="1"/>
  <c r="C38" i="1"/>
  <c r="B38" i="1" s="1"/>
  <c r="U13" i="6" l="1"/>
  <c r="W13" i="6" s="1"/>
  <c r="U7" i="6"/>
  <c r="U17" i="6" s="1"/>
  <c r="W17" i="6" s="1"/>
  <c r="U9" i="6"/>
  <c r="U19" i="6" s="1"/>
  <c r="W19" i="6" s="1"/>
  <c r="U5" i="6"/>
  <c r="U15" i="6" s="1"/>
  <c r="U11" i="6"/>
  <c r="W11" i="6" s="1"/>
  <c r="AP22" i="4"/>
  <c r="AR22" i="4"/>
  <c r="AP4" i="4"/>
  <c r="AR4" i="4"/>
  <c r="AP16" i="4"/>
  <c r="AR16" i="4"/>
  <c r="AM25" i="4"/>
  <c r="AP25" i="4"/>
  <c r="B152" i="5"/>
  <c r="B151" i="5"/>
  <c r="B150" i="5"/>
  <c r="B149" i="5"/>
  <c r="B148" i="5"/>
  <c r="AU28" i="4"/>
  <c r="AV28" i="4"/>
  <c r="D153" i="5"/>
  <c r="A153" i="5" s="1"/>
  <c r="AG3" i="4"/>
  <c r="C153" i="5" s="1"/>
  <c r="AG2" i="4"/>
  <c r="AU3" i="4" s="1"/>
  <c r="AS4" i="4"/>
  <c r="AO4" i="4"/>
  <c r="S3" i="5" s="1"/>
  <c r="AQ4" i="4"/>
  <c r="T3" i="5" s="1"/>
  <c r="AG23" i="4"/>
  <c r="AU24" i="4" s="1"/>
  <c r="AG24" i="4"/>
  <c r="AO25" i="4"/>
  <c r="AQ25" i="4"/>
  <c r="AR25" i="4"/>
  <c r="AG35" i="4"/>
  <c r="AU36" i="4" s="1"/>
  <c r="AG36" i="4"/>
  <c r="AM37" i="4"/>
  <c r="AO37" i="4"/>
  <c r="AQ37" i="4"/>
  <c r="AR37" i="4"/>
  <c r="AU30" i="4"/>
  <c r="AT31" i="4"/>
  <c r="AT28" i="4"/>
  <c r="AG8" i="4"/>
  <c r="AU9" i="4" s="1"/>
  <c r="AG9" i="4"/>
  <c r="AO10" i="4"/>
  <c r="AM10" i="4"/>
  <c r="AQ10" i="4"/>
  <c r="AP10" i="4"/>
  <c r="AR10" i="4"/>
  <c r="AG20" i="4"/>
  <c r="AG21" i="4"/>
  <c r="AO22" i="4"/>
  <c r="AQ22" i="4"/>
  <c r="AV13" i="4"/>
  <c r="AU13" i="4"/>
  <c r="AT13" i="4"/>
  <c r="AG14" i="4"/>
  <c r="AG15" i="4"/>
  <c r="AO16" i="4"/>
  <c r="AQ16" i="4"/>
  <c r="W9" i="6" l="1"/>
  <c r="W7" i="6"/>
  <c r="W5" i="6"/>
  <c r="W15" i="6"/>
  <c r="W23" i="6" s="1"/>
  <c r="AM4" i="4"/>
  <c r="R3" i="5" s="1"/>
  <c r="B157" i="5"/>
  <c r="B156" i="5"/>
  <c r="B155" i="5"/>
  <c r="B154" i="5"/>
  <c r="B153" i="5"/>
  <c r="AT4" i="4"/>
  <c r="AV4" i="4" s="1"/>
  <c r="AT25" i="4"/>
  <c r="AV25" i="4"/>
  <c r="AU25" i="4"/>
  <c r="AU37" i="4"/>
  <c r="AV37" i="4"/>
  <c r="AV10" i="4"/>
  <c r="AU10" i="4"/>
  <c r="AU15" i="4"/>
  <c r="AT16" i="4"/>
  <c r="AU31" i="4"/>
  <c r="AV31" i="4"/>
  <c r="AT37" i="4"/>
  <c r="AU21" i="4"/>
  <c r="AT22" i="4"/>
  <c r="AT10" i="4"/>
  <c r="U3" i="5" l="1"/>
  <c r="R15" i="5"/>
  <c r="S19" i="5"/>
  <c r="S17" i="5"/>
  <c r="T15" i="5"/>
  <c r="Q15" i="5"/>
  <c r="U19" i="5"/>
  <c r="R19" i="5"/>
  <c r="R5" i="5"/>
  <c r="Q17" i="5"/>
  <c r="S15" i="5"/>
  <c r="R17" i="5"/>
  <c r="U17" i="5"/>
  <c r="U15" i="5"/>
  <c r="T19" i="5"/>
  <c r="Q19" i="5"/>
  <c r="T17" i="5"/>
  <c r="S5" i="5"/>
  <c r="T5" i="5"/>
  <c r="U7" i="5"/>
  <c r="S9" i="5"/>
  <c r="Q5" i="5"/>
  <c r="Q11" i="5"/>
  <c r="R13" i="5"/>
  <c r="U5" i="5"/>
  <c r="S11" i="5"/>
  <c r="Q9" i="5"/>
  <c r="U13" i="5"/>
  <c r="R9" i="5"/>
  <c r="S7" i="5"/>
  <c r="S13" i="5"/>
  <c r="Q7" i="5"/>
  <c r="U9" i="5"/>
  <c r="T9" i="5"/>
  <c r="Q13" i="5"/>
  <c r="R11" i="5"/>
  <c r="T7" i="5"/>
  <c r="U11" i="5"/>
  <c r="T11" i="5"/>
  <c r="R7" i="5"/>
  <c r="T13" i="5"/>
  <c r="AU4" i="4"/>
  <c r="V3" i="5" s="1"/>
  <c r="AV22" i="4"/>
  <c r="AU22" i="4"/>
  <c r="AU16" i="4"/>
  <c r="AV16" i="4"/>
  <c r="V17" i="5" l="1"/>
  <c r="W17" i="5" s="1"/>
  <c r="V15" i="5"/>
  <c r="W15" i="5" s="1"/>
  <c r="V19" i="5"/>
  <c r="W19" i="5" s="1"/>
  <c r="V13" i="5"/>
  <c r="W13" i="5" s="1"/>
  <c r="V11" i="5"/>
  <c r="W11" i="5" s="1"/>
  <c r="V5" i="5"/>
  <c r="W5" i="5" s="1"/>
  <c r="V7" i="5"/>
  <c r="W7" i="5" s="1"/>
  <c r="V9" i="5"/>
  <c r="W9" i="5" s="1"/>
  <c r="W23" i="5" l="1"/>
</calcChain>
</file>

<file path=xl/sharedStrings.xml><?xml version="1.0" encoding="utf-8"?>
<sst xmlns="http://schemas.openxmlformats.org/spreadsheetml/2006/main" count="123" uniqueCount="64">
  <si>
    <t>Fichier offert par :</t>
  </si>
  <si>
    <t>Partage du fichier autorisé uniquement en partageant ce lien :</t>
  </si>
  <si>
    <t>Année du calendrier :</t>
  </si>
  <si>
    <t>https://www.excel-pratique.com</t>
  </si>
  <si>
    <t>https://www.excel-pratique.com/fr/telechargements.php</t>
  </si>
  <si>
    <t>D'autres fichiers Excel sont disponibles en téléchargement ici :</t>
  </si>
  <si>
    <t>https://www.excel-pratique.com/fr/telechargements/calendriers/calendrier-perpetuel-excel-no392.php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</si>
  <si>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</si>
  <si>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</si>
  <si>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</si>
  <si>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</si>
  <si>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</si>
  <si>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</si>
  <si>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</si>
  <si>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</si>
  <si>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</si>
  <si>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</si>
  <si>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</si>
  <si>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</si>
  <si>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ESSENCE</t>
  </si>
  <si>
    <t>ANNEE</t>
  </si>
  <si>
    <t>semaine</t>
  </si>
  <si>
    <t>2ème</t>
  </si>
  <si>
    <t>3ème</t>
  </si>
  <si>
    <t>4ème</t>
  </si>
  <si>
    <t>5ème</t>
  </si>
  <si>
    <t>1ère</t>
  </si>
  <si>
    <t>6ème</t>
  </si>
  <si>
    <t>Semaine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</si>
  <si>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</si>
  <si>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</si>
  <si>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</si>
  <si>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</si>
  <si>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</si>
  <si>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</si>
  <si>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</si>
  <si>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</si>
  <si>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</si>
  <si>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</si>
  <si>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</si>
  <si>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</si>
  <si>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Jour</t>
  </si>
  <si>
    <t>Premièrement :</t>
  </si>
  <si>
    <t>Ouvrir la feuille "Calendrier"</t>
  </si>
  <si>
    <t>Choisir en haut à droite l'année 2026</t>
  </si>
  <si>
    <t>Cliquez sur moi pour masquer la feuille  "Calendrier"</t>
  </si>
  <si>
    <t>CLIQUEZ sur l'icone souriant</t>
  </si>
  <si>
    <t>Vous venez de masquer la feuille "Calendrier"</t>
  </si>
  <si>
    <t>Sauvegarder le fichier "FacturesEssence01" dans un lieu sur</t>
  </si>
  <si>
    <t>Sauvegarder ce même fichier  sous le nom :    FACTURESESSENCE_2026</t>
  </si>
  <si>
    <t>Ouvrir la feuille  "MODE D'EMPLOI"</t>
  </si>
  <si>
    <t>Cela vous garanti de toute fausse manipulation et fixe l'année de travail à 2026</t>
  </si>
  <si>
    <t>Pour 2027 vous referez la même chose en partant de "FacturesEssence01"</t>
  </si>
  <si>
    <t>BOISSONS</t>
  </si>
  <si>
    <t>RETRAITS</t>
  </si>
  <si>
    <t>TOTAUX</t>
  </si>
  <si>
    <t>JOURS</t>
  </si>
  <si>
    <t>REPAS</t>
  </si>
  <si>
    <t>DIVERS</t>
  </si>
  <si>
    <t>FACTURE</t>
  </si>
  <si>
    <t>JUSTIF.</t>
  </si>
  <si>
    <t>TOTAL JOUR</t>
  </si>
  <si>
    <t>Essence</t>
  </si>
  <si>
    <t>TOTAL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</si>
</sst>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mmmm"/>
    <numFmt numFmtId="165" formatCode="d"/>
    <numFmt numFmtId="166" formatCode="#,##0.00\ &quot;€&quot;"/>
    <numFmt numFmtId="167" formatCode="#,##0.00\ _€"/>
  </numFmts>
  <fonts count="34" x14ac:knownFonts="1">
    <font>
      <sz val="10"/>
      <color rgb="FF00000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rgb="FF227D48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name val="Calibri"/>
      <family val="2"/>
      <scheme val="minor"/>
    </font>
    <font>
      <sz val="12"/>
      <color rgb="FF227D48"/>
      <name val="Calibri"/>
      <family val="2"/>
      <scheme val="minor"/>
    </font>
    <font>
      <sz val="12"/>
      <color rgb="FFFFFFFF"/>
      <name val="Calibri"/>
      <family val="2"/>
      <scheme val="minor"/>
    </font>
    <font>
      <sz val="16"/>
      <name val="Calibri"/>
      <family val="2"/>
      <scheme val="minor"/>
    </font>
    <font>
      <sz val="16"/>
      <color rgb="FF000000"/>
      <name val="Calibri"/>
      <family val="2"/>
      <scheme val="minor"/>
    </font>
    <font>
      <u/>
      <sz val="10"/>
      <color theme="10"/>
      <name val="Arial"/>
    </font>
    <font>
      <b/>
      <sz val="16"/>
      <color rgb="FFFFFFFF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177245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0"/>
      <color rgb="FF000000"/>
      <name val="Arial"/>
      <family val="2"/>
    </font>
    <font>
      <b/>
      <sz val="16"/>
      <color rgb="FF000000"/>
      <name val="Arial"/>
      <family val="2"/>
    </font>
    <font>
      <b/>
      <sz val="14"/>
      <color rgb="FF000000"/>
      <name val="Arial"/>
      <family val="2"/>
    </font>
    <font>
      <b/>
      <sz val="20"/>
      <color rgb="FF000000"/>
      <name val="Arial"/>
      <family val="2"/>
    </font>
    <font>
      <sz val="8"/>
      <name val="Arial"/>
      <family val="2"/>
    </font>
    <font>
      <b/>
      <sz val="12"/>
      <color rgb="FF000000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b/>
      <sz val="22"/>
      <color rgb="FF000000"/>
      <name val="Arial"/>
      <family val="2"/>
    </font>
    <font>
      <b/>
      <sz val="16"/>
      <color theme="0"/>
      <name val="Calibri"/>
      <family val="2"/>
      <scheme val="minor"/>
    </font>
    <font>
      <sz val="16"/>
      <color rgb="FF000000"/>
      <name val="Arial"/>
      <family val="2"/>
    </font>
    <font>
      <b/>
      <sz val="14"/>
      <color theme="0"/>
      <name val="Calibri"/>
      <family val="2"/>
      <scheme val="minor"/>
    </font>
    <font>
      <sz val="14"/>
      <color rgb="FF000000"/>
      <name val="Arial"/>
      <family val="2"/>
    </font>
    <font>
      <sz val="10"/>
      <color rgb="FF000000"/>
      <name val="Arial"/>
      <family val="2"/>
    </font>
    <font>
      <sz val="12"/>
      <color rgb="FF000000"/>
      <name val="Arial"/>
      <family val="2"/>
    </font>
    <font>
      <b/>
      <sz val="11"/>
      <color rgb="FF000000"/>
      <name val="Arial"/>
      <family val="2"/>
    </font>
    <font>
      <b/>
      <sz val="10"/>
      <color theme="0"/>
      <name val="Calibri"/>
      <family val="2"/>
      <scheme val="minor"/>
    </font>
    <font>
      <sz val="11"/>
      <color rgb="FF000000"/>
      <name val="Arial"/>
      <family val="2"/>
    </font>
  </fonts>
  <fills count="19">
    <fill>
      <patternFill patternType="none"/>
    </fill>
    <fill>
      <patternFill patternType="gray125"/>
    </fill>
    <fill>
      <patternFill patternType="solid">
        <fgColor theme="6" tint="0.39997558519241921"/>
        <bgColor rgb="FFD9D9D9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227D48"/>
        <bgColor rgb="FF238D8D"/>
      </patternFill>
    </fill>
    <fill>
      <patternFill patternType="solid">
        <fgColor theme="0"/>
        <bgColor rgb="FFFFFFFF"/>
      </patternFill>
    </fill>
    <fill>
      <patternFill patternType="solid">
        <fgColor theme="0" tint="-4.9989318521683403E-2"/>
        <bgColor rgb="FFF3F3F3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9C9C9"/>
        <bgColor rgb="FFF3F3F3"/>
      </patternFill>
    </fill>
    <fill>
      <patternFill patternType="solid">
        <fgColor rgb="FFC9C9C9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0" tint="-0.24994659260841701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0" tint="-0.14996795556505021"/>
        <bgColor indexed="64"/>
      </patternFill>
    </fill>
  </fills>
  <borders count="70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/>
      <right style="hair">
        <color theme="4" tint="0.39994506668294322"/>
      </right>
      <top/>
      <bottom/>
      <diagonal/>
    </border>
    <border>
      <left/>
      <right style="hair">
        <color theme="4" tint="0.39994506668294322"/>
      </right>
      <top/>
      <bottom style="medium">
        <color theme="8" tint="-0.24994659260841701"/>
      </bottom>
      <diagonal/>
    </border>
    <border>
      <left/>
      <right/>
      <top/>
      <bottom style="medium">
        <color theme="8" tint="-0.24994659260841701"/>
      </bottom>
      <diagonal/>
    </border>
    <border>
      <left/>
      <right/>
      <top style="medium">
        <color theme="8" tint="-0.24994659260841701"/>
      </top>
      <bottom/>
      <diagonal/>
    </border>
    <border>
      <left style="medium">
        <color theme="4" tint="0.39991454817346722"/>
      </left>
      <right style="hair">
        <color theme="4" tint="0.39994506668294322"/>
      </right>
      <top style="medium">
        <color theme="8" tint="-0.24994659260841701"/>
      </top>
      <bottom/>
      <diagonal/>
    </border>
    <border>
      <left style="hair">
        <color theme="4" tint="0.39994506668294322"/>
      </left>
      <right style="medium">
        <color theme="4" tint="0.39991454817346722"/>
      </right>
      <top style="medium">
        <color theme="8" tint="-0.24994659260841701"/>
      </top>
      <bottom/>
      <diagonal/>
    </border>
    <border>
      <left style="medium">
        <color theme="4" tint="0.39991454817346722"/>
      </left>
      <right style="hair">
        <color theme="4" tint="0.39994506668294322"/>
      </right>
      <top/>
      <bottom/>
      <diagonal/>
    </border>
    <border>
      <left style="hair">
        <color theme="4" tint="0.39994506668294322"/>
      </left>
      <right style="medium">
        <color theme="4" tint="0.39991454817346722"/>
      </right>
      <top/>
      <bottom/>
      <diagonal/>
    </border>
    <border>
      <left style="medium">
        <color theme="4" tint="0.39991454817346722"/>
      </left>
      <right style="hair">
        <color theme="4" tint="0.39994506668294322"/>
      </right>
      <top/>
      <bottom style="medium">
        <color theme="8" tint="-0.24994659260841701"/>
      </bottom>
      <diagonal/>
    </border>
    <border>
      <left style="hair">
        <color theme="4" tint="0.39994506668294322"/>
      </left>
      <right style="medium">
        <color theme="4" tint="0.39991454817346722"/>
      </right>
      <top/>
      <bottom style="medium">
        <color theme="8" tint="-0.24994659260841701"/>
      </bottom>
      <diagonal/>
    </border>
    <border>
      <left style="hair">
        <color theme="4" tint="0.39994506668294322"/>
      </left>
      <right style="thin">
        <color theme="2" tint="-0.749961851863155"/>
      </right>
      <top style="thin">
        <color theme="4" tint="0.39997558519241921"/>
      </top>
      <bottom/>
      <diagonal/>
    </border>
    <border>
      <left style="thin">
        <color theme="2" tint="-0.749961851863155"/>
      </left>
      <right style="thin">
        <color theme="2" tint="-0.749961851863155"/>
      </right>
      <top style="thin">
        <color theme="4" tint="0.39997558519241921"/>
      </top>
      <bottom/>
      <diagonal/>
    </border>
    <border>
      <left/>
      <right style="thin">
        <color theme="2" tint="-0.749961851863155"/>
      </right>
      <top style="medium">
        <color theme="8" tint="-0.24994659260841701"/>
      </top>
      <bottom style="thin">
        <color theme="8" tint="-0.24994659260841701"/>
      </bottom>
      <diagonal/>
    </border>
    <border>
      <left style="thin">
        <color theme="2" tint="-0.749961851863155"/>
      </left>
      <right style="thin">
        <color theme="2" tint="-0.749961851863155"/>
      </right>
      <top style="medium">
        <color theme="8" tint="-0.24994659260841701"/>
      </top>
      <bottom style="thin">
        <color theme="8" tint="-0.24994659260841701"/>
      </bottom>
      <diagonal/>
    </border>
    <border>
      <left style="thin">
        <color theme="2" tint="-0.749961851863155"/>
      </left>
      <right style="medium">
        <color theme="8" tint="-0.24994659260841701"/>
      </right>
      <top style="medium">
        <color theme="8" tint="-0.24994659260841701"/>
      </top>
      <bottom style="thin">
        <color theme="8" tint="-0.24994659260841701"/>
      </bottom>
      <diagonal/>
    </border>
    <border>
      <left/>
      <right style="thin">
        <color theme="2" tint="-0.749961851863155"/>
      </right>
      <top style="thin">
        <color theme="8" tint="-0.24994659260841701"/>
      </top>
      <bottom style="thin">
        <color theme="8" tint="-0.24994659260841701"/>
      </bottom>
      <diagonal/>
    </border>
    <border>
      <left style="thin">
        <color theme="2" tint="-0.749961851863155"/>
      </left>
      <right style="thin">
        <color theme="2" tint="-0.749961851863155"/>
      </right>
      <top style="thin">
        <color theme="8" tint="-0.24994659260841701"/>
      </top>
      <bottom style="thin">
        <color theme="8" tint="-0.24994659260841701"/>
      </bottom>
      <diagonal/>
    </border>
    <border>
      <left style="thin">
        <color theme="2" tint="-0.749961851863155"/>
      </left>
      <right style="medium">
        <color theme="8" tint="-0.24994659260841701"/>
      </right>
      <top style="thin">
        <color theme="8" tint="-0.24994659260841701"/>
      </top>
      <bottom style="thin">
        <color theme="8" tint="-0.24994659260841701"/>
      </bottom>
      <diagonal/>
    </border>
    <border>
      <left/>
      <right style="thin">
        <color theme="2" tint="-0.749961851863155"/>
      </right>
      <top style="thin">
        <color theme="8" tint="-0.24994659260841701"/>
      </top>
      <bottom style="medium">
        <color theme="8" tint="-0.24994659260841701"/>
      </bottom>
      <diagonal/>
    </border>
    <border>
      <left style="thin">
        <color theme="2" tint="-0.749961851863155"/>
      </left>
      <right style="thin">
        <color theme="2" tint="-0.749961851863155"/>
      </right>
      <top style="thin">
        <color theme="8" tint="-0.24994659260841701"/>
      </top>
      <bottom style="medium">
        <color theme="8" tint="-0.24994659260841701"/>
      </bottom>
      <diagonal/>
    </border>
    <border>
      <left style="thin">
        <color theme="2" tint="-0.749961851863155"/>
      </left>
      <right style="medium">
        <color theme="8" tint="-0.24994659260841701"/>
      </right>
      <top style="thin">
        <color theme="8" tint="-0.24994659260841701"/>
      </top>
      <bottom style="medium">
        <color theme="8" tint="-0.2499465926084170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hair">
        <color theme="4" tint="0.39994506668294322"/>
      </left>
      <right style="thin">
        <color theme="2" tint="-0.749961851863155"/>
      </right>
      <top/>
      <bottom style="medium">
        <color theme="8" tint="-0.24994659260841701"/>
      </bottom>
      <diagonal/>
    </border>
    <border>
      <left style="thin">
        <color theme="2" tint="-0.749961851863155"/>
      </left>
      <right style="thin">
        <color theme="2" tint="-0.749961851863155"/>
      </right>
      <top/>
      <bottom style="medium">
        <color theme="8" tint="-0.24994659260841701"/>
      </bottom>
      <diagonal/>
    </border>
    <border>
      <left style="thin">
        <color theme="2" tint="-0.749961851863155"/>
      </left>
      <right/>
      <top style="thin">
        <color theme="4" tint="0.39997558519241921"/>
      </top>
      <bottom/>
      <diagonal/>
    </border>
    <border>
      <left style="thin">
        <color theme="2" tint="-0.749961851863155"/>
      </left>
      <right/>
      <top/>
      <bottom style="medium">
        <color theme="8" tint="-0.24994659260841701"/>
      </bottom>
      <diagonal/>
    </border>
    <border>
      <left/>
      <right style="medium">
        <color theme="4" tint="0.39991454817346722"/>
      </right>
      <top style="medium">
        <color theme="8" tint="-0.24994659260841701"/>
      </top>
      <bottom/>
      <diagonal/>
    </border>
    <border>
      <left/>
      <right style="medium">
        <color theme="4" tint="0.39991454817346722"/>
      </right>
      <top/>
      <bottom/>
      <diagonal/>
    </border>
    <border>
      <left/>
      <right style="medium">
        <color theme="4" tint="0.39991454817346722"/>
      </right>
      <top/>
      <bottom style="medium">
        <color theme="8" tint="-0.24994659260841701"/>
      </bottom>
      <diagonal/>
    </border>
    <border>
      <left/>
      <right style="medium">
        <color theme="4" tint="0.39991454817346722"/>
      </right>
      <top style="medium">
        <color theme="8" tint="-0.24994659260841701"/>
      </top>
      <bottom style="medium">
        <color theme="8" tint="-0.24994659260841701"/>
      </bottom>
      <diagonal/>
    </border>
    <border>
      <left style="thin">
        <color theme="2" tint="-0.749961851863155"/>
      </left>
      <right style="thin">
        <color theme="2" tint="-0.749961851863155"/>
      </right>
      <top style="medium">
        <color theme="8" tint="-0.24994659260841701"/>
      </top>
      <bottom/>
      <diagonal/>
    </border>
    <border>
      <left style="thin">
        <color theme="2" tint="-0.749961851863155"/>
      </left>
      <right style="thin">
        <color theme="2" tint="-0.749961851863155"/>
      </right>
      <top/>
      <bottom/>
      <diagonal/>
    </border>
    <border>
      <left style="thin">
        <color theme="2" tint="-0.749961851863155"/>
      </left>
      <right style="thin">
        <color theme="2" tint="-0.749961851863155"/>
      </right>
      <top style="medium">
        <color theme="8" tint="-0.24994659260841701"/>
      </top>
      <bottom style="thin">
        <color theme="2" tint="-0.749961851863155"/>
      </bottom>
      <diagonal/>
    </border>
    <border>
      <left style="thin">
        <color theme="2" tint="-0.749961851863155"/>
      </left>
      <right style="thin">
        <color theme="2" tint="-0.749961851863155"/>
      </right>
      <top style="thin">
        <color theme="2" tint="-0.749961851863155"/>
      </top>
      <bottom style="thin">
        <color theme="2" tint="-0.749961851863155"/>
      </bottom>
      <diagonal/>
    </border>
    <border>
      <left style="thin">
        <color theme="2" tint="-0.749961851863155"/>
      </left>
      <right style="thin">
        <color theme="2" tint="-0.749961851863155"/>
      </right>
      <top style="thin">
        <color theme="2" tint="-0.749961851863155"/>
      </top>
      <bottom style="medium">
        <color theme="8" tint="-0.2499465926084170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theme="2" tint="-0.749961851863155"/>
      </left>
      <right style="thin">
        <color theme="2" tint="-0.749961851863155"/>
      </right>
      <top style="thin">
        <color theme="2" tint="-0.749961851863155"/>
      </top>
      <bottom style="medium">
        <color theme="2" tint="-0.749961851863155"/>
      </bottom>
      <diagonal/>
    </border>
  </borders>
  <cellStyleXfs count="3">
    <xf numFmtId="0" fontId="0" fillId="0" borderId="0"/>
    <xf numFmtId="0" fontId="11" fillId="0" borderId="0" applyNumberFormat="0" applyFill="0" applyBorder="0" applyAlignment="0" applyProtection="0"/>
    <xf numFmtId="0" fontId="1" fillId="0" borderId="0"/>
  </cellStyleXfs>
  <cellXfs count="211">
    <xf numFmtId="0" fontId="0" fillId="0" borderId="0" xfId="0" applyFont="1" applyAlignment="1"/>
    <xf numFmtId="0" fontId="4" fillId="2" borderId="0" xfId="0" applyFont="1" applyFill="1" applyBorder="1" applyAlignment="1">
      <alignment vertical="center"/>
    </xf>
    <xf numFmtId="0" fontId="5" fillId="3" borderId="0" xfId="0" applyFont="1" applyFill="1" applyBorder="1" applyAlignment="1">
      <alignment vertical="center"/>
    </xf>
    <xf numFmtId="0" fontId="5" fillId="3" borderId="0" xfId="0" applyFont="1" applyFill="1" applyBorder="1" applyAlignment="1">
      <alignment vertical="center"/>
    </xf>
    <xf numFmtId="0" fontId="6" fillId="2" borderId="0" xfId="0" applyFont="1" applyFill="1" applyBorder="1" applyAlignment="1">
      <alignment vertical="center"/>
    </xf>
    <xf numFmtId="0" fontId="4" fillId="2" borderId="0" xfId="0" applyFont="1" applyFill="1" applyBorder="1" applyAlignment="1">
      <alignment horizontal="center" vertical="center"/>
    </xf>
    <xf numFmtId="0" fontId="4" fillId="6" borderId="0" xfId="0" applyFont="1" applyFill="1" applyBorder="1" applyAlignment="1">
      <alignment horizontal="center" vertical="center"/>
    </xf>
    <xf numFmtId="165" fontId="4" fillId="5" borderId="0" xfId="0" applyNumberFormat="1" applyFont="1" applyFill="1" applyBorder="1" applyAlignment="1">
      <alignment horizontal="center" vertical="center"/>
    </xf>
    <xf numFmtId="0" fontId="4" fillId="5" borderId="0" xfId="0" applyFont="1" applyFill="1" applyBorder="1" applyAlignment="1">
      <alignment vertical="center"/>
    </xf>
    <xf numFmtId="0" fontId="4" fillId="5" borderId="0" xfId="0" applyFont="1" applyFill="1" applyBorder="1" applyAlignment="1">
      <alignment horizontal="center" vertical="center"/>
    </xf>
    <xf numFmtId="164" fontId="9" fillId="2" borderId="0" xfId="0" applyNumberFormat="1" applyFont="1" applyFill="1" applyBorder="1" applyAlignment="1">
      <alignment horizontal="center" vertical="top"/>
    </xf>
    <xf numFmtId="0" fontId="9" fillId="2" borderId="0" xfId="0" applyFont="1" applyFill="1" applyBorder="1" applyAlignment="1">
      <alignment vertical="top"/>
    </xf>
    <xf numFmtId="0" fontId="10" fillId="3" borderId="0" xfId="0" applyFont="1" applyFill="1" applyBorder="1" applyAlignment="1">
      <alignment vertical="top"/>
    </xf>
    <xf numFmtId="0" fontId="13" fillId="3" borderId="0" xfId="0" applyFont="1" applyFill="1" applyBorder="1" applyAlignment="1">
      <alignment vertical="center"/>
    </xf>
    <xf numFmtId="0" fontId="0" fillId="9" borderId="0" xfId="0" applyFont="1" applyFill="1" applyAlignment="1"/>
    <xf numFmtId="0" fontId="2" fillId="8" borderId="0" xfId="0" applyFont="1" applyFill="1"/>
    <xf numFmtId="0" fontId="2" fillId="5" borderId="0" xfId="0" applyFont="1" applyFill="1"/>
    <xf numFmtId="0" fontId="2" fillId="5" borderId="0" xfId="0" applyFont="1" applyFill="1" applyAlignment="1"/>
    <xf numFmtId="0" fontId="11" fillId="5" borderId="0" xfId="1" applyFill="1" applyAlignment="1"/>
    <xf numFmtId="14" fontId="0" fillId="0" borderId="0" xfId="0" applyNumberFormat="1" applyFont="1" applyAlignment="1"/>
    <xf numFmtId="0" fontId="16" fillId="0" borderId="5" xfId="0" applyFont="1" applyFill="1" applyBorder="1" applyAlignment="1">
      <alignment horizontal="center"/>
    </xf>
    <xf numFmtId="0" fontId="16" fillId="0" borderId="6" xfId="0" applyFont="1" applyFill="1" applyBorder="1" applyAlignment="1">
      <alignment horizontal="center"/>
    </xf>
    <xf numFmtId="165" fontId="6" fillId="0" borderId="7" xfId="0" applyNumberFormat="1" applyFont="1" applyFill="1" applyBorder="1" applyAlignment="1">
      <alignment horizontal="center" vertical="center"/>
    </xf>
    <xf numFmtId="165" fontId="6" fillId="0" borderId="8" xfId="0" applyNumberFormat="1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6" fillId="0" borderId="6" xfId="0" applyFont="1" applyBorder="1" applyAlignment="1">
      <alignment horizontal="center"/>
    </xf>
    <xf numFmtId="0" fontId="16" fillId="0" borderId="8" xfId="0" applyFont="1" applyBorder="1" applyAlignment="1">
      <alignment horizontal="center"/>
    </xf>
    <xf numFmtId="0" fontId="16" fillId="0" borderId="9" xfId="0" applyFont="1" applyFill="1" applyBorder="1" applyAlignment="1">
      <alignment horizontal="center"/>
    </xf>
    <xf numFmtId="165" fontId="6" fillId="0" borderId="10" xfId="0" applyNumberFormat="1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19" fillId="0" borderId="0" xfId="0" applyFont="1" applyAlignment="1">
      <alignment horizontal="right" vertical="center"/>
    </xf>
    <xf numFmtId="0" fontId="18" fillId="12" borderId="1" xfId="0" applyFont="1" applyFill="1" applyBorder="1" applyAlignment="1">
      <alignment horizontal="center"/>
    </xf>
    <xf numFmtId="0" fontId="18" fillId="12" borderId="2" xfId="0" applyFont="1" applyFill="1" applyBorder="1" applyAlignment="1">
      <alignment horizontal="center"/>
    </xf>
    <xf numFmtId="0" fontId="18" fillId="12" borderId="4" xfId="0" applyFont="1" applyFill="1" applyBorder="1" applyAlignment="1">
      <alignment horizontal="center"/>
    </xf>
    <xf numFmtId="0" fontId="21" fillId="0" borderId="0" xfId="0" applyFont="1" applyAlignment="1">
      <alignment horizontal="right"/>
    </xf>
    <xf numFmtId="0" fontId="18" fillId="12" borderId="3" xfId="0" applyFont="1" applyFill="1" applyBorder="1" applyAlignment="1">
      <alignment horizontal="center"/>
    </xf>
    <xf numFmtId="0" fontId="18" fillId="14" borderId="3" xfId="0" applyFont="1" applyFill="1" applyBorder="1" applyAlignment="1">
      <alignment horizontal="center"/>
    </xf>
    <xf numFmtId="0" fontId="18" fillId="15" borderId="3" xfId="0" applyFont="1" applyFill="1" applyBorder="1" applyAlignment="1">
      <alignment horizontal="center"/>
    </xf>
    <xf numFmtId="0" fontId="18" fillId="13" borderId="3" xfId="0" applyFont="1" applyFill="1" applyBorder="1" applyAlignment="1">
      <alignment horizontal="center"/>
    </xf>
    <xf numFmtId="0" fontId="18" fillId="16" borderId="3" xfId="0" applyFont="1" applyFill="1" applyBorder="1" applyAlignment="1">
      <alignment horizontal="center"/>
    </xf>
    <xf numFmtId="0" fontId="22" fillId="0" borderId="0" xfId="0" applyFont="1" applyAlignment="1">
      <alignment horizontal="center" vertical="top"/>
    </xf>
    <xf numFmtId="0" fontId="23" fillId="0" borderId="0" xfId="0" applyFont="1" applyAlignment="1">
      <alignment horizontal="center" vertical="top"/>
    </xf>
    <xf numFmtId="0" fontId="22" fillId="0" borderId="16" xfId="0" applyFont="1" applyFill="1" applyBorder="1" applyAlignment="1">
      <alignment horizontal="center" vertical="top"/>
    </xf>
    <xf numFmtId="0" fontId="18" fillId="16" borderId="18" xfId="0" applyFont="1" applyFill="1" applyBorder="1" applyAlignment="1">
      <alignment horizontal="center"/>
    </xf>
    <xf numFmtId="0" fontId="19" fillId="0" borderId="0" xfId="0" applyFont="1" applyAlignment="1"/>
    <xf numFmtId="0" fontId="17" fillId="0" borderId="0" xfId="0" applyFont="1" applyAlignment="1"/>
    <xf numFmtId="166" fontId="16" fillId="10" borderId="33" xfId="0" applyNumberFormat="1" applyFont="1" applyFill="1" applyBorder="1" applyProtection="1">
      <protection locked="0"/>
    </xf>
    <xf numFmtId="166" fontId="16" fillId="10" borderId="34" xfId="0" applyNumberFormat="1" applyFont="1" applyFill="1" applyBorder="1" applyProtection="1">
      <protection locked="0"/>
    </xf>
    <xf numFmtId="166" fontId="16" fillId="10" borderId="35" xfId="0" applyNumberFormat="1" applyFont="1" applyFill="1" applyBorder="1" applyProtection="1">
      <protection locked="0"/>
    </xf>
    <xf numFmtId="166" fontId="16" fillId="10" borderId="36" xfId="0" applyNumberFormat="1" applyFont="1" applyFill="1" applyBorder="1" applyProtection="1">
      <protection locked="0"/>
    </xf>
    <xf numFmtId="166" fontId="16" fillId="10" borderId="37" xfId="0" applyNumberFormat="1" applyFont="1" applyFill="1" applyBorder="1" applyProtection="1">
      <protection locked="0"/>
    </xf>
    <xf numFmtId="166" fontId="16" fillId="10" borderId="38" xfId="0" applyNumberFormat="1" applyFont="1" applyFill="1" applyBorder="1" applyProtection="1">
      <protection locked="0"/>
    </xf>
    <xf numFmtId="166" fontId="16" fillId="10" borderId="39" xfId="0" applyNumberFormat="1" applyFont="1" applyFill="1" applyBorder="1" applyProtection="1">
      <protection locked="0"/>
    </xf>
    <xf numFmtId="166" fontId="16" fillId="10" borderId="40" xfId="0" applyNumberFormat="1" applyFont="1" applyFill="1" applyBorder="1" applyProtection="1">
      <protection locked="0"/>
    </xf>
    <xf numFmtId="166" fontId="16" fillId="10" borderId="41" xfId="0" applyNumberFormat="1" applyFont="1" applyFill="1" applyBorder="1" applyProtection="1">
      <protection locked="0"/>
    </xf>
    <xf numFmtId="0" fontId="18" fillId="0" borderId="0" xfId="0" applyFont="1" applyAlignment="1">
      <alignment horizontal="center"/>
    </xf>
    <xf numFmtId="0" fontId="18" fillId="0" borderId="24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18" fillId="0" borderId="23" xfId="0" applyFont="1" applyBorder="1" applyAlignment="1">
      <alignment horizontal="center" vertical="center"/>
    </xf>
    <xf numFmtId="0" fontId="18" fillId="0" borderId="24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18" fillId="0" borderId="23" xfId="0" applyFont="1" applyBorder="1" applyAlignment="1">
      <alignment horizontal="center" vertical="center"/>
    </xf>
    <xf numFmtId="0" fontId="18" fillId="0" borderId="0" xfId="0" applyFont="1" applyAlignment="1">
      <alignment horizontal="center"/>
    </xf>
    <xf numFmtId="0" fontId="18" fillId="0" borderId="54" xfId="0" applyFont="1" applyBorder="1" applyAlignment="1">
      <alignment horizontal="center" vertical="center"/>
    </xf>
    <xf numFmtId="166" fontId="16" fillId="10" borderId="57" xfId="0" applyNumberFormat="1" applyFont="1" applyFill="1" applyBorder="1" applyProtection="1"/>
    <xf numFmtId="166" fontId="16" fillId="10" borderId="58" xfId="0" applyNumberFormat="1" applyFont="1" applyFill="1" applyBorder="1" applyProtection="1"/>
    <xf numFmtId="166" fontId="16" fillId="10" borderId="59" xfId="0" applyNumberFormat="1" applyFont="1" applyFill="1" applyBorder="1" applyProtection="1"/>
    <xf numFmtId="0" fontId="16" fillId="0" borderId="0" xfId="0" applyFont="1" applyAlignment="1">
      <alignment horizont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0" fillId="0" borderId="0" xfId="0" applyFont="1" applyFill="1" applyBorder="1" applyAlignment="1"/>
    <xf numFmtId="166" fontId="16" fillId="10" borderId="69" xfId="0" applyNumberFormat="1" applyFont="1" applyFill="1" applyBorder="1" applyProtection="1"/>
    <xf numFmtId="0" fontId="0" fillId="0" borderId="0" xfId="0" applyFont="1" applyBorder="1" applyAlignment="1"/>
    <xf numFmtId="0" fontId="3" fillId="6" borderId="0" xfId="0" applyFont="1" applyFill="1" applyBorder="1" applyAlignment="1" applyProtection="1">
      <alignment horizontal="center" vertical="center"/>
      <protection locked="0"/>
    </xf>
    <xf numFmtId="0" fontId="7" fillId="7" borderId="0" xfId="0" applyFont="1" applyFill="1" applyBorder="1" applyAlignment="1" applyProtection="1">
      <alignment vertical="center"/>
      <protection locked="0"/>
    </xf>
    <xf numFmtId="0" fontId="14" fillId="2" borderId="0" xfId="0" applyFont="1" applyFill="1" applyBorder="1" applyAlignment="1">
      <alignment horizontal="right" vertical="center"/>
    </xf>
    <xf numFmtId="0" fontId="14" fillId="3" borderId="0" xfId="0" applyFont="1" applyFill="1" applyBorder="1" applyAlignment="1">
      <alignment vertical="center"/>
    </xf>
    <xf numFmtId="0" fontId="8" fillId="4" borderId="0" xfId="0" applyNumberFormat="1" applyFont="1" applyFill="1" applyBorder="1" applyAlignment="1">
      <alignment horizontal="center" vertical="top"/>
    </xf>
    <xf numFmtId="164" fontId="12" fillId="4" borderId="0" xfId="0" applyNumberFormat="1" applyFont="1" applyFill="1" applyBorder="1" applyAlignment="1">
      <alignment horizontal="center" vertical="center"/>
    </xf>
    <xf numFmtId="0" fontId="18" fillId="0" borderId="0" xfId="0" applyFont="1" applyAlignment="1">
      <alignment horizontal="center" wrapText="1"/>
    </xf>
    <xf numFmtId="0" fontId="18" fillId="12" borderId="11" xfId="0" applyFont="1" applyFill="1" applyBorder="1" applyAlignment="1">
      <alignment horizontal="center"/>
    </xf>
    <xf numFmtId="0" fontId="0" fillId="12" borderId="12" xfId="0" applyFont="1" applyFill="1" applyBorder="1" applyAlignment="1">
      <alignment horizontal="center"/>
    </xf>
    <xf numFmtId="0" fontId="18" fillId="12" borderId="13" xfId="0" applyFont="1" applyFill="1" applyBorder="1" applyAlignment="1">
      <alignment horizontal="center"/>
    </xf>
    <xf numFmtId="0" fontId="0" fillId="0" borderId="14" xfId="0" applyFont="1" applyBorder="1" applyAlignment="1">
      <alignment horizontal="center"/>
    </xf>
    <xf numFmtId="0" fontId="18" fillId="14" borderId="13" xfId="0" applyFont="1" applyFill="1" applyBorder="1" applyAlignment="1">
      <alignment horizontal="center"/>
    </xf>
    <xf numFmtId="0" fontId="18" fillId="15" borderId="13" xfId="0" applyFont="1" applyFill="1" applyBorder="1" applyAlignment="1">
      <alignment horizontal="center"/>
    </xf>
    <xf numFmtId="0" fontId="18" fillId="13" borderId="13" xfId="0" applyFont="1" applyFill="1" applyBorder="1" applyAlignment="1">
      <alignment horizontal="center"/>
    </xf>
    <xf numFmtId="0" fontId="18" fillId="16" borderId="13" xfId="0" applyFont="1" applyFill="1" applyBorder="1" applyAlignment="1">
      <alignment horizontal="center"/>
    </xf>
    <xf numFmtId="0" fontId="0" fillId="0" borderId="17" xfId="0" applyFont="1" applyBorder="1" applyAlignment="1">
      <alignment horizontal="center"/>
    </xf>
    <xf numFmtId="0" fontId="18" fillId="12" borderId="12" xfId="0" applyFont="1" applyFill="1" applyBorder="1" applyAlignment="1">
      <alignment horizontal="center"/>
    </xf>
    <xf numFmtId="0" fontId="22" fillId="0" borderId="16" xfId="0" applyFont="1" applyFill="1" applyBorder="1" applyAlignment="1">
      <alignment horizontal="center" vertical="top"/>
    </xf>
    <xf numFmtId="0" fontId="23" fillId="0" borderId="16" xfId="0" applyFont="1" applyFill="1" applyBorder="1" applyAlignment="1">
      <alignment horizontal="center" vertical="top"/>
    </xf>
    <xf numFmtId="0" fontId="18" fillId="12" borderId="15" xfId="0" applyFont="1" applyFill="1" applyBorder="1" applyAlignment="1">
      <alignment horizontal="center"/>
    </xf>
    <xf numFmtId="0" fontId="0" fillId="0" borderId="12" xfId="0" applyFont="1" applyBorder="1" applyAlignment="1">
      <alignment horizontal="center"/>
    </xf>
    <xf numFmtId="0" fontId="18" fillId="0" borderId="0" xfId="0" applyFont="1" applyAlignment="1">
      <alignment horizontal="center"/>
    </xf>
    <xf numFmtId="0" fontId="18" fillId="15" borderId="15" xfId="0" applyFont="1" applyFill="1" applyBorder="1" applyAlignment="1">
      <alignment horizontal="center"/>
    </xf>
    <xf numFmtId="0" fontId="0" fillId="0" borderId="15" xfId="0" applyFont="1" applyBorder="1" applyAlignment="1">
      <alignment horizontal="center"/>
    </xf>
    <xf numFmtId="0" fontId="18" fillId="13" borderId="15" xfId="0" applyFont="1" applyFill="1" applyBorder="1" applyAlignment="1">
      <alignment horizontal="center"/>
    </xf>
    <xf numFmtId="0" fontId="18" fillId="16" borderId="15" xfId="0" applyFont="1" applyFill="1" applyBorder="1" applyAlignment="1">
      <alignment horizontal="center"/>
    </xf>
    <xf numFmtId="0" fontId="18" fillId="0" borderId="19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18" fillId="14" borderId="15" xfId="0" applyFont="1" applyFill="1" applyBorder="1" applyAlignment="1">
      <alignment horizontal="center"/>
    </xf>
    <xf numFmtId="0" fontId="19" fillId="0" borderId="0" xfId="0" applyFont="1" applyBorder="1" applyAlignment="1">
      <alignment horizontal="left" vertical="center"/>
    </xf>
    <xf numFmtId="0" fontId="0" fillId="0" borderId="0" xfId="0" applyFont="1" applyBorder="1" applyAlignment="1"/>
    <xf numFmtId="166" fontId="16" fillId="16" borderId="42" xfId="0" applyNumberFormat="1" applyFont="1" applyFill="1" applyBorder="1" applyAlignment="1" applyProtection="1"/>
    <xf numFmtId="166" fontId="16" fillId="12" borderId="62" xfId="0" applyNumberFormat="1" applyFont="1" applyFill="1" applyBorder="1" applyAlignment="1" applyProtection="1"/>
    <xf numFmtId="167" fontId="16" fillId="12" borderId="15" xfId="0" applyNumberFormat="1" applyFont="1" applyFill="1" applyBorder="1" applyAlignment="1" applyProtection="1">
      <alignment horizontal="center" vertical="center"/>
    </xf>
    <xf numFmtId="167" fontId="16" fillId="12" borderId="3" xfId="0" applyNumberFormat="1" applyFont="1" applyFill="1" applyBorder="1" applyAlignment="1" applyProtection="1">
      <alignment horizontal="center" vertical="center"/>
    </xf>
    <xf numFmtId="167" fontId="16" fillId="14" borderId="15" xfId="0" applyNumberFormat="1" applyFont="1" applyFill="1" applyBorder="1" applyAlignment="1" applyProtection="1">
      <alignment horizontal="center" vertical="center"/>
    </xf>
    <xf numFmtId="167" fontId="16" fillId="14" borderId="3" xfId="0" applyNumberFormat="1" applyFont="1" applyFill="1" applyBorder="1" applyAlignment="1" applyProtection="1">
      <alignment horizontal="center" vertical="center"/>
    </xf>
    <xf numFmtId="167" fontId="16" fillId="15" borderId="15" xfId="0" applyNumberFormat="1" applyFont="1" applyFill="1" applyBorder="1" applyAlignment="1" applyProtection="1">
      <alignment horizontal="center" vertical="center"/>
    </xf>
    <xf numFmtId="167" fontId="16" fillId="15" borderId="3" xfId="0" applyNumberFormat="1" applyFont="1" applyFill="1" applyBorder="1" applyAlignment="1" applyProtection="1">
      <alignment horizontal="center" vertical="center"/>
    </xf>
    <xf numFmtId="167" fontId="16" fillId="17" borderId="15" xfId="0" applyNumberFormat="1" applyFont="1" applyFill="1" applyBorder="1" applyAlignment="1" applyProtection="1">
      <alignment horizontal="center" vertical="center"/>
    </xf>
    <xf numFmtId="167" fontId="16" fillId="17" borderId="3" xfId="0" applyNumberFormat="1" applyFont="1" applyFill="1" applyBorder="1" applyAlignment="1" applyProtection="1">
      <alignment horizontal="center" vertical="center"/>
    </xf>
    <xf numFmtId="167" fontId="16" fillId="16" borderId="15" xfId="0" applyNumberFormat="1" applyFont="1" applyFill="1" applyBorder="1" applyAlignment="1" applyProtection="1">
      <alignment horizontal="center" vertical="center"/>
    </xf>
    <xf numFmtId="167" fontId="16" fillId="16" borderId="3" xfId="0" applyNumberFormat="1" applyFont="1" applyFill="1" applyBorder="1" applyAlignment="1" applyProtection="1">
      <alignment horizontal="center" vertical="center"/>
    </xf>
    <xf numFmtId="167" fontId="16" fillId="12" borderId="12" xfId="0" applyNumberFormat="1" applyFont="1" applyFill="1" applyBorder="1" applyAlignment="1" applyProtection="1">
      <alignment horizontal="center" vertical="center"/>
    </xf>
    <xf numFmtId="167" fontId="16" fillId="12" borderId="4" xfId="0" applyNumberFormat="1" applyFont="1" applyFill="1" applyBorder="1" applyAlignment="1" applyProtection="1">
      <alignment horizontal="center" vertical="center"/>
    </xf>
    <xf numFmtId="3" fontId="27" fillId="11" borderId="31" xfId="0" applyNumberFormat="1" applyFont="1" applyFill="1" applyBorder="1" applyAlignment="1">
      <alignment horizontal="center" vertical="center" wrapText="1"/>
    </xf>
    <xf numFmtId="0" fontId="28" fillId="0" borderId="47" xfId="0" applyFont="1" applyBorder="1" applyAlignment="1">
      <alignment wrapText="1"/>
    </xf>
    <xf numFmtId="3" fontId="25" fillId="11" borderId="32" xfId="0" applyNumberFormat="1" applyFont="1" applyFill="1" applyBorder="1" applyAlignment="1">
      <alignment horizontal="center" vertical="center" wrapText="1"/>
    </xf>
    <xf numFmtId="0" fontId="26" fillId="0" borderId="48" xfId="0" applyFont="1" applyBorder="1" applyAlignment="1">
      <alignment wrapText="1"/>
    </xf>
    <xf numFmtId="3" fontId="27" fillId="11" borderId="32" xfId="0" applyNumberFormat="1" applyFont="1" applyFill="1" applyBorder="1" applyAlignment="1">
      <alignment horizontal="center" vertical="center" wrapText="1"/>
    </xf>
    <xf numFmtId="0" fontId="28" fillId="0" borderId="48" xfId="0" applyFont="1" applyBorder="1" applyAlignment="1">
      <alignment wrapText="1"/>
    </xf>
    <xf numFmtId="3" fontId="25" fillId="11" borderId="49" xfId="0" applyNumberFormat="1" applyFont="1" applyFill="1" applyBorder="1" applyAlignment="1">
      <alignment horizontal="center" vertical="center" wrapText="1"/>
    </xf>
    <xf numFmtId="0" fontId="26" fillId="0" borderId="50" xfId="0" applyFont="1" applyBorder="1" applyAlignment="1">
      <alignment wrapText="1"/>
    </xf>
    <xf numFmtId="167" fontId="15" fillId="11" borderId="11" xfId="0" applyNumberFormat="1" applyFont="1" applyFill="1" applyBorder="1" applyAlignment="1" applyProtection="1">
      <alignment horizontal="center" vertical="center"/>
    </xf>
    <xf numFmtId="167" fontId="21" fillId="0" borderId="2" xfId="0" applyNumberFormat="1" applyFont="1" applyBorder="1" applyAlignment="1" applyProtection="1"/>
    <xf numFmtId="167" fontId="32" fillId="11" borderId="1" xfId="0" applyNumberFormat="1" applyFont="1" applyFill="1" applyBorder="1" applyAlignment="1" applyProtection="1">
      <alignment horizontal="center" vertical="center"/>
    </xf>
    <xf numFmtId="167" fontId="16" fillId="0" borderId="1" xfId="0" applyNumberFormat="1" applyFont="1" applyBorder="1" applyAlignment="1" applyProtection="1"/>
    <xf numFmtId="166" fontId="16" fillId="12" borderId="42" xfId="0" applyNumberFormat="1" applyFont="1" applyFill="1" applyBorder="1" applyAlignment="1" applyProtection="1"/>
    <xf numFmtId="166" fontId="16" fillId="14" borderId="42" xfId="0" applyNumberFormat="1" applyFont="1" applyFill="1" applyBorder="1" applyAlignment="1" applyProtection="1"/>
    <xf numFmtId="166" fontId="16" fillId="16" borderId="15" xfId="0" applyNumberFormat="1" applyFont="1" applyFill="1" applyBorder="1" applyAlignment="1" applyProtection="1"/>
    <xf numFmtId="166" fontId="16" fillId="12" borderId="61" xfId="0" applyNumberFormat="1" applyFont="1" applyFill="1" applyBorder="1" applyAlignment="1" applyProtection="1"/>
    <xf numFmtId="166" fontId="16" fillId="15" borderId="42" xfId="0" applyNumberFormat="1" applyFont="1" applyFill="1" applyBorder="1" applyAlignment="1" applyProtection="1"/>
    <xf numFmtId="166" fontId="16" fillId="17" borderId="42" xfId="0" applyNumberFormat="1" applyFont="1" applyFill="1" applyBorder="1" applyAlignment="1" applyProtection="1"/>
    <xf numFmtId="167" fontId="32" fillId="11" borderId="11" xfId="0" applyNumberFormat="1" applyFont="1" applyFill="1" applyBorder="1" applyAlignment="1" applyProtection="1">
      <alignment horizontal="center" vertical="center"/>
    </xf>
    <xf numFmtId="166" fontId="16" fillId="14" borderId="60" xfId="0" applyNumberFormat="1" applyFont="1" applyFill="1" applyBorder="1" applyAlignment="1" applyProtection="1"/>
    <xf numFmtId="166" fontId="16" fillId="14" borderId="46" xfId="0" applyNumberFormat="1" applyFont="1" applyFill="1" applyBorder="1" applyAlignment="1" applyProtection="1"/>
    <xf numFmtId="166" fontId="16" fillId="12" borderId="15" xfId="0" applyNumberFormat="1" applyFont="1" applyFill="1" applyBorder="1" applyAlignment="1" applyProtection="1"/>
    <xf numFmtId="166" fontId="16" fillId="15" borderId="15" xfId="0" applyNumberFormat="1" applyFont="1" applyFill="1" applyBorder="1" applyAlignment="1" applyProtection="1"/>
    <xf numFmtId="166" fontId="16" fillId="17" borderId="15" xfId="0" applyNumberFormat="1" applyFont="1" applyFill="1" applyBorder="1" applyAlignment="1" applyProtection="1"/>
    <xf numFmtId="0" fontId="16" fillId="0" borderId="51" xfId="0" applyFont="1" applyBorder="1" applyAlignment="1">
      <alignment horizontal="center" vertical="center"/>
    </xf>
    <xf numFmtId="0" fontId="16" fillId="0" borderId="52" xfId="0" applyFont="1" applyBorder="1" applyAlignment="1">
      <alignment horizontal="center" vertical="center"/>
    </xf>
    <xf numFmtId="0" fontId="16" fillId="0" borderId="53" xfId="0" applyFont="1" applyBorder="1" applyAlignment="1">
      <alignment horizontal="center" vertical="center"/>
    </xf>
    <xf numFmtId="0" fontId="16" fillId="0" borderId="24" xfId="0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29" fillId="0" borderId="23" xfId="0" applyFont="1" applyBorder="1" applyAlignment="1">
      <alignment horizontal="center" vertical="center"/>
    </xf>
    <xf numFmtId="165" fontId="21" fillId="0" borderId="25" xfId="0" applyNumberFormat="1" applyFont="1" applyBorder="1" applyAlignment="1">
      <alignment horizontal="center" vertical="center"/>
    </xf>
    <xf numFmtId="165" fontId="21" fillId="0" borderId="27" xfId="0" applyNumberFormat="1" applyFont="1" applyBorder="1" applyAlignment="1">
      <alignment horizontal="center" vertical="center"/>
    </xf>
    <xf numFmtId="165" fontId="21" fillId="0" borderId="29" xfId="0" applyNumberFormat="1" applyFont="1" applyBorder="1" applyAlignment="1">
      <alignment horizontal="center" vertical="center"/>
    </xf>
    <xf numFmtId="0" fontId="30" fillId="0" borderId="27" xfId="0" applyFont="1" applyBorder="1" applyAlignment="1">
      <alignment horizontal="center" vertical="center"/>
    </xf>
    <xf numFmtId="0" fontId="30" fillId="0" borderId="29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6" fillId="0" borderId="23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7" fillId="0" borderId="21" xfId="0" applyFont="1" applyBorder="1" applyAlignment="1">
      <alignment horizontal="center"/>
    </xf>
    <xf numFmtId="165" fontId="21" fillId="0" borderId="26" xfId="0" applyNumberFormat="1" applyFont="1" applyBorder="1" applyAlignment="1">
      <alignment horizontal="center" vertical="center"/>
    </xf>
    <xf numFmtId="165" fontId="30" fillId="0" borderId="28" xfId="0" applyNumberFormat="1" applyFont="1" applyBorder="1" applyAlignment="1">
      <alignment horizontal="center" vertical="center"/>
    </xf>
    <xf numFmtId="165" fontId="30" fillId="0" borderId="30" xfId="0" applyNumberFormat="1" applyFont="1" applyBorder="1" applyAlignment="1">
      <alignment horizontal="center" vertical="center"/>
    </xf>
    <xf numFmtId="0" fontId="21" fillId="0" borderId="23" xfId="0" applyFont="1" applyBorder="1" applyAlignment="1">
      <alignment horizontal="center"/>
    </xf>
    <xf numFmtId="0" fontId="30" fillId="0" borderId="22" xfId="0" applyFont="1" applyBorder="1" applyAlignment="1">
      <alignment horizontal="center"/>
    </xf>
    <xf numFmtId="165" fontId="21" fillId="0" borderId="28" xfId="0" applyNumberFormat="1" applyFont="1" applyBorder="1" applyAlignment="1">
      <alignment horizontal="center" vertical="center"/>
    </xf>
    <xf numFmtId="165" fontId="21" fillId="0" borderId="30" xfId="0" applyNumberFormat="1" applyFont="1" applyBorder="1" applyAlignment="1">
      <alignment horizontal="center" vertical="center"/>
    </xf>
    <xf numFmtId="167" fontId="16" fillId="0" borderId="2" xfId="0" applyNumberFormat="1" applyFont="1" applyBorder="1" applyAlignment="1" applyProtection="1"/>
    <xf numFmtId="166" fontId="16" fillId="12" borderId="3" xfId="0" applyNumberFormat="1" applyFont="1" applyFill="1" applyBorder="1" applyAlignment="1" applyProtection="1"/>
    <xf numFmtId="166" fontId="16" fillId="18" borderId="64" xfId="0" applyNumberFormat="1" applyFont="1" applyFill="1" applyBorder="1" applyAlignment="1" applyProtection="1"/>
    <xf numFmtId="166" fontId="31" fillId="18" borderId="64" xfId="0" applyNumberFormat="1" applyFont="1" applyFill="1" applyBorder="1" applyAlignment="1" applyProtection="1"/>
    <xf numFmtId="166" fontId="31" fillId="18" borderId="65" xfId="0" applyNumberFormat="1" applyFont="1" applyFill="1" applyBorder="1" applyAlignment="1" applyProtection="1"/>
    <xf numFmtId="0" fontId="18" fillId="0" borderId="44" xfId="0" applyFont="1" applyBorder="1" applyAlignment="1">
      <alignment horizontal="center" vertical="top" wrapText="1"/>
    </xf>
    <xf numFmtId="0" fontId="18" fillId="0" borderId="0" xfId="0" applyFont="1" applyAlignment="1">
      <alignment horizontal="center" vertical="top" wrapText="1"/>
    </xf>
    <xf numFmtId="0" fontId="24" fillId="0" borderId="43" xfId="0" applyFont="1" applyBorder="1" applyAlignment="1">
      <alignment horizontal="center"/>
    </xf>
    <xf numFmtId="0" fontId="24" fillId="0" borderId="44" xfId="0" applyFont="1" applyBorder="1" applyAlignment="1">
      <alignment horizontal="center"/>
    </xf>
    <xf numFmtId="0" fontId="0" fillId="0" borderId="45" xfId="0" applyFont="1" applyBorder="1" applyAlignment="1"/>
    <xf numFmtId="0" fontId="24" fillId="0" borderId="66" xfId="0" applyFont="1" applyBorder="1" applyAlignment="1">
      <alignment horizontal="center"/>
    </xf>
    <xf numFmtId="0" fontId="24" fillId="0" borderId="67" xfId="0" applyFont="1" applyBorder="1" applyAlignment="1">
      <alignment horizontal="center"/>
    </xf>
    <xf numFmtId="0" fontId="0" fillId="0" borderId="68" xfId="0" applyFont="1" applyBorder="1" applyAlignment="1"/>
    <xf numFmtId="167" fontId="18" fillId="18" borderId="12" xfId="0" applyNumberFormat="1" applyFont="1" applyFill="1" applyBorder="1" applyAlignment="1" applyProtection="1">
      <alignment horizontal="center" vertical="center"/>
    </xf>
    <xf numFmtId="167" fontId="18" fillId="18" borderId="4" xfId="0" applyNumberFormat="1" applyFont="1" applyFill="1" applyBorder="1" applyAlignment="1" applyProtection="1">
      <alignment horizontal="center" vertical="center"/>
    </xf>
    <xf numFmtId="166" fontId="16" fillId="18" borderId="63" xfId="0" applyNumberFormat="1" applyFont="1" applyFill="1" applyBorder="1" applyAlignment="1" applyProtection="1"/>
    <xf numFmtId="166" fontId="31" fillId="12" borderId="42" xfId="0" applyNumberFormat="1" applyFont="1" applyFill="1" applyBorder="1" applyAlignment="1" applyProtection="1"/>
    <xf numFmtId="166" fontId="31" fillId="14" borderId="42" xfId="0" applyNumberFormat="1" applyFont="1" applyFill="1" applyBorder="1" applyAlignment="1" applyProtection="1"/>
    <xf numFmtId="166" fontId="31" fillId="15" borderId="42" xfId="0" applyNumberFormat="1" applyFont="1" applyFill="1" applyBorder="1" applyAlignment="1" applyProtection="1"/>
    <xf numFmtId="166" fontId="31" fillId="17" borderId="42" xfId="0" applyNumberFormat="1" applyFont="1" applyFill="1" applyBorder="1" applyAlignment="1" applyProtection="1"/>
    <xf numFmtId="166" fontId="31" fillId="16" borderId="42" xfId="0" applyNumberFormat="1" applyFont="1" applyFill="1" applyBorder="1" applyAlignment="1" applyProtection="1"/>
    <xf numFmtId="166" fontId="31" fillId="12" borderId="62" xfId="0" applyNumberFormat="1" applyFont="1" applyFill="1" applyBorder="1" applyAlignment="1" applyProtection="1"/>
    <xf numFmtId="0" fontId="31" fillId="0" borderId="24" xfId="0" applyFont="1" applyBorder="1" applyAlignment="1">
      <alignment horizontal="center" vertical="center"/>
    </xf>
    <xf numFmtId="0" fontId="33" fillId="0" borderId="0" xfId="0" applyFont="1" applyBorder="1" applyAlignment="1">
      <alignment horizontal="center" vertical="center"/>
    </xf>
    <xf numFmtId="0" fontId="33" fillId="0" borderId="23" xfId="0" applyFont="1" applyBorder="1" applyAlignment="1">
      <alignment horizontal="center" vertical="center"/>
    </xf>
    <xf numFmtId="0" fontId="31" fillId="0" borderId="0" xfId="0" applyFont="1" applyBorder="1" applyAlignment="1">
      <alignment horizontal="center" vertical="center"/>
    </xf>
    <xf numFmtId="0" fontId="31" fillId="0" borderId="23" xfId="0" applyFont="1" applyBorder="1" applyAlignment="1">
      <alignment horizontal="center" vertical="center"/>
    </xf>
    <xf numFmtId="167" fontId="32" fillId="0" borderId="0" xfId="0" applyNumberFormat="1" applyFont="1" applyFill="1" applyBorder="1" applyAlignment="1" applyProtection="1">
      <alignment horizontal="center" vertical="center"/>
    </xf>
    <xf numFmtId="167" fontId="16" fillId="0" borderId="0" xfId="0" applyNumberFormat="1" applyFont="1" applyFill="1" applyBorder="1" applyAlignment="1" applyProtection="1"/>
    <xf numFmtId="167" fontId="15" fillId="0" borderId="0" xfId="0" applyNumberFormat="1" applyFont="1" applyFill="1" applyBorder="1" applyAlignment="1" applyProtection="1">
      <alignment horizontal="center" vertical="center"/>
    </xf>
    <xf numFmtId="167" fontId="21" fillId="0" borderId="0" xfId="0" applyNumberFormat="1" applyFont="1" applyFill="1" applyBorder="1" applyAlignment="1" applyProtection="1"/>
    <xf numFmtId="3" fontId="25" fillId="11" borderId="49" xfId="0" applyNumberFormat="1" applyFont="1" applyFill="1" applyBorder="1" applyAlignment="1" applyProtection="1">
      <alignment horizontal="center" vertical="center" wrapText="1"/>
    </xf>
    <xf numFmtId="0" fontId="26" fillId="0" borderId="50" xfId="0" applyFont="1" applyBorder="1" applyAlignment="1" applyProtection="1">
      <alignment wrapText="1"/>
    </xf>
    <xf numFmtId="166" fontId="21" fillId="10" borderId="55" xfId="0" applyNumberFormat="1" applyFont="1" applyFill="1" applyBorder="1" applyAlignment="1" applyProtection="1">
      <alignment vertical="center"/>
    </xf>
    <xf numFmtId="0" fontId="30" fillId="0" borderId="56" xfId="0" applyFont="1" applyBorder="1" applyAlignment="1" applyProtection="1">
      <alignment vertical="center"/>
    </xf>
    <xf numFmtId="0" fontId="30" fillId="0" borderId="48" xfId="0" applyFont="1" applyBorder="1" applyAlignment="1" applyProtection="1">
      <alignment vertical="center"/>
    </xf>
    <xf numFmtId="0" fontId="0" fillId="0" borderId="0" xfId="0" applyFont="1" applyAlignment="1" applyProtection="1"/>
    <xf numFmtId="3" fontId="25" fillId="11" borderId="49" xfId="0" applyNumberFormat="1" applyFont="1" applyFill="1" applyBorder="1" applyAlignment="1" applyProtection="1">
      <alignment horizontal="center" vertical="center" wrapText="1"/>
      <protection locked="0"/>
    </xf>
    <xf numFmtId="0" fontId="26" fillId="0" borderId="50" xfId="0" applyFont="1" applyBorder="1" applyAlignment="1" applyProtection="1">
      <alignment wrapText="1"/>
      <protection locked="0"/>
    </xf>
    <xf numFmtId="0" fontId="0" fillId="0" borderId="0" xfId="0" applyFont="1" applyAlignment="1" applyProtection="1">
      <protection locked="0"/>
    </xf>
    <xf numFmtId="3" fontId="27" fillId="11" borderId="31" xfId="0" applyNumberFormat="1" applyFont="1" applyFill="1" applyBorder="1" applyAlignment="1" applyProtection="1">
      <alignment horizontal="center" vertical="center" wrapText="1"/>
      <protection locked="0"/>
    </xf>
    <xf numFmtId="3" fontId="25" fillId="11" borderId="32" xfId="0" applyNumberFormat="1" applyFont="1" applyFill="1" applyBorder="1" applyAlignment="1" applyProtection="1">
      <alignment horizontal="center" vertical="center" wrapText="1"/>
      <protection locked="0"/>
    </xf>
    <xf numFmtId="3" fontId="27" fillId="11" borderId="32" xfId="0" applyNumberFormat="1" applyFont="1" applyFill="1" applyBorder="1" applyAlignment="1" applyProtection="1">
      <alignment horizontal="center" vertical="center" wrapText="1"/>
      <protection locked="0"/>
    </xf>
    <xf numFmtId="0" fontId="28" fillId="0" borderId="47" xfId="0" applyFont="1" applyBorder="1" applyAlignment="1" applyProtection="1">
      <alignment wrapText="1"/>
      <protection locked="0"/>
    </xf>
    <xf numFmtId="0" fontId="26" fillId="0" borderId="48" xfId="0" applyFont="1" applyBorder="1" applyAlignment="1" applyProtection="1">
      <alignment wrapText="1"/>
      <protection locked="0"/>
    </xf>
    <xf numFmtId="0" fontId="28" fillId="0" borderId="48" xfId="0" applyFont="1" applyBorder="1" applyAlignment="1" applyProtection="1">
      <alignment wrapText="1"/>
      <protection locked="0"/>
    </xf>
  </cellXfs>
  <cellStyles count="3">
    <cellStyle name="Lien hypertexte" xfId="1" builtinId="8"/>
    <cellStyle name="Normal" xfId="0" builtinId="0"/>
    <cellStyle name="Normal 2" xfId="2" xr:uid="{D7FC7189-A100-4455-BC96-2F37C1DE3166}"/>
  </cellStyles>
  <dxfs count="438"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99FF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99FF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99FF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99FF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99FF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99FF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99FF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99FF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99FF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99FF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99FF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99FF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99FF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99FF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99FF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99FF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99FF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99FF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99FF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99FF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99FF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99FF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99FF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99FF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99FF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99FF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99FF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99FF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99FF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99FF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99FF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99FF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99FF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99FF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99FF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99FF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99FF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99FF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99FF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99FF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99FF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99FF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99FF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99FF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99FF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99FF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99FF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99FF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99FF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99FF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99FF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99FF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99FF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99FF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99FF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99FF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8" tint="0.59996337778862885"/>
        </patternFill>
      </fill>
    </dxf>
    <dxf>
      <fill>
        <patternFill>
          <bgColor rgb="FFFF99FF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Light16"/>
  <colors>
    <mruColors>
      <color rgb="FFFF99FF"/>
      <color rgb="FFCC99FF"/>
      <color rgb="FFF9CBB1"/>
      <color rgb="FFF470EE"/>
      <color rgb="FFD3F9D8"/>
      <color rgb="FF227D48"/>
      <color rgb="FFC9C9C9"/>
      <color rgb="FF17724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Spin" dx="22" fmlaLink="annee" max="2200" min="1900" page="10" val="2026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excel-pratique.com/fr/telechargements.php" TargetMode="Externa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19050</xdr:colOff>
          <xdr:row>0</xdr:row>
          <xdr:rowOff>257175</xdr:rowOff>
        </xdr:from>
        <xdr:to>
          <xdr:col>58</xdr:col>
          <xdr:colOff>247650</xdr:colOff>
          <xdr:row>2</xdr:row>
          <xdr:rowOff>9525</xdr:rowOff>
        </xdr:to>
        <xdr:sp macro="" textlink="">
          <xdr:nvSpPr>
            <xdr:cNvPr id="2050" name="Spinner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LocksWithSheet="0"/>
      </xdr:twoCellAnchor>
    </mc:Choice>
    <mc:Fallback/>
  </mc:AlternateContent>
  <xdr:oneCellAnchor>
    <xdr:from>
      <xdr:col>3</xdr:col>
      <xdr:colOff>520372</xdr:colOff>
      <xdr:row>0</xdr:row>
      <xdr:rowOff>140785</xdr:rowOff>
    </xdr:from>
    <xdr:ext cx="6017288" cy="937629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987097" y="140785"/>
          <a:ext cx="6017288" cy="937629"/>
        </a:xfrm>
        <a:prstGeom prst="rect">
          <a:avLst/>
        </a:prstGeom>
        <a:noFill/>
        <a:effectLst>
          <a:outerShdw dist="38100" dir="3300000" algn="tl" rotWithShape="0">
            <a:schemeClr val="bg1">
              <a:alpha val="50000"/>
            </a:schemeClr>
          </a:outerShdw>
        </a:effectLst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0" cap="none" spc="0">
              <a:ln w="0"/>
              <a:solidFill>
                <a:srgbClr val="177245"/>
              </a:solidFill>
              <a:effectLst/>
              <a:latin typeface="+mn-lt"/>
            </a:rPr>
            <a:t>Calendrier perpétuel</a:t>
          </a:r>
        </a:p>
      </xdr:txBody>
    </xdr:sp>
    <xdr:clientData/>
  </xdr:oneCellAnchor>
  <xdr:oneCellAnchor>
    <xdr:from>
      <xdr:col>32</xdr:col>
      <xdr:colOff>180975</xdr:colOff>
      <xdr:row>1</xdr:row>
      <xdr:rowOff>102685</xdr:rowOff>
    </xdr:from>
    <xdr:ext cx="3238500" cy="530658"/>
    <xdr:sp macro="" textlink="">
      <xdr:nvSpPr>
        <xdr:cNvPr id="5" name="Rectangle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7639050" y="388435"/>
          <a:ext cx="3238500" cy="530658"/>
        </a:xfrm>
        <a:prstGeom prst="rect">
          <a:avLst/>
        </a:prstGeom>
        <a:noFill/>
        <a:effectLst>
          <a:outerShdw dist="25400" dir="3300000" algn="tl" rotWithShape="0">
            <a:schemeClr val="bg1">
              <a:alpha val="50000"/>
            </a:schemeClr>
          </a:outerShdw>
        </a:effectLst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2800" b="0" cap="none" spc="0">
              <a:ln w="0"/>
              <a:solidFill>
                <a:srgbClr val="177245"/>
              </a:solidFill>
              <a:effectLst/>
              <a:latin typeface="+mn-lt"/>
            </a:rPr>
            <a:t>(Excel-Pratique.com)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0</xdr:colOff>
      <xdr:row>8</xdr:row>
      <xdr:rowOff>0</xdr:rowOff>
    </xdr:from>
    <xdr:to>
      <xdr:col>21</xdr:col>
      <xdr:colOff>600075</xdr:colOff>
      <xdr:row>14</xdr:row>
      <xdr:rowOff>209550</xdr:rowOff>
    </xdr:to>
    <xdr:sp macro="[0]!Émoticône1_Cliquer" textlink="">
      <xdr:nvSpPr>
        <xdr:cNvPr id="3" name="Émoticône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/>
      </xdr:nvSpPr>
      <xdr:spPr>
        <a:xfrm>
          <a:off x="13716000" y="2057400"/>
          <a:ext cx="2886075" cy="1752600"/>
        </a:xfrm>
        <a:prstGeom prst="smileyFac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85725</xdr:rowOff>
    </xdr:from>
    <xdr:to>
      <xdr:col>0</xdr:col>
      <xdr:colOff>4533345</xdr:colOff>
      <xdr:row>0</xdr:row>
      <xdr:rowOff>847630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250" y="85725"/>
          <a:ext cx="4438095" cy="76190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excel-pratique.com/fr/telechargements/calendriers/calendrier-perpetuel-excel-no392.php" TargetMode="External"/><Relationship Id="rId2" Type="http://schemas.openxmlformats.org/officeDocument/2006/relationships/hyperlink" Target="https://www.excel-pratique.com/fr/telechargements.php" TargetMode="External"/><Relationship Id="rId1" Type="http://schemas.openxmlformats.org/officeDocument/2006/relationships/hyperlink" Target="https://www.excel-pratique.com/" TargetMode="External"/><Relationship Id="rId4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outlinePr summaryBelow="0" summaryRight="0"/>
  </sheetPr>
  <dimension ref="A1:LJ39"/>
  <sheetViews>
    <sheetView showGridLines="0" showRowColHeaders="0" tabSelected="1" zoomScale="80" zoomScaleNormal="80" workbookViewId="0">
      <selection activeCell="BV23" sqref="BV23"/>
    </sheetView>
  </sheetViews>
  <sheetFormatPr baseColWidth="10" defaultColWidth="14.42578125" defaultRowHeight="15.75" customHeight="1" x14ac:dyDescent="0.2"/>
  <cols>
    <col min="1" max="1" width="1.42578125" style="2" customWidth="1"/>
    <col min="2" max="2" width="2.42578125" style="2" customWidth="1"/>
    <col min="3" max="3" width="3.140625" style="2" customWidth="1"/>
    <col min="4" max="4" width="10.28515625" style="2" customWidth="1"/>
    <col min="5" max="5" width="0.7109375" style="2" customWidth="1"/>
    <col min="6" max="6" width="1.42578125" style="2" customWidth="1"/>
    <col min="7" max="7" width="2.42578125" style="2" customWidth="1"/>
    <col min="8" max="8" width="3.140625" style="2" customWidth="1"/>
    <col min="9" max="9" width="10.28515625" style="2" customWidth="1"/>
    <col min="10" max="10" width="0.7109375" style="2" customWidth="1"/>
    <col min="11" max="11" width="1.42578125" style="2" customWidth="1"/>
    <col min="12" max="12" width="2.42578125" style="2" customWidth="1"/>
    <col min="13" max="13" width="3.140625" style="2" customWidth="1"/>
    <col min="14" max="14" width="10.28515625" style="2" customWidth="1"/>
    <col min="15" max="15" width="0.7109375" style="2" customWidth="1"/>
    <col min="16" max="16" width="1.42578125" style="2" customWidth="1"/>
    <col min="17" max="17" width="2.42578125" style="2" customWidth="1"/>
    <col min="18" max="18" width="3.140625" style="2" customWidth="1"/>
    <col min="19" max="19" width="10.28515625" style="2" customWidth="1"/>
    <col min="20" max="20" width="0.7109375" style="2" customWidth="1"/>
    <col min="21" max="21" width="1.42578125" style="2" customWidth="1"/>
    <col min="22" max="22" width="2.42578125" style="2" customWidth="1"/>
    <col min="23" max="23" width="3.140625" style="2" customWidth="1"/>
    <col min="24" max="24" width="10.28515625" style="2" customWidth="1"/>
    <col min="25" max="25" width="0.7109375" style="2" customWidth="1"/>
    <col min="26" max="26" width="1.42578125" style="2" customWidth="1"/>
    <col min="27" max="27" width="2.42578125" style="2" customWidth="1"/>
    <col min="28" max="28" width="3.140625" style="2" customWidth="1"/>
    <col min="29" max="29" width="10.28515625" style="2" customWidth="1"/>
    <col min="30" max="30" width="0.7109375" style="2" customWidth="1"/>
    <col min="31" max="31" width="1.42578125" style="2" customWidth="1"/>
    <col min="32" max="32" width="2.42578125" style="2" customWidth="1"/>
    <col min="33" max="33" width="3.140625" style="2" customWidth="1"/>
    <col min="34" max="34" width="10.28515625" style="2" customWidth="1"/>
    <col min="35" max="35" width="0.7109375" style="2" customWidth="1"/>
    <col min="36" max="36" width="1.42578125" style="2" customWidth="1"/>
    <col min="37" max="37" width="2.42578125" style="2" customWidth="1"/>
    <col min="38" max="38" width="3.140625" style="2" customWidth="1"/>
    <col min="39" max="39" width="10.28515625" style="2" customWidth="1"/>
    <col min="40" max="40" width="0.7109375" style="2" customWidth="1"/>
    <col min="41" max="41" width="1.42578125" style="2" customWidth="1"/>
    <col min="42" max="42" width="2.42578125" style="2" customWidth="1"/>
    <col min="43" max="43" width="3.140625" style="2" customWidth="1"/>
    <col min="44" max="44" width="10.28515625" style="2" customWidth="1"/>
    <col min="45" max="45" width="0.7109375" style="2" customWidth="1"/>
    <col min="46" max="46" width="1.42578125" style="2" customWidth="1"/>
    <col min="47" max="47" width="2.42578125" style="2" customWidth="1"/>
    <col min="48" max="48" width="3.140625" style="2" customWidth="1"/>
    <col min="49" max="49" width="10.28515625" style="2" customWidth="1"/>
    <col min="50" max="50" width="0.7109375" style="2" customWidth="1"/>
    <col min="51" max="51" width="1.42578125" style="2" customWidth="1"/>
    <col min="52" max="52" width="2.42578125" style="2" customWidth="1"/>
    <col min="53" max="53" width="3.140625" style="2" customWidth="1"/>
    <col min="54" max="54" width="10.28515625" style="2" customWidth="1"/>
    <col min="55" max="55" width="0.7109375" style="2" customWidth="1"/>
    <col min="56" max="56" width="1.42578125" style="2" customWidth="1"/>
    <col min="57" max="57" width="2.42578125" style="2" customWidth="1"/>
    <col min="58" max="58" width="3.140625" style="2" customWidth="1"/>
    <col min="59" max="59" width="10.28515625" style="2" customWidth="1"/>
    <col min="60" max="60" width="0.7109375" style="2" customWidth="1"/>
    <col min="61" max="61" width="1.42578125" style="2" customWidth="1"/>
    <col min="62" max="62" width="2.42578125" style="2" customWidth="1"/>
    <col min="63" max="63" width="3.140625" style="2" customWidth="1"/>
    <col min="64" max="64" width="10.28515625" style="2" customWidth="1"/>
    <col min="65" max="65" width="0.7109375" style="2" customWidth="1"/>
    <col min="66" max="66" width="1.42578125" style="3" customWidth="1"/>
    <col min="67" max="67" width="2.42578125" style="3" customWidth="1"/>
    <col min="68" max="68" width="3.140625" style="3" customWidth="1"/>
    <col min="69" max="69" width="10.28515625" style="3" customWidth="1"/>
    <col min="70" max="70" width="0.7109375" style="3" customWidth="1"/>
    <col min="71" max="71" width="1.42578125" style="3" customWidth="1"/>
    <col min="72" max="72" width="2.42578125" style="3" customWidth="1"/>
    <col min="73" max="73" width="3.140625" style="3" customWidth="1"/>
    <col min="74" max="74" width="10.28515625" style="3" customWidth="1"/>
    <col min="75" max="75" width="0.7109375" style="3" customWidth="1"/>
    <col min="76" max="76" width="1.42578125" style="3" customWidth="1"/>
    <col min="77" max="77" width="2.42578125" style="3" customWidth="1"/>
    <col min="78" max="78" width="3.140625" style="3" customWidth="1"/>
    <col min="79" max="79" width="10.28515625" style="3" customWidth="1"/>
    <col min="80" max="80" width="0.7109375" style="3" customWidth="1"/>
    <col min="81" max="81" width="1.42578125" style="3" customWidth="1"/>
    <col min="82" max="82" width="2.42578125" style="3" customWidth="1"/>
    <col min="83" max="83" width="3.140625" style="3" customWidth="1"/>
    <col min="84" max="84" width="10.28515625" style="3" customWidth="1"/>
    <col min="85" max="85" width="0.7109375" style="3" customWidth="1"/>
    <col min="86" max="86" width="1.42578125" style="3" customWidth="1"/>
    <col min="87" max="87" width="2.42578125" style="3" customWidth="1"/>
    <col min="88" max="88" width="3.140625" style="3" customWidth="1"/>
    <col min="89" max="89" width="10.28515625" style="3" customWidth="1"/>
    <col min="90" max="90" width="0.7109375" style="3" customWidth="1"/>
    <col min="91" max="91" width="1.42578125" style="3" customWidth="1"/>
    <col min="92" max="92" width="2.42578125" style="3" customWidth="1"/>
    <col min="93" max="93" width="3.140625" style="3" customWidth="1"/>
    <col min="94" max="94" width="10.28515625" style="3" customWidth="1"/>
    <col min="95" max="95" width="0.7109375" style="3" customWidth="1"/>
    <col min="96" max="96" width="1.42578125" style="3" customWidth="1"/>
    <col min="97" max="97" width="2.42578125" style="3" customWidth="1"/>
    <col min="98" max="98" width="3.140625" style="3" customWidth="1"/>
    <col min="99" max="99" width="10.28515625" style="3" customWidth="1"/>
    <col min="100" max="100" width="0.7109375" style="3" customWidth="1"/>
    <col min="101" max="101" width="1.42578125" style="3" customWidth="1"/>
    <col min="102" max="102" width="2.42578125" style="3" customWidth="1"/>
    <col min="103" max="103" width="3.140625" style="3" customWidth="1"/>
    <col min="104" max="104" width="10.28515625" style="3" customWidth="1"/>
    <col min="105" max="105" width="0.7109375" style="3" customWidth="1"/>
    <col min="106" max="106" width="1.42578125" style="3" customWidth="1"/>
    <col min="107" max="107" width="2.42578125" style="3" customWidth="1"/>
    <col min="108" max="108" width="3.140625" style="3" customWidth="1"/>
    <col min="109" max="109" width="10.28515625" style="3" customWidth="1"/>
    <col min="110" max="110" width="0.7109375" style="3" customWidth="1"/>
    <col min="111" max="111" width="1.42578125" style="3" customWidth="1"/>
    <col min="112" max="112" width="2.42578125" style="3" customWidth="1"/>
    <col min="113" max="113" width="3.140625" style="3" customWidth="1"/>
    <col min="114" max="114" width="10.28515625" style="3" customWidth="1"/>
    <col min="115" max="115" width="0.7109375" style="3" customWidth="1"/>
    <col min="116" max="116" width="1.42578125" style="3" customWidth="1"/>
    <col min="117" max="117" width="2.42578125" style="3" customWidth="1"/>
    <col min="118" max="118" width="3.140625" style="3" customWidth="1"/>
    <col min="119" max="119" width="10.28515625" style="3" customWidth="1"/>
    <col min="120" max="120" width="0.7109375" style="3" customWidth="1"/>
    <col min="121" max="121" width="1.42578125" style="3" customWidth="1"/>
    <col min="122" max="122" width="2.42578125" style="3" customWidth="1"/>
    <col min="123" max="123" width="3.140625" style="3" customWidth="1"/>
    <col min="124" max="124" width="10.28515625" style="3" customWidth="1"/>
    <col min="125" max="125" width="0.7109375" style="3" customWidth="1"/>
    <col min="126" max="126" width="1.42578125" style="3" customWidth="1"/>
    <col min="127" max="127" width="2.42578125" style="3" customWidth="1"/>
    <col min="128" max="128" width="3.140625" style="3" customWidth="1"/>
    <col min="129" max="129" width="10.28515625" style="3" customWidth="1"/>
    <col min="130" max="130" width="0.7109375" style="3" customWidth="1"/>
    <col min="131" max="131" width="1.42578125" style="3" customWidth="1"/>
    <col min="132" max="132" width="2.42578125" style="3" customWidth="1"/>
    <col min="133" max="133" width="3.140625" style="3" customWidth="1"/>
    <col min="134" max="134" width="10.28515625" style="3" customWidth="1"/>
    <col min="135" max="135" width="0.7109375" style="3" customWidth="1"/>
    <col min="136" max="136" width="1.42578125" style="3" customWidth="1"/>
    <col min="137" max="137" width="2.42578125" style="3" customWidth="1"/>
    <col min="138" max="138" width="3.140625" style="3" customWidth="1"/>
    <col min="139" max="139" width="10.28515625" style="3" customWidth="1"/>
    <col min="140" max="140" width="0.7109375" style="3" customWidth="1"/>
    <col min="141" max="141" width="1.42578125" style="3" customWidth="1"/>
    <col min="142" max="142" width="2.42578125" style="3" customWidth="1"/>
    <col min="143" max="143" width="3.140625" style="3" customWidth="1"/>
    <col min="144" max="144" width="10.28515625" style="3" customWidth="1"/>
    <col min="145" max="145" width="0.7109375" style="3" customWidth="1"/>
    <col min="146" max="146" width="1.42578125" style="3" customWidth="1"/>
    <col min="147" max="147" width="2.42578125" style="3" customWidth="1"/>
    <col min="148" max="148" width="3.140625" style="3" customWidth="1"/>
    <col min="149" max="149" width="10.28515625" style="3" customWidth="1"/>
    <col min="150" max="150" width="0.7109375" style="3" customWidth="1"/>
    <col min="151" max="151" width="1.42578125" style="3" customWidth="1"/>
    <col min="152" max="152" width="2.42578125" style="3" customWidth="1"/>
    <col min="153" max="153" width="3.140625" style="3" customWidth="1"/>
    <col min="154" max="154" width="10.28515625" style="3" customWidth="1"/>
    <col min="155" max="155" width="0.7109375" style="3" customWidth="1"/>
    <col min="156" max="156" width="1.42578125" style="3" customWidth="1"/>
    <col min="157" max="157" width="2.42578125" style="3" customWidth="1"/>
    <col min="158" max="158" width="3.140625" style="3" customWidth="1"/>
    <col min="159" max="159" width="10.28515625" style="3" customWidth="1"/>
    <col min="160" max="160" width="0.7109375" style="3" customWidth="1"/>
    <col min="161" max="161" width="1.42578125" style="3" customWidth="1"/>
    <col min="162" max="162" width="2.42578125" style="3" customWidth="1"/>
    <col min="163" max="163" width="3.140625" style="3" customWidth="1"/>
    <col min="164" max="164" width="10.28515625" style="3" customWidth="1"/>
    <col min="165" max="165" width="0.7109375" style="3" customWidth="1"/>
    <col min="166" max="166" width="1.42578125" style="3" customWidth="1"/>
    <col min="167" max="167" width="2.42578125" style="3" customWidth="1"/>
    <col min="168" max="168" width="3.140625" style="3" customWidth="1"/>
    <col min="169" max="169" width="10.28515625" style="3" customWidth="1"/>
    <col min="170" max="170" width="0.7109375" style="3" customWidth="1"/>
    <col min="171" max="171" width="1.42578125" style="3" customWidth="1"/>
    <col min="172" max="172" width="2.42578125" style="3" customWidth="1"/>
    <col min="173" max="173" width="3.140625" style="3" customWidth="1"/>
    <col min="174" max="174" width="10.28515625" style="3" customWidth="1"/>
    <col min="175" max="175" width="0.7109375" style="3" customWidth="1"/>
    <col min="176" max="176" width="1.42578125" style="3" customWidth="1"/>
    <col min="177" max="177" width="2.42578125" style="3" customWidth="1"/>
    <col min="178" max="178" width="3.140625" style="3" customWidth="1"/>
    <col min="179" max="179" width="10.28515625" style="3" customWidth="1"/>
    <col min="180" max="180" width="0.7109375" style="3" customWidth="1"/>
    <col min="181" max="181" width="1.42578125" style="3" customWidth="1"/>
    <col min="182" max="182" width="2.42578125" style="3" customWidth="1"/>
    <col min="183" max="183" width="3.140625" style="3" customWidth="1"/>
    <col min="184" max="184" width="10.28515625" style="3" customWidth="1"/>
    <col min="185" max="185" width="0.7109375" style="3" customWidth="1"/>
    <col min="186" max="186" width="1.42578125" style="3" customWidth="1"/>
    <col min="187" max="187" width="2.42578125" style="3" customWidth="1"/>
    <col min="188" max="188" width="3.140625" style="3" customWidth="1"/>
    <col min="189" max="189" width="10.28515625" style="3" customWidth="1"/>
    <col min="190" max="190" width="0.7109375" style="3" customWidth="1"/>
    <col min="191" max="191" width="1.42578125" style="3" customWidth="1"/>
    <col min="192" max="192" width="2.42578125" style="3" customWidth="1"/>
    <col min="193" max="193" width="3.140625" style="3" customWidth="1"/>
    <col min="194" max="194" width="10.28515625" style="3" customWidth="1"/>
    <col min="195" max="195" width="0.7109375" style="3" customWidth="1"/>
    <col min="196" max="196" width="1.42578125" style="3" customWidth="1"/>
    <col min="197" max="197" width="2.42578125" style="3" customWidth="1"/>
    <col min="198" max="198" width="3.140625" style="3" customWidth="1"/>
    <col min="199" max="199" width="10.28515625" style="3" customWidth="1"/>
    <col min="200" max="200" width="0.7109375" style="3" customWidth="1"/>
    <col min="201" max="201" width="1.42578125" style="3" customWidth="1"/>
    <col min="202" max="202" width="2.42578125" style="3" customWidth="1"/>
    <col min="203" max="203" width="3.140625" style="3" customWidth="1"/>
    <col min="204" max="204" width="10.28515625" style="3" customWidth="1"/>
    <col min="205" max="205" width="0.7109375" style="3" customWidth="1"/>
    <col min="206" max="206" width="1.42578125" style="3" customWidth="1"/>
    <col min="207" max="207" width="2.42578125" style="3" customWidth="1"/>
    <col min="208" max="208" width="3.140625" style="3" customWidth="1"/>
    <col min="209" max="209" width="10.28515625" style="3" customWidth="1"/>
    <col min="210" max="210" width="0.7109375" style="3" customWidth="1"/>
    <col min="211" max="211" width="1.42578125" style="3" customWidth="1"/>
    <col min="212" max="212" width="2.42578125" style="3" customWidth="1"/>
    <col min="213" max="213" width="3.140625" style="3" customWidth="1"/>
    <col min="214" max="214" width="10.28515625" style="3" customWidth="1"/>
    <col min="215" max="215" width="0.7109375" style="3" customWidth="1"/>
    <col min="216" max="216" width="1.42578125" style="3" customWidth="1"/>
    <col min="217" max="217" width="2.42578125" style="3" customWidth="1"/>
    <col min="218" max="218" width="3.140625" style="3" customWidth="1"/>
    <col min="219" max="219" width="10.28515625" style="3" customWidth="1"/>
    <col min="220" max="220" width="0.7109375" style="3" customWidth="1"/>
    <col min="221" max="221" width="1.42578125" style="3" customWidth="1"/>
    <col min="222" max="222" width="2.42578125" style="3" customWidth="1"/>
    <col min="223" max="223" width="3.140625" style="3" customWidth="1"/>
    <col min="224" max="224" width="10.28515625" style="3" customWidth="1"/>
    <col min="225" max="225" width="0.7109375" style="3" customWidth="1"/>
    <col min="226" max="226" width="1.42578125" style="3" customWidth="1"/>
    <col min="227" max="227" width="2.42578125" style="3" customWidth="1"/>
    <col min="228" max="228" width="3.140625" style="3" customWidth="1"/>
    <col min="229" max="229" width="10.28515625" style="3" customWidth="1"/>
    <col min="230" max="230" width="0.7109375" style="3" customWidth="1"/>
    <col min="231" max="231" width="1.42578125" style="3" customWidth="1"/>
    <col min="232" max="232" width="2.42578125" style="3" customWidth="1"/>
    <col min="233" max="233" width="3.140625" style="3" customWidth="1"/>
    <col min="234" max="234" width="10.28515625" style="3" customWidth="1"/>
    <col min="235" max="235" width="0.7109375" style="3" customWidth="1"/>
    <col min="236" max="236" width="1.42578125" style="3" customWidth="1"/>
    <col min="237" max="237" width="2.42578125" style="3" customWidth="1"/>
    <col min="238" max="238" width="3.140625" style="3" customWidth="1"/>
    <col min="239" max="239" width="10.28515625" style="3" customWidth="1"/>
    <col min="240" max="240" width="0.7109375" style="3" customWidth="1"/>
    <col min="241" max="241" width="1.42578125" style="3" customWidth="1"/>
    <col min="242" max="242" width="2.42578125" style="3" customWidth="1"/>
    <col min="243" max="243" width="3.140625" style="3" customWidth="1"/>
    <col min="244" max="244" width="10.28515625" style="3" customWidth="1"/>
    <col min="245" max="245" width="0.7109375" style="3" customWidth="1"/>
    <col min="246" max="246" width="1.42578125" style="3" customWidth="1"/>
    <col min="247" max="247" width="2.42578125" style="3" customWidth="1"/>
    <col min="248" max="248" width="3.140625" style="3" customWidth="1"/>
    <col min="249" max="249" width="10.28515625" style="3" customWidth="1"/>
    <col min="250" max="250" width="0.7109375" style="3" customWidth="1"/>
    <col min="251" max="251" width="1.42578125" style="3" customWidth="1"/>
    <col min="252" max="252" width="2.42578125" style="3" customWidth="1"/>
    <col min="253" max="253" width="3.140625" style="3" customWidth="1"/>
    <col min="254" max="254" width="10.28515625" style="3" customWidth="1"/>
    <col min="255" max="255" width="0.7109375" style="3" customWidth="1"/>
    <col min="256" max="256" width="1.42578125" style="3" customWidth="1"/>
    <col min="257" max="257" width="2.42578125" style="3" customWidth="1"/>
    <col min="258" max="258" width="3.140625" style="3" customWidth="1"/>
    <col min="259" max="259" width="10.28515625" style="3" customWidth="1"/>
    <col min="260" max="260" width="0.7109375" style="3" customWidth="1"/>
    <col min="261" max="261" width="1.42578125" style="3" customWidth="1"/>
    <col min="262" max="262" width="2.42578125" style="3" customWidth="1"/>
    <col min="263" max="263" width="3.140625" style="3" customWidth="1"/>
    <col min="264" max="264" width="10.28515625" style="3" customWidth="1"/>
    <col min="265" max="265" width="0.7109375" style="3" customWidth="1"/>
    <col min="266" max="266" width="1.42578125" style="3" customWidth="1"/>
    <col min="267" max="267" width="2.42578125" style="3" customWidth="1"/>
    <col min="268" max="268" width="3.140625" style="3" customWidth="1"/>
    <col min="269" max="269" width="10.28515625" style="3" customWidth="1"/>
    <col min="270" max="270" width="0.7109375" style="3" customWidth="1"/>
    <col min="271" max="271" width="1.42578125" style="3" customWidth="1"/>
    <col min="272" max="272" width="2.42578125" style="3" customWidth="1"/>
    <col min="273" max="273" width="3.140625" style="3" customWidth="1"/>
    <col min="274" max="274" width="10.28515625" style="3" customWidth="1"/>
    <col min="275" max="275" width="0.7109375" style="3" customWidth="1"/>
    <col min="276" max="276" width="1.42578125" style="3" customWidth="1"/>
    <col min="277" max="277" width="2.42578125" style="3" customWidth="1"/>
    <col min="278" max="278" width="3.140625" style="3" customWidth="1"/>
    <col min="279" max="279" width="10.28515625" style="3" customWidth="1"/>
    <col min="280" max="280" width="0.7109375" style="3" customWidth="1"/>
    <col min="281" max="281" width="1.42578125" style="3" customWidth="1"/>
    <col min="282" max="282" width="2.42578125" style="3" customWidth="1"/>
    <col min="283" max="283" width="3.140625" style="3" customWidth="1"/>
    <col min="284" max="284" width="10.28515625" style="3" customWidth="1"/>
    <col min="285" max="285" width="0.7109375" style="3" customWidth="1"/>
    <col min="286" max="286" width="1.42578125" style="3" customWidth="1"/>
    <col min="287" max="287" width="2.42578125" style="3" customWidth="1"/>
    <col min="288" max="288" width="3.140625" style="3" customWidth="1"/>
    <col min="289" max="289" width="10.28515625" style="3" customWidth="1"/>
    <col min="290" max="290" width="0.7109375" style="3" customWidth="1"/>
    <col min="291" max="291" width="1.42578125" style="3" customWidth="1"/>
    <col min="292" max="292" width="2.42578125" style="3" customWidth="1"/>
    <col min="293" max="293" width="3.140625" style="3" customWidth="1"/>
    <col min="294" max="294" width="10.28515625" style="3" customWidth="1"/>
    <col min="295" max="295" width="0.7109375" style="3" customWidth="1"/>
    <col min="296" max="296" width="1.42578125" style="3" customWidth="1"/>
    <col min="297" max="297" width="2.42578125" style="3" customWidth="1"/>
    <col min="298" max="298" width="3.140625" style="3" customWidth="1"/>
    <col min="299" max="299" width="10.28515625" style="3" customWidth="1"/>
    <col min="300" max="300" width="0.7109375" style="3" customWidth="1"/>
    <col min="301" max="301" width="1.42578125" style="3" customWidth="1"/>
    <col min="302" max="302" width="2.42578125" style="3" customWidth="1"/>
    <col min="303" max="303" width="3.140625" style="3" customWidth="1"/>
    <col min="304" max="304" width="10.28515625" style="3" customWidth="1"/>
    <col min="305" max="305" width="0.7109375" style="3" customWidth="1"/>
    <col min="306" max="306" width="1.42578125" style="3" customWidth="1"/>
    <col min="307" max="307" width="2.42578125" style="3" customWidth="1"/>
    <col min="308" max="308" width="3.140625" style="3" customWidth="1"/>
    <col min="309" max="309" width="10.28515625" style="3" customWidth="1"/>
    <col min="310" max="310" width="0.7109375" style="3" customWidth="1"/>
    <col min="311" max="311" width="1.42578125" style="3" customWidth="1"/>
    <col min="312" max="312" width="2.42578125" style="3" customWidth="1"/>
    <col min="313" max="313" width="3.140625" style="3" customWidth="1"/>
    <col min="314" max="314" width="10.28515625" style="3" customWidth="1"/>
    <col min="315" max="315" width="0.7109375" style="3" customWidth="1"/>
    <col min="316" max="316" width="1.42578125" style="3" customWidth="1"/>
    <col min="317" max="317" width="2.42578125" style="3" customWidth="1"/>
    <col min="318" max="318" width="3.140625" style="3" customWidth="1"/>
    <col min="319" max="319" width="10.28515625" style="3" customWidth="1"/>
    <col min="320" max="320" width="0.7109375" style="3" customWidth="1"/>
    <col min="321" max="321" width="1.42578125" style="3" customWidth="1"/>
    <col min="322" max="322" width="2.42578125" style="3" customWidth="1"/>
    <col min="323" max="16384" width="14.42578125" style="2"/>
  </cols>
  <sheetData>
    <row r="1" spans="1:322" ht="22.5" customHeight="1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JR1" s="1"/>
      <c r="JS1" s="1"/>
      <c r="JT1" s="1"/>
      <c r="JU1" s="1"/>
      <c r="JV1" s="1"/>
      <c r="JW1" s="1"/>
      <c r="JX1" s="1"/>
      <c r="JY1" s="1"/>
      <c r="JZ1" s="1"/>
      <c r="KA1" s="1"/>
      <c r="KB1" s="1"/>
      <c r="KC1" s="1"/>
      <c r="KD1" s="1"/>
      <c r="KE1" s="1"/>
      <c r="KF1" s="1"/>
      <c r="KG1" s="1"/>
      <c r="KH1" s="1"/>
      <c r="KI1" s="1"/>
      <c r="KJ1" s="1"/>
      <c r="KK1" s="1"/>
      <c r="KL1" s="1"/>
      <c r="KM1" s="1"/>
      <c r="KN1" s="1"/>
      <c r="KO1" s="1"/>
      <c r="KP1" s="1"/>
      <c r="KQ1" s="1"/>
      <c r="KR1" s="1"/>
      <c r="KS1" s="1"/>
      <c r="KT1" s="1"/>
      <c r="KU1" s="1"/>
      <c r="KV1" s="1"/>
      <c r="KW1" s="1"/>
      <c r="KX1" s="1"/>
      <c r="KY1" s="1"/>
      <c r="KZ1" s="1"/>
      <c r="LA1" s="1"/>
      <c r="LB1" s="1"/>
      <c r="LC1" s="1"/>
      <c r="LD1" s="1"/>
      <c r="LE1" s="1"/>
      <c r="LF1" s="1"/>
      <c r="LG1" s="1"/>
      <c r="LH1" s="1"/>
      <c r="LI1" s="1"/>
      <c r="LJ1" s="1"/>
    </row>
    <row r="2" spans="1:322" ht="19.5" customHeigh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76" t="s">
        <v>2</v>
      </c>
      <c r="AX2" s="77"/>
      <c r="AY2" s="77"/>
      <c r="AZ2" s="77"/>
      <c r="BA2" s="77"/>
      <c r="BB2" s="77"/>
      <c r="BC2" s="4"/>
      <c r="BD2" s="74">
        <v>2026</v>
      </c>
      <c r="BE2" s="75"/>
      <c r="BF2" s="75"/>
      <c r="BG2" s="1"/>
      <c r="BH2" s="1"/>
      <c r="JR2" s="1"/>
      <c r="JS2" s="1"/>
      <c r="JT2" s="1"/>
      <c r="JU2" s="1"/>
      <c r="JV2" s="1"/>
      <c r="JW2" s="1"/>
      <c r="JX2" s="1"/>
      <c r="JY2" s="1"/>
      <c r="JZ2" s="1"/>
      <c r="KA2" s="1"/>
      <c r="KB2" s="1"/>
      <c r="KC2" s="1"/>
      <c r="KD2" s="1"/>
      <c r="KE2" s="1"/>
      <c r="KF2" s="1"/>
      <c r="KG2" s="1"/>
      <c r="KH2" s="1"/>
      <c r="KI2" s="1"/>
      <c r="KJ2" s="1"/>
      <c r="KK2" s="1"/>
      <c r="KL2" s="1"/>
      <c r="KM2" s="1"/>
      <c r="KN2" s="1"/>
      <c r="KO2" s="1"/>
      <c r="KP2" s="1"/>
      <c r="KQ2" s="1"/>
      <c r="KR2" s="1"/>
      <c r="KS2" s="1"/>
      <c r="KT2" s="1"/>
      <c r="KU2" s="1"/>
      <c r="KV2" s="1"/>
      <c r="KW2" s="1"/>
      <c r="KX2" s="1"/>
      <c r="KY2" s="1"/>
      <c r="KZ2" s="1"/>
      <c r="LA2" s="1"/>
      <c r="LB2" s="1"/>
      <c r="LC2" s="1"/>
      <c r="LD2" s="1"/>
      <c r="LE2" s="1"/>
      <c r="LF2" s="1"/>
      <c r="LG2" s="1"/>
      <c r="LH2" s="1"/>
      <c r="LI2" s="1"/>
      <c r="LJ2" s="1"/>
    </row>
    <row r="3" spans="1:322" ht="19.5" customHeight="1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JR3" s="1"/>
      <c r="JS3" s="1"/>
      <c r="JT3" s="1"/>
      <c r="JU3" s="1"/>
      <c r="JV3" s="1"/>
      <c r="JW3" s="1"/>
      <c r="JX3" s="1"/>
      <c r="JY3" s="1"/>
      <c r="JZ3" s="1"/>
      <c r="KA3" s="1"/>
      <c r="KB3" s="1"/>
      <c r="KC3" s="1"/>
      <c r="KD3" s="1"/>
      <c r="KE3" s="1"/>
      <c r="KF3" s="1"/>
      <c r="KG3" s="1"/>
      <c r="KH3" s="1"/>
      <c r="KI3" s="1"/>
      <c r="KJ3" s="1"/>
      <c r="KK3" s="1"/>
      <c r="KL3" s="1"/>
      <c r="KM3" s="1"/>
      <c r="KN3" s="1"/>
      <c r="KO3" s="1"/>
      <c r="KP3" s="1"/>
      <c r="KQ3" s="1"/>
      <c r="KR3" s="1"/>
      <c r="KS3" s="1"/>
      <c r="KT3" s="1"/>
      <c r="KU3" s="1"/>
      <c r="KV3" s="1"/>
      <c r="KW3" s="1"/>
      <c r="KX3" s="1"/>
      <c r="KY3" s="1"/>
      <c r="KZ3" s="1"/>
      <c r="LA3" s="1"/>
      <c r="LB3" s="1"/>
      <c r="LC3" s="1"/>
      <c r="LD3" s="1"/>
      <c r="LE3" s="1"/>
      <c r="LF3" s="1"/>
      <c r="LG3" s="1"/>
      <c r="LH3" s="1"/>
      <c r="LI3" s="1"/>
      <c r="LJ3" s="1"/>
    </row>
    <row r="4" spans="1:322" ht="19.5" customHeight="1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76"/>
      <c r="AX4" s="77"/>
      <c r="AY4" s="77"/>
      <c r="AZ4" s="77"/>
      <c r="BA4" s="77"/>
      <c r="BB4" s="77"/>
      <c r="BC4" s="4"/>
      <c r="BD4" s="3">
        <v>1</v>
      </c>
      <c r="BE4" s="1"/>
      <c r="BF4" s="1"/>
      <c r="BG4" s="1"/>
      <c r="BH4" s="1"/>
      <c r="JR4" s="1"/>
      <c r="JS4" s="1"/>
      <c r="JT4" s="1"/>
      <c r="JU4" s="1"/>
      <c r="JV4" s="1"/>
      <c r="JW4" s="1"/>
      <c r="JX4" s="1"/>
      <c r="JY4" s="1"/>
      <c r="JZ4" s="1"/>
      <c r="KA4" s="1"/>
      <c r="KB4" s="1"/>
      <c r="KC4" s="1"/>
      <c r="KD4" s="1"/>
      <c r="KE4" s="1"/>
      <c r="KF4" s="1"/>
      <c r="KG4" s="1"/>
      <c r="KH4" s="1"/>
      <c r="KI4" s="1"/>
      <c r="KJ4" s="1"/>
      <c r="KK4" s="1"/>
      <c r="KL4" s="1"/>
      <c r="KM4" s="1"/>
      <c r="KN4" s="1"/>
      <c r="KO4" s="1"/>
      <c r="KP4" s="1"/>
      <c r="KQ4" s="1"/>
      <c r="KR4" s="1"/>
      <c r="KS4" s="1"/>
      <c r="KT4" s="1"/>
      <c r="KU4" s="1"/>
      <c r="KV4" s="1"/>
      <c r="KW4" s="1"/>
      <c r="KX4" s="1"/>
      <c r="KY4" s="1"/>
      <c r="KZ4" s="1"/>
      <c r="LA4" s="1"/>
      <c r="LB4" s="1"/>
      <c r="LC4" s="1"/>
      <c r="LD4" s="1"/>
      <c r="LE4" s="1"/>
      <c r="LF4" s="1"/>
      <c r="LG4" s="1"/>
      <c r="LH4" s="1"/>
      <c r="LI4" s="1"/>
      <c r="LJ4" s="1"/>
    </row>
    <row r="5" spans="1:322" ht="22.5" customHeight="1" x14ac:dyDescent="0.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  <c r="LF5" s="1"/>
      <c r="LG5" s="1"/>
      <c r="LH5" s="1"/>
      <c r="LI5" s="1"/>
      <c r="LJ5" s="1"/>
    </row>
    <row r="6" spans="1:322" s="13" customFormat="1" ht="24" customHeight="1" x14ac:dyDescent="0.2">
      <c r="A6" s="4"/>
      <c r="B6" s="79" t="str">
        <f>PROPER(TEXT(C8,"mmmm"))</f>
        <v>Janvier</v>
      </c>
      <c r="C6" s="79"/>
      <c r="D6" s="79"/>
      <c r="E6" s="79"/>
      <c r="F6" s="4"/>
      <c r="G6" s="79" t="str">
        <f>PROPER(TEXT(H8,"mmmm"))</f>
        <v>Février</v>
      </c>
      <c r="H6" s="79"/>
      <c r="I6" s="79"/>
      <c r="J6" s="79"/>
      <c r="K6" s="4"/>
      <c r="L6" s="79" t="str">
        <f>PROPER(TEXT(M8,"mmmm"))</f>
        <v>Mars</v>
      </c>
      <c r="M6" s="79"/>
      <c r="N6" s="79"/>
      <c r="O6" s="79"/>
      <c r="P6" s="4"/>
      <c r="Q6" s="79" t="str">
        <f>PROPER(TEXT(R8,"mmmm"))</f>
        <v>Avril</v>
      </c>
      <c r="R6" s="79"/>
      <c r="S6" s="79"/>
      <c r="T6" s="79"/>
      <c r="U6" s="4"/>
      <c r="V6" s="79" t="str">
        <f>PROPER(TEXT(W8,"mmmm"))</f>
        <v>Mai</v>
      </c>
      <c r="W6" s="79"/>
      <c r="X6" s="79"/>
      <c r="Y6" s="79"/>
      <c r="Z6" s="4"/>
      <c r="AA6" s="79" t="str">
        <f>PROPER(TEXT(AB8,"mmmm"))</f>
        <v>Juin</v>
      </c>
      <c r="AB6" s="79"/>
      <c r="AC6" s="79"/>
      <c r="AD6" s="79"/>
      <c r="AE6" s="4"/>
      <c r="AF6" s="79" t="str">
        <f>PROPER(TEXT(AG8,"mmmm"))</f>
        <v>Juillet</v>
      </c>
      <c r="AG6" s="79"/>
      <c r="AH6" s="79"/>
      <c r="AI6" s="79"/>
      <c r="AJ6" s="4"/>
      <c r="AK6" s="79" t="str">
        <f>PROPER(TEXT(AL8,"mmmm"))</f>
        <v>Août</v>
      </c>
      <c r="AL6" s="79"/>
      <c r="AM6" s="79"/>
      <c r="AN6" s="79"/>
      <c r="AO6" s="4"/>
      <c r="AP6" s="79" t="str">
        <f>PROPER(TEXT(AQ8,"mmmm"))</f>
        <v>Septembre</v>
      </c>
      <c r="AQ6" s="79"/>
      <c r="AR6" s="79"/>
      <c r="AS6" s="79"/>
      <c r="AT6" s="4"/>
      <c r="AU6" s="79" t="str">
        <f>PROPER(TEXT(AV8,"mmmm"))</f>
        <v>Octobre</v>
      </c>
      <c r="AV6" s="79"/>
      <c r="AW6" s="79"/>
      <c r="AX6" s="79"/>
      <c r="AY6" s="4"/>
      <c r="AZ6" s="79" t="str">
        <f>PROPER(TEXT(BA8,"mmmm"))</f>
        <v>Novembre</v>
      </c>
      <c r="BA6" s="79"/>
      <c r="BB6" s="79"/>
      <c r="BC6" s="79"/>
      <c r="BD6" s="4"/>
      <c r="BE6" s="79" t="str">
        <f>PROPER(TEXT(BF8,"mmmm"))</f>
        <v>Décembre</v>
      </c>
      <c r="BF6" s="79"/>
      <c r="BG6" s="79"/>
      <c r="BH6" s="79"/>
      <c r="BI6" s="2"/>
      <c r="BJ6" s="2"/>
      <c r="BK6" s="2"/>
      <c r="BL6" s="2"/>
      <c r="BM6" s="2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  <c r="FL6" s="3"/>
      <c r="FM6" s="3"/>
      <c r="FN6" s="3"/>
      <c r="FO6" s="3"/>
      <c r="FP6" s="3"/>
      <c r="FQ6" s="3"/>
      <c r="FR6" s="3"/>
      <c r="FS6" s="3"/>
      <c r="FT6" s="3"/>
      <c r="FU6" s="3"/>
      <c r="FV6" s="3"/>
      <c r="FW6" s="3"/>
      <c r="FX6" s="3"/>
      <c r="FY6" s="3"/>
      <c r="FZ6" s="3"/>
      <c r="GA6" s="3"/>
      <c r="GB6" s="3"/>
      <c r="GC6" s="3"/>
      <c r="GD6" s="3"/>
      <c r="GE6" s="3"/>
      <c r="GF6" s="3"/>
      <c r="GG6" s="3"/>
      <c r="GH6" s="3"/>
      <c r="GI6" s="3"/>
      <c r="GJ6" s="3"/>
      <c r="GK6" s="3"/>
      <c r="GL6" s="3"/>
      <c r="GM6" s="3"/>
      <c r="GN6" s="3"/>
      <c r="GO6" s="3"/>
      <c r="GP6" s="3"/>
      <c r="GQ6" s="3"/>
      <c r="GR6" s="3"/>
      <c r="GS6" s="3"/>
      <c r="GT6" s="3"/>
      <c r="GU6" s="3"/>
      <c r="GV6" s="3"/>
      <c r="GW6" s="3"/>
      <c r="GX6" s="3"/>
      <c r="GY6" s="3"/>
      <c r="GZ6" s="3"/>
      <c r="HA6" s="3"/>
      <c r="HB6" s="3"/>
      <c r="HC6" s="3"/>
      <c r="HD6" s="3"/>
      <c r="HE6" s="3"/>
      <c r="HF6" s="3"/>
      <c r="HG6" s="3"/>
      <c r="HH6" s="3"/>
      <c r="HI6" s="3"/>
      <c r="HJ6" s="3"/>
      <c r="HK6" s="3"/>
      <c r="HL6" s="3"/>
      <c r="HM6" s="3"/>
      <c r="HN6" s="3"/>
      <c r="HO6" s="3"/>
      <c r="HP6" s="3"/>
      <c r="HQ6" s="3"/>
      <c r="HR6" s="3"/>
      <c r="HS6" s="3"/>
      <c r="HT6" s="3"/>
      <c r="HU6" s="3"/>
      <c r="HV6" s="3"/>
      <c r="HW6" s="3"/>
      <c r="HX6" s="3"/>
      <c r="HY6" s="3"/>
      <c r="HZ6" s="3"/>
      <c r="IA6" s="3"/>
      <c r="IB6" s="3"/>
      <c r="IC6" s="3"/>
      <c r="ID6" s="3"/>
      <c r="IE6" s="3"/>
      <c r="IF6" s="3"/>
      <c r="IG6" s="3"/>
      <c r="IH6" s="3"/>
      <c r="II6" s="3"/>
      <c r="IJ6" s="3"/>
      <c r="IK6" s="3"/>
      <c r="IL6" s="3"/>
      <c r="IM6" s="3"/>
      <c r="IN6" s="3"/>
      <c r="IO6" s="3"/>
      <c r="IP6" s="3"/>
      <c r="IQ6" s="3"/>
      <c r="IR6" s="3"/>
      <c r="IS6" s="3"/>
      <c r="IT6" s="3"/>
      <c r="IU6" s="3"/>
      <c r="IV6" s="3"/>
      <c r="IW6" s="3"/>
      <c r="IX6" s="3"/>
      <c r="IY6" s="3"/>
      <c r="IZ6" s="3"/>
      <c r="JA6" s="3"/>
      <c r="JB6" s="3"/>
      <c r="JC6" s="3"/>
      <c r="JD6" s="3"/>
      <c r="JE6" s="3"/>
      <c r="JF6" s="3"/>
      <c r="JG6" s="3"/>
      <c r="JH6" s="3"/>
      <c r="JI6" s="3"/>
      <c r="JJ6" s="3"/>
      <c r="JK6" s="3"/>
      <c r="JL6" s="3"/>
      <c r="JM6" s="3"/>
      <c r="JN6" s="3"/>
      <c r="JO6" s="3"/>
      <c r="JP6" s="3"/>
      <c r="JQ6" s="3"/>
      <c r="JR6" s="4"/>
      <c r="JS6" s="4"/>
      <c r="JT6" s="4"/>
      <c r="JU6" s="4"/>
      <c r="JV6" s="4"/>
      <c r="JW6" s="4"/>
      <c r="JX6" s="4"/>
      <c r="JY6" s="4"/>
      <c r="JZ6" s="4"/>
      <c r="KA6" s="4"/>
      <c r="KB6" s="4"/>
      <c r="KC6" s="4"/>
      <c r="KD6" s="4"/>
      <c r="KE6" s="4"/>
      <c r="KF6" s="4"/>
      <c r="KG6" s="4"/>
      <c r="KH6" s="4"/>
      <c r="KI6" s="4"/>
      <c r="KJ6" s="4"/>
      <c r="KK6" s="4"/>
      <c r="KL6" s="4"/>
      <c r="KM6" s="4"/>
      <c r="KN6" s="4"/>
      <c r="KO6" s="4"/>
      <c r="KP6" s="4"/>
      <c r="KQ6" s="4"/>
      <c r="KR6" s="4"/>
      <c r="KS6" s="4"/>
      <c r="KT6" s="4"/>
      <c r="KU6" s="4"/>
      <c r="KV6" s="4"/>
      <c r="KW6" s="4"/>
      <c r="KX6" s="4"/>
      <c r="KY6" s="4"/>
      <c r="KZ6" s="4"/>
      <c r="LA6" s="4"/>
      <c r="LB6" s="4"/>
      <c r="LC6" s="4"/>
      <c r="LD6" s="4"/>
      <c r="LE6" s="4"/>
      <c r="LF6" s="4"/>
      <c r="LG6" s="4"/>
      <c r="LH6" s="4"/>
      <c r="LI6" s="4"/>
      <c r="LJ6" s="4"/>
    </row>
    <row r="7" spans="1:322" s="12" customFormat="1" ht="19.5" customHeight="1" x14ac:dyDescent="0.2">
      <c r="A7" s="10"/>
      <c r="B7" s="78">
        <f>YEAR(C8)</f>
        <v>2026</v>
      </c>
      <c r="C7" s="78"/>
      <c r="D7" s="78"/>
      <c r="E7" s="78"/>
      <c r="F7" s="10"/>
      <c r="G7" s="78">
        <f>YEAR(H8)</f>
        <v>2026</v>
      </c>
      <c r="H7" s="78"/>
      <c r="I7" s="78"/>
      <c r="J7" s="78"/>
      <c r="K7" s="10"/>
      <c r="L7" s="78">
        <f>YEAR(M8)</f>
        <v>2026</v>
      </c>
      <c r="M7" s="78"/>
      <c r="N7" s="78"/>
      <c r="O7" s="78"/>
      <c r="P7" s="10"/>
      <c r="Q7" s="78">
        <f>YEAR(R8)</f>
        <v>2026</v>
      </c>
      <c r="R7" s="78"/>
      <c r="S7" s="78"/>
      <c r="T7" s="78"/>
      <c r="U7" s="10"/>
      <c r="V7" s="78">
        <f>YEAR(W8)</f>
        <v>2026</v>
      </c>
      <c r="W7" s="78"/>
      <c r="X7" s="78"/>
      <c r="Y7" s="78"/>
      <c r="Z7" s="10"/>
      <c r="AA7" s="78">
        <f>YEAR(AB8)</f>
        <v>2026</v>
      </c>
      <c r="AB7" s="78"/>
      <c r="AC7" s="78"/>
      <c r="AD7" s="78"/>
      <c r="AE7" s="10"/>
      <c r="AF7" s="78">
        <f>YEAR(AG8)</f>
        <v>2026</v>
      </c>
      <c r="AG7" s="78"/>
      <c r="AH7" s="78"/>
      <c r="AI7" s="78"/>
      <c r="AJ7" s="10"/>
      <c r="AK7" s="78">
        <f>YEAR(AL8)</f>
        <v>2026</v>
      </c>
      <c r="AL7" s="78"/>
      <c r="AM7" s="78"/>
      <c r="AN7" s="78"/>
      <c r="AO7" s="10"/>
      <c r="AP7" s="78">
        <f>YEAR(AQ8)</f>
        <v>2026</v>
      </c>
      <c r="AQ7" s="78"/>
      <c r="AR7" s="78"/>
      <c r="AS7" s="78"/>
      <c r="AT7" s="10"/>
      <c r="AU7" s="78">
        <f>YEAR(AV8)</f>
        <v>2026</v>
      </c>
      <c r="AV7" s="78"/>
      <c r="AW7" s="78"/>
      <c r="AX7" s="78"/>
      <c r="AY7" s="10"/>
      <c r="AZ7" s="78">
        <f>YEAR(BA8)</f>
        <v>2026</v>
      </c>
      <c r="BA7" s="78"/>
      <c r="BB7" s="78"/>
      <c r="BC7" s="78"/>
      <c r="BD7" s="10"/>
      <c r="BE7" s="78">
        <f>YEAR(BF8)</f>
        <v>2026</v>
      </c>
      <c r="BF7" s="78"/>
      <c r="BG7" s="78"/>
      <c r="BH7" s="78"/>
      <c r="BI7" s="2"/>
      <c r="BJ7" s="2"/>
      <c r="BK7" s="2"/>
      <c r="BL7" s="2"/>
      <c r="BM7" s="2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3"/>
      <c r="FR7" s="3"/>
      <c r="FS7" s="3"/>
      <c r="FT7" s="3"/>
      <c r="FU7" s="3"/>
      <c r="FV7" s="3"/>
      <c r="FW7" s="3"/>
      <c r="FX7" s="3"/>
      <c r="FY7" s="3"/>
      <c r="FZ7" s="3"/>
      <c r="GA7" s="3"/>
      <c r="GB7" s="3"/>
      <c r="GC7" s="3"/>
      <c r="GD7" s="3"/>
      <c r="GE7" s="3"/>
      <c r="GF7" s="3"/>
      <c r="GG7" s="3"/>
      <c r="GH7" s="3"/>
      <c r="GI7" s="3"/>
      <c r="GJ7" s="3"/>
      <c r="GK7" s="3"/>
      <c r="GL7" s="3"/>
      <c r="GM7" s="3"/>
      <c r="GN7" s="3"/>
      <c r="GO7" s="3"/>
      <c r="GP7" s="3"/>
      <c r="GQ7" s="3"/>
      <c r="GR7" s="3"/>
      <c r="GS7" s="3"/>
      <c r="GT7" s="3"/>
      <c r="GU7" s="3"/>
      <c r="GV7" s="3"/>
      <c r="GW7" s="3"/>
      <c r="GX7" s="3"/>
      <c r="GY7" s="3"/>
      <c r="GZ7" s="3"/>
      <c r="HA7" s="3"/>
      <c r="HB7" s="3"/>
      <c r="HC7" s="3"/>
      <c r="HD7" s="3"/>
      <c r="HE7" s="3"/>
      <c r="HF7" s="3"/>
      <c r="HG7" s="3"/>
      <c r="HH7" s="3"/>
      <c r="HI7" s="3"/>
      <c r="HJ7" s="3"/>
      <c r="HK7" s="3"/>
      <c r="HL7" s="3"/>
      <c r="HM7" s="3"/>
      <c r="HN7" s="3"/>
      <c r="HO7" s="3"/>
      <c r="HP7" s="3"/>
      <c r="HQ7" s="3"/>
      <c r="HR7" s="3"/>
      <c r="HS7" s="3"/>
      <c r="HT7" s="3"/>
      <c r="HU7" s="3"/>
      <c r="HV7" s="3"/>
      <c r="HW7" s="3"/>
      <c r="HX7" s="3"/>
      <c r="HY7" s="3"/>
      <c r="HZ7" s="3"/>
      <c r="IA7" s="3"/>
      <c r="IB7" s="3"/>
      <c r="IC7" s="3"/>
      <c r="ID7" s="3"/>
      <c r="IE7" s="3"/>
      <c r="IF7" s="3"/>
      <c r="IG7" s="3"/>
      <c r="IH7" s="3"/>
      <c r="II7" s="3"/>
      <c r="IJ7" s="3"/>
      <c r="IK7" s="3"/>
      <c r="IL7" s="3"/>
      <c r="IM7" s="3"/>
      <c r="IN7" s="3"/>
      <c r="IO7" s="3"/>
      <c r="IP7" s="3"/>
      <c r="IQ7" s="3"/>
      <c r="IR7" s="3"/>
      <c r="IS7" s="3"/>
      <c r="IT7" s="3"/>
      <c r="IU7" s="3"/>
      <c r="IV7" s="3"/>
      <c r="IW7" s="3"/>
      <c r="IX7" s="3"/>
      <c r="IY7" s="3"/>
      <c r="IZ7" s="3"/>
      <c r="JA7" s="3"/>
      <c r="JB7" s="3"/>
      <c r="JC7" s="3"/>
      <c r="JD7" s="3"/>
      <c r="JE7" s="3"/>
      <c r="JF7" s="3"/>
      <c r="JG7" s="3"/>
      <c r="JH7" s="3"/>
      <c r="JI7" s="3"/>
      <c r="JJ7" s="3"/>
      <c r="JK7" s="3"/>
      <c r="JL7" s="3"/>
      <c r="JM7" s="3"/>
      <c r="JN7" s="3"/>
      <c r="JO7" s="3"/>
      <c r="JP7" s="3"/>
      <c r="JQ7" s="3"/>
      <c r="JR7" s="11"/>
      <c r="JS7" s="11"/>
      <c r="JT7" s="11"/>
      <c r="JU7" s="11"/>
      <c r="JV7" s="11"/>
      <c r="JW7" s="11"/>
      <c r="JX7" s="11"/>
      <c r="JY7" s="11"/>
      <c r="JZ7" s="11"/>
      <c r="KA7" s="11"/>
      <c r="KB7" s="11"/>
      <c r="KC7" s="11"/>
      <c r="KD7" s="11"/>
      <c r="KE7" s="11"/>
      <c r="KF7" s="11"/>
      <c r="KG7" s="11"/>
      <c r="KH7" s="11"/>
      <c r="KI7" s="11"/>
      <c r="KJ7" s="11"/>
      <c r="KK7" s="11"/>
      <c r="KL7" s="11"/>
      <c r="KM7" s="11"/>
      <c r="KN7" s="11"/>
      <c r="KO7" s="11"/>
      <c r="KP7" s="11"/>
      <c r="KQ7" s="11"/>
      <c r="KR7" s="11"/>
      <c r="KS7" s="11"/>
      <c r="KT7" s="11"/>
      <c r="KU7" s="11"/>
      <c r="KV7" s="11"/>
      <c r="KW7" s="11"/>
      <c r="KX7" s="11"/>
      <c r="KY7" s="11"/>
      <c r="KZ7" s="11"/>
      <c r="LA7" s="11"/>
      <c r="LB7" s="11"/>
      <c r="LC7" s="11"/>
      <c r="LD7" s="11"/>
      <c r="LE7" s="11"/>
      <c r="LF7" s="11"/>
      <c r="LG7" s="11"/>
      <c r="LH7" s="11"/>
      <c r="LI7" s="11"/>
      <c r="LJ7" s="11"/>
    </row>
    <row r="8" spans="1:322" ht="17.25" customHeight="1" x14ac:dyDescent="0.2">
      <c r="A8" s="5"/>
      <c r="B8" s="6" t="str">
        <f>IF(C8&lt;&gt;"",UPPER(LEFT(TEXT(C8,"jjj"))),"")</f>
        <v>J</v>
      </c>
      <c r="C8" s="7">
        <f>DATE(annee,ROUNDDOWN(COLUMN()/5,0)+mois,1)</f>
        <v>46023</v>
      </c>
      <c r="D8" s="8"/>
      <c r="E8" s="9"/>
      <c r="F8" s="5"/>
      <c r="G8" s="6" t="str">
        <f t="shared" ref="G8:G23" si="0">IF(H8&lt;&gt;"",UPPER(LEFT(TEXT(H8,"jjj"))),"")</f>
        <v>D</v>
      </c>
      <c r="H8" s="7">
        <f>DATE(annee,ROUNDDOWN(COLUMN()/5,0)+mois,1)</f>
        <v>46054</v>
      </c>
      <c r="I8" s="8"/>
      <c r="J8" s="9"/>
      <c r="K8" s="5"/>
      <c r="L8" s="6" t="str">
        <f t="shared" ref="L8:L23" si="1">IF(M8&lt;&gt;"",UPPER(LEFT(TEXT(M8,"jjj"))),"")</f>
        <v>D</v>
      </c>
      <c r="M8" s="7">
        <f>DATE(annee,ROUNDDOWN(COLUMN()/5,0)+mois,1)</f>
        <v>46082</v>
      </c>
      <c r="N8" s="8"/>
      <c r="O8" s="9"/>
      <c r="P8" s="5"/>
      <c r="Q8" s="6" t="str">
        <f t="shared" ref="Q8:Q23" si="2">IF(R8&lt;&gt;"",UPPER(LEFT(TEXT(R8,"jjj"))),"")</f>
        <v>M</v>
      </c>
      <c r="R8" s="7">
        <f>DATE(annee,ROUNDDOWN(COLUMN()/5,0)+mois,1)</f>
        <v>46113</v>
      </c>
      <c r="S8" s="8"/>
      <c r="T8" s="9"/>
      <c r="U8" s="5"/>
      <c r="V8" s="6" t="str">
        <f t="shared" ref="V8:V23" si="3">IF(W8&lt;&gt;"",UPPER(LEFT(TEXT(W8,"jjj"))),"")</f>
        <v>V</v>
      </c>
      <c r="W8" s="7">
        <f>DATE(annee,ROUNDDOWN(COLUMN()/5,0)+mois,1)</f>
        <v>46143</v>
      </c>
      <c r="X8" s="8"/>
      <c r="Y8" s="9"/>
      <c r="Z8" s="5"/>
      <c r="AA8" s="6" t="str">
        <f t="shared" ref="AA8:AA23" si="4">IF(AB8&lt;&gt;"",UPPER(LEFT(TEXT(AB8,"jjj"))),"")</f>
        <v>L</v>
      </c>
      <c r="AB8" s="7">
        <f>DATE(annee,ROUNDDOWN(COLUMN()/5,0)+mois,1)</f>
        <v>46174</v>
      </c>
      <c r="AC8" s="8"/>
      <c r="AD8" s="9"/>
      <c r="AE8" s="5"/>
      <c r="AF8" s="6" t="str">
        <f t="shared" ref="AF8:AF23" si="5">IF(AG8&lt;&gt;"",UPPER(LEFT(TEXT(AG8,"jjj"))),"")</f>
        <v>M</v>
      </c>
      <c r="AG8" s="7">
        <f>DATE(annee,ROUNDDOWN(COLUMN()/5,0)+mois,1)</f>
        <v>46204</v>
      </c>
      <c r="AH8" s="8"/>
      <c r="AI8" s="9"/>
      <c r="AJ8" s="5"/>
      <c r="AK8" s="6" t="str">
        <f t="shared" ref="AK8:AK23" si="6">IF(AL8&lt;&gt;"",UPPER(LEFT(TEXT(AL8,"jjj"))),"")</f>
        <v>S</v>
      </c>
      <c r="AL8" s="7">
        <f>DATE(annee,ROUNDDOWN(COLUMN()/5,0)+mois,1)</f>
        <v>46235</v>
      </c>
      <c r="AM8" s="8"/>
      <c r="AN8" s="9"/>
      <c r="AO8" s="5"/>
      <c r="AP8" s="6" t="str">
        <f t="shared" ref="AP8:AP23" si="7">IF(AQ8&lt;&gt;"",UPPER(LEFT(TEXT(AQ8,"jjj"))),"")</f>
        <v>M</v>
      </c>
      <c r="AQ8" s="7">
        <f>DATE(annee,ROUNDDOWN(COLUMN()/5,0)+mois,1)</f>
        <v>46266</v>
      </c>
      <c r="AR8" s="8"/>
      <c r="AS8" s="9"/>
      <c r="AT8" s="5"/>
      <c r="AU8" s="6" t="str">
        <f t="shared" ref="AU8:AU23" si="8">IF(AV8&lt;&gt;"",UPPER(LEFT(TEXT(AV8,"jjj"))),"")</f>
        <v>J</v>
      </c>
      <c r="AV8" s="7">
        <f>DATE(annee,ROUNDDOWN(COLUMN()/5,0)+mois,1)</f>
        <v>46296</v>
      </c>
      <c r="AW8" s="8"/>
      <c r="AX8" s="9"/>
      <c r="AY8" s="5"/>
      <c r="AZ8" s="6" t="str">
        <f t="shared" ref="AZ8:AZ23" si="9">IF(BA8&lt;&gt;"",UPPER(LEFT(TEXT(BA8,"jjj"))),"")</f>
        <v>D</v>
      </c>
      <c r="BA8" s="7">
        <f>DATE(annee,ROUNDDOWN(COLUMN()/5,0)+mois,1)</f>
        <v>46327</v>
      </c>
      <c r="BB8" s="8"/>
      <c r="BC8" s="9"/>
      <c r="BD8" s="5"/>
      <c r="BE8" s="6" t="str">
        <f t="shared" ref="BE8:BE23" si="10">IF(BF8&lt;&gt;"",UPPER(LEFT(TEXT(BF8,"jjj"))),"")</f>
        <v>M</v>
      </c>
      <c r="BF8" s="7">
        <f>DATE(annee,ROUNDDOWN(COLUMN()/5,0)+mois,1)</f>
        <v>46357</v>
      </c>
      <c r="BG8" s="8"/>
      <c r="BH8" s="9"/>
      <c r="JR8" s="5"/>
      <c r="JS8" s="5"/>
      <c r="JT8" s="5"/>
      <c r="JU8" s="5"/>
      <c r="JV8" s="5"/>
      <c r="JW8" s="5"/>
      <c r="JX8" s="5"/>
      <c r="JY8" s="5"/>
      <c r="JZ8" s="5"/>
      <c r="KA8" s="5"/>
      <c r="KB8" s="5"/>
      <c r="KC8" s="5"/>
      <c r="KD8" s="5"/>
      <c r="KE8" s="5"/>
      <c r="KF8" s="5"/>
      <c r="KG8" s="5"/>
      <c r="KH8" s="5"/>
      <c r="KI8" s="5"/>
      <c r="KJ8" s="5"/>
      <c r="KK8" s="5"/>
      <c r="KL8" s="5"/>
      <c r="KM8" s="5"/>
      <c r="KN8" s="5"/>
      <c r="KO8" s="5"/>
      <c r="KP8" s="5"/>
      <c r="KQ8" s="5"/>
      <c r="KR8" s="5"/>
      <c r="KS8" s="5"/>
      <c r="KT8" s="5"/>
      <c r="KU8" s="5"/>
      <c r="KV8" s="5"/>
      <c r="KW8" s="5"/>
      <c r="KX8" s="5"/>
      <c r="KY8" s="5"/>
      <c r="KZ8" s="5"/>
      <c r="LA8" s="5"/>
      <c r="LB8" s="5"/>
      <c r="LC8" s="5"/>
      <c r="LD8" s="5"/>
      <c r="LE8" s="5"/>
      <c r="LF8" s="5"/>
      <c r="LG8" s="5"/>
      <c r="LH8" s="5"/>
      <c r="LI8" s="5"/>
      <c r="LJ8" s="5"/>
    </row>
    <row r="9" spans="1:322" ht="17.25" customHeight="1" x14ac:dyDescent="0.2">
      <c r="A9" s="5"/>
      <c r="B9" s="6" t="str">
        <f t="shared" ref="B9:B38" si="11">IF(C9&lt;&gt;"",UPPER(LEFT(TEXT(C9,"jjj"))),"")</f>
        <v>V</v>
      </c>
      <c r="C9" s="7">
        <f>C8+1</f>
        <v>46024</v>
      </c>
      <c r="D9" s="8"/>
      <c r="E9" s="9"/>
      <c r="F9" s="5"/>
      <c r="G9" s="6" t="str">
        <f t="shared" si="0"/>
        <v>L</v>
      </c>
      <c r="H9" s="7">
        <f t="shared" ref="H9:H35" si="12">H8+1</f>
        <v>46055</v>
      </c>
      <c r="I9" s="8"/>
      <c r="J9" s="9"/>
      <c r="K9" s="5"/>
      <c r="L9" s="6" t="str">
        <f t="shared" si="1"/>
        <v>L</v>
      </c>
      <c r="M9" s="7">
        <f t="shared" ref="M9:M35" si="13">M8+1</f>
        <v>46083</v>
      </c>
      <c r="N9" s="8"/>
      <c r="O9" s="9"/>
      <c r="P9" s="5"/>
      <c r="Q9" s="6" t="str">
        <f t="shared" si="2"/>
        <v>J</v>
      </c>
      <c r="R9" s="7">
        <f t="shared" ref="R9:R35" si="14">R8+1</f>
        <v>46114</v>
      </c>
      <c r="S9" s="8"/>
      <c r="T9" s="9"/>
      <c r="U9" s="5"/>
      <c r="V9" s="6" t="str">
        <f t="shared" si="3"/>
        <v>S</v>
      </c>
      <c r="W9" s="7">
        <f t="shared" ref="W9:W35" si="15">W8+1</f>
        <v>46144</v>
      </c>
      <c r="X9" s="8"/>
      <c r="Y9" s="9"/>
      <c r="Z9" s="5"/>
      <c r="AA9" s="6" t="str">
        <f t="shared" si="4"/>
        <v>M</v>
      </c>
      <c r="AB9" s="7">
        <f t="shared" ref="AB9:AB35" si="16">AB8+1</f>
        <v>46175</v>
      </c>
      <c r="AC9" s="8"/>
      <c r="AD9" s="9"/>
      <c r="AE9" s="5"/>
      <c r="AF9" s="6" t="str">
        <f t="shared" si="5"/>
        <v>J</v>
      </c>
      <c r="AG9" s="7">
        <f t="shared" ref="AG9:AG35" si="17">AG8+1</f>
        <v>46205</v>
      </c>
      <c r="AH9" s="8"/>
      <c r="AI9" s="9"/>
      <c r="AJ9" s="5"/>
      <c r="AK9" s="6" t="str">
        <f t="shared" si="6"/>
        <v>D</v>
      </c>
      <c r="AL9" s="7">
        <f t="shared" ref="AL9:AL35" si="18">AL8+1</f>
        <v>46236</v>
      </c>
      <c r="AM9" s="8"/>
      <c r="AN9" s="9"/>
      <c r="AO9" s="5"/>
      <c r="AP9" s="6" t="str">
        <f t="shared" si="7"/>
        <v>M</v>
      </c>
      <c r="AQ9" s="7">
        <f t="shared" ref="AQ9:AQ35" si="19">AQ8+1</f>
        <v>46267</v>
      </c>
      <c r="AR9" s="8"/>
      <c r="AS9" s="9"/>
      <c r="AT9" s="5"/>
      <c r="AU9" s="6" t="str">
        <f t="shared" si="8"/>
        <v>V</v>
      </c>
      <c r="AV9" s="7">
        <f t="shared" ref="AV9:AV35" si="20">AV8+1</f>
        <v>46297</v>
      </c>
      <c r="AW9" s="8"/>
      <c r="AX9" s="9"/>
      <c r="AY9" s="5"/>
      <c r="AZ9" s="6" t="str">
        <f t="shared" si="9"/>
        <v>L</v>
      </c>
      <c r="BA9" s="7">
        <f t="shared" ref="BA9:BA35" si="21">BA8+1</f>
        <v>46328</v>
      </c>
      <c r="BB9" s="8"/>
      <c r="BC9" s="9"/>
      <c r="BD9" s="5"/>
      <c r="BE9" s="6" t="str">
        <f t="shared" si="10"/>
        <v>M</v>
      </c>
      <c r="BF9" s="7">
        <f t="shared" ref="BF9:BF35" si="22">BF8+1</f>
        <v>46358</v>
      </c>
      <c r="BG9" s="8"/>
      <c r="BH9" s="9"/>
      <c r="JR9" s="5"/>
      <c r="JS9" s="5"/>
      <c r="JT9" s="5"/>
      <c r="JU9" s="5"/>
      <c r="JV9" s="5"/>
      <c r="JW9" s="5"/>
      <c r="JX9" s="5"/>
      <c r="JY9" s="5"/>
      <c r="JZ9" s="5"/>
      <c r="KA9" s="5"/>
      <c r="KB9" s="5"/>
      <c r="KC9" s="5"/>
      <c r="KD9" s="5"/>
      <c r="KE9" s="5"/>
      <c r="KF9" s="5"/>
      <c r="KG9" s="5"/>
      <c r="KH9" s="5"/>
      <c r="KI9" s="5"/>
      <c r="KJ9" s="5"/>
      <c r="KK9" s="5"/>
      <c r="KL9" s="5"/>
      <c r="KM9" s="5"/>
      <c r="KN9" s="5"/>
      <c r="KO9" s="5"/>
      <c r="KP9" s="5"/>
      <c r="KQ9" s="5"/>
      <c r="KR9" s="5"/>
      <c r="KS9" s="5"/>
      <c r="KT9" s="5"/>
      <c r="KU9" s="5"/>
      <c r="KV9" s="5"/>
      <c r="KW9" s="5"/>
      <c r="KX9" s="5"/>
      <c r="KY9" s="5"/>
      <c r="KZ9" s="5"/>
      <c r="LA9" s="5"/>
      <c r="LB9" s="5"/>
      <c r="LC9" s="5"/>
      <c r="LD9" s="5"/>
      <c r="LE9" s="5"/>
      <c r="LF9" s="5"/>
      <c r="LG9" s="5"/>
      <c r="LH9" s="5"/>
      <c r="LI9" s="5"/>
      <c r="LJ9" s="5"/>
    </row>
    <row r="10" spans="1:322" ht="17.25" customHeight="1" x14ac:dyDescent="0.2">
      <c r="A10" s="5"/>
      <c r="B10" s="6" t="str">
        <f t="shared" si="11"/>
        <v>S</v>
      </c>
      <c r="C10" s="7">
        <f t="shared" ref="C10:C35" si="23">C9+1</f>
        <v>46025</v>
      </c>
      <c r="D10" s="8"/>
      <c r="E10" s="9"/>
      <c r="F10" s="5"/>
      <c r="G10" s="6" t="str">
        <f t="shared" si="0"/>
        <v>M</v>
      </c>
      <c r="H10" s="7">
        <f t="shared" si="12"/>
        <v>46056</v>
      </c>
      <c r="I10" s="8"/>
      <c r="J10" s="9"/>
      <c r="K10" s="5"/>
      <c r="L10" s="6" t="str">
        <f t="shared" si="1"/>
        <v>M</v>
      </c>
      <c r="M10" s="7">
        <f t="shared" si="13"/>
        <v>46084</v>
      </c>
      <c r="N10" s="8"/>
      <c r="O10" s="9"/>
      <c r="P10" s="5"/>
      <c r="Q10" s="6" t="str">
        <f t="shared" si="2"/>
        <v>V</v>
      </c>
      <c r="R10" s="7">
        <f t="shared" si="14"/>
        <v>46115</v>
      </c>
      <c r="S10" s="8"/>
      <c r="T10" s="9"/>
      <c r="U10" s="5"/>
      <c r="V10" s="6" t="str">
        <f t="shared" si="3"/>
        <v>D</v>
      </c>
      <c r="W10" s="7">
        <f t="shared" si="15"/>
        <v>46145</v>
      </c>
      <c r="X10" s="8"/>
      <c r="Y10" s="9"/>
      <c r="Z10" s="5"/>
      <c r="AA10" s="6" t="str">
        <f t="shared" si="4"/>
        <v>M</v>
      </c>
      <c r="AB10" s="7">
        <f t="shared" si="16"/>
        <v>46176</v>
      </c>
      <c r="AC10" s="8"/>
      <c r="AD10" s="9"/>
      <c r="AE10" s="5"/>
      <c r="AF10" s="6" t="str">
        <f t="shared" si="5"/>
        <v>V</v>
      </c>
      <c r="AG10" s="7">
        <f t="shared" si="17"/>
        <v>46206</v>
      </c>
      <c r="AH10" s="8"/>
      <c r="AI10" s="9"/>
      <c r="AJ10" s="5"/>
      <c r="AK10" s="6" t="str">
        <f t="shared" si="6"/>
        <v>L</v>
      </c>
      <c r="AL10" s="7">
        <f t="shared" si="18"/>
        <v>46237</v>
      </c>
      <c r="AM10" s="8"/>
      <c r="AN10" s="9"/>
      <c r="AO10" s="5"/>
      <c r="AP10" s="6" t="str">
        <f t="shared" si="7"/>
        <v>J</v>
      </c>
      <c r="AQ10" s="7">
        <f t="shared" si="19"/>
        <v>46268</v>
      </c>
      <c r="AR10" s="8"/>
      <c r="AS10" s="9"/>
      <c r="AT10" s="5"/>
      <c r="AU10" s="6" t="str">
        <f t="shared" si="8"/>
        <v>S</v>
      </c>
      <c r="AV10" s="7">
        <f t="shared" si="20"/>
        <v>46298</v>
      </c>
      <c r="AW10" s="8"/>
      <c r="AX10" s="9"/>
      <c r="AY10" s="5"/>
      <c r="AZ10" s="6" t="str">
        <f t="shared" si="9"/>
        <v>M</v>
      </c>
      <c r="BA10" s="7">
        <f t="shared" si="21"/>
        <v>46329</v>
      </c>
      <c r="BB10" s="8"/>
      <c r="BC10" s="9"/>
      <c r="BD10" s="5"/>
      <c r="BE10" s="6" t="str">
        <f t="shared" si="10"/>
        <v>J</v>
      </c>
      <c r="BF10" s="7">
        <f t="shared" si="22"/>
        <v>46359</v>
      </c>
      <c r="BG10" s="8"/>
      <c r="BH10" s="9"/>
      <c r="JR10" s="5"/>
      <c r="JS10" s="5"/>
      <c r="JT10" s="5"/>
      <c r="JU10" s="5"/>
      <c r="JV10" s="5"/>
      <c r="JW10" s="5"/>
      <c r="JX10" s="5"/>
      <c r="JY10" s="5"/>
      <c r="JZ10" s="5"/>
      <c r="KA10" s="5"/>
      <c r="KB10" s="5"/>
      <c r="KC10" s="5"/>
      <c r="KD10" s="5"/>
      <c r="KE10" s="5"/>
      <c r="KF10" s="5"/>
      <c r="KG10" s="5"/>
      <c r="KH10" s="5"/>
      <c r="KI10" s="5"/>
      <c r="KJ10" s="5"/>
      <c r="KK10" s="5"/>
      <c r="KL10" s="5"/>
      <c r="KM10" s="5"/>
      <c r="KN10" s="5"/>
      <c r="KO10" s="5"/>
      <c r="KP10" s="5"/>
      <c r="KQ10" s="5"/>
      <c r="KR10" s="5"/>
      <c r="KS10" s="5"/>
      <c r="KT10" s="5"/>
      <c r="KU10" s="5"/>
      <c r="KV10" s="5"/>
      <c r="KW10" s="5"/>
      <c r="KX10" s="5"/>
      <c r="KY10" s="5"/>
      <c r="KZ10" s="5"/>
      <c r="LA10" s="5"/>
      <c r="LB10" s="5"/>
      <c r="LC10" s="5"/>
      <c r="LD10" s="5"/>
      <c r="LE10" s="5"/>
      <c r="LF10" s="5"/>
      <c r="LG10" s="5"/>
      <c r="LH10" s="5"/>
      <c r="LI10" s="5"/>
      <c r="LJ10" s="5"/>
    </row>
    <row r="11" spans="1:322" ht="17.25" customHeight="1" x14ac:dyDescent="0.2">
      <c r="A11" s="5"/>
      <c r="B11" s="6" t="str">
        <f t="shared" si="11"/>
        <v>D</v>
      </c>
      <c r="C11" s="7">
        <f t="shared" si="23"/>
        <v>46026</v>
      </c>
      <c r="D11" s="8"/>
      <c r="E11" s="9"/>
      <c r="F11" s="5"/>
      <c r="G11" s="6" t="str">
        <f t="shared" si="0"/>
        <v>M</v>
      </c>
      <c r="H11" s="7">
        <f t="shared" si="12"/>
        <v>46057</v>
      </c>
      <c r="I11" s="8"/>
      <c r="J11" s="9"/>
      <c r="K11" s="5"/>
      <c r="L11" s="6" t="str">
        <f t="shared" si="1"/>
        <v>M</v>
      </c>
      <c r="M11" s="7">
        <f t="shared" si="13"/>
        <v>46085</v>
      </c>
      <c r="N11" s="8"/>
      <c r="O11" s="9"/>
      <c r="P11" s="5"/>
      <c r="Q11" s="6" t="str">
        <f t="shared" si="2"/>
        <v>S</v>
      </c>
      <c r="R11" s="7">
        <f t="shared" si="14"/>
        <v>46116</v>
      </c>
      <c r="S11" s="8"/>
      <c r="T11" s="9"/>
      <c r="U11" s="5"/>
      <c r="V11" s="6" t="str">
        <f t="shared" si="3"/>
        <v>L</v>
      </c>
      <c r="W11" s="7">
        <f t="shared" si="15"/>
        <v>46146</v>
      </c>
      <c r="X11" s="8"/>
      <c r="Y11" s="9"/>
      <c r="Z11" s="5"/>
      <c r="AA11" s="6" t="str">
        <f t="shared" si="4"/>
        <v>J</v>
      </c>
      <c r="AB11" s="7">
        <f t="shared" si="16"/>
        <v>46177</v>
      </c>
      <c r="AC11" s="8"/>
      <c r="AD11" s="9"/>
      <c r="AE11" s="5"/>
      <c r="AF11" s="6" t="str">
        <f t="shared" si="5"/>
        <v>S</v>
      </c>
      <c r="AG11" s="7">
        <f t="shared" si="17"/>
        <v>46207</v>
      </c>
      <c r="AH11" s="8"/>
      <c r="AI11" s="9"/>
      <c r="AJ11" s="5"/>
      <c r="AK11" s="6" t="str">
        <f t="shared" si="6"/>
        <v>M</v>
      </c>
      <c r="AL11" s="7">
        <f t="shared" si="18"/>
        <v>46238</v>
      </c>
      <c r="AM11" s="8"/>
      <c r="AN11" s="9"/>
      <c r="AO11" s="5"/>
      <c r="AP11" s="6" t="str">
        <f t="shared" si="7"/>
        <v>V</v>
      </c>
      <c r="AQ11" s="7">
        <f t="shared" si="19"/>
        <v>46269</v>
      </c>
      <c r="AR11" s="8"/>
      <c r="AS11" s="9"/>
      <c r="AT11" s="5"/>
      <c r="AU11" s="6" t="str">
        <f t="shared" si="8"/>
        <v>D</v>
      </c>
      <c r="AV11" s="7">
        <f t="shared" si="20"/>
        <v>46299</v>
      </c>
      <c r="AW11" s="8"/>
      <c r="AX11" s="9"/>
      <c r="AY11" s="5"/>
      <c r="AZ11" s="6" t="str">
        <f t="shared" si="9"/>
        <v>M</v>
      </c>
      <c r="BA11" s="7">
        <f t="shared" si="21"/>
        <v>46330</v>
      </c>
      <c r="BB11" s="8"/>
      <c r="BC11" s="9"/>
      <c r="BD11" s="5"/>
      <c r="BE11" s="6" t="str">
        <f t="shared" si="10"/>
        <v>V</v>
      </c>
      <c r="BF11" s="7">
        <f t="shared" si="22"/>
        <v>46360</v>
      </c>
      <c r="BG11" s="8"/>
      <c r="BH11" s="9"/>
      <c r="JR11" s="5"/>
      <c r="JS11" s="5"/>
      <c r="JT11" s="5"/>
      <c r="JU11" s="5"/>
      <c r="JV11" s="5"/>
      <c r="JW11" s="5"/>
      <c r="JX11" s="5"/>
      <c r="JY11" s="5"/>
      <c r="JZ11" s="5"/>
      <c r="KA11" s="5"/>
      <c r="KB11" s="5"/>
      <c r="KC11" s="5"/>
      <c r="KD11" s="5"/>
      <c r="KE11" s="5"/>
      <c r="KF11" s="5"/>
      <c r="KG11" s="5"/>
      <c r="KH11" s="5"/>
      <c r="KI11" s="5"/>
      <c r="KJ11" s="5"/>
      <c r="KK11" s="5"/>
      <c r="KL11" s="5"/>
      <c r="KM11" s="5"/>
      <c r="KN11" s="5"/>
      <c r="KO11" s="5"/>
      <c r="KP11" s="5"/>
      <c r="KQ11" s="5"/>
      <c r="KR11" s="5"/>
      <c r="KS11" s="5"/>
      <c r="KT11" s="5"/>
      <c r="KU11" s="5"/>
      <c r="KV11" s="5"/>
      <c r="KW11" s="5"/>
      <c r="KX11" s="5"/>
      <c r="KY11" s="5"/>
      <c r="KZ11" s="5"/>
      <c r="LA11" s="5"/>
      <c r="LB11" s="5"/>
      <c r="LC11" s="5"/>
      <c r="LD11" s="5"/>
      <c r="LE11" s="5"/>
      <c r="LF11" s="5"/>
      <c r="LG11" s="5"/>
      <c r="LH11" s="5"/>
      <c r="LI11" s="5"/>
      <c r="LJ11" s="5"/>
    </row>
    <row r="12" spans="1:322" ht="17.25" customHeight="1" x14ac:dyDescent="0.2">
      <c r="A12" s="5"/>
      <c r="B12" s="6" t="str">
        <f t="shared" si="11"/>
        <v>L</v>
      </c>
      <c r="C12" s="7">
        <f t="shared" si="23"/>
        <v>46027</v>
      </c>
      <c r="D12" s="8"/>
      <c r="E12" s="9"/>
      <c r="F12" s="5"/>
      <c r="G12" s="6" t="str">
        <f t="shared" si="0"/>
        <v>J</v>
      </c>
      <c r="H12" s="7">
        <f t="shared" si="12"/>
        <v>46058</v>
      </c>
      <c r="I12" s="8"/>
      <c r="J12" s="9"/>
      <c r="K12" s="5"/>
      <c r="L12" s="6" t="str">
        <f t="shared" si="1"/>
        <v>J</v>
      </c>
      <c r="M12" s="7">
        <f t="shared" si="13"/>
        <v>46086</v>
      </c>
      <c r="N12" s="8"/>
      <c r="O12" s="9"/>
      <c r="P12" s="5"/>
      <c r="Q12" s="6" t="str">
        <f t="shared" si="2"/>
        <v>D</v>
      </c>
      <c r="R12" s="7">
        <f t="shared" si="14"/>
        <v>46117</v>
      </c>
      <c r="S12" s="8"/>
      <c r="T12" s="9"/>
      <c r="U12" s="5"/>
      <c r="V12" s="6" t="str">
        <f t="shared" si="3"/>
        <v>M</v>
      </c>
      <c r="W12" s="7">
        <f t="shared" si="15"/>
        <v>46147</v>
      </c>
      <c r="X12" s="8"/>
      <c r="Y12" s="9"/>
      <c r="Z12" s="5"/>
      <c r="AA12" s="6" t="str">
        <f t="shared" si="4"/>
        <v>V</v>
      </c>
      <c r="AB12" s="7">
        <f t="shared" si="16"/>
        <v>46178</v>
      </c>
      <c r="AC12" s="8"/>
      <c r="AD12" s="9"/>
      <c r="AE12" s="5"/>
      <c r="AF12" s="6" t="str">
        <f t="shared" si="5"/>
        <v>D</v>
      </c>
      <c r="AG12" s="7">
        <f t="shared" si="17"/>
        <v>46208</v>
      </c>
      <c r="AH12" s="8"/>
      <c r="AI12" s="9"/>
      <c r="AJ12" s="5"/>
      <c r="AK12" s="6" t="str">
        <f t="shared" si="6"/>
        <v>M</v>
      </c>
      <c r="AL12" s="7">
        <f t="shared" si="18"/>
        <v>46239</v>
      </c>
      <c r="AM12" s="8"/>
      <c r="AN12" s="9"/>
      <c r="AO12" s="5"/>
      <c r="AP12" s="6" t="str">
        <f t="shared" si="7"/>
        <v>S</v>
      </c>
      <c r="AQ12" s="7">
        <f t="shared" si="19"/>
        <v>46270</v>
      </c>
      <c r="AR12" s="8"/>
      <c r="AS12" s="9"/>
      <c r="AT12" s="5"/>
      <c r="AU12" s="6" t="str">
        <f t="shared" si="8"/>
        <v>L</v>
      </c>
      <c r="AV12" s="7">
        <f t="shared" si="20"/>
        <v>46300</v>
      </c>
      <c r="AW12" s="8"/>
      <c r="AX12" s="9"/>
      <c r="AY12" s="5"/>
      <c r="AZ12" s="6" t="str">
        <f t="shared" si="9"/>
        <v>J</v>
      </c>
      <c r="BA12" s="7">
        <f t="shared" si="21"/>
        <v>46331</v>
      </c>
      <c r="BB12" s="8"/>
      <c r="BC12" s="9"/>
      <c r="BD12" s="5"/>
      <c r="BE12" s="6" t="str">
        <f t="shared" si="10"/>
        <v>S</v>
      </c>
      <c r="BF12" s="7">
        <f t="shared" si="22"/>
        <v>46361</v>
      </c>
      <c r="BG12" s="8"/>
      <c r="BH12" s="9"/>
      <c r="JR12" s="5"/>
      <c r="JS12" s="5"/>
      <c r="JT12" s="5"/>
      <c r="JU12" s="5"/>
      <c r="JV12" s="5"/>
      <c r="JW12" s="5"/>
      <c r="JX12" s="5"/>
      <c r="JY12" s="5"/>
      <c r="JZ12" s="5"/>
      <c r="KA12" s="5"/>
      <c r="KB12" s="5"/>
      <c r="KC12" s="5"/>
      <c r="KD12" s="5"/>
      <c r="KE12" s="5"/>
      <c r="KF12" s="5"/>
      <c r="KG12" s="5"/>
      <c r="KH12" s="5"/>
      <c r="KI12" s="5"/>
      <c r="KJ12" s="5"/>
      <c r="KK12" s="5"/>
      <c r="KL12" s="5"/>
      <c r="KM12" s="5"/>
      <c r="KN12" s="5"/>
      <c r="KO12" s="5"/>
      <c r="KP12" s="5"/>
      <c r="KQ12" s="5"/>
      <c r="KR12" s="5"/>
      <c r="KS12" s="5"/>
      <c r="KT12" s="5"/>
      <c r="KU12" s="5"/>
      <c r="KV12" s="5"/>
      <c r="KW12" s="5"/>
      <c r="KX12" s="5"/>
      <c r="KY12" s="5"/>
      <c r="KZ12" s="5"/>
      <c r="LA12" s="5"/>
      <c r="LB12" s="5"/>
      <c r="LC12" s="5"/>
      <c r="LD12" s="5"/>
      <c r="LE12" s="5"/>
      <c r="LF12" s="5"/>
      <c r="LG12" s="5"/>
      <c r="LH12" s="5"/>
      <c r="LI12" s="5"/>
      <c r="LJ12" s="5"/>
    </row>
    <row r="13" spans="1:322" ht="17.25" customHeight="1" x14ac:dyDescent="0.2">
      <c r="A13" s="5"/>
      <c r="B13" s="6" t="str">
        <f t="shared" si="11"/>
        <v>M</v>
      </c>
      <c r="C13" s="7">
        <f t="shared" si="23"/>
        <v>46028</v>
      </c>
      <c r="D13" s="8"/>
      <c r="E13" s="9"/>
      <c r="F13" s="5"/>
      <c r="G13" s="6" t="str">
        <f t="shared" si="0"/>
        <v>V</v>
      </c>
      <c r="H13" s="7">
        <f t="shared" si="12"/>
        <v>46059</v>
      </c>
      <c r="I13" s="8"/>
      <c r="J13" s="9"/>
      <c r="K13" s="5"/>
      <c r="L13" s="6" t="str">
        <f t="shared" si="1"/>
        <v>V</v>
      </c>
      <c r="M13" s="7">
        <f t="shared" si="13"/>
        <v>46087</v>
      </c>
      <c r="N13" s="8"/>
      <c r="O13" s="9"/>
      <c r="P13" s="5"/>
      <c r="Q13" s="6" t="str">
        <f t="shared" si="2"/>
        <v>L</v>
      </c>
      <c r="R13" s="7">
        <f t="shared" si="14"/>
        <v>46118</v>
      </c>
      <c r="S13" s="8"/>
      <c r="T13" s="9"/>
      <c r="U13" s="5"/>
      <c r="V13" s="6" t="str">
        <f t="shared" si="3"/>
        <v>M</v>
      </c>
      <c r="W13" s="7">
        <f t="shared" si="15"/>
        <v>46148</v>
      </c>
      <c r="X13" s="8"/>
      <c r="Y13" s="9"/>
      <c r="Z13" s="5"/>
      <c r="AA13" s="6" t="str">
        <f t="shared" si="4"/>
        <v>S</v>
      </c>
      <c r="AB13" s="7">
        <f t="shared" si="16"/>
        <v>46179</v>
      </c>
      <c r="AC13" s="8"/>
      <c r="AD13" s="9"/>
      <c r="AE13" s="5"/>
      <c r="AF13" s="6" t="str">
        <f t="shared" si="5"/>
        <v>L</v>
      </c>
      <c r="AG13" s="7">
        <f t="shared" si="17"/>
        <v>46209</v>
      </c>
      <c r="AH13" s="8"/>
      <c r="AI13" s="9"/>
      <c r="AJ13" s="5"/>
      <c r="AK13" s="6" t="str">
        <f t="shared" si="6"/>
        <v>J</v>
      </c>
      <c r="AL13" s="7">
        <f t="shared" si="18"/>
        <v>46240</v>
      </c>
      <c r="AM13" s="8"/>
      <c r="AN13" s="9"/>
      <c r="AO13" s="5"/>
      <c r="AP13" s="6" t="str">
        <f t="shared" si="7"/>
        <v>D</v>
      </c>
      <c r="AQ13" s="7">
        <f t="shared" si="19"/>
        <v>46271</v>
      </c>
      <c r="AR13" s="8"/>
      <c r="AS13" s="9"/>
      <c r="AT13" s="5"/>
      <c r="AU13" s="6" t="str">
        <f t="shared" si="8"/>
        <v>M</v>
      </c>
      <c r="AV13" s="7">
        <f t="shared" si="20"/>
        <v>46301</v>
      </c>
      <c r="AW13" s="8"/>
      <c r="AX13" s="9"/>
      <c r="AY13" s="5"/>
      <c r="AZ13" s="6" t="str">
        <f t="shared" si="9"/>
        <v>V</v>
      </c>
      <c r="BA13" s="7">
        <f t="shared" si="21"/>
        <v>46332</v>
      </c>
      <c r="BB13" s="8"/>
      <c r="BC13" s="9"/>
      <c r="BD13" s="5"/>
      <c r="BE13" s="6" t="str">
        <f t="shared" si="10"/>
        <v>D</v>
      </c>
      <c r="BF13" s="7">
        <f t="shared" si="22"/>
        <v>46362</v>
      </c>
      <c r="BG13" s="8"/>
      <c r="BH13" s="9"/>
      <c r="JR13" s="5"/>
      <c r="JS13" s="5"/>
      <c r="JT13" s="5"/>
      <c r="JU13" s="5"/>
      <c r="JV13" s="5"/>
      <c r="JW13" s="5"/>
      <c r="JX13" s="5"/>
      <c r="JY13" s="5"/>
      <c r="JZ13" s="5"/>
      <c r="KA13" s="5"/>
      <c r="KB13" s="5"/>
      <c r="KC13" s="5"/>
      <c r="KD13" s="5"/>
      <c r="KE13" s="5"/>
      <c r="KF13" s="5"/>
      <c r="KG13" s="5"/>
      <c r="KH13" s="5"/>
      <c r="KI13" s="5"/>
      <c r="KJ13" s="5"/>
      <c r="KK13" s="5"/>
      <c r="KL13" s="5"/>
      <c r="KM13" s="5"/>
      <c r="KN13" s="5"/>
      <c r="KO13" s="5"/>
      <c r="KP13" s="5"/>
      <c r="KQ13" s="5"/>
      <c r="KR13" s="5"/>
      <c r="KS13" s="5"/>
      <c r="KT13" s="5"/>
      <c r="KU13" s="5"/>
      <c r="KV13" s="5"/>
      <c r="KW13" s="5"/>
      <c r="KX13" s="5"/>
      <c r="KY13" s="5"/>
      <c r="KZ13" s="5"/>
      <c r="LA13" s="5"/>
      <c r="LB13" s="5"/>
      <c r="LC13" s="5"/>
      <c r="LD13" s="5"/>
      <c r="LE13" s="5"/>
      <c r="LF13" s="5"/>
      <c r="LG13" s="5"/>
      <c r="LH13" s="5"/>
      <c r="LI13" s="5"/>
      <c r="LJ13" s="5"/>
    </row>
    <row r="14" spans="1:322" ht="17.25" customHeight="1" x14ac:dyDescent="0.2">
      <c r="A14" s="5"/>
      <c r="B14" s="6" t="str">
        <f t="shared" si="11"/>
        <v>M</v>
      </c>
      <c r="C14" s="7">
        <f t="shared" si="23"/>
        <v>46029</v>
      </c>
      <c r="D14" s="8"/>
      <c r="E14" s="9"/>
      <c r="F14" s="5"/>
      <c r="G14" s="6" t="str">
        <f t="shared" si="0"/>
        <v>S</v>
      </c>
      <c r="H14" s="7">
        <f t="shared" si="12"/>
        <v>46060</v>
      </c>
      <c r="I14" s="8"/>
      <c r="J14" s="9"/>
      <c r="K14" s="5"/>
      <c r="L14" s="6" t="str">
        <f t="shared" si="1"/>
        <v>S</v>
      </c>
      <c r="M14" s="7">
        <f t="shared" si="13"/>
        <v>46088</v>
      </c>
      <c r="N14" s="8"/>
      <c r="O14" s="9"/>
      <c r="P14" s="5"/>
      <c r="Q14" s="6" t="str">
        <f t="shared" si="2"/>
        <v>M</v>
      </c>
      <c r="R14" s="7">
        <f t="shared" si="14"/>
        <v>46119</v>
      </c>
      <c r="S14" s="8"/>
      <c r="T14" s="9"/>
      <c r="U14" s="5"/>
      <c r="V14" s="6" t="str">
        <f t="shared" si="3"/>
        <v>J</v>
      </c>
      <c r="W14" s="7">
        <f t="shared" si="15"/>
        <v>46149</v>
      </c>
      <c r="X14" s="8"/>
      <c r="Y14" s="9"/>
      <c r="Z14" s="5"/>
      <c r="AA14" s="6" t="str">
        <f t="shared" si="4"/>
        <v>D</v>
      </c>
      <c r="AB14" s="7">
        <f t="shared" si="16"/>
        <v>46180</v>
      </c>
      <c r="AC14" s="8"/>
      <c r="AD14" s="9"/>
      <c r="AE14" s="5"/>
      <c r="AF14" s="6" t="str">
        <f t="shared" si="5"/>
        <v>M</v>
      </c>
      <c r="AG14" s="7">
        <f t="shared" si="17"/>
        <v>46210</v>
      </c>
      <c r="AH14" s="8"/>
      <c r="AI14" s="9"/>
      <c r="AJ14" s="5"/>
      <c r="AK14" s="6" t="str">
        <f t="shared" si="6"/>
        <v>V</v>
      </c>
      <c r="AL14" s="7">
        <f t="shared" si="18"/>
        <v>46241</v>
      </c>
      <c r="AM14" s="8"/>
      <c r="AN14" s="9"/>
      <c r="AO14" s="5"/>
      <c r="AP14" s="6" t="str">
        <f t="shared" si="7"/>
        <v>L</v>
      </c>
      <c r="AQ14" s="7">
        <f t="shared" si="19"/>
        <v>46272</v>
      </c>
      <c r="AR14" s="8"/>
      <c r="AS14" s="9"/>
      <c r="AT14" s="5"/>
      <c r="AU14" s="6" t="str">
        <f t="shared" si="8"/>
        <v>M</v>
      </c>
      <c r="AV14" s="7">
        <f t="shared" si="20"/>
        <v>46302</v>
      </c>
      <c r="AW14" s="8"/>
      <c r="AX14" s="9"/>
      <c r="AY14" s="5"/>
      <c r="AZ14" s="6" t="str">
        <f t="shared" si="9"/>
        <v>S</v>
      </c>
      <c r="BA14" s="7">
        <f t="shared" si="21"/>
        <v>46333</v>
      </c>
      <c r="BB14" s="8"/>
      <c r="BC14" s="9"/>
      <c r="BD14" s="5"/>
      <c r="BE14" s="6" t="str">
        <f t="shared" si="10"/>
        <v>L</v>
      </c>
      <c r="BF14" s="7">
        <f t="shared" si="22"/>
        <v>46363</v>
      </c>
      <c r="BG14" s="8"/>
      <c r="BH14" s="9"/>
      <c r="JR14" s="5"/>
      <c r="JS14" s="5"/>
      <c r="JT14" s="5"/>
      <c r="JU14" s="5"/>
      <c r="JV14" s="5"/>
      <c r="JW14" s="5"/>
      <c r="JX14" s="5"/>
      <c r="JY14" s="5"/>
      <c r="JZ14" s="5"/>
      <c r="KA14" s="5"/>
      <c r="KB14" s="5"/>
      <c r="KC14" s="5"/>
      <c r="KD14" s="5"/>
      <c r="KE14" s="5"/>
      <c r="KF14" s="5"/>
      <c r="KG14" s="5"/>
      <c r="KH14" s="5"/>
      <c r="KI14" s="5"/>
      <c r="KJ14" s="5"/>
      <c r="KK14" s="5"/>
      <c r="KL14" s="5"/>
      <c r="KM14" s="5"/>
      <c r="KN14" s="5"/>
      <c r="KO14" s="5"/>
      <c r="KP14" s="5"/>
      <c r="KQ14" s="5"/>
      <c r="KR14" s="5"/>
      <c r="KS14" s="5"/>
      <c r="KT14" s="5"/>
      <c r="KU14" s="5"/>
      <c r="KV14" s="5"/>
      <c r="KW14" s="5"/>
      <c r="KX14" s="5"/>
      <c r="KY14" s="5"/>
      <c r="KZ14" s="5"/>
      <c r="LA14" s="5"/>
      <c r="LB14" s="5"/>
      <c r="LC14" s="5"/>
      <c r="LD14" s="5"/>
      <c r="LE14" s="5"/>
      <c r="LF14" s="5"/>
      <c r="LG14" s="5"/>
      <c r="LH14" s="5"/>
      <c r="LI14" s="5"/>
      <c r="LJ14" s="5"/>
    </row>
    <row r="15" spans="1:322" ht="17.25" customHeight="1" x14ac:dyDescent="0.2">
      <c r="A15" s="5"/>
      <c r="B15" s="6" t="str">
        <f t="shared" si="11"/>
        <v>J</v>
      </c>
      <c r="C15" s="7">
        <f t="shared" si="23"/>
        <v>46030</v>
      </c>
      <c r="D15" s="8"/>
      <c r="E15" s="9"/>
      <c r="F15" s="5"/>
      <c r="G15" s="6" t="str">
        <f t="shared" si="0"/>
        <v>D</v>
      </c>
      <c r="H15" s="7">
        <f t="shared" si="12"/>
        <v>46061</v>
      </c>
      <c r="I15" s="8"/>
      <c r="J15" s="9"/>
      <c r="K15" s="5"/>
      <c r="L15" s="6" t="str">
        <f t="shared" si="1"/>
        <v>D</v>
      </c>
      <c r="M15" s="7">
        <f t="shared" si="13"/>
        <v>46089</v>
      </c>
      <c r="N15" s="8"/>
      <c r="O15" s="9"/>
      <c r="P15" s="5"/>
      <c r="Q15" s="6" t="str">
        <f t="shared" si="2"/>
        <v>M</v>
      </c>
      <c r="R15" s="7">
        <f t="shared" si="14"/>
        <v>46120</v>
      </c>
      <c r="S15" s="8"/>
      <c r="T15" s="9"/>
      <c r="U15" s="5"/>
      <c r="V15" s="6" t="str">
        <f t="shared" si="3"/>
        <v>V</v>
      </c>
      <c r="W15" s="7">
        <f t="shared" si="15"/>
        <v>46150</v>
      </c>
      <c r="X15" s="8"/>
      <c r="Y15" s="9"/>
      <c r="Z15" s="5"/>
      <c r="AA15" s="6" t="str">
        <f t="shared" si="4"/>
        <v>L</v>
      </c>
      <c r="AB15" s="7">
        <f t="shared" si="16"/>
        <v>46181</v>
      </c>
      <c r="AC15" s="8"/>
      <c r="AD15" s="9"/>
      <c r="AE15" s="5"/>
      <c r="AF15" s="6" t="str">
        <f t="shared" si="5"/>
        <v>M</v>
      </c>
      <c r="AG15" s="7">
        <f t="shared" si="17"/>
        <v>46211</v>
      </c>
      <c r="AH15" s="8"/>
      <c r="AI15" s="9"/>
      <c r="AJ15" s="5"/>
      <c r="AK15" s="6" t="str">
        <f t="shared" si="6"/>
        <v>S</v>
      </c>
      <c r="AL15" s="7">
        <f t="shared" si="18"/>
        <v>46242</v>
      </c>
      <c r="AM15" s="8"/>
      <c r="AN15" s="9"/>
      <c r="AO15" s="5"/>
      <c r="AP15" s="6" t="str">
        <f t="shared" si="7"/>
        <v>M</v>
      </c>
      <c r="AQ15" s="7">
        <f t="shared" si="19"/>
        <v>46273</v>
      </c>
      <c r="AR15" s="8"/>
      <c r="AS15" s="9"/>
      <c r="AT15" s="5"/>
      <c r="AU15" s="6" t="str">
        <f t="shared" si="8"/>
        <v>J</v>
      </c>
      <c r="AV15" s="7">
        <f t="shared" si="20"/>
        <v>46303</v>
      </c>
      <c r="AW15" s="8"/>
      <c r="AX15" s="9"/>
      <c r="AY15" s="5"/>
      <c r="AZ15" s="6" t="str">
        <f t="shared" si="9"/>
        <v>D</v>
      </c>
      <c r="BA15" s="7">
        <f t="shared" si="21"/>
        <v>46334</v>
      </c>
      <c r="BB15" s="8"/>
      <c r="BC15" s="9"/>
      <c r="BD15" s="5"/>
      <c r="BE15" s="6" t="str">
        <f t="shared" si="10"/>
        <v>M</v>
      </c>
      <c r="BF15" s="7">
        <f t="shared" si="22"/>
        <v>46364</v>
      </c>
      <c r="BG15" s="8"/>
      <c r="BH15" s="9"/>
      <c r="JR15" s="5"/>
      <c r="JS15" s="5"/>
      <c r="JT15" s="5"/>
      <c r="JU15" s="5"/>
      <c r="JV15" s="5"/>
      <c r="JW15" s="5"/>
      <c r="JX15" s="5"/>
      <c r="JY15" s="5"/>
      <c r="JZ15" s="5"/>
      <c r="KA15" s="5"/>
      <c r="KB15" s="5"/>
      <c r="KC15" s="5"/>
      <c r="KD15" s="5"/>
      <c r="KE15" s="5"/>
      <c r="KF15" s="5"/>
      <c r="KG15" s="5"/>
      <c r="KH15" s="5"/>
      <c r="KI15" s="5"/>
      <c r="KJ15" s="5"/>
      <c r="KK15" s="5"/>
      <c r="KL15" s="5"/>
      <c r="KM15" s="5"/>
      <c r="KN15" s="5"/>
      <c r="KO15" s="5"/>
      <c r="KP15" s="5"/>
      <c r="KQ15" s="5"/>
      <c r="KR15" s="5"/>
      <c r="KS15" s="5"/>
      <c r="KT15" s="5"/>
      <c r="KU15" s="5"/>
      <c r="KV15" s="5"/>
      <c r="KW15" s="5"/>
      <c r="KX15" s="5"/>
      <c r="KY15" s="5"/>
      <c r="KZ15" s="5"/>
      <c r="LA15" s="5"/>
      <c r="LB15" s="5"/>
      <c r="LC15" s="5"/>
      <c r="LD15" s="5"/>
      <c r="LE15" s="5"/>
      <c r="LF15" s="5"/>
      <c r="LG15" s="5"/>
      <c r="LH15" s="5"/>
      <c r="LI15" s="5"/>
      <c r="LJ15" s="5"/>
    </row>
    <row r="16" spans="1:322" ht="17.25" customHeight="1" x14ac:dyDescent="0.2">
      <c r="A16" s="5"/>
      <c r="B16" s="6" t="str">
        <f t="shared" si="11"/>
        <v>V</v>
      </c>
      <c r="C16" s="7">
        <f t="shared" si="23"/>
        <v>46031</v>
      </c>
      <c r="D16" s="8"/>
      <c r="E16" s="9"/>
      <c r="F16" s="5"/>
      <c r="G16" s="6" t="str">
        <f t="shared" si="0"/>
        <v>L</v>
      </c>
      <c r="H16" s="7">
        <f t="shared" si="12"/>
        <v>46062</v>
      </c>
      <c r="I16" s="8"/>
      <c r="J16" s="9"/>
      <c r="K16" s="5"/>
      <c r="L16" s="6" t="str">
        <f t="shared" si="1"/>
        <v>L</v>
      </c>
      <c r="M16" s="7">
        <f t="shared" si="13"/>
        <v>46090</v>
      </c>
      <c r="N16" s="8"/>
      <c r="O16" s="9"/>
      <c r="P16" s="5"/>
      <c r="Q16" s="6" t="str">
        <f t="shared" si="2"/>
        <v>J</v>
      </c>
      <c r="R16" s="7">
        <f t="shared" si="14"/>
        <v>46121</v>
      </c>
      <c r="S16" s="8"/>
      <c r="T16" s="9"/>
      <c r="U16" s="5"/>
      <c r="V16" s="6" t="str">
        <f t="shared" si="3"/>
        <v>S</v>
      </c>
      <c r="W16" s="7">
        <f t="shared" si="15"/>
        <v>46151</v>
      </c>
      <c r="X16" s="8"/>
      <c r="Y16" s="9"/>
      <c r="Z16" s="5"/>
      <c r="AA16" s="6" t="str">
        <f t="shared" si="4"/>
        <v>M</v>
      </c>
      <c r="AB16" s="7">
        <f t="shared" si="16"/>
        <v>46182</v>
      </c>
      <c r="AC16" s="8"/>
      <c r="AD16" s="9"/>
      <c r="AE16" s="5"/>
      <c r="AF16" s="6" t="str">
        <f t="shared" si="5"/>
        <v>J</v>
      </c>
      <c r="AG16" s="7">
        <f t="shared" si="17"/>
        <v>46212</v>
      </c>
      <c r="AH16" s="8"/>
      <c r="AI16" s="9"/>
      <c r="AJ16" s="5"/>
      <c r="AK16" s="6" t="str">
        <f t="shared" si="6"/>
        <v>D</v>
      </c>
      <c r="AL16" s="7">
        <f t="shared" si="18"/>
        <v>46243</v>
      </c>
      <c r="AM16" s="8"/>
      <c r="AN16" s="9"/>
      <c r="AO16" s="5"/>
      <c r="AP16" s="6" t="str">
        <f t="shared" si="7"/>
        <v>M</v>
      </c>
      <c r="AQ16" s="7">
        <f t="shared" si="19"/>
        <v>46274</v>
      </c>
      <c r="AR16" s="8"/>
      <c r="AS16" s="9"/>
      <c r="AT16" s="5"/>
      <c r="AU16" s="6" t="str">
        <f t="shared" si="8"/>
        <v>V</v>
      </c>
      <c r="AV16" s="7">
        <f t="shared" si="20"/>
        <v>46304</v>
      </c>
      <c r="AW16" s="8"/>
      <c r="AX16" s="9"/>
      <c r="AY16" s="5"/>
      <c r="AZ16" s="6" t="str">
        <f t="shared" si="9"/>
        <v>L</v>
      </c>
      <c r="BA16" s="7">
        <f t="shared" si="21"/>
        <v>46335</v>
      </c>
      <c r="BB16" s="8"/>
      <c r="BC16" s="9"/>
      <c r="BD16" s="5"/>
      <c r="BE16" s="6" t="str">
        <f t="shared" si="10"/>
        <v>M</v>
      </c>
      <c r="BF16" s="7">
        <f t="shared" si="22"/>
        <v>46365</v>
      </c>
      <c r="BG16" s="8"/>
      <c r="BH16" s="9"/>
      <c r="JR16" s="5"/>
      <c r="JS16" s="5"/>
      <c r="JT16" s="5"/>
      <c r="JU16" s="5"/>
      <c r="JV16" s="5"/>
      <c r="JW16" s="5"/>
      <c r="JX16" s="5"/>
      <c r="JY16" s="5"/>
      <c r="JZ16" s="5"/>
      <c r="KA16" s="5"/>
      <c r="KB16" s="5"/>
      <c r="KC16" s="5"/>
      <c r="KD16" s="5"/>
      <c r="KE16" s="5"/>
      <c r="KF16" s="5"/>
      <c r="KG16" s="5"/>
      <c r="KH16" s="5"/>
      <c r="KI16" s="5"/>
      <c r="KJ16" s="5"/>
      <c r="KK16" s="5"/>
      <c r="KL16" s="5"/>
      <c r="KM16" s="5"/>
      <c r="KN16" s="5"/>
      <c r="KO16" s="5"/>
      <c r="KP16" s="5"/>
      <c r="KQ16" s="5"/>
      <c r="KR16" s="5"/>
      <c r="KS16" s="5"/>
      <c r="KT16" s="5"/>
      <c r="KU16" s="5"/>
      <c r="KV16" s="5"/>
      <c r="KW16" s="5"/>
      <c r="KX16" s="5"/>
      <c r="KY16" s="5"/>
      <c r="KZ16" s="5"/>
      <c r="LA16" s="5"/>
      <c r="LB16" s="5"/>
      <c r="LC16" s="5"/>
      <c r="LD16" s="5"/>
      <c r="LE16" s="5"/>
      <c r="LF16" s="5"/>
      <c r="LG16" s="5"/>
      <c r="LH16" s="5"/>
      <c r="LI16" s="5"/>
      <c r="LJ16" s="5"/>
    </row>
    <row r="17" spans="1:322" ht="17.25" customHeight="1" x14ac:dyDescent="0.2">
      <c r="A17" s="5"/>
      <c r="B17" s="6" t="str">
        <f t="shared" si="11"/>
        <v>S</v>
      </c>
      <c r="C17" s="7">
        <f t="shared" si="23"/>
        <v>46032</v>
      </c>
      <c r="D17" s="8"/>
      <c r="E17" s="9"/>
      <c r="F17" s="5"/>
      <c r="G17" s="6" t="str">
        <f t="shared" si="0"/>
        <v>M</v>
      </c>
      <c r="H17" s="7">
        <f t="shared" si="12"/>
        <v>46063</v>
      </c>
      <c r="I17" s="8"/>
      <c r="J17" s="9"/>
      <c r="K17" s="5"/>
      <c r="L17" s="6" t="str">
        <f t="shared" si="1"/>
        <v>M</v>
      </c>
      <c r="M17" s="7">
        <f t="shared" si="13"/>
        <v>46091</v>
      </c>
      <c r="N17" s="8"/>
      <c r="O17" s="9"/>
      <c r="P17" s="5"/>
      <c r="Q17" s="6" t="str">
        <f t="shared" si="2"/>
        <v>V</v>
      </c>
      <c r="R17" s="7">
        <f t="shared" si="14"/>
        <v>46122</v>
      </c>
      <c r="S17" s="8"/>
      <c r="T17" s="9"/>
      <c r="U17" s="5"/>
      <c r="V17" s="6" t="str">
        <f t="shared" si="3"/>
        <v>D</v>
      </c>
      <c r="W17" s="7">
        <f t="shared" si="15"/>
        <v>46152</v>
      </c>
      <c r="X17" s="8"/>
      <c r="Y17" s="9"/>
      <c r="Z17" s="5"/>
      <c r="AA17" s="6" t="str">
        <f t="shared" si="4"/>
        <v>M</v>
      </c>
      <c r="AB17" s="7">
        <f t="shared" si="16"/>
        <v>46183</v>
      </c>
      <c r="AC17" s="8"/>
      <c r="AD17" s="9"/>
      <c r="AE17" s="5"/>
      <c r="AF17" s="6" t="str">
        <f t="shared" si="5"/>
        <v>V</v>
      </c>
      <c r="AG17" s="7">
        <f t="shared" si="17"/>
        <v>46213</v>
      </c>
      <c r="AH17" s="8"/>
      <c r="AI17" s="9"/>
      <c r="AJ17" s="5"/>
      <c r="AK17" s="6" t="str">
        <f t="shared" si="6"/>
        <v>L</v>
      </c>
      <c r="AL17" s="7">
        <f t="shared" si="18"/>
        <v>46244</v>
      </c>
      <c r="AM17" s="8"/>
      <c r="AN17" s="9"/>
      <c r="AO17" s="5"/>
      <c r="AP17" s="6" t="str">
        <f t="shared" si="7"/>
        <v>J</v>
      </c>
      <c r="AQ17" s="7">
        <f t="shared" si="19"/>
        <v>46275</v>
      </c>
      <c r="AR17" s="8"/>
      <c r="AS17" s="9"/>
      <c r="AT17" s="5"/>
      <c r="AU17" s="6" t="str">
        <f t="shared" si="8"/>
        <v>S</v>
      </c>
      <c r="AV17" s="7">
        <f t="shared" si="20"/>
        <v>46305</v>
      </c>
      <c r="AW17" s="8"/>
      <c r="AX17" s="9"/>
      <c r="AY17" s="5"/>
      <c r="AZ17" s="6" t="str">
        <f t="shared" si="9"/>
        <v>M</v>
      </c>
      <c r="BA17" s="7">
        <f t="shared" si="21"/>
        <v>46336</v>
      </c>
      <c r="BB17" s="8"/>
      <c r="BC17" s="9"/>
      <c r="BD17" s="5"/>
      <c r="BE17" s="6" t="str">
        <f t="shared" si="10"/>
        <v>J</v>
      </c>
      <c r="BF17" s="7">
        <f t="shared" si="22"/>
        <v>46366</v>
      </c>
      <c r="BG17" s="8"/>
      <c r="BH17" s="9"/>
      <c r="JR17" s="5"/>
      <c r="JS17" s="5"/>
      <c r="JT17" s="5"/>
      <c r="JU17" s="5"/>
      <c r="JV17" s="5"/>
      <c r="JW17" s="5"/>
      <c r="JX17" s="5"/>
      <c r="JY17" s="5"/>
      <c r="JZ17" s="5"/>
      <c r="KA17" s="5"/>
      <c r="KB17" s="5"/>
      <c r="KC17" s="5"/>
      <c r="KD17" s="5"/>
      <c r="KE17" s="5"/>
      <c r="KF17" s="5"/>
      <c r="KG17" s="5"/>
      <c r="KH17" s="5"/>
      <c r="KI17" s="5"/>
      <c r="KJ17" s="5"/>
      <c r="KK17" s="5"/>
      <c r="KL17" s="5"/>
      <c r="KM17" s="5"/>
      <c r="KN17" s="5"/>
      <c r="KO17" s="5"/>
      <c r="KP17" s="5"/>
      <c r="KQ17" s="5"/>
      <c r="KR17" s="5"/>
      <c r="KS17" s="5"/>
      <c r="KT17" s="5"/>
      <c r="KU17" s="5"/>
      <c r="KV17" s="5"/>
      <c r="KW17" s="5"/>
      <c r="KX17" s="5"/>
      <c r="KY17" s="5"/>
      <c r="KZ17" s="5"/>
      <c r="LA17" s="5"/>
      <c r="LB17" s="5"/>
      <c r="LC17" s="5"/>
      <c r="LD17" s="5"/>
      <c r="LE17" s="5"/>
      <c r="LF17" s="5"/>
      <c r="LG17" s="5"/>
      <c r="LH17" s="5"/>
      <c r="LI17" s="5"/>
      <c r="LJ17" s="5"/>
    </row>
    <row r="18" spans="1:322" ht="17.25" customHeight="1" x14ac:dyDescent="0.2">
      <c r="A18" s="5"/>
      <c r="B18" s="6" t="str">
        <f t="shared" si="11"/>
        <v>D</v>
      </c>
      <c r="C18" s="7">
        <f t="shared" si="23"/>
        <v>46033</v>
      </c>
      <c r="D18" s="8"/>
      <c r="E18" s="9"/>
      <c r="F18" s="5"/>
      <c r="G18" s="6" t="str">
        <f t="shared" si="0"/>
        <v>M</v>
      </c>
      <c r="H18" s="7">
        <f t="shared" si="12"/>
        <v>46064</v>
      </c>
      <c r="I18" s="8"/>
      <c r="J18" s="9"/>
      <c r="K18" s="5"/>
      <c r="L18" s="6" t="str">
        <f t="shared" si="1"/>
        <v>M</v>
      </c>
      <c r="M18" s="7">
        <f t="shared" si="13"/>
        <v>46092</v>
      </c>
      <c r="N18" s="8"/>
      <c r="O18" s="9"/>
      <c r="P18" s="5"/>
      <c r="Q18" s="6" t="str">
        <f t="shared" si="2"/>
        <v>S</v>
      </c>
      <c r="R18" s="7">
        <f t="shared" si="14"/>
        <v>46123</v>
      </c>
      <c r="S18" s="8"/>
      <c r="T18" s="9"/>
      <c r="U18" s="5"/>
      <c r="V18" s="6" t="str">
        <f t="shared" si="3"/>
        <v>L</v>
      </c>
      <c r="W18" s="7">
        <f t="shared" si="15"/>
        <v>46153</v>
      </c>
      <c r="X18" s="8"/>
      <c r="Y18" s="9"/>
      <c r="Z18" s="5"/>
      <c r="AA18" s="6" t="str">
        <f t="shared" si="4"/>
        <v>J</v>
      </c>
      <c r="AB18" s="7">
        <f t="shared" si="16"/>
        <v>46184</v>
      </c>
      <c r="AC18" s="8"/>
      <c r="AD18" s="9"/>
      <c r="AE18" s="5"/>
      <c r="AF18" s="6" t="str">
        <f t="shared" si="5"/>
        <v>S</v>
      </c>
      <c r="AG18" s="7">
        <f t="shared" si="17"/>
        <v>46214</v>
      </c>
      <c r="AH18" s="8"/>
      <c r="AI18" s="9"/>
      <c r="AJ18" s="5"/>
      <c r="AK18" s="6" t="str">
        <f t="shared" si="6"/>
        <v>M</v>
      </c>
      <c r="AL18" s="7">
        <f t="shared" si="18"/>
        <v>46245</v>
      </c>
      <c r="AM18" s="8"/>
      <c r="AN18" s="9"/>
      <c r="AO18" s="5"/>
      <c r="AP18" s="6" t="str">
        <f t="shared" si="7"/>
        <v>V</v>
      </c>
      <c r="AQ18" s="7">
        <f t="shared" si="19"/>
        <v>46276</v>
      </c>
      <c r="AR18" s="8"/>
      <c r="AS18" s="9"/>
      <c r="AT18" s="5"/>
      <c r="AU18" s="6" t="str">
        <f t="shared" si="8"/>
        <v>D</v>
      </c>
      <c r="AV18" s="7">
        <f t="shared" si="20"/>
        <v>46306</v>
      </c>
      <c r="AW18" s="8"/>
      <c r="AX18" s="9"/>
      <c r="AY18" s="5"/>
      <c r="AZ18" s="6" t="str">
        <f t="shared" si="9"/>
        <v>M</v>
      </c>
      <c r="BA18" s="7">
        <f t="shared" si="21"/>
        <v>46337</v>
      </c>
      <c r="BB18" s="8"/>
      <c r="BC18" s="9"/>
      <c r="BD18" s="5"/>
      <c r="BE18" s="6" t="str">
        <f t="shared" si="10"/>
        <v>V</v>
      </c>
      <c r="BF18" s="7">
        <f t="shared" si="22"/>
        <v>46367</v>
      </c>
      <c r="BG18" s="8"/>
      <c r="BH18" s="9"/>
      <c r="JR18" s="5"/>
      <c r="JS18" s="5"/>
      <c r="JT18" s="5"/>
      <c r="JU18" s="5"/>
      <c r="JV18" s="5"/>
      <c r="JW18" s="5"/>
      <c r="JX18" s="5"/>
      <c r="JY18" s="5"/>
      <c r="JZ18" s="5"/>
      <c r="KA18" s="5"/>
      <c r="KB18" s="5"/>
      <c r="KC18" s="5"/>
      <c r="KD18" s="5"/>
      <c r="KE18" s="5"/>
      <c r="KF18" s="5"/>
      <c r="KG18" s="5"/>
      <c r="KH18" s="5"/>
      <c r="KI18" s="5"/>
      <c r="KJ18" s="5"/>
      <c r="KK18" s="5"/>
      <c r="KL18" s="5"/>
      <c r="KM18" s="5"/>
      <c r="KN18" s="5"/>
      <c r="KO18" s="5"/>
      <c r="KP18" s="5"/>
      <c r="KQ18" s="5"/>
      <c r="KR18" s="5"/>
      <c r="KS18" s="5"/>
      <c r="KT18" s="5"/>
      <c r="KU18" s="5"/>
      <c r="KV18" s="5"/>
      <c r="KW18" s="5"/>
      <c r="KX18" s="5"/>
      <c r="KY18" s="5"/>
      <c r="KZ18" s="5"/>
      <c r="LA18" s="5"/>
      <c r="LB18" s="5"/>
      <c r="LC18" s="5"/>
      <c r="LD18" s="5"/>
      <c r="LE18" s="5"/>
      <c r="LF18" s="5"/>
      <c r="LG18" s="5"/>
      <c r="LH18" s="5"/>
      <c r="LI18" s="5"/>
      <c r="LJ18" s="5"/>
    </row>
    <row r="19" spans="1:322" ht="17.25" customHeight="1" x14ac:dyDescent="0.2">
      <c r="A19" s="5"/>
      <c r="B19" s="6" t="str">
        <f t="shared" si="11"/>
        <v>L</v>
      </c>
      <c r="C19" s="7">
        <f t="shared" si="23"/>
        <v>46034</v>
      </c>
      <c r="D19" s="8"/>
      <c r="E19" s="9"/>
      <c r="F19" s="5"/>
      <c r="G19" s="6" t="str">
        <f t="shared" si="0"/>
        <v>J</v>
      </c>
      <c r="H19" s="7">
        <f t="shared" si="12"/>
        <v>46065</v>
      </c>
      <c r="I19" s="8"/>
      <c r="J19" s="9"/>
      <c r="K19" s="5"/>
      <c r="L19" s="6" t="str">
        <f t="shared" si="1"/>
        <v>J</v>
      </c>
      <c r="M19" s="7">
        <f t="shared" si="13"/>
        <v>46093</v>
      </c>
      <c r="N19" s="8"/>
      <c r="O19" s="9"/>
      <c r="P19" s="5"/>
      <c r="Q19" s="6" t="str">
        <f t="shared" si="2"/>
        <v>D</v>
      </c>
      <c r="R19" s="7">
        <f t="shared" si="14"/>
        <v>46124</v>
      </c>
      <c r="S19" s="8"/>
      <c r="T19" s="9"/>
      <c r="U19" s="5"/>
      <c r="V19" s="6" t="str">
        <f t="shared" si="3"/>
        <v>M</v>
      </c>
      <c r="W19" s="7">
        <f t="shared" si="15"/>
        <v>46154</v>
      </c>
      <c r="X19" s="8"/>
      <c r="Y19" s="9"/>
      <c r="Z19" s="5"/>
      <c r="AA19" s="6" t="str">
        <f t="shared" si="4"/>
        <v>V</v>
      </c>
      <c r="AB19" s="7">
        <f t="shared" si="16"/>
        <v>46185</v>
      </c>
      <c r="AC19" s="8"/>
      <c r="AD19" s="9"/>
      <c r="AE19" s="5"/>
      <c r="AF19" s="6" t="str">
        <f t="shared" si="5"/>
        <v>D</v>
      </c>
      <c r="AG19" s="7">
        <f t="shared" si="17"/>
        <v>46215</v>
      </c>
      <c r="AH19" s="8"/>
      <c r="AI19" s="9"/>
      <c r="AJ19" s="5"/>
      <c r="AK19" s="6" t="str">
        <f t="shared" si="6"/>
        <v>M</v>
      </c>
      <c r="AL19" s="7">
        <f t="shared" si="18"/>
        <v>46246</v>
      </c>
      <c r="AM19" s="8"/>
      <c r="AN19" s="9"/>
      <c r="AO19" s="5"/>
      <c r="AP19" s="6" t="str">
        <f t="shared" si="7"/>
        <v>S</v>
      </c>
      <c r="AQ19" s="7">
        <f t="shared" si="19"/>
        <v>46277</v>
      </c>
      <c r="AR19" s="8"/>
      <c r="AS19" s="9"/>
      <c r="AT19" s="5"/>
      <c r="AU19" s="6" t="str">
        <f t="shared" si="8"/>
        <v>L</v>
      </c>
      <c r="AV19" s="7">
        <f t="shared" si="20"/>
        <v>46307</v>
      </c>
      <c r="AW19" s="8"/>
      <c r="AX19" s="9"/>
      <c r="AY19" s="5"/>
      <c r="AZ19" s="6" t="str">
        <f t="shared" si="9"/>
        <v>J</v>
      </c>
      <c r="BA19" s="7">
        <f t="shared" si="21"/>
        <v>46338</v>
      </c>
      <c r="BB19" s="8"/>
      <c r="BC19" s="9"/>
      <c r="BD19" s="5"/>
      <c r="BE19" s="6" t="str">
        <f t="shared" si="10"/>
        <v>S</v>
      </c>
      <c r="BF19" s="7">
        <f t="shared" si="22"/>
        <v>46368</v>
      </c>
      <c r="BG19" s="8"/>
      <c r="BH19" s="9"/>
      <c r="JR19" s="5"/>
      <c r="JS19" s="5"/>
      <c r="JT19" s="5"/>
      <c r="JU19" s="5"/>
      <c r="JV19" s="5"/>
      <c r="JW19" s="5"/>
      <c r="JX19" s="5"/>
      <c r="JY19" s="5"/>
      <c r="JZ19" s="5"/>
      <c r="KA19" s="5"/>
      <c r="KB19" s="5"/>
      <c r="KC19" s="5"/>
      <c r="KD19" s="5"/>
      <c r="KE19" s="5"/>
      <c r="KF19" s="5"/>
      <c r="KG19" s="5"/>
      <c r="KH19" s="5"/>
      <c r="KI19" s="5"/>
      <c r="KJ19" s="5"/>
      <c r="KK19" s="5"/>
      <c r="KL19" s="5"/>
      <c r="KM19" s="5"/>
      <c r="KN19" s="5"/>
      <c r="KO19" s="5"/>
      <c r="KP19" s="5"/>
      <c r="KQ19" s="5"/>
      <c r="KR19" s="5"/>
      <c r="KS19" s="5"/>
      <c r="KT19" s="5"/>
      <c r="KU19" s="5"/>
      <c r="KV19" s="5"/>
      <c r="KW19" s="5"/>
      <c r="KX19" s="5"/>
      <c r="KY19" s="5"/>
      <c r="KZ19" s="5"/>
      <c r="LA19" s="5"/>
      <c r="LB19" s="5"/>
      <c r="LC19" s="5"/>
      <c r="LD19" s="5"/>
      <c r="LE19" s="5"/>
      <c r="LF19" s="5"/>
      <c r="LG19" s="5"/>
      <c r="LH19" s="5"/>
      <c r="LI19" s="5"/>
      <c r="LJ19" s="5"/>
    </row>
    <row r="20" spans="1:322" ht="17.25" customHeight="1" x14ac:dyDescent="0.2">
      <c r="A20" s="5"/>
      <c r="B20" s="6" t="str">
        <f t="shared" si="11"/>
        <v>M</v>
      </c>
      <c r="C20" s="7">
        <f t="shared" si="23"/>
        <v>46035</v>
      </c>
      <c r="D20" s="8"/>
      <c r="E20" s="9"/>
      <c r="F20" s="5"/>
      <c r="G20" s="6" t="str">
        <f t="shared" si="0"/>
        <v>V</v>
      </c>
      <c r="H20" s="7">
        <f t="shared" si="12"/>
        <v>46066</v>
      </c>
      <c r="I20" s="8"/>
      <c r="J20" s="9"/>
      <c r="K20" s="5"/>
      <c r="L20" s="6" t="str">
        <f t="shared" si="1"/>
        <v>V</v>
      </c>
      <c r="M20" s="7">
        <f t="shared" si="13"/>
        <v>46094</v>
      </c>
      <c r="N20" s="8"/>
      <c r="O20" s="9"/>
      <c r="P20" s="5"/>
      <c r="Q20" s="6" t="str">
        <f t="shared" si="2"/>
        <v>L</v>
      </c>
      <c r="R20" s="7">
        <f t="shared" si="14"/>
        <v>46125</v>
      </c>
      <c r="S20" s="8"/>
      <c r="T20" s="9"/>
      <c r="U20" s="5"/>
      <c r="V20" s="6" t="str">
        <f t="shared" si="3"/>
        <v>M</v>
      </c>
      <c r="W20" s="7">
        <f t="shared" si="15"/>
        <v>46155</v>
      </c>
      <c r="X20" s="8"/>
      <c r="Y20" s="9"/>
      <c r="Z20" s="5"/>
      <c r="AA20" s="6" t="str">
        <f t="shared" si="4"/>
        <v>S</v>
      </c>
      <c r="AB20" s="7">
        <f t="shared" si="16"/>
        <v>46186</v>
      </c>
      <c r="AC20" s="8"/>
      <c r="AD20" s="9"/>
      <c r="AE20" s="5"/>
      <c r="AF20" s="6" t="str">
        <f t="shared" si="5"/>
        <v>L</v>
      </c>
      <c r="AG20" s="7">
        <f t="shared" si="17"/>
        <v>46216</v>
      </c>
      <c r="AH20" s="8"/>
      <c r="AI20" s="9"/>
      <c r="AJ20" s="5"/>
      <c r="AK20" s="6" t="str">
        <f t="shared" si="6"/>
        <v>J</v>
      </c>
      <c r="AL20" s="7">
        <f t="shared" si="18"/>
        <v>46247</v>
      </c>
      <c r="AM20" s="8"/>
      <c r="AN20" s="9"/>
      <c r="AO20" s="5"/>
      <c r="AP20" s="6" t="str">
        <f t="shared" si="7"/>
        <v>D</v>
      </c>
      <c r="AQ20" s="7">
        <f t="shared" si="19"/>
        <v>46278</v>
      </c>
      <c r="AR20" s="8"/>
      <c r="AS20" s="9"/>
      <c r="AT20" s="5"/>
      <c r="AU20" s="6" t="str">
        <f t="shared" si="8"/>
        <v>M</v>
      </c>
      <c r="AV20" s="7">
        <f t="shared" si="20"/>
        <v>46308</v>
      </c>
      <c r="AW20" s="8"/>
      <c r="AX20" s="9"/>
      <c r="AY20" s="5"/>
      <c r="AZ20" s="6" t="str">
        <f t="shared" si="9"/>
        <v>V</v>
      </c>
      <c r="BA20" s="7">
        <f t="shared" si="21"/>
        <v>46339</v>
      </c>
      <c r="BB20" s="8"/>
      <c r="BC20" s="9"/>
      <c r="BD20" s="5"/>
      <c r="BE20" s="6" t="str">
        <f t="shared" si="10"/>
        <v>D</v>
      </c>
      <c r="BF20" s="7">
        <f t="shared" si="22"/>
        <v>46369</v>
      </c>
      <c r="BG20" s="8"/>
      <c r="BH20" s="9"/>
      <c r="JR20" s="5"/>
      <c r="JS20" s="5"/>
      <c r="JT20" s="5"/>
      <c r="JU20" s="5"/>
      <c r="JV20" s="5"/>
      <c r="JW20" s="5"/>
      <c r="JX20" s="5"/>
      <c r="JY20" s="5"/>
      <c r="JZ20" s="5"/>
      <c r="KA20" s="5"/>
      <c r="KB20" s="5"/>
      <c r="KC20" s="5"/>
      <c r="KD20" s="5"/>
      <c r="KE20" s="5"/>
      <c r="KF20" s="5"/>
      <c r="KG20" s="5"/>
      <c r="KH20" s="5"/>
      <c r="KI20" s="5"/>
      <c r="KJ20" s="5"/>
      <c r="KK20" s="5"/>
      <c r="KL20" s="5"/>
      <c r="KM20" s="5"/>
      <c r="KN20" s="5"/>
      <c r="KO20" s="5"/>
      <c r="KP20" s="5"/>
      <c r="KQ20" s="5"/>
      <c r="KR20" s="5"/>
      <c r="KS20" s="5"/>
      <c r="KT20" s="5"/>
      <c r="KU20" s="5"/>
      <c r="KV20" s="5"/>
      <c r="KW20" s="5"/>
      <c r="KX20" s="5"/>
      <c r="KY20" s="5"/>
      <c r="KZ20" s="5"/>
      <c r="LA20" s="5"/>
      <c r="LB20" s="5"/>
      <c r="LC20" s="5"/>
      <c r="LD20" s="5"/>
      <c r="LE20" s="5"/>
      <c r="LF20" s="5"/>
      <c r="LG20" s="5"/>
      <c r="LH20" s="5"/>
      <c r="LI20" s="5"/>
      <c r="LJ20" s="5"/>
    </row>
    <row r="21" spans="1:322" ht="17.25" customHeight="1" x14ac:dyDescent="0.2">
      <c r="A21" s="5"/>
      <c r="B21" s="6" t="str">
        <f t="shared" si="11"/>
        <v>M</v>
      </c>
      <c r="C21" s="7">
        <f t="shared" si="23"/>
        <v>46036</v>
      </c>
      <c r="D21" s="8"/>
      <c r="E21" s="9"/>
      <c r="F21" s="5"/>
      <c r="G21" s="6" t="str">
        <f t="shared" si="0"/>
        <v>S</v>
      </c>
      <c r="H21" s="7">
        <f t="shared" si="12"/>
        <v>46067</v>
      </c>
      <c r="I21" s="8"/>
      <c r="J21" s="9"/>
      <c r="K21" s="5"/>
      <c r="L21" s="6" t="str">
        <f t="shared" si="1"/>
        <v>S</v>
      </c>
      <c r="M21" s="7">
        <f t="shared" si="13"/>
        <v>46095</v>
      </c>
      <c r="N21" s="8"/>
      <c r="O21" s="9"/>
      <c r="P21" s="5"/>
      <c r="Q21" s="6" t="str">
        <f t="shared" si="2"/>
        <v>M</v>
      </c>
      <c r="R21" s="7">
        <f t="shared" si="14"/>
        <v>46126</v>
      </c>
      <c r="S21" s="8"/>
      <c r="T21" s="9"/>
      <c r="U21" s="5"/>
      <c r="V21" s="6" t="str">
        <f t="shared" si="3"/>
        <v>J</v>
      </c>
      <c r="W21" s="7">
        <f t="shared" si="15"/>
        <v>46156</v>
      </c>
      <c r="X21" s="8"/>
      <c r="Y21" s="9"/>
      <c r="Z21" s="5"/>
      <c r="AA21" s="6" t="str">
        <f t="shared" si="4"/>
        <v>D</v>
      </c>
      <c r="AB21" s="7">
        <f t="shared" si="16"/>
        <v>46187</v>
      </c>
      <c r="AC21" s="8"/>
      <c r="AD21" s="9"/>
      <c r="AE21" s="5"/>
      <c r="AF21" s="6" t="str">
        <f t="shared" si="5"/>
        <v>M</v>
      </c>
      <c r="AG21" s="7">
        <f t="shared" si="17"/>
        <v>46217</v>
      </c>
      <c r="AH21" s="8"/>
      <c r="AI21" s="9"/>
      <c r="AJ21" s="5"/>
      <c r="AK21" s="6" t="str">
        <f t="shared" si="6"/>
        <v>V</v>
      </c>
      <c r="AL21" s="7">
        <f t="shared" si="18"/>
        <v>46248</v>
      </c>
      <c r="AM21" s="8"/>
      <c r="AN21" s="9"/>
      <c r="AO21" s="5"/>
      <c r="AP21" s="6" t="str">
        <f t="shared" si="7"/>
        <v>L</v>
      </c>
      <c r="AQ21" s="7">
        <f t="shared" si="19"/>
        <v>46279</v>
      </c>
      <c r="AR21" s="8"/>
      <c r="AS21" s="9"/>
      <c r="AT21" s="5"/>
      <c r="AU21" s="6" t="str">
        <f t="shared" si="8"/>
        <v>M</v>
      </c>
      <c r="AV21" s="7">
        <f t="shared" si="20"/>
        <v>46309</v>
      </c>
      <c r="AW21" s="8"/>
      <c r="AX21" s="9"/>
      <c r="AY21" s="5"/>
      <c r="AZ21" s="6" t="str">
        <f t="shared" si="9"/>
        <v>S</v>
      </c>
      <c r="BA21" s="7">
        <f t="shared" si="21"/>
        <v>46340</v>
      </c>
      <c r="BB21" s="8"/>
      <c r="BC21" s="9"/>
      <c r="BD21" s="5"/>
      <c r="BE21" s="6" t="str">
        <f t="shared" si="10"/>
        <v>L</v>
      </c>
      <c r="BF21" s="7">
        <f t="shared" si="22"/>
        <v>46370</v>
      </c>
      <c r="BG21" s="8"/>
      <c r="BH21" s="9"/>
      <c r="JR21" s="5"/>
      <c r="JS21" s="5"/>
      <c r="JT21" s="5"/>
      <c r="JU21" s="5"/>
      <c r="JV21" s="5"/>
      <c r="JW21" s="5"/>
      <c r="JX21" s="5"/>
      <c r="JY21" s="5"/>
      <c r="JZ21" s="5"/>
      <c r="KA21" s="5"/>
      <c r="KB21" s="5"/>
      <c r="KC21" s="5"/>
      <c r="KD21" s="5"/>
      <c r="KE21" s="5"/>
      <c r="KF21" s="5"/>
      <c r="KG21" s="5"/>
      <c r="KH21" s="5"/>
      <c r="KI21" s="5"/>
      <c r="KJ21" s="5"/>
      <c r="KK21" s="5"/>
      <c r="KL21" s="5"/>
      <c r="KM21" s="5"/>
      <c r="KN21" s="5"/>
      <c r="KO21" s="5"/>
      <c r="KP21" s="5"/>
      <c r="KQ21" s="5"/>
      <c r="KR21" s="5"/>
      <c r="KS21" s="5"/>
      <c r="KT21" s="5"/>
      <c r="KU21" s="5"/>
      <c r="KV21" s="5"/>
      <c r="KW21" s="5"/>
      <c r="KX21" s="5"/>
      <c r="KY21" s="5"/>
      <c r="KZ21" s="5"/>
      <c r="LA21" s="5"/>
      <c r="LB21" s="5"/>
      <c r="LC21" s="5"/>
      <c r="LD21" s="5"/>
      <c r="LE21" s="5"/>
      <c r="LF21" s="5"/>
      <c r="LG21" s="5"/>
      <c r="LH21" s="5"/>
      <c r="LI21" s="5"/>
      <c r="LJ21" s="5"/>
    </row>
    <row r="22" spans="1:322" ht="17.25" customHeight="1" x14ac:dyDescent="0.2">
      <c r="A22" s="5"/>
      <c r="B22" s="6" t="str">
        <f t="shared" si="11"/>
        <v>J</v>
      </c>
      <c r="C22" s="7">
        <f t="shared" si="23"/>
        <v>46037</v>
      </c>
      <c r="D22" s="8"/>
      <c r="E22" s="9"/>
      <c r="F22" s="5"/>
      <c r="G22" s="6" t="str">
        <f t="shared" si="0"/>
        <v>D</v>
      </c>
      <c r="H22" s="7">
        <f t="shared" si="12"/>
        <v>46068</v>
      </c>
      <c r="I22" s="8"/>
      <c r="J22" s="9"/>
      <c r="K22" s="5"/>
      <c r="L22" s="6" t="str">
        <f t="shared" si="1"/>
        <v>D</v>
      </c>
      <c r="M22" s="7">
        <f t="shared" si="13"/>
        <v>46096</v>
      </c>
      <c r="N22" s="8"/>
      <c r="O22" s="9"/>
      <c r="P22" s="5"/>
      <c r="Q22" s="6" t="str">
        <f t="shared" si="2"/>
        <v>M</v>
      </c>
      <c r="R22" s="7">
        <f t="shared" si="14"/>
        <v>46127</v>
      </c>
      <c r="S22" s="8"/>
      <c r="T22" s="9"/>
      <c r="U22" s="5"/>
      <c r="V22" s="6" t="str">
        <f t="shared" si="3"/>
        <v>V</v>
      </c>
      <c r="W22" s="7">
        <f t="shared" si="15"/>
        <v>46157</v>
      </c>
      <c r="X22" s="8"/>
      <c r="Y22" s="9"/>
      <c r="Z22" s="5"/>
      <c r="AA22" s="6" t="str">
        <f t="shared" si="4"/>
        <v>L</v>
      </c>
      <c r="AB22" s="7">
        <f t="shared" si="16"/>
        <v>46188</v>
      </c>
      <c r="AC22" s="8"/>
      <c r="AD22" s="9"/>
      <c r="AE22" s="5"/>
      <c r="AF22" s="6" t="str">
        <f t="shared" si="5"/>
        <v>M</v>
      </c>
      <c r="AG22" s="7">
        <f t="shared" si="17"/>
        <v>46218</v>
      </c>
      <c r="AH22" s="8"/>
      <c r="AI22" s="9"/>
      <c r="AJ22" s="5"/>
      <c r="AK22" s="6" t="str">
        <f t="shared" si="6"/>
        <v>S</v>
      </c>
      <c r="AL22" s="7">
        <f t="shared" si="18"/>
        <v>46249</v>
      </c>
      <c r="AM22" s="8"/>
      <c r="AN22" s="9"/>
      <c r="AO22" s="5"/>
      <c r="AP22" s="6" t="str">
        <f t="shared" si="7"/>
        <v>M</v>
      </c>
      <c r="AQ22" s="7">
        <f t="shared" si="19"/>
        <v>46280</v>
      </c>
      <c r="AR22" s="8"/>
      <c r="AS22" s="9"/>
      <c r="AT22" s="5"/>
      <c r="AU22" s="6" t="str">
        <f t="shared" si="8"/>
        <v>J</v>
      </c>
      <c r="AV22" s="7">
        <f t="shared" si="20"/>
        <v>46310</v>
      </c>
      <c r="AW22" s="8"/>
      <c r="AX22" s="9"/>
      <c r="AY22" s="5"/>
      <c r="AZ22" s="6" t="str">
        <f t="shared" si="9"/>
        <v>D</v>
      </c>
      <c r="BA22" s="7">
        <f t="shared" si="21"/>
        <v>46341</v>
      </c>
      <c r="BB22" s="8"/>
      <c r="BC22" s="9"/>
      <c r="BD22" s="5"/>
      <c r="BE22" s="6" t="str">
        <f t="shared" si="10"/>
        <v>M</v>
      </c>
      <c r="BF22" s="7">
        <f t="shared" si="22"/>
        <v>46371</v>
      </c>
      <c r="BG22" s="8"/>
      <c r="BH22" s="9"/>
      <c r="JR22" s="5"/>
      <c r="JS22" s="5"/>
      <c r="JT22" s="5"/>
      <c r="JU22" s="5"/>
      <c r="JV22" s="5"/>
      <c r="JW22" s="5"/>
      <c r="JX22" s="5"/>
      <c r="JY22" s="5"/>
      <c r="JZ22" s="5"/>
      <c r="KA22" s="5"/>
      <c r="KB22" s="5"/>
      <c r="KC22" s="5"/>
      <c r="KD22" s="5"/>
      <c r="KE22" s="5"/>
      <c r="KF22" s="5"/>
      <c r="KG22" s="5"/>
      <c r="KH22" s="5"/>
      <c r="KI22" s="5"/>
      <c r="KJ22" s="5"/>
      <c r="KK22" s="5"/>
      <c r="KL22" s="5"/>
      <c r="KM22" s="5"/>
      <c r="KN22" s="5"/>
      <c r="KO22" s="5"/>
      <c r="KP22" s="5"/>
      <c r="KQ22" s="5"/>
      <c r="KR22" s="5"/>
      <c r="KS22" s="5"/>
      <c r="KT22" s="5"/>
      <c r="KU22" s="5"/>
      <c r="KV22" s="5"/>
      <c r="KW22" s="5"/>
      <c r="KX22" s="5"/>
      <c r="KY22" s="5"/>
      <c r="KZ22" s="5"/>
      <c r="LA22" s="5"/>
      <c r="LB22" s="5"/>
      <c r="LC22" s="5"/>
      <c r="LD22" s="5"/>
      <c r="LE22" s="5"/>
      <c r="LF22" s="5"/>
      <c r="LG22" s="5"/>
      <c r="LH22" s="5"/>
      <c r="LI22" s="5"/>
      <c r="LJ22" s="5"/>
    </row>
    <row r="23" spans="1:322" ht="17.25" customHeight="1" x14ac:dyDescent="0.2">
      <c r="A23" s="5"/>
      <c r="B23" s="6" t="str">
        <f t="shared" si="11"/>
        <v>V</v>
      </c>
      <c r="C23" s="7">
        <f t="shared" si="23"/>
        <v>46038</v>
      </c>
      <c r="D23" s="8"/>
      <c r="E23" s="9"/>
      <c r="F23" s="5"/>
      <c r="G23" s="6" t="str">
        <f t="shared" si="0"/>
        <v>L</v>
      </c>
      <c r="H23" s="7">
        <f t="shared" si="12"/>
        <v>46069</v>
      </c>
      <c r="I23" s="8"/>
      <c r="J23" s="9"/>
      <c r="K23" s="5"/>
      <c r="L23" s="6" t="str">
        <f t="shared" si="1"/>
        <v>L</v>
      </c>
      <c r="M23" s="7">
        <f t="shared" si="13"/>
        <v>46097</v>
      </c>
      <c r="N23" s="8"/>
      <c r="O23" s="9"/>
      <c r="P23" s="5"/>
      <c r="Q23" s="6" t="str">
        <f t="shared" si="2"/>
        <v>J</v>
      </c>
      <c r="R23" s="7">
        <f t="shared" si="14"/>
        <v>46128</v>
      </c>
      <c r="S23" s="8"/>
      <c r="T23" s="9"/>
      <c r="U23" s="5"/>
      <c r="V23" s="6" t="str">
        <f t="shared" si="3"/>
        <v>S</v>
      </c>
      <c r="W23" s="7">
        <f t="shared" si="15"/>
        <v>46158</v>
      </c>
      <c r="X23" s="8"/>
      <c r="Y23" s="9"/>
      <c r="Z23" s="5"/>
      <c r="AA23" s="6" t="str">
        <f t="shared" si="4"/>
        <v>M</v>
      </c>
      <c r="AB23" s="7">
        <f t="shared" si="16"/>
        <v>46189</v>
      </c>
      <c r="AC23" s="8"/>
      <c r="AD23" s="9"/>
      <c r="AE23" s="5"/>
      <c r="AF23" s="6" t="str">
        <f t="shared" si="5"/>
        <v>J</v>
      </c>
      <c r="AG23" s="7">
        <f t="shared" si="17"/>
        <v>46219</v>
      </c>
      <c r="AH23" s="8"/>
      <c r="AI23" s="9"/>
      <c r="AJ23" s="5"/>
      <c r="AK23" s="6" t="str">
        <f t="shared" si="6"/>
        <v>D</v>
      </c>
      <c r="AL23" s="7">
        <f t="shared" si="18"/>
        <v>46250</v>
      </c>
      <c r="AM23" s="8"/>
      <c r="AN23" s="9"/>
      <c r="AO23" s="5"/>
      <c r="AP23" s="6" t="str">
        <f t="shared" si="7"/>
        <v>M</v>
      </c>
      <c r="AQ23" s="7">
        <f t="shared" si="19"/>
        <v>46281</v>
      </c>
      <c r="AR23" s="8"/>
      <c r="AS23" s="9"/>
      <c r="AT23" s="5"/>
      <c r="AU23" s="6" t="str">
        <f t="shared" si="8"/>
        <v>V</v>
      </c>
      <c r="AV23" s="7">
        <f t="shared" si="20"/>
        <v>46311</v>
      </c>
      <c r="AW23" s="8"/>
      <c r="AX23" s="9"/>
      <c r="AY23" s="5"/>
      <c r="AZ23" s="6" t="str">
        <f t="shared" si="9"/>
        <v>L</v>
      </c>
      <c r="BA23" s="7">
        <f t="shared" si="21"/>
        <v>46342</v>
      </c>
      <c r="BB23" s="8"/>
      <c r="BC23" s="9"/>
      <c r="BD23" s="5"/>
      <c r="BE23" s="6" t="str">
        <f t="shared" si="10"/>
        <v>M</v>
      </c>
      <c r="BF23" s="7">
        <f t="shared" si="22"/>
        <v>46372</v>
      </c>
      <c r="BG23" s="8"/>
      <c r="BH23" s="9"/>
      <c r="JR23" s="5"/>
      <c r="JS23" s="5"/>
      <c r="JT23" s="5"/>
      <c r="JU23" s="5"/>
      <c r="JV23" s="5"/>
      <c r="JW23" s="5"/>
      <c r="JX23" s="5"/>
      <c r="JY23" s="5"/>
      <c r="JZ23" s="5"/>
      <c r="KA23" s="5"/>
      <c r="KB23" s="5"/>
      <c r="KC23" s="5"/>
      <c r="KD23" s="5"/>
      <c r="KE23" s="5"/>
      <c r="KF23" s="5"/>
      <c r="KG23" s="5"/>
      <c r="KH23" s="5"/>
      <c r="KI23" s="5"/>
      <c r="KJ23" s="5"/>
      <c r="KK23" s="5"/>
      <c r="KL23" s="5"/>
      <c r="KM23" s="5"/>
      <c r="KN23" s="5"/>
      <c r="KO23" s="5"/>
      <c r="KP23" s="5"/>
      <c r="KQ23" s="5"/>
      <c r="KR23" s="5"/>
      <c r="KS23" s="5"/>
      <c r="KT23" s="5"/>
      <c r="KU23" s="5"/>
      <c r="KV23" s="5"/>
      <c r="KW23" s="5"/>
      <c r="KX23" s="5"/>
      <c r="KY23" s="5"/>
      <c r="KZ23" s="5"/>
      <c r="LA23" s="5"/>
      <c r="LB23" s="5"/>
      <c r="LC23" s="5"/>
      <c r="LD23" s="5"/>
      <c r="LE23" s="5"/>
      <c r="LF23" s="5"/>
      <c r="LG23" s="5"/>
      <c r="LH23" s="5"/>
      <c r="LI23" s="5"/>
      <c r="LJ23" s="5"/>
    </row>
    <row r="24" spans="1:322" ht="17.25" customHeight="1" x14ac:dyDescent="0.2">
      <c r="A24" s="5"/>
      <c r="B24" s="6" t="str">
        <f t="shared" si="11"/>
        <v>S</v>
      </c>
      <c r="C24" s="7">
        <f t="shared" si="23"/>
        <v>46039</v>
      </c>
      <c r="D24" s="8"/>
      <c r="E24" s="9"/>
      <c r="F24" s="5"/>
      <c r="G24" s="6" t="str">
        <f t="shared" ref="G24:G38" si="24">IF(H24&lt;&gt;"",UPPER(LEFT(TEXT(H24,"jjj"))),"")</f>
        <v>M</v>
      </c>
      <c r="H24" s="7">
        <f t="shared" si="12"/>
        <v>46070</v>
      </c>
      <c r="I24" s="8"/>
      <c r="J24" s="9"/>
      <c r="K24" s="5"/>
      <c r="L24" s="6" t="str">
        <f t="shared" ref="L24:L38" si="25">IF(M24&lt;&gt;"",UPPER(LEFT(TEXT(M24,"jjj"))),"")</f>
        <v>M</v>
      </c>
      <c r="M24" s="7">
        <f t="shared" si="13"/>
        <v>46098</v>
      </c>
      <c r="N24" s="8"/>
      <c r="O24" s="9"/>
      <c r="P24" s="5"/>
      <c r="Q24" s="6" t="str">
        <f t="shared" ref="Q24:Q38" si="26">IF(R24&lt;&gt;"",UPPER(LEFT(TEXT(R24,"jjj"))),"")</f>
        <v>V</v>
      </c>
      <c r="R24" s="7">
        <f t="shared" si="14"/>
        <v>46129</v>
      </c>
      <c r="S24" s="8"/>
      <c r="T24" s="9"/>
      <c r="U24" s="5"/>
      <c r="V24" s="6" t="str">
        <f t="shared" ref="V24:V38" si="27">IF(W24&lt;&gt;"",UPPER(LEFT(TEXT(W24,"jjj"))),"")</f>
        <v>D</v>
      </c>
      <c r="W24" s="7">
        <f t="shared" si="15"/>
        <v>46159</v>
      </c>
      <c r="X24" s="8"/>
      <c r="Y24" s="9"/>
      <c r="Z24" s="5"/>
      <c r="AA24" s="6" t="str">
        <f t="shared" ref="AA24:AA38" si="28">IF(AB24&lt;&gt;"",UPPER(LEFT(TEXT(AB24,"jjj"))),"")</f>
        <v>M</v>
      </c>
      <c r="AB24" s="7">
        <f t="shared" si="16"/>
        <v>46190</v>
      </c>
      <c r="AC24" s="8"/>
      <c r="AD24" s="9"/>
      <c r="AE24" s="5"/>
      <c r="AF24" s="6" t="str">
        <f t="shared" ref="AF24:AF38" si="29">IF(AG24&lt;&gt;"",UPPER(LEFT(TEXT(AG24,"jjj"))),"")</f>
        <v>V</v>
      </c>
      <c r="AG24" s="7">
        <f t="shared" si="17"/>
        <v>46220</v>
      </c>
      <c r="AH24" s="8"/>
      <c r="AI24" s="9"/>
      <c r="AJ24" s="5"/>
      <c r="AK24" s="6" t="str">
        <f t="shared" ref="AK24:AK38" si="30">IF(AL24&lt;&gt;"",UPPER(LEFT(TEXT(AL24,"jjj"))),"")</f>
        <v>L</v>
      </c>
      <c r="AL24" s="7">
        <f t="shared" si="18"/>
        <v>46251</v>
      </c>
      <c r="AM24" s="8"/>
      <c r="AN24" s="9"/>
      <c r="AO24" s="5"/>
      <c r="AP24" s="6" t="str">
        <f t="shared" ref="AP24:AP38" si="31">IF(AQ24&lt;&gt;"",UPPER(LEFT(TEXT(AQ24,"jjj"))),"")</f>
        <v>J</v>
      </c>
      <c r="AQ24" s="7">
        <f t="shared" si="19"/>
        <v>46282</v>
      </c>
      <c r="AR24" s="8"/>
      <c r="AS24" s="9"/>
      <c r="AT24" s="5"/>
      <c r="AU24" s="6" t="str">
        <f t="shared" ref="AU24:AU38" si="32">IF(AV24&lt;&gt;"",UPPER(LEFT(TEXT(AV24,"jjj"))),"")</f>
        <v>S</v>
      </c>
      <c r="AV24" s="7">
        <f t="shared" si="20"/>
        <v>46312</v>
      </c>
      <c r="AW24" s="8"/>
      <c r="AX24" s="9"/>
      <c r="AY24" s="5"/>
      <c r="AZ24" s="6" t="str">
        <f t="shared" ref="AZ24:AZ38" si="33">IF(BA24&lt;&gt;"",UPPER(LEFT(TEXT(BA24,"jjj"))),"")</f>
        <v>M</v>
      </c>
      <c r="BA24" s="7">
        <f t="shared" si="21"/>
        <v>46343</v>
      </c>
      <c r="BB24" s="8"/>
      <c r="BC24" s="9"/>
      <c r="BD24" s="5"/>
      <c r="BE24" s="6" t="str">
        <f t="shared" ref="BE24:BE38" si="34">IF(BF24&lt;&gt;"",UPPER(LEFT(TEXT(BF24,"jjj"))),"")</f>
        <v>J</v>
      </c>
      <c r="BF24" s="7">
        <f t="shared" si="22"/>
        <v>46373</v>
      </c>
      <c r="BG24" s="8"/>
      <c r="BH24" s="9"/>
      <c r="JR24" s="5"/>
      <c r="JS24" s="5"/>
      <c r="JT24" s="5"/>
      <c r="JU24" s="5"/>
      <c r="JV24" s="5"/>
      <c r="JW24" s="5"/>
      <c r="JX24" s="5"/>
      <c r="JY24" s="5"/>
      <c r="JZ24" s="5"/>
      <c r="KA24" s="5"/>
      <c r="KB24" s="5"/>
      <c r="KC24" s="5"/>
      <c r="KD24" s="5"/>
      <c r="KE24" s="5"/>
      <c r="KF24" s="5"/>
      <c r="KG24" s="5"/>
      <c r="KH24" s="5"/>
      <c r="KI24" s="5"/>
      <c r="KJ24" s="5"/>
      <c r="KK24" s="5"/>
      <c r="KL24" s="5"/>
      <c r="KM24" s="5"/>
      <c r="KN24" s="5"/>
      <c r="KO24" s="5"/>
      <c r="KP24" s="5"/>
      <c r="KQ24" s="5"/>
      <c r="KR24" s="5"/>
      <c r="KS24" s="5"/>
      <c r="KT24" s="5"/>
      <c r="KU24" s="5"/>
      <c r="KV24" s="5"/>
      <c r="KW24" s="5"/>
      <c r="KX24" s="5"/>
      <c r="KY24" s="5"/>
      <c r="KZ24" s="5"/>
      <c r="LA24" s="5"/>
      <c r="LB24" s="5"/>
      <c r="LC24" s="5"/>
      <c r="LD24" s="5"/>
      <c r="LE24" s="5"/>
      <c r="LF24" s="5"/>
      <c r="LG24" s="5"/>
      <c r="LH24" s="5"/>
      <c r="LI24" s="5"/>
      <c r="LJ24" s="5"/>
    </row>
    <row r="25" spans="1:322" ht="17.25" customHeight="1" x14ac:dyDescent="0.2">
      <c r="A25" s="5"/>
      <c r="B25" s="6" t="str">
        <f t="shared" si="11"/>
        <v>D</v>
      </c>
      <c r="C25" s="7">
        <f t="shared" si="23"/>
        <v>46040</v>
      </c>
      <c r="D25" s="8"/>
      <c r="E25" s="9"/>
      <c r="F25" s="5"/>
      <c r="G25" s="6" t="str">
        <f t="shared" si="24"/>
        <v>M</v>
      </c>
      <c r="H25" s="7">
        <f t="shared" si="12"/>
        <v>46071</v>
      </c>
      <c r="I25" s="8"/>
      <c r="J25" s="9"/>
      <c r="K25" s="5"/>
      <c r="L25" s="6" t="str">
        <f t="shared" si="25"/>
        <v>M</v>
      </c>
      <c r="M25" s="7">
        <f t="shared" si="13"/>
        <v>46099</v>
      </c>
      <c r="N25" s="8"/>
      <c r="O25" s="9"/>
      <c r="P25" s="5"/>
      <c r="Q25" s="6" t="str">
        <f t="shared" si="26"/>
        <v>S</v>
      </c>
      <c r="R25" s="7">
        <f t="shared" si="14"/>
        <v>46130</v>
      </c>
      <c r="S25" s="8"/>
      <c r="T25" s="9"/>
      <c r="U25" s="5"/>
      <c r="V25" s="6" t="str">
        <f t="shared" si="27"/>
        <v>L</v>
      </c>
      <c r="W25" s="7">
        <f t="shared" si="15"/>
        <v>46160</v>
      </c>
      <c r="X25" s="8"/>
      <c r="Y25" s="9"/>
      <c r="Z25" s="5"/>
      <c r="AA25" s="6" t="str">
        <f t="shared" si="28"/>
        <v>J</v>
      </c>
      <c r="AB25" s="7">
        <f t="shared" si="16"/>
        <v>46191</v>
      </c>
      <c r="AC25" s="8"/>
      <c r="AD25" s="9"/>
      <c r="AE25" s="5"/>
      <c r="AF25" s="6" t="str">
        <f t="shared" si="29"/>
        <v>S</v>
      </c>
      <c r="AG25" s="7">
        <f t="shared" si="17"/>
        <v>46221</v>
      </c>
      <c r="AH25" s="8"/>
      <c r="AI25" s="9"/>
      <c r="AJ25" s="5"/>
      <c r="AK25" s="6" t="str">
        <f t="shared" si="30"/>
        <v>M</v>
      </c>
      <c r="AL25" s="7">
        <f t="shared" si="18"/>
        <v>46252</v>
      </c>
      <c r="AM25" s="8"/>
      <c r="AN25" s="9"/>
      <c r="AO25" s="5"/>
      <c r="AP25" s="6" t="str">
        <f t="shared" si="31"/>
        <v>V</v>
      </c>
      <c r="AQ25" s="7">
        <f t="shared" si="19"/>
        <v>46283</v>
      </c>
      <c r="AR25" s="8"/>
      <c r="AS25" s="9"/>
      <c r="AT25" s="5"/>
      <c r="AU25" s="6" t="str">
        <f t="shared" si="32"/>
        <v>D</v>
      </c>
      <c r="AV25" s="7">
        <f t="shared" si="20"/>
        <v>46313</v>
      </c>
      <c r="AW25" s="8"/>
      <c r="AX25" s="9"/>
      <c r="AY25" s="5"/>
      <c r="AZ25" s="6" t="str">
        <f t="shared" si="33"/>
        <v>M</v>
      </c>
      <c r="BA25" s="7">
        <f t="shared" si="21"/>
        <v>46344</v>
      </c>
      <c r="BB25" s="8"/>
      <c r="BC25" s="9"/>
      <c r="BD25" s="5"/>
      <c r="BE25" s="6" t="str">
        <f t="shared" si="34"/>
        <v>V</v>
      </c>
      <c r="BF25" s="7">
        <f t="shared" si="22"/>
        <v>46374</v>
      </c>
      <c r="BG25" s="8"/>
      <c r="BH25" s="9"/>
      <c r="JR25" s="5"/>
      <c r="JS25" s="5"/>
      <c r="JT25" s="5"/>
      <c r="JU25" s="5"/>
      <c r="JV25" s="5"/>
      <c r="JW25" s="5"/>
      <c r="JX25" s="5"/>
      <c r="JY25" s="5"/>
      <c r="JZ25" s="5"/>
      <c r="KA25" s="5"/>
      <c r="KB25" s="5"/>
      <c r="KC25" s="5"/>
      <c r="KD25" s="5"/>
      <c r="KE25" s="5"/>
      <c r="KF25" s="5"/>
      <c r="KG25" s="5"/>
      <c r="KH25" s="5"/>
      <c r="KI25" s="5"/>
      <c r="KJ25" s="5"/>
      <c r="KK25" s="5"/>
      <c r="KL25" s="5"/>
      <c r="KM25" s="5"/>
      <c r="KN25" s="5"/>
      <c r="KO25" s="5"/>
      <c r="KP25" s="5"/>
      <c r="KQ25" s="5"/>
      <c r="KR25" s="5"/>
      <c r="KS25" s="5"/>
      <c r="KT25" s="5"/>
      <c r="KU25" s="5"/>
      <c r="KV25" s="5"/>
      <c r="KW25" s="5"/>
      <c r="KX25" s="5"/>
      <c r="KY25" s="5"/>
      <c r="KZ25" s="5"/>
      <c r="LA25" s="5"/>
      <c r="LB25" s="5"/>
      <c r="LC25" s="5"/>
      <c r="LD25" s="5"/>
      <c r="LE25" s="5"/>
      <c r="LF25" s="5"/>
      <c r="LG25" s="5"/>
      <c r="LH25" s="5"/>
      <c r="LI25" s="5"/>
      <c r="LJ25" s="5"/>
    </row>
    <row r="26" spans="1:322" ht="17.25" customHeight="1" x14ac:dyDescent="0.2">
      <c r="A26" s="5"/>
      <c r="B26" s="6" t="str">
        <f t="shared" si="11"/>
        <v>L</v>
      </c>
      <c r="C26" s="7">
        <f t="shared" si="23"/>
        <v>46041</v>
      </c>
      <c r="D26" s="8"/>
      <c r="E26" s="9"/>
      <c r="F26" s="5"/>
      <c r="G26" s="6" t="str">
        <f t="shared" si="24"/>
        <v>J</v>
      </c>
      <c r="H26" s="7">
        <f t="shared" si="12"/>
        <v>46072</v>
      </c>
      <c r="I26" s="8"/>
      <c r="J26" s="9"/>
      <c r="K26" s="5"/>
      <c r="L26" s="6" t="str">
        <f t="shared" si="25"/>
        <v>J</v>
      </c>
      <c r="M26" s="7">
        <f t="shared" si="13"/>
        <v>46100</v>
      </c>
      <c r="N26" s="8"/>
      <c r="O26" s="9"/>
      <c r="P26" s="5"/>
      <c r="Q26" s="6" t="str">
        <f t="shared" si="26"/>
        <v>D</v>
      </c>
      <c r="R26" s="7">
        <f t="shared" si="14"/>
        <v>46131</v>
      </c>
      <c r="S26" s="8"/>
      <c r="T26" s="9"/>
      <c r="U26" s="5"/>
      <c r="V26" s="6" t="str">
        <f t="shared" si="27"/>
        <v>M</v>
      </c>
      <c r="W26" s="7">
        <f t="shared" si="15"/>
        <v>46161</v>
      </c>
      <c r="X26" s="8"/>
      <c r="Y26" s="9"/>
      <c r="Z26" s="5"/>
      <c r="AA26" s="6" t="str">
        <f t="shared" si="28"/>
        <v>V</v>
      </c>
      <c r="AB26" s="7">
        <f t="shared" si="16"/>
        <v>46192</v>
      </c>
      <c r="AC26" s="8"/>
      <c r="AD26" s="9"/>
      <c r="AE26" s="5"/>
      <c r="AF26" s="6" t="str">
        <f t="shared" si="29"/>
        <v>D</v>
      </c>
      <c r="AG26" s="7">
        <f t="shared" si="17"/>
        <v>46222</v>
      </c>
      <c r="AH26" s="8"/>
      <c r="AI26" s="9"/>
      <c r="AJ26" s="5"/>
      <c r="AK26" s="6" t="str">
        <f t="shared" si="30"/>
        <v>M</v>
      </c>
      <c r="AL26" s="7">
        <f t="shared" si="18"/>
        <v>46253</v>
      </c>
      <c r="AM26" s="8"/>
      <c r="AN26" s="9"/>
      <c r="AO26" s="5"/>
      <c r="AP26" s="6" t="str">
        <f t="shared" si="31"/>
        <v>S</v>
      </c>
      <c r="AQ26" s="7">
        <f t="shared" si="19"/>
        <v>46284</v>
      </c>
      <c r="AR26" s="8"/>
      <c r="AS26" s="9"/>
      <c r="AT26" s="5"/>
      <c r="AU26" s="6" t="str">
        <f t="shared" si="32"/>
        <v>L</v>
      </c>
      <c r="AV26" s="7">
        <f t="shared" si="20"/>
        <v>46314</v>
      </c>
      <c r="AW26" s="8"/>
      <c r="AX26" s="9"/>
      <c r="AY26" s="5"/>
      <c r="AZ26" s="6" t="str">
        <f t="shared" si="33"/>
        <v>J</v>
      </c>
      <c r="BA26" s="7">
        <f t="shared" si="21"/>
        <v>46345</v>
      </c>
      <c r="BB26" s="8"/>
      <c r="BC26" s="9"/>
      <c r="BD26" s="5"/>
      <c r="BE26" s="6" t="str">
        <f t="shared" si="34"/>
        <v>S</v>
      </c>
      <c r="BF26" s="7">
        <f t="shared" si="22"/>
        <v>46375</v>
      </c>
      <c r="BG26" s="8"/>
      <c r="BH26" s="9"/>
      <c r="JR26" s="5"/>
      <c r="JS26" s="5"/>
      <c r="JT26" s="5"/>
      <c r="JU26" s="5"/>
      <c r="JV26" s="5"/>
      <c r="JW26" s="5"/>
      <c r="JX26" s="5"/>
      <c r="JY26" s="5"/>
      <c r="JZ26" s="5"/>
      <c r="KA26" s="5"/>
      <c r="KB26" s="5"/>
      <c r="KC26" s="5"/>
      <c r="KD26" s="5"/>
      <c r="KE26" s="5"/>
      <c r="KF26" s="5"/>
      <c r="KG26" s="5"/>
      <c r="KH26" s="5"/>
      <c r="KI26" s="5"/>
      <c r="KJ26" s="5"/>
      <c r="KK26" s="5"/>
      <c r="KL26" s="5"/>
      <c r="KM26" s="5"/>
      <c r="KN26" s="5"/>
      <c r="KO26" s="5"/>
      <c r="KP26" s="5"/>
      <c r="KQ26" s="5"/>
      <c r="KR26" s="5"/>
      <c r="KS26" s="5"/>
      <c r="KT26" s="5"/>
      <c r="KU26" s="5"/>
      <c r="KV26" s="5"/>
      <c r="KW26" s="5"/>
      <c r="KX26" s="5"/>
      <c r="KY26" s="5"/>
      <c r="KZ26" s="5"/>
      <c r="LA26" s="5"/>
      <c r="LB26" s="5"/>
      <c r="LC26" s="5"/>
      <c r="LD26" s="5"/>
      <c r="LE26" s="5"/>
      <c r="LF26" s="5"/>
      <c r="LG26" s="5"/>
      <c r="LH26" s="5"/>
      <c r="LI26" s="5"/>
      <c r="LJ26" s="5"/>
    </row>
    <row r="27" spans="1:322" ht="17.25" customHeight="1" x14ac:dyDescent="0.2">
      <c r="A27" s="5"/>
      <c r="B27" s="6" t="str">
        <f t="shared" si="11"/>
        <v>M</v>
      </c>
      <c r="C27" s="7">
        <f t="shared" si="23"/>
        <v>46042</v>
      </c>
      <c r="D27" s="8"/>
      <c r="E27" s="9"/>
      <c r="F27" s="5"/>
      <c r="G27" s="6" t="str">
        <f t="shared" si="24"/>
        <v>V</v>
      </c>
      <c r="H27" s="7">
        <f t="shared" si="12"/>
        <v>46073</v>
      </c>
      <c r="I27" s="8"/>
      <c r="J27" s="9"/>
      <c r="K27" s="5"/>
      <c r="L27" s="6" t="str">
        <f t="shared" si="25"/>
        <v>V</v>
      </c>
      <c r="M27" s="7">
        <f t="shared" si="13"/>
        <v>46101</v>
      </c>
      <c r="N27" s="8"/>
      <c r="O27" s="9"/>
      <c r="P27" s="5"/>
      <c r="Q27" s="6" t="str">
        <f t="shared" si="26"/>
        <v>L</v>
      </c>
      <c r="R27" s="7">
        <f t="shared" si="14"/>
        <v>46132</v>
      </c>
      <c r="S27" s="8"/>
      <c r="T27" s="9"/>
      <c r="U27" s="5"/>
      <c r="V27" s="6" t="str">
        <f t="shared" si="27"/>
        <v>M</v>
      </c>
      <c r="W27" s="7">
        <f t="shared" si="15"/>
        <v>46162</v>
      </c>
      <c r="X27" s="8"/>
      <c r="Y27" s="9"/>
      <c r="Z27" s="5"/>
      <c r="AA27" s="6" t="str">
        <f t="shared" si="28"/>
        <v>S</v>
      </c>
      <c r="AB27" s="7">
        <f t="shared" si="16"/>
        <v>46193</v>
      </c>
      <c r="AC27" s="8"/>
      <c r="AD27" s="9"/>
      <c r="AE27" s="5"/>
      <c r="AF27" s="6" t="str">
        <f t="shared" si="29"/>
        <v>L</v>
      </c>
      <c r="AG27" s="7">
        <f t="shared" si="17"/>
        <v>46223</v>
      </c>
      <c r="AH27" s="8"/>
      <c r="AI27" s="9"/>
      <c r="AJ27" s="5"/>
      <c r="AK27" s="6" t="str">
        <f t="shared" si="30"/>
        <v>J</v>
      </c>
      <c r="AL27" s="7">
        <f t="shared" si="18"/>
        <v>46254</v>
      </c>
      <c r="AM27" s="8"/>
      <c r="AN27" s="9"/>
      <c r="AO27" s="5"/>
      <c r="AP27" s="6" t="str">
        <f t="shared" si="31"/>
        <v>D</v>
      </c>
      <c r="AQ27" s="7">
        <f t="shared" si="19"/>
        <v>46285</v>
      </c>
      <c r="AR27" s="8"/>
      <c r="AS27" s="9"/>
      <c r="AT27" s="5"/>
      <c r="AU27" s="6" t="str">
        <f t="shared" si="32"/>
        <v>M</v>
      </c>
      <c r="AV27" s="7">
        <f t="shared" si="20"/>
        <v>46315</v>
      </c>
      <c r="AW27" s="8"/>
      <c r="AX27" s="9"/>
      <c r="AY27" s="5"/>
      <c r="AZ27" s="6" t="str">
        <f t="shared" si="33"/>
        <v>V</v>
      </c>
      <c r="BA27" s="7">
        <f t="shared" si="21"/>
        <v>46346</v>
      </c>
      <c r="BB27" s="8"/>
      <c r="BC27" s="9"/>
      <c r="BD27" s="5"/>
      <c r="BE27" s="6" t="str">
        <f t="shared" si="34"/>
        <v>D</v>
      </c>
      <c r="BF27" s="7">
        <f t="shared" si="22"/>
        <v>46376</v>
      </c>
      <c r="BG27" s="8"/>
      <c r="BH27" s="9"/>
      <c r="JR27" s="5"/>
      <c r="JS27" s="5"/>
      <c r="JT27" s="5"/>
      <c r="JU27" s="5"/>
      <c r="JV27" s="5"/>
      <c r="JW27" s="5"/>
      <c r="JX27" s="5"/>
      <c r="JY27" s="5"/>
      <c r="JZ27" s="5"/>
      <c r="KA27" s="5"/>
      <c r="KB27" s="5"/>
      <c r="KC27" s="5"/>
      <c r="KD27" s="5"/>
      <c r="KE27" s="5"/>
      <c r="KF27" s="5"/>
      <c r="KG27" s="5"/>
      <c r="KH27" s="5"/>
      <c r="KI27" s="5"/>
      <c r="KJ27" s="5"/>
      <c r="KK27" s="5"/>
      <c r="KL27" s="5"/>
      <c r="KM27" s="5"/>
      <c r="KN27" s="5"/>
      <c r="KO27" s="5"/>
      <c r="KP27" s="5"/>
      <c r="KQ27" s="5"/>
      <c r="KR27" s="5"/>
      <c r="KS27" s="5"/>
      <c r="KT27" s="5"/>
      <c r="KU27" s="5"/>
      <c r="KV27" s="5"/>
      <c r="KW27" s="5"/>
      <c r="KX27" s="5"/>
      <c r="KY27" s="5"/>
      <c r="KZ27" s="5"/>
      <c r="LA27" s="5"/>
      <c r="LB27" s="5"/>
      <c r="LC27" s="5"/>
      <c r="LD27" s="5"/>
      <c r="LE27" s="5"/>
      <c r="LF27" s="5"/>
      <c r="LG27" s="5"/>
      <c r="LH27" s="5"/>
      <c r="LI27" s="5"/>
      <c r="LJ27" s="5"/>
    </row>
    <row r="28" spans="1:322" ht="17.25" customHeight="1" x14ac:dyDescent="0.2">
      <c r="A28" s="5"/>
      <c r="B28" s="6" t="str">
        <f t="shared" si="11"/>
        <v>M</v>
      </c>
      <c r="C28" s="7">
        <f t="shared" si="23"/>
        <v>46043</v>
      </c>
      <c r="D28" s="8"/>
      <c r="E28" s="9"/>
      <c r="F28" s="5"/>
      <c r="G28" s="6" t="str">
        <f t="shared" si="24"/>
        <v>S</v>
      </c>
      <c r="H28" s="7">
        <f t="shared" si="12"/>
        <v>46074</v>
      </c>
      <c r="I28" s="8"/>
      <c r="J28" s="9"/>
      <c r="K28" s="5"/>
      <c r="L28" s="6" t="str">
        <f t="shared" si="25"/>
        <v>S</v>
      </c>
      <c r="M28" s="7">
        <f t="shared" si="13"/>
        <v>46102</v>
      </c>
      <c r="N28" s="8"/>
      <c r="O28" s="9"/>
      <c r="P28" s="5"/>
      <c r="Q28" s="6" t="str">
        <f t="shared" si="26"/>
        <v>M</v>
      </c>
      <c r="R28" s="7">
        <f t="shared" si="14"/>
        <v>46133</v>
      </c>
      <c r="S28" s="8"/>
      <c r="T28" s="9"/>
      <c r="U28" s="5"/>
      <c r="V28" s="6" t="str">
        <f t="shared" si="27"/>
        <v>J</v>
      </c>
      <c r="W28" s="7">
        <f t="shared" si="15"/>
        <v>46163</v>
      </c>
      <c r="X28" s="8"/>
      <c r="Y28" s="9"/>
      <c r="Z28" s="5"/>
      <c r="AA28" s="6" t="str">
        <f t="shared" si="28"/>
        <v>D</v>
      </c>
      <c r="AB28" s="7">
        <f t="shared" si="16"/>
        <v>46194</v>
      </c>
      <c r="AC28" s="8"/>
      <c r="AD28" s="9"/>
      <c r="AE28" s="5"/>
      <c r="AF28" s="6" t="str">
        <f t="shared" si="29"/>
        <v>M</v>
      </c>
      <c r="AG28" s="7">
        <f t="shared" si="17"/>
        <v>46224</v>
      </c>
      <c r="AH28" s="8"/>
      <c r="AI28" s="9"/>
      <c r="AJ28" s="5"/>
      <c r="AK28" s="6" t="str">
        <f t="shared" si="30"/>
        <v>V</v>
      </c>
      <c r="AL28" s="7">
        <f t="shared" si="18"/>
        <v>46255</v>
      </c>
      <c r="AM28" s="8"/>
      <c r="AN28" s="9"/>
      <c r="AO28" s="5"/>
      <c r="AP28" s="6" t="str">
        <f t="shared" si="31"/>
        <v>L</v>
      </c>
      <c r="AQ28" s="7">
        <f t="shared" si="19"/>
        <v>46286</v>
      </c>
      <c r="AR28" s="8"/>
      <c r="AS28" s="9"/>
      <c r="AT28" s="5"/>
      <c r="AU28" s="6" t="str">
        <f t="shared" si="32"/>
        <v>M</v>
      </c>
      <c r="AV28" s="7">
        <f t="shared" si="20"/>
        <v>46316</v>
      </c>
      <c r="AW28" s="8"/>
      <c r="AX28" s="9"/>
      <c r="AY28" s="5"/>
      <c r="AZ28" s="6" t="str">
        <f t="shared" si="33"/>
        <v>S</v>
      </c>
      <c r="BA28" s="7">
        <f t="shared" si="21"/>
        <v>46347</v>
      </c>
      <c r="BB28" s="8"/>
      <c r="BC28" s="9"/>
      <c r="BD28" s="5"/>
      <c r="BE28" s="6" t="str">
        <f t="shared" si="34"/>
        <v>L</v>
      </c>
      <c r="BF28" s="7">
        <f t="shared" si="22"/>
        <v>46377</v>
      </c>
      <c r="BG28" s="8"/>
      <c r="BH28" s="9"/>
      <c r="JR28" s="5"/>
      <c r="JS28" s="5"/>
      <c r="JT28" s="5"/>
      <c r="JU28" s="5"/>
      <c r="JV28" s="5"/>
      <c r="JW28" s="5"/>
      <c r="JX28" s="5"/>
      <c r="JY28" s="5"/>
      <c r="JZ28" s="5"/>
      <c r="KA28" s="5"/>
      <c r="KB28" s="5"/>
      <c r="KC28" s="5"/>
      <c r="KD28" s="5"/>
      <c r="KE28" s="5"/>
      <c r="KF28" s="5"/>
      <c r="KG28" s="5"/>
      <c r="KH28" s="5"/>
      <c r="KI28" s="5"/>
      <c r="KJ28" s="5"/>
      <c r="KK28" s="5"/>
      <c r="KL28" s="5"/>
      <c r="KM28" s="5"/>
      <c r="KN28" s="5"/>
      <c r="KO28" s="5"/>
      <c r="KP28" s="5"/>
      <c r="KQ28" s="5"/>
      <c r="KR28" s="5"/>
      <c r="KS28" s="5"/>
      <c r="KT28" s="5"/>
      <c r="KU28" s="5"/>
      <c r="KV28" s="5"/>
      <c r="KW28" s="5"/>
      <c r="KX28" s="5"/>
      <c r="KY28" s="5"/>
      <c r="KZ28" s="5"/>
      <c r="LA28" s="5"/>
      <c r="LB28" s="5"/>
      <c r="LC28" s="5"/>
      <c r="LD28" s="5"/>
      <c r="LE28" s="5"/>
      <c r="LF28" s="5"/>
      <c r="LG28" s="5"/>
      <c r="LH28" s="5"/>
      <c r="LI28" s="5"/>
      <c r="LJ28" s="5"/>
    </row>
    <row r="29" spans="1:322" ht="17.25" customHeight="1" x14ac:dyDescent="0.2">
      <c r="A29" s="5"/>
      <c r="B29" s="6" t="str">
        <f t="shared" si="11"/>
        <v>J</v>
      </c>
      <c r="C29" s="7">
        <f t="shared" si="23"/>
        <v>46044</v>
      </c>
      <c r="D29" s="8"/>
      <c r="E29" s="9"/>
      <c r="F29" s="5"/>
      <c r="G29" s="6" t="str">
        <f t="shared" si="24"/>
        <v>D</v>
      </c>
      <c r="H29" s="7">
        <f t="shared" si="12"/>
        <v>46075</v>
      </c>
      <c r="I29" s="8"/>
      <c r="J29" s="9"/>
      <c r="K29" s="5"/>
      <c r="L29" s="6" t="str">
        <f t="shared" si="25"/>
        <v>D</v>
      </c>
      <c r="M29" s="7">
        <f t="shared" si="13"/>
        <v>46103</v>
      </c>
      <c r="N29" s="8"/>
      <c r="O29" s="9"/>
      <c r="P29" s="5"/>
      <c r="Q29" s="6" t="str">
        <f t="shared" si="26"/>
        <v>M</v>
      </c>
      <c r="R29" s="7">
        <f t="shared" si="14"/>
        <v>46134</v>
      </c>
      <c r="S29" s="8"/>
      <c r="T29" s="9"/>
      <c r="U29" s="5"/>
      <c r="V29" s="6" t="str">
        <f t="shared" si="27"/>
        <v>V</v>
      </c>
      <c r="W29" s="7">
        <f t="shared" si="15"/>
        <v>46164</v>
      </c>
      <c r="X29" s="8"/>
      <c r="Y29" s="9"/>
      <c r="Z29" s="5"/>
      <c r="AA29" s="6" t="str">
        <f t="shared" si="28"/>
        <v>L</v>
      </c>
      <c r="AB29" s="7">
        <f t="shared" si="16"/>
        <v>46195</v>
      </c>
      <c r="AC29" s="8"/>
      <c r="AD29" s="9"/>
      <c r="AE29" s="5"/>
      <c r="AF29" s="6" t="str">
        <f t="shared" si="29"/>
        <v>M</v>
      </c>
      <c r="AG29" s="7">
        <f t="shared" si="17"/>
        <v>46225</v>
      </c>
      <c r="AH29" s="8"/>
      <c r="AI29" s="9"/>
      <c r="AJ29" s="5"/>
      <c r="AK29" s="6" t="str">
        <f t="shared" si="30"/>
        <v>S</v>
      </c>
      <c r="AL29" s="7">
        <f t="shared" si="18"/>
        <v>46256</v>
      </c>
      <c r="AM29" s="8"/>
      <c r="AN29" s="9"/>
      <c r="AO29" s="5"/>
      <c r="AP29" s="6" t="str">
        <f t="shared" si="31"/>
        <v>M</v>
      </c>
      <c r="AQ29" s="7">
        <f t="shared" si="19"/>
        <v>46287</v>
      </c>
      <c r="AR29" s="8"/>
      <c r="AS29" s="9"/>
      <c r="AT29" s="5"/>
      <c r="AU29" s="6" t="str">
        <f t="shared" si="32"/>
        <v>J</v>
      </c>
      <c r="AV29" s="7">
        <f t="shared" si="20"/>
        <v>46317</v>
      </c>
      <c r="AW29" s="8"/>
      <c r="AX29" s="9"/>
      <c r="AY29" s="5"/>
      <c r="AZ29" s="6" t="str">
        <f t="shared" si="33"/>
        <v>D</v>
      </c>
      <c r="BA29" s="7">
        <f t="shared" si="21"/>
        <v>46348</v>
      </c>
      <c r="BB29" s="8"/>
      <c r="BC29" s="9"/>
      <c r="BD29" s="5"/>
      <c r="BE29" s="6" t="str">
        <f t="shared" si="34"/>
        <v>M</v>
      </c>
      <c r="BF29" s="7">
        <f t="shared" si="22"/>
        <v>46378</v>
      </c>
      <c r="BG29" s="8"/>
      <c r="BH29" s="9"/>
      <c r="JR29" s="5"/>
      <c r="JS29" s="5"/>
      <c r="JT29" s="5"/>
      <c r="JU29" s="5"/>
      <c r="JV29" s="5"/>
      <c r="JW29" s="5"/>
      <c r="JX29" s="5"/>
      <c r="JY29" s="5"/>
      <c r="JZ29" s="5"/>
      <c r="KA29" s="5"/>
      <c r="KB29" s="5"/>
      <c r="KC29" s="5"/>
      <c r="KD29" s="5"/>
      <c r="KE29" s="5"/>
      <c r="KF29" s="5"/>
      <c r="KG29" s="5"/>
      <c r="KH29" s="5"/>
      <c r="KI29" s="5"/>
      <c r="KJ29" s="5"/>
      <c r="KK29" s="5"/>
      <c r="KL29" s="5"/>
      <c r="KM29" s="5"/>
      <c r="KN29" s="5"/>
      <c r="KO29" s="5"/>
      <c r="KP29" s="5"/>
      <c r="KQ29" s="5"/>
      <c r="KR29" s="5"/>
      <c r="KS29" s="5"/>
      <c r="KT29" s="5"/>
      <c r="KU29" s="5"/>
      <c r="KV29" s="5"/>
      <c r="KW29" s="5"/>
      <c r="KX29" s="5"/>
      <c r="KY29" s="5"/>
      <c r="KZ29" s="5"/>
      <c r="LA29" s="5"/>
      <c r="LB29" s="5"/>
      <c r="LC29" s="5"/>
      <c r="LD29" s="5"/>
      <c r="LE29" s="5"/>
      <c r="LF29" s="5"/>
      <c r="LG29" s="5"/>
      <c r="LH29" s="5"/>
      <c r="LI29" s="5"/>
      <c r="LJ29" s="5"/>
    </row>
    <row r="30" spans="1:322" ht="17.25" customHeight="1" x14ac:dyDescent="0.2">
      <c r="A30" s="5"/>
      <c r="B30" s="6" t="str">
        <f t="shared" si="11"/>
        <v>V</v>
      </c>
      <c r="C30" s="7">
        <f t="shared" si="23"/>
        <v>46045</v>
      </c>
      <c r="D30" s="8"/>
      <c r="E30" s="9"/>
      <c r="F30" s="5"/>
      <c r="G30" s="6" t="str">
        <f t="shared" si="24"/>
        <v>L</v>
      </c>
      <c r="H30" s="7">
        <f t="shared" si="12"/>
        <v>46076</v>
      </c>
      <c r="I30" s="8"/>
      <c r="J30" s="9"/>
      <c r="K30" s="5"/>
      <c r="L30" s="6" t="str">
        <f t="shared" si="25"/>
        <v>L</v>
      </c>
      <c r="M30" s="7">
        <f t="shared" si="13"/>
        <v>46104</v>
      </c>
      <c r="N30" s="8"/>
      <c r="O30" s="9"/>
      <c r="P30" s="5"/>
      <c r="Q30" s="6" t="str">
        <f t="shared" si="26"/>
        <v>J</v>
      </c>
      <c r="R30" s="7">
        <f t="shared" si="14"/>
        <v>46135</v>
      </c>
      <c r="S30" s="8"/>
      <c r="T30" s="9"/>
      <c r="U30" s="5"/>
      <c r="V30" s="6" t="str">
        <f t="shared" si="27"/>
        <v>S</v>
      </c>
      <c r="W30" s="7">
        <f t="shared" si="15"/>
        <v>46165</v>
      </c>
      <c r="X30" s="8"/>
      <c r="Y30" s="9"/>
      <c r="Z30" s="5"/>
      <c r="AA30" s="6" t="str">
        <f t="shared" si="28"/>
        <v>M</v>
      </c>
      <c r="AB30" s="7">
        <f t="shared" si="16"/>
        <v>46196</v>
      </c>
      <c r="AC30" s="8"/>
      <c r="AD30" s="9"/>
      <c r="AE30" s="5"/>
      <c r="AF30" s="6" t="str">
        <f t="shared" si="29"/>
        <v>J</v>
      </c>
      <c r="AG30" s="7">
        <f t="shared" si="17"/>
        <v>46226</v>
      </c>
      <c r="AH30" s="8"/>
      <c r="AI30" s="9"/>
      <c r="AJ30" s="5"/>
      <c r="AK30" s="6" t="str">
        <f t="shared" si="30"/>
        <v>D</v>
      </c>
      <c r="AL30" s="7">
        <f t="shared" si="18"/>
        <v>46257</v>
      </c>
      <c r="AM30" s="8"/>
      <c r="AN30" s="9"/>
      <c r="AO30" s="5"/>
      <c r="AP30" s="6" t="str">
        <f t="shared" si="31"/>
        <v>M</v>
      </c>
      <c r="AQ30" s="7">
        <f t="shared" si="19"/>
        <v>46288</v>
      </c>
      <c r="AR30" s="8"/>
      <c r="AS30" s="9"/>
      <c r="AT30" s="5"/>
      <c r="AU30" s="6" t="str">
        <f t="shared" si="32"/>
        <v>V</v>
      </c>
      <c r="AV30" s="7">
        <f t="shared" si="20"/>
        <v>46318</v>
      </c>
      <c r="AW30" s="8"/>
      <c r="AX30" s="9"/>
      <c r="AY30" s="5"/>
      <c r="AZ30" s="6" t="str">
        <f t="shared" si="33"/>
        <v>L</v>
      </c>
      <c r="BA30" s="7">
        <f t="shared" si="21"/>
        <v>46349</v>
      </c>
      <c r="BB30" s="8"/>
      <c r="BC30" s="9"/>
      <c r="BD30" s="5"/>
      <c r="BE30" s="6" t="str">
        <f t="shared" si="34"/>
        <v>M</v>
      </c>
      <c r="BF30" s="7">
        <f t="shared" si="22"/>
        <v>46379</v>
      </c>
      <c r="BG30" s="8"/>
      <c r="BH30" s="9"/>
      <c r="JR30" s="5"/>
      <c r="JS30" s="5"/>
      <c r="JT30" s="5"/>
      <c r="JU30" s="5"/>
      <c r="JV30" s="5"/>
      <c r="JW30" s="5"/>
      <c r="JX30" s="5"/>
      <c r="JY30" s="5"/>
      <c r="JZ30" s="5"/>
      <c r="KA30" s="5"/>
      <c r="KB30" s="5"/>
      <c r="KC30" s="5"/>
      <c r="KD30" s="5"/>
      <c r="KE30" s="5"/>
      <c r="KF30" s="5"/>
      <c r="KG30" s="5"/>
      <c r="KH30" s="5"/>
      <c r="KI30" s="5"/>
      <c r="KJ30" s="5"/>
      <c r="KK30" s="5"/>
      <c r="KL30" s="5"/>
      <c r="KM30" s="5"/>
      <c r="KN30" s="5"/>
      <c r="KO30" s="5"/>
      <c r="KP30" s="5"/>
      <c r="KQ30" s="5"/>
      <c r="KR30" s="5"/>
      <c r="KS30" s="5"/>
      <c r="KT30" s="5"/>
      <c r="KU30" s="5"/>
      <c r="KV30" s="5"/>
      <c r="KW30" s="5"/>
      <c r="KX30" s="5"/>
      <c r="KY30" s="5"/>
      <c r="KZ30" s="5"/>
      <c r="LA30" s="5"/>
      <c r="LB30" s="5"/>
      <c r="LC30" s="5"/>
      <c r="LD30" s="5"/>
      <c r="LE30" s="5"/>
      <c r="LF30" s="5"/>
      <c r="LG30" s="5"/>
      <c r="LH30" s="5"/>
      <c r="LI30" s="5"/>
      <c r="LJ30" s="5"/>
    </row>
    <row r="31" spans="1:322" ht="17.25" customHeight="1" x14ac:dyDescent="0.2">
      <c r="A31" s="5"/>
      <c r="B31" s="6" t="str">
        <f t="shared" si="11"/>
        <v>S</v>
      </c>
      <c r="C31" s="7">
        <f t="shared" si="23"/>
        <v>46046</v>
      </c>
      <c r="D31" s="8"/>
      <c r="E31" s="9"/>
      <c r="F31" s="5"/>
      <c r="G31" s="6" t="str">
        <f t="shared" si="24"/>
        <v>M</v>
      </c>
      <c r="H31" s="7">
        <f t="shared" si="12"/>
        <v>46077</v>
      </c>
      <c r="I31" s="8"/>
      <c r="J31" s="9"/>
      <c r="K31" s="5"/>
      <c r="L31" s="6" t="str">
        <f t="shared" si="25"/>
        <v>M</v>
      </c>
      <c r="M31" s="7">
        <f t="shared" si="13"/>
        <v>46105</v>
      </c>
      <c r="N31" s="8"/>
      <c r="O31" s="9"/>
      <c r="P31" s="5"/>
      <c r="Q31" s="6" t="str">
        <f t="shared" si="26"/>
        <v>V</v>
      </c>
      <c r="R31" s="7">
        <f t="shared" si="14"/>
        <v>46136</v>
      </c>
      <c r="S31" s="8"/>
      <c r="T31" s="9"/>
      <c r="U31" s="5"/>
      <c r="V31" s="6" t="str">
        <f t="shared" si="27"/>
        <v>D</v>
      </c>
      <c r="W31" s="7">
        <f t="shared" si="15"/>
        <v>46166</v>
      </c>
      <c r="X31" s="8"/>
      <c r="Y31" s="9"/>
      <c r="Z31" s="5"/>
      <c r="AA31" s="6" t="str">
        <f t="shared" si="28"/>
        <v>M</v>
      </c>
      <c r="AB31" s="7">
        <f t="shared" si="16"/>
        <v>46197</v>
      </c>
      <c r="AC31" s="8"/>
      <c r="AD31" s="9"/>
      <c r="AE31" s="5"/>
      <c r="AF31" s="6" t="str">
        <f t="shared" si="29"/>
        <v>V</v>
      </c>
      <c r="AG31" s="7">
        <f t="shared" si="17"/>
        <v>46227</v>
      </c>
      <c r="AH31" s="8"/>
      <c r="AI31" s="9"/>
      <c r="AJ31" s="5"/>
      <c r="AK31" s="6" t="str">
        <f t="shared" si="30"/>
        <v>L</v>
      </c>
      <c r="AL31" s="7">
        <f t="shared" si="18"/>
        <v>46258</v>
      </c>
      <c r="AM31" s="8"/>
      <c r="AN31" s="9"/>
      <c r="AO31" s="5"/>
      <c r="AP31" s="6" t="str">
        <f t="shared" si="31"/>
        <v>J</v>
      </c>
      <c r="AQ31" s="7">
        <f t="shared" si="19"/>
        <v>46289</v>
      </c>
      <c r="AR31" s="8"/>
      <c r="AS31" s="9"/>
      <c r="AT31" s="5"/>
      <c r="AU31" s="6" t="str">
        <f t="shared" si="32"/>
        <v>S</v>
      </c>
      <c r="AV31" s="7">
        <f t="shared" si="20"/>
        <v>46319</v>
      </c>
      <c r="AW31" s="8"/>
      <c r="AX31" s="9"/>
      <c r="AY31" s="5"/>
      <c r="AZ31" s="6" t="str">
        <f t="shared" si="33"/>
        <v>M</v>
      </c>
      <c r="BA31" s="7">
        <f t="shared" si="21"/>
        <v>46350</v>
      </c>
      <c r="BB31" s="8"/>
      <c r="BC31" s="9"/>
      <c r="BD31" s="5"/>
      <c r="BE31" s="6" t="str">
        <f t="shared" si="34"/>
        <v>J</v>
      </c>
      <c r="BF31" s="7">
        <f t="shared" si="22"/>
        <v>46380</v>
      </c>
      <c r="BG31" s="8"/>
      <c r="BH31" s="9"/>
      <c r="JR31" s="5"/>
      <c r="JS31" s="5"/>
      <c r="JT31" s="5"/>
      <c r="JU31" s="5"/>
      <c r="JV31" s="5"/>
      <c r="JW31" s="5"/>
      <c r="JX31" s="5"/>
      <c r="JY31" s="5"/>
      <c r="JZ31" s="5"/>
      <c r="KA31" s="5"/>
      <c r="KB31" s="5"/>
      <c r="KC31" s="5"/>
      <c r="KD31" s="5"/>
      <c r="KE31" s="5"/>
      <c r="KF31" s="5"/>
      <c r="KG31" s="5"/>
      <c r="KH31" s="5"/>
      <c r="KI31" s="5"/>
      <c r="KJ31" s="5"/>
      <c r="KK31" s="5"/>
      <c r="KL31" s="5"/>
      <c r="KM31" s="5"/>
      <c r="KN31" s="5"/>
      <c r="KO31" s="5"/>
      <c r="KP31" s="5"/>
      <c r="KQ31" s="5"/>
      <c r="KR31" s="5"/>
      <c r="KS31" s="5"/>
      <c r="KT31" s="5"/>
      <c r="KU31" s="5"/>
      <c r="KV31" s="5"/>
      <c r="KW31" s="5"/>
      <c r="KX31" s="5"/>
      <c r="KY31" s="5"/>
      <c r="KZ31" s="5"/>
      <c r="LA31" s="5"/>
      <c r="LB31" s="5"/>
      <c r="LC31" s="5"/>
      <c r="LD31" s="5"/>
      <c r="LE31" s="5"/>
      <c r="LF31" s="5"/>
      <c r="LG31" s="5"/>
      <c r="LH31" s="5"/>
      <c r="LI31" s="5"/>
      <c r="LJ31" s="5"/>
    </row>
    <row r="32" spans="1:322" ht="17.25" customHeight="1" x14ac:dyDescent="0.2">
      <c r="A32" s="5"/>
      <c r="B32" s="6" t="str">
        <f t="shared" si="11"/>
        <v>D</v>
      </c>
      <c r="C32" s="7">
        <f t="shared" si="23"/>
        <v>46047</v>
      </c>
      <c r="D32" s="8"/>
      <c r="E32" s="9"/>
      <c r="F32" s="5"/>
      <c r="G32" s="6" t="str">
        <f t="shared" si="24"/>
        <v>M</v>
      </c>
      <c r="H32" s="7">
        <f t="shared" si="12"/>
        <v>46078</v>
      </c>
      <c r="I32" s="8"/>
      <c r="J32" s="9"/>
      <c r="K32" s="5"/>
      <c r="L32" s="6" t="str">
        <f t="shared" si="25"/>
        <v>M</v>
      </c>
      <c r="M32" s="7">
        <f t="shared" si="13"/>
        <v>46106</v>
      </c>
      <c r="N32" s="8"/>
      <c r="O32" s="9"/>
      <c r="P32" s="5"/>
      <c r="Q32" s="6" t="str">
        <f t="shared" si="26"/>
        <v>S</v>
      </c>
      <c r="R32" s="7">
        <f t="shared" si="14"/>
        <v>46137</v>
      </c>
      <c r="S32" s="8"/>
      <c r="T32" s="9"/>
      <c r="U32" s="5"/>
      <c r="V32" s="6" t="str">
        <f t="shared" si="27"/>
        <v>L</v>
      </c>
      <c r="W32" s="7">
        <f t="shared" si="15"/>
        <v>46167</v>
      </c>
      <c r="X32" s="8"/>
      <c r="Y32" s="9"/>
      <c r="Z32" s="5"/>
      <c r="AA32" s="6" t="str">
        <f t="shared" si="28"/>
        <v>J</v>
      </c>
      <c r="AB32" s="7">
        <f t="shared" si="16"/>
        <v>46198</v>
      </c>
      <c r="AC32" s="8"/>
      <c r="AD32" s="9"/>
      <c r="AE32" s="5"/>
      <c r="AF32" s="6" t="str">
        <f t="shared" si="29"/>
        <v>S</v>
      </c>
      <c r="AG32" s="7">
        <f t="shared" si="17"/>
        <v>46228</v>
      </c>
      <c r="AH32" s="8"/>
      <c r="AI32" s="9"/>
      <c r="AJ32" s="5"/>
      <c r="AK32" s="6" t="str">
        <f t="shared" si="30"/>
        <v>M</v>
      </c>
      <c r="AL32" s="7">
        <f t="shared" si="18"/>
        <v>46259</v>
      </c>
      <c r="AM32" s="8"/>
      <c r="AN32" s="9"/>
      <c r="AO32" s="5"/>
      <c r="AP32" s="6" t="str">
        <f t="shared" si="31"/>
        <v>V</v>
      </c>
      <c r="AQ32" s="7">
        <f t="shared" si="19"/>
        <v>46290</v>
      </c>
      <c r="AR32" s="8"/>
      <c r="AS32" s="9"/>
      <c r="AT32" s="5"/>
      <c r="AU32" s="6" t="str">
        <f t="shared" si="32"/>
        <v>D</v>
      </c>
      <c r="AV32" s="7">
        <f t="shared" si="20"/>
        <v>46320</v>
      </c>
      <c r="AW32" s="8"/>
      <c r="AX32" s="9"/>
      <c r="AY32" s="5"/>
      <c r="AZ32" s="6" t="str">
        <f t="shared" si="33"/>
        <v>M</v>
      </c>
      <c r="BA32" s="7">
        <f t="shared" si="21"/>
        <v>46351</v>
      </c>
      <c r="BB32" s="8"/>
      <c r="BC32" s="9"/>
      <c r="BD32" s="5"/>
      <c r="BE32" s="6" t="str">
        <f t="shared" si="34"/>
        <v>V</v>
      </c>
      <c r="BF32" s="7">
        <f t="shared" si="22"/>
        <v>46381</v>
      </c>
      <c r="BG32" s="8"/>
      <c r="BH32" s="9"/>
      <c r="JR32" s="5"/>
      <c r="JS32" s="5"/>
      <c r="JT32" s="5"/>
      <c r="JU32" s="5"/>
      <c r="JV32" s="5"/>
      <c r="JW32" s="5"/>
      <c r="JX32" s="5"/>
      <c r="JY32" s="5"/>
      <c r="JZ32" s="5"/>
      <c r="KA32" s="5"/>
      <c r="KB32" s="5"/>
      <c r="KC32" s="5"/>
      <c r="KD32" s="5"/>
      <c r="KE32" s="5"/>
      <c r="KF32" s="5"/>
      <c r="KG32" s="5"/>
      <c r="KH32" s="5"/>
      <c r="KI32" s="5"/>
      <c r="KJ32" s="5"/>
      <c r="KK32" s="5"/>
      <c r="KL32" s="5"/>
      <c r="KM32" s="5"/>
      <c r="KN32" s="5"/>
      <c r="KO32" s="5"/>
      <c r="KP32" s="5"/>
      <c r="KQ32" s="5"/>
      <c r="KR32" s="5"/>
      <c r="KS32" s="5"/>
      <c r="KT32" s="5"/>
      <c r="KU32" s="5"/>
      <c r="KV32" s="5"/>
      <c r="KW32" s="5"/>
      <c r="KX32" s="5"/>
      <c r="KY32" s="5"/>
      <c r="KZ32" s="5"/>
      <c r="LA32" s="5"/>
      <c r="LB32" s="5"/>
      <c r="LC32" s="5"/>
      <c r="LD32" s="5"/>
      <c r="LE32" s="5"/>
      <c r="LF32" s="5"/>
      <c r="LG32" s="5"/>
      <c r="LH32" s="5"/>
      <c r="LI32" s="5"/>
      <c r="LJ32" s="5"/>
    </row>
    <row r="33" spans="1:322" ht="17.25" customHeight="1" x14ac:dyDescent="0.2">
      <c r="A33" s="5"/>
      <c r="B33" s="6" t="str">
        <f t="shared" si="11"/>
        <v>L</v>
      </c>
      <c r="C33" s="7">
        <f t="shared" si="23"/>
        <v>46048</v>
      </c>
      <c r="D33" s="8"/>
      <c r="E33" s="9"/>
      <c r="F33" s="5"/>
      <c r="G33" s="6" t="str">
        <f t="shared" si="24"/>
        <v>J</v>
      </c>
      <c r="H33" s="7">
        <f t="shared" si="12"/>
        <v>46079</v>
      </c>
      <c r="I33" s="8"/>
      <c r="J33" s="9"/>
      <c r="K33" s="5"/>
      <c r="L33" s="6" t="str">
        <f t="shared" si="25"/>
        <v>J</v>
      </c>
      <c r="M33" s="7">
        <f t="shared" si="13"/>
        <v>46107</v>
      </c>
      <c r="N33" s="8"/>
      <c r="O33" s="9"/>
      <c r="P33" s="5"/>
      <c r="Q33" s="6" t="str">
        <f t="shared" si="26"/>
        <v>D</v>
      </c>
      <c r="R33" s="7">
        <f t="shared" si="14"/>
        <v>46138</v>
      </c>
      <c r="S33" s="8"/>
      <c r="T33" s="9"/>
      <c r="U33" s="5"/>
      <c r="V33" s="6" t="str">
        <f t="shared" si="27"/>
        <v>M</v>
      </c>
      <c r="W33" s="7">
        <f t="shared" si="15"/>
        <v>46168</v>
      </c>
      <c r="X33" s="8"/>
      <c r="Y33" s="9"/>
      <c r="Z33" s="5"/>
      <c r="AA33" s="6" t="str">
        <f t="shared" si="28"/>
        <v>V</v>
      </c>
      <c r="AB33" s="7">
        <f t="shared" si="16"/>
        <v>46199</v>
      </c>
      <c r="AC33" s="8"/>
      <c r="AD33" s="9"/>
      <c r="AE33" s="5"/>
      <c r="AF33" s="6" t="str">
        <f t="shared" si="29"/>
        <v>D</v>
      </c>
      <c r="AG33" s="7">
        <f t="shared" si="17"/>
        <v>46229</v>
      </c>
      <c r="AH33" s="8"/>
      <c r="AI33" s="9"/>
      <c r="AJ33" s="5"/>
      <c r="AK33" s="6" t="str">
        <f t="shared" si="30"/>
        <v>M</v>
      </c>
      <c r="AL33" s="7">
        <f t="shared" si="18"/>
        <v>46260</v>
      </c>
      <c r="AM33" s="8"/>
      <c r="AN33" s="9"/>
      <c r="AO33" s="5"/>
      <c r="AP33" s="6" t="str">
        <f t="shared" si="31"/>
        <v>S</v>
      </c>
      <c r="AQ33" s="7">
        <f t="shared" si="19"/>
        <v>46291</v>
      </c>
      <c r="AR33" s="8"/>
      <c r="AS33" s="9"/>
      <c r="AT33" s="5"/>
      <c r="AU33" s="6" t="str">
        <f t="shared" si="32"/>
        <v>L</v>
      </c>
      <c r="AV33" s="7">
        <f t="shared" si="20"/>
        <v>46321</v>
      </c>
      <c r="AW33" s="8"/>
      <c r="AX33" s="9"/>
      <c r="AY33" s="5"/>
      <c r="AZ33" s="6" t="str">
        <f t="shared" si="33"/>
        <v>J</v>
      </c>
      <c r="BA33" s="7">
        <f t="shared" si="21"/>
        <v>46352</v>
      </c>
      <c r="BB33" s="8"/>
      <c r="BC33" s="9"/>
      <c r="BD33" s="5"/>
      <c r="BE33" s="6" t="str">
        <f t="shared" si="34"/>
        <v>S</v>
      </c>
      <c r="BF33" s="7">
        <f t="shared" si="22"/>
        <v>46382</v>
      </c>
      <c r="BG33" s="8"/>
      <c r="BH33" s="9"/>
      <c r="JR33" s="5"/>
      <c r="JS33" s="5"/>
      <c r="JT33" s="5"/>
      <c r="JU33" s="5"/>
      <c r="JV33" s="5"/>
      <c r="JW33" s="5"/>
      <c r="JX33" s="5"/>
      <c r="JY33" s="5"/>
      <c r="JZ33" s="5"/>
      <c r="KA33" s="5"/>
      <c r="KB33" s="5"/>
      <c r="KC33" s="5"/>
      <c r="KD33" s="5"/>
      <c r="KE33" s="5"/>
      <c r="KF33" s="5"/>
      <c r="KG33" s="5"/>
      <c r="KH33" s="5"/>
      <c r="KI33" s="5"/>
      <c r="KJ33" s="5"/>
      <c r="KK33" s="5"/>
      <c r="KL33" s="5"/>
      <c r="KM33" s="5"/>
      <c r="KN33" s="5"/>
      <c r="KO33" s="5"/>
      <c r="KP33" s="5"/>
      <c r="KQ33" s="5"/>
      <c r="KR33" s="5"/>
      <c r="KS33" s="5"/>
      <c r="KT33" s="5"/>
      <c r="KU33" s="5"/>
      <c r="KV33" s="5"/>
      <c r="KW33" s="5"/>
      <c r="KX33" s="5"/>
      <c r="KY33" s="5"/>
      <c r="KZ33" s="5"/>
      <c r="LA33" s="5"/>
      <c r="LB33" s="5"/>
      <c r="LC33" s="5"/>
      <c r="LD33" s="5"/>
      <c r="LE33" s="5"/>
      <c r="LF33" s="5"/>
      <c r="LG33" s="5"/>
      <c r="LH33" s="5"/>
      <c r="LI33" s="5"/>
      <c r="LJ33" s="5"/>
    </row>
    <row r="34" spans="1:322" ht="17.25" customHeight="1" x14ac:dyDescent="0.2">
      <c r="A34" s="5"/>
      <c r="B34" s="6" t="str">
        <f t="shared" si="11"/>
        <v>M</v>
      </c>
      <c r="C34" s="7">
        <f t="shared" si="23"/>
        <v>46049</v>
      </c>
      <c r="D34" s="8"/>
      <c r="E34" s="9"/>
      <c r="F34" s="5"/>
      <c r="G34" s="6" t="str">
        <f t="shared" si="24"/>
        <v>V</v>
      </c>
      <c r="H34" s="7">
        <f t="shared" si="12"/>
        <v>46080</v>
      </c>
      <c r="I34" s="8"/>
      <c r="J34" s="9"/>
      <c r="K34" s="5"/>
      <c r="L34" s="6" t="str">
        <f t="shared" si="25"/>
        <v>V</v>
      </c>
      <c r="M34" s="7">
        <f t="shared" si="13"/>
        <v>46108</v>
      </c>
      <c r="N34" s="8"/>
      <c r="O34" s="9"/>
      <c r="P34" s="5"/>
      <c r="Q34" s="6" t="str">
        <f t="shared" si="26"/>
        <v>L</v>
      </c>
      <c r="R34" s="7">
        <f t="shared" si="14"/>
        <v>46139</v>
      </c>
      <c r="S34" s="8"/>
      <c r="T34" s="9"/>
      <c r="U34" s="5"/>
      <c r="V34" s="6" t="str">
        <f t="shared" si="27"/>
        <v>M</v>
      </c>
      <c r="W34" s="7">
        <f t="shared" si="15"/>
        <v>46169</v>
      </c>
      <c r="X34" s="8"/>
      <c r="Y34" s="9"/>
      <c r="Z34" s="5"/>
      <c r="AA34" s="6" t="str">
        <f t="shared" si="28"/>
        <v>S</v>
      </c>
      <c r="AB34" s="7">
        <f t="shared" si="16"/>
        <v>46200</v>
      </c>
      <c r="AC34" s="8"/>
      <c r="AD34" s="9"/>
      <c r="AE34" s="5"/>
      <c r="AF34" s="6" t="str">
        <f t="shared" si="29"/>
        <v>L</v>
      </c>
      <c r="AG34" s="7">
        <f t="shared" si="17"/>
        <v>46230</v>
      </c>
      <c r="AH34" s="8"/>
      <c r="AI34" s="9"/>
      <c r="AJ34" s="5"/>
      <c r="AK34" s="6" t="str">
        <f t="shared" si="30"/>
        <v>J</v>
      </c>
      <c r="AL34" s="7">
        <f t="shared" si="18"/>
        <v>46261</v>
      </c>
      <c r="AM34" s="8"/>
      <c r="AN34" s="9"/>
      <c r="AO34" s="5"/>
      <c r="AP34" s="6" t="str">
        <f t="shared" si="31"/>
        <v>D</v>
      </c>
      <c r="AQ34" s="7">
        <f t="shared" si="19"/>
        <v>46292</v>
      </c>
      <c r="AR34" s="8"/>
      <c r="AS34" s="9"/>
      <c r="AT34" s="5"/>
      <c r="AU34" s="6" t="str">
        <f t="shared" si="32"/>
        <v>M</v>
      </c>
      <c r="AV34" s="7">
        <f t="shared" si="20"/>
        <v>46322</v>
      </c>
      <c r="AW34" s="8"/>
      <c r="AX34" s="9"/>
      <c r="AY34" s="5"/>
      <c r="AZ34" s="6" t="str">
        <f t="shared" si="33"/>
        <v>V</v>
      </c>
      <c r="BA34" s="7">
        <f t="shared" si="21"/>
        <v>46353</v>
      </c>
      <c r="BB34" s="8"/>
      <c r="BC34" s="9"/>
      <c r="BD34" s="5"/>
      <c r="BE34" s="6" t="str">
        <f t="shared" si="34"/>
        <v>D</v>
      </c>
      <c r="BF34" s="7">
        <f t="shared" si="22"/>
        <v>46383</v>
      </c>
      <c r="BG34" s="8"/>
      <c r="BH34" s="9"/>
      <c r="JR34" s="5"/>
      <c r="JS34" s="5"/>
      <c r="JT34" s="5"/>
      <c r="JU34" s="5"/>
      <c r="JV34" s="5"/>
      <c r="JW34" s="5"/>
      <c r="JX34" s="5"/>
      <c r="JY34" s="5"/>
      <c r="JZ34" s="5"/>
      <c r="KA34" s="5"/>
      <c r="KB34" s="5"/>
      <c r="KC34" s="5"/>
      <c r="KD34" s="5"/>
      <c r="KE34" s="5"/>
      <c r="KF34" s="5"/>
      <c r="KG34" s="5"/>
      <c r="KH34" s="5"/>
      <c r="KI34" s="5"/>
      <c r="KJ34" s="5"/>
      <c r="KK34" s="5"/>
      <c r="KL34" s="5"/>
      <c r="KM34" s="5"/>
      <c r="KN34" s="5"/>
      <c r="KO34" s="5"/>
      <c r="KP34" s="5"/>
      <c r="KQ34" s="5"/>
      <c r="KR34" s="5"/>
      <c r="KS34" s="5"/>
      <c r="KT34" s="5"/>
      <c r="KU34" s="5"/>
      <c r="KV34" s="5"/>
      <c r="KW34" s="5"/>
      <c r="KX34" s="5"/>
      <c r="KY34" s="5"/>
      <c r="KZ34" s="5"/>
      <c r="LA34" s="5"/>
      <c r="LB34" s="5"/>
      <c r="LC34" s="5"/>
      <c r="LD34" s="5"/>
      <c r="LE34" s="5"/>
      <c r="LF34" s="5"/>
      <c r="LG34" s="5"/>
      <c r="LH34" s="5"/>
      <c r="LI34" s="5"/>
      <c r="LJ34" s="5"/>
    </row>
    <row r="35" spans="1:322" ht="17.25" customHeight="1" x14ac:dyDescent="0.2">
      <c r="A35" s="5"/>
      <c r="B35" s="6" t="str">
        <f t="shared" si="11"/>
        <v>M</v>
      </c>
      <c r="C35" s="7">
        <f t="shared" si="23"/>
        <v>46050</v>
      </c>
      <c r="D35" s="8"/>
      <c r="E35" s="9"/>
      <c r="F35" s="5"/>
      <c r="G35" s="6" t="str">
        <f t="shared" si="24"/>
        <v>S</v>
      </c>
      <c r="H35" s="7">
        <f t="shared" si="12"/>
        <v>46081</v>
      </c>
      <c r="I35" s="8"/>
      <c r="J35" s="9"/>
      <c r="K35" s="5"/>
      <c r="L35" s="6" t="str">
        <f t="shared" si="25"/>
        <v>S</v>
      </c>
      <c r="M35" s="7">
        <f t="shared" si="13"/>
        <v>46109</v>
      </c>
      <c r="N35" s="8"/>
      <c r="O35" s="9"/>
      <c r="P35" s="5"/>
      <c r="Q35" s="6" t="str">
        <f t="shared" si="26"/>
        <v>M</v>
      </c>
      <c r="R35" s="7">
        <f t="shared" si="14"/>
        <v>46140</v>
      </c>
      <c r="S35" s="8"/>
      <c r="T35" s="9"/>
      <c r="U35" s="5"/>
      <c r="V35" s="6" t="str">
        <f t="shared" si="27"/>
        <v>J</v>
      </c>
      <c r="W35" s="7">
        <f t="shared" si="15"/>
        <v>46170</v>
      </c>
      <c r="X35" s="8"/>
      <c r="Y35" s="9"/>
      <c r="Z35" s="5"/>
      <c r="AA35" s="6" t="str">
        <f t="shared" si="28"/>
        <v>D</v>
      </c>
      <c r="AB35" s="7">
        <f t="shared" si="16"/>
        <v>46201</v>
      </c>
      <c r="AC35" s="8"/>
      <c r="AD35" s="9"/>
      <c r="AE35" s="5"/>
      <c r="AF35" s="6" t="str">
        <f t="shared" si="29"/>
        <v>M</v>
      </c>
      <c r="AG35" s="7">
        <f t="shared" si="17"/>
        <v>46231</v>
      </c>
      <c r="AH35" s="8"/>
      <c r="AI35" s="9"/>
      <c r="AJ35" s="5"/>
      <c r="AK35" s="6" t="str">
        <f t="shared" si="30"/>
        <v>V</v>
      </c>
      <c r="AL35" s="7">
        <f t="shared" si="18"/>
        <v>46262</v>
      </c>
      <c r="AM35" s="8"/>
      <c r="AN35" s="9"/>
      <c r="AO35" s="5"/>
      <c r="AP35" s="6" t="str">
        <f t="shared" si="31"/>
        <v>L</v>
      </c>
      <c r="AQ35" s="7">
        <f t="shared" si="19"/>
        <v>46293</v>
      </c>
      <c r="AR35" s="8"/>
      <c r="AS35" s="9"/>
      <c r="AT35" s="5"/>
      <c r="AU35" s="6" t="str">
        <f t="shared" si="32"/>
        <v>M</v>
      </c>
      <c r="AV35" s="7">
        <f t="shared" si="20"/>
        <v>46323</v>
      </c>
      <c r="AW35" s="8"/>
      <c r="AX35" s="9"/>
      <c r="AY35" s="5"/>
      <c r="AZ35" s="6" t="str">
        <f t="shared" si="33"/>
        <v>S</v>
      </c>
      <c r="BA35" s="7">
        <f t="shared" si="21"/>
        <v>46354</v>
      </c>
      <c r="BB35" s="8"/>
      <c r="BC35" s="9"/>
      <c r="BD35" s="5"/>
      <c r="BE35" s="6" t="str">
        <f t="shared" si="34"/>
        <v>L</v>
      </c>
      <c r="BF35" s="7">
        <f t="shared" si="22"/>
        <v>46384</v>
      </c>
      <c r="BG35" s="8"/>
      <c r="BH35" s="9"/>
      <c r="JR35" s="5"/>
      <c r="JS35" s="5"/>
      <c r="JT35" s="5"/>
      <c r="JU35" s="5"/>
      <c r="JV35" s="5"/>
      <c r="JW35" s="5"/>
      <c r="JX35" s="5"/>
      <c r="JY35" s="5"/>
      <c r="JZ35" s="5"/>
      <c r="KA35" s="5"/>
      <c r="KB35" s="5"/>
      <c r="KC35" s="5"/>
      <c r="KD35" s="5"/>
      <c r="KE35" s="5"/>
      <c r="KF35" s="5"/>
      <c r="KG35" s="5"/>
      <c r="KH35" s="5"/>
      <c r="KI35" s="5"/>
      <c r="KJ35" s="5"/>
      <c r="KK35" s="5"/>
      <c r="KL35" s="5"/>
      <c r="KM35" s="5"/>
      <c r="KN35" s="5"/>
      <c r="KO35" s="5"/>
      <c r="KP35" s="5"/>
      <c r="KQ35" s="5"/>
      <c r="KR35" s="5"/>
      <c r="KS35" s="5"/>
      <c r="KT35" s="5"/>
      <c r="KU35" s="5"/>
      <c r="KV35" s="5"/>
      <c r="KW35" s="5"/>
      <c r="KX35" s="5"/>
      <c r="KY35" s="5"/>
      <c r="KZ35" s="5"/>
      <c r="LA35" s="5"/>
      <c r="LB35" s="5"/>
      <c r="LC35" s="5"/>
      <c r="LD35" s="5"/>
      <c r="LE35" s="5"/>
      <c r="LF35" s="5"/>
      <c r="LG35" s="5"/>
      <c r="LH35" s="5"/>
      <c r="LI35" s="5"/>
      <c r="LJ35" s="5"/>
    </row>
    <row r="36" spans="1:322" ht="17.25" customHeight="1" x14ac:dyDescent="0.2">
      <c r="A36" s="5"/>
      <c r="B36" s="6" t="str">
        <f t="shared" si="11"/>
        <v>J</v>
      </c>
      <c r="C36" s="7">
        <f>IF(C35="","",IF(MONTH(C35+1)=MONTH(C8),C35+1,""))</f>
        <v>46051</v>
      </c>
      <c r="D36" s="8"/>
      <c r="E36" s="9"/>
      <c r="F36" s="5"/>
      <c r="G36" s="6" t="str">
        <f t="shared" si="24"/>
        <v/>
      </c>
      <c r="H36" s="7" t="str">
        <f>IF(H35="","",IF(MONTH(H35+1)=MONTH(H8),H35+1,""))</f>
        <v/>
      </c>
      <c r="I36" s="8"/>
      <c r="J36" s="69"/>
      <c r="K36" s="5"/>
      <c r="L36" s="6" t="str">
        <f t="shared" si="25"/>
        <v>D</v>
      </c>
      <c r="M36" s="7">
        <f>IF(M35="","",IF(MONTH(M35+1)=MONTH(M8),M35+1,""))</f>
        <v>46110</v>
      </c>
      <c r="N36" s="8"/>
      <c r="O36" s="9"/>
      <c r="P36" s="5"/>
      <c r="Q36" s="6" t="str">
        <f t="shared" si="26"/>
        <v>M</v>
      </c>
      <c r="R36" s="7">
        <f>IF(R35="","",IF(MONTH(R35+1)=MONTH(R8),R35+1,""))</f>
        <v>46141</v>
      </c>
      <c r="S36" s="8"/>
      <c r="T36" s="9"/>
      <c r="U36" s="5"/>
      <c r="V36" s="6" t="str">
        <f t="shared" si="27"/>
        <v>V</v>
      </c>
      <c r="W36" s="7">
        <f>IF(W35="","",IF(MONTH(W35+1)=MONTH(W8),W35+1,""))</f>
        <v>46171</v>
      </c>
      <c r="X36" s="8"/>
      <c r="Y36" s="9"/>
      <c r="Z36" s="5"/>
      <c r="AA36" s="6" t="str">
        <f t="shared" si="28"/>
        <v>L</v>
      </c>
      <c r="AB36" s="7">
        <f>IF(AB35="","",IF(MONTH(AB35+1)=MONTH(AB8),AB35+1,""))</f>
        <v>46202</v>
      </c>
      <c r="AC36" s="8"/>
      <c r="AD36" s="9"/>
      <c r="AE36" s="5"/>
      <c r="AF36" s="6" t="str">
        <f t="shared" si="29"/>
        <v>M</v>
      </c>
      <c r="AG36" s="7">
        <f>IF(AG35="","",IF(MONTH(AG35+1)=MONTH(AG8),AG35+1,""))</f>
        <v>46232</v>
      </c>
      <c r="AH36" s="8"/>
      <c r="AI36" s="9"/>
      <c r="AJ36" s="5"/>
      <c r="AK36" s="6" t="str">
        <f t="shared" si="30"/>
        <v>S</v>
      </c>
      <c r="AL36" s="7">
        <f>IF(AL35="","",IF(MONTH(AL35+1)=MONTH(AL8),AL35+1,""))</f>
        <v>46263</v>
      </c>
      <c r="AM36" s="8"/>
      <c r="AN36" s="9"/>
      <c r="AO36" s="5"/>
      <c r="AP36" s="6" t="str">
        <f t="shared" si="31"/>
        <v>M</v>
      </c>
      <c r="AQ36" s="7">
        <f>IF(AQ35="","",IF(MONTH(AQ35+1)=MONTH(AQ8),AQ35+1,""))</f>
        <v>46294</v>
      </c>
      <c r="AR36" s="8"/>
      <c r="AS36" s="9"/>
      <c r="AT36" s="5"/>
      <c r="AU36" s="6" t="str">
        <f t="shared" si="32"/>
        <v>J</v>
      </c>
      <c r="AV36" s="7">
        <f>IF(AV35="","",IF(MONTH(AV35+1)=MONTH(AV8),AV35+1,""))</f>
        <v>46324</v>
      </c>
      <c r="AW36" s="8"/>
      <c r="AX36" s="9"/>
      <c r="AY36" s="5"/>
      <c r="AZ36" s="6" t="str">
        <f t="shared" si="33"/>
        <v>D</v>
      </c>
      <c r="BA36" s="7">
        <f>IF(BA35="","",IF(MONTH(BA35+1)=MONTH(BA8),BA35+1,""))</f>
        <v>46355</v>
      </c>
      <c r="BB36" s="8"/>
      <c r="BC36" s="9"/>
      <c r="BD36" s="5"/>
      <c r="BE36" s="6" t="str">
        <f t="shared" si="34"/>
        <v>M</v>
      </c>
      <c r="BF36" s="7">
        <f>IF(BF35="","",IF(MONTH(BF35+1)=MONTH(BF8),BF35+1,""))</f>
        <v>46385</v>
      </c>
      <c r="BG36" s="8"/>
      <c r="BH36" s="9"/>
      <c r="JR36" s="5"/>
      <c r="JS36" s="5"/>
      <c r="JT36" s="5"/>
      <c r="JU36" s="5"/>
      <c r="JV36" s="5"/>
      <c r="JW36" s="5"/>
      <c r="JX36" s="5"/>
      <c r="JY36" s="5"/>
      <c r="JZ36" s="5"/>
      <c r="KA36" s="5"/>
      <c r="KB36" s="5"/>
      <c r="KC36" s="5"/>
      <c r="KD36" s="5"/>
      <c r="KE36" s="5"/>
      <c r="KF36" s="5"/>
      <c r="KG36" s="5"/>
      <c r="KH36" s="5"/>
      <c r="KI36" s="5"/>
      <c r="KJ36" s="5"/>
      <c r="KK36" s="5"/>
      <c r="KL36" s="5"/>
      <c r="KM36" s="5"/>
      <c r="KN36" s="5"/>
      <c r="KO36" s="5"/>
      <c r="KP36" s="5"/>
      <c r="KQ36" s="5"/>
      <c r="KR36" s="5"/>
      <c r="KS36" s="5"/>
      <c r="KT36" s="5"/>
      <c r="KU36" s="5"/>
      <c r="KV36" s="5"/>
      <c r="KW36" s="5"/>
      <c r="KX36" s="5"/>
      <c r="KY36" s="5"/>
      <c r="KZ36" s="5"/>
      <c r="LA36" s="5"/>
      <c r="LB36" s="5"/>
      <c r="LC36" s="5"/>
      <c r="LD36" s="5"/>
      <c r="LE36" s="5"/>
      <c r="LF36" s="5"/>
      <c r="LG36" s="5"/>
      <c r="LH36" s="5"/>
      <c r="LI36" s="5"/>
      <c r="LJ36" s="5"/>
    </row>
    <row r="37" spans="1:322" ht="17.25" customHeight="1" x14ac:dyDescent="0.2">
      <c r="A37" s="5"/>
      <c r="B37" s="6" t="str">
        <f t="shared" si="11"/>
        <v>V</v>
      </c>
      <c r="C37" s="7">
        <f>IF(C36="","",IF(MONTH(C36+1)=MONTH(C9),C36+1,""))</f>
        <v>46052</v>
      </c>
      <c r="D37" s="8"/>
      <c r="E37" s="9"/>
      <c r="F37" s="5"/>
      <c r="G37" s="6" t="str">
        <f t="shared" si="24"/>
        <v/>
      </c>
      <c r="H37" s="7" t="str">
        <f>IF(H36="","",IF(MONTH(H36+1)=MONTH(H9),H36+1,""))</f>
        <v/>
      </c>
      <c r="I37" s="9"/>
      <c r="J37" s="69"/>
      <c r="K37" s="5"/>
      <c r="L37" s="6" t="str">
        <f t="shared" si="25"/>
        <v>L</v>
      </c>
      <c r="M37" s="7">
        <f>IF(M36="","",IF(MONTH(M36+1)=MONTH(M9),M36+1,""))</f>
        <v>46111</v>
      </c>
      <c r="N37" s="8"/>
      <c r="O37" s="9"/>
      <c r="P37" s="5"/>
      <c r="Q37" s="6" t="str">
        <f t="shared" si="26"/>
        <v>J</v>
      </c>
      <c r="R37" s="7">
        <f>IF(R36="","",IF(MONTH(R36+1)=MONTH(R9),R36+1,""))</f>
        <v>46142</v>
      </c>
      <c r="S37" s="8"/>
      <c r="T37" s="9"/>
      <c r="U37" s="5"/>
      <c r="V37" s="6" t="str">
        <f t="shared" si="27"/>
        <v>S</v>
      </c>
      <c r="W37" s="7">
        <f>IF(W36="","",IF(MONTH(W36+1)=MONTH(W9),W36+1,""))</f>
        <v>46172</v>
      </c>
      <c r="X37" s="8"/>
      <c r="Y37" s="9"/>
      <c r="Z37" s="5"/>
      <c r="AA37" s="6" t="str">
        <f t="shared" si="28"/>
        <v>M</v>
      </c>
      <c r="AB37" s="7">
        <f>IF(AB36="","",IF(MONTH(AB36+1)=MONTH(AB9),AB36+1,""))</f>
        <v>46203</v>
      </c>
      <c r="AC37" s="8"/>
      <c r="AD37" s="9"/>
      <c r="AE37" s="5"/>
      <c r="AF37" s="6" t="str">
        <f t="shared" si="29"/>
        <v>J</v>
      </c>
      <c r="AG37" s="7">
        <f>IF(AG36="","",IF(MONTH(AG36+1)=MONTH(AG9),AG36+1,""))</f>
        <v>46233</v>
      </c>
      <c r="AH37" s="8"/>
      <c r="AI37" s="9"/>
      <c r="AJ37" s="5"/>
      <c r="AK37" s="6" t="str">
        <f t="shared" si="30"/>
        <v>D</v>
      </c>
      <c r="AL37" s="7">
        <f>IF(AL36="","",IF(MONTH(AL36+1)=MONTH(AL9),AL36+1,""))</f>
        <v>46264</v>
      </c>
      <c r="AM37" s="8"/>
      <c r="AN37" s="9"/>
      <c r="AO37" s="5"/>
      <c r="AP37" s="6" t="str">
        <f t="shared" si="31"/>
        <v>M</v>
      </c>
      <c r="AQ37" s="7">
        <f>IF(AQ36="","",IF(MONTH(AQ36+1)=MONTH(AQ9),AQ36+1,""))</f>
        <v>46295</v>
      </c>
      <c r="AR37" s="8"/>
      <c r="AS37" s="9"/>
      <c r="AT37" s="5"/>
      <c r="AU37" s="6" t="str">
        <f t="shared" si="32"/>
        <v>V</v>
      </c>
      <c r="AV37" s="7">
        <f>IF(AV36="","",IF(MONTH(AV36+1)=MONTH(AV9),AV36+1,""))</f>
        <v>46325</v>
      </c>
      <c r="AW37" s="8"/>
      <c r="AX37" s="9"/>
      <c r="AY37" s="5"/>
      <c r="AZ37" s="6" t="str">
        <f t="shared" si="33"/>
        <v>L</v>
      </c>
      <c r="BA37" s="7">
        <f>IF(BA36="","",IF(MONTH(BA36+1)=MONTH(BA9),BA36+1,""))</f>
        <v>46356</v>
      </c>
      <c r="BB37" s="8"/>
      <c r="BC37" s="9"/>
      <c r="BD37" s="5"/>
      <c r="BE37" s="6" t="str">
        <f t="shared" si="34"/>
        <v>M</v>
      </c>
      <c r="BF37" s="7">
        <f>IF(BF36="","",IF(MONTH(BF36+1)=MONTH(BF9),BF36+1,""))</f>
        <v>46386</v>
      </c>
      <c r="BG37" s="8"/>
      <c r="BH37" s="9"/>
      <c r="JR37" s="5"/>
      <c r="JS37" s="5"/>
      <c r="JT37" s="5"/>
      <c r="JU37" s="5"/>
      <c r="JV37" s="5"/>
      <c r="JW37" s="5"/>
      <c r="JX37" s="5"/>
      <c r="JY37" s="5"/>
      <c r="JZ37" s="5"/>
      <c r="KA37" s="5"/>
      <c r="KB37" s="5"/>
      <c r="KC37" s="5"/>
      <c r="KD37" s="5"/>
      <c r="KE37" s="5"/>
      <c r="KF37" s="5"/>
      <c r="KG37" s="5"/>
      <c r="KH37" s="5"/>
      <c r="KI37" s="5"/>
      <c r="KJ37" s="5"/>
      <c r="KK37" s="5"/>
      <c r="KL37" s="5"/>
      <c r="KM37" s="5"/>
      <c r="KN37" s="5"/>
      <c r="KO37" s="5"/>
      <c r="KP37" s="5"/>
      <c r="KQ37" s="5"/>
      <c r="KR37" s="5"/>
      <c r="KS37" s="5"/>
      <c r="KT37" s="5"/>
      <c r="KU37" s="5"/>
      <c r="KV37" s="5"/>
      <c r="KW37" s="5"/>
      <c r="KX37" s="5"/>
      <c r="KY37" s="5"/>
      <c r="KZ37" s="5"/>
      <c r="LA37" s="5"/>
      <c r="LB37" s="5"/>
      <c r="LC37" s="5"/>
      <c r="LD37" s="5"/>
      <c r="LE37" s="5"/>
      <c r="LF37" s="5"/>
      <c r="LG37" s="5"/>
      <c r="LH37" s="5"/>
      <c r="LI37" s="5"/>
      <c r="LJ37" s="5"/>
    </row>
    <row r="38" spans="1:322" ht="17.25" customHeight="1" x14ac:dyDescent="0.2">
      <c r="A38" s="5"/>
      <c r="B38" s="6" t="str">
        <f t="shared" si="11"/>
        <v>S</v>
      </c>
      <c r="C38" s="7">
        <f>IF(C37="","",IF(MONTH(C37+1)=MONTH(C10),C37+1,""))</f>
        <v>46053</v>
      </c>
      <c r="D38" s="8"/>
      <c r="E38" s="9"/>
      <c r="F38" s="5"/>
      <c r="G38" s="6" t="str">
        <f t="shared" si="24"/>
        <v/>
      </c>
      <c r="H38" s="7" t="str">
        <f>IF(H37="","",IF(MONTH(H37+1)=MONTH(H10),H37+1,""))</f>
        <v/>
      </c>
      <c r="I38" s="9"/>
      <c r="J38" s="69"/>
      <c r="K38" s="5"/>
      <c r="L38" s="6" t="str">
        <f t="shared" si="25"/>
        <v>M</v>
      </c>
      <c r="M38" s="7">
        <f>IF(M37="","",IF(MONTH(M37+1)=MONTH(M10),M37+1,""))</f>
        <v>46112</v>
      </c>
      <c r="N38" s="8"/>
      <c r="O38" s="9"/>
      <c r="P38" s="5"/>
      <c r="Q38" s="6" t="str">
        <f t="shared" si="26"/>
        <v/>
      </c>
      <c r="R38" s="7" t="str">
        <f>IF(R37="","",IF(MONTH(R37+1)=MONTH(R10),R37+1,""))</f>
        <v/>
      </c>
      <c r="S38" s="9"/>
      <c r="T38" s="9"/>
      <c r="U38" s="5"/>
      <c r="V38" s="6" t="str">
        <f t="shared" si="27"/>
        <v>D</v>
      </c>
      <c r="W38" s="7">
        <f>IF(W37="","",IF(MONTH(W37+1)=MONTH(W10),W37+1,""))</f>
        <v>46173</v>
      </c>
      <c r="X38" s="8"/>
      <c r="Y38" s="9"/>
      <c r="Z38" s="5"/>
      <c r="AA38" s="6" t="str">
        <f t="shared" si="28"/>
        <v/>
      </c>
      <c r="AB38" s="7" t="str">
        <f>IF(AB37="","",IF(MONTH(AB37+1)=MONTH(AB10),AB37+1,""))</f>
        <v/>
      </c>
      <c r="AC38" s="70"/>
      <c r="AD38" s="69"/>
      <c r="AE38" s="5"/>
      <c r="AF38" s="6" t="str">
        <f t="shared" si="29"/>
        <v>V</v>
      </c>
      <c r="AG38" s="7">
        <f>IF(AG37="","",IF(MONTH(AG37+1)=MONTH(AG10),AG37+1,""))</f>
        <v>46234</v>
      </c>
      <c r="AH38" s="8"/>
      <c r="AI38" s="9"/>
      <c r="AJ38" s="5"/>
      <c r="AK38" s="6" t="str">
        <f t="shared" si="30"/>
        <v>L</v>
      </c>
      <c r="AL38" s="7">
        <f>IF(AL37="","",IF(MONTH(AL37+1)=MONTH(AL10),AL37+1,""))</f>
        <v>46265</v>
      </c>
      <c r="AM38" s="8"/>
      <c r="AN38" s="9"/>
      <c r="AO38" s="5"/>
      <c r="AP38" s="6" t="str">
        <f t="shared" si="31"/>
        <v/>
      </c>
      <c r="AQ38" s="7" t="str">
        <f>IF(AQ37="","",IF(MONTH(AQ37+1)=MONTH(AQ10),AQ37+1,""))</f>
        <v/>
      </c>
      <c r="AR38" s="69"/>
      <c r="AS38" s="69"/>
      <c r="AT38" s="5"/>
      <c r="AU38" s="6" t="str">
        <f t="shared" si="32"/>
        <v>S</v>
      </c>
      <c r="AV38" s="7">
        <f>IF(AV37="","",IF(MONTH(AV37+1)=MONTH(AV10),AV37+1,""))</f>
        <v>46326</v>
      </c>
      <c r="AW38" s="8"/>
      <c r="AX38" s="9"/>
      <c r="AY38" s="5"/>
      <c r="AZ38" s="6" t="str">
        <f t="shared" si="33"/>
        <v/>
      </c>
      <c r="BA38" s="7" t="str">
        <f>IF(BA37="","",IF(MONTH(BA37+1)=MONTH(BA10),BA37+1,""))</f>
        <v/>
      </c>
      <c r="BB38" s="69"/>
      <c r="BC38" s="69"/>
      <c r="BD38" s="5"/>
      <c r="BE38" s="6" t="str">
        <f t="shared" si="34"/>
        <v>J</v>
      </c>
      <c r="BF38" s="7">
        <f>IF(BF37="","",IF(MONTH(BF37+1)=MONTH(BF10),BF37+1,""))</f>
        <v>46387</v>
      </c>
      <c r="BG38" s="8"/>
      <c r="BH38" s="9"/>
      <c r="JR38" s="5"/>
      <c r="JS38" s="5"/>
      <c r="JT38" s="5"/>
      <c r="JU38" s="5"/>
      <c r="JV38" s="5"/>
      <c r="JW38" s="5"/>
      <c r="JX38" s="5"/>
      <c r="JY38" s="5"/>
      <c r="JZ38" s="5"/>
      <c r="KA38" s="5"/>
      <c r="KB38" s="5"/>
      <c r="KC38" s="5"/>
      <c r="KD38" s="5"/>
      <c r="KE38" s="5"/>
      <c r="KF38" s="5"/>
      <c r="KG38" s="5"/>
      <c r="KH38" s="5"/>
      <c r="KI38" s="5"/>
      <c r="KJ38" s="5"/>
      <c r="KK38" s="5"/>
      <c r="KL38" s="5"/>
      <c r="KM38" s="5"/>
      <c r="KN38" s="5"/>
      <c r="KO38" s="5"/>
      <c r="KP38" s="5"/>
      <c r="KQ38" s="5"/>
      <c r="KR38" s="5"/>
      <c r="KS38" s="5"/>
      <c r="KT38" s="5"/>
      <c r="KU38" s="5"/>
      <c r="KV38" s="5"/>
      <c r="KW38" s="5"/>
      <c r="KX38" s="5"/>
      <c r="KY38" s="5"/>
      <c r="KZ38" s="5"/>
      <c r="LA38" s="5"/>
      <c r="LB38" s="5"/>
      <c r="LC38" s="5"/>
      <c r="LD38" s="5"/>
      <c r="LE38" s="5"/>
      <c r="LF38" s="5"/>
      <c r="LG38" s="5"/>
      <c r="LH38" s="5"/>
      <c r="LI38" s="5"/>
      <c r="LJ38" s="5"/>
    </row>
    <row r="39" spans="1:322" ht="15" x14ac:dyDescent="0.2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JR39" s="5"/>
      <c r="JS39" s="5"/>
      <c r="JT39" s="5"/>
      <c r="JU39" s="5"/>
      <c r="JV39" s="5"/>
      <c r="JW39" s="5"/>
      <c r="JX39" s="5"/>
      <c r="JY39" s="5"/>
      <c r="JZ39" s="5"/>
      <c r="KA39" s="5"/>
      <c r="KB39" s="5"/>
      <c r="KC39" s="5"/>
      <c r="KD39" s="5"/>
      <c r="KE39" s="5"/>
      <c r="KF39" s="5"/>
      <c r="KG39" s="5"/>
      <c r="KH39" s="5"/>
      <c r="KI39" s="5"/>
      <c r="KJ39" s="5"/>
      <c r="KK39" s="5"/>
      <c r="KL39" s="5"/>
      <c r="KM39" s="5"/>
      <c r="KN39" s="5"/>
      <c r="KO39" s="5"/>
      <c r="KP39" s="5"/>
      <c r="KQ39" s="5"/>
      <c r="KR39" s="5"/>
      <c r="KS39" s="5"/>
      <c r="KT39" s="5"/>
      <c r="KU39" s="5"/>
      <c r="KV39" s="5"/>
      <c r="KW39" s="5"/>
      <c r="KX39" s="5"/>
      <c r="KY39" s="5"/>
      <c r="KZ39" s="5"/>
      <c r="LA39" s="5"/>
      <c r="LB39" s="5"/>
      <c r="LC39" s="5"/>
      <c r="LD39" s="5"/>
      <c r="LE39" s="5"/>
      <c r="LF39" s="5"/>
      <c r="LG39" s="5"/>
      <c r="LH39" s="5"/>
      <c r="LI39" s="5"/>
      <c r="LJ39" s="5"/>
    </row>
  </sheetData>
  <mergeCells count="27">
    <mergeCell ref="AA6:AD6"/>
    <mergeCell ref="AF6:AI6"/>
    <mergeCell ref="AK6:AN6"/>
    <mergeCell ref="AP6:AS6"/>
    <mergeCell ref="AU6:AX6"/>
    <mergeCell ref="B6:E6"/>
    <mergeCell ref="G6:J6"/>
    <mergeCell ref="L6:O6"/>
    <mergeCell ref="Q6:T6"/>
    <mergeCell ref="V6:Y6"/>
    <mergeCell ref="AF7:AI7"/>
    <mergeCell ref="B7:E7"/>
    <mergeCell ref="G7:J7"/>
    <mergeCell ref="L7:O7"/>
    <mergeCell ref="Q7:T7"/>
    <mergeCell ref="V7:Y7"/>
    <mergeCell ref="AA7:AD7"/>
    <mergeCell ref="BD2:BF2"/>
    <mergeCell ref="AW2:BB2"/>
    <mergeCell ref="AK7:AN7"/>
    <mergeCell ref="AP7:AS7"/>
    <mergeCell ref="AU7:AX7"/>
    <mergeCell ref="AZ7:BC7"/>
    <mergeCell ref="BE7:BH7"/>
    <mergeCell ref="AW4:BB4"/>
    <mergeCell ref="AZ6:BC6"/>
    <mergeCell ref="BE6:BH6"/>
  </mergeCells>
  <conditionalFormatting sqref="D8:D38">
    <cfRule type="expression" dxfId="437" priority="24">
      <formula>$B8="D"</formula>
    </cfRule>
  </conditionalFormatting>
  <conditionalFormatting sqref="D8:D38">
    <cfRule type="expression" dxfId="436" priority="23">
      <formula>$B8="S"</formula>
    </cfRule>
  </conditionalFormatting>
  <conditionalFormatting sqref="I8:I36">
    <cfRule type="expression" dxfId="435" priority="22">
      <formula>$G8="D"</formula>
    </cfRule>
  </conditionalFormatting>
  <conditionalFormatting sqref="I8:I36">
    <cfRule type="expression" dxfId="434" priority="21">
      <formula>$G8="S"</formula>
    </cfRule>
  </conditionalFormatting>
  <conditionalFormatting sqref="N8:N38">
    <cfRule type="expression" dxfId="433" priority="20">
      <formula>$L8="D"</formula>
    </cfRule>
  </conditionalFormatting>
  <conditionalFormatting sqref="N8:N38">
    <cfRule type="expression" dxfId="432" priority="19">
      <formula>$L8="S"</formula>
    </cfRule>
  </conditionalFormatting>
  <conditionalFormatting sqref="S8:S37">
    <cfRule type="expression" dxfId="431" priority="18">
      <formula>$Q8="D"</formula>
    </cfRule>
  </conditionalFormatting>
  <conditionalFormatting sqref="S8:S37">
    <cfRule type="expression" dxfId="430" priority="17">
      <formula>$Q8="S"</formula>
    </cfRule>
  </conditionalFormatting>
  <conditionalFormatting sqref="X8:X38">
    <cfRule type="expression" dxfId="429" priority="16">
      <formula>V8="D"</formula>
    </cfRule>
  </conditionalFormatting>
  <conditionalFormatting sqref="X8:X38">
    <cfRule type="expression" dxfId="428" priority="15">
      <formula>V8="S"</formula>
    </cfRule>
  </conditionalFormatting>
  <conditionalFormatting sqref="AH8:AH38">
    <cfRule type="expression" dxfId="427" priority="14">
      <formula>AF8="D"</formula>
    </cfRule>
  </conditionalFormatting>
  <conditionalFormatting sqref="AH8:AH38">
    <cfRule type="expression" dxfId="426" priority="13">
      <formula>AF8="S"</formula>
    </cfRule>
  </conditionalFormatting>
  <conditionalFormatting sqref="AM8:AM38">
    <cfRule type="expression" dxfId="425" priority="12">
      <formula>AK8="D"</formula>
    </cfRule>
  </conditionalFormatting>
  <conditionalFormatting sqref="AM8:AM38">
    <cfRule type="expression" dxfId="424" priority="11">
      <formula>AK8="S"</formula>
    </cfRule>
  </conditionalFormatting>
  <conditionalFormatting sqref="AW8:AW38">
    <cfRule type="expression" dxfId="423" priority="10">
      <formula>AU8="D"</formula>
    </cfRule>
  </conditionalFormatting>
  <conditionalFormatting sqref="AW8:AW38">
    <cfRule type="expression" dxfId="422" priority="9">
      <formula>AU8="S"</formula>
    </cfRule>
  </conditionalFormatting>
  <conditionalFormatting sqref="BG8:BG38">
    <cfRule type="expression" dxfId="421" priority="8">
      <formula>BE8="D"</formula>
    </cfRule>
  </conditionalFormatting>
  <conditionalFormatting sqref="BG8:BG38">
    <cfRule type="expression" dxfId="420" priority="7">
      <formula>BE8="S"</formula>
    </cfRule>
  </conditionalFormatting>
  <conditionalFormatting sqref="AC8:AC38">
    <cfRule type="expression" dxfId="419" priority="6">
      <formula>AA8="D"</formula>
    </cfRule>
  </conditionalFormatting>
  <conditionalFormatting sqref="AC8:AC38">
    <cfRule type="expression" dxfId="418" priority="5">
      <formula>AA8="S"</formula>
    </cfRule>
  </conditionalFormatting>
  <conditionalFormatting sqref="AR8:AR37">
    <cfRule type="expression" dxfId="417" priority="4">
      <formula>AP8="D"</formula>
    </cfRule>
  </conditionalFormatting>
  <conditionalFormatting sqref="AR8:AR37">
    <cfRule type="expression" dxfId="416" priority="3">
      <formula>AP8="S"</formula>
    </cfRule>
  </conditionalFormatting>
  <conditionalFormatting sqref="BB8:BB37">
    <cfRule type="expression" dxfId="415" priority="2">
      <formula>AZ8="D"</formula>
    </cfRule>
  </conditionalFormatting>
  <conditionalFormatting sqref="BB8:BB37">
    <cfRule type="expression" dxfId="414" priority="1">
      <formula>AZ8="S"</formula>
    </cfRule>
  </conditionalFormatting>
  <dataValidations disablePrompts="1" count="2">
    <dataValidation type="whole" allowBlank="1" showDropDown="1" showInputMessage="1" showErrorMessage="1" prompt="Saisissez une année entre 1900 et 2200" sqref="BD2:BF2" xr:uid="{00000000-0002-0000-0000-000000000000}">
      <formula1>1900</formula1>
      <formula2>2200</formula2>
    </dataValidation>
    <dataValidation type="whole" allowBlank="1" showDropDown="1" showInputMessage="1" showErrorMessage="1" prompt="Saisissez un mois entre 1 et 12" sqref="BD4" xr:uid="{00000000-0002-0000-0000-000001000000}">
      <formula1>1</formula1>
      <formula2>12</formula2>
    </dataValidation>
  </dataValidations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Spinner 2">
              <controlPr locked="0" defaultSize="0" autoPict="0">
                <anchor moveWithCells="1" sizeWithCells="1">
                  <from>
                    <xdr:col>58</xdr:col>
                    <xdr:colOff>19050</xdr:colOff>
                    <xdr:row>0</xdr:row>
                    <xdr:rowOff>257175</xdr:rowOff>
                  </from>
                  <to>
                    <xdr:col>58</xdr:col>
                    <xdr:colOff>247650</xdr:colOff>
                    <xdr:row>2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73E933-5C1D-469D-A558-6836F7D9EC48}">
  <sheetPr codeName="Feuil4"/>
  <dimension ref="B1:AV38"/>
  <sheetViews>
    <sheetView workbookViewId="0">
      <selection activeCell="AU3" sqref="AU3:AV3"/>
    </sheetView>
  </sheetViews>
  <sheetFormatPr baseColWidth="10" defaultRowHeight="12.75" x14ac:dyDescent="0.2"/>
  <cols>
    <col min="1" max="1" width="2.5703125" customWidth="1"/>
    <col min="2" max="2" width="14.5703125" customWidth="1"/>
    <col min="3" max="33" width="4.7109375" customWidth="1"/>
    <col min="34" max="34" width="2.28515625" customWidth="1"/>
    <col min="35" max="35" width="1.85546875" customWidth="1"/>
    <col min="36" max="36" width="15.140625" customWidth="1"/>
    <col min="37" max="38" width="6.7109375" customWidth="1"/>
    <col min="39" max="39" width="6.28515625" customWidth="1"/>
    <col min="40" max="46" width="6.7109375" customWidth="1"/>
    <col min="47" max="47" width="6" customWidth="1"/>
    <col min="48" max="48" width="6.7109375" customWidth="1"/>
  </cols>
  <sheetData>
    <row r="1" spans="2:48" ht="29.25" customHeight="1" x14ac:dyDescent="0.25">
      <c r="J1" s="31" t="s">
        <v>20</v>
      </c>
      <c r="K1" s="103">
        <f>annee</f>
        <v>2026</v>
      </c>
      <c r="L1" s="104"/>
      <c r="M1" s="104"/>
      <c r="N1" s="104"/>
      <c r="O1" s="104"/>
      <c r="AJ1" s="80" t="str">
        <f>"Année "&amp;annee</f>
        <v>Année 2026</v>
      </c>
      <c r="AK1" s="95" t="s">
        <v>26</v>
      </c>
      <c r="AL1" s="95"/>
      <c r="AM1" s="95" t="s">
        <v>22</v>
      </c>
      <c r="AN1" s="95"/>
      <c r="AO1" s="95" t="s">
        <v>23</v>
      </c>
      <c r="AP1" s="95"/>
      <c r="AQ1" s="95" t="s">
        <v>24</v>
      </c>
      <c r="AR1" s="95"/>
      <c r="AS1" s="95" t="s">
        <v>25</v>
      </c>
      <c r="AT1" s="95"/>
      <c r="AU1" s="95" t="s">
        <v>27</v>
      </c>
      <c r="AV1" s="95"/>
    </row>
    <row r="2" spans="2:48" ht="15" customHeight="1" thickBot="1" x14ac:dyDescent="0.3">
      <c r="B2" s="35" t="s">
        <v>28</v>
      </c>
      <c r="C2">
        <f>WEEKNUM(C4)</f>
        <v>1</v>
      </c>
      <c r="D2">
        <f t="shared" ref="D2:AG2" si="0">WEEKNUM(D4)</f>
        <v>1</v>
      </c>
      <c r="E2">
        <f t="shared" si="0"/>
        <v>1</v>
      </c>
      <c r="F2">
        <f t="shared" si="0"/>
        <v>2</v>
      </c>
      <c r="G2">
        <f t="shared" si="0"/>
        <v>2</v>
      </c>
      <c r="H2">
        <f t="shared" si="0"/>
        <v>2</v>
      </c>
      <c r="I2">
        <f t="shared" si="0"/>
        <v>2</v>
      </c>
      <c r="J2">
        <f t="shared" si="0"/>
        <v>2</v>
      </c>
      <c r="K2">
        <f t="shared" si="0"/>
        <v>2</v>
      </c>
      <c r="L2">
        <f t="shared" si="0"/>
        <v>2</v>
      </c>
      <c r="M2">
        <f t="shared" si="0"/>
        <v>3</v>
      </c>
      <c r="N2">
        <f t="shared" si="0"/>
        <v>3</v>
      </c>
      <c r="O2">
        <f t="shared" si="0"/>
        <v>3</v>
      </c>
      <c r="P2">
        <f t="shared" si="0"/>
        <v>3</v>
      </c>
      <c r="Q2">
        <f t="shared" si="0"/>
        <v>3</v>
      </c>
      <c r="R2">
        <f t="shared" si="0"/>
        <v>3</v>
      </c>
      <c r="S2">
        <f t="shared" si="0"/>
        <v>3</v>
      </c>
      <c r="T2">
        <f t="shared" si="0"/>
        <v>4</v>
      </c>
      <c r="U2">
        <f t="shared" si="0"/>
        <v>4</v>
      </c>
      <c r="V2">
        <f t="shared" si="0"/>
        <v>4</v>
      </c>
      <c r="W2">
        <f t="shared" si="0"/>
        <v>4</v>
      </c>
      <c r="X2">
        <f t="shared" si="0"/>
        <v>4</v>
      </c>
      <c r="Y2">
        <f t="shared" si="0"/>
        <v>4</v>
      </c>
      <c r="Z2">
        <f t="shared" si="0"/>
        <v>4</v>
      </c>
      <c r="AA2">
        <f t="shared" si="0"/>
        <v>5</v>
      </c>
      <c r="AB2">
        <f t="shared" si="0"/>
        <v>5</v>
      </c>
      <c r="AC2">
        <f t="shared" si="0"/>
        <v>5</v>
      </c>
      <c r="AD2">
        <f t="shared" si="0"/>
        <v>5</v>
      </c>
      <c r="AE2">
        <f t="shared" si="0"/>
        <v>5</v>
      </c>
      <c r="AF2">
        <f t="shared" si="0"/>
        <v>5</v>
      </c>
      <c r="AG2">
        <f t="shared" si="0"/>
        <v>5</v>
      </c>
      <c r="AJ2" s="80"/>
      <c r="AK2" s="95" t="s">
        <v>21</v>
      </c>
      <c r="AL2" s="95"/>
      <c r="AM2" s="95" t="s">
        <v>21</v>
      </c>
      <c r="AN2" s="95"/>
      <c r="AO2" s="95" t="s">
        <v>21</v>
      </c>
      <c r="AP2" s="95"/>
      <c r="AQ2" s="95" t="s">
        <v>21</v>
      </c>
      <c r="AR2" s="95"/>
      <c r="AS2" s="95" t="s">
        <v>21</v>
      </c>
      <c r="AT2" s="95"/>
      <c r="AU2" s="95" t="s">
        <v>21</v>
      </c>
      <c r="AV2" s="95"/>
    </row>
    <row r="3" spans="2:48" ht="16.5" customHeight="1" thickTop="1" x14ac:dyDescent="0.25">
      <c r="B3" s="100" t="s">
        <v>7</v>
      </c>
      <c r="C3" s="28" t="str">
        <f>IF(C4&lt;&gt;"",UPPER(LEFT(TEXT(C4,"jjj"))),"")</f>
        <v>J</v>
      </c>
      <c r="D3" s="20" t="str">
        <f t="shared" ref="D3:AG3" si="1">IF(D4&lt;&gt;"",UPPER(LEFT(TEXT(D4,"jjj"))),"")</f>
        <v>V</v>
      </c>
      <c r="E3" s="20" t="str">
        <f t="shared" si="1"/>
        <v>S</v>
      </c>
      <c r="F3" s="20" t="str">
        <f t="shared" si="1"/>
        <v>D</v>
      </c>
      <c r="G3" s="20" t="str">
        <f t="shared" si="1"/>
        <v>L</v>
      </c>
      <c r="H3" s="20" t="str">
        <f t="shared" si="1"/>
        <v>M</v>
      </c>
      <c r="I3" s="20" t="str">
        <f t="shared" si="1"/>
        <v>M</v>
      </c>
      <c r="J3" s="20" t="str">
        <f t="shared" si="1"/>
        <v>J</v>
      </c>
      <c r="K3" s="20" t="str">
        <f t="shared" si="1"/>
        <v>V</v>
      </c>
      <c r="L3" s="20" t="str">
        <f t="shared" si="1"/>
        <v>S</v>
      </c>
      <c r="M3" s="20" t="str">
        <f t="shared" si="1"/>
        <v>D</v>
      </c>
      <c r="N3" s="20" t="str">
        <f t="shared" si="1"/>
        <v>L</v>
      </c>
      <c r="O3" s="20" t="str">
        <f t="shared" si="1"/>
        <v>M</v>
      </c>
      <c r="P3" s="20" t="str">
        <f t="shared" si="1"/>
        <v>M</v>
      </c>
      <c r="Q3" s="20" t="str">
        <f t="shared" si="1"/>
        <v>J</v>
      </c>
      <c r="R3" s="20" t="str">
        <f t="shared" si="1"/>
        <v>V</v>
      </c>
      <c r="S3" s="20" t="str">
        <f t="shared" si="1"/>
        <v>S</v>
      </c>
      <c r="T3" s="20" t="str">
        <f t="shared" si="1"/>
        <v>D</v>
      </c>
      <c r="U3" s="20" t="str">
        <f t="shared" si="1"/>
        <v>L</v>
      </c>
      <c r="V3" s="20" t="str">
        <f t="shared" si="1"/>
        <v>M</v>
      </c>
      <c r="W3" s="20" t="str">
        <f t="shared" si="1"/>
        <v>M</v>
      </c>
      <c r="X3" s="20" t="str">
        <f t="shared" si="1"/>
        <v>J</v>
      </c>
      <c r="Y3" s="20" t="str">
        <f t="shared" si="1"/>
        <v>V</v>
      </c>
      <c r="Z3" s="20" t="str">
        <f t="shared" si="1"/>
        <v>S</v>
      </c>
      <c r="AA3" s="20" t="str">
        <f t="shared" si="1"/>
        <v>D</v>
      </c>
      <c r="AB3" s="20" t="str">
        <f t="shared" si="1"/>
        <v>L</v>
      </c>
      <c r="AC3" s="20" t="str">
        <f t="shared" si="1"/>
        <v>M</v>
      </c>
      <c r="AD3" s="20" t="str">
        <f t="shared" si="1"/>
        <v>M</v>
      </c>
      <c r="AE3" s="20" t="str">
        <f t="shared" si="1"/>
        <v>J</v>
      </c>
      <c r="AF3" s="20" t="str">
        <f t="shared" si="1"/>
        <v>V</v>
      </c>
      <c r="AG3" s="21" t="str">
        <f t="shared" si="1"/>
        <v>S</v>
      </c>
      <c r="AJ3" s="35" t="s">
        <v>28</v>
      </c>
      <c r="AK3" s="81">
        <v>1</v>
      </c>
      <c r="AL3" s="97"/>
      <c r="AM3" s="102">
        <v>2</v>
      </c>
      <c r="AN3" s="97"/>
      <c r="AO3" s="96">
        <v>3</v>
      </c>
      <c r="AP3" s="97"/>
      <c r="AQ3" s="98">
        <v>4</v>
      </c>
      <c r="AR3" s="97"/>
      <c r="AS3" s="99">
        <v>5</v>
      </c>
      <c r="AT3" s="97"/>
      <c r="AU3" s="93" t="str">
        <f>IF(AG2=6,6,"")</f>
        <v/>
      </c>
      <c r="AV3" s="94"/>
    </row>
    <row r="4" spans="2:48" ht="18" customHeight="1" thickBot="1" x14ac:dyDescent="0.3">
      <c r="B4" s="101"/>
      <c r="C4" s="29">
        <f>DATE(annee,ROUNDDOWN(COLUMN()/5,0)+mois,1)</f>
        <v>46023</v>
      </c>
      <c r="D4" s="22">
        <f t="shared" ref="D4:AD4" si="2">C4+1</f>
        <v>46024</v>
      </c>
      <c r="E4" s="22">
        <f t="shared" si="2"/>
        <v>46025</v>
      </c>
      <c r="F4" s="22">
        <f t="shared" si="2"/>
        <v>46026</v>
      </c>
      <c r="G4" s="22">
        <f t="shared" si="2"/>
        <v>46027</v>
      </c>
      <c r="H4" s="22">
        <f t="shared" si="2"/>
        <v>46028</v>
      </c>
      <c r="I4" s="22">
        <f t="shared" si="2"/>
        <v>46029</v>
      </c>
      <c r="J4" s="22">
        <f t="shared" si="2"/>
        <v>46030</v>
      </c>
      <c r="K4" s="22">
        <f t="shared" si="2"/>
        <v>46031</v>
      </c>
      <c r="L4" s="22">
        <f t="shared" si="2"/>
        <v>46032</v>
      </c>
      <c r="M4" s="22">
        <f t="shared" si="2"/>
        <v>46033</v>
      </c>
      <c r="N4" s="22">
        <f t="shared" si="2"/>
        <v>46034</v>
      </c>
      <c r="O4" s="22">
        <f t="shared" si="2"/>
        <v>46035</v>
      </c>
      <c r="P4" s="22">
        <f t="shared" si="2"/>
        <v>46036</v>
      </c>
      <c r="Q4" s="22">
        <f t="shared" si="2"/>
        <v>46037</v>
      </c>
      <c r="R4" s="22">
        <f t="shared" si="2"/>
        <v>46038</v>
      </c>
      <c r="S4" s="22">
        <f t="shared" si="2"/>
        <v>46039</v>
      </c>
      <c r="T4" s="22">
        <f t="shared" si="2"/>
        <v>46040</v>
      </c>
      <c r="U4" s="22">
        <f t="shared" si="2"/>
        <v>46041</v>
      </c>
      <c r="V4" s="22">
        <f t="shared" si="2"/>
        <v>46042</v>
      </c>
      <c r="W4" s="22">
        <f t="shared" si="2"/>
        <v>46043</v>
      </c>
      <c r="X4" s="22">
        <f t="shared" si="2"/>
        <v>46044</v>
      </c>
      <c r="Y4" s="22">
        <f t="shared" si="2"/>
        <v>46045</v>
      </c>
      <c r="Z4" s="22">
        <f t="shared" si="2"/>
        <v>46046</v>
      </c>
      <c r="AA4" s="22">
        <f t="shared" si="2"/>
        <v>46047</v>
      </c>
      <c r="AB4" s="22">
        <f t="shared" si="2"/>
        <v>46048</v>
      </c>
      <c r="AC4" s="22">
        <f t="shared" si="2"/>
        <v>46049</v>
      </c>
      <c r="AD4" s="22">
        <f t="shared" si="2"/>
        <v>46050</v>
      </c>
      <c r="AE4" s="22">
        <f>IF(AD4="","",IF(MONTH(AD4+1)=MONTH(C4),AD4+1,""))</f>
        <v>46051</v>
      </c>
      <c r="AF4" s="22">
        <f>IF(AE4="","",IF(MONTH(AE4+1)=MONTH(D4),AE4+1,""))</f>
        <v>46052</v>
      </c>
      <c r="AG4" s="23">
        <f>IF(AF4="","",IF(MONTH(AF4+1)=MONTH(E4),AF4+1,""))</f>
        <v>46053</v>
      </c>
      <c r="AJ4" s="35" t="s">
        <v>29</v>
      </c>
      <c r="AK4" s="33">
        <v>1</v>
      </c>
      <c r="AL4" s="36">
        <f>DAY(HLOOKUP(1,$C2:$AG4,3,TRUE))</f>
        <v>3</v>
      </c>
      <c r="AM4" s="37">
        <f>DAY(HLOOKUP(2,$C2:$AG4,3,FALSE))</f>
        <v>4</v>
      </c>
      <c r="AN4" s="37">
        <f>DAY(HLOOKUP(2,$C2:$AG4,3,TRUE))</f>
        <v>10</v>
      </c>
      <c r="AO4" s="38">
        <f>DAY(HLOOKUP(3,$C2:$AG4,3,FALSE))</f>
        <v>11</v>
      </c>
      <c r="AP4" s="38">
        <f>DAY(HLOOKUP(3,$C2:$AG4,3,TRUE))</f>
        <v>17</v>
      </c>
      <c r="AQ4" s="39">
        <f>DAY(HLOOKUP(4,$C2:$AG4,3,FALSE))</f>
        <v>18</v>
      </c>
      <c r="AR4" s="39">
        <f>DAY(HLOOKUP(4,$C2:$AG4,3,TRUE))</f>
        <v>24</v>
      </c>
      <c r="AS4" s="40">
        <f>DAY(HLOOKUP(5,$C2:$AG4,3,FALSE))</f>
        <v>25</v>
      </c>
      <c r="AT4" s="40">
        <f>DAY(HLOOKUP(5,$C2:$AG4,3,TRUE))</f>
        <v>31</v>
      </c>
      <c r="AU4" s="36" t="str">
        <f>IF(AT4&lt;31,DAY(HLOOKUP(6,$C2:$AG4,3,FALSE)),"")</f>
        <v/>
      </c>
      <c r="AV4" s="34" t="str">
        <f>IF(AT4&lt;31,DAY(HLOOKUP(6,$C2:$AG4,3,TRUE)),"")</f>
        <v/>
      </c>
    </row>
    <row r="5" spans="2:48" s="42" customFormat="1" ht="9.9499999999999993" customHeight="1" thickTop="1" thickBot="1" x14ac:dyDescent="0.25">
      <c r="B5" s="41" t="s">
        <v>28</v>
      </c>
      <c r="C5" s="42">
        <f>WEEKNUM(C7)</f>
        <v>6</v>
      </c>
      <c r="D5" s="42">
        <f t="shared" ref="D5:AD5" si="3">WEEKNUM(D7)</f>
        <v>6</v>
      </c>
      <c r="E5" s="42">
        <f t="shared" si="3"/>
        <v>6</v>
      </c>
      <c r="F5" s="42">
        <f t="shared" si="3"/>
        <v>6</v>
      </c>
      <c r="G5" s="42">
        <f t="shared" si="3"/>
        <v>6</v>
      </c>
      <c r="H5" s="42">
        <f t="shared" si="3"/>
        <v>6</v>
      </c>
      <c r="I5" s="42">
        <f t="shared" si="3"/>
        <v>6</v>
      </c>
      <c r="J5" s="42">
        <f t="shared" si="3"/>
        <v>7</v>
      </c>
      <c r="K5" s="42">
        <f t="shared" si="3"/>
        <v>7</v>
      </c>
      <c r="L5" s="42">
        <f t="shared" si="3"/>
        <v>7</v>
      </c>
      <c r="M5" s="42">
        <f t="shared" si="3"/>
        <v>7</v>
      </c>
      <c r="N5" s="42">
        <f t="shared" si="3"/>
        <v>7</v>
      </c>
      <c r="O5" s="42">
        <f t="shared" si="3"/>
        <v>7</v>
      </c>
      <c r="P5" s="42">
        <f t="shared" si="3"/>
        <v>7</v>
      </c>
      <c r="Q5" s="42">
        <f t="shared" si="3"/>
        <v>8</v>
      </c>
      <c r="R5" s="42">
        <f t="shared" si="3"/>
        <v>8</v>
      </c>
      <c r="S5" s="42">
        <f t="shared" si="3"/>
        <v>8</v>
      </c>
      <c r="T5" s="42">
        <f t="shared" si="3"/>
        <v>8</v>
      </c>
      <c r="U5" s="42">
        <f t="shared" si="3"/>
        <v>8</v>
      </c>
      <c r="V5" s="42">
        <f t="shared" si="3"/>
        <v>8</v>
      </c>
      <c r="W5" s="42">
        <f t="shared" si="3"/>
        <v>8</v>
      </c>
      <c r="X5" s="42">
        <f t="shared" si="3"/>
        <v>9</v>
      </c>
      <c r="Y5" s="42">
        <f t="shared" si="3"/>
        <v>9</v>
      </c>
      <c r="Z5" s="42">
        <f t="shared" si="3"/>
        <v>9</v>
      </c>
      <c r="AA5" s="42">
        <f t="shared" si="3"/>
        <v>9</v>
      </c>
      <c r="AB5" s="42">
        <f t="shared" si="3"/>
        <v>9</v>
      </c>
      <c r="AC5" s="42">
        <f t="shared" si="3"/>
        <v>9</v>
      </c>
      <c r="AD5" s="42">
        <f t="shared" si="3"/>
        <v>9</v>
      </c>
      <c r="AE5" s="42" t="str">
        <f>IF(AE7&lt;&gt;"",WEEKNUM(AE7),"")</f>
        <v/>
      </c>
      <c r="AK5" s="43"/>
      <c r="AL5" s="43"/>
      <c r="AM5" s="43"/>
      <c r="AN5" s="43"/>
      <c r="AO5" s="43"/>
      <c r="AP5" s="43"/>
      <c r="AQ5" s="91"/>
      <c r="AR5" s="92"/>
      <c r="AS5" s="43"/>
      <c r="AT5" s="43"/>
      <c r="AU5" s="43"/>
      <c r="AV5" s="43"/>
    </row>
    <row r="6" spans="2:48" ht="18.75" thickTop="1" x14ac:dyDescent="0.25">
      <c r="B6" s="100" t="s">
        <v>8</v>
      </c>
      <c r="C6" s="30" t="str">
        <f>IF(C7&lt;&gt;"",UPPER(LEFT(TEXT(C7,"jjj"))),"")</f>
        <v>D</v>
      </c>
      <c r="D6" s="24" t="str">
        <f t="shared" ref="D6:AD6" si="4">IF(D7&lt;&gt;"",UPPER(LEFT(TEXT(D7,"jjj"))),"")</f>
        <v>L</v>
      </c>
      <c r="E6" s="24" t="str">
        <f t="shared" si="4"/>
        <v>M</v>
      </c>
      <c r="F6" s="24" t="str">
        <f t="shared" si="4"/>
        <v>M</v>
      </c>
      <c r="G6" s="24" t="str">
        <f t="shared" si="4"/>
        <v>J</v>
      </c>
      <c r="H6" s="24" t="str">
        <f t="shared" si="4"/>
        <v>V</v>
      </c>
      <c r="I6" s="24" t="str">
        <f t="shared" si="4"/>
        <v>S</v>
      </c>
      <c r="J6" s="24" t="str">
        <f t="shared" si="4"/>
        <v>D</v>
      </c>
      <c r="K6" s="24" t="str">
        <f t="shared" si="4"/>
        <v>L</v>
      </c>
      <c r="L6" s="24" t="str">
        <f t="shared" si="4"/>
        <v>M</v>
      </c>
      <c r="M6" s="24" t="str">
        <f t="shared" si="4"/>
        <v>M</v>
      </c>
      <c r="N6" s="24" t="str">
        <f t="shared" si="4"/>
        <v>J</v>
      </c>
      <c r="O6" s="24" t="str">
        <f t="shared" si="4"/>
        <v>V</v>
      </c>
      <c r="P6" s="24" t="str">
        <f t="shared" si="4"/>
        <v>S</v>
      </c>
      <c r="Q6" s="24" t="str">
        <f t="shared" si="4"/>
        <v>D</v>
      </c>
      <c r="R6" s="24" t="str">
        <f t="shared" si="4"/>
        <v>L</v>
      </c>
      <c r="S6" s="24" t="str">
        <f t="shared" si="4"/>
        <v>M</v>
      </c>
      <c r="T6" s="24" t="str">
        <f t="shared" si="4"/>
        <v>M</v>
      </c>
      <c r="U6" s="24" t="str">
        <f t="shared" si="4"/>
        <v>J</v>
      </c>
      <c r="V6" s="24" t="str">
        <f t="shared" si="4"/>
        <v>V</v>
      </c>
      <c r="W6" s="24" t="str">
        <f t="shared" si="4"/>
        <v>S</v>
      </c>
      <c r="X6" s="24" t="str">
        <f t="shared" si="4"/>
        <v>D</v>
      </c>
      <c r="Y6" s="24" t="str">
        <f t="shared" si="4"/>
        <v>L</v>
      </c>
      <c r="Z6" s="24" t="str">
        <f t="shared" si="4"/>
        <v>M</v>
      </c>
      <c r="AA6" s="24" t="str">
        <f t="shared" si="4"/>
        <v>M</v>
      </c>
      <c r="AB6" s="24" t="str">
        <f t="shared" si="4"/>
        <v>J</v>
      </c>
      <c r="AC6" s="24" t="str">
        <f t="shared" si="4"/>
        <v>V</v>
      </c>
      <c r="AD6" s="24" t="str">
        <f t="shared" si="4"/>
        <v>S</v>
      </c>
      <c r="AE6" s="24" t="str">
        <f>IF(annee/4=INT(annee/4),IF(AE7&lt;&gt;"",UPPER(LEFT(TEXT(AE7,"jjj"))),""),"")</f>
        <v/>
      </c>
      <c r="AF6" s="24" t="str">
        <f>""</f>
        <v/>
      </c>
      <c r="AG6" s="25" t="str">
        <f>""</f>
        <v/>
      </c>
      <c r="AJ6" s="35" t="s">
        <v>28</v>
      </c>
      <c r="AK6" s="83">
        <f>C5</f>
        <v>6</v>
      </c>
      <c r="AL6" s="84"/>
      <c r="AM6" s="85">
        <f>AK6+1</f>
        <v>7</v>
      </c>
      <c r="AN6" s="84"/>
      <c r="AO6" s="86">
        <f>AM6+1</f>
        <v>8</v>
      </c>
      <c r="AP6" s="84"/>
      <c r="AQ6" s="87">
        <f>AO6+1</f>
        <v>9</v>
      </c>
      <c r="AR6" s="84"/>
      <c r="AS6" s="88" t="str">
        <f>IF(MAX(C5:AE5)&gt;AQ6,AQ6+1,"")</f>
        <v/>
      </c>
      <c r="AT6" s="89"/>
      <c r="AU6" s="81"/>
      <c r="AV6" s="82"/>
    </row>
    <row r="7" spans="2:48" ht="18.75" thickBot="1" x14ac:dyDescent="0.3">
      <c r="B7" s="101"/>
      <c r="C7" s="29">
        <f>DATE(annee,1+mois,1)</f>
        <v>46054</v>
      </c>
      <c r="D7" s="22">
        <f>C7+1</f>
        <v>46055</v>
      </c>
      <c r="E7" s="22">
        <f t="shared" ref="E7:AD7" si="5">D7+1</f>
        <v>46056</v>
      </c>
      <c r="F7" s="22">
        <f t="shared" si="5"/>
        <v>46057</v>
      </c>
      <c r="G7" s="22">
        <f t="shared" si="5"/>
        <v>46058</v>
      </c>
      <c r="H7" s="22">
        <f t="shared" si="5"/>
        <v>46059</v>
      </c>
      <c r="I7" s="22">
        <f t="shared" si="5"/>
        <v>46060</v>
      </c>
      <c r="J7" s="22">
        <f t="shared" si="5"/>
        <v>46061</v>
      </c>
      <c r="K7" s="22">
        <f t="shared" si="5"/>
        <v>46062</v>
      </c>
      <c r="L7" s="22">
        <f t="shared" si="5"/>
        <v>46063</v>
      </c>
      <c r="M7" s="22">
        <f t="shared" si="5"/>
        <v>46064</v>
      </c>
      <c r="N7" s="22">
        <f t="shared" si="5"/>
        <v>46065</v>
      </c>
      <c r="O7" s="22">
        <f t="shared" si="5"/>
        <v>46066</v>
      </c>
      <c r="P7" s="22">
        <f t="shared" si="5"/>
        <v>46067</v>
      </c>
      <c r="Q7" s="22">
        <f t="shared" si="5"/>
        <v>46068</v>
      </c>
      <c r="R7" s="22">
        <f t="shared" si="5"/>
        <v>46069</v>
      </c>
      <c r="S7" s="22">
        <f t="shared" si="5"/>
        <v>46070</v>
      </c>
      <c r="T7" s="22">
        <f t="shared" si="5"/>
        <v>46071</v>
      </c>
      <c r="U7" s="22">
        <f t="shared" si="5"/>
        <v>46072</v>
      </c>
      <c r="V7" s="22">
        <f t="shared" si="5"/>
        <v>46073</v>
      </c>
      <c r="W7" s="22">
        <f t="shared" si="5"/>
        <v>46074</v>
      </c>
      <c r="X7" s="22">
        <f t="shared" si="5"/>
        <v>46075</v>
      </c>
      <c r="Y7" s="22">
        <f t="shared" si="5"/>
        <v>46076</v>
      </c>
      <c r="Z7" s="22">
        <f t="shared" si="5"/>
        <v>46077</v>
      </c>
      <c r="AA7" s="22">
        <f t="shared" si="5"/>
        <v>46078</v>
      </c>
      <c r="AB7" s="22">
        <f t="shared" si="5"/>
        <v>46079</v>
      </c>
      <c r="AC7" s="22">
        <f t="shared" si="5"/>
        <v>46080</v>
      </c>
      <c r="AD7" s="22">
        <f t="shared" si="5"/>
        <v>46081</v>
      </c>
      <c r="AE7" s="22" t="str">
        <f>IF(annee/4=INT(annee/4),AD7+1,"")</f>
        <v/>
      </c>
      <c r="AF7" s="22" t="str">
        <f>""</f>
        <v/>
      </c>
      <c r="AG7" s="23" t="str">
        <f>""</f>
        <v/>
      </c>
      <c r="AJ7" s="35" t="s">
        <v>30</v>
      </c>
      <c r="AK7" s="32">
        <v>1</v>
      </c>
      <c r="AL7" s="36">
        <f>DAY(HLOOKUP(AK6,$C5:$AG7,3,TRUE))</f>
        <v>7</v>
      </c>
      <c r="AM7" s="37">
        <f>DAY(HLOOKUP(AM6,$C5:$AG7,3,FALSE))</f>
        <v>8</v>
      </c>
      <c r="AN7" s="37">
        <f>DAY(HLOOKUP(AM6,$C5:$AG7,3,TRUE))</f>
        <v>14</v>
      </c>
      <c r="AO7" s="38">
        <f>DAY(HLOOKUP(AO6,$C5:$AG7,3,FALSE))</f>
        <v>15</v>
      </c>
      <c r="AP7" s="38">
        <f>DAY(HLOOKUP(AO6,$C5:$AG7,3,TRUE))</f>
        <v>21</v>
      </c>
      <c r="AQ7" s="39">
        <f>DAY(HLOOKUP(AQ6,$C5:$AG7,3,FALSE))</f>
        <v>22</v>
      </c>
      <c r="AR7" s="39">
        <f>DAY(HLOOKUP(AQ6,$C5:$AG7,3,TRUE))</f>
        <v>28</v>
      </c>
      <c r="AS7" s="40" t="str">
        <f>IF(AS6&lt;&gt;"",DAY(HLOOKUP(AS6,$C5:$AG7,3,FALSE)),"")</f>
        <v/>
      </c>
      <c r="AT7" s="44" t="str">
        <f>IF(AS6&lt;&gt;"",DAY(HLOOKUP(AS6,$C5:$AG7,3,TRUE)),"")</f>
        <v/>
      </c>
      <c r="AU7" s="33"/>
      <c r="AV7" s="34"/>
    </row>
    <row r="8" spans="2:48" s="42" customFormat="1" ht="9.9499999999999993" customHeight="1" thickTop="1" thickBot="1" x14ac:dyDescent="0.25">
      <c r="B8" s="41" t="s">
        <v>28</v>
      </c>
      <c r="C8" s="42">
        <f>WEEKNUM(C10)</f>
        <v>10</v>
      </c>
      <c r="D8" s="42">
        <f t="shared" ref="D8:AD8" si="6">WEEKNUM(D10)</f>
        <v>10</v>
      </c>
      <c r="E8" s="42">
        <f t="shared" si="6"/>
        <v>10</v>
      </c>
      <c r="F8" s="42">
        <f t="shared" si="6"/>
        <v>10</v>
      </c>
      <c r="G8" s="42">
        <f t="shared" si="6"/>
        <v>10</v>
      </c>
      <c r="H8" s="42">
        <f t="shared" si="6"/>
        <v>10</v>
      </c>
      <c r="I8" s="42">
        <f t="shared" si="6"/>
        <v>10</v>
      </c>
      <c r="J8" s="42">
        <f t="shared" si="6"/>
        <v>11</v>
      </c>
      <c r="K8" s="42">
        <f t="shared" si="6"/>
        <v>11</v>
      </c>
      <c r="L8" s="42">
        <f t="shared" si="6"/>
        <v>11</v>
      </c>
      <c r="M8" s="42">
        <f t="shared" si="6"/>
        <v>11</v>
      </c>
      <c r="N8" s="42">
        <f t="shared" si="6"/>
        <v>11</v>
      </c>
      <c r="O8" s="42">
        <f t="shared" si="6"/>
        <v>11</v>
      </c>
      <c r="P8" s="42">
        <f t="shared" si="6"/>
        <v>11</v>
      </c>
      <c r="Q8" s="42">
        <f t="shared" si="6"/>
        <v>12</v>
      </c>
      <c r="R8" s="42">
        <f t="shared" si="6"/>
        <v>12</v>
      </c>
      <c r="S8" s="42">
        <f t="shared" si="6"/>
        <v>12</v>
      </c>
      <c r="T8" s="42">
        <f t="shared" si="6"/>
        <v>12</v>
      </c>
      <c r="U8" s="42">
        <f t="shared" si="6"/>
        <v>12</v>
      </c>
      <c r="V8" s="42">
        <f t="shared" si="6"/>
        <v>12</v>
      </c>
      <c r="W8" s="42">
        <f t="shared" si="6"/>
        <v>12</v>
      </c>
      <c r="X8" s="42">
        <f t="shared" si="6"/>
        <v>13</v>
      </c>
      <c r="Y8" s="42">
        <f t="shared" si="6"/>
        <v>13</v>
      </c>
      <c r="Z8" s="42">
        <f t="shared" si="6"/>
        <v>13</v>
      </c>
      <c r="AA8" s="42">
        <f t="shared" si="6"/>
        <v>13</v>
      </c>
      <c r="AB8" s="42">
        <f t="shared" si="6"/>
        <v>13</v>
      </c>
      <c r="AC8" s="42">
        <f t="shared" si="6"/>
        <v>13</v>
      </c>
      <c r="AD8" s="42">
        <f t="shared" si="6"/>
        <v>13</v>
      </c>
      <c r="AE8" s="42">
        <f>IF(AE10&lt;&gt;"",WEEKNUM(AE10),"")</f>
        <v>14</v>
      </c>
      <c r="AF8" s="42">
        <f>IF(AF10&lt;&gt;"",WEEKNUM(AF10),"")</f>
        <v>14</v>
      </c>
      <c r="AG8" s="42">
        <f>IF(AG10&lt;&gt;"",WEEKNUM(AG10),"")</f>
        <v>14</v>
      </c>
      <c r="AK8" s="43"/>
      <c r="AL8" s="43"/>
      <c r="AM8" s="43"/>
      <c r="AN8" s="43"/>
      <c r="AO8" s="43"/>
      <c r="AP8" s="43"/>
      <c r="AQ8" s="91"/>
      <c r="AR8" s="92"/>
      <c r="AS8" s="43"/>
      <c r="AT8" s="43"/>
      <c r="AU8" s="43"/>
      <c r="AV8" s="43"/>
    </row>
    <row r="9" spans="2:48" ht="18.75" thickTop="1" x14ac:dyDescent="0.25">
      <c r="B9" s="100" t="s">
        <v>9</v>
      </c>
      <c r="C9" s="30" t="str">
        <f>IF(C10&lt;&gt;"",UPPER(LEFT(TEXT(C10,"jjj"))),"")</f>
        <v>D</v>
      </c>
      <c r="D9" s="24" t="str">
        <f t="shared" ref="D9:AG9" si="7">IF(D10&lt;&gt;"",UPPER(LEFT(TEXT(D10,"jjj"))),"")</f>
        <v>L</v>
      </c>
      <c r="E9" s="24" t="str">
        <f t="shared" si="7"/>
        <v>M</v>
      </c>
      <c r="F9" s="24" t="str">
        <f t="shared" si="7"/>
        <v>M</v>
      </c>
      <c r="G9" s="24" t="str">
        <f t="shared" si="7"/>
        <v>J</v>
      </c>
      <c r="H9" s="24" t="str">
        <f t="shared" si="7"/>
        <v>V</v>
      </c>
      <c r="I9" s="24" t="str">
        <f t="shared" si="7"/>
        <v>S</v>
      </c>
      <c r="J9" s="24" t="str">
        <f t="shared" si="7"/>
        <v>D</v>
      </c>
      <c r="K9" s="24" t="str">
        <f t="shared" si="7"/>
        <v>L</v>
      </c>
      <c r="L9" s="24" t="str">
        <f t="shared" si="7"/>
        <v>M</v>
      </c>
      <c r="M9" s="24" t="str">
        <f t="shared" si="7"/>
        <v>M</v>
      </c>
      <c r="N9" s="24" t="str">
        <f t="shared" si="7"/>
        <v>J</v>
      </c>
      <c r="O9" s="24" t="str">
        <f t="shared" si="7"/>
        <v>V</v>
      </c>
      <c r="P9" s="24" t="str">
        <f t="shared" si="7"/>
        <v>S</v>
      </c>
      <c r="Q9" s="24" t="str">
        <f t="shared" si="7"/>
        <v>D</v>
      </c>
      <c r="R9" s="24" t="str">
        <f t="shared" si="7"/>
        <v>L</v>
      </c>
      <c r="S9" s="24" t="str">
        <f t="shared" si="7"/>
        <v>M</v>
      </c>
      <c r="T9" s="24" t="str">
        <f t="shared" si="7"/>
        <v>M</v>
      </c>
      <c r="U9" s="24" t="str">
        <f t="shared" si="7"/>
        <v>J</v>
      </c>
      <c r="V9" s="24" t="str">
        <f t="shared" si="7"/>
        <v>V</v>
      </c>
      <c r="W9" s="24" t="str">
        <f t="shared" si="7"/>
        <v>S</v>
      </c>
      <c r="X9" s="24" t="str">
        <f t="shared" si="7"/>
        <v>D</v>
      </c>
      <c r="Y9" s="24" t="str">
        <f t="shared" si="7"/>
        <v>L</v>
      </c>
      <c r="Z9" s="24" t="str">
        <f t="shared" si="7"/>
        <v>M</v>
      </c>
      <c r="AA9" s="24" t="str">
        <f t="shared" si="7"/>
        <v>M</v>
      </c>
      <c r="AB9" s="24" t="str">
        <f t="shared" si="7"/>
        <v>J</v>
      </c>
      <c r="AC9" s="24" t="str">
        <f t="shared" si="7"/>
        <v>V</v>
      </c>
      <c r="AD9" s="24" t="str">
        <f t="shared" si="7"/>
        <v>S</v>
      </c>
      <c r="AE9" s="24" t="str">
        <f t="shared" si="7"/>
        <v>D</v>
      </c>
      <c r="AF9" s="24" t="str">
        <f t="shared" si="7"/>
        <v>L</v>
      </c>
      <c r="AG9" s="25" t="str">
        <f t="shared" si="7"/>
        <v>M</v>
      </c>
      <c r="AJ9" s="35" t="s">
        <v>28</v>
      </c>
      <c r="AK9" s="83">
        <f>C8</f>
        <v>10</v>
      </c>
      <c r="AL9" s="84"/>
      <c r="AM9" s="85">
        <f>AK9+1</f>
        <v>11</v>
      </c>
      <c r="AN9" s="84"/>
      <c r="AO9" s="86">
        <f>AM9+1</f>
        <v>12</v>
      </c>
      <c r="AP9" s="84"/>
      <c r="AQ9" s="87">
        <f>AO9+1</f>
        <v>13</v>
      </c>
      <c r="AR9" s="84"/>
      <c r="AS9" s="88">
        <f>IF(MAX(C8:AE8)&gt;AQ9,AQ9+1,"")</f>
        <v>14</v>
      </c>
      <c r="AT9" s="89"/>
      <c r="AU9" s="81" t="str">
        <f>IF(AG8&gt;AS9,AS9+1,"")</f>
        <v/>
      </c>
      <c r="AV9" s="82"/>
    </row>
    <row r="10" spans="2:48" ht="18.75" thickBot="1" x14ac:dyDescent="0.3">
      <c r="B10" s="101"/>
      <c r="C10" s="29">
        <f>DATE(annee,2+mois,1)</f>
        <v>46082</v>
      </c>
      <c r="D10" s="22">
        <f>C10+1</f>
        <v>46083</v>
      </c>
      <c r="E10" s="22">
        <f t="shared" ref="E10:AG10" si="8">D10+1</f>
        <v>46084</v>
      </c>
      <c r="F10" s="22">
        <f t="shared" si="8"/>
        <v>46085</v>
      </c>
      <c r="G10" s="22">
        <f t="shared" si="8"/>
        <v>46086</v>
      </c>
      <c r="H10" s="22">
        <f t="shared" si="8"/>
        <v>46087</v>
      </c>
      <c r="I10" s="22">
        <f t="shared" si="8"/>
        <v>46088</v>
      </c>
      <c r="J10" s="22">
        <f t="shared" si="8"/>
        <v>46089</v>
      </c>
      <c r="K10" s="22">
        <f t="shared" si="8"/>
        <v>46090</v>
      </c>
      <c r="L10" s="22">
        <f t="shared" si="8"/>
        <v>46091</v>
      </c>
      <c r="M10" s="22">
        <f t="shared" si="8"/>
        <v>46092</v>
      </c>
      <c r="N10" s="22">
        <f t="shared" si="8"/>
        <v>46093</v>
      </c>
      <c r="O10" s="22">
        <f t="shared" si="8"/>
        <v>46094</v>
      </c>
      <c r="P10" s="22">
        <f t="shared" si="8"/>
        <v>46095</v>
      </c>
      <c r="Q10" s="22">
        <f t="shared" si="8"/>
        <v>46096</v>
      </c>
      <c r="R10" s="22">
        <f t="shared" si="8"/>
        <v>46097</v>
      </c>
      <c r="S10" s="22">
        <f t="shared" si="8"/>
        <v>46098</v>
      </c>
      <c r="T10" s="22">
        <f t="shared" si="8"/>
        <v>46099</v>
      </c>
      <c r="U10" s="22">
        <f t="shared" si="8"/>
        <v>46100</v>
      </c>
      <c r="V10" s="22">
        <f t="shared" si="8"/>
        <v>46101</v>
      </c>
      <c r="W10" s="22">
        <f t="shared" si="8"/>
        <v>46102</v>
      </c>
      <c r="X10" s="22">
        <f t="shared" si="8"/>
        <v>46103</v>
      </c>
      <c r="Y10" s="22">
        <f t="shared" si="8"/>
        <v>46104</v>
      </c>
      <c r="Z10" s="22">
        <f t="shared" si="8"/>
        <v>46105</v>
      </c>
      <c r="AA10" s="22">
        <f t="shared" si="8"/>
        <v>46106</v>
      </c>
      <c r="AB10" s="22">
        <f t="shared" si="8"/>
        <v>46107</v>
      </c>
      <c r="AC10" s="22">
        <f t="shared" si="8"/>
        <v>46108</v>
      </c>
      <c r="AD10" s="22">
        <f t="shared" si="8"/>
        <v>46109</v>
      </c>
      <c r="AE10" s="22">
        <f t="shared" si="8"/>
        <v>46110</v>
      </c>
      <c r="AF10" s="22">
        <f t="shared" si="8"/>
        <v>46111</v>
      </c>
      <c r="AG10" s="23">
        <f t="shared" si="8"/>
        <v>46112</v>
      </c>
      <c r="AJ10" s="35" t="s">
        <v>31</v>
      </c>
      <c r="AK10" s="32">
        <v>1</v>
      </c>
      <c r="AL10" s="36">
        <f>DAY(HLOOKUP(AK9,$C8:$AG10,3,TRUE))</f>
        <v>7</v>
      </c>
      <c r="AM10" s="37">
        <f>DAY(HLOOKUP(AM9,$C8:$AG10,3,FALSE))</f>
        <v>8</v>
      </c>
      <c r="AN10" s="37">
        <f>DAY(HLOOKUP(AM9,$C8:$AG10,3,TRUE))</f>
        <v>14</v>
      </c>
      <c r="AO10" s="38">
        <f>DAY(HLOOKUP(AO9,$C8:$AG10,3,FALSE))</f>
        <v>15</v>
      </c>
      <c r="AP10" s="38">
        <f>DAY(HLOOKUP(AO9,$C8:$AG10,3,TRUE))</f>
        <v>21</v>
      </c>
      <c r="AQ10" s="39">
        <f>DAY(HLOOKUP(AQ9,$C8:$AG10,3,FALSE))</f>
        <v>22</v>
      </c>
      <c r="AR10" s="39">
        <f>DAY(HLOOKUP(AQ9,$C8:$AG10,3,TRUE))</f>
        <v>28</v>
      </c>
      <c r="AS10" s="40">
        <f>IF(AS9&lt;&gt;"",DAY(HLOOKUP(AS9,$C8:$AG10,3,FALSE)),"")</f>
        <v>29</v>
      </c>
      <c r="AT10" s="44">
        <f>IF(AS9&lt;&gt;"",DAY(HLOOKUP(AS9,$C8:$AG10,3,TRUE)),"")</f>
        <v>31</v>
      </c>
      <c r="AU10" s="33" t="str">
        <f>IF(AU9&lt;&gt;"",DAY(HLOOKUP(AU9,$C8:$AG10,3,FALSE)),"")</f>
        <v/>
      </c>
      <c r="AV10" s="34" t="str">
        <f>IF(AU9&lt;&gt;"",DAY(HLOOKUP(AU9,$C8:$AG10,3,TRUE)),"")</f>
        <v/>
      </c>
    </row>
    <row r="11" spans="2:48" s="42" customFormat="1" ht="9.9499999999999993" customHeight="1" thickTop="1" thickBot="1" x14ac:dyDescent="0.25">
      <c r="B11" s="41" t="s">
        <v>28</v>
      </c>
      <c r="C11" s="42">
        <f>WEEKNUM(C13)</f>
        <v>14</v>
      </c>
      <c r="D11" s="42">
        <f t="shared" ref="D11:AD11" si="9">WEEKNUM(D13)</f>
        <v>14</v>
      </c>
      <c r="E11" s="42">
        <f t="shared" si="9"/>
        <v>14</v>
      </c>
      <c r="F11" s="42">
        <f t="shared" si="9"/>
        <v>14</v>
      </c>
      <c r="G11" s="42">
        <f t="shared" si="9"/>
        <v>15</v>
      </c>
      <c r="H11" s="42">
        <f t="shared" si="9"/>
        <v>15</v>
      </c>
      <c r="I11" s="42">
        <f t="shared" si="9"/>
        <v>15</v>
      </c>
      <c r="J11" s="42">
        <f t="shared" si="9"/>
        <v>15</v>
      </c>
      <c r="K11" s="42">
        <f t="shared" si="9"/>
        <v>15</v>
      </c>
      <c r="L11" s="42">
        <f t="shared" si="9"/>
        <v>15</v>
      </c>
      <c r="M11" s="42">
        <f t="shared" si="9"/>
        <v>15</v>
      </c>
      <c r="N11" s="42">
        <f t="shared" si="9"/>
        <v>16</v>
      </c>
      <c r="O11" s="42">
        <f t="shared" si="9"/>
        <v>16</v>
      </c>
      <c r="P11" s="42">
        <f t="shared" si="9"/>
        <v>16</v>
      </c>
      <c r="Q11" s="42">
        <f t="shared" si="9"/>
        <v>16</v>
      </c>
      <c r="R11" s="42">
        <f t="shared" si="9"/>
        <v>16</v>
      </c>
      <c r="S11" s="42">
        <f t="shared" si="9"/>
        <v>16</v>
      </c>
      <c r="T11" s="42">
        <f t="shared" si="9"/>
        <v>16</v>
      </c>
      <c r="U11" s="42">
        <f t="shared" si="9"/>
        <v>17</v>
      </c>
      <c r="V11" s="42">
        <f t="shared" si="9"/>
        <v>17</v>
      </c>
      <c r="W11" s="42">
        <f t="shared" si="9"/>
        <v>17</v>
      </c>
      <c r="X11" s="42">
        <f t="shared" si="9"/>
        <v>17</v>
      </c>
      <c r="Y11" s="42">
        <f t="shared" si="9"/>
        <v>17</v>
      </c>
      <c r="Z11" s="42">
        <f t="shared" si="9"/>
        <v>17</v>
      </c>
      <c r="AA11" s="42">
        <f t="shared" si="9"/>
        <v>17</v>
      </c>
      <c r="AB11" s="42">
        <f t="shared" si="9"/>
        <v>18</v>
      </c>
      <c r="AC11" s="42">
        <f t="shared" si="9"/>
        <v>18</v>
      </c>
      <c r="AD11" s="42">
        <f t="shared" si="9"/>
        <v>18</v>
      </c>
      <c r="AE11" s="42">
        <f>IF(AE13&lt;&gt;"",WEEKNUM(AE13),"")</f>
        <v>18</v>
      </c>
      <c r="AF11" s="42">
        <f>IF(AF13&lt;&gt;"",WEEKNUM(AF13),"")</f>
        <v>18</v>
      </c>
      <c r="AG11" s="42" t="str">
        <f>IF(AG13&lt;&gt;"",WEEKNUM(AG13),"")</f>
        <v/>
      </c>
      <c r="AK11" s="43"/>
      <c r="AL11" s="43"/>
      <c r="AM11" s="43"/>
      <c r="AN11" s="43"/>
      <c r="AO11" s="43"/>
      <c r="AP11" s="43"/>
      <c r="AQ11" s="91"/>
      <c r="AR11" s="92"/>
      <c r="AS11" s="43"/>
      <c r="AT11" s="43"/>
      <c r="AU11" s="43"/>
      <c r="AV11" s="43"/>
    </row>
    <row r="12" spans="2:48" ht="18.75" thickTop="1" x14ac:dyDescent="0.25">
      <c r="B12" s="100" t="s">
        <v>10</v>
      </c>
      <c r="C12" s="30" t="str">
        <f>IF(C13&lt;&gt;"",UPPER(LEFT(TEXT(C13,"jjj"))),"")</f>
        <v>M</v>
      </c>
      <c r="D12" s="24" t="str">
        <f t="shared" ref="D12:AF12" si="10">IF(D13&lt;&gt;"",UPPER(LEFT(TEXT(D13,"jjj"))),"")</f>
        <v>J</v>
      </c>
      <c r="E12" s="24" t="str">
        <f t="shared" si="10"/>
        <v>V</v>
      </c>
      <c r="F12" s="24" t="str">
        <f t="shared" si="10"/>
        <v>S</v>
      </c>
      <c r="G12" s="24" t="str">
        <f t="shared" si="10"/>
        <v>D</v>
      </c>
      <c r="H12" s="24" t="str">
        <f t="shared" si="10"/>
        <v>L</v>
      </c>
      <c r="I12" s="24" t="str">
        <f t="shared" si="10"/>
        <v>M</v>
      </c>
      <c r="J12" s="24" t="str">
        <f t="shared" si="10"/>
        <v>M</v>
      </c>
      <c r="K12" s="24" t="str">
        <f t="shared" si="10"/>
        <v>J</v>
      </c>
      <c r="L12" s="24" t="str">
        <f t="shared" si="10"/>
        <v>V</v>
      </c>
      <c r="M12" s="24" t="str">
        <f t="shared" si="10"/>
        <v>S</v>
      </c>
      <c r="N12" s="24" t="str">
        <f t="shared" si="10"/>
        <v>D</v>
      </c>
      <c r="O12" s="24" t="str">
        <f t="shared" si="10"/>
        <v>L</v>
      </c>
      <c r="P12" s="24" t="str">
        <f t="shared" si="10"/>
        <v>M</v>
      </c>
      <c r="Q12" s="24" t="str">
        <f t="shared" si="10"/>
        <v>M</v>
      </c>
      <c r="R12" s="24" t="str">
        <f t="shared" si="10"/>
        <v>J</v>
      </c>
      <c r="S12" s="24" t="str">
        <f t="shared" si="10"/>
        <v>V</v>
      </c>
      <c r="T12" s="24" t="str">
        <f t="shared" si="10"/>
        <v>S</v>
      </c>
      <c r="U12" s="24" t="str">
        <f t="shared" si="10"/>
        <v>D</v>
      </c>
      <c r="V12" s="24" t="str">
        <f t="shared" si="10"/>
        <v>L</v>
      </c>
      <c r="W12" s="24" t="str">
        <f t="shared" si="10"/>
        <v>M</v>
      </c>
      <c r="X12" s="24" t="str">
        <f t="shared" si="10"/>
        <v>M</v>
      </c>
      <c r="Y12" s="24" t="str">
        <f t="shared" si="10"/>
        <v>J</v>
      </c>
      <c r="Z12" s="24" t="str">
        <f t="shared" si="10"/>
        <v>V</v>
      </c>
      <c r="AA12" s="24" t="str">
        <f t="shared" si="10"/>
        <v>S</v>
      </c>
      <c r="AB12" s="24" t="str">
        <f t="shared" si="10"/>
        <v>D</v>
      </c>
      <c r="AC12" s="24" t="str">
        <f t="shared" si="10"/>
        <v>L</v>
      </c>
      <c r="AD12" s="24" t="str">
        <f t="shared" si="10"/>
        <v>M</v>
      </c>
      <c r="AE12" s="24" t="str">
        <f t="shared" si="10"/>
        <v>M</v>
      </c>
      <c r="AF12" s="24" t="str">
        <f t="shared" si="10"/>
        <v>J</v>
      </c>
      <c r="AG12" s="26"/>
      <c r="AJ12" s="35" t="s">
        <v>28</v>
      </c>
      <c r="AK12" s="83">
        <f>C11</f>
        <v>14</v>
      </c>
      <c r="AL12" s="84"/>
      <c r="AM12" s="85">
        <f>AK12+1</f>
        <v>15</v>
      </c>
      <c r="AN12" s="84"/>
      <c r="AO12" s="86">
        <f>AM12+1</f>
        <v>16</v>
      </c>
      <c r="AP12" s="84"/>
      <c r="AQ12" s="87">
        <f>AO12+1</f>
        <v>17</v>
      </c>
      <c r="AR12" s="84"/>
      <c r="AS12" s="88">
        <f>IF(MAX(C11:AE11)&gt;AQ12,AQ12+1,"")</f>
        <v>18</v>
      </c>
      <c r="AT12" s="89"/>
      <c r="AU12" s="81" t="str">
        <f>IF(AF11&gt;AS12,AS12+1,"")</f>
        <v/>
      </c>
      <c r="AV12" s="82"/>
    </row>
    <row r="13" spans="2:48" ht="18.75" thickBot="1" x14ac:dyDescent="0.3">
      <c r="B13" s="101"/>
      <c r="C13" s="29">
        <f>DATE(annee,3+mois,1)</f>
        <v>46113</v>
      </c>
      <c r="D13" s="22">
        <f>C13+1</f>
        <v>46114</v>
      </c>
      <c r="E13" s="22">
        <f t="shared" ref="E13:AF13" si="11">D13+1</f>
        <v>46115</v>
      </c>
      <c r="F13" s="22">
        <f t="shared" si="11"/>
        <v>46116</v>
      </c>
      <c r="G13" s="22">
        <f t="shared" si="11"/>
        <v>46117</v>
      </c>
      <c r="H13" s="22">
        <f t="shared" si="11"/>
        <v>46118</v>
      </c>
      <c r="I13" s="22">
        <f t="shared" si="11"/>
        <v>46119</v>
      </c>
      <c r="J13" s="22">
        <f t="shared" si="11"/>
        <v>46120</v>
      </c>
      <c r="K13" s="22">
        <f t="shared" si="11"/>
        <v>46121</v>
      </c>
      <c r="L13" s="22">
        <f t="shared" si="11"/>
        <v>46122</v>
      </c>
      <c r="M13" s="22">
        <f t="shared" si="11"/>
        <v>46123</v>
      </c>
      <c r="N13" s="22">
        <f t="shared" si="11"/>
        <v>46124</v>
      </c>
      <c r="O13" s="22">
        <f t="shared" si="11"/>
        <v>46125</v>
      </c>
      <c r="P13" s="22">
        <f t="shared" si="11"/>
        <v>46126</v>
      </c>
      <c r="Q13" s="22">
        <f t="shared" si="11"/>
        <v>46127</v>
      </c>
      <c r="R13" s="22">
        <f t="shared" si="11"/>
        <v>46128</v>
      </c>
      <c r="S13" s="22">
        <f t="shared" si="11"/>
        <v>46129</v>
      </c>
      <c r="T13" s="22">
        <f t="shared" si="11"/>
        <v>46130</v>
      </c>
      <c r="U13" s="22">
        <f t="shared" si="11"/>
        <v>46131</v>
      </c>
      <c r="V13" s="22">
        <f t="shared" si="11"/>
        <v>46132</v>
      </c>
      <c r="W13" s="22">
        <f t="shared" si="11"/>
        <v>46133</v>
      </c>
      <c r="X13" s="22">
        <f t="shared" si="11"/>
        <v>46134</v>
      </c>
      <c r="Y13" s="22">
        <f t="shared" si="11"/>
        <v>46135</v>
      </c>
      <c r="Z13" s="22">
        <f t="shared" si="11"/>
        <v>46136</v>
      </c>
      <c r="AA13" s="22">
        <f t="shared" si="11"/>
        <v>46137</v>
      </c>
      <c r="AB13" s="22">
        <f t="shared" si="11"/>
        <v>46138</v>
      </c>
      <c r="AC13" s="22">
        <f t="shared" si="11"/>
        <v>46139</v>
      </c>
      <c r="AD13" s="22">
        <f t="shared" si="11"/>
        <v>46140</v>
      </c>
      <c r="AE13" s="22">
        <f t="shared" si="11"/>
        <v>46141</v>
      </c>
      <c r="AF13" s="22">
        <f t="shared" si="11"/>
        <v>46142</v>
      </c>
      <c r="AG13" s="23"/>
      <c r="AJ13" s="35" t="s">
        <v>32</v>
      </c>
      <c r="AK13" s="32">
        <v>1</v>
      </c>
      <c r="AL13" s="36">
        <f>DAY(HLOOKUP(AK12,$C11:$AG13,3,TRUE))</f>
        <v>4</v>
      </c>
      <c r="AM13" s="37">
        <f>DAY(HLOOKUP(AM12,$C11:$AG13,3,FALSE))</f>
        <v>5</v>
      </c>
      <c r="AN13" s="37">
        <f>DAY(HLOOKUP(AM12,$C11:$AG13,3,TRUE))</f>
        <v>11</v>
      </c>
      <c r="AO13" s="38">
        <f>DAY(HLOOKUP(AO12,$C11:$AG13,3,FALSE))</f>
        <v>12</v>
      </c>
      <c r="AP13" s="38">
        <f>DAY(HLOOKUP(AO12,$C11:$AG13,3,TRUE))</f>
        <v>18</v>
      </c>
      <c r="AQ13" s="39">
        <f>DAY(HLOOKUP(AQ12,$C11:$AG13,3,FALSE))</f>
        <v>19</v>
      </c>
      <c r="AR13" s="39">
        <f>DAY(HLOOKUP(AQ12,$C11:$AG13,3,TRUE))</f>
        <v>25</v>
      </c>
      <c r="AS13" s="40">
        <f>IF(AS12&lt;&gt;"",DAY(HLOOKUP(AS12,$C11:$AG13,3,FALSE)),"")</f>
        <v>26</v>
      </c>
      <c r="AT13" s="44">
        <f>IF(AS12&lt;&gt;"",DAY(HLOOKUP(AS12,$C11:$AG13,3,TRUE)),"")</f>
        <v>30</v>
      </c>
      <c r="AU13" s="33" t="str">
        <f>IF(AU12&lt;&gt;"",DAY(HLOOKUP(AU12,$C11:$AG13,3,FALSE)),"")</f>
        <v/>
      </c>
      <c r="AV13" s="34" t="str">
        <f>IF(AU12&lt;&gt;"",DAY(HLOOKUP(AU12,$C11:$AG13,3,TRUE)),"")</f>
        <v/>
      </c>
    </row>
    <row r="14" spans="2:48" s="42" customFormat="1" ht="9.9499999999999993" customHeight="1" thickTop="1" thickBot="1" x14ac:dyDescent="0.25">
      <c r="B14" s="41" t="s">
        <v>28</v>
      </c>
      <c r="C14" s="42">
        <f>WEEKNUM(C16)</f>
        <v>18</v>
      </c>
      <c r="D14" s="42">
        <f t="shared" ref="D14:AD14" si="12">WEEKNUM(D16)</f>
        <v>18</v>
      </c>
      <c r="E14" s="42">
        <f t="shared" si="12"/>
        <v>19</v>
      </c>
      <c r="F14" s="42">
        <f t="shared" si="12"/>
        <v>19</v>
      </c>
      <c r="G14" s="42">
        <f t="shared" si="12"/>
        <v>19</v>
      </c>
      <c r="H14" s="42">
        <f t="shared" si="12"/>
        <v>19</v>
      </c>
      <c r="I14" s="42">
        <f t="shared" si="12"/>
        <v>19</v>
      </c>
      <c r="J14" s="42">
        <f t="shared" si="12"/>
        <v>19</v>
      </c>
      <c r="K14" s="42">
        <f t="shared" si="12"/>
        <v>19</v>
      </c>
      <c r="L14" s="42">
        <f t="shared" si="12"/>
        <v>20</v>
      </c>
      <c r="M14" s="42">
        <f t="shared" si="12"/>
        <v>20</v>
      </c>
      <c r="N14" s="42">
        <f t="shared" si="12"/>
        <v>20</v>
      </c>
      <c r="O14" s="42">
        <f t="shared" si="12"/>
        <v>20</v>
      </c>
      <c r="P14" s="42">
        <f t="shared" si="12"/>
        <v>20</v>
      </c>
      <c r="Q14" s="42">
        <f t="shared" si="12"/>
        <v>20</v>
      </c>
      <c r="R14" s="42">
        <f t="shared" si="12"/>
        <v>20</v>
      </c>
      <c r="S14" s="42">
        <f t="shared" si="12"/>
        <v>21</v>
      </c>
      <c r="T14" s="42">
        <f t="shared" si="12"/>
        <v>21</v>
      </c>
      <c r="U14" s="42">
        <f t="shared" si="12"/>
        <v>21</v>
      </c>
      <c r="V14" s="42">
        <f t="shared" si="12"/>
        <v>21</v>
      </c>
      <c r="W14" s="42">
        <f t="shared" si="12"/>
        <v>21</v>
      </c>
      <c r="X14" s="42">
        <f t="shared" si="12"/>
        <v>21</v>
      </c>
      <c r="Y14" s="42">
        <f t="shared" si="12"/>
        <v>21</v>
      </c>
      <c r="Z14" s="42">
        <f t="shared" si="12"/>
        <v>22</v>
      </c>
      <c r="AA14" s="42">
        <f t="shared" si="12"/>
        <v>22</v>
      </c>
      <c r="AB14" s="42">
        <f t="shared" si="12"/>
        <v>22</v>
      </c>
      <c r="AC14" s="42">
        <f t="shared" si="12"/>
        <v>22</v>
      </c>
      <c r="AD14" s="42">
        <f t="shared" si="12"/>
        <v>22</v>
      </c>
      <c r="AE14" s="42">
        <f>IF(AE16&lt;&gt;"",WEEKNUM(AE16),"")</f>
        <v>22</v>
      </c>
      <c r="AF14" s="42">
        <f>IF(AF16&lt;&gt;"",WEEKNUM(AF16),"")</f>
        <v>22</v>
      </c>
      <c r="AG14" s="42">
        <f>IF(AG16&lt;&gt;"",WEEKNUM(AG16),"")</f>
        <v>23</v>
      </c>
      <c r="AK14" s="43"/>
      <c r="AL14" s="43"/>
      <c r="AM14" s="43"/>
      <c r="AN14" s="43"/>
      <c r="AO14" s="43"/>
      <c r="AP14" s="43"/>
      <c r="AQ14" s="91"/>
      <c r="AR14" s="92"/>
      <c r="AS14" s="43"/>
      <c r="AT14" s="43"/>
      <c r="AU14" s="43"/>
      <c r="AV14" s="43"/>
    </row>
    <row r="15" spans="2:48" ht="18.75" thickTop="1" x14ac:dyDescent="0.25">
      <c r="B15" s="100" t="s">
        <v>11</v>
      </c>
      <c r="C15" s="30" t="str">
        <f>IF(C16&lt;&gt;"",UPPER(LEFT(TEXT(C16,"jjj"))),"")</f>
        <v>V</v>
      </c>
      <c r="D15" s="24" t="str">
        <f t="shared" ref="D15:AG15" si="13">IF(D16&lt;&gt;"",UPPER(LEFT(TEXT(D16,"jjj"))),"")</f>
        <v>S</v>
      </c>
      <c r="E15" s="24" t="str">
        <f t="shared" si="13"/>
        <v>D</v>
      </c>
      <c r="F15" s="24" t="str">
        <f t="shared" si="13"/>
        <v>L</v>
      </c>
      <c r="G15" s="24" t="str">
        <f t="shared" si="13"/>
        <v>M</v>
      </c>
      <c r="H15" s="24" t="str">
        <f t="shared" si="13"/>
        <v>M</v>
      </c>
      <c r="I15" s="24" t="str">
        <f t="shared" si="13"/>
        <v>J</v>
      </c>
      <c r="J15" s="24" t="str">
        <f t="shared" si="13"/>
        <v>V</v>
      </c>
      <c r="K15" s="24" t="str">
        <f t="shared" si="13"/>
        <v>S</v>
      </c>
      <c r="L15" s="24" t="str">
        <f t="shared" si="13"/>
        <v>D</v>
      </c>
      <c r="M15" s="24" t="str">
        <f t="shared" si="13"/>
        <v>L</v>
      </c>
      <c r="N15" s="24" t="str">
        <f t="shared" si="13"/>
        <v>M</v>
      </c>
      <c r="O15" s="24" t="str">
        <f t="shared" si="13"/>
        <v>M</v>
      </c>
      <c r="P15" s="24" t="str">
        <f t="shared" si="13"/>
        <v>J</v>
      </c>
      <c r="Q15" s="24" t="str">
        <f t="shared" si="13"/>
        <v>V</v>
      </c>
      <c r="R15" s="24" t="str">
        <f t="shared" si="13"/>
        <v>S</v>
      </c>
      <c r="S15" s="24" t="str">
        <f t="shared" si="13"/>
        <v>D</v>
      </c>
      <c r="T15" s="24" t="str">
        <f t="shared" si="13"/>
        <v>L</v>
      </c>
      <c r="U15" s="24" t="str">
        <f t="shared" si="13"/>
        <v>M</v>
      </c>
      <c r="V15" s="24" t="str">
        <f t="shared" si="13"/>
        <v>M</v>
      </c>
      <c r="W15" s="24" t="str">
        <f t="shared" si="13"/>
        <v>J</v>
      </c>
      <c r="X15" s="24" t="str">
        <f t="shared" si="13"/>
        <v>V</v>
      </c>
      <c r="Y15" s="24" t="str">
        <f t="shared" si="13"/>
        <v>S</v>
      </c>
      <c r="Z15" s="24" t="str">
        <f t="shared" si="13"/>
        <v>D</v>
      </c>
      <c r="AA15" s="24" t="str">
        <f t="shared" si="13"/>
        <v>L</v>
      </c>
      <c r="AB15" s="24" t="str">
        <f t="shared" si="13"/>
        <v>M</v>
      </c>
      <c r="AC15" s="24" t="str">
        <f t="shared" si="13"/>
        <v>M</v>
      </c>
      <c r="AD15" s="24" t="str">
        <f t="shared" si="13"/>
        <v>J</v>
      </c>
      <c r="AE15" s="24" t="str">
        <f t="shared" si="13"/>
        <v>V</v>
      </c>
      <c r="AF15" s="24" t="str">
        <f t="shared" si="13"/>
        <v>S</v>
      </c>
      <c r="AG15" s="25" t="str">
        <f t="shared" si="13"/>
        <v>D</v>
      </c>
      <c r="AJ15" s="35" t="s">
        <v>28</v>
      </c>
      <c r="AK15" s="83">
        <f>C14</f>
        <v>18</v>
      </c>
      <c r="AL15" s="84"/>
      <c r="AM15" s="85">
        <f>AK15+1</f>
        <v>19</v>
      </c>
      <c r="AN15" s="84"/>
      <c r="AO15" s="86">
        <f>AM15+1</f>
        <v>20</v>
      </c>
      <c r="AP15" s="84"/>
      <c r="AQ15" s="87">
        <f>AO15+1</f>
        <v>21</v>
      </c>
      <c r="AR15" s="84"/>
      <c r="AS15" s="88">
        <f>IF(MAX(C14:AE14)&gt;AQ15,AQ15+1,"")</f>
        <v>22</v>
      </c>
      <c r="AT15" s="89"/>
      <c r="AU15" s="81">
        <f>IF(AG14&gt;AS15,AS15+1,"")</f>
        <v>23</v>
      </c>
      <c r="AV15" s="82"/>
    </row>
    <row r="16" spans="2:48" ht="18.75" thickBot="1" x14ac:dyDescent="0.3">
      <c r="B16" s="101"/>
      <c r="C16" s="29">
        <f>DATE(annee,4+mois,1)</f>
        <v>46143</v>
      </c>
      <c r="D16" s="22">
        <f>C16+1</f>
        <v>46144</v>
      </c>
      <c r="E16" s="22">
        <f t="shared" ref="E16:AG16" si="14">D16+1</f>
        <v>46145</v>
      </c>
      <c r="F16" s="22">
        <f t="shared" si="14"/>
        <v>46146</v>
      </c>
      <c r="G16" s="22">
        <f t="shared" si="14"/>
        <v>46147</v>
      </c>
      <c r="H16" s="22">
        <f t="shared" si="14"/>
        <v>46148</v>
      </c>
      <c r="I16" s="22">
        <f t="shared" si="14"/>
        <v>46149</v>
      </c>
      <c r="J16" s="22">
        <f t="shared" si="14"/>
        <v>46150</v>
      </c>
      <c r="K16" s="22">
        <f t="shared" si="14"/>
        <v>46151</v>
      </c>
      <c r="L16" s="22">
        <f t="shared" si="14"/>
        <v>46152</v>
      </c>
      <c r="M16" s="22">
        <f t="shared" si="14"/>
        <v>46153</v>
      </c>
      <c r="N16" s="22">
        <f t="shared" si="14"/>
        <v>46154</v>
      </c>
      <c r="O16" s="22">
        <f t="shared" si="14"/>
        <v>46155</v>
      </c>
      <c r="P16" s="22">
        <f t="shared" si="14"/>
        <v>46156</v>
      </c>
      <c r="Q16" s="22">
        <f t="shared" si="14"/>
        <v>46157</v>
      </c>
      <c r="R16" s="22">
        <f t="shared" si="14"/>
        <v>46158</v>
      </c>
      <c r="S16" s="22">
        <f t="shared" si="14"/>
        <v>46159</v>
      </c>
      <c r="T16" s="22">
        <f t="shared" si="14"/>
        <v>46160</v>
      </c>
      <c r="U16" s="22">
        <f t="shared" si="14"/>
        <v>46161</v>
      </c>
      <c r="V16" s="22">
        <f t="shared" si="14"/>
        <v>46162</v>
      </c>
      <c r="W16" s="22">
        <f t="shared" si="14"/>
        <v>46163</v>
      </c>
      <c r="X16" s="22">
        <f t="shared" si="14"/>
        <v>46164</v>
      </c>
      <c r="Y16" s="22">
        <f t="shared" si="14"/>
        <v>46165</v>
      </c>
      <c r="Z16" s="22">
        <f t="shared" si="14"/>
        <v>46166</v>
      </c>
      <c r="AA16" s="22">
        <f t="shared" si="14"/>
        <v>46167</v>
      </c>
      <c r="AB16" s="22">
        <f t="shared" si="14"/>
        <v>46168</v>
      </c>
      <c r="AC16" s="22">
        <f t="shared" si="14"/>
        <v>46169</v>
      </c>
      <c r="AD16" s="22">
        <f t="shared" si="14"/>
        <v>46170</v>
      </c>
      <c r="AE16" s="22">
        <f t="shared" si="14"/>
        <v>46171</v>
      </c>
      <c r="AF16" s="22">
        <f t="shared" si="14"/>
        <v>46172</v>
      </c>
      <c r="AG16" s="23">
        <f t="shared" si="14"/>
        <v>46173</v>
      </c>
      <c r="AJ16" s="35" t="s">
        <v>33</v>
      </c>
      <c r="AK16" s="32">
        <v>1</v>
      </c>
      <c r="AL16" s="36">
        <f>DAY(HLOOKUP(AK15,$C14:$AG16,3,TRUE))</f>
        <v>2</v>
      </c>
      <c r="AM16" s="37">
        <f>DAY(HLOOKUP(AM15,$C14:$AG16,3,FALSE))</f>
        <v>3</v>
      </c>
      <c r="AN16" s="37">
        <f>DAY(HLOOKUP(AM15,$C14:$AG16,3,TRUE))</f>
        <v>9</v>
      </c>
      <c r="AO16" s="38">
        <f>DAY(HLOOKUP(AO15,$C14:$AG16,3,FALSE))</f>
        <v>10</v>
      </c>
      <c r="AP16" s="38">
        <f>DAY(HLOOKUP(AO15,$C14:$AG16,3,TRUE))</f>
        <v>16</v>
      </c>
      <c r="AQ16" s="39">
        <f>DAY(HLOOKUP(AQ15,$C14:$AG16,3,FALSE))</f>
        <v>17</v>
      </c>
      <c r="AR16" s="39">
        <f>DAY(HLOOKUP(AQ15,$C14:$AG16,3,TRUE))</f>
        <v>23</v>
      </c>
      <c r="AS16" s="40">
        <f>IF(AS15&lt;&gt;"",DAY(HLOOKUP(AS15,$C14:$AG16,3,FALSE)),"")</f>
        <v>24</v>
      </c>
      <c r="AT16" s="44">
        <f>IF(AS15&lt;&gt;"",DAY(HLOOKUP(AS15,$C14:$AG16,3,TRUE)),"")</f>
        <v>30</v>
      </c>
      <c r="AU16" s="33">
        <f>IF(AU15&lt;&gt;"",DAY(HLOOKUP(AU15,$C14:$AG16,3,FALSE)),"")</f>
        <v>31</v>
      </c>
      <c r="AV16" s="34">
        <f>IF(AU15&lt;&gt;"",DAY(HLOOKUP(AU15,$C14:$AG16,3,TRUE)),"")</f>
        <v>31</v>
      </c>
    </row>
    <row r="17" spans="2:48" s="42" customFormat="1" ht="9.9499999999999993" customHeight="1" thickTop="1" thickBot="1" x14ac:dyDescent="0.25">
      <c r="B17" s="41" t="s">
        <v>28</v>
      </c>
      <c r="C17" s="42">
        <f>WEEKNUM(C19)</f>
        <v>23</v>
      </c>
      <c r="D17" s="42">
        <f t="shared" ref="D17:AD17" si="15">WEEKNUM(D19)</f>
        <v>23</v>
      </c>
      <c r="E17" s="42">
        <f t="shared" si="15"/>
        <v>23</v>
      </c>
      <c r="F17" s="42">
        <f t="shared" si="15"/>
        <v>23</v>
      </c>
      <c r="G17" s="42">
        <f t="shared" si="15"/>
        <v>23</v>
      </c>
      <c r="H17" s="42">
        <f t="shared" si="15"/>
        <v>23</v>
      </c>
      <c r="I17" s="42">
        <f t="shared" si="15"/>
        <v>24</v>
      </c>
      <c r="J17" s="42">
        <f t="shared" si="15"/>
        <v>24</v>
      </c>
      <c r="K17" s="42">
        <f t="shared" si="15"/>
        <v>24</v>
      </c>
      <c r="L17" s="42">
        <f t="shared" si="15"/>
        <v>24</v>
      </c>
      <c r="M17" s="42">
        <f t="shared" si="15"/>
        <v>24</v>
      </c>
      <c r="N17" s="42">
        <f t="shared" si="15"/>
        <v>24</v>
      </c>
      <c r="O17" s="42">
        <f t="shared" si="15"/>
        <v>24</v>
      </c>
      <c r="P17" s="42">
        <f t="shared" si="15"/>
        <v>25</v>
      </c>
      <c r="Q17" s="42">
        <f t="shared" si="15"/>
        <v>25</v>
      </c>
      <c r="R17" s="42">
        <f t="shared" si="15"/>
        <v>25</v>
      </c>
      <c r="S17" s="42">
        <f t="shared" si="15"/>
        <v>25</v>
      </c>
      <c r="T17" s="42">
        <f t="shared" si="15"/>
        <v>25</v>
      </c>
      <c r="U17" s="42">
        <f t="shared" si="15"/>
        <v>25</v>
      </c>
      <c r="V17" s="42">
        <f t="shared" si="15"/>
        <v>25</v>
      </c>
      <c r="W17" s="42">
        <f t="shared" si="15"/>
        <v>26</v>
      </c>
      <c r="X17" s="42">
        <f t="shared" si="15"/>
        <v>26</v>
      </c>
      <c r="Y17" s="42">
        <f t="shared" si="15"/>
        <v>26</v>
      </c>
      <c r="Z17" s="42">
        <f t="shared" si="15"/>
        <v>26</v>
      </c>
      <c r="AA17" s="42">
        <f t="shared" si="15"/>
        <v>26</v>
      </c>
      <c r="AB17" s="42">
        <f t="shared" si="15"/>
        <v>26</v>
      </c>
      <c r="AC17" s="42">
        <f t="shared" si="15"/>
        <v>26</v>
      </c>
      <c r="AD17" s="42">
        <f t="shared" si="15"/>
        <v>27</v>
      </c>
      <c r="AE17" s="42">
        <f>IF(AE19&lt;&gt;"",WEEKNUM(AE19),"")</f>
        <v>27</v>
      </c>
      <c r="AF17" s="42">
        <f>IF(AF19&lt;&gt;"",WEEKNUM(AF19),"")</f>
        <v>27</v>
      </c>
      <c r="AG17" s="42" t="str">
        <f>IF(AG19&lt;&gt;"",WEEKNUM(AG19),"")</f>
        <v/>
      </c>
      <c r="AK17" s="43"/>
      <c r="AL17" s="43"/>
      <c r="AM17" s="43"/>
      <c r="AN17" s="43"/>
      <c r="AO17" s="43"/>
      <c r="AP17" s="43"/>
      <c r="AQ17" s="91"/>
      <c r="AR17" s="92"/>
      <c r="AS17" s="43"/>
      <c r="AT17" s="43"/>
      <c r="AU17" s="43"/>
      <c r="AV17" s="43"/>
    </row>
    <row r="18" spans="2:48" ht="18.75" thickTop="1" x14ac:dyDescent="0.25">
      <c r="B18" s="100" t="s">
        <v>12</v>
      </c>
      <c r="C18" s="30" t="str">
        <f>IF(C19&lt;&gt;"",UPPER(LEFT(TEXT(C19,"jjj"))),"")</f>
        <v>L</v>
      </c>
      <c r="D18" s="24" t="str">
        <f t="shared" ref="D18:AG18" si="16">IF(D19&lt;&gt;"",UPPER(LEFT(TEXT(D19,"jjj"))),"")</f>
        <v>M</v>
      </c>
      <c r="E18" s="24" t="str">
        <f t="shared" si="16"/>
        <v>M</v>
      </c>
      <c r="F18" s="24" t="str">
        <f t="shared" si="16"/>
        <v>J</v>
      </c>
      <c r="G18" s="24" t="str">
        <f t="shared" si="16"/>
        <v>V</v>
      </c>
      <c r="H18" s="24" t="str">
        <f t="shared" si="16"/>
        <v>S</v>
      </c>
      <c r="I18" s="24" t="str">
        <f t="shared" si="16"/>
        <v>D</v>
      </c>
      <c r="J18" s="24" t="str">
        <f t="shared" si="16"/>
        <v>L</v>
      </c>
      <c r="K18" s="24" t="str">
        <f t="shared" si="16"/>
        <v>M</v>
      </c>
      <c r="L18" s="24" t="str">
        <f t="shared" si="16"/>
        <v>M</v>
      </c>
      <c r="M18" s="24" t="str">
        <f t="shared" si="16"/>
        <v>J</v>
      </c>
      <c r="N18" s="24" t="str">
        <f t="shared" si="16"/>
        <v>V</v>
      </c>
      <c r="O18" s="24" t="str">
        <f t="shared" si="16"/>
        <v>S</v>
      </c>
      <c r="P18" s="24" t="str">
        <f t="shared" si="16"/>
        <v>D</v>
      </c>
      <c r="Q18" s="24" t="str">
        <f t="shared" si="16"/>
        <v>L</v>
      </c>
      <c r="R18" s="24" t="str">
        <f t="shared" si="16"/>
        <v>M</v>
      </c>
      <c r="S18" s="24" t="str">
        <f t="shared" si="16"/>
        <v>M</v>
      </c>
      <c r="T18" s="24" t="str">
        <f t="shared" si="16"/>
        <v>J</v>
      </c>
      <c r="U18" s="24" t="str">
        <f t="shared" si="16"/>
        <v>V</v>
      </c>
      <c r="V18" s="24" t="str">
        <f t="shared" si="16"/>
        <v>S</v>
      </c>
      <c r="W18" s="24" t="str">
        <f t="shared" si="16"/>
        <v>D</v>
      </c>
      <c r="X18" s="24" t="str">
        <f t="shared" si="16"/>
        <v>L</v>
      </c>
      <c r="Y18" s="24" t="str">
        <f t="shared" si="16"/>
        <v>M</v>
      </c>
      <c r="Z18" s="24" t="str">
        <f t="shared" si="16"/>
        <v>M</v>
      </c>
      <c r="AA18" s="24" t="str">
        <f t="shared" si="16"/>
        <v>J</v>
      </c>
      <c r="AB18" s="24" t="str">
        <f t="shared" si="16"/>
        <v>V</v>
      </c>
      <c r="AC18" s="24" t="str">
        <f t="shared" si="16"/>
        <v>S</v>
      </c>
      <c r="AD18" s="24" t="str">
        <f t="shared" si="16"/>
        <v>D</v>
      </c>
      <c r="AE18" s="24" t="str">
        <f t="shared" si="16"/>
        <v>L</v>
      </c>
      <c r="AF18" s="24" t="str">
        <f t="shared" si="16"/>
        <v>M</v>
      </c>
      <c r="AG18" s="25" t="str">
        <f t="shared" si="16"/>
        <v/>
      </c>
      <c r="AJ18" s="35" t="s">
        <v>28</v>
      </c>
      <c r="AK18" s="83">
        <f>C17</f>
        <v>23</v>
      </c>
      <c r="AL18" s="84"/>
      <c r="AM18" s="85">
        <f>AK18+1</f>
        <v>24</v>
      </c>
      <c r="AN18" s="84"/>
      <c r="AO18" s="86">
        <f>AM18+1</f>
        <v>25</v>
      </c>
      <c r="AP18" s="84"/>
      <c r="AQ18" s="87">
        <f>AO18+1</f>
        <v>26</v>
      </c>
      <c r="AR18" s="84"/>
      <c r="AS18" s="88">
        <f>IF(MAX(C17:AE17)&gt;AQ18,AQ18+1,"")</f>
        <v>27</v>
      </c>
      <c r="AT18" s="89"/>
      <c r="AU18" s="81" t="str">
        <f>IF(AF17&gt;AS18,AS18+1,"")</f>
        <v/>
      </c>
      <c r="AV18" s="82"/>
    </row>
    <row r="19" spans="2:48" ht="18.75" thickBot="1" x14ac:dyDescent="0.3">
      <c r="B19" s="101"/>
      <c r="C19" s="29">
        <f>DATE(annee,5+mois,1)</f>
        <v>46174</v>
      </c>
      <c r="D19" s="22">
        <f>C19+1</f>
        <v>46175</v>
      </c>
      <c r="E19" s="22">
        <f t="shared" ref="E19:AF19" si="17">D19+1</f>
        <v>46176</v>
      </c>
      <c r="F19" s="22">
        <f t="shared" si="17"/>
        <v>46177</v>
      </c>
      <c r="G19" s="22">
        <f t="shared" si="17"/>
        <v>46178</v>
      </c>
      <c r="H19" s="22">
        <f t="shared" si="17"/>
        <v>46179</v>
      </c>
      <c r="I19" s="22">
        <f t="shared" si="17"/>
        <v>46180</v>
      </c>
      <c r="J19" s="22">
        <f t="shared" si="17"/>
        <v>46181</v>
      </c>
      <c r="K19" s="22">
        <f t="shared" si="17"/>
        <v>46182</v>
      </c>
      <c r="L19" s="22">
        <f t="shared" si="17"/>
        <v>46183</v>
      </c>
      <c r="M19" s="22">
        <f t="shared" si="17"/>
        <v>46184</v>
      </c>
      <c r="N19" s="22">
        <f t="shared" si="17"/>
        <v>46185</v>
      </c>
      <c r="O19" s="22">
        <f t="shared" si="17"/>
        <v>46186</v>
      </c>
      <c r="P19" s="22">
        <f t="shared" si="17"/>
        <v>46187</v>
      </c>
      <c r="Q19" s="22">
        <f t="shared" si="17"/>
        <v>46188</v>
      </c>
      <c r="R19" s="22">
        <f t="shared" si="17"/>
        <v>46189</v>
      </c>
      <c r="S19" s="22">
        <f t="shared" si="17"/>
        <v>46190</v>
      </c>
      <c r="T19" s="22">
        <f t="shared" si="17"/>
        <v>46191</v>
      </c>
      <c r="U19" s="22">
        <f t="shared" si="17"/>
        <v>46192</v>
      </c>
      <c r="V19" s="22">
        <f t="shared" si="17"/>
        <v>46193</v>
      </c>
      <c r="W19" s="22">
        <f t="shared" si="17"/>
        <v>46194</v>
      </c>
      <c r="X19" s="22">
        <f t="shared" si="17"/>
        <v>46195</v>
      </c>
      <c r="Y19" s="22">
        <f t="shared" si="17"/>
        <v>46196</v>
      </c>
      <c r="Z19" s="22">
        <f t="shared" si="17"/>
        <v>46197</v>
      </c>
      <c r="AA19" s="22">
        <f t="shared" si="17"/>
        <v>46198</v>
      </c>
      <c r="AB19" s="22">
        <f t="shared" si="17"/>
        <v>46199</v>
      </c>
      <c r="AC19" s="22">
        <f t="shared" si="17"/>
        <v>46200</v>
      </c>
      <c r="AD19" s="22">
        <f t="shared" si="17"/>
        <v>46201</v>
      </c>
      <c r="AE19" s="22">
        <f t="shared" si="17"/>
        <v>46202</v>
      </c>
      <c r="AF19" s="22">
        <f t="shared" si="17"/>
        <v>46203</v>
      </c>
      <c r="AG19" s="27"/>
      <c r="AJ19" s="35" t="s">
        <v>34</v>
      </c>
      <c r="AK19" s="32">
        <v>1</v>
      </c>
      <c r="AL19" s="36">
        <f>DAY(HLOOKUP(AK18,$C17:$AG19,3,TRUE))</f>
        <v>6</v>
      </c>
      <c r="AM19" s="37">
        <f>DAY(HLOOKUP(AM18,$C17:$AG19,3,FALSE))</f>
        <v>7</v>
      </c>
      <c r="AN19" s="37">
        <f>DAY(HLOOKUP(AM18,$C17:$AG19,3,TRUE))</f>
        <v>13</v>
      </c>
      <c r="AO19" s="38">
        <f>DAY(HLOOKUP(AO18,$C17:$AG19,3,FALSE))</f>
        <v>14</v>
      </c>
      <c r="AP19" s="38">
        <f>DAY(HLOOKUP(AO18,$C17:$AG19,3,TRUE))</f>
        <v>20</v>
      </c>
      <c r="AQ19" s="39">
        <f>DAY(HLOOKUP(AQ18,$C17:$AG19,3,FALSE))</f>
        <v>21</v>
      </c>
      <c r="AR19" s="39">
        <f>DAY(HLOOKUP(AQ18,$C17:$AG19,3,TRUE))</f>
        <v>27</v>
      </c>
      <c r="AS19" s="40">
        <f>IF(AS18&lt;&gt;"",DAY(HLOOKUP(AS18,$C17:$AG19,3,FALSE)),"")</f>
        <v>28</v>
      </c>
      <c r="AT19" s="44">
        <f>IF(AS18&lt;&gt;"",DAY(HLOOKUP(AS18,$C17:$AG19,3,TRUE)),"")</f>
        <v>30</v>
      </c>
      <c r="AU19" s="33" t="str">
        <f>IF(AU18&lt;&gt;"",DAY(HLOOKUP(AU18,$C17:$AG19,3,FALSE)),"")</f>
        <v/>
      </c>
      <c r="AV19" s="34" t="str">
        <f>IF(AU18&lt;&gt;"",DAY(HLOOKUP(AU18,$C17:$AG19,3,TRUE)),"")</f>
        <v/>
      </c>
    </row>
    <row r="20" spans="2:48" s="42" customFormat="1" ht="9.9499999999999993" customHeight="1" thickTop="1" thickBot="1" x14ac:dyDescent="0.25">
      <c r="B20" s="41" t="s">
        <v>28</v>
      </c>
      <c r="C20" s="42">
        <f>WEEKNUM(C22)</f>
        <v>27</v>
      </c>
      <c r="D20" s="42">
        <f t="shared" ref="D20:AD20" si="18">WEEKNUM(D22)</f>
        <v>27</v>
      </c>
      <c r="E20" s="42">
        <f t="shared" si="18"/>
        <v>27</v>
      </c>
      <c r="F20" s="42">
        <f t="shared" si="18"/>
        <v>27</v>
      </c>
      <c r="G20" s="42">
        <f t="shared" si="18"/>
        <v>28</v>
      </c>
      <c r="H20" s="42">
        <f t="shared" si="18"/>
        <v>28</v>
      </c>
      <c r="I20" s="42">
        <f t="shared" si="18"/>
        <v>28</v>
      </c>
      <c r="J20" s="42">
        <f t="shared" si="18"/>
        <v>28</v>
      </c>
      <c r="K20" s="42">
        <f t="shared" si="18"/>
        <v>28</v>
      </c>
      <c r="L20" s="42">
        <f t="shared" si="18"/>
        <v>28</v>
      </c>
      <c r="M20" s="42">
        <f t="shared" si="18"/>
        <v>28</v>
      </c>
      <c r="N20" s="42">
        <f t="shared" si="18"/>
        <v>29</v>
      </c>
      <c r="O20" s="42">
        <f t="shared" si="18"/>
        <v>29</v>
      </c>
      <c r="P20" s="42">
        <f t="shared" si="18"/>
        <v>29</v>
      </c>
      <c r="Q20" s="42">
        <f t="shared" si="18"/>
        <v>29</v>
      </c>
      <c r="R20" s="42">
        <f t="shared" si="18"/>
        <v>29</v>
      </c>
      <c r="S20" s="42">
        <f t="shared" si="18"/>
        <v>29</v>
      </c>
      <c r="T20" s="42">
        <f t="shared" si="18"/>
        <v>29</v>
      </c>
      <c r="U20" s="42">
        <f t="shared" si="18"/>
        <v>30</v>
      </c>
      <c r="V20" s="42">
        <f t="shared" si="18"/>
        <v>30</v>
      </c>
      <c r="W20" s="42">
        <f t="shared" si="18"/>
        <v>30</v>
      </c>
      <c r="X20" s="42">
        <f t="shared" si="18"/>
        <v>30</v>
      </c>
      <c r="Y20" s="42">
        <f t="shared" si="18"/>
        <v>30</v>
      </c>
      <c r="Z20" s="42">
        <f t="shared" si="18"/>
        <v>30</v>
      </c>
      <c r="AA20" s="42">
        <f t="shared" si="18"/>
        <v>30</v>
      </c>
      <c r="AB20" s="42">
        <f t="shared" si="18"/>
        <v>31</v>
      </c>
      <c r="AC20" s="42">
        <f t="shared" si="18"/>
        <v>31</v>
      </c>
      <c r="AD20" s="42">
        <f t="shared" si="18"/>
        <v>31</v>
      </c>
      <c r="AE20" s="42">
        <f>IF(AE22&lt;&gt;"",WEEKNUM(AE22),"")</f>
        <v>31</v>
      </c>
      <c r="AF20" s="42">
        <f>IF(AF22&lt;&gt;"",WEEKNUM(AF22),"")</f>
        <v>31</v>
      </c>
      <c r="AG20" s="42">
        <f>IF(AG22&lt;&gt;"",WEEKNUM(AG22),"")</f>
        <v>31</v>
      </c>
      <c r="AK20" s="43"/>
      <c r="AL20" s="43"/>
      <c r="AM20" s="43"/>
      <c r="AN20" s="43"/>
      <c r="AO20" s="43"/>
      <c r="AP20" s="43"/>
      <c r="AQ20" s="91"/>
      <c r="AR20" s="92"/>
      <c r="AS20" s="43"/>
      <c r="AT20" s="43"/>
      <c r="AU20" s="43"/>
      <c r="AV20" s="43"/>
    </row>
    <row r="21" spans="2:48" ht="18.75" thickTop="1" x14ac:dyDescent="0.25">
      <c r="B21" s="100" t="s">
        <v>13</v>
      </c>
      <c r="C21" s="30" t="str">
        <f>IF(C22&lt;&gt;"",UPPER(LEFT(TEXT(C22,"jjj"))),"")</f>
        <v>M</v>
      </c>
      <c r="D21" s="24" t="str">
        <f t="shared" ref="D21:AG21" si="19">IF(D22&lt;&gt;"",UPPER(LEFT(TEXT(D22,"jjj"))),"")</f>
        <v>J</v>
      </c>
      <c r="E21" s="24" t="str">
        <f t="shared" si="19"/>
        <v>V</v>
      </c>
      <c r="F21" s="24" t="str">
        <f t="shared" si="19"/>
        <v>S</v>
      </c>
      <c r="G21" s="24" t="str">
        <f t="shared" si="19"/>
        <v>D</v>
      </c>
      <c r="H21" s="24" t="str">
        <f t="shared" si="19"/>
        <v>L</v>
      </c>
      <c r="I21" s="24" t="str">
        <f t="shared" si="19"/>
        <v>M</v>
      </c>
      <c r="J21" s="24" t="str">
        <f t="shared" si="19"/>
        <v>M</v>
      </c>
      <c r="K21" s="24" t="str">
        <f t="shared" si="19"/>
        <v>J</v>
      </c>
      <c r="L21" s="24" t="str">
        <f t="shared" si="19"/>
        <v>V</v>
      </c>
      <c r="M21" s="24" t="str">
        <f t="shared" si="19"/>
        <v>S</v>
      </c>
      <c r="N21" s="24" t="str">
        <f t="shared" si="19"/>
        <v>D</v>
      </c>
      <c r="O21" s="24" t="str">
        <f t="shared" si="19"/>
        <v>L</v>
      </c>
      <c r="P21" s="24" t="str">
        <f t="shared" si="19"/>
        <v>M</v>
      </c>
      <c r="Q21" s="24" t="str">
        <f t="shared" si="19"/>
        <v>M</v>
      </c>
      <c r="R21" s="24" t="str">
        <f t="shared" si="19"/>
        <v>J</v>
      </c>
      <c r="S21" s="24" t="str">
        <f t="shared" si="19"/>
        <v>V</v>
      </c>
      <c r="T21" s="24" t="str">
        <f t="shared" si="19"/>
        <v>S</v>
      </c>
      <c r="U21" s="24" t="str">
        <f t="shared" si="19"/>
        <v>D</v>
      </c>
      <c r="V21" s="24" t="str">
        <f t="shared" si="19"/>
        <v>L</v>
      </c>
      <c r="W21" s="24" t="str">
        <f t="shared" si="19"/>
        <v>M</v>
      </c>
      <c r="X21" s="24" t="str">
        <f t="shared" si="19"/>
        <v>M</v>
      </c>
      <c r="Y21" s="24" t="str">
        <f t="shared" si="19"/>
        <v>J</v>
      </c>
      <c r="Z21" s="24" t="str">
        <f t="shared" si="19"/>
        <v>V</v>
      </c>
      <c r="AA21" s="24" t="str">
        <f t="shared" si="19"/>
        <v>S</v>
      </c>
      <c r="AB21" s="24" t="str">
        <f t="shared" si="19"/>
        <v>D</v>
      </c>
      <c r="AC21" s="24" t="str">
        <f t="shared" si="19"/>
        <v>L</v>
      </c>
      <c r="AD21" s="24" t="str">
        <f t="shared" si="19"/>
        <v>M</v>
      </c>
      <c r="AE21" s="24" t="str">
        <f t="shared" si="19"/>
        <v>M</v>
      </c>
      <c r="AF21" s="24" t="str">
        <f t="shared" si="19"/>
        <v>J</v>
      </c>
      <c r="AG21" s="25" t="str">
        <f t="shared" si="19"/>
        <v>V</v>
      </c>
      <c r="AJ21" s="35" t="s">
        <v>28</v>
      </c>
      <c r="AK21" s="83">
        <f>C20</f>
        <v>27</v>
      </c>
      <c r="AL21" s="84"/>
      <c r="AM21" s="85">
        <f>AK21+1</f>
        <v>28</v>
      </c>
      <c r="AN21" s="84"/>
      <c r="AO21" s="86">
        <f>AM21+1</f>
        <v>29</v>
      </c>
      <c r="AP21" s="84"/>
      <c r="AQ21" s="87">
        <f>AO21+1</f>
        <v>30</v>
      </c>
      <c r="AR21" s="84"/>
      <c r="AS21" s="88">
        <f>IF(MAX(C20:AE20)&gt;AQ21,AQ21+1,"")</f>
        <v>31</v>
      </c>
      <c r="AT21" s="89"/>
      <c r="AU21" s="81" t="str">
        <f>IF(AG20&gt;AS21,AS21+1,"")</f>
        <v/>
      </c>
      <c r="AV21" s="82"/>
    </row>
    <row r="22" spans="2:48" ht="18.75" thickBot="1" x14ac:dyDescent="0.3">
      <c r="B22" s="101"/>
      <c r="C22" s="29">
        <f>DATE(annee,6+mois,1)</f>
        <v>46204</v>
      </c>
      <c r="D22" s="22">
        <f>C22+1</f>
        <v>46205</v>
      </c>
      <c r="E22" s="22">
        <f t="shared" ref="E22:AG22" si="20">D22+1</f>
        <v>46206</v>
      </c>
      <c r="F22" s="22">
        <f t="shared" si="20"/>
        <v>46207</v>
      </c>
      <c r="G22" s="22">
        <f t="shared" si="20"/>
        <v>46208</v>
      </c>
      <c r="H22" s="22">
        <f t="shared" si="20"/>
        <v>46209</v>
      </c>
      <c r="I22" s="22">
        <f t="shared" si="20"/>
        <v>46210</v>
      </c>
      <c r="J22" s="22">
        <f t="shared" si="20"/>
        <v>46211</v>
      </c>
      <c r="K22" s="22">
        <f t="shared" si="20"/>
        <v>46212</v>
      </c>
      <c r="L22" s="22">
        <f t="shared" si="20"/>
        <v>46213</v>
      </c>
      <c r="M22" s="22">
        <f t="shared" si="20"/>
        <v>46214</v>
      </c>
      <c r="N22" s="22">
        <f t="shared" si="20"/>
        <v>46215</v>
      </c>
      <c r="O22" s="22">
        <f t="shared" si="20"/>
        <v>46216</v>
      </c>
      <c r="P22" s="22">
        <f t="shared" si="20"/>
        <v>46217</v>
      </c>
      <c r="Q22" s="22">
        <f t="shared" si="20"/>
        <v>46218</v>
      </c>
      <c r="R22" s="22">
        <f t="shared" si="20"/>
        <v>46219</v>
      </c>
      <c r="S22" s="22">
        <f t="shared" si="20"/>
        <v>46220</v>
      </c>
      <c r="T22" s="22">
        <f t="shared" si="20"/>
        <v>46221</v>
      </c>
      <c r="U22" s="22">
        <f t="shared" si="20"/>
        <v>46222</v>
      </c>
      <c r="V22" s="22">
        <f t="shared" si="20"/>
        <v>46223</v>
      </c>
      <c r="W22" s="22">
        <f t="shared" si="20"/>
        <v>46224</v>
      </c>
      <c r="X22" s="22">
        <f t="shared" si="20"/>
        <v>46225</v>
      </c>
      <c r="Y22" s="22">
        <f t="shared" si="20"/>
        <v>46226</v>
      </c>
      <c r="Z22" s="22">
        <f t="shared" si="20"/>
        <v>46227</v>
      </c>
      <c r="AA22" s="22">
        <f t="shared" si="20"/>
        <v>46228</v>
      </c>
      <c r="AB22" s="22">
        <f t="shared" si="20"/>
        <v>46229</v>
      </c>
      <c r="AC22" s="22">
        <f t="shared" si="20"/>
        <v>46230</v>
      </c>
      <c r="AD22" s="22">
        <f t="shared" si="20"/>
        <v>46231</v>
      </c>
      <c r="AE22" s="22">
        <f t="shared" si="20"/>
        <v>46232</v>
      </c>
      <c r="AF22" s="22">
        <f t="shared" si="20"/>
        <v>46233</v>
      </c>
      <c r="AG22" s="23">
        <f t="shared" si="20"/>
        <v>46234</v>
      </c>
      <c r="AJ22" s="35" t="s">
        <v>35</v>
      </c>
      <c r="AK22" s="32">
        <v>1</v>
      </c>
      <c r="AL22" s="36">
        <f>DAY(HLOOKUP(AK21,$C20:$AG22,3,TRUE))</f>
        <v>4</v>
      </c>
      <c r="AM22" s="37">
        <f>DAY(HLOOKUP(AM21,$C20:$AG22,3,FALSE))</f>
        <v>5</v>
      </c>
      <c r="AN22" s="37">
        <f>DAY(HLOOKUP(AM21,$C20:$AG22,3,TRUE))</f>
        <v>11</v>
      </c>
      <c r="AO22" s="38">
        <f>DAY(HLOOKUP(AO21,$C20:$AG22,3,FALSE))</f>
        <v>12</v>
      </c>
      <c r="AP22" s="38">
        <f>DAY(HLOOKUP(AO21,$C20:$AG22,3,TRUE))</f>
        <v>18</v>
      </c>
      <c r="AQ22" s="39">
        <f>DAY(HLOOKUP(AQ21,$C20:$AG22,3,FALSE))</f>
        <v>19</v>
      </c>
      <c r="AR22" s="39">
        <f>DAY(HLOOKUP(AQ21,$C20:$AG22,3,TRUE))</f>
        <v>25</v>
      </c>
      <c r="AS22" s="40">
        <f>IF(AS21&lt;&gt;"",DAY(HLOOKUP(AS21,$C20:$AG22,3,FALSE)),"")</f>
        <v>26</v>
      </c>
      <c r="AT22" s="44">
        <f>IF(AS21&lt;&gt;"",DAY(HLOOKUP(AS21,$C20:$AG22,3,TRUE)),"")</f>
        <v>31</v>
      </c>
      <c r="AU22" s="33" t="str">
        <f>IF(AU21&lt;&gt;"",DAY(HLOOKUP(AU21,$C20:$AG22,3,FALSE)),"")</f>
        <v/>
      </c>
      <c r="AV22" s="34" t="str">
        <f>IF(AU21&lt;&gt;"",DAY(HLOOKUP(AU21,$C20:$AG22,3,TRUE)),"")</f>
        <v/>
      </c>
    </row>
    <row r="23" spans="2:48" s="42" customFormat="1" ht="9.9499999999999993" customHeight="1" thickTop="1" thickBot="1" x14ac:dyDescent="0.25">
      <c r="B23" s="41" t="s">
        <v>28</v>
      </c>
      <c r="C23" s="42">
        <f>WEEKNUM(C25)</f>
        <v>31</v>
      </c>
      <c r="D23" s="42">
        <f t="shared" ref="D23:AD23" si="21">WEEKNUM(D25)</f>
        <v>32</v>
      </c>
      <c r="E23" s="42">
        <f t="shared" si="21"/>
        <v>32</v>
      </c>
      <c r="F23" s="42">
        <f t="shared" si="21"/>
        <v>32</v>
      </c>
      <c r="G23" s="42">
        <f t="shared" si="21"/>
        <v>32</v>
      </c>
      <c r="H23" s="42">
        <f t="shared" si="21"/>
        <v>32</v>
      </c>
      <c r="I23" s="42">
        <f t="shared" si="21"/>
        <v>32</v>
      </c>
      <c r="J23" s="42">
        <f t="shared" si="21"/>
        <v>32</v>
      </c>
      <c r="K23" s="42">
        <f t="shared" si="21"/>
        <v>33</v>
      </c>
      <c r="L23" s="42">
        <f t="shared" si="21"/>
        <v>33</v>
      </c>
      <c r="M23" s="42">
        <f t="shared" si="21"/>
        <v>33</v>
      </c>
      <c r="N23" s="42">
        <f t="shared" si="21"/>
        <v>33</v>
      </c>
      <c r="O23" s="42">
        <f t="shared" si="21"/>
        <v>33</v>
      </c>
      <c r="P23" s="42">
        <f t="shared" si="21"/>
        <v>33</v>
      </c>
      <c r="Q23" s="42">
        <f t="shared" si="21"/>
        <v>33</v>
      </c>
      <c r="R23" s="42">
        <f t="shared" si="21"/>
        <v>34</v>
      </c>
      <c r="S23" s="42">
        <f t="shared" si="21"/>
        <v>34</v>
      </c>
      <c r="T23" s="42">
        <f t="shared" si="21"/>
        <v>34</v>
      </c>
      <c r="U23" s="42">
        <f t="shared" si="21"/>
        <v>34</v>
      </c>
      <c r="V23" s="42">
        <f t="shared" si="21"/>
        <v>34</v>
      </c>
      <c r="W23" s="42">
        <f t="shared" si="21"/>
        <v>34</v>
      </c>
      <c r="X23" s="42">
        <f t="shared" si="21"/>
        <v>34</v>
      </c>
      <c r="Y23" s="42">
        <f t="shared" si="21"/>
        <v>35</v>
      </c>
      <c r="Z23" s="42">
        <f t="shared" si="21"/>
        <v>35</v>
      </c>
      <c r="AA23" s="42">
        <f t="shared" si="21"/>
        <v>35</v>
      </c>
      <c r="AB23" s="42">
        <f t="shared" si="21"/>
        <v>35</v>
      </c>
      <c r="AC23" s="42">
        <f t="shared" si="21"/>
        <v>35</v>
      </c>
      <c r="AD23" s="42">
        <f t="shared" si="21"/>
        <v>35</v>
      </c>
      <c r="AE23" s="42">
        <f>IF(AE25&lt;&gt;"",WEEKNUM(AE25),"")</f>
        <v>35</v>
      </c>
      <c r="AF23" s="42">
        <f>IF(AF25&lt;&gt;"",WEEKNUM(AF25),"")</f>
        <v>36</v>
      </c>
      <c r="AG23" s="42">
        <f>IF(AG25&lt;&gt;"",WEEKNUM(AG25),"")</f>
        <v>36</v>
      </c>
      <c r="AK23" s="43"/>
      <c r="AL23" s="43"/>
      <c r="AM23" s="43"/>
      <c r="AN23" s="43"/>
      <c r="AO23" s="43"/>
      <c r="AP23" s="43"/>
      <c r="AQ23" s="91"/>
      <c r="AR23" s="92"/>
      <c r="AS23" s="43"/>
      <c r="AT23" s="43"/>
      <c r="AU23" s="43"/>
      <c r="AV23" s="43"/>
    </row>
    <row r="24" spans="2:48" ht="18.75" thickTop="1" x14ac:dyDescent="0.25">
      <c r="B24" s="100" t="s">
        <v>14</v>
      </c>
      <c r="C24" s="30" t="str">
        <f>IF(C25&lt;&gt;"",UPPER(LEFT(TEXT(C25,"jjj"))),"")</f>
        <v>S</v>
      </c>
      <c r="D24" s="24" t="str">
        <f t="shared" ref="D24:AG24" si="22">IF(D25&lt;&gt;"",UPPER(LEFT(TEXT(D25,"jjj"))),"")</f>
        <v>D</v>
      </c>
      <c r="E24" s="24" t="str">
        <f t="shared" si="22"/>
        <v>L</v>
      </c>
      <c r="F24" s="24" t="str">
        <f t="shared" si="22"/>
        <v>M</v>
      </c>
      <c r="G24" s="24" t="str">
        <f t="shared" si="22"/>
        <v>M</v>
      </c>
      <c r="H24" s="24" t="str">
        <f t="shared" si="22"/>
        <v>J</v>
      </c>
      <c r="I24" s="24" t="str">
        <f t="shared" si="22"/>
        <v>V</v>
      </c>
      <c r="J24" s="24" t="str">
        <f t="shared" si="22"/>
        <v>S</v>
      </c>
      <c r="K24" s="24" t="str">
        <f t="shared" si="22"/>
        <v>D</v>
      </c>
      <c r="L24" s="24" t="str">
        <f t="shared" si="22"/>
        <v>L</v>
      </c>
      <c r="M24" s="24" t="str">
        <f t="shared" si="22"/>
        <v>M</v>
      </c>
      <c r="N24" s="24" t="str">
        <f t="shared" si="22"/>
        <v>M</v>
      </c>
      <c r="O24" s="24" t="str">
        <f t="shared" si="22"/>
        <v>J</v>
      </c>
      <c r="P24" s="24" t="str">
        <f t="shared" si="22"/>
        <v>V</v>
      </c>
      <c r="Q24" s="24" t="str">
        <f t="shared" si="22"/>
        <v>S</v>
      </c>
      <c r="R24" s="24" t="str">
        <f t="shared" si="22"/>
        <v>D</v>
      </c>
      <c r="S24" s="24" t="str">
        <f t="shared" si="22"/>
        <v>L</v>
      </c>
      <c r="T24" s="24" t="str">
        <f t="shared" si="22"/>
        <v>M</v>
      </c>
      <c r="U24" s="24" t="str">
        <f t="shared" si="22"/>
        <v>M</v>
      </c>
      <c r="V24" s="24" t="str">
        <f t="shared" si="22"/>
        <v>J</v>
      </c>
      <c r="W24" s="24" t="str">
        <f t="shared" si="22"/>
        <v>V</v>
      </c>
      <c r="X24" s="24" t="str">
        <f t="shared" si="22"/>
        <v>S</v>
      </c>
      <c r="Y24" s="24" t="str">
        <f t="shared" si="22"/>
        <v>D</v>
      </c>
      <c r="Z24" s="24" t="str">
        <f t="shared" si="22"/>
        <v>L</v>
      </c>
      <c r="AA24" s="24" t="str">
        <f t="shared" si="22"/>
        <v>M</v>
      </c>
      <c r="AB24" s="24" t="str">
        <f t="shared" si="22"/>
        <v>M</v>
      </c>
      <c r="AC24" s="24" t="str">
        <f t="shared" si="22"/>
        <v>J</v>
      </c>
      <c r="AD24" s="24" t="str">
        <f t="shared" si="22"/>
        <v>V</v>
      </c>
      <c r="AE24" s="24" t="str">
        <f t="shared" si="22"/>
        <v>S</v>
      </c>
      <c r="AF24" s="24" t="str">
        <f t="shared" si="22"/>
        <v>D</v>
      </c>
      <c r="AG24" s="25" t="str">
        <f t="shared" si="22"/>
        <v>L</v>
      </c>
      <c r="AJ24" s="35" t="s">
        <v>28</v>
      </c>
      <c r="AK24" s="83">
        <f>C23</f>
        <v>31</v>
      </c>
      <c r="AL24" s="84"/>
      <c r="AM24" s="85">
        <f>AK24+1</f>
        <v>32</v>
      </c>
      <c r="AN24" s="84"/>
      <c r="AO24" s="86">
        <f>AM24+1</f>
        <v>33</v>
      </c>
      <c r="AP24" s="84"/>
      <c r="AQ24" s="87">
        <f>AO24+1</f>
        <v>34</v>
      </c>
      <c r="AR24" s="84"/>
      <c r="AS24" s="88">
        <f>IF(MAX(C23:AE23)&gt;AQ24,AQ24+1,"")</f>
        <v>35</v>
      </c>
      <c r="AT24" s="89"/>
      <c r="AU24" s="81">
        <f>IF(AG23&gt;AS24,AS24+1,"")</f>
        <v>36</v>
      </c>
      <c r="AV24" s="90"/>
    </row>
    <row r="25" spans="2:48" ht="18.75" thickBot="1" x14ac:dyDescent="0.3">
      <c r="B25" s="101"/>
      <c r="C25" s="29">
        <f>DATE(annee,7+mois,1)</f>
        <v>46235</v>
      </c>
      <c r="D25" s="22">
        <f>C25+1</f>
        <v>46236</v>
      </c>
      <c r="E25" s="22">
        <f t="shared" ref="E25:AF25" si="23">D25+1</f>
        <v>46237</v>
      </c>
      <c r="F25" s="22">
        <f t="shared" si="23"/>
        <v>46238</v>
      </c>
      <c r="G25" s="22">
        <f t="shared" si="23"/>
        <v>46239</v>
      </c>
      <c r="H25" s="22">
        <f t="shared" si="23"/>
        <v>46240</v>
      </c>
      <c r="I25" s="22">
        <f t="shared" si="23"/>
        <v>46241</v>
      </c>
      <c r="J25" s="22">
        <f t="shared" si="23"/>
        <v>46242</v>
      </c>
      <c r="K25" s="22">
        <f t="shared" si="23"/>
        <v>46243</v>
      </c>
      <c r="L25" s="22">
        <f t="shared" si="23"/>
        <v>46244</v>
      </c>
      <c r="M25" s="22">
        <f t="shared" si="23"/>
        <v>46245</v>
      </c>
      <c r="N25" s="22">
        <f t="shared" si="23"/>
        <v>46246</v>
      </c>
      <c r="O25" s="22">
        <f t="shared" si="23"/>
        <v>46247</v>
      </c>
      <c r="P25" s="22">
        <f t="shared" si="23"/>
        <v>46248</v>
      </c>
      <c r="Q25" s="22">
        <f t="shared" si="23"/>
        <v>46249</v>
      </c>
      <c r="R25" s="22">
        <f t="shared" si="23"/>
        <v>46250</v>
      </c>
      <c r="S25" s="22">
        <f t="shared" si="23"/>
        <v>46251</v>
      </c>
      <c r="T25" s="22">
        <f t="shared" si="23"/>
        <v>46252</v>
      </c>
      <c r="U25" s="22">
        <f t="shared" si="23"/>
        <v>46253</v>
      </c>
      <c r="V25" s="22">
        <f t="shared" si="23"/>
        <v>46254</v>
      </c>
      <c r="W25" s="22">
        <f t="shared" si="23"/>
        <v>46255</v>
      </c>
      <c r="X25" s="22">
        <f t="shared" si="23"/>
        <v>46256</v>
      </c>
      <c r="Y25" s="22">
        <f t="shared" si="23"/>
        <v>46257</v>
      </c>
      <c r="Z25" s="22">
        <f t="shared" si="23"/>
        <v>46258</v>
      </c>
      <c r="AA25" s="22">
        <f t="shared" si="23"/>
        <v>46259</v>
      </c>
      <c r="AB25" s="22">
        <f t="shared" si="23"/>
        <v>46260</v>
      </c>
      <c r="AC25" s="22">
        <f t="shared" si="23"/>
        <v>46261</v>
      </c>
      <c r="AD25" s="22">
        <f t="shared" si="23"/>
        <v>46262</v>
      </c>
      <c r="AE25" s="22">
        <f t="shared" si="23"/>
        <v>46263</v>
      </c>
      <c r="AF25" s="22">
        <f t="shared" si="23"/>
        <v>46264</v>
      </c>
      <c r="AG25" s="23">
        <f>AF25+1</f>
        <v>46265</v>
      </c>
      <c r="AJ25" s="35" t="s">
        <v>36</v>
      </c>
      <c r="AK25" s="32">
        <v>1</v>
      </c>
      <c r="AL25" s="36">
        <f>DAY(HLOOKUP(AK24,$C23:$AG25,3,TRUE))</f>
        <v>1</v>
      </c>
      <c r="AM25" s="37">
        <f>DAY(HLOOKUP(AM24,$C23:$AG25,3,FALSE))</f>
        <v>2</v>
      </c>
      <c r="AN25" s="37">
        <f>DAY(HLOOKUP(AM24,$C23:$AG25,3,TRUE))</f>
        <v>8</v>
      </c>
      <c r="AO25" s="38">
        <f>DAY(HLOOKUP(AO24,$C23:$AG25,3,FALSE))</f>
        <v>9</v>
      </c>
      <c r="AP25" s="38">
        <f>DAY(HLOOKUP(AO24,$C23:$AG25,3,TRUE))</f>
        <v>15</v>
      </c>
      <c r="AQ25" s="39">
        <f>DAY(HLOOKUP(AQ24,$C23:$AG25,3,FALSE))</f>
        <v>16</v>
      </c>
      <c r="AR25" s="39">
        <f>DAY(HLOOKUP(AQ24,$C23:$AG25,3,TRUE))</f>
        <v>22</v>
      </c>
      <c r="AS25" s="40">
        <f>IF(AS24&lt;&gt;"",DAY(HLOOKUP(AS24,$C23:$AG25,3,FALSE)),"")</f>
        <v>23</v>
      </c>
      <c r="AT25" s="44">
        <f>IF(AS24&lt;&gt;"",DAY(HLOOKUP(AS24,$C23:$AG25,3,TRUE)),"")</f>
        <v>29</v>
      </c>
      <c r="AU25" s="33">
        <f>IF(AU24&lt;&gt;"",DAY(HLOOKUP(AU24,$C23:$AG25,3,FALSE)),"")</f>
        <v>30</v>
      </c>
      <c r="AV25" s="34">
        <f>IF(AU24&lt;&gt;"",DAY(HLOOKUP(AU24,$C23:$AG25,3,TRUE)),"")</f>
        <v>31</v>
      </c>
    </row>
    <row r="26" spans="2:48" s="42" customFormat="1" ht="9.9499999999999993" customHeight="1" thickTop="1" thickBot="1" x14ac:dyDescent="0.25">
      <c r="B26" s="41" t="s">
        <v>28</v>
      </c>
      <c r="C26" s="42">
        <f>WEEKNUM(C28)</f>
        <v>36</v>
      </c>
      <c r="D26" s="42">
        <f t="shared" ref="D26:AD26" si="24">WEEKNUM(D28)</f>
        <v>36</v>
      </c>
      <c r="E26" s="42">
        <f t="shared" si="24"/>
        <v>36</v>
      </c>
      <c r="F26" s="42">
        <f t="shared" si="24"/>
        <v>36</v>
      </c>
      <c r="G26" s="42">
        <f t="shared" si="24"/>
        <v>36</v>
      </c>
      <c r="H26" s="42">
        <f t="shared" si="24"/>
        <v>37</v>
      </c>
      <c r="I26" s="42">
        <f t="shared" si="24"/>
        <v>37</v>
      </c>
      <c r="J26" s="42">
        <f t="shared" si="24"/>
        <v>37</v>
      </c>
      <c r="K26" s="42">
        <f t="shared" si="24"/>
        <v>37</v>
      </c>
      <c r="L26" s="42">
        <f t="shared" si="24"/>
        <v>37</v>
      </c>
      <c r="M26" s="42">
        <f t="shared" si="24"/>
        <v>37</v>
      </c>
      <c r="N26" s="42">
        <f t="shared" si="24"/>
        <v>37</v>
      </c>
      <c r="O26" s="42">
        <f t="shared" si="24"/>
        <v>38</v>
      </c>
      <c r="P26" s="42">
        <f t="shared" si="24"/>
        <v>38</v>
      </c>
      <c r="Q26" s="42">
        <f t="shared" si="24"/>
        <v>38</v>
      </c>
      <c r="R26" s="42">
        <f t="shared" si="24"/>
        <v>38</v>
      </c>
      <c r="S26" s="42">
        <f t="shared" si="24"/>
        <v>38</v>
      </c>
      <c r="T26" s="42">
        <f t="shared" si="24"/>
        <v>38</v>
      </c>
      <c r="U26" s="42">
        <f t="shared" si="24"/>
        <v>38</v>
      </c>
      <c r="V26" s="42">
        <f t="shared" si="24"/>
        <v>39</v>
      </c>
      <c r="W26" s="42">
        <f t="shared" si="24"/>
        <v>39</v>
      </c>
      <c r="X26" s="42">
        <f t="shared" si="24"/>
        <v>39</v>
      </c>
      <c r="Y26" s="42">
        <f t="shared" si="24"/>
        <v>39</v>
      </c>
      <c r="Z26" s="42">
        <f t="shared" si="24"/>
        <v>39</v>
      </c>
      <c r="AA26" s="42">
        <f t="shared" si="24"/>
        <v>39</v>
      </c>
      <c r="AB26" s="42">
        <f t="shared" si="24"/>
        <v>39</v>
      </c>
      <c r="AC26" s="42">
        <f t="shared" si="24"/>
        <v>40</v>
      </c>
      <c r="AD26" s="42">
        <f t="shared" si="24"/>
        <v>40</v>
      </c>
      <c r="AE26" s="42">
        <f>IF(AE28&lt;&gt;"",WEEKNUM(AE28),"")</f>
        <v>40</v>
      </c>
      <c r="AF26" s="42">
        <f>IF(AF28&lt;&gt;"",WEEKNUM(AF28),"")</f>
        <v>40</v>
      </c>
      <c r="AG26" s="42" t="str">
        <f>IF(AG28&lt;&gt;"",WEEKNUM(AG28),"")</f>
        <v/>
      </c>
      <c r="AK26" s="43"/>
      <c r="AL26" s="43"/>
      <c r="AM26" s="43"/>
      <c r="AN26" s="43"/>
      <c r="AO26" s="43"/>
      <c r="AP26" s="43"/>
      <c r="AQ26" s="91"/>
      <c r="AR26" s="92"/>
      <c r="AS26" s="43"/>
      <c r="AT26" s="43"/>
      <c r="AU26" s="43"/>
      <c r="AV26" s="43"/>
    </row>
    <row r="27" spans="2:48" ht="18.75" thickTop="1" x14ac:dyDescent="0.25">
      <c r="B27" s="100" t="s">
        <v>15</v>
      </c>
      <c r="C27" s="30" t="str">
        <f>IF(C28&lt;&gt;"",UPPER(LEFT(TEXT(C28,"jjj"))),"")</f>
        <v>M</v>
      </c>
      <c r="D27" s="24" t="str">
        <f t="shared" ref="D27:AF27" si="25">IF(D28&lt;&gt;"",UPPER(LEFT(TEXT(D28,"jjj"))),"")</f>
        <v>M</v>
      </c>
      <c r="E27" s="24" t="str">
        <f t="shared" si="25"/>
        <v>J</v>
      </c>
      <c r="F27" s="24" t="str">
        <f t="shared" si="25"/>
        <v>V</v>
      </c>
      <c r="G27" s="24" t="str">
        <f t="shared" si="25"/>
        <v>S</v>
      </c>
      <c r="H27" s="24" t="str">
        <f t="shared" si="25"/>
        <v>D</v>
      </c>
      <c r="I27" s="24" t="str">
        <f t="shared" si="25"/>
        <v>L</v>
      </c>
      <c r="J27" s="24" t="str">
        <f t="shared" si="25"/>
        <v>M</v>
      </c>
      <c r="K27" s="24" t="str">
        <f t="shared" si="25"/>
        <v>M</v>
      </c>
      <c r="L27" s="24" t="str">
        <f t="shared" si="25"/>
        <v>J</v>
      </c>
      <c r="M27" s="24" t="str">
        <f t="shared" si="25"/>
        <v>V</v>
      </c>
      <c r="N27" s="24" t="str">
        <f t="shared" si="25"/>
        <v>S</v>
      </c>
      <c r="O27" s="24" t="str">
        <f t="shared" si="25"/>
        <v>D</v>
      </c>
      <c r="P27" s="24" t="str">
        <f t="shared" si="25"/>
        <v>L</v>
      </c>
      <c r="Q27" s="24" t="str">
        <f t="shared" si="25"/>
        <v>M</v>
      </c>
      <c r="R27" s="24" t="str">
        <f t="shared" si="25"/>
        <v>M</v>
      </c>
      <c r="S27" s="24" t="str">
        <f t="shared" si="25"/>
        <v>J</v>
      </c>
      <c r="T27" s="24" t="str">
        <f t="shared" si="25"/>
        <v>V</v>
      </c>
      <c r="U27" s="24" t="str">
        <f t="shared" si="25"/>
        <v>S</v>
      </c>
      <c r="V27" s="24" t="str">
        <f t="shared" si="25"/>
        <v>D</v>
      </c>
      <c r="W27" s="24" t="str">
        <f t="shared" si="25"/>
        <v>L</v>
      </c>
      <c r="X27" s="24" t="str">
        <f t="shared" si="25"/>
        <v>M</v>
      </c>
      <c r="Y27" s="24" t="str">
        <f t="shared" si="25"/>
        <v>M</v>
      </c>
      <c r="Z27" s="24" t="str">
        <f t="shared" si="25"/>
        <v>J</v>
      </c>
      <c r="AA27" s="24" t="str">
        <f t="shared" si="25"/>
        <v>V</v>
      </c>
      <c r="AB27" s="24" t="str">
        <f t="shared" si="25"/>
        <v>S</v>
      </c>
      <c r="AC27" s="24" t="str">
        <f t="shared" si="25"/>
        <v>D</v>
      </c>
      <c r="AD27" s="24" t="str">
        <f t="shared" si="25"/>
        <v>L</v>
      </c>
      <c r="AE27" s="24" t="str">
        <f t="shared" si="25"/>
        <v>M</v>
      </c>
      <c r="AF27" s="24" t="str">
        <f t="shared" si="25"/>
        <v>M</v>
      </c>
      <c r="AG27" s="26"/>
      <c r="AJ27" s="35" t="s">
        <v>28</v>
      </c>
      <c r="AK27" s="83">
        <f>C26</f>
        <v>36</v>
      </c>
      <c r="AL27" s="84"/>
      <c r="AM27" s="85">
        <f>AK27+1</f>
        <v>37</v>
      </c>
      <c r="AN27" s="84"/>
      <c r="AO27" s="86">
        <f>AM27+1</f>
        <v>38</v>
      </c>
      <c r="AP27" s="84"/>
      <c r="AQ27" s="87">
        <f>AO27+1</f>
        <v>39</v>
      </c>
      <c r="AR27" s="84"/>
      <c r="AS27" s="88">
        <f>IF(MAX(C26:AE26)&gt;AQ27,AQ27+1,"")</f>
        <v>40</v>
      </c>
      <c r="AT27" s="89"/>
      <c r="AU27" s="81" t="str">
        <f>IF(AF26&gt;AS27,AS27+1,"")</f>
        <v/>
      </c>
      <c r="AV27" s="82"/>
    </row>
    <row r="28" spans="2:48" ht="18.75" thickBot="1" x14ac:dyDescent="0.3">
      <c r="B28" s="101"/>
      <c r="C28" s="29">
        <f>DATE(annee,8+mois,1)</f>
        <v>46266</v>
      </c>
      <c r="D28" s="22">
        <f>C28+1</f>
        <v>46267</v>
      </c>
      <c r="E28" s="22">
        <f t="shared" ref="E28:AF28" si="26">D28+1</f>
        <v>46268</v>
      </c>
      <c r="F28" s="22">
        <f t="shared" si="26"/>
        <v>46269</v>
      </c>
      <c r="G28" s="22">
        <f t="shared" si="26"/>
        <v>46270</v>
      </c>
      <c r="H28" s="22">
        <f t="shared" si="26"/>
        <v>46271</v>
      </c>
      <c r="I28" s="22">
        <f t="shared" si="26"/>
        <v>46272</v>
      </c>
      <c r="J28" s="22">
        <f t="shared" si="26"/>
        <v>46273</v>
      </c>
      <c r="K28" s="22">
        <f t="shared" si="26"/>
        <v>46274</v>
      </c>
      <c r="L28" s="22">
        <f t="shared" si="26"/>
        <v>46275</v>
      </c>
      <c r="M28" s="22">
        <f t="shared" si="26"/>
        <v>46276</v>
      </c>
      <c r="N28" s="22">
        <f t="shared" si="26"/>
        <v>46277</v>
      </c>
      <c r="O28" s="22">
        <f t="shared" si="26"/>
        <v>46278</v>
      </c>
      <c r="P28" s="22">
        <f t="shared" si="26"/>
        <v>46279</v>
      </c>
      <c r="Q28" s="22">
        <f t="shared" si="26"/>
        <v>46280</v>
      </c>
      <c r="R28" s="22">
        <f t="shared" si="26"/>
        <v>46281</v>
      </c>
      <c r="S28" s="22">
        <f t="shared" si="26"/>
        <v>46282</v>
      </c>
      <c r="T28" s="22">
        <f t="shared" si="26"/>
        <v>46283</v>
      </c>
      <c r="U28" s="22">
        <f t="shared" si="26"/>
        <v>46284</v>
      </c>
      <c r="V28" s="22">
        <f t="shared" si="26"/>
        <v>46285</v>
      </c>
      <c r="W28" s="22">
        <f t="shared" si="26"/>
        <v>46286</v>
      </c>
      <c r="X28" s="22">
        <f t="shared" si="26"/>
        <v>46287</v>
      </c>
      <c r="Y28" s="22">
        <f t="shared" si="26"/>
        <v>46288</v>
      </c>
      <c r="Z28" s="22">
        <f t="shared" si="26"/>
        <v>46289</v>
      </c>
      <c r="AA28" s="22">
        <f t="shared" si="26"/>
        <v>46290</v>
      </c>
      <c r="AB28" s="22">
        <f t="shared" si="26"/>
        <v>46291</v>
      </c>
      <c r="AC28" s="22">
        <f t="shared" si="26"/>
        <v>46292</v>
      </c>
      <c r="AD28" s="22">
        <f t="shared" si="26"/>
        <v>46293</v>
      </c>
      <c r="AE28" s="22">
        <f t="shared" si="26"/>
        <v>46294</v>
      </c>
      <c r="AF28" s="22">
        <f t="shared" si="26"/>
        <v>46295</v>
      </c>
      <c r="AG28" s="27"/>
      <c r="AJ28" s="35" t="s">
        <v>37</v>
      </c>
      <c r="AK28" s="32">
        <v>1</v>
      </c>
      <c r="AL28" s="36">
        <f>DAY(HLOOKUP(AK27,$C26:$AG28,3,TRUE))</f>
        <v>5</v>
      </c>
      <c r="AM28" s="37">
        <f>DAY(HLOOKUP(AM27,$C26:$AG28,3,FALSE))</f>
        <v>6</v>
      </c>
      <c r="AN28" s="37">
        <f>DAY(HLOOKUP(AM27,$C26:$AG28,3,TRUE))</f>
        <v>12</v>
      </c>
      <c r="AO28" s="38">
        <f>DAY(HLOOKUP(AO27,$C26:$AG28,3,FALSE))</f>
        <v>13</v>
      </c>
      <c r="AP28" s="38">
        <f>DAY(HLOOKUP(AO27,$C26:$AG28,3,TRUE))</f>
        <v>19</v>
      </c>
      <c r="AQ28" s="39">
        <f>DAY(HLOOKUP(AQ27,$C26:$AG28,3,FALSE))</f>
        <v>20</v>
      </c>
      <c r="AR28" s="39">
        <f>DAY(HLOOKUP(AQ27,$C26:$AG28,3,TRUE))</f>
        <v>26</v>
      </c>
      <c r="AS28" s="40">
        <f>IF(AS27&lt;&gt;"",DAY(HLOOKUP(AS27,$C26:$AG28,3,FALSE)),"")</f>
        <v>27</v>
      </c>
      <c r="AT28" s="44">
        <f>IF(AS27&lt;&gt;"",DAY(HLOOKUP(AS27,$C26:$AG28,3,TRUE)),"")</f>
        <v>30</v>
      </c>
      <c r="AU28" s="33" t="str">
        <f>IF(AU27&lt;&gt;"",DAY(HLOOKUP(AU27,$C26:$AG28,3,FALSE)),"")</f>
        <v/>
      </c>
      <c r="AV28" s="34" t="str">
        <f>IF(AU27&lt;&gt;"",DAY(HLOOKUP(AU27,$C26:$AG28,3,TRUE)),"")</f>
        <v/>
      </c>
    </row>
    <row r="29" spans="2:48" s="42" customFormat="1" ht="9.9499999999999993" customHeight="1" thickTop="1" thickBot="1" x14ac:dyDescent="0.25">
      <c r="B29" s="41" t="s">
        <v>28</v>
      </c>
      <c r="C29" s="42">
        <f>WEEKNUM(C31)</f>
        <v>40</v>
      </c>
      <c r="D29" s="42">
        <f t="shared" ref="D29:AD29" si="27">WEEKNUM(D31)</f>
        <v>40</v>
      </c>
      <c r="E29" s="42">
        <f t="shared" si="27"/>
        <v>40</v>
      </c>
      <c r="F29" s="42">
        <f t="shared" si="27"/>
        <v>41</v>
      </c>
      <c r="G29" s="42">
        <f t="shared" si="27"/>
        <v>41</v>
      </c>
      <c r="H29" s="42">
        <f t="shared" si="27"/>
        <v>41</v>
      </c>
      <c r="I29" s="42">
        <f t="shared" si="27"/>
        <v>41</v>
      </c>
      <c r="J29" s="42">
        <f t="shared" si="27"/>
        <v>41</v>
      </c>
      <c r="K29" s="42">
        <f t="shared" si="27"/>
        <v>41</v>
      </c>
      <c r="L29" s="42">
        <f t="shared" si="27"/>
        <v>41</v>
      </c>
      <c r="M29" s="42">
        <f t="shared" si="27"/>
        <v>42</v>
      </c>
      <c r="N29" s="42">
        <f t="shared" si="27"/>
        <v>42</v>
      </c>
      <c r="O29" s="42">
        <f t="shared" si="27"/>
        <v>42</v>
      </c>
      <c r="P29" s="42">
        <f t="shared" si="27"/>
        <v>42</v>
      </c>
      <c r="Q29" s="42">
        <f t="shared" si="27"/>
        <v>42</v>
      </c>
      <c r="R29" s="42">
        <f t="shared" si="27"/>
        <v>42</v>
      </c>
      <c r="S29" s="42">
        <f t="shared" si="27"/>
        <v>42</v>
      </c>
      <c r="T29" s="42">
        <f t="shared" si="27"/>
        <v>43</v>
      </c>
      <c r="U29" s="42">
        <f t="shared" si="27"/>
        <v>43</v>
      </c>
      <c r="V29" s="42">
        <f t="shared" si="27"/>
        <v>43</v>
      </c>
      <c r="W29" s="42">
        <f t="shared" si="27"/>
        <v>43</v>
      </c>
      <c r="X29" s="42">
        <f t="shared" si="27"/>
        <v>43</v>
      </c>
      <c r="Y29" s="42">
        <f t="shared" si="27"/>
        <v>43</v>
      </c>
      <c r="Z29" s="42">
        <f t="shared" si="27"/>
        <v>43</v>
      </c>
      <c r="AA29" s="42">
        <f t="shared" si="27"/>
        <v>44</v>
      </c>
      <c r="AB29" s="42">
        <f t="shared" si="27"/>
        <v>44</v>
      </c>
      <c r="AC29" s="42">
        <f t="shared" si="27"/>
        <v>44</v>
      </c>
      <c r="AD29" s="42">
        <f t="shared" si="27"/>
        <v>44</v>
      </c>
      <c r="AE29" s="42">
        <f>IF(AE31&lt;&gt;"",WEEKNUM(AE31),"")</f>
        <v>44</v>
      </c>
      <c r="AF29" s="42">
        <f>IF(AF31&lt;&gt;"",WEEKNUM(AF31),"")</f>
        <v>44</v>
      </c>
      <c r="AG29" s="42">
        <f>IF(AG31&lt;&gt;"",WEEKNUM(AG31),"")</f>
        <v>44</v>
      </c>
      <c r="AK29" s="43"/>
      <c r="AL29" s="43"/>
      <c r="AM29" s="43"/>
      <c r="AN29" s="43"/>
      <c r="AO29" s="43"/>
      <c r="AP29" s="43"/>
      <c r="AQ29" s="91"/>
      <c r="AR29" s="92"/>
      <c r="AS29" s="43"/>
      <c r="AT29" s="43"/>
      <c r="AU29" s="43"/>
      <c r="AV29" s="43"/>
    </row>
    <row r="30" spans="2:48" ht="18.75" thickTop="1" x14ac:dyDescent="0.25">
      <c r="B30" s="100" t="s">
        <v>16</v>
      </c>
      <c r="C30" s="30" t="str">
        <f>IF(C31&lt;&gt;"",UPPER(LEFT(TEXT(C31,"jjj"))),"")</f>
        <v>J</v>
      </c>
      <c r="D30" s="24" t="str">
        <f t="shared" ref="D30:AG30" si="28">IF(D31&lt;&gt;"",UPPER(LEFT(TEXT(D31,"jjj"))),"")</f>
        <v>V</v>
      </c>
      <c r="E30" s="24" t="str">
        <f t="shared" si="28"/>
        <v>S</v>
      </c>
      <c r="F30" s="24" t="str">
        <f t="shared" si="28"/>
        <v>D</v>
      </c>
      <c r="G30" s="24" t="str">
        <f t="shared" si="28"/>
        <v>L</v>
      </c>
      <c r="H30" s="24" t="str">
        <f t="shared" si="28"/>
        <v>M</v>
      </c>
      <c r="I30" s="24" t="str">
        <f t="shared" si="28"/>
        <v>M</v>
      </c>
      <c r="J30" s="24" t="str">
        <f t="shared" si="28"/>
        <v>J</v>
      </c>
      <c r="K30" s="24" t="str">
        <f t="shared" si="28"/>
        <v>V</v>
      </c>
      <c r="L30" s="24" t="str">
        <f t="shared" si="28"/>
        <v>S</v>
      </c>
      <c r="M30" s="24" t="str">
        <f t="shared" si="28"/>
        <v>D</v>
      </c>
      <c r="N30" s="24" t="str">
        <f t="shared" si="28"/>
        <v>L</v>
      </c>
      <c r="O30" s="24" t="str">
        <f t="shared" si="28"/>
        <v>M</v>
      </c>
      <c r="P30" s="24" t="str">
        <f t="shared" si="28"/>
        <v>M</v>
      </c>
      <c r="Q30" s="24" t="str">
        <f t="shared" si="28"/>
        <v>J</v>
      </c>
      <c r="R30" s="24" t="str">
        <f t="shared" si="28"/>
        <v>V</v>
      </c>
      <c r="S30" s="24" t="str">
        <f t="shared" si="28"/>
        <v>S</v>
      </c>
      <c r="T30" s="24" t="str">
        <f t="shared" si="28"/>
        <v>D</v>
      </c>
      <c r="U30" s="24" t="str">
        <f t="shared" si="28"/>
        <v>L</v>
      </c>
      <c r="V30" s="24" t="str">
        <f t="shared" si="28"/>
        <v>M</v>
      </c>
      <c r="W30" s="24" t="str">
        <f t="shared" si="28"/>
        <v>M</v>
      </c>
      <c r="X30" s="24" t="str">
        <f t="shared" si="28"/>
        <v>J</v>
      </c>
      <c r="Y30" s="24" t="str">
        <f t="shared" si="28"/>
        <v>V</v>
      </c>
      <c r="Z30" s="24" t="str">
        <f t="shared" si="28"/>
        <v>S</v>
      </c>
      <c r="AA30" s="24" t="str">
        <f t="shared" si="28"/>
        <v>D</v>
      </c>
      <c r="AB30" s="24" t="str">
        <f t="shared" si="28"/>
        <v>L</v>
      </c>
      <c r="AC30" s="24" t="str">
        <f t="shared" si="28"/>
        <v>M</v>
      </c>
      <c r="AD30" s="24" t="str">
        <f t="shared" si="28"/>
        <v>M</v>
      </c>
      <c r="AE30" s="24" t="str">
        <f t="shared" si="28"/>
        <v>J</v>
      </c>
      <c r="AF30" s="24" t="str">
        <f t="shared" si="28"/>
        <v>V</v>
      </c>
      <c r="AG30" s="25" t="str">
        <f t="shared" si="28"/>
        <v>S</v>
      </c>
      <c r="AJ30" s="35" t="s">
        <v>28</v>
      </c>
      <c r="AK30" s="83">
        <f>C29</f>
        <v>40</v>
      </c>
      <c r="AL30" s="84"/>
      <c r="AM30" s="85">
        <f>AK30+1</f>
        <v>41</v>
      </c>
      <c r="AN30" s="84"/>
      <c r="AO30" s="86">
        <f>AM30+1</f>
        <v>42</v>
      </c>
      <c r="AP30" s="84"/>
      <c r="AQ30" s="87">
        <f>AO30+1</f>
        <v>43</v>
      </c>
      <c r="AR30" s="84"/>
      <c r="AS30" s="88">
        <f>IF(MAX(C29:AE29)&gt;AQ30,AQ30+1,"")</f>
        <v>44</v>
      </c>
      <c r="AT30" s="89"/>
      <c r="AU30" s="81" t="str">
        <f>IF(AG29&gt;AS30,AS30+1,"")</f>
        <v/>
      </c>
      <c r="AV30" s="82"/>
    </row>
    <row r="31" spans="2:48" ht="18.75" thickBot="1" x14ac:dyDescent="0.3">
      <c r="B31" s="101"/>
      <c r="C31" s="29">
        <f>DATE(annee,9+mois,1)</f>
        <v>46296</v>
      </c>
      <c r="D31" s="22">
        <f>C31+1</f>
        <v>46297</v>
      </c>
      <c r="E31" s="22">
        <f t="shared" ref="E31:AG31" si="29">D31+1</f>
        <v>46298</v>
      </c>
      <c r="F31" s="22">
        <f t="shared" si="29"/>
        <v>46299</v>
      </c>
      <c r="G31" s="22">
        <f t="shared" si="29"/>
        <v>46300</v>
      </c>
      <c r="H31" s="22">
        <f t="shared" si="29"/>
        <v>46301</v>
      </c>
      <c r="I31" s="22">
        <f t="shared" si="29"/>
        <v>46302</v>
      </c>
      <c r="J31" s="22">
        <f t="shared" si="29"/>
        <v>46303</v>
      </c>
      <c r="K31" s="22">
        <f t="shared" si="29"/>
        <v>46304</v>
      </c>
      <c r="L31" s="22">
        <f t="shared" si="29"/>
        <v>46305</v>
      </c>
      <c r="M31" s="22">
        <f t="shared" si="29"/>
        <v>46306</v>
      </c>
      <c r="N31" s="22">
        <f t="shared" si="29"/>
        <v>46307</v>
      </c>
      <c r="O31" s="22">
        <f t="shared" si="29"/>
        <v>46308</v>
      </c>
      <c r="P31" s="22">
        <f t="shared" si="29"/>
        <v>46309</v>
      </c>
      <c r="Q31" s="22">
        <f t="shared" si="29"/>
        <v>46310</v>
      </c>
      <c r="R31" s="22">
        <f t="shared" si="29"/>
        <v>46311</v>
      </c>
      <c r="S31" s="22">
        <f t="shared" si="29"/>
        <v>46312</v>
      </c>
      <c r="T31" s="22">
        <f t="shared" si="29"/>
        <v>46313</v>
      </c>
      <c r="U31" s="22">
        <f t="shared" si="29"/>
        <v>46314</v>
      </c>
      <c r="V31" s="22">
        <f t="shared" si="29"/>
        <v>46315</v>
      </c>
      <c r="W31" s="22">
        <f t="shared" si="29"/>
        <v>46316</v>
      </c>
      <c r="X31" s="22">
        <f t="shared" si="29"/>
        <v>46317</v>
      </c>
      <c r="Y31" s="22">
        <f t="shared" si="29"/>
        <v>46318</v>
      </c>
      <c r="Z31" s="22">
        <f t="shared" si="29"/>
        <v>46319</v>
      </c>
      <c r="AA31" s="22">
        <f t="shared" si="29"/>
        <v>46320</v>
      </c>
      <c r="AB31" s="22">
        <f t="shared" si="29"/>
        <v>46321</v>
      </c>
      <c r="AC31" s="22">
        <f t="shared" si="29"/>
        <v>46322</v>
      </c>
      <c r="AD31" s="22">
        <f t="shared" si="29"/>
        <v>46323</v>
      </c>
      <c r="AE31" s="22">
        <f t="shared" si="29"/>
        <v>46324</v>
      </c>
      <c r="AF31" s="22">
        <f t="shared" si="29"/>
        <v>46325</v>
      </c>
      <c r="AG31" s="23">
        <f t="shared" si="29"/>
        <v>46326</v>
      </c>
      <c r="AJ31" s="35" t="s">
        <v>38</v>
      </c>
      <c r="AK31" s="32">
        <v>1</v>
      </c>
      <c r="AL31" s="36">
        <f>DAY(HLOOKUP(AK30,$C29:$AG31,3,TRUE))</f>
        <v>3</v>
      </c>
      <c r="AM31" s="37">
        <f>DAY(HLOOKUP(AM30,$C29:$AG31,3,FALSE))</f>
        <v>4</v>
      </c>
      <c r="AN31" s="37">
        <f>DAY(HLOOKUP(AM30,$C29:$AG31,3,TRUE))</f>
        <v>10</v>
      </c>
      <c r="AO31" s="38">
        <f>DAY(HLOOKUP(AO30,$C29:$AG31,3,FALSE))</f>
        <v>11</v>
      </c>
      <c r="AP31" s="38">
        <f>DAY(HLOOKUP(AO30,$C29:$AG31,3,TRUE))</f>
        <v>17</v>
      </c>
      <c r="AQ31" s="39">
        <f>DAY(HLOOKUP(AQ30,$C29:$AG31,3,FALSE))</f>
        <v>18</v>
      </c>
      <c r="AR31" s="39">
        <f>DAY(HLOOKUP(AQ30,$C29:$AG31,3,TRUE))</f>
        <v>24</v>
      </c>
      <c r="AS31" s="40">
        <f>IF(AS30&lt;&gt;"",DAY(HLOOKUP(AS30,$C29:$AG31,3,FALSE)),"")</f>
        <v>25</v>
      </c>
      <c r="AT31" s="44">
        <f>IF(AS30&lt;&gt;"",DAY(HLOOKUP(AS30,$C29:$AG31,3,TRUE)),"")</f>
        <v>31</v>
      </c>
      <c r="AU31" s="33" t="str">
        <f>IF(AU30&lt;&gt;"",DAY(HLOOKUP(AU30,$C29:$AG31,3,FALSE)),"")</f>
        <v/>
      </c>
      <c r="AV31" s="34" t="str">
        <f>IF(AU30&lt;&gt;"",DAY(HLOOKUP(AU30,$C29:$AG31,3,TRUE)),"")</f>
        <v/>
      </c>
    </row>
    <row r="32" spans="2:48" s="42" customFormat="1" ht="9.9499999999999993" customHeight="1" thickTop="1" thickBot="1" x14ac:dyDescent="0.25">
      <c r="B32" s="41" t="s">
        <v>28</v>
      </c>
      <c r="C32" s="42">
        <f>WEEKNUM(C34)</f>
        <v>45</v>
      </c>
      <c r="D32" s="42">
        <f t="shared" ref="D32:AD32" si="30">WEEKNUM(D34)</f>
        <v>45</v>
      </c>
      <c r="E32" s="42">
        <f t="shared" si="30"/>
        <v>45</v>
      </c>
      <c r="F32" s="42">
        <f t="shared" si="30"/>
        <v>45</v>
      </c>
      <c r="G32" s="42">
        <f t="shared" si="30"/>
        <v>45</v>
      </c>
      <c r="H32" s="42">
        <f t="shared" si="30"/>
        <v>45</v>
      </c>
      <c r="I32" s="42">
        <f t="shared" si="30"/>
        <v>45</v>
      </c>
      <c r="J32" s="42">
        <f t="shared" si="30"/>
        <v>46</v>
      </c>
      <c r="K32" s="42">
        <f t="shared" si="30"/>
        <v>46</v>
      </c>
      <c r="L32" s="42">
        <f t="shared" si="30"/>
        <v>46</v>
      </c>
      <c r="M32" s="42">
        <f t="shared" si="30"/>
        <v>46</v>
      </c>
      <c r="N32" s="42">
        <f t="shared" si="30"/>
        <v>46</v>
      </c>
      <c r="O32" s="42">
        <f t="shared" si="30"/>
        <v>46</v>
      </c>
      <c r="P32" s="42">
        <f t="shared" si="30"/>
        <v>46</v>
      </c>
      <c r="Q32" s="42">
        <f t="shared" si="30"/>
        <v>47</v>
      </c>
      <c r="R32" s="42">
        <f t="shared" si="30"/>
        <v>47</v>
      </c>
      <c r="S32" s="42">
        <f t="shared" si="30"/>
        <v>47</v>
      </c>
      <c r="T32" s="42">
        <f t="shared" si="30"/>
        <v>47</v>
      </c>
      <c r="U32" s="42">
        <f t="shared" si="30"/>
        <v>47</v>
      </c>
      <c r="V32" s="42">
        <f t="shared" si="30"/>
        <v>47</v>
      </c>
      <c r="W32" s="42">
        <f t="shared" si="30"/>
        <v>47</v>
      </c>
      <c r="X32" s="42">
        <f t="shared" si="30"/>
        <v>48</v>
      </c>
      <c r="Y32" s="42">
        <f t="shared" si="30"/>
        <v>48</v>
      </c>
      <c r="Z32" s="42">
        <f t="shared" si="30"/>
        <v>48</v>
      </c>
      <c r="AA32" s="42">
        <f t="shared" si="30"/>
        <v>48</v>
      </c>
      <c r="AB32" s="42">
        <f t="shared" si="30"/>
        <v>48</v>
      </c>
      <c r="AC32" s="42">
        <f t="shared" si="30"/>
        <v>48</v>
      </c>
      <c r="AD32" s="42">
        <f t="shared" si="30"/>
        <v>48</v>
      </c>
      <c r="AE32" s="42">
        <f>IF(AE34&lt;&gt;"",WEEKNUM(AE34),"")</f>
        <v>49</v>
      </c>
      <c r="AF32" s="42">
        <f>IF(AF34&lt;&gt;"",WEEKNUM(AF34),"")</f>
        <v>49</v>
      </c>
      <c r="AG32" s="42" t="str">
        <f>IF(AG34&lt;&gt;"",WEEKNUM(AG34),"")</f>
        <v/>
      </c>
      <c r="AK32" s="43"/>
      <c r="AL32" s="43"/>
      <c r="AM32" s="43"/>
      <c r="AN32" s="43"/>
      <c r="AO32" s="43"/>
      <c r="AP32" s="43"/>
      <c r="AQ32" s="91"/>
      <c r="AR32" s="92"/>
      <c r="AS32" s="43"/>
      <c r="AT32" s="43"/>
      <c r="AU32" s="43"/>
      <c r="AV32" s="43"/>
    </row>
    <row r="33" spans="2:48" ht="18.75" thickTop="1" x14ac:dyDescent="0.25">
      <c r="B33" s="100" t="s">
        <v>17</v>
      </c>
      <c r="C33" s="30" t="str">
        <f>IF(C34&lt;&gt;"",UPPER(LEFT(TEXT(C34,"jjj"))),"")</f>
        <v>D</v>
      </c>
      <c r="D33" s="24" t="str">
        <f t="shared" ref="D33:AF33" si="31">IF(D34&lt;&gt;"",UPPER(LEFT(TEXT(D34,"jjj"))),"")</f>
        <v>L</v>
      </c>
      <c r="E33" s="24" t="str">
        <f t="shared" si="31"/>
        <v>M</v>
      </c>
      <c r="F33" s="24" t="str">
        <f t="shared" si="31"/>
        <v>M</v>
      </c>
      <c r="G33" s="24" t="str">
        <f t="shared" si="31"/>
        <v>J</v>
      </c>
      <c r="H33" s="24" t="str">
        <f t="shared" si="31"/>
        <v>V</v>
      </c>
      <c r="I33" s="24" t="str">
        <f t="shared" si="31"/>
        <v>S</v>
      </c>
      <c r="J33" s="24" t="str">
        <f t="shared" si="31"/>
        <v>D</v>
      </c>
      <c r="K33" s="24" t="str">
        <f t="shared" si="31"/>
        <v>L</v>
      </c>
      <c r="L33" s="24" t="str">
        <f t="shared" si="31"/>
        <v>M</v>
      </c>
      <c r="M33" s="24" t="str">
        <f t="shared" si="31"/>
        <v>M</v>
      </c>
      <c r="N33" s="24" t="str">
        <f t="shared" si="31"/>
        <v>J</v>
      </c>
      <c r="O33" s="24" t="str">
        <f t="shared" si="31"/>
        <v>V</v>
      </c>
      <c r="P33" s="24" t="str">
        <f t="shared" si="31"/>
        <v>S</v>
      </c>
      <c r="Q33" s="24" t="str">
        <f t="shared" si="31"/>
        <v>D</v>
      </c>
      <c r="R33" s="24" t="str">
        <f t="shared" si="31"/>
        <v>L</v>
      </c>
      <c r="S33" s="24" t="str">
        <f t="shared" si="31"/>
        <v>M</v>
      </c>
      <c r="T33" s="24" t="str">
        <f t="shared" si="31"/>
        <v>M</v>
      </c>
      <c r="U33" s="24" t="str">
        <f t="shared" si="31"/>
        <v>J</v>
      </c>
      <c r="V33" s="24" t="str">
        <f t="shared" si="31"/>
        <v>V</v>
      </c>
      <c r="W33" s="24" t="str">
        <f t="shared" si="31"/>
        <v>S</v>
      </c>
      <c r="X33" s="24" t="str">
        <f t="shared" si="31"/>
        <v>D</v>
      </c>
      <c r="Y33" s="24" t="str">
        <f t="shared" si="31"/>
        <v>L</v>
      </c>
      <c r="Z33" s="24" t="str">
        <f t="shared" si="31"/>
        <v>M</v>
      </c>
      <c r="AA33" s="24" t="str">
        <f t="shared" si="31"/>
        <v>M</v>
      </c>
      <c r="AB33" s="24" t="str">
        <f t="shared" si="31"/>
        <v>J</v>
      </c>
      <c r="AC33" s="24" t="str">
        <f t="shared" si="31"/>
        <v>V</v>
      </c>
      <c r="AD33" s="24" t="str">
        <f t="shared" si="31"/>
        <v>S</v>
      </c>
      <c r="AE33" s="24" t="str">
        <f t="shared" si="31"/>
        <v>D</v>
      </c>
      <c r="AF33" s="24" t="str">
        <f t="shared" si="31"/>
        <v>L</v>
      </c>
      <c r="AG33" s="26"/>
      <c r="AJ33" s="35" t="s">
        <v>28</v>
      </c>
      <c r="AK33" s="83">
        <f>C32</f>
        <v>45</v>
      </c>
      <c r="AL33" s="84"/>
      <c r="AM33" s="85">
        <f>AK33+1</f>
        <v>46</v>
      </c>
      <c r="AN33" s="84"/>
      <c r="AO33" s="86">
        <f>AM33+1</f>
        <v>47</v>
      </c>
      <c r="AP33" s="84"/>
      <c r="AQ33" s="87">
        <f>AO33+1</f>
        <v>48</v>
      </c>
      <c r="AR33" s="84"/>
      <c r="AS33" s="88">
        <f>IF(MAX(C32:AE32)&gt;AQ33,AQ33+1,"")</f>
        <v>49</v>
      </c>
      <c r="AT33" s="89"/>
      <c r="AU33" s="81" t="str">
        <f>IF(AF32&gt;AS33,AS33+1,"")</f>
        <v/>
      </c>
      <c r="AV33" s="82"/>
    </row>
    <row r="34" spans="2:48" ht="18.75" thickBot="1" x14ac:dyDescent="0.3">
      <c r="B34" s="101"/>
      <c r="C34" s="29">
        <f>DATE(annee,10+mois,1)</f>
        <v>46327</v>
      </c>
      <c r="D34" s="22">
        <f>C34+1</f>
        <v>46328</v>
      </c>
      <c r="E34" s="22">
        <f t="shared" ref="E34:AF34" si="32">D34+1</f>
        <v>46329</v>
      </c>
      <c r="F34" s="22">
        <f t="shared" si="32"/>
        <v>46330</v>
      </c>
      <c r="G34" s="22">
        <f t="shared" si="32"/>
        <v>46331</v>
      </c>
      <c r="H34" s="22">
        <f t="shared" si="32"/>
        <v>46332</v>
      </c>
      <c r="I34" s="22">
        <f t="shared" si="32"/>
        <v>46333</v>
      </c>
      <c r="J34" s="22">
        <f t="shared" si="32"/>
        <v>46334</v>
      </c>
      <c r="K34" s="22">
        <f t="shared" si="32"/>
        <v>46335</v>
      </c>
      <c r="L34" s="22">
        <f t="shared" si="32"/>
        <v>46336</v>
      </c>
      <c r="M34" s="22">
        <f t="shared" si="32"/>
        <v>46337</v>
      </c>
      <c r="N34" s="22">
        <f t="shared" si="32"/>
        <v>46338</v>
      </c>
      <c r="O34" s="22">
        <f t="shared" si="32"/>
        <v>46339</v>
      </c>
      <c r="P34" s="22">
        <f t="shared" si="32"/>
        <v>46340</v>
      </c>
      <c r="Q34" s="22">
        <f t="shared" si="32"/>
        <v>46341</v>
      </c>
      <c r="R34" s="22">
        <f t="shared" si="32"/>
        <v>46342</v>
      </c>
      <c r="S34" s="22">
        <f t="shared" si="32"/>
        <v>46343</v>
      </c>
      <c r="T34" s="22">
        <f t="shared" si="32"/>
        <v>46344</v>
      </c>
      <c r="U34" s="22">
        <f t="shared" si="32"/>
        <v>46345</v>
      </c>
      <c r="V34" s="22">
        <f t="shared" si="32"/>
        <v>46346</v>
      </c>
      <c r="W34" s="22">
        <f t="shared" si="32"/>
        <v>46347</v>
      </c>
      <c r="X34" s="22">
        <f t="shared" si="32"/>
        <v>46348</v>
      </c>
      <c r="Y34" s="22">
        <f t="shared" si="32"/>
        <v>46349</v>
      </c>
      <c r="Z34" s="22">
        <f t="shared" si="32"/>
        <v>46350</v>
      </c>
      <c r="AA34" s="22">
        <f t="shared" si="32"/>
        <v>46351</v>
      </c>
      <c r="AB34" s="22">
        <f t="shared" si="32"/>
        <v>46352</v>
      </c>
      <c r="AC34" s="22">
        <f t="shared" si="32"/>
        <v>46353</v>
      </c>
      <c r="AD34" s="22">
        <f t="shared" si="32"/>
        <v>46354</v>
      </c>
      <c r="AE34" s="22">
        <f t="shared" si="32"/>
        <v>46355</v>
      </c>
      <c r="AF34" s="22">
        <f t="shared" si="32"/>
        <v>46356</v>
      </c>
      <c r="AG34" s="27"/>
      <c r="AJ34" s="35" t="s">
        <v>39</v>
      </c>
      <c r="AK34" s="32">
        <v>1</v>
      </c>
      <c r="AL34" s="36">
        <f>DAY(HLOOKUP(AK33,$C32:$AG34,3,TRUE))</f>
        <v>7</v>
      </c>
      <c r="AM34" s="37">
        <f>DAY(HLOOKUP(AM33,$C32:$AG34,3,FALSE))</f>
        <v>8</v>
      </c>
      <c r="AN34" s="37">
        <f>DAY(HLOOKUP(AM33,$C32:$AG34,3,TRUE))</f>
        <v>14</v>
      </c>
      <c r="AO34" s="38">
        <f>DAY(HLOOKUP(AO33,$C32:$AG34,3,FALSE))</f>
        <v>15</v>
      </c>
      <c r="AP34" s="38">
        <f>DAY(HLOOKUP(AO33,$C32:$AG34,3,TRUE))</f>
        <v>21</v>
      </c>
      <c r="AQ34" s="39">
        <f>DAY(HLOOKUP(AQ33,$C32:$AG34,3,FALSE))</f>
        <v>22</v>
      </c>
      <c r="AR34" s="39">
        <f>DAY(HLOOKUP(AQ33,$C32:$AG34,3,TRUE))</f>
        <v>28</v>
      </c>
      <c r="AS34" s="40">
        <f>IF(AS33&lt;&gt;"",DAY(HLOOKUP(AS33,$C32:$AG34,3,FALSE)),"")</f>
        <v>29</v>
      </c>
      <c r="AT34" s="44">
        <f>IF(AS33&lt;&gt;"",DAY(HLOOKUP(AS33,$C32:$AG34,3,TRUE)),"")</f>
        <v>30</v>
      </c>
      <c r="AU34" s="33" t="str">
        <f>IF(AU33&lt;&gt;"",DAY(HLOOKUP(AU33,$C32:$AG34,3,FALSE)),"")</f>
        <v/>
      </c>
      <c r="AV34" s="34" t="str">
        <f>IF(AU33&lt;&gt;"",DAY(HLOOKUP(AU33,$C32:$AG34,3,TRUE)),"")</f>
        <v/>
      </c>
    </row>
    <row r="35" spans="2:48" s="42" customFormat="1" ht="9.9499999999999993" customHeight="1" thickTop="1" thickBot="1" x14ac:dyDescent="0.25">
      <c r="B35" s="41" t="s">
        <v>28</v>
      </c>
      <c r="C35" s="42">
        <f>WEEKNUM(C37)</f>
        <v>49</v>
      </c>
      <c r="D35" s="42">
        <f t="shared" ref="D35:AD35" si="33">WEEKNUM(D37)</f>
        <v>49</v>
      </c>
      <c r="E35" s="42">
        <f t="shared" si="33"/>
        <v>49</v>
      </c>
      <c r="F35" s="42">
        <f t="shared" si="33"/>
        <v>49</v>
      </c>
      <c r="G35" s="42">
        <f t="shared" si="33"/>
        <v>49</v>
      </c>
      <c r="H35" s="42">
        <f t="shared" si="33"/>
        <v>50</v>
      </c>
      <c r="I35" s="42">
        <f t="shared" si="33"/>
        <v>50</v>
      </c>
      <c r="J35" s="42">
        <f t="shared" si="33"/>
        <v>50</v>
      </c>
      <c r="K35" s="42">
        <f t="shared" si="33"/>
        <v>50</v>
      </c>
      <c r="L35" s="42">
        <f t="shared" si="33"/>
        <v>50</v>
      </c>
      <c r="M35" s="42">
        <f t="shared" si="33"/>
        <v>50</v>
      </c>
      <c r="N35" s="42">
        <f t="shared" si="33"/>
        <v>50</v>
      </c>
      <c r="O35" s="42">
        <f t="shared" si="33"/>
        <v>51</v>
      </c>
      <c r="P35" s="42">
        <f t="shared" si="33"/>
        <v>51</v>
      </c>
      <c r="Q35" s="42">
        <f t="shared" si="33"/>
        <v>51</v>
      </c>
      <c r="R35" s="42">
        <f t="shared" si="33"/>
        <v>51</v>
      </c>
      <c r="S35" s="42">
        <f t="shared" si="33"/>
        <v>51</v>
      </c>
      <c r="T35" s="42">
        <f t="shared" si="33"/>
        <v>51</v>
      </c>
      <c r="U35" s="42">
        <f t="shared" si="33"/>
        <v>51</v>
      </c>
      <c r="V35" s="42">
        <f t="shared" si="33"/>
        <v>52</v>
      </c>
      <c r="W35" s="42">
        <f t="shared" si="33"/>
        <v>52</v>
      </c>
      <c r="X35" s="42">
        <f t="shared" si="33"/>
        <v>52</v>
      </c>
      <c r="Y35" s="42">
        <f t="shared" si="33"/>
        <v>52</v>
      </c>
      <c r="Z35" s="42">
        <f t="shared" si="33"/>
        <v>52</v>
      </c>
      <c r="AA35" s="42">
        <f t="shared" si="33"/>
        <v>52</v>
      </c>
      <c r="AB35" s="42">
        <f t="shared" si="33"/>
        <v>52</v>
      </c>
      <c r="AC35" s="42">
        <f t="shared" si="33"/>
        <v>53</v>
      </c>
      <c r="AD35" s="42">
        <f t="shared" si="33"/>
        <v>53</v>
      </c>
      <c r="AE35" s="42">
        <f>IF(AE37&lt;&gt;"",WEEKNUM(AE37),"")</f>
        <v>53</v>
      </c>
      <c r="AF35" s="42">
        <f>IF(AF37&lt;&gt;"",WEEKNUM(AF37),"")</f>
        <v>53</v>
      </c>
      <c r="AG35" s="42">
        <f>IF(AG37&lt;&gt;"",WEEKNUM(AG37),"")</f>
        <v>53</v>
      </c>
      <c r="AK35" s="43"/>
      <c r="AL35" s="43"/>
      <c r="AM35" s="43"/>
      <c r="AN35" s="43"/>
      <c r="AO35" s="43"/>
      <c r="AP35" s="43"/>
      <c r="AQ35" s="91"/>
      <c r="AR35" s="92"/>
      <c r="AS35" s="43"/>
      <c r="AT35" s="43"/>
      <c r="AU35" s="43"/>
      <c r="AV35" s="43"/>
    </row>
    <row r="36" spans="2:48" ht="18.75" thickTop="1" x14ac:dyDescent="0.25">
      <c r="B36" s="100" t="s">
        <v>18</v>
      </c>
      <c r="C36" s="30" t="str">
        <f>IF(C37&lt;&gt;"",UPPER(LEFT(TEXT(C37,"jjj"))),"")</f>
        <v>M</v>
      </c>
      <c r="D36" s="24" t="str">
        <f t="shared" ref="D36:AG36" si="34">IF(D37&lt;&gt;"",UPPER(LEFT(TEXT(D37,"jjj"))),"")</f>
        <v>M</v>
      </c>
      <c r="E36" s="24" t="str">
        <f t="shared" si="34"/>
        <v>J</v>
      </c>
      <c r="F36" s="24" t="str">
        <f t="shared" si="34"/>
        <v>V</v>
      </c>
      <c r="G36" s="24" t="str">
        <f t="shared" si="34"/>
        <v>S</v>
      </c>
      <c r="H36" s="24" t="str">
        <f t="shared" si="34"/>
        <v>D</v>
      </c>
      <c r="I36" s="24" t="str">
        <f t="shared" si="34"/>
        <v>L</v>
      </c>
      <c r="J36" s="24" t="str">
        <f t="shared" si="34"/>
        <v>M</v>
      </c>
      <c r="K36" s="24" t="str">
        <f t="shared" si="34"/>
        <v>M</v>
      </c>
      <c r="L36" s="24" t="str">
        <f t="shared" si="34"/>
        <v>J</v>
      </c>
      <c r="M36" s="24" t="str">
        <f t="shared" si="34"/>
        <v>V</v>
      </c>
      <c r="N36" s="24" t="str">
        <f t="shared" si="34"/>
        <v>S</v>
      </c>
      <c r="O36" s="24" t="str">
        <f t="shared" si="34"/>
        <v>D</v>
      </c>
      <c r="P36" s="24" t="str">
        <f t="shared" si="34"/>
        <v>L</v>
      </c>
      <c r="Q36" s="24" t="str">
        <f t="shared" si="34"/>
        <v>M</v>
      </c>
      <c r="R36" s="24" t="str">
        <f t="shared" si="34"/>
        <v>M</v>
      </c>
      <c r="S36" s="24" t="str">
        <f t="shared" si="34"/>
        <v>J</v>
      </c>
      <c r="T36" s="24" t="str">
        <f t="shared" si="34"/>
        <v>V</v>
      </c>
      <c r="U36" s="24" t="str">
        <f t="shared" si="34"/>
        <v>S</v>
      </c>
      <c r="V36" s="24" t="str">
        <f t="shared" si="34"/>
        <v>D</v>
      </c>
      <c r="W36" s="24" t="str">
        <f t="shared" si="34"/>
        <v>L</v>
      </c>
      <c r="X36" s="24" t="str">
        <f t="shared" si="34"/>
        <v>M</v>
      </c>
      <c r="Y36" s="24" t="str">
        <f t="shared" si="34"/>
        <v>M</v>
      </c>
      <c r="Z36" s="24" t="str">
        <f t="shared" si="34"/>
        <v>J</v>
      </c>
      <c r="AA36" s="24" t="str">
        <f t="shared" si="34"/>
        <v>V</v>
      </c>
      <c r="AB36" s="24" t="str">
        <f t="shared" si="34"/>
        <v>S</v>
      </c>
      <c r="AC36" s="24" t="str">
        <f t="shared" si="34"/>
        <v>D</v>
      </c>
      <c r="AD36" s="24" t="str">
        <f t="shared" si="34"/>
        <v>L</v>
      </c>
      <c r="AE36" s="24" t="str">
        <f t="shared" si="34"/>
        <v>M</v>
      </c>
      <c r="AF36" s="24" t="str">
        <f t="shared" si="34"/>
        <v>M</v>
      </c>
      <c r="AG36" s="25" t="str">
        <f t="shared" si="34"/>
        <v>J</v>
      </c>
      <c r="AJ36" s="35" t="s">
        <v>28</v>
      </c>
      <c r="AK36" s="83">
        <f>C35</f>
        <v>49</v>
      </c>
      <c r="AL36" s="84"/>
      <c r="AM36" s="85">
        <f>AK36+1</f>
        <v>50</v>
      </c>
      <c r="AN36" s="84"/>
      <c r="AO36" s="86">
        <f>AM36+1</f>
        <v>51</v>
      </c>
      <c r="AP36" s="84"/>
      <c r="AQ36" s="87">
        <f>AO36+1</f>
        <v>52</v>
      </c>
      <c r="AR36" s="84"/>
      <c r="AS36" s="88">
        <f>IF(MAX(C35:AE35)&gt;AQ36,AQ36+1,"")</f>
        <v>53</v>
      </c>
      <c r="AT36" s="89"/>
      <c r="AU36" s="81" t="str">
        <f>IF(AG35&gt;AS36,AS36+1,"")</f>
        <v/>
      </c>
      <c r="AV36" s="82"/>
    </row>
    <row r="37" spans="2:48" ht="18.75" thickBot="1" x14ac:dyDescent="0.3">
      <c r="B37" s="101"/>
      <c r="C37" s="29">
        <f>DATE(annee,11+mois,1)</f>
        <v>46357</v>
      </c>
      <c r="D37" s="22">
        <f>C37+1</f>
        <v>46358</v>
      </c>
      <c r="E37" s="22">
        <f t="shared" ref="E37:AG37" si="35">D37+1</f>
        <v>46359</v>
      </c>
      <c r="F37" s="22">
        <f t="shared" si="35"/>
        <v>46360</v>
      </c>
      <c r="G37" s="22">
        <f t="shared" si="35"/>
        <v>46361</v>
      </c>
      <c r="H37" s="22">
        <f t="shared" si="35"/>
        <v>46362</v>
      </c>
      <c r="I37" s="22">
        <f t="shared" si="35"/>
        <v>46363</v>
      </c>
      <c r="J37" s="22">
        <f t="shared" si="35"/>
        <v>46364</v>
      </c>
      <c r="K37" s="22">
        <f t="shared" si="35"/>
        <v>46365</v>
      </c>
      <c r="L37" s="22">
        <f t="shared" si="35"/>
        <v>46366</v>
      </c>
      <c r="M37" s="22">
        <f t="shared" si="35"/>
        <v>46367</v>
      </c>
      <c r="N37" s="22">
        <f t="shared" si="35"/>
        <v>46368</v>
      </c>
      <c r="O37" s="22">
        <f t="shared" si="35"/>
        <v>46369</v>
      </c>
      <c r="P37" s="22">
        <f t="shared" si="35"/>
        <v>46370</v>
      </c>
      <c r="Q37" s="22">
        <f t="shared" si="35"/>
        <v>46371</v>
      </c>
      <c r="R37" s="22">
        <f t="shared" si="35"/>
        <v>46372</v>
      </c>
      <c r="S37" s="22">
        <f t="shared" si="35"/>
        <v>46373</v>
      </c>
      <c r="T37" s="22">
        <f t="shared" si="35"/>
        <v>46374</v>
      </c>
      <c r="U37" s="22">
        <f t="shared" si="35"/>
        <v>46375</v>
      </c>
      <c r="V37" s="22">
        <f t="shared" si="35"/>
        <v>46376</v>
      </c>
      <c r="W37" s="22">
        <f t="shared" si="35"/>
        <v>46377</v>
      </c>
      <c r="X37" s="22">
        <f t="shared" si="35"/>
        <v>46378</v>
      </c>
      <c r="Y37" s="22">
        <f t="shared" si="35"/>
        <v>46379</v>
      </c>
      <c r="Z37" s="22">
        <f t="shared" si="35"/>
        <v>46380</v>
      </c>
      <c r="AA37" s="22">
        <f t="shared" si="35"/>
        <v>46381</v>
      </c>
      <c r="AB37" s="22">
        <f t="shared" si="35"/>
        <v>46382</v>
      </c>
      <c r="AC37" s="22">
        <f t="shared" si="35"/>
        <v>46383</v>
      </c>
      <c r="AD37" s="22">
        <f t="shared" si="35"/>
        <v>46384</v>
      </c>
      <c r="AE37" s="22">
        <f t="shared" si="35"/>
        <v>46385</v>
      </c>
      <c r="AF37" s="22">
        <f t="shared" si="35"/>
        <v>46386</v>
      </c>
      <c r="AG37" s="23">
        <f t="shared" si="35"/>
        <v>46387</v>
      </c>
      <c r="AJ37" s="35" t="s">
        <v>40</v>
      </c>
      <c r="AK37" s="33">
        <v>1</v>
      </c>
      <c r="AL37" s="36">
        <f>DAY(HLOOKUP(AK36,$C35:$AG37,3,TRUE))</f>
        <v>5</v>
      </c>
      <c r="AM37" s="37">
        <f>DAY(HLOOKUP(AM36,$C35:$AG37,3,FALSE))</f>
        <v>6</v>
      </c>
      <c r="AN37" s="37">
        <f>DAY(HLOOKUP(AM36,$C35:$AG37,3,TRUE))</f>
        <v>12</v>
      </c>
      <c r="AO37" s="38">
        <f>DAY(HLOOKUP(AO36,$C35:$AG37,3,FALSE))</f>
        <v>13</v>
      </c>
      <c r="AP37" s="38">
        <f>DAY(HLOOKUP(AO36,$C35:$AG37,3,TRUE))</f>
        <v>19</v>
      </c>
      <c r="AQ37" s="39">
        <f>DAY(HLOOKUP(AQ36,$C35:$AG37,3,FALSE))</f>
        <v>20</v>
      </c>
      <c r="AR37" s="39">
        <f>DAY(HLOOKUP(AQ36,$C35:$AG37,3,TRUE))</f>
        <v>26</v>
      </c>
      <c r="AS37" s="40">
        <f>IF(AS36&lt;&gt;"",DAY(HLOOKUP(AS36,$C35:$AG37,3,FALSE)),"")</f>
        <v>27</v>
      </c>
      <c r="AT37" s="44">
        <f>IF(AS36&lt;&gt;"",DAY(HLOOKUP(AS36,$C35:$AG37,3,TRUE)),"")</f>
        <v>31</v>
      </c>
      <c r="AU37" s="33" t="str">
        <f>IF(AU36&lt;&gt;"",DAY(HLOOKUP(AU36,$C35:$AG37,3,FALSE)),"")</f>
        <v/>
      </c>
      <c r="AV37" s="34" t="str">
        <f>IF(AU36&lt;&gt;"",DAY(HLOOKUP(AU36,$C35:$AG37,3,TRUE)),"")</f>
        <v/>
      </c>
    </row>
    <row r="38" spans="2:48" ht="13.5" thickTop="1" x14ac:dyDescent="0.2"/>
  </sheetData>
  <mergeCells count="109">
    <mergeCell ref="B36:B37"/>
    <mergeCell ref="B3:B4"/>
    <mergeCell ref="B6:B7"/>
    <mergeCell ref="B9:B10"/>
    <mergeCell ref="B12:B13"/>
    <mergeCell ref="B15:B16"/>
    <mergeCell ref="B18:B19"/>
    <mergeCell ref="AU1:AV1"/>
    <mergeCell ref="AU2:AV2"/>
    <mergeCell ref="AK3:AL3"/>
    <mergeCell ref="AM3:AN3"/>
    <mergeCell ref="B21:B22"/>
    <mergeCell ref="B24:B25"/>
    <mergeCell ref="B27:B28"/>
    <mergeCell ref="B30:B31"/>
    <mergeCell ref="B33:B34"/>
    <mergeCell ref="K1:O1"/>
    <mergeCell ref="AK1:AL1"/>
    <mergeCell ref="AK2:AL2"/>
    <mergeCell ref="AM2:AN2"/>
    <mergeCell ref="AO2:AP2"/>
    <mergeCell ref="AQ2:AR2"/>
    <mergeCell ref="AS2:AT2"/>
    <mergeCell ref="AM1:AN1"/>
    <mergeCell ref="AO1:AP1"/>
    <mergeCell ref="AQ1:AR1"/>
    <mergeCell ref="AS1:AT1"/>
    <mergeCell ref="AQ8:AR8"/>
    <mergeCell ref="AQ11:AR11"/>
    <mergeCell ref="AQ15:AR15"/>
    <mergeCell ref="AQ14:AR14"/>
    <mergeCell ref="AO3:AP3"/>
    <mergeCell ref="AQ3:AR3"/>
    <mergeCell ref="AS3:AT3"/>
    <mergeCell ref="AS9:AT9"/>
    <mergeCell ref="AQ35:AR35"/>
    <mergeCell ref="AK9:AL9"/>
    <mergeCell ref="AM9:AN9"/>
    <mergeCell ref="AO9:AP9"/>
    <mergeCell ref="AQ9:AR9"/>
    <mergeCell ref="AK15:AL15"/>
    <mergeCell ref="AM15:AN15"/>
    <mergeCell ref="AO15:AP15"/>
    <mergeCell ref="AK21:AL21"/>
    <mergeCell ref="AM21:AN21"/>
    <mergeCell ref="AO21:AP21"/>
    <mergeCell ref="AQ21:AR21"/>
    <mergeCell ref="AK27:AL27"/>
    <mergeCell ref="AM27:AN27"/>
    <mergeCell ref="AO27:AP27"/>
    <mergeCell ref="AQ17:AR17"/>
    <mergeCell ref="AQ32:AR32"/>
    <mergeCell ref="AM24:AN24"/>
    <mergeCell ref="AO24:AP24"/>
    <mergeCell ref="AQ24:AR24"/>
    <mergeCell ref="AQ26:AR26"/>
    <mergeCell ref="AQ29:AR29"/>
    <mergeCell ref="AQ27:AR27"/>
    <mergeCell ref="AU9:AV9"/>
    <mergeCell ref="AK12:AL12"/>
    <mergeCell ref="AM12:AN12"/>
    <mergeCell ref="AO12:AP12"/>
    <mergeCell ref="AQ12:AR12"/>
    <mergeCell ref="AS12:AT12"/>
    <mergeCell ref="AU12:AV12"/>
    <mergeCell ref="AU3:AV3"/>
    <mergeCell ref="AK6:AL6"/>
    <mergeCell ref="AM6:AN6"/>
    <mergeCell ref="AO6:AP6"/>
    <mergeCell ref="AQ6:AR6"/>
    <mergeCell ref="AS6:AT6"/>
    <mergeCell ref="AU6:AV6"/>
    <mergeCell ref="AQ5:AR5"/>
    <mergeCell ref="AS24:AT24"/>
    <mergeCell ref="AU24:AV24"/>
    <mergeCell ref="AS15:AT15"/>
    <mergeCell ref="AU15:AV15"/>
    <mergeCell ref="AK18:AL18"/>
    <mergeCell ref="AM18:AN18"/>
    <mergeCell ref="AO18:AP18"/>
    <mergeCell ref="AQ18:AR18"/>
    <mergeCell ref="AS18:AT18"/>
    <mergeCell ref="AU18:AV18"/>
    <mergeCell ref="AQ20:AR20"/>
    <mergeCell ref="AQ23:AR23"/>
    <mergeCell ref="AJ1:AJ2"/>
    <mergeCell ref="AU33:AV33"/>
    <mergeCell ref="AK36:AL36"/>
    <mergeCell ref="AM36:AN36"/>
    <mergeCell ref="AO36:AP36"/>
    <mergeCell ref="AQ36:AR36"/>
    <mergeCell ref="AS36:AT36"/>
    <mergeCell ref="AU36:AV36"/>
    <mergeCell ref="AK33:AL33"/>
    <mergeCell ref="AM33:AN33"/>
    <mergeCell ref="AO33:AP33"/>
    <mergeCell ref="AQ33:AR33"/>
    <mergeCell ref="AS33:AT33"/>
    <mergeCell ref="AS27:AT27"/>
    <mergeCell ref="AU27:AV27"/>
    <mergeCell ref="AK30:AL30"/>
    <mergeCell ref="AM30:AN30"/>
    <mergeCell ref="AO30:AP30"/>
    <mergeCell ref="AQ30:AR30"/>
    <mergeCell ref="AS30:AT30"/>
    <mergeCell ref="AU30:AV30"/>
    <mergeCell ref="AS21:AT21"/>
    <mergeCell ref="AU21:AV21"/>
    <mergeCell ref="AK24:AL24"/>
  </mergeCells>
  <phoneticPr fontId="20" type="noConversion"/>
  <pageMargins left="0.39370078740157483" right="0.19685039370078741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0362EC-D9C5-4693-A7C5-4439DF647DAB}">
  <sheetPr codeName="Feuil5"/>
  <dimension ref="A1:AE157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R28" sqref="R28"/>
    </sheetView>
  </sheetViews>
  <sheetFormatPr baseColWidth="10" defaultRowHeight="12.75" x14ac:dyDescent="0.2"/>
  <cols>
    <col min="1" max="1" width="8.42578125" customWidth="1"/>
    <col min="2" max="2" width="2.7109375" hidden="1" customWidth="1"/>
    <col min="3" max="3" width="3.5703125" customWidth="1"/>
    <col min="4" max="4" width="4.5703125" customWidth="1"/>
    <col min="5" max="10" width="12.7109375" customWidth="1"/>
    <col min="11" max="11" width="13.28515625" bestFit="1" customWidth="1"/>
    <col min="12" max="12" width="12.7109375" customWidth="1"/>
    <col min="13" max="13" width="16.5703125" style="201" customWidth="1"/>
    <col min="14" max="14" width="12.7109375" style="204" customWidth="1"/>
    <col min="15" max="15" width="2.140625" customWidth="1"/>
    <col min="16" max="16" width="13" customWidth="1"/>
    <col min="17" max="22" width="14.5703125" customWidth="1"/>
    <col min="23" max="23" width="14.7109375" customWidth="1"/>
  </cols>
  <sheetData>
    <row r="1" spans="1:31" ht="36" customHeight="1" x14ac:dyDescent="0.3">
      <c r="A1" s="156" t="str">
        <f>SEMAINES!B3</f>
        <v>Janvier</v>
      </c>
      <c r="B1" s="156"/>
      <c r="C1" s="156"/>
      <c r="D1" s="157"/>
      <c r="E1" s="119" t="s">
        <v>53</v>
      </c>
      <c r="F1" s="121" t="s">
        <v>57</v>
      </c>
      <c r="G1" s="121" t="s">
        <v>58</v>
      </c>
      <c r="H1" s="123" t="s">
        <v>54</v>
      </c>
      <c r="I1" s="125" t="s">
        <v>19</v>
      </c>
      <c r="J1" s="121" t="s">
        <v>59</v>
      </c>
      <c r="K1" s="125" t="s">
        <v>55</v>
      </c>
      <c r="L1" s="125" t="s">
        <v>60</v>
      </c>
      <c r="M1" s="196" t="s">
        <v>61</v>
      </c>
      <c r="N1" s="202"/>
      <c r="P1" s="172" t="str">
        <f>SEMAINES!J1&amp;"   "&amp;SEMAINES!K1&amp;"   "&amp;"Mois de "&amp;A1</f>
        <v>ANNEE   2026   Mois de Janvier</v>
      </c>
      <c r="Q1" s="173"/>
      <c r="R1" s="173"/>
      <c r="S1" s="173"/>
      <c r="T1" s="173"/>
      <c r="U1" s="173"/>
      <c r="V1" s="173"/>
      <c r="W1" s="174"/>
    </row>
    <row r="2" spans="1:31" ht="18.75" thickBot="1" x14ac:dyDescent="0.3">
      <c r="A2" s="68" t="s">
        <v>28</v>
      </c>
      <c r="B2" s="56"/>
      <c r="C2" s="161" t="s">
        <v>41</v>
      </c>
      <c r="D2" s="162"/>
      <c r="E2" s="120"/>
      <c r="F2" s="122"/>
      <c r="G2" s="122"/>
      <c r="H2" s="124"/>
      <c r="I2" s="126"/>
      <c r="J2" s="122"/>
      <c r="K2" s="126"/>
      <c r="L2" s="126"/>
      <c r="M2" s="197"/>
      <c r="N2" s="203"/>
      <c r="P2" s="175"/>
      <c r="Q2" s="176"/>
      <c r="R2" s="176"/>
      <c r="S2" s="176"/>
      <c r="T2" s="176"/>
      <c r="U2" s="176"/>
      <c r="V2" s="176"/>
      <c r="W2" s="177"/>
    </row>
    <row r="3" spans="1:31" ht="12.75" customHeight="1" x14ac:dyDescent="0.2">
      <c r="A3" s="146">
        <v>1</v>
      </c>
      <c r="B3" s="57">
        <f>A3</f>
        <v>1</v>
      </c>
      <c r="C3" s="149" t="str">
        <f>TEXT(SEMAINES!C$3,"j")</f>
        <v>J</v>
      </c>
      <c r="D3" s="158">
        <f>SEMAINES!$C$4</f>
        <v>46023</v>
      </c>
      <c r="E3" s="47"/>
      <c r="F3" s="48"/>
      <c r="G3" s="48"/>
      <c r="H3" s="48"/>
      <c r="I3" s="48"/>
      <c r="J3" s="47"/>
      <c r="K3" s="65">
        <f>SUM(E3:J3)</f>
        <v>0</v>
      </c>
      <c r="L3" s="48"/>
      <c r="M3" s="198">
        <f>K3+K4+K5+K6+K7+L3+L4+L5+L6+L7</f>
        <v>0</v>
      </c>
      <c r="N3" s="49"/>
      <c r="P3" s="127" t="s">
        <v>56</v>
      </c>
      <c r="Q3" s="107" t="str">
        <f>SEMAINES!AK4&amp;"  "&amp;SEMAINES!AL4</f>
        <v>1  3</v>
      </c>
      <c r="R3" s="109" t="str">
        <f>SEMAINES!AM4&amp;"  "&amp;SEMAINES!AN4</f>
        <v>4  10</v>
      </c>
      <c r="S3" s="111" t="str">
        <f>SEMAINES!AO4&amp;"  "&amp;SEMAINES!AP4</f>
        <v>11  17</v>
      </c>
      <c r="T3" s="113" t="str">
        <f>SEMAINES!AQ4&amp;"  "&amp;SEMAINES!AR4</f>
        <v>18  24</v>
      </c>
      <c r="U3" s="115" t="str">
        <f>SEMAINES!AS4&amp;"  "&amp;SEMAINES!AT4</f>
        <v>25  31</v>
      </c>
      <c r="V3" s="117" t="str">
        <f>IF(SEMAINES!AU3&lt;&gt;"",SEMAINES!AU4&amp;"  "&amp;SEMAINES!AV4,"")</f>
        <v/>
      </c>
      <c r="W3" s="178" t="s">
        <v>55</v>
      </c>
    </row>
    <row r="4" spans="1:31" ht="12.75" customHeight="1" thickBot="1" x14ac:dyDescent="0.25">
      <c r="A4" s="154"/>
      <c r="B4" s="58">
        <f>A3</f>
        <v>1</v>
      </c>
      <c r="C4" s="150"/>
      <c r="D4" s="159"/>
      <c r="E4" s="50"/>
      <c r="F4" s="51"/>
      <c r="G4" s="51"/>
      <c r="H4" s="51"/>
      <c r="I4" s="51"/>
      <c r="J4" s="50"/>
      <c r="K4" s="66">
        <f t="shared" ref="K4:K67" si="0">SUM(E4:J4)</f>
        <v>0</v>
      </c>
      <c r="L4" s="51"/>
      <c r="M4" s="199"/>
      <c r="N4" s="52"/>
      <c r="P4" s="128"/>
      <c r="Q4" s="108"/>
      <c r="R4" s="110"/>
      <c r="S4" s="112"/>
      <c r="T4" s="114"/>
      <c r="U4" s="116"/>
      <c r="V4" s="118"/>
      <c r="W4" s="179"/>
    </row>
    <row r="5" spans="1:31" ht="12.75" customHeight="1" x14ac:dyDescent="0.2">
      <c r="A5" s="154"/>
      <c r="B5" s="58">
        <f>A3</f>
        <v>1</v>
      </c>
      <c r="C5" s="150"/>
      <c r="D5" s="159"/>
      <c r="E5" s="50"/>
      <c r="F5" s="51"/>
      <c r="G5" s="51"/>
      <c r="H5" s="51"/>
      <c r="I5" s="51"/>
      <c r="J5" s="50"/>
      <c r="K5" s="66">
        <f t="shared" si="0"/>
        <v>0</v>
      </c>
      <c r="L5" s="51"/>
      <c r="M5" s="199"/>
      <c r="N5" s="52"/>
      <c r="P5" s="137" t="s">
        <v>53</v>
      </c>
      <c r="Q5" s="140">
        <f>SUMIF($B$3:$B$157,"=1",$E$3:$E$157)</f>
        <v>0</v>
      </c>
      <c r="R5" s="138">
        <f>SUMIF($B$3:$B$157,"=2",$E$3:$E$157)</f>
        <v>0</v>
      </c>
      <c r="S5" s="141">
        <f>SUMIF($B$3:$B$157,"=3",$E$3:$E$157)</f>
        <v>0</v>
      </c>
      <c r="T5" s="142">
        <f>SUMIF($B$3:$B$157,"=4",$E$3:$E$157)</f>
        <v>0</v>
      </c>
      <c r="U5" s="133">
        <f>SUMIF($B$3:$B$157,"=5",$E$3:$E$157)</f>
        <v>0</v>
      </c>
      <c r="V5" s="134" t="str">
        <f>IF(V$3&lt;&gt;"",SUMIF($B$3:$B$157,"=6",$E$3:$E$157),"")</f>
        <v/>
      </c>
      <c r="W5" s="180">
        <f>SUM(Q5:V6)</f>
        <v>0</v>
      </c>
    </row>
    <row r="6" spans="1:31" ht="12.75" customHeight="1" x14ac:dyDescent="0.2">
      <c r="A6" s="154"/>
      <c r="B6" s="58">
        <f>A3</f>
        <v>1</v>
      </c>
      <c r="C6" s="150"/>
      <c r="D6" s="159"/>
      <c r="E6" s="50"/>
      <c r="F6" s="51"/>
      <c r="G6" s="51"/>
      <c r="H6" s="51"/>
      <c r="I6" s="51"/>
      <c r="J6" s="50"/>
      <c r="K6" s="66">
        <f t="shared" si="0"/>
        <v>0</v>
      </c>
      <c r="L6" s="51"/>
      <c r="M6" s="199"/>
      <c r="N6" s="52"/>
      <c r="P6" s="130"/>
      <c r="Q6" s="131"/>
      <c r="R6" s="139"/>
      <c r="S6" s="135"/>
      <c r="T6" s="136"/>
      <c r="U6" s="105"/>
      <c r="V6" s="106"/>
      <c r="W6" s="167"/>
    </row>
    <row r="7" spans="1:31" ht="12.75" customHeight="1" thickBot="1" x14ac:dyDescent="0.25">
      <c r="A7" s="155"/>
      <c r="B7" s="59">
        <f>A3</f>
        <v>1</v>
      </c>
      <c r="C7" s="151"/>
      <c r="D7" s="160"/>
      <c r="E7" s="53"/>
      <c r="F7" s="54"/>
      <c r="G7" s="54"/>
      <c r="H7" s="54"/>
      <c r="I7" s="54"/>
      <c r="J7" s="53"/>
      <c r="K7" s="67">
        <f t="shared" si="0"/>
        <v>0</v>
      </c>
      <c r="L7" s="54"/>
      <c r="M7" s="200"/>
      <c r="N7" s="55"/>
      <c r="P7" s="129" t="s">
        <v>57</v>
      </c>
      <c r="Q7" s="131">
        <f>SUMIF($B$3:$B$157,"=1",$F$3:$F$157)</f>
        <v>0</v>
      </c>
      <c r="R7" s="132">
        <f>SUMIF($B$3:$B$157,"=2",$F$3:$F$157)</f>
        <v>0</v>
      </c>
      <c r="S7" s="135">
        <f>SUMIF($B$3:$B$157,"=3",$F$3:$F$157)</f>
        <v>0</v>
      </c>
      <c r="T7" s="136">
        <f>SUMIF($B$3:$B$157,"=4",$F$3:$F$157)</f>
        <v>0</v>
      </c>
      <c r="U7" s="105">
        <f>SUMIF($B$3:$B$157,"=5",$F$3:$F$157)</f>
        <v>0</v>
      </c>
      <c r="V7" s="106" t="str">
        <f>IF(V$3&lt;&gt;"",SUMIF($B$3:$B$157,"=6",$F$3:$F$157),"")</f>
        <v/>
      </c>
      <c r="W7" s="167">
        <f t="shared" ref="W7" si="1">SUM(Q7:V8)</f>
        <v>0</v>
      </c>
    </row>
    <row r="8" spans="1:31" ht="12.75" customHeight="1" x14ac:dyDescent="0.2">
      <c r="A8" s="143">
        <f>WEEKNUM(D8)</f>
        <v>1</v>
      </c>
      <c r="B8" s="57">
        <f t="shared" ref="B8" si="2">A8</f>
        <v>1</v>
      </c>
      <c r="C8" s="149" t="str">
        <f>TEXT(SEMAINES!D$3,"j")</f>
        <v>V</v>
      </c>
      <c r="D8" s="158">
        <f>SEMAINES!D4</f>
        <v>46024</v>
      </c>
      <c r="E8" s="47"/>
      <c r="F8" s="48"/>
      <c r="G8" s="48"/>
      <c r="H8" s="48"/>
      <c r="I8" s="48"/>
      <c r="J8" s="47"/>
      <c r="K8" s="65">
        <f t="shared" si="0"/>
        <v>0</v>
      </c>
      <c r="L8" s="48"/>
      <c r="M8" s="198">
        <f t="shared" ref="M8" si="3">K8+K9+K10+K11+K12+L8+L9+L10+L11+L12</f>
        <v>0</v>
      </c>
      <c r="N8" s="49"/>
      <c r="P8" s="130"/>
      <c r="Q8" s="131"/>
      <c r="R8" s="132"/>
      <c r="S8" s="135"/>
      <c r="T8" s="136"/>
      <c r="U8" s="105"/>
      <c r="V8" s="106"/>
      <c r="W8" s="167"/>
    </row>
    <row r="9" spans="1:31" ht="12.75" customHeight="1" x14ac:dyDescent="0.2">
      <c r="A9" s="144"/>
      <c r="B9" s="58">
        <f t="shared" ref="B9" si="4">A8</f>
        <v>1</v>
      </c>
      <c r="C9" s="150"/>
      <c r="D9" s="163"/>
      <c r="E9" s="50"/>
      <c r="F9" s="51"/>
      <c r="G9" s="51"/>
      <c r="H9" s="51"/>
      <c r="I9" s="51"/>
      <c r="J9" s="50"/>
      <c r="K9" s="66">
        <f t="shared" si="0"/>
        <v>0</v>
      </c>
      <c r="L9" s="51"/>
      <c r="M9" s="199"/>
      <c r="N9" s="52"/>
      <c r="P9" s="129" t="s">
        <v>58</v>
      </c>
      <c r="Q9" s="131">
        <f>SUMIF($B$3:$B$157,"=1",$G$3:$G$157)</f>
        <v>0</v>
      </c>
      <c r="R9" s="132">
        <f>SUMIF($B$3:$B$157,"=2",$G$3:$G$157)</f>
        <v>0</v>
      </c>
      <c r="S9" s="135">
        <f>SUMIF($B$3:$B$157,"=3",$G$3:$G$157)</f>
        <v>0</v>
      </c>
      <c r="T9" s="136">
        <f>SUMIF($B$3:$B$157,"=4",$G$3:$G$157)</f>
        <v>0</v>
      </c>
      <c r="U9" s="105">
        <f>SUMIF($B$3:$B$157,"=5",$G$3:$G$157)</f>
        <v>0</v>
      </c>
      <c r="V9" s="106" t="str">
        <f>IF(V$3&lt;&gt;"",SUMIF($B$3:$B$157,"=6",$G$3:$G$157),"")</f>
        <v/>
      </c>
      <c r="W9" s="167">
        <f t="shared" ref="W9" si="5">SUM(Q9:V10)</f>
        <v>0</v>
      </c>
    </row>
    <row r="10" spans="1:31" ht="12.75" customHeight="1" x14ac:dyDescent="0.2">
      <c r="A10" s="144"/>
      <c r="B10" s="58">
        <f t="shared" ref="B10" si="6">A8</f>
        <v>1</v>
      </c>
      <c r="C10" s="150"/>
      <c r="D10" s="163"/>
      <c r="E10" s="50"/>
      <c r="F10" s="51"/>
      <c r="G10" s="51"/>
      <c r="H10" s="51"/>
      <c r="I10" s="51"/>
      <c r="J10" s="50"/>
      <c r="K10" s="66">
        <f t="shared" si="0"/>
        <v>0</v>
      </c>
      <c r="L10" s="51"/>
      <c r="M10" s="199"/>
      <c r="N10" s="52"/>
      <c r="P10" s="130"/>
      <c r="Q10" s="131"/>
      <c r="R10" s="132"/>
      <c r="S10" s="135"/>
      <c r="T10" s="136"/>
      <c r="U10" s="105"/>
      <c r="V10" s="106"/>
      <c r="W10" s="167"/>
    </row>
    <row r="11" spans="1:31" ht="12.75" customHeight="1" x14ac:dyDescent="0.2">
      <c r="A11" s="144"/>
      <c r="B11" s="58">
        <f t="shared" ref="B11" si="7">A8</f>
        <v>1</v>
      </c>
      <c r="C11" s="150"/>
      <c r="D11" s="163"/>
      <c r="E11" s="50"/>
      <c r="F11" s="51"/>
      <c r="G11" s="51"/>
      <c r="H11" s="51"/>
      <c r="I11" s="51"/>
      <c r="J11" s="50"/>
      <c r="K11" s="66">
        <f t="shared" si="0"/>
        <v>0</v>
      </c>
      <c r="L11" s="51"/>
      <c r="M11" s="199"/>
      <c r="N11" s="52"/>
      <c r="O11" s="19"/>
      <c r="P11" s="129" t="s">
        <v>54</v>
      </c>
      <c r="Q11" s="131">
        <f>SUMIF($B$3:$B$157,"=1",$H$3:$H$157)</f>
        <v>0</v>
      </c>
      <c r="R11" s="132">
        <f>SUMIF($B$3:$B$157,"=2",$H$3:$H$157)</f>
        <v>0</v>
      </c>
      <c r="S11" s="135">
        <f>SUMIF($B$3:$B$157,"=3",$H$3:$H$157)</f>
        <v>0</v>
      </c>
      <c r="T11" s="136">
        <f>SUMIF($B$3:$B$157,"=4",$H$3:$H$157)</f>
        <v>0</v>
      </c>
      <c r="U11" s="105">
        <f>SUMIF($B$3:$B$157,"=5",$H$3:$H$157)</f>
        <v>0</v>
      </c>
      <c r="V11" s="106" t="str">
        <f>IF(V$3&lt;&gt;"",SUMIF($B$3:$B$157,"=6",$H$3:$H$157),"")</f>
        <v/>
      </c>
      <c r="W11" s="167">
        <f t="shared" ref="W11" si="8">SUM(Q11:V12)</f>
        <v>0</v>
      </c>
      <c r="X11" s="19"/>
      <c r="Y11" s="19"/>
      <c r="Z11" s="19"/>
      <c r="AA11" s="19"/>
      <c r="AB11" s="19"/>
      <c r="AC11" s="19"/>
      <c r="AD11" s="19"/>
      <c r="AE11" s="19"/>
    </row>
    <row r="12" spans="1:31" ht="12.75" customHeight="1" thickBot="1" x14ac:dyDescent="0.25">
      <c r="A12" s="145"/>
      <c r="B12" s="59">
        <f t="shared" ref="B12" si="9">A8</f>
        <v>1</v>
      </c>
      <c r="C12" s="151"/>
      <c r="D12" s="164"/>
      <c r="E12" s="53"/>
      <c r="F12" s="54"/>
      <c r="G12" s="54"/>
      <c r="H12" s="54"/>
      <c r="I12" s="54"/>
      <c r="J12" s="53"/>
      <c r="K12" s="67">
        <f t="shared" si="0"/>
        <v>0</v>
      </c>
      <c r="L12" s="54"/>
      <c r="M12" s="200"/>
      <c r="N12" s="55"/>
      <c r="P12" s="130"/>
      <c r="Q12" s="131"/>
      <c r="R12" s="132"/>
      <c r="S12" s="135"/>
      <c r="T12" s="136"/>
      <c r="U12" s="105"/>
      <c r="V12" s="106"/>
      <c r="W12" s="167"/>
    </row>
    <row r="13" spans="1:31" ht="12.75" customHeight="1" x14ac:dyDescent="0.2">
      <c r="A13" s="143">
        <f>WEEKNUM(D13)</f>
        <v>1</v>
      </c>
      <c r="B13" s="57">
        <f t="shared" ref="B13" si="10">A13</f>
        <v>1</v>
      </c>
      <c r="C13" s="149" t="str">
        <f>TEXT(SEMAINES!E$3,"j")</f>
        <v>S</v>
      </c>
      <c r="D13" s="158">
        <f>SEMAINES!E4</f>
        <v>46025</v>
      </c>
      <c r="E13" s="47"/>
      <c r="F13" s="48"/>
      <c r="G13" s="48"/>
      <c r="H13" s="48"/>
      <c r="I13" s="48"/>
      <c r="J13" s="47"/>
      <c r="K13" s="65">
        <f t="shared" si="0"/>
        <v>0</v>
      </c>
      <c r="L13" s="48"/>
      <c r="M13" s="198">
        <f t="shared" ref="M13" si="11">K13+K14+K15+K16+K17+L13+L14+L15+L16+L17</f>
        <v>0</v>
      </c>
      <c r="N13" s="49"/>
      <c r="P13" s="129" t="s">
        <v>62</v>
      </c>
      <c r="Q13" s="131">
        <f>SUMIF($B$3:$B$157,"=1",$I$3:$I$157)</f>
        <v>0</v>
      </c>
      <c r="R13" s="132">
        <f>SUMIF($B$3:$B$157,"=2",$I$3:$I$157)</f>
        <v>0</v>
      </c>
      <c r="S13" s="135">
        <f>SUMIF($B$3:$B$157,"=3",$I$3:$I$157)</f>
        <v>0</v>
      </c>
      <c r="T13" s="136">
        <f>SUMIF($B$3:$B$157,"=4",$I$3:$I$157)</f>
        <v>0</v>
      </c>
      <c r="U13" s="105">
        <f>SUMIF($B$3:$B$157,"=5",$I$3:$I$157)</f>
        <v>0</v>
      </c>
      <c r="V13" s="106" t="str">
        <f>IF(V$3&lt;&gt;"",SUMIF($B$3:$B$157,"=6",$I$3:$I$157),"")</f>
        <v/>
      </c>
      <c r="W13" s="167">
        <f t="shared" ref="W13" si="12">SUM(Q13:V14)</f>
        <v>0</v>
      </c>
    </row>
    <row r="14" spans="1:31" ht="12.75" customHeight="1" x14ac:dyDescent="0.2">
      <c r="A14" s="144"/>
      <c r="B14" s="58">
        <f t="shared" ref="B14" si="13">A13</f>
        <v>1</v>
      </c>
      <c r="C14" s="150"/>
      <c r="D14" s="163"/>
      <c r="E14" s="50"/>
      <c r="F14" s="51"/>
      <c r="G14" s="51"/>
      <c r="H14" s="51"/>
      <c r="I14" s="51"/>
      <c r="J14" s="50"/>
      <c r="K14" s="66">
        <f t="shared" si="0"/>
        <v>0</v>
      </c>
      <c r="L14" s="51"/>
      <c r="M14" s="199"/>
      <c r="N14" s="52"/>
      <c r="P14" s="130"/>
      <c r="Q14" s="131"/>
      <c r="R14" s="132"/>
      <c r="S14" s="135"/>
      <c r="T14" s="136"/>
      <c r="U14" s="105"/>
      <c r="V14" s="106"/>
      <c r="W14" s="167"/>
    </row>
    <row r="15" spans="1:31" ht="12.75" customHeight="1" x14ac:dyDescent="0.2">
      <c r="A15" s="144"/>
      <c r="B15" s="58">
        <f t="shared" ref="B15" si="14">A13</f>
        <v>1</v>
      </c>
      <c r="C15" s="150"/>
      <c r="D15" s="163"/>
      <c r="E15" s="50"/>
      <c r="F15" s="51"/>
      <c r="G15" s="51"/>
      <c r="H15" s="51"/>
      <c r="I15" s="51"/>
      <c r="J15" s="50"/>
      <c r="K15" s="66">
        <f t="shared" si="0"/>
        <v>0</v>
      </c>
      <c r="L15" s="51"/>
      <c r="M15" s="199"/>
      <c r="N15" s="52"/>
      <c r="P15" s="129" t="s">
        <v>59</v>
      </c>
      <c r="Q15" s="131">
        <f>SUMIF($B$3:$B$157,"=1",$J$3:$J$157)</f>
        <v>0</v>
      </c>
      <c r="R15" s="132">
        <f>SUMIF($B$3:$B$157,"=2",$J$3:$J$157)</f>
        <v>0</v>
      </c>
      <c r="S15" s="135">
        <f>SUMIF($B$3:$B$157,"=3",$J$3:$J$157)</f>
        <v>0</v>
      </c>
      <c r="T15" s="136">
        <f>SUMIF($B$3:$B$157,"=4",$J$3:$J$157)</f>
        <v>0</v>
      </c>
      <c r="U15" s="105">
        <f>SUMIF($B$3:$B$157,"=5",$J$3:$J$157)</f>
        <v>0</v>
      </c>
      <c r="V15" s="106" t="str">
        <f>IF(V$3&lt;&gt;"",SUMIF($B$3:$B$157,"=6",$J$3:$J$157),"")</f>
        <v/>
      </c>
      <c r="W15" s="167">
        <f t="shared" ref="W15" si="15">SUM(Q15:V16)</f>
        <v>0</v>
      </c>
    </row>
    <row r="16" spans="1:31" ht="12.75" customHeight="1" x14ac:dyDescent="0.2">
      <c r="A16" s="144"/>
      <c r="B16" s="58">
        <f t="shared" ref="B16" si="16">A13</f>
        <v>1</v>
      </c>
      <c r="C16" s="150"/>
      <c r="D16" s="163"/>
      <c r="E16" s="50"/>
      <c r="F16" s="51"/>
      <c r="G16" s="51"/>
      <c r="H16" s="51"/>
      <c r="I16" s="51"/>
      <c r="J16" s="50"/>
      <c r="K16" s="66">
        <f t="shared" si="0"/>
        <v>0</v>
      </c>
      <c r="L16" s="51"/>
      <c r="M16" s="199"/>
      <c r="N16" s="52"/>
      <c r="P16" s="130"/>
      <c r="Q16" s="131"/>
      <c r="R16" s="132"/>
      <c r="S16" s="135"/>
      <c r="T16" s="136"/>
      <c r="U16" s="105"/>
      <c r="V16" s="106"/>
      <c r="W16" s="167"/>
    </row>
    <row r="17" spans="1:23" ht="12.75" customHeight="1" thickBot="1" x14ac:dyDescent="0.25">
      <c r="A17" s="145"/>
      <c r="B17" s="59">
        <f t="shared" ref="B17" si="17">A13</f>
        <v>1</v>
      </c>
      <c r="C17" s="151"/>
      <c r="D17" s="164"/>
      <c r="E17" s="53"/>
      <c r="F17" s="54"/>
      <c r="G17" s="54"/>
      <c r="H17" s="54"/>
      <c r="I17" s="54"/>
      <c r="J17" s="53"/>
      <c r="K17" s="67">
        <f t="shared" si="0"/>
        <v>0</v>
      </c>
      <c r="L17" s="54"/>
      <c r="M17" s="200"/>
      <c r="N17" s="55"/>
      <c r="P17" s="129" t="s">
        <v>60</v>
      </c>
      <c r="Q17" s="131">
        <f>SUMIF($B$3:$B$157,"=1",$L$3:$L$157)</f>
        <v>0</v>
      </c>
      <c r="R17" s="132">
        <f>SUMIF($B$3:$B$157,"=2",$L$3:$L$157)</f>
        <v>0</v>
      </c>
      <c r="S17" s="135">
        <f>SUMIF($B$3:$B$157,"=3",$L$3:$L$157)</f>
        <v>0</v>
      </c>
      <c r="T17" s="136">
        <f>SUMIF($B$3:$B$157,"=4",$L$3:$L$157)</f>
        <v>0</v>
      </c>
      <c r="U17" s="105">
        <f>SUMIF($B$3:$B$157,"=5",$L$3:$L$157)</f>
        <v>0</v>
      </c>
      <c r="V17" s="106" t="str">
        <f>IF(V$3&lt;&gt;"",SUMIF($B$3:$B$157,"=6",$L$3:$L$157),"")</f>
        <v/>
      </c>
      <c r="W17" s="167">
        <f t="shared" ref="W17" si="18">SUM(Q17:V18)</f>
        <v>0</v>
      </c>
    </row>
    <row r="18" spans="1:23" ht="12.75" customHeight="1" x14ac:dyDescent="0.2">
      <c r="A18" s="143">
        <f>WEEKNUM(D18)</f>
        <v>2</v>
      </c>
      <c r="B18" s="57">
        <f t="shared" ref="B18" si="19">A18</f>
        <v>2</v>
      </c>
      <c r="C18" s="149" t="str">
        <f>TEXT(SEMAINES!F$3,"j")</f>
        <v>D</v>
      </c>
      <c r="D18" s="158">
        <f>SEMAINES!F4</f>
        <v>46026</v>
      </c>
      <c r="E18" s="47"/>
      <c r="F18" s="48"/>
      <c r="G18" s="48"/>
      <c r="H18" s="48"/>
      <c r="I18" s="48"/>
      <c r="J18" s="47"/>
      <c r="K18" s="65">
        <f t="shared" si="0"/>
        <v>0</v>
      </c>
      <c r="L18" s="48"/>
      <c r="M18" s="198">
        <f t="shared" ref="M18" si="20">K18+K19+K20+K21+K22+L18+L19+L20+L21+L22</f>
        <v>0</v>
      </c>
      <c r="N18" s="49"/>
      <c r="P18" s="130"/>
      <c r="Q18" s="131"/>
      <c r="R18" s="132"/>
      <c r="S18" s="135"/>
      <c r="T18" s="136"/>
      <c r="U18" s="105"/>
      <c r="V18" s="106"/>
      <c r="W18" s="167"/>
    </row>
    <row r="19" spans="1:23" ht="12.75" customHeight="1" x14ac:dyDescent="0.2">
      <c r="A19" s="144"/>
      <c r="B19" s="58">
        <f t="shared" ref="B19" si="21">A18</f>
        <v>2</v>
      </c>
      <c r="C19" s="150"/>
      <c r="D19" s="163"/>
      <c r="E19" s="50"/>
      <c r="F19" s="51"/>
      <c r="G19" s="51"/>
      <c r="H19" s="51"/>
      <c r="I19" s="51"/>
      <c r="J19" s="50"/>
      <c r="K19" s="66">
        <f t="shared" si="0"/>
        <v>0</v>
      </c>
      <c r="L19" s="51"/>
      <c r="M19" s="199"/>
      <c r="N19" s="52"/>
      <c r="P19" s="129" t="s">
        <v>55</v>
      </c>
      <c r="Q19" s="181">
        <f>SUMIF($B$3:$B$157,"=1",$K$3:$K$157)</f>
        <v>0</v>
      </c>
      <c r="R19" s="182">
        <f>SUMIF($B$3:$B$157,"=2",$K$3:$K$157)</f>
        <v>0</v>
      </c>
      <c r="S19" s="183">
        <f>SUMIF($B$3:$B$157,"=3",$K3:$IK$157)</f>
        <v>0</v>
      </c>
      <c r="T19" s="184">
        <f>SUMIF($B$3:$B$157,"=4",$K$3:$K$157)</f>
        <v>0</v>
      </c>
      <c r="U19" s="185">
        <f>SUMIF($B$3:$B$157,"=5",$K$3:$K$157)</f>
        <v>0</v>
      </c>
      <c r="V19" s="186" t="str">
        <f>IF(V$3&lt;&gt;"",SUMIF($B$3:$B$157,"=6",$K$3:$K$157),"")</f>
        <v/>
      </c>
      <c r="W19" s="167">
        <f t="shared" ref="W19" si="22">SUM(Q19:V20)</f>
        <v>0</v>
      </c>
    </row>
    <row r="20" spans="1:23" ht="12.75" customHeight="1" x14ac:dyDescent="0.2">
      <c r="A20" s="144"/>
      <c r="B20" s="58">
        <f t="shared" ref="B20" si="23">A18</f>
        <v>2</v>
      </c>
      <c r="C20" s="150"/>
      <c r="D20" s="163"/>
      <c r="E20" s="50"/>
      <c r="F20" s="51"/>
      <c r="G20" s="51"/>
      <c r="H20" s="51"/>
      <c r="I20" s="51"/>
      <c r="J20" s="50"/>
      <c r="K20" s="66">
        <f t="shared" si="0"/>
        <v>0</v>
      </c>
      <c r="L20" s="51"/>
      <c r="M20" s="199"/>
      <c r="N20" s="52"/>
      <c r="P20" s="130"/>
      <c r="Q20" s="181"/>
      <c r="R20" s="182"/>
      <c r="S20" s="183"/>
      <c r="T20" s="184"/>
      <c r="U20" s="185"/>
      <c r="V20" s="186"/>
      <c r="W20" s="167"/>
    </row>
    <row r="21" spans="1:23" ht="12.75" customHeight="1" x14ac:dyDescent="0.2">
      <c r="A21" s="144"/>
      <c r="B21" s="58">
        <f t="shared" ref="B21" si="24">A18</f>
        <v>2</v>
      </c>
      <c r="C21" s="150"/>
      <c r="D21" s="163"/>
      <c r="E21" s="50"/>
      <c r="F21" s="51"/>
      <c r="G21" s="51"/>
      <c r="H21" s="51"/>
      <c r="I21" s="51"/>
      <c r="J21" s="50"/>
      <c r="K21" s="66">
        <f t="shared" si="0"/>
        <v>0</v>
      </c>
      <c r="L21" s="51"/>
      <c r="M21" s="199"/>
      <c r="N21" s="52"/>
      <c r="P21" s="129"/>
      <c r="Q21" s="131"/>
      <c r="R21" s="132"/>
      <c r="S21" s="135"/>
      <c r="T21" s="136"/>
      <c r="U21" s="105"/>
      <c r="V21" s="106"/>
      <c r="W21" s="167">
        <f t="shared" ref="W21" si="25">SUM(Q21:V22)</f>
        <v>0</v>
      </c>
    </row>
    <row r="22" spans="1:23" ht="12.75" customHeight="1" thickBot="1" x14ac:dyDescent="0.25">
      <c r="A22" s="145"/>
      <c r="B22" s="59">
        <f t="shared" ref="B22" si="26">A18</f>
        <v>2</v>
      </c>
      <c r="C22" s="151"/>
      <c r="D22" s="164"/>
      <c r="E22" s="53"/>
      <c r="F22" s="54"/>
      <c r="G22" s="54"/>
      <c r="H22" s="54"/>
      <c r="I22" s="54"/>
      <c r="J22" s="53"/>
      <c r="K22" s="67">
        <f t="shared" si="0"/>
        <v>0</v>
      </c>
      <c r="L22" s="54"/>
      <c r="M22" s="200"/>
      <c r="N22" s="55"/>
      <c r="P22" s="165"/>
      <c r="Q22" s="166"/>
      <c r="R22" s="132"/>
      <c r="S22" s="135"/>
      <c r="T22" s="136"/>
      <c r="U22" s="105"/>
      <c r="V22" s="106"/>
      <c r="W22" s="167"/>
    </row>
    <row r="23" spans="1:23" ht="12.75" customHeight="1" x14ac:dyDescent="0.2">
      <c r="A23" s="143">
        <f>WEEKNUM(D23)</f>
        <v>2</v>
      </c>
      <c r="B23" s="57">
        <f t="shared" ref="B23" si="27">A23</f>
        <v>2</v>
      </c>
      <c r="C23" s="149" t="str">
        <f>TEXT(SEMAINES!G$3,"j")</f>
        <v>L</v>
      </c>
      <c r="D23" s="158">
        <f>SEMAINES!G4</f>
        <v>46027</v>
      </c>
      <c r="E23" s="47"/>
      <c r="F23" s="48"/>
      <c r="G23" s="48"/>
      <c r="H23" s="48"/>
      <c r="I23" s="48"/>
      <c r="J23" s="47"/>
      <c r="K23" s="65">
        <f t="shared" si="0"/>
        <v>0</v>
      </c>
      <c r="L23" s="48"/>
      <c r="M23" s="198">
        <f t="shared" ref="M23" si="28">K23+K24+K25+K26+K27+L23+L24+L25+L26+L27</f>
        <v>0</v>
      </c>
      <c r="N23" s="49"/>
      <c r="P23" s="73"/>
      <c r="Q23" s="73"/>
      <c r="R23" s="73"/>
      <c r="S23" s="73"/>
      <c r="T23" s="73"/>
      <c r="U23" s="73"/>
      <c r="V23" s="73"/>
      <c r="W23" s="168">
        <f>SUM(W5:W22)</f>
        <v>0</v>
      </c>
    </row>
    <row r="24" spans="1:23" ht="12.75" customHeight="1" thickBot="1" x14ac:dyDescent="0.25">
      <c r="A24" s="144"/>
      <c r="B24" s="58">
        <f t="shared" ref="B24" si="29">A23</f>
        <v>2</v>
      </c>
      <c r="C24" s="150"/>
      <c r="D24" s="163"/>
      <c r="E24" s="50"/>
      <c r="F24" s="51"/>
      <c r="G24" s="51"/>
      <c r="H24" s="51"/>
      <c r="I24" s="51"/>
      <c r="J24" s="50"/>
      <c r="K24" s="66">
        <f t="shared" si="0"/>
        <v>0</v>
      </c>
      <c r="L24" s="51"/>
      <c r="M24" s="199"/>
      <c r="N24" s="52"/>
      <c r="P24" s="73"/>
      <c r="Q24" s="73"/>
      <c r="R24" s="73"/>
      <c r="S24" s="73"/>
      <c r="T24" s="73"/>
      <c r="U24" s="73"/>
      <c r="V24" s="73"/>
      <c r="W24" s="169"/>
    </row>
    <row r="25" spans="1:23" ht="12.75" customHeight="1" x14ac:dyDescent="0.2">
      <c r="A25" s="144"/>
      <c r="B25" s="58">
        <f t="shared" ref="B25" si="30">A23</f>
        <v>2</v>
      </c>
      <c r="C25" s="150"/>
      <c r="D25" s="163"/>
      <c r="E25" s="50"/>
      <c r="F25" s="51"/>
      <c r="G25" s="51"/>
      <c r="H25" s="51"/>
      <c r="I25" s="51"/>
      <c r="J25" s="50"/>
      <c r="K25" s="66">
        <f t="shared" si="0"/>
        <v>0</v>
      </c>
      <c r="L25" s="51"/>
      <c r="M25" s="199"/>
      <c r="N25" s="52"/>
      <c r="P25" s="73"/>
      <c r="Q25" s="73"/>
      <c r="R25" s="73"/>
      <c r="S25" s="73"/>
      <c r="T25" s="73"/>
      <c r="U25" s="73"/>
      <c r="V25" s="73"/>
      <c r="W25" s="170" t="s">
        <v>63</v>
      </c>
    </row>
    <row r="26" spans="1:23" ht="12.75" customHeight="1" x14ac:dyDescent="0.2">
      <c r="A26" s="144"/>
      <c r="B26" s="58">
        <f t="shared" ref="B26" si="31">A23</f>
        <v>2</v>
      </c>
      <c r="C26" s="150"/>
      <c r="D26" s="163"/>
      <c r="E26" s="50"/>
      <c r="F26" s="51"/>
      <c r="G26" s="51"/>
      <c r="H26" s="51"/>
      <c r="I26" s="51"/>
      <c r="J26" s="50"/>
      <c r="K26" s="66">
        <f t="shared" si="0"/>
        <v>0</v>
      </c>
      <c r="L26" s="51"/>
      <c r="M26" s="199"/>
      <c r="N26" s="52"/>
      <c r="P26" s="73"/>
      <c r="Q26" s="73"/>
      <c r="R26" s="73"/>
      <c r="S26" s="73"/>
      <c r="T26" s="73"/>
      <c r="U26" s="73"/>
      <c r="V26" s="73"/>
      <c r="W26" s="171"/>
    </row>
    <row r="27" spans="1:23" ht="12.75" customHeight="1" thickBot="1" x14ac:dyDescent="0.25">
      <c r="A27" s="145"/>
      <c r="B27" s="59">
        <f t="shared" ref="B27" si="32">A23</f>
        <v>2</v>
      </c>
      <c r="C27" s="151"/>
      <c r="D27" s="164"/>
      <c r="E27" s="53"/>
      <c r="F27" s="54"/>
      <c r="G27" s="54"/>
      <c r="H27" s="54"/>
      <c r="I27" s="54"/>
      <c r="J27" s="53"/>
      <c r="K27" s="67">
        <f t="shared" si="0"/>
        <v>0</v>
      </c>
      <c r="L27" s="54"/>
      <c r="M27" s="200"/>
      <c r="N27" s="55"/>
      <c r="W27" s="171"/>
    </row>
    <row r="28" spans="1:23" ht="12.75" customHeight="1" x14ac:dyDescent="0.2">
      <c r="A28" s="143">
        <f>WEEKNUM(D28)</f>
        <v>2</v>
      </c>
      <c r="B28" s="57">
        <f t="shared" ref="B28" si="33">A28</f>
        <v>2</v>
      </c>
      <c r="C28" s="149" t="str">
        <f>TEXT(SEMAINES!H$3,"j")</f>
        <v>M</v>
      </c>
      <c r="D28" s="158">
        <f>SEMAINES!H4</f>
        <v>46028</v>
      </c>
      <c r="E28" s="47"/>
      <c r="F28" s="48"/>
      <c r="G28" s="48"/>
      <c r="H28" s="48"/>
      <c r="I28" s="48"/>
      <c r="J28" s="47"/>
      <c r="K28" s="65">
        <f t="shared" si="0"/>
        <v>0</v>
      </c>
      <c r="L28" s="48"/>
      <c r="M28" s="198">
        <f t="shared" ref="M28" si="34">K28+K29+K30+K31+K32+L28+L29+L30+L31+L32</f>
        <v>0</v>
      </c>
      <c r="N28" s="49"/>
      <c r="W28" s="171"/>
    </row>
    <row r="29" spans="1:23" ht="12.75" customHeight="1" x14ac:dyDescent="0.2">
      <c r="A29" s="144"/>
      <c r="B29" s="58">
        <f t="shared" ref="B29" si="35">A28</f>
        <v>2</v>
      </c>
      <c r="C29" s="150"/>
      <c r="D29" s="163"/>
      <c r="E29" s="50"/>
      <c r="F29" s="51"/>
      <c r="G29" s="51"/>
      <c r="H29" s="51"/>
      <c r="I29" s="51"/>
      <c r="J29" s="50"/>
      <c r="K29" s="66">
        <f t="shared" si="0"/>
        <v>0</v>
      </c>
      <c r="L29" s="51"/>
      <c r="M29" s="199"/>
      <c r="N29" s="52"/>
    </row>
    <row r="30" spans="1:23" ht="12.75" customHeight="1" x14ac:dyDescent="0.2">
      <c r="A30" s="144"/>
      <c r="B30" s="58">
        <f t="shared" ref="B30" si="36">A28</f>
        <v>2</v>
      </c>
      <c r="C30" s="150"/>
      <c r="D30" s="163"/>
      <c r="E30" s="50"/>
      <c r="F30" s="51"/>
      <c r="G30" s="51"/>
      <c r="H30" s="51"/>
      <c r="I30" s="51"/>
      <c r="J30" s="50"/>
      <c r="K30" s="66">
        <f t="shared" si="0"/>
        <v>0</v>
      </c>
      <c r="L30" s="51"/>
      <c r="M30" s="199"/>
      <c r="N30" s="52"/>
    </row>
    <row r="31" spans="1:23" ht="12.75" customHeight="1" x14ac:dyDescent="0.2">
      <c r="A31" s="144"/>
      <c r="B31" s="58">
        <f t="shared" ref="B31" si="37">A28</f>
        <v>2</v>
      </c>
      <c r="C31" s="150"/>
      <c r="D31" s="163"/>
      <c r="E31" s="50"/>
      <c r="F31" s="51"/>
      <c r="G31" s="51"/>
      <c r="H31" s="51"/>
      <c r="I31" s="51"/>
      <c r="J31" s="50"/>
      <c r="K31" s="66">
        <f t="shared" si="0"/>
        <v>0</v>
      </c>
      <c r="L31" s="51"/>
      <c r="M31" s="199"/>
      <c r="N31" s="52"/>
    </row>
    <row r="32" spans="1:23" ht="12.75" customHeight="1" thickBot="1" x14ac:dyDescent="0.25">
      <c r="A32" s="145"/>
      <c r="B32" s="59">
        <f t="shared" ref="B32" si="38">A28</f>
        <v>2</v>
      </c>
      <c r="C32" s="151"/>
      <c r="D32" s="164"/>
      <c r="E32" s="53"/>
      <c r="F32" s="54"/>
      <c r="G32" s="54"/>
      <c r="H32" s="54"/>
      <c r="I32" s="54"/>
      <c r="J32" s="53"/>
      <c r="K32" s="67">
        <f t="shared" si="0"/>
        <v>0</v>
      </c>
      <c r="L32" s="54"/>
      <c r="M32" s="200"/>
      <c r="N32" s="55"/>
    </row>
    <row r="33" spans="1:14" ht="12.75" customHeight="1" x14ac:dyDescent="0.2">
      <c r="A33" s="146">
        <f>WEEKNUM(D33)</f>
        <v>2</v>
      </c>
      <c r="B33" s="57">
        <f t="shared" ref="B33" si="39">A33</f>
        <v>2</v>
      </c>
      <c r="C33" s="149" t="str">
        <f>TEXT(SEMAINES!I$3,"j")</f>
        <v>M</v>
      </c>
      <c r="D33" s="158">
        <f>SEMAINES!I$4</f>
        <v>46029</v>
      </c>
      <c r="E33" s="47"/>
      <c r="F33" s="48"/>
      <c r="G33" s="48"/>
      <c r="H33" s="48"/>
      <c r="I33" s="48"/>
      <c r="J33" s="47"/>
      <c r="K33" s="65">
        <f t="shared" si="0"/>
        <v>0</v>
      </c>
      <c r="L33" s="48"/>
      <c r="M33" s="198">
        <f t="shared" ref="M33" si="40">K33+K34+K35+K36+K37+L33+L34+L35+L36+L37</f>
        <v>0</v>
      </c>
      <c r="N33" s="49"/>
    </row>
    <row r="34" spans="1:14" ht="12.75" customHeight="1" x14ac:dyDescent="0.2">
      <c r="A34" s="147"/>
      <c r="B34" s="58">
        <f t="shared" ref="B34" si="41">A33</f>
        <v>2</v>
      </c>
      <c r="C34" s="152"/>
      <c r="D34" s="159"/>
      <c r="E34" s="50"/>
      <c r="F34" s="51"/>
      <c r="G34" s="51"/>
      <c r="H34" s="51"/>
      <c r="I34" s="51"/>
      <c r="J34" s="50"/>
      <c r="K34" s="66">
        <f t="shared" si="0"/>
        <v>0</v>
      </c>
      <c r="L34" s="51"/>
      <c r="M34" s="199"/>
      <c r="N34" s="52"/>
    </row>
    <row r="35" spans="1:14" ht="12.75" customHeight="1" x14ac:dyDescent="0.2">
      <c r="A35" s="147"/>
      <c r="B35" s="58">
        <f t="shared" ref="B35" si="42">A33</f>
        <v>2</v>
      </c>
      <c r="C35" s="152"/>
      <c r="D35" s="159"/>
      <c r="E35" s="50"/>
      <c r="F35" s="51"/>
      <c r="G35" s="51"/>
      <c r="H35" s="51"/>
      <c r="I35" s="51"/>
      <c r="J35" s="50"/>
      <c r="K35" s="66">
        <f t="shared" si="0"/>
        <v>0</v>
      </c>
      <c r="L35" s="51"/>
      <c r="M35" s="199"/>
      <c r="N35" s="52"/>
    </row>
    <row r="36" spans="1:14" ht="12.75" customHeight="1" x14ac:dyDescent="0.2">
      <c r="A36" s="147"/>
      <c r="B36" s="58">
        <f t="shared" ref="B36" si="43">A33</f>
        <v>2</v>
      </c>
      <c r="C36" s="152"/>
      <c r="D36" s="159"/>
      <c r="E36" s="50"/>
      <c r="F36" s="51"/>
      <c r="G36" s="51"/>
      <c r="H36" s="51"/>
      <c r="I36" s="51"/>
      <c r="J36" s="50"/>
      <c r="K36" s="66">
        <f t="shared" si="0"/>
        <v>0</v>
      </c>
      <c r="L36" s="51"/>
      <c r="M36" s="199"/>
      <c r="N36" s="52"/>
    </row>
    <row r="37" spans="1:14" ht="12.75" customHeight="1" thickBot="1" x14ac:dyDescent="0.25">
      <c r="A37" s="148"/>
      <c r="B37" s="59">
        <f t="shared" ref="B37" si="44">A33</f>
        <v>2</v>
      </c>
      <c r="C37" s="153"/>
      <c r="D37" s="160"/>
      <c r="E37" s="53"/>
      <c r="F37" s="54"/>
      <c r="G37" s="54"/>
      <c r="H37" s="54"/>
      <c r="I37" s="54"/>
      <c r="J37" s="53"/>
      <c r="K37" s="67">
        <f t="shared" si="0"/>
        <v>0</v>
      </c>
      <c r="L37" s="54"/>
      <c r="M37" s="200"/>
      <c r="N37" s="55"/>
    </row>
    <row r="38" spans="1:14" ht="12.75" customHeight="1" x14ac:dyDescent="0.2">
      <c r="A38" s="146">
        <f>WEEKNUM(D38)</f>
        <v>2</v>
      </c>
      <c r="B38" s="57">
        <f t="shared" ref="B38" si="45">A38</f>
        <v>2</v>
      </c>
      <c r="C38" s="149" t="str">
        <f>TEXT(SEMAINES!J$3,"j")</f>
        <v>J</v>
      </c>
      <c r="D38" s="158">
        <f>SEMAINES!J$4</f>
        <v>46030</v>
      </c>
      <c r="E38" s="47"/>
      <c r="F38" s="48"/>
      <c r="G38" s="48"/>
      <c r="H38" s="48"/>
      <c r="I38" s="48"/>
      <c r="J38" s="47"/>
      <c r="K38" s="65">
        <f t="shared" si="0"/>
        <v>0</v>
      </c>
      <c r="L38" s="48"/>
      <c r="M38" s="198">
        <f t="shared" ref="M38" si="46">K38+K39+K40+K41+K42+L38+L39+L40+L41+L42</f>
        <v>0</v>
      </c>
      <c r="N38" s="49"/>
    </row>
    <row r="39" spans="1:14" ht="12.75" customHeight="1" x14ac:dyDescent="0.2">
      <c r="A39" s="147"/>
      <c r="B39" s="58">
        <f t="shared" ref="B39" si="47">A38</f>
        <v>2</v>
      </c>
      <c r="C39" s="152"/>
      <c r="D39" s="159"/>
      <c r="E39" s="50"/>
      <c r="F39" s="51"/>
      <c r="G39" s="51"/>
      <c r="H39" s="51"/>
      <c r="I39" s="51"/>
      <c r="J39" s="50"/>
      <c r="K39" s="66">
        <f t="shared" si="0"/>
        <v>0</v>
      </c>
      <c r="L39" s="51"/>
      <c r="M39" s="199"/>
      <c r="N39" s="52"/>
    </row>
    <row r="40" spans="1:14" ht="12.75" customHeight="1" x14ac:dyDescent="0.2">
      <c r="A40" s="147"/>
      <c r="B40" s="58">
        <f t="shared" ref="B40" si="48">A38</f>
        <v>2</v>
      </c>
      <c r="C40" s="152"/>
      <c r="D40" s="159"/>
      <c r="E40" s="50"/>
      <c r="F40" s="51"/>
      <c r="G40" s="51"/>
      <c r="H40" s="51"/>
      <c r="I40" s="51"/>
      <c r="J40" s="50"/>
      <c r="K40" s="66">
        <f t="shared" si="0"/>
        <v>0</v>
      </c>
      <c r="L40" s="51"/>
      <c r="M40" s="199"/>
      <c r="N40" s="52"/>
    </row>
    <row r="41" spans="1:14" ht="12.75" customHeight="1" x14ac:dyDescent="0.2">
      <c r="A41" s="147"/>
      <c r="B41" s="58">
        <f t="shared" ref="B41" si="49">A38</f>
        <v>2</v>
      </c>
      <c r="C41" s="152"/>
      <c r="D41" s="159"/>
      <c r="E41" s="50"/>
      <c r="F41" s="51"/>
      <c r="G41" s="51"/>
      <c r="H41" s="51"/>
      <c r="I41" s="51"/>
      <c r="J41" s="50"/>
      <c r="K41" s="66">
        <f t="shared" si="0"/>
        <v>0</v>
      </c>
      <c r="L41" s="51"/>
      <c r="M41" s="199"/>
      <c r="N41" s="52"/>
    </row>
    <row r="42" spans="1:14" ht="12.75" customHeight="1" thickBot="1" x14ac:dyDescent="0.25">
      <c r="A42" s="148"/>
      <c r="B42" s="59">
        <f t="shared" ref="B42" si="50">A38</f>
        <v>2</v>
      </c>
      <c r="C42" s="153"/>
      <c r="D42" s="160"/>
      <c r="E42" s="53"/>
      <c r="F42" s="54"/>
      <c r="G42" s="54"/>
      <c r="H42" s="54"/>
      <c r="I42" s="54"/>
      <c r="J42" s="53"/>
      <c r="K42" s="67">
        <f t="shared" si="0"/>
        <v>0</v>
      </c>
      <c r="L42" s="54"/>
      <c r="M42" s="200"/>
      <c r="N42" s="55"/>
    </row>
    <row r="43" spans="1:14" ht="12.75" customHeight="1" x14ac:dyDescent="0.2">
      <c r="A43" s="146">
        <f>WEEKNUM(D43)</f>
        <v>2</v>
      </c>
      <c r="B43" s="57">
        <f t="shared" ref="B43" si="51">A43</f>
        <v>2</v>
      </c>
      <c r="C43" s="149" t="str">
        <f>TEXT(SEMAINES!K$3,"j")</f>
        <v>V</v>
      </c>
      <c r="D43" s="158">
        <f>SEMAINES!K$4</f>
        <v>46031</v>
      </c>
      <c r="E43" s="47"/>
      <c r="F43" s="48"/>
      <c r="G43" s="48"/>
      <c r="H43" s="48"/>
      <c r="I43" s="48"/>
      <c r="J43" s="47"/>
      <c r="K43" s="65">
        <f t="shared" si="0"/>
        <v>0</v>
      </c>
      <c r="L43" s="48"/>
      <c r="M43" s="198">
        <f t="shared" ref="M43" si="52">K43+K44+K45+K46+K47+L43+L44+L45+L46+L47</f>
        <v>0</v>
      </c>
      <c r="N43" s="49"/>
    </row>
    <row r="44" spans="1:14" ht="12.75" customHeight="1" x14ac:dyDescent="0.2">
      <c r="A44" s="147"/>
      <c r="B44" s="58">
        <f t="shared" ref="B44" si="53">A43</f>
        <v>2</v>
      </c>
      <c r="C44" s="152"/>
      <c r="D44" s="159"/>
      <c r="E44" s="50"/>
      <c r="F44" s="51"/>
      <c r="G44" s="51"/>
      <c r="H44" s="51"/>
      <c r="I44" s="51"/>
      <c r="J44" s="50"/>
      <c r="K44" s="66">
        <f t="shared" si="0"/>
        <v>0</v>
      </c>
      <c r="L44" s="51"/>
      <c r="M44" s="199"/>
      <c r="N44" s="52"/>
    </row>
    <row r="45" spans="1:14" ht="12.75" customHeight="1" x14ac:dyDescent="0.2">
      <c r="A45" s="147"/>
      <c r="B45" s="58">
        <f t="shared" ref="B45" si="54">A43</f>
        <v>2</v>
      </c>
      <c r="C45" s="152"/>
      <c r="D45" s="159"/>
      <c r="E45" s="50"/>
      <c r="F45" s="51"/>
      <c r="G45" s="51"/>
      <c r="H45" s="51"/>
      <c r="I45" s="51"/>
      <c r="J45" s="50"/>
      <c r="K45" s="66">
        <f t="shared" si="0"/>
        <v>0</v>
      </c>
      <c r="L45" s="51"/>
      <c r="M45" s="199"/>
      <c r="N45" s="52"/>
    </row>
    <row r="46" spans="1:14" ht="12.75" customHeight="1" x14ac:dyDescent="0.2">
      <c r="A46" s="147"/>
      <c r="B46" s="58">
        <f t="shared" ref="B46" si="55">A43</f>
        <v>2</v>
      </c>
      <c r="C46" s="152"/>
      <c r="D46" s="159"/>
      <c r="E46" s="50"/>
      <c r="F46" s="51"/>
      <c r="G46" s="51"/>
      <c r="H46" s="51"/>
      <c r="I46" s="51"/>
      <c r="J46" s="50"/>
      <c r="K46" s="66">
        <f t="shared" si="0"/>
        <v>0</v>
      </c>
      <c r="L46" s="51"/>
      <c r="M46" s="199"/>
      <c r="N46" s="52"/>
    </row>
    <row r="47" spans="1:14" ht="12.75" customHeight="1" thickBot="1" x14ac:dyDescent="0.25">
      <c r="A47" s="148"/>
      <c r="B47" s="59">
        <f t="shared" ref="B47" si="56">A43</f>
        <v>2</v>
      </c>
      <c r="C47" s="153"/>
      <c r="D47" s="160"/>
      <c r="E47" s="53"/>
      <c r="F47" s="54"/>
      <c r="G47" s="54"/>
      <c r="H47" s="54"/>
      <c r="I47" s="54"/>
      <c r="J47" s="53"/>
      <c r="K47" s="67">
        <f t="shared" si="0"/>
        <v>0</v>
      </c>
      <c r="L47" s="54"/>
      <c r="M47" s="200"/>
      <c r="N47" s="55"/>
    </row>
    <row r="48" spans="1:14" ht="12.75" customHeight="1" x14ac:dyDescent="0.2">
      <c r="A48" s="146">
        <f>WEEKNUM(D48)</f>
        <v>2</v>
      </c>
      <c r="B48" s="57">
        <f t="shared" ref="B48" si="57">A48</f>
        <v>2</v>
      </c>
      <c r="C48" s="149" t="str">
        <f>TEXT(SEMAINES!L$3,"j")</f>
        <v>S</v>
      </c>
      <c r="D48" s="158">
        <f>SEMAINES!L$4</f>
        <v>46032</v>
      </c>
      <c r="E48" s="47"/>
      <c r="F48" s="48"/>
      <c r="G48" s="48"/>
      <c r="H48" s="48"/>
      <c r="I48" s="48"/>
      <c r="J48" s="47"/>
      <c r="K48" s="65">
        <f t="shared" si="0"/>
        <v>0</v>
      </c>
      <c r="L48" s="48"/>
      <c r="M48" s="198">
        <f t="shared" ref="M48" si="58">K48+K49+K50+K51+K52+L48+L49+L50+L51+L52</f>
        <v>0</v>
      </c>
      <c r="N48" s="49"/>
    </row>
    <row r="49" spans="1:14" ht="12.75" customHeight="1" x14ac:dyDescent="0.2">
      <c r="A49" s="147"/>
      <c r="B49" s="58">
        <f t="shared" ref="B49" si="59">A48</f>
        <v>2</v>
      </c>
      <c r="C49" s="152"/>
      <c r="D49" s="159"/>
      <c r="E49" s="50"/>
      <c r="F49" s="51"/>
      <c r="G49" s="51"/>
      <c r="H49" s="51"/>
      <c r="I49" s="51"/>
      <c r="J49" s="50"/>
      <c r="K49" s="66">
        <f t="shared" si="0"/>
        <v>0</v>
      </c>
      <c r="L49" s="51"/>
      <c r="M49" s="199"/>
      <c r="N49" s="52"/>
    </row>
    <row r="50" spans="1:14" ht="12.75" customHeight="1" x14ac:dyDescent="0.2">
      <c r="A50" s="147"/>
      <c r="B50" s="58">
        <f t="shared" ref="B50" si="60">A48</f>
        <v>2</v>
      </c>
      <c r="C50" s="152"/>
      <c r="D50" s="159"/>
      <c r="E50" s="50"/>
      <c r="F50" s="51"/>
      <c r="G50" s="51"/>
      <c r="H50" s="51"/>
      <c r="I50" s="51"/>
      <c r="J50" s="50"/>
      <c r="K50" s="66">
        <f t="shared" si="0"/>
        <v>0</v>
      </c>
      <c r="L50" s="51"/>
      <c r="M50" s="199"/>
      <c r="N50" s="52"/>
    </row>
    <row r="51" spans="1:14" ht="12.75" customHeight="1" x14ac:dyDescent="0.2">
      <c r="A51" s="147"/>
      <c r="B51" s="58">
        <f t="shared" ref="B51" si="61">A48</f>
        <v>2</v>
      </c>
      <c r="C51" s="152"/>
      <c r="D51" s="159"/>
      <c r="E51" s="50"/>
      <c r="F51" s="51"/>
      <c r="G51" s="51"/>
      <c r="H51" s="51"/>
      <c r="I51" s="51"/>
      <c r="J51" s="50"/>
      <c r="K51" s="66">
        <f t="shared" si="0"/>
        <v>0</v>
      </c>
      <c r="L51" s="51"/>
      <c r="M51" s="199"/>
      <c r="N51" s="52"/>
    </row>
    <row r="52" spans="1:14" ht="12.75" customHeight="1" thickBot="1" x14ac:dyDescent="0.25">
      <c r="A52" s="148"/>
      <c r="B52" s="59">
        <f t="shared" ref="B52" si="62">A48</f>
        <v>2</v>
      </c>
      <c r="C52" s="153"/>
      <c r="D52" s="160"/>
      <c r="E52" s="53"/>
      <c r="F52" s="54"/>
      <c r="G52" s="54"/>
      <c r="H52" s="54"/>
      <c r="I52" s="54"/>
      <c r="J52" s="53"/>
      <c r="K52" s="67">
        <f t="shared" si="0"/>
        <v>0</v>
      </c>
      <c r="L52" s="54"/>
      <c r="M52" s="200"/>
      <c r="N52" s="55"/>
    </row>
    <row r="53" spans="1:14" ht="12.75" customHeight="1" x14ac:dyDescent="0.2">
      <c r="A53" s="146">
        <f>WEEKNUM(D53)</f>
        <v>3</v>
      </c>
      <c r="B53" s="57">
        <f t="shared" ref="B53" si="63">A53</f>
        <v>3</v>
      </c>
      <c r="C53" s="149" t="str">
        <f>TEXT(SEMAINES!M$3,"j")</f>
        <v>D</v>
      </c>
      <c r="D53" s="158">
        <f>SEMAINES!M$4</f>
        <v>46033</v>
      </c>
      <c r="E53" s="47"/>
      <c r="F53" s="48"/>
      <c r="G53" s="48"/>
      <c r="H53" s="48"/>
      <c r="I53" s="48"/>
      <c r="J53" s="47"/>
      <c r="K53" s="65">
        <f t="shared" si="0"/>
        <v>0</v>
      </c>
      <c r="L53" s="48"/>
      <c r="M53" s="198">
        <f t="shared" ref="M53" si="64">K53+K54+K55+K56+K57+L53+L54+L55+L56+L57</f>
        <v>0</v>
      </c>
      <c r="N53" s="49"/>
    </row>
    <row r="54" spans="1:14" ht="12.75" customHeight="1" x14ac:dyDescent="0.2">
      <c r="A54" s="147"/>
      <c r="B54" s="58">
        <f t="shared" ref="B54" si="65">A53</f>
        <v>3</v>
      </c>
      <c r="C54" s="152"/>
      <c r="D54" s="159"/>
      <c r="E54" s="50"/>
      <c r="F54" s="51"/>
      <c r="G54" s="51"/>
      <c r="H54" s="51"/>
      <c r="I54" s="51"/>
      <c r="J54" s="50"/>
      <c r="K54" s="66">
        <f t="shared" si="0"/>
        <v>0</v>
      </c>
      <c r="L54" s="51"/>
      <c r="M54" s="199"/>
      <c r="N54" s="52"/>
    </row>
    <row r="55" spans="1:14" ht="12.75" customHeight="1" x14ac:dyDescent="0.2">
      <c r="A55" s="147"/>
      <c r="B55" s="58">
        <f t="shared" ref="B55" si="66">A53</f>
        <v>3</v>
      </c>
      <c r="C55" s="152"/>
      <c r="D55" s="159"/>
      <c r="E55" s="50"/>
      <c r="F55" s="51"/>
      <c r="G55" s="51"/>
      <c r="H55" s="51"/>
      <c r="I55" s="51"/>
      <c r="J55" s="50"/>
      <c r="K55" s="66">
        <f t="shared" si="0"/>
        <v>0</v>
      </c>
      <c r="L55" s="51"/>
      <c r="M55" s="199"/>
      <c r="N55" s="52"/>
    </row>
    <row r="56" spans="1:14" ht="12.75" customHeight="1" x14ac:dyDescent="0.2">
      <c r="A56" s="147"/>
      <c r="B56" s="58">
        <f t="shared" ref="B56" si="67">A53</f>
        <v>3</v>
      </c>
      <c r="C56" s="152"/>
      <c r="D56" s="159"/>
      <c r="E56" s="50"/>
      <c r="F56" s="51"/>
      <c r="G56" s="51"/>
      <c r="H56" s="51"/>
      <c r="I56" s="51"/>
      <c r="J56" s="50"/>
      <c r="K56" s="66">
        <f t="shared" si="0"/>
        <v>0</v>
      </c>
      <c r="L56" s="51"/>
      <c r="M56" s="199"/>
      <c r="N56" s="52"/>
    </row>
    <row r="57" spans="1:14" ht="12.75" customHeight="1" thickBot="1" x14ac:dyDescent="0.25">
      <c r="A57" s="148"/>
      <c r="B57" s="59">
        <f t="shared" ref="B57" si="68">A53</f>
        <v>3</v>
      </c>
      <c r="C57" s="153"/>
      <c r="D57" s="160"/>
      <c r="E57" s="53"/>
      <c r="F57" s="54"/>
      <c r="G57" s="54"/>
      <c r="H57" s="54"/>
      <c r="I57" s="54"/>
      <c r="J57" s="53"/>
      <c r="K57" s="67">
        <f t="shared" si="0"/>
        <v>0</v>
      </c>
      <c r="L57" s="54"/>
      <c r="M57" s="200"/>
      <c r="N57" s="55"/>
    </row>
    <row r="58" spans="1:14" ht="12.75" customHeight="1" x14ac:dyDescent="0.2">
      <c r="A58" s="146">
        <f>WEEKNUM(D58)</f>
        <v>3</v>
      </c>
      <c r="B58" s="57">
        <f t="shared" ref="B58" si="69">A58</f>
        <v>3</v>
      </c>
      <c r="C58" s="149" t="str">
        <f>TEXT(SEMAINES!N$3,"j")</f>
        <v>L</v>
      </c>
      <c r="D58" s="158">
        <f>SEMAINES!N$4</f>
        <v>46034</v>
      </c>
      <c r="E58" s="47"/>
      <c r="F58" s="48"/>
      <c r="G58" s="48"/>
      <c r="H58" s="48"/>
      <c r="I58" s="48"/>
      <c r="J58" s="47"/>
      <c r="K58" s="65">
        <f t="shared" si="0"/>
        <v>0</v>
      </c>
      <c r="L58" s="48"/>
      <c r="M58" s="198">
        <f t="shared" ref="M58" si="70">K58+K59+K60+K61+K62+L58+L59+L60+L61+L62</f>
        <v>0</v>
      </c>
      <c r="N58" s="49"/>
    </row>
    <row r="59" spans="1:14" ht="12.75" customHeight="1" x14ac:dyDescent="0.2">
      <c r="A59" s="147"/>
      <c r="B59" s="58">
        <f t="shared" ref="B59" si="71">A58</f>
        <v>3</v>
      </c>
      <c r="C59" s="152"/>
      <c r="D59" s="159"/>
      <c r="E59" s="50"/>
      <c r="F59" s="51"/>
      <c r="G59" s="51"/>
      <c r="H59" s="51"/>
      <c r="I59" s="51"/>
      <c r="J59" s="50"/>
      <c r="K59" s="66">
        <f t="shared" si="0"/>
        <v>0</v>
      </c>
      <c r="L59" s="51"/>
      <c r="M59" s="199"/>
      <c r="N59" s="52"/>
    </row>
    <row r="60" spans="1:14" ht="12.75" customHeight="1" x14ac:dyDescent="0.2">
      <c r="A60" s="147"/>
      <c r="B60" s="58">
        <f t="shared" ref="B60" si="72">A58</f>
        <v>3</v>
      </c>
      <c r="C60" s="152"/>
      <c r="D60" s="159"/>
      <c r="E60" s="50"/>
      <c r="F60" s="51"/>
      <c r="G60" s="51"/>
      <c r="H60" s="51"/>
      <c r="I60" s="51"/>
      <c r="J60" s="50"/>
      <c r="K60" s="66">
        <f t="shared" si="0"/>
        <v>0</v>
      </c>
      <c r="L60" s="51"/>
      <c r="M60" s="199"/>
      <c r="N60" s="52"/>
    </row>
    <row r="61" spans="1:14" ht="12.75" customHeight="1" x14ac:dyDescent="0.2">
      <c r="A61" s="147"/>
      <c r="B61" s="58">
        <f t="shared" ref="B61" si="73">A58</f>
        <v>3</v>
      </c>
      <c r="C61" s="152"/>
      <c r="D61" s="159"/>
      <c r="E61" s="50"/>
      <c r="F61" s="51"/>
      <c r="G61" s="51"/>
      <c r="H61" s="51"/>
      <c r="I61" s="51"/>
      <c r="J61" s="50"/>
      <c r="K61" s="66">
        <f t="shared" si="0"/>
        <v>0</v>
      </c>
      <c r="L61" s="51"/>
      <c r="M61" s="199"/>
      <c r="N61" s="52"/>
    </row>
    <row r="62" spans="1:14" ht="12.75" customHeight="1" thickBot="1" x14ac:dyDescent="0.25">
      <c r="A62" s="148"/>
      <c r="B62" s="59">
        <f t="shared" ref="B62" si="74">A58</f>
        <v>3</v>
      </c>
      <c r="C62" s="153"/>
      <c r="D62" s="160"/>
      <c r="E62" s="53"/>
      <c r="F62" s="54"/>
      <c r="G62" s="54"/>
      <c r="H62" s="54"/>
      <c r="I62" s="54"/>
      <c r="J62" s="53"/>
      <c r="K62" s="67">
        <f t="shared" si="0"/>
        <v>0</v>
      </c>
      <c r="L62" s="54"/>
      <c r="M62" s="200"/>
      <c r="N62" s="55"/>
    </row>
    <row r="63" spans="1:14" ht="12.75" customHeight="1" x14ac:dyDescent="0.2">
      <c r="A63" s="146">
        <f>WEEKNUM(D63)</f>
        <v>3</v>
      </c>
      <c r="B63" s="57">
        <f t="shared" ref="B63" si="75">A63</f>
        <v>3</v>
      </c>
      <c r="C63" s="149" t="str">
        <f>TEXT(SEMAINES!O$3,"j")</f>
        <v>M</v>
      </c>
      <c r="D63" s="158">
        <f>SEMAINES!O$4</f>
        <v>46035</v>
      </c>
      <c r="E63" s="47"/>
      <c r="F63" s="48"/>
      <c r="G63" s="48"/>
      <c r="H63" s="48"/>
      <c r="I63" s="48"/>
      <c r="J63" s="47"/>
      <c r="K63" s="65">
        <f t="shared" si="0"/>
        <v>0</v>
      </c>
      <c r="L63" s="48"/>
      <c r="M63" s="198">
        <f t="shared" ref="M63" si="76">K63+K64+K65+K66+K67+L63+L64+L65+L66+L67</f>
        <v>0</v>
      </c>
      <c r="N63" s="49"/>
    </row>
    <row r="64" spans="1:14" ht="12.75" customHeight="1" x14ac:dyDescent="0.2">
      <c r="A64" s="147"/>
      <c r="B64" s="58">
        <f t="shared" ref="B64" si="77">A63</f>
        <v>3</v>
      </c>
      <c r="C64" s="152"/>
      <c r="D64" s="159"/>
      <c r="E64" s="50"/>
      <c r="F64" s="51"/>
      <c r="G64" s="51"/>
      <c r="H64" s="51"/>
      <c r="I64" s="51"/>
      <c r="J64" s="50"/>
      <c r="K64" s="66">
        <f t="shared" si="0"/>
        <v>0</v>
      </c>
      <c r="L64" s="51"/>
      <c r="M64" s="199"/>
      <c r="N64" s="52"/>
    </row>
    <row r="65" spans="1:14" ht="12.75" customHeight="1" x14ac:dyDescent="0.2">
      <c r="A65" s="147"/>
      <c r="B65" s="58">
        <f t="shared" ref="B65" si="78">A63</f>
        <v>3</v>
      </c>
      <c r="C65" s="152"/>
      <c r="D65" s="159"/>
      <c r="E65" s="50"/>
      <c r="F65" s="51"/>
      <c r="G65" s="51"/>
      <c r="H65" s="51"/>
      <c r="I65" s="51"/>
      <c r="J65" s="50"/>
      <c r="K65" s="66">
        <f t="shared" si="0"/>
        <v>0</v>
      </c>
      <c r="L65" s="51"/>
      <c r="M65" s="199"/>
      <c r="N65" s="52"/>
    </row>
    <row r="66" spans="1:14" ht="12.75" customHeight="1" x14ac:dyDescent="0.2">
      <c r="A66" s="147"/>
      <c r="B66" s="58">
        <f t="shared" ref="B66" si="79">A63</f>
        <v>3</v>
      </c>
      <c r="C66" s="152"/>
      <c r="D66" s="159"/>
      <c r="E66" s="50"/>
      <c r="F66" s="51"/>
      <c r="G66" s="51"/>
      <c r="H66" s="51"/>
      <c r="I66" s="51"/>
      <c r="J66" s="50"/>
      <c r="K66" s="66">
        <f t="shared" si="0"/>
        <v>0</v>
      </c>
      <c r="L66" s="51"/>
      <c r="M66" s="199"/>
      <c r="N66" s="52"/>
    </row>
    <row r="67" spans="1:14" ht="12.75" customHeight="1" thickBot="1" x14ac:dyDescent="0.25">
      <c r="A67" s="148"/>
      <c r="B67" s="59">
        <f t="shared" ref="B67" si="80">A63</f>
        <v>3</v>
      </c>
      <c r="C67" s="153"/>
      <c r="D67" s="160"/>
      <c r="E67" s="53"/>
      <c r="F67" s="54"/>
      <c r="G67" s="54"/>
      <c r="H67" s="54"/>
      <c r="I67" s="54"/>
      <c r="J67" s="53"/>
      <c r="K67" s="67">
        <f t="shared" si="0"/>
        <v>0</v>
      </c>
      <c r="L67" s="54"/>
      <c r="M67" s="200"/>
      <c r="N67" s="55"/>
    </row>
    <row r="68" spans="1:14" ht="12.75" customHeight="1" x14ac:dyDescent="0.2">
      <c r="A68" s="146">
        <f>WEEKNUM(D68)</f>
        <v>3</v>
      </c>
      <c r="B68" s="57">
        <f t="shared" ref="B68" si="81">A68</f>
        <v>3</v>
      </c>
      <c r="C68" s="149" t="str">
        <f>TEXT(SEMAINES!P$3,"j")</f>
        <v>M</v>
      </c>
      <c r="D68" s="158">
        <f>SEMAINES!P$4</f>
        <v>46036</v>
      </c>
      <c r="E68" s="47"/>
      <c r="F68" s="48"/>
      <c r="G68" s="48"/>
      <c r="H68" s="48"/>
      <c r="I68" s="48"/>
      <c r="J68" s="47"/>
      <c r="K68" s="65">
        <f t="shared" ref="K68:K131" si="82">SUM(E68:J68)</f>
        <v>0</v>
      </c>
      <c r="L68" s="48"/>
      <c r="M68" s="198">
        <f t="shared" ref="M68" si="83">K68+K69+K70+K71+K72+L68+L69+L70+L71+L72</f>
        <v>0</v>
      </c>
      <c r="N68" s="49"/>
    </row>
    <row r="69" spans="1:14" ht="12.75" customHeight="1" x14ac:dyDescent="0.2">
      <c r="A69" s="147"/>
      <c r="B69" s="58">
        <f t="shared" ref="B69" si="84">A68</f>
        <v>3</v>
      </c>
      <c r="C69" s="152"/>
      <c r="D69" s="159"/>
      <c r="E69" s="50"/>
      <c r="F69" s="51"/>
      <c r="G69" s="51"/>
      <c r="H69" s="51"/>
      <c r="I69" s="51"/>
      <c r="J69" s="50"/>
      <c r="K69" s="66">
        <f t="shared" si="82"/>
        <v>0</v>
      </c>
      <c r="L69" s="51"/>
      <c r="M69" s="199"/>
      <c r="N69" s="52"/>
    </row>
    <row r="70" spans="1:14" ht="12.75" customHeight="1" x14ac:dyDescent="0.2">
      <c r="A70" s="147"/>
      <c r="B70" s="58">
        <f t="shared" ref="B70" si="85">A68</f>
        <v>3</v>
      </c>
      <c r="C70" s="152"/>
      <c r="D70" s="159"/>
      <c r="E70" s="50"/>
      <c r="F70" s="51"/>
      <c r="G70" s="51"/>
      <c r="H70" s="51"/>
      <c r="I70" s="51"/>
      <c r="J70" s="50"/>
      <c r="K70" s="66">
        <f t="shared" si="82"/>
        <v>0</v>
      </c>
      <c r="L70" s="51"/>
      <c r="M70" s="199"/>
      <c r="N70" s="52"/>
    </row>
    <row r="71" spans="1:14" ht="12.75" customHeight="1" x14ac:dyDescent="0.2">
      <c r="A71" s="147"/>
      <c r="B71" s="58">
        <f t="shared" ref="B71" si="86">A68</f>
        <v>3</v>
      </c>
      <c r="C71" s="152"/>
      <c r="D71" s="159"/>
      <c r="E71" s="50"/>
      <c r="F71" s="51"/>
      <c r="G71" s="51"/>
      <c r="H71" s="51"/>
      <c r="I71" s="51"/>
      <c r="J71" s="50"/>
      <c r="K71" s="66">
        <f t="shared" si="82"/>
        <v>0</v>
      </c>
      <c r="L71" s="51"/>
      <c r="M71" s="199"/>
      <c r="N71" s="52"/>
    </row>
    <row r="72" spans="1:14" ht="12.75" customHeight="1" thickBot="1" x14ac:dyDescent="0.25">
      <c r="A72" s="148"/>
      <c r="B72" s="59">
        <f t="shared" ref="B72" si="87">A68</f>
        <v>3</v>
      </c>
      <c r="C72" s="153"/>
      <c r="D72" s="160"/>
      <c r="E72" s="53"/>
      <c r="F72" s="54"/>
      <c r="G72" s="54"/>
      <c r="H72" s="54"/>
      <c r="I72" s="54"/>
      <c r="J72" s="53"/>
      <c r="K72" s="67">
        <f t="shared" si="82"/>
        <v>0</v>
      </c>
      <c r="L72" s="54"/>
      <c r="M72" s="200"/>
      <c r="N72" s="55"/>
    </row>
    <row r="73" spans="1:14" ht="12.75" customHeight="1" x14ac:dyDescent="0.2">
      <c r="A73" s="146">
        <f>WEEKNUM(D73)</f>
        <v>3</v>
      </c>
      <c r="B73" s="57">
        <f t="shared" ref="B73" si="88">A73</f>
        <v>3</v>
      </c>
      <c r="C73" s="149" t="str">
        <f>TEXT(SEMAINES!Q$3,"j")</f>
        <v>J</v>
      </c>
      <c r="D73" s="158">
        <f>SEMAINES!Q$4</f>
        <v>46037</v>
      </c>
      <c r="E73" s="47"/>
      <c r="F73" s="48"/>
      <c r="G73" s="48"/>
      <c r="H73" s="48"/>
      <c r="I73" s="48"/>
      <c r="J73" s="47"/>
      <c r="K73" s="65">
        <f t="shared" si="82"/>
        <v>0</v>
      </c>
      <c r="L73" s="48"/>
      <c r="M73" s="198">
        <f t="shared" ref="M73" si="89">K73+K74+K75+K76+K77+L73+L74+L75+L76+L77</f>
        <v>0</v>
      </c>
      <c r="N73" s="49"/>
    </row>
    <row r="74" spans="1:14" ht="12.75" customHeight="1" x14ac:dyDescent="0.2">
      <c r="A74" s="147"/>
      <c r="B74" s="58">
        <f t="shared" ref="B74" si="90">A73</f>
        <v>3</v>
      </c>
      <c r="C74" s="152"/>
      <c r="D74" s="159"/>
      <c r="E74" s="50"/>
      <c r="F74" s="51"/>
      <c r="G74" s="51"/>
      <c r="H74" s="51"/>
      <c r="I74" s="51"/>
      <c r="J74" s="50"/>
      <c r="K74" s="66">
        <f t="shared" si="82"/>
        <v>0</v>
      </c>
      <c r="L74" s="51"/>
      <c r="M74" s="199"/>
      <c r="N74" s="52"/>
    </row>
    <row r="75" spans="1:14" ht="12.75" customHeight="1" x14ac:dyDescent="0.2">
      <c r="A75" s="147"/>
      <c r="B75" s="58">
        <f t="shared" ref="B75" si="91">A73</f>
        <v>3</v>
      </c>
      <c r="C75" s="152"/>
      <c r="D75" s="159"/>
      <c r="E75" s="50"/>
      <c r="F75" s="51"/>
      <c r="G75" s="51"/>
      <c r="H75" s="51"/>
      <c r="I75" s="51"/>
      <c r="J75" s="50"/>
      <c r="K75" s="66">
        <f t="shared" si="82"/>
        <v>0</v>
      </c>
      <c r="L75" s="51"/>
      <c r="M75" s="199"/>
      <c r="N75" s="52"/>
    </row>
    <row r="76" spans="1:14" ht="12.75" customHeight="1" x14ac:dyDescent="0.2">
      <c r="A76" s="147"/>
      <c r="B76" s="58">
        <f t="shared" ref="B76" si="92">A73</f>
        <v>3</v>
      </c>
      <c r="C76" s="152"/>
      <c r="D76" s="159"/>
      <c r="E76" s="50"/>
      <c r="F76" s="51"/>
      <c r="G76" s="51"/>
      <c r="H76" s="51"/>
      <c r="I76" s="51"/>
      <c r="J76" s="50"/>
      <c r="K76" s="66">
        <f t="shared" si="82"/>
        <v>0</v>
      </c>
      <c r="L76" s="51"/>
      <c r="M76" s="199"/>
      <c r="N76" s="52"/>
    </row>
    <row r="77" spans="1:14" ht="12.75" customHeight="1" thickBot="1" x14ac:dyDescent="0.25">
      <c r="A77" s="148"/>
      <c r="B77" s="59">
        <f t="shared" ref="B77" si="93">A73</f>
        <v>3</v>
      </c>
      <c r="C77" s="153"/>
      <c r="D77" s="160"/>
      <c r="E77" s="53"/>
      <c r="F77" s="54"/>
      <c r="G77" s="54"/>
      <c r="H77" s="54"/>
      <c r="I77" s="54"/>
      <c r="J77" s="53"/>
      <c r="K77" s="67">
        <f t="shared" si="82"/>
        <v>0</v>
      </c>
      <c r="L77" s="54"/>
      <c r="M77" s="200"/>
      <c r="N77" s="55"/>
    </row>
    <row r="78" spans="1:14" ht="12.75" customHeight="1" x14ac:dyDescent="0.2">
      <c r="A78" s="146">
        <f>WEEKNUM(D78)</f>
        <v>3</v>
      </c>
      <c r="B78" s="57">
        <f t="shared" ref="B78" si="94">A78</f>
        <v>3</v>
      </c>
      <c r="C78" s="149" t="str">
        <f>TEXT(SEMAINES!R$3,"j")</f>
        <v>V</v>
      </c>
      <c r="D78" s="158">
        <f>SEMAINES!R$4</f>
        <v>46038</v>
      </c>
      <c r="E78" s="47"/>
      <c r="F78" s="48"/>
      <c r="G78" s="48"/>
      <c r="H78" s="48"/>
      <c r="I78" s="48"/>
      <c r="J78" s="47"/>
      <c r="K78" s="65">
        <f t="shared" si="82"/>
        <v>0</v>
      </c>
      <c r="L78" s="48"/>
      <c r="M78" s="198">
        <f t="shared" ref="M78" si="95">K78+K79+K80+K81+K82+L78+L79+L80+L81+L82</f>
        <v>0</v>
      </c>
      <c r="N78" s="49"/>
    </row>
    <row r="79" spans="1:14" ht="12.75" customHeight="1" x14ac:dyDescent="0.2">
      <c r="A79" s="147"/>
      <c r="B79" s="58">
        <f t="shared" ref="B79" si="96">A78</f>
        <v>3</v>
      </c>
      <c r="C79" s="152"/>
      <c r="D79" s="159"/>
      <c r="E79" s="50"/>
      <c r="F79" s="51"/>
      <c r="G79" s="51"/>
      <c r="H79" s="51"/>
      <c r="I79" s="51"/>
      <c r="J79" s="50"/>
      <c r="K79" s="66">
        <f t="shared" si="82"/>
        <v>0</v>
      </c>
      <c r="L79" s="51"/>
      <c r="M79" s="199"/>
      <c r="N79" s="52"/>
    </row>
    <row r="80" spans="1:14" ht="12.75" customHeight="1" x14ac:dyDescent="0.2">
      <c r="A80" s="147"/>
      <c r="B80" s="58">
        <f t="shared" ref="B80" si="97">A78</f>
        <v>3</v>
      </c>
      <c r="C80" s="152"/>
      <c r="D80" s="159"/>
      <c r="E80" s="50"/>
      <c r="F80" s="51"/>
      <c r="G80" s="51"/>
      <c r="H80" s="51"/>
      <c r="I80" s="51"/>
      <c r="J80" s="50"/>
      <c r="K80" s="66">
        <f t="shared" si="82"/>
        <v>0</v>
      </c>
      <c r="L80" s="51"/>
      <c r="M80" s="199"/>
      <c r="N80" s="52"/>
    </row>
    <row r="81" spans="1:14" ht="12.75" customHeight="1" x14ac:dyDescent="0.2">
      <c r="A81" s="147"/>
      <c r="B81" s="58">
        <f t="shared" ref="B81" si="98">A78</f>
        <v>3</v>
      </c>
      <c r="C81" s="152"/>
      <c r="D81" s="159"/>
      <c r="E81" s="50"/>
      <c r="F81" s="51"/>
      <c r="G81" s="51"/>
      <c r="H81" s="51"/>
      <c r="I81" s="51"/>
      <c r="J81" s="50"/>
      <c r="K81" s="66">
        <f t="shared" si="82"/>
        <v>0</v>
      </c>
      <c r="L81" s="51"/>
      <c r="M81" s="199"/>
      <c r="N81" s="52"/>
    </row>
    <row r="82" spans="1:14" ht="12.75" customHeight="1" thickBot="1" x14ac:dyDescent="0.25">
      <c r="A82" s="148"/>
      <c r="B82" s="59">
        <f t="shared" ref="B82" si="99">A78</f>
        <v>3</v>
      </c>
      <c r="C82" s="153"/>
      <c r="D82" s="160"/>
      <c r="E82" s="53"/>
      <c r="F82" s="54"/>
      <c r="G82" s="54"/>
      <c r="H82" s="54"/>
      <c r="I82" s="54"/>
      <c r="J82" s="53"/>
      <c r="K82" s="67">
        <f t="shared" si="82"/>
        <v>0</v>
      </c>
      <c r="L82" s="54"/>
      <c r="M82" s="200"/>
      <c r="N82" s="55"/>
    </row>
    <row r="83" spans="1:14" ht="12.75" customHeight="1" x14ac:dyDescent="0.2">
      <c r="A83" s="146">
        <f>WEEKNUM(D83)</f>
        <v>3</v>
      </c>
      <c r="B83" s="57">
        <f t="shared" ref="B83" si="100">A83</f>
        <v>3</v>
      </c>
      <c r="C83" s="149" t="str">
        <f>TEXT(SEMAINES!S$3,"j")</f>
        <v>S</v>
      </c>
      <c r="D83" s="158">
        <f>SEMAINES!S$4</f>
        <v>46039</v>
      </c>
      <c r="E83" s="47"/>
      <c r="F83" s="48"/>
      <c r="G83" s="48"/>
      <c r="H83" s="48"/>
      <c r="I83" s="48"/>
      <c r="J83" s="47"/>
      <c r="K83" s="65">
        <f t="shared" si="82"/>
        <v>0</v>
      </c>
      <c r="L83" s="48"/>
      <c r="M83" s="198">
        <f t="shared" ref="M83" si="101">K83+K84+K85+K86+K87+L83+L84+L85+L86+L87</f>
        <v>0</v>
      </c>
      <c r="N83" s="49"/>
    </row>
    <row r="84" spans="1:14" ht="12.75" customHeight="1" x14ac:dyDescent="0.2">
      <c r="A84" s="147"/>
      <c r="B84" s="58">
        <f t="shared" ref="B84" si="102">A83</f>
        <v>3</v>
      </c>
      <c r="C84" s="152"/>
      <c r="D84" s="159"/>
      <c r="E84" s="50"/>
      <c r="F84" s="51"/>
      <c r="G84" s="51"/>
      <c r="H84" s="51"/>
      <c r="I84" s="51"/>
      <c r="J84" s="50"/>
      <c r="K84" s="66">
        <f t="shared" si="82"/>
        <v>0</v>
      </c>
      <c r="L84" s="51"/>
      <c r="M84" s="199"/>
      <c r="N84" s="52"/>
    </row>
    <row r="85" spans="1:14" ht="12.75" customHeight="1" x14ac:dyDescent="0.2">
      <c r="A85" s="147"/>
      <c r="B85" s="58">
        <f t="shared" ref="B85" si="103">A83</f>
        <v>3</v>
      </c>
      <c r="C85" s="152"/>
      <c r="D85" s="159"/>
      <c r="E85" s="50"/>
      <c r="F85" s="51"/>
      <c r="G85" s="51"/>
      <c r="H85" s="51"/>
      <c r="I85" s="51"/>
      <c r="J85" s="50"/>
      <c r="K85" s="66">
        <f t="shared" si="82"/>
        <v>0</v>
      </c>
      <c r="L85" s="51"/>
      <c r="M85" s="199"/>
      <c r="N85" s="52"/>
    </row>
    <row r="86" spans="1:14" ht="12.75" customHeight="1" x14ac:dyDescent="0.2">
      <c r="A86" s="147"/>
      <c r="B86" s="58">
        <f t="shared" ref="B86" si="104">A83</f>
        <v>3</v>
      </c>
      <c r="C86" s="152"/>
      <c r="D86" s="159"/>
      <c r="E86" s="50"/>
      <c r="F86" s="51"/>
      <c r="G86" s="51"/>
      <c r="H86" s="51"/>
      <c r="I86" s="51"/>
      <c r="J86" s="50"/>
      <c r="K86" s="66">
        <f t="shared" si="82"/>
        <v>0</v>
      </c>
      <c r="L86" s="51"/>
      <c r="M86" s="199"/>
      <c r="N86" s="52"/>
    </row>
    <row r="87" spans="1:14" ht="12.75" customHeight="1" thickBot="1" x14ac:dyDescent="0.25">
      <c r="A87" s="148"/>
      <c r="B87" s="59">
        <f t="shared" ref="B87" si="105">A83</f>
        <v>3</v>
      </c>
      <c r="C87" s="153"/>
      <c r="D87" s="160"/>
      <c r="E87" s="53"/>
      <c r="F87" s="54"/>
      <c r="G87" s="54"/>
      <c r="H87" s="54"/>
      <c r="I87" s="54"/>
      <c r="J87" s="53"/>
      <c r="K87" s="67">
        <f t="shared" si="82"/>
        <v>0</v>
      </c>
      <c r="L87" s="54"/>
      <c r="M87" s="200"/>
      <c r="N87" s="55"/>
    </row>
    <row r="88" spans="1:14" ht="12.75" customHeight="1" x14ac:dyDescent="0.2">
      <c r="A88" s="146">
        <f>WEEKNUM(D88)</f>
        <v>4</v>
      </c>
      <c r="B88" s="57">
        <f t="shared" ref="B88" si="106">A88</f>
        <v>4</v>
      </c>
      <c r="C88" s="149" t="str">
        <f>TEXT(SEMAINES!T$3,"j")</f>
        <v>D</v>
      </c>
      <c r="D88" s="158">
        <f>SEMAINES!T$4</f>
        <v>46040</v>
      </c>
      <c r="E88" s="47"/>
      <c r="F88" s="48"/>
      <c r="G88" s="48"/>
      <c r="H88" s="48"/>
      <c r="I88" s="48"/>
      <c r="J88" s="47"/>
      <c r="K88" s="65">
        <f t="shared" si="82"/>
        <v>0</v>
      </c>
      <c r="L88" s="48"/>
      <c r="M88" s="198">
        <f t="shared" ref="M88" si="107">K88+K89+K90+K91+K92+L88+L89+L90+L91+L92</f>
        <v>0</v>
      </c>
      <c r="N88" s="49"/>
    </row>
    <row r="89" spans="1:14" ht="12.75" customHeight="1" x14ac:dyDescent="0.2">
      <c r="A89" s="147"/>
      <c r="B89" s="58">
        <f t="shared" ref="B89" si="108">A88</f>
        <v>4</v>
      </c>
      <c r="C89" s="152"/>
      <c r="D89" s="159"/>
      <c r="E89" s="50"/>
      <c r="F89" s="51"/>
      <c r="G89" s="51"/>
      <c r="H89" s="51"/>
      <c r="I89" s="51"/>
      <c r="J89" s="50"/>
      <c r="K89" s="66">
        <f t="shared" si="82"/>
        <v>0</v>
      </c>
      <c r="L89" s="51"/>
      <c r="M89" s="199"/>
      <c r="N89" s="52"/>
    </row>
    <row r="90" spans="1:14" ht="12.75" customHeight="1" x14ac:dyDescent="0.2">
      <c r="A90" s="147"/>
      <c r="B90" s="58">
        <f t="shared" ref="B90" si="109">A88</f>
        <v>4</v>
      </c>
      <c r="C90" s="152"/>
      <c r="D90" s="159"/>
      <c r="E90" s="50"/>
      <c r="F90" s="51"/>
      <c r="G90" s="51"/>
      <c r="H90" s="51"/>
      <c r="I90" s="51"/>
      <c r="J90" s="50"/>
      <c r="K90" s="66">
        <f t="shared" si="82"/>
        <v>0</v>
      </c>
      <c r="L90" s="51"/>
      <c r="M90" s="199"/>
      <c r="N90" s="52"/>
    </row>
    <row r="91" spans="1:14" ht="12.75" customHeight="1" x14ac:dyDescent="0.2">
      <c r="A91" s="147"/>
      <c r="B91" s="58">
        <f t="shared" ref="B91" si="110">A88</f>
        <v>4</v>
      </c>
      <c r="C91" s="152"/>
      <c r="D91" s="159"/>
      <c r="E91" s="50"/>
      <c r="F91" s="51"/>
      <c r="G91" s="51"/>
      <c r="H91" s="51"/>
      <c r="I91" s="51"/>
      <c r="J91" s="50"/>
      <c r="K91" s="66">
        <f t="shared" si="82"/>
        <v>0</v>
      </c>
      <c r="L91" s="51"/>
      <c r="M91" s="199"/>
      <c r="N91" s="52"/>
    </row>
    <row r="92" spans="1:14" ht="12.75" customHeight="1" thickBot="1" x14ac:dyDescent="0.25">
      <c r="A92" s="148"/>
      <c r="B92" s="59">
        <f t="shared" ref="B92" si="111">A88</f>
        <v>4</v>
      </c>
      <c r="C92" s="153"/>
      <c r="D92" s="160"/>
      <c r="E92" s="53"/>
      <c r="F92" s="54"/>
      <c r="G92" s="54"/>
      <c r="H92" s="54"/>
      <c r="I92" s="54"/>
      <c r="J92" s="53"/>
      <c r="K92" s="67">
        <f t="shared" si="82"/>
        <v>0</v>
      </c>
      <c r="L92" s="54"/>
      <c r="M92" s="200"/>
      <c r="N92" s="55"/>
    </row>
    <row r="93" spans="1:14" ht="12.75" customHeight="1" x14ac:dyDescent="0.2">
      <c r="A93" s="146">
        <f>WEEKNUM(D93)</f>
        <v>4</v>
      </c>
      <c r="B93" s="57">
        <f t="shared" ref="B93" si="112">A93</f>
        <v>4</v>
      </c>
      <c r="C93" s="149" t="str">
        <f>TEXT(SEMAINES!U$3,"j")</f>
        <v>L</v>
      </c>
      <c r="D93" s="158">
        <f>SEMAINES!U$4</f>
        <v>46041</v>
      </c>
      <c r="E93" s="47"/>
      <c r="F93" s="48"/>
      <c r="G93" s="48"/>
      <c r="H93" s="48"/>
      <c r="I93" s="48"/>
      <c r="J93" s="47"/>
      <c r="K93" s="65">
        <f t="shared" si="82"/>
        <v>0</v>
      </c>
      <c r="L93" s="48"/>
      <c r="M93" s="198">
        <f t="shared" ref="M93" si="113">K93+K94+K95+K96+K97+L93+L94+L95+L96+L97</f>
        <v>0</v>
      </c>
      <c r="N93" s="49"/>
    </row>
    <row r="94" spans="1:14" ht="12.75" customHeight="1" x14ac:dyDescent="0.2">
      <c r="A94" s="147"/>
      <c r="B94" s="58">
        <f t="shared" ref="B94" si="114">A93</f>
        <v>4</v>
      </c>
      <c r="C94" s="152"/>
      <c r="D94" s="159"/>
      <c r="E94" s="50"/>
      <c r="F94" s="51"/>
      <c r="G94" s="51"/>
      <c r="H94" s="51"/>
      <c r="I94" s="51"/>
      <c r="J94" s="50"/>
      <c r="K94" s="66">
        <f t="shared" si="82"/>
        <v>0</v>
      </c>
      <c r="L94" s="51"/>
      <c r="M94" s="199"/>
      <c r="N94" s="52"/>
    </row>
    <row r="95" spans="1:14" ht="12.75" customHeight="1" x14ac:dyDescent="0.2">
      <c r="A95" s="147"/>
      <c r="B95" s="58">
        <f t="shared" ref="B95" si="115">A93</f>
        <v>4</v>
      </c>
      <c r="C95" s="152"/>
      <c r="D95" s="159"/>
      <c r="E95" s="50"/>
      <c r="F95" s="51"/>
      <c r="G95" s="51"/>
      <c r="H95" s="51"/>
      <c r="I95" s="51"/>
      <c r="J95" s="50"/>
      <c r="K95" s="66">
        <f t="shared" si="82"/>
        <v>0</v>
      </c>
      <c r="L95" s="51"/>
      <c r="M95" s="199"/>
      <c r="N95" s="52"/>
    </row>
    <row r="96" spans="1:14" ht="12.75" customHeight="1" x14ac:dyDescent="0.2">
      <c r="A96" s="147"/>
      <c r="B96" s="58">
        <f t="shared" ref="B96" si="116">A93</f>
        <v>4</v>
      </c>
      <c r="C96" s="152"/>
      <c r="D96" s="159"/>
      <c r="E96" s="50"/>
      <c r="F96" s="51"/>
      <c r="G96" s="51"/>
      <c r="H96" s="51"/>
      <c r="I96" s="51"/>
      <c r="J96" s="50"/>
      <c r="K96" s="66">
        <f t="shared" si="82"/>
        <v>0</v>
      </c>
      <c r="L96" s="51"/>
      <c r="M96" s="199"/>
      <c r="N96" s="52"/>
    </row>
    <row r="97" spans="1:14" ht="12.75" customHeight="1" thickBot="1" x14ac:dyDescent="0.25">
      <c r="A97" s="148"/>
      <c r="B97" s="59">
        <f t="shared" ref="B97" si="117">A93</f>
        <v>4</v>
      </c>
      <c r="C97" s="153"/>
      <c r="D97" s="160"/>
      <c r="E97" s="53"/>
      <c r="F97" s="54"/>
      <c r="G97" s="54"/>
      <c r="H97" s="54"/>
      <c r="I97" s="54"/>
      <c r="J97" s="53"/>
      <c r="K97" s="67">
        <f t="shared" si="82"/>
        <v>0</v>
      </c>
      <c r="L97" s="54"/>
      <c r="M97" s="200"/>
      <c r="N97" s="55"/>
    </row>
    <row r="98" spans="1:14" ht="12.75" customHeight="1" x14ac:dyDescent="0.2">
      <c r="A98" s="146">
        <f>WEEKNUM(D98)</f>
        <v>4</v>
      </c>
      <c r="B98" s="57">
        <f t="shared" ref="B98" si="118">A98</f>
        <v>4</v>
      </c>
      <c r="C98" s="149" t="str">
        <f>TEXT(SEMAINES!V$3,"j")</f>
        <v>M</v>
      </c>
      <c r="D98" s="158">
        <f>SEMAINES!V$4</f>
        <v>46042</v>
      </c>
      <c r="E98" s="47"/>
      <c r="F98" s="48"/>
      <c r="G98" s="48"/>
      <c r="H98" s="48"/>
      <c r="I98" s="48"/>
      <c r="J98" s="47"/>
      <c r="K98" s="65">
        <f t="shared" si="82"/>
        <v>0</v>
      </c>
      <c r="L98" s="48"/>
      <c r="M98" s="198">
        <f t="shared" ref="M98" si="119">K98+K99+K100+K101+K102+L98+L99+L100+L101+L102</f>
        <v>0</v>
      </c>
      <c r="N98" s="49"/>
    </row>
    <row r="99" spans="1:14" ht="12.75" customHeight="1" x14ac:dyDescent="0.2">
      <c r="A99" s="147"/>
      <c r="B99" s="58">
        <f t="shared" ref="B99" si="120">A98</f>
        <v>4</v>
      </c>
      <c r="C99" s="152"/>
      <c r="D99" s="159"/>
      <c r="E99" s="50"/>
      <c r="F99" s="51"/>
      <c r="G99" s="51"/>
      <c r="H99" s="51"/>
      <c r="I99" s="51"/>
      <c r="J99" s="50"/>
      <c r="K99" s="66">
        <f t="shared" si="82"/>
        <v>0</v>
      </c>
      <c r="L99" s="51"/>
      <c r="M99" s="199"/>
      <c r="N99" s="52"/>
    </row>
    <row r="100" spans="1:14" ht="12.75" customHeight="1" x14ac:dyDescent="0.2">
      <c r="A100" s="147"/>
      <c r="B100" s="58">
        <f t="shared" ref="B100" si="121">A98</f>
        <v>4</v>
      </c>
      <c r="C100" s="152"/>
      <c r="D100" s="159"/>
      <c r="E100" s="50"/>
      <c r="F100" s="51"/>
      <c r="G100" s="51"/>
      <c r="H100" s="51"/>
      <c r="I100" s="51"/>
      <c r="J100" s="50"/>
      <c r="K100" s="66">
        <f t="shared" si="82"/>
        <v>0</v>
      </c>
      <c r="L100" s="51"/>
      <c r="M100" s="199"/>
      <c r="N100" s="52"/>
    </row>
    <row r="101" spans="1:14" ht="12.75" customHeight="1" x14ac:dyDescent="0.2">
      <c r="A101" s="147"/>
      <c r="B101" s="58">
        <f t="shared" ref="B101" si="122">A98</f>
        <v>4</v>
      </c>
      <c r="C101" s="152"/>
      <c r="D101" s="159"/>
      <c r="E101" s="50"/>
      <c r="F101" s="51"/>
      <c r="G101" s="51"/>
      <c r="H101" s="51"/>
      <c r="I101" s="51"/>
      <c r="J101" s="50"/>
      <c r="K101" s="66">
        <f t="shared" si="82"/>
        <v>0</v>
      </c>
      <c r="L101" s="51"/>
      <c r="M101" s="199"/>
      <c r="N101" s="52"/>
    </row>
    <row r="102" spans="1:14" ht="12.75" customHeight="1" thickBot="1" x14ac:dyDescent="0.25">
      <c r="A102" s="148"/>
      <c r="B102" s="59">
        <f t="shared" ref="B102" si="123">A98</f>
        <v>4</v>
      </c>
      <c r="C102" s="153"/>
      <c r="D102" s="160"/>
      <c r="E102" s="53"/>
      <c r="F102" s="54"/>
      <c r="G102" s="54"/>
      <c r="H102" s="54"/>
      <c r="I102" s="54"/>
      <c r="J102" s="53"/>
      <c r="K102" s="67">
        <f t="shared" si="82"/>
        <v>0</v>
      </c>
      <c r="L102" s="54"/>
      <c r="M102" s="200"/>
      <c r="N102" s="55"/>
    </row>
    <row r="103" spans="1:14" ht="12.75" customHeight="1" x14ac:dyDescent="0.2">
      <c r="A103" s="146">
        <f>WEEKNUM(D103)</f>
        <v>4</v>
      </c>
      <c r="B103" s="57">
        <f t="shared" ref="B103" si="124">A103</f>
        <v>4</v>
      </c>
      <c r="C103" s="149" t="str">
        <f>TEXT(SEMAINES!W$3,"j")</f>
        <v>M</v>
      </c>
      <c r="D103" s="158">
        <f>SEMAINES!W$4</f>
        <v>46043</v>
      </c>
      <c r="E103" s="47"/>
      <c r="F103" s="48"/>
      <c r="G103" s="48"/>
      <c r="H103" s="48"/>
      <c r="I103" s="48"/>
      <c r="J103" s="47"/>
      <c r="K103" s="65">
        <f t="shared" si="82"/>
        <v>0</v>
      </c>
      <c r="L103" s="48"/>
      <c r="M103" s="198">
        <f t="shared" ref="M103" si="125">K103+K104+K105+K106+K107+L103+L104+L105+L106+L107</f>
        <v>0</v>
      </c>
      <c r="N103" s="49"/>
    </row>
    <row r="104" spans="1:14" ht="12.75" customHeight="1" x14ac:dyDescent="0.2">
      <c r="A104" s="147"/>
      <c r="B104" s="58">
        <f t="shared" ref="B104" si="126">A103</f>
        <v>4</v>
      </c>
      <c r="C104" s="152"/>
      <c r="D104" s="159"/>
      <c r="E104" s="50"/>
      <c r="F104" s="51"/>
      <c r="G104" s="51"/>
      <c r="H104" s="51"/>
      <c r="I104" s="51"/>
      <c r="J104" s="50"/>
      <c r="K104" s="66">
        <f t="shared" si="82"/>
        <v>0</v>
      </c>
      <c r="L104" s="51"/>
      <c r="M104" s="199"/>
      <c r="N104" s="52"/>
    </row>
    <row r="105" spans="1:14" ht="12.75" customHeight="1" x14ac:dyDescent="0.2">
      <c r="A105" s="147"/>
      <c r="B105" s="58">
        <f t="shared" ref="B105" si="127">A103</f>
        <v>4</v>
      </c>
      <c r="C105" s="152"/>
      <c r="D105" s="159"/>
      <c r="E105" s="50"/>
      <c r="F105" s="51"/>
      <c r="G105" s="51"/>
      <c r="H105" s="51"/>
      <c r="I105" s="51"/>
      <c r="J105" s="50"/>
      <c r="K105" s="66">
        <f t="shared" si="82"/>
        <v>0</v>
      </c>
      <c r="L105" s="51"/>
      <c r="M105" s="199"/>
      <c r="N105" s="52"/>
    </row>
    <row r="106" spans="1:14" ht="12.75" customHeight="1" x14ac:dyDescent="0.2">
      <c r="A106" s="147"/>
      <c r="B106" s="58">
        <f t="shared" ref="B106" si="128">A103</f>
        <v>4</v>
      </c>
      <c r="C106" s="152"/>
      <c r="D106" s="159"/>
      <c r="E106" s="50"/>
      <c r="F106" s="51"/>
      <c r="G106" s="51"/>
      <c r="H106" s="51"/>
      <c r="I106" s="51"/>
      <c r="J106" s="50"/>
      <c r="K106" s="66">
        <f t="shared" si="82"/>
        <v>0</v>
      </c>
      <c r="L106" s="51"/>
      <c r="M106" s="199"/>
      <c r="N106" s="52"/>
    </row>
    <row r="107" spans="1:14" ht="12.75" customHeight="1" thickBot="1" x14ac:dyDescent="0.25">
      <c r="A107" s="148"/>
      <c r="B107" s="59">
        <f t="shared" ref="B107" si="129">A103</f>
        <v>4</v>
      </c>
      <c r="C107" s="153"/>
      <c r="D107" s="160"/>
      <c r="E107" s="53"/>
      <c r="F107" s="54"/>
      <c r="G107" s="54"/>
      <c r="H107" s="54"/>
      <c r="I107" s="54"/>
      <c r="J107" s="53"/>
      <c r="K107" s="67">
        <f t="shared" si="82"/>
        <v>0</v>
      </c>
      <c r="L107" s="54"/>
      <c r="M107" s="200"/>
      <c r="N107" s="55"/>
    </row>
    <row r="108" spans="1:14" ht="12.75" customHeight="1" x14ac:dyDescent="0.2">
      <c r="A108" s="146">
        <f>WEEKNUM(D108)</f>
        <v>4</v>
      </c>
      <c r="B108" s="57">
        <f t="shared" ref="B108" si="130">A108</f>
        <v>4</v>
      </c>
      <c r="C108" s="149" t="str">
        <f>TEXT(SEMAINES!X$3,"j")</f>
        <v>J</v>
      </c>
      <c r="D108" s="158">
        <f>SEMAINES!X$4</f>
        <v>46044</v>
      </c>
      <c r="E108" s="47"/>
      <c r="F108" s="48"/>
      <c r="G108" s="48"/>
      <c r="H108" s="48"/>
      <c r="I108" s="48"/>
      <c r="J108" s="47"/>
      <c r="K108" s="65">
        <f t="shared" si="82"/>
        <v>0</v>
      </c>
      <c r="L108" s="48"/>
      <c r="M108" s="198">
        <f t="shared" ref="M108" si="131">K108+K109+K110+K111+K112+L108+L109+L110+L111+L112</f>
        <v>0</v>
      </c>
      <c r="N108" s="49"/>
    </row>
    <row r="109" spans="1:14" ht="12.75" customHeight="1" x14ac:dyDescent="0.2">
      <c r="A109" s="147"/>
      <c r="B109" s="58">
        <f t="shared" ref="B109" si="132">A108</f>
        <v>4</v>
      </c>
      <c r="C109" s="152"/>
      <c r="D109" s="159"/>
      <c r="E109" s="50"/>
      <c r="F109" s="51"/>
      <c r="G109" s="51"/>
      <c r="H109" s="51"/>
      <c r="I109" s="51"/>
      <c r="J109" s="50"/>
      <c r="K109" s="66">
        <f t="shared" si="82"/>
        <v>0</v>
      </c>
      <c r="L109" s="51"/>
      <c r="M109" s="199"/>
      <c r="N109" s="52"/>
    </row>
    <row r="110" spans="1:14" ht="12.75" customHeight="1" x14ac:dyDescent="0.2">
      <c r="A110" s="147"/>
      <c r="B110" s="58">
        <f t="shared" ref="B110" si="133">A108</f>
        <v>4</v>
      </c>
      <c r="C110" s="152"/>
      <c r="D110" s="159"/>
      <c r="E110" s="50"/>
      <c r="F110" s="51"/>
      <c r="G110" s="51"/>
      <c r="H110" s="51"/>
      <c r="I110" s="51"/>
      <c r="J110" s="50"/>
      <c r="K110" s="66">
        <f t="shared" si="82"/>
        <v>0</v>
      </c>
      <c r="L110" s="51"/>
      <c r="M110" s="199"/>
      <c r="N110" s="52"/>
    </row>
    <row r="111" spans="1:14" ht="12.75" customHeight="1" x14ac:dyDescent="0.2">
      <c r="A111" s="147"/>
      <c r="B111" s="58">
        <f t="shared" ref="B111" si="134">A108</f>
        <v>4</v>
      </c>
      <c r="C111" s="152"/>
      <c r="D111" s="159"/>
      <c r="E111" s="50"/>
      <c r="F111" s="51"/>
      <c r="G111" s="51"/>
      <c r="H111" s="51"/>
      <c r="I111" s="51"/>
      <c r="J111" s="50"/>
      <c r="K111" s="66">
        <f t="shared" si="82"/>
        <v>0</v>
      </c>
      <c r="L111" s="51"/>
      <c r="M111" s="199"/>
      <c r="N111" s="52"/>
    </row>
    <row r="112" spans="1:14" ht="12.75" customHeight="1" thickBot="1" x14ac:dyDescent="0.25">
      <c r="A112" s="148"/>
      <c r="B112" s="59">
        <f t="shared" ref="B112" si="135">A108</f>
        <v>4</v>
      </c>
      <c r="C112" s="153"/>
      <c r="D112" s="160"/>
      <c r="E112" s="53"/>
      <c r="F112" s="54"/>
      <c r="G112" s="54"/>
      <c r="H112" s="54"/>
      <c r="I112" s="54"/>
      <c r="J112" s="53"/>
      <c r="K112" s="67">
        <f t="shared" si="82"/>
        <v>0</v>
      </c>
      <c r="L112" s="54"/>
      <c r="M112" s="200"/>
      <c r="N112" s="55"/>
    </row>
    <row r="113" spans="1:14" ht="12.75" customHeight="1" x14ac:dyDescent="0.2">
      <c r="A113" s="146">
        <f>WEEKNUM(D113)</f>
        <v>4</v>
      </c>
      <c r="B113" s="57">
        <f t="shared" ref="B113" si="136">A113</f>
        <v>4</v>
      </c>
      <c r="C113" s="149" t="str">
        <f>TEXT(SEMAINES!Y$3,"j")</f>
        <v>V</v>
      </c>
      <c r="D113" s="158">
        <f>SEMAINES!Y$4</f>
        <v>46045</v>
      </c>
      <c r="E113" s="47"/>
      <c r="F113" s="48"/>
      <c r="G113" s="48"/>
      <c r="H113" s="48"/>
      <c r="I113" s="48"/>
      <c r="J113" s="47"/>
      <c r="K113" s="65">
        <f t="shared" si="82"/>
        <v>0</v>
      </c>
      <c r="L113" s="48"/>
      <c r="M113" s="198">
        <f t="shared" ref="M113" si="137">K113+K114+K115+K116+K117+L113+L114+L115+L116+L117</f>
        <v>0</v>
      </c>
      <c r="N113" s="49"/>
    </row>
    <row r="114" spans="1:14" ht="12.75" customHeight="1" x14ac:dyDescent="0.2">
      <c r="A114" s="147"/>
      <c r="B114" s="58">
        <f t="shared" ref="B114" si="138">A113</f>
        <v>4</v>
      </c>
      <c r="C114" s="152"/>
      <c r="D114" s="159"/>
      <c r="E114" s="50"/>
      <c r="F114" s="51"/>
      <c r="G114" s="51"/>
      <c r="H114" s="51"/>
      <c r="I114" s="51"/>
      <c r="J114" s="50"/>
      <c r="K114" s="66">
        <f t="shared" si="82"/>
        <v>0</v>
      </c>
      <c r="L114" s="51"/>
      <c r="M114" s="199"/>
      <c r="N114" s="52"/>
    </row>
    <row r="115" spans="1:14" ht="12.75" customHeight="1" x14ac:dyDescent="0.2">
      <c r="A115" s="147"/>
      <c r="B115" s="58">
        <f t="shared" ref="B115" si="139">A113</f>
        <v>4</v>
      </c>
      <c r="C115" s="152"/>
      <c r="D115" s="159"/>
      <c r="E115" s="50"/>
      <c r="F115" s="51"/>
      <c r="G115" s="51"/>
      <c r="H115" s="51"/>
      <c r="I115" s="51"/>
      <c r="J115" s="50"/>
      <c r="K115" s="66">
        <f t="shared" si="82"/>
        <v>0</v>
      </c>
      <c r="L115" s="51"/>
      <c r="M115" s="199"/>
      <c r="N115" s="52"/>
    </row>
    <row r="116" spans="1:14" ht="12.75" customHeight="1" x14ac:dyDescent="0.2">
      <c r="A116" s="147"/>
      <c r="B116" s="58">
        <f t="shared" ref="B116" si="140">A113</f>
        <v>4</v>
      </c>
      <c r="C116" s="152"/>
      <c r="D116" s="159"/>
      <c r="E116" s="50"/>
      <c r="F116" s="51"/>
      <c r="G116" s="51"/>
      <c r="H116" s="51"/>
      <c r="I116" s="51"/>
      <c r="J116" s="50"/>
      <c r="K116" s="66">
        <f t="shared" si="82"/>
        <v>0</v>
      </c>
      <c r="L116" s="51"/>
      <c r="M116" s="199"/>
      <c r="N116" s="52"/>
    </row>
    <row r="117" spans="1:14" ht="12.75" customHeight="1" thickBot="1" x14ac:dyDescent="0.25">
      <c r="A117" s="148"/>
      <c r="B117" s="59">
        <f t="shared" ref="B117" si="141">A113</f>
        <v>4</v>
      </c>
      <c r="C117" s="153"/>
      <c r="D117" s="160"/>
      <c r="E117" s="53"/>
      <c r="F117" s="54"/>
      <c r="G117" s="54"/>
      <c r="H117" s="54"/>
      <c r="I117" s="54"/>
      <c r="J117" s="53"/>
      <c r="K117" s="67">
        <f t="shared" si="82"/>
        <v>0</v>
      </c>
      <c r="L117" s="54"/>
      <c r="M117" s="200"/>
      <c r="N117" s="55"/>
    </row>
    <row r="118" spans="1:14" ht="12.75" customHeight="1" x14ac:dyDescent="0.2">
      <c r="A118" s="146">
        <f>WEEKNUM(D118)</f>
        <v>4</v>
      </c>
      <c r="B118" s="57">
        <f t="shared" ref="B118" si="142">A118</f>
        <v>4</v>
      </c>
      <c r="C118" s="149" t="str">
        <f>TEXT(SEMAINES!Z$3,"j")</f>
        <v>S</v>
      </c>
      <c r="D118" s="158">
        <f>SEMAINES!Z$4</f>
        <v>46046</v>
      </c>
      <c r="E118" s="47"/>
      <c r="F118" s="48"/>
      <c r="G118" s="48"/>
      <c r="H118" s="48"/>
      <c r="I118" s="48"/>
      <c r="J118" s="47"/>
      <c r="K118" s="65">
        <f t="shared" si="82"/>
        <v>0</v>
      </c>
      <c r="L118" s="48"/>
      <c r="M118" s="198">
        <f t="shared" ref="M118" si="143">K118+K119+K120+K121+K122+L118+L119+L120+L121+L122</f>
        <v>0</v>
      </c>
      <c r="N118" s="49"/>
    </row>
    <row r="119" spans="1:14" ht="12.75" customHeight="1" x14ac:dyDescent="0.2">
      <c r="A119" s="147"/>
      <c r="B119" s="58">
        <f t="shared" ref="B119" si="144">A118</f>
        <v>4</v>
      </c>
      <c r="C119" s="152"/>
      <c r="D119" s="159"/>
      <c r="E119" s="50"/>
      <c r="F119" s="51"/>
      <c r="G119" s="51"/>
      <c r="H119" s="51"/>
      <c r="I119" s="51"/>
      <c r="J119" s="50"/>
      <c r="K119" s="66">
        <f t="shared" si="82"/>
        <v>0</v>
      </c>
      <c r="L119" s="51"/>
      <c r="M119" s="199"/>
      <c r="N119" s="52"/>
    </row>
    <row r="120" spans="1:14" ht="12.75" customHeight="1" x14ac:dyDescent="0.2">
      <c r="A120" s="147"/>
      <c r="B120" s="58">
        <f t="shared" ref="B120" si="145">A118</f>
        <v>4</v>
      </c>
      <c r="C120" s="152"/>
      <c r="D120" s="159"/>
      <c r="E120" s="50"/>
      <c r="F120" s="51"/>
      <c r="G120" s="51"/>
      <c r="H120" s="51"/>
      <c r="I120" s="51"/>
      <c r="J120" s="50"/>
      <c r="K120" s="66">
        <f t="shared" si="82"/>
        <v>0</v>
      </c>
      <c r="L120" s="51"/>
      <c r="M120" s="199"/>
      <c r="N120" s="52"/>
    </row>
    <row r="121" spans="1:14" ht="12.75" customHeight="1" x14ac:dyDescent="0.2">
      <c r="A121" s="147"/>
      <c r="B121" s="58">
        <f t="shared" ref="B121" si="146">A118</f>
        <v>4</v>
      </c>
      <c r="C121" s="152"/>
      <c r="D121" s="159"/>
      <c r="E121" s="50"/>
      <c r="F121" s="51"/>
      <c r="G121" s="51"/>
      <c r="H121" s="51"/>
      <c r="I121" s="51"/>
      <c r="J121" s="50"/>
      <c r="K121" s="66">
        <f t="shared" si="82"/>
        <v>0</v>
      </c>
      <c r="L121" s="51"/>
      <c r="M121" s="199"/>
      <c r="N121" s="52"/>
    </row>
    <row r="122" spans="1:14" ht="12.75" customHeight="1" thickBot="1" x14ac:dyDescent="0.25">
      <c r="A122" s="148"/>
      <c r="B122" s="59">
        <f t="shared" ref="B122" si="147">A118</f>
        <v>4</v>
      </c>
      <c r="C122" s="153"/>
      <c r="D122" s="160"/>
      <c r="E122" s="53"/>
      <c r="F122" s="54"/>
      <c r="G122" s="54"/>
      <c r="H122" s="54"/>
      <c r="I122" s="54"/>
      <c r="J122" s="53"/>
      <c r="K122" s="67">
        <f t="shared" si="82"/>
        <v>0</v>
      </c>
      <c r="L122" s="54"/>
      <c r="M122" s="200"/>
      <c r="N122" s="55"/>
    </row>
    <row r="123" spans="1:14" ht="12.75" customHeight="1" x14ac:dyDescent="0.2">
      <c r="A123" s="146">
        <f>WEEKNUM(D123)</f>
        <v>5</v>
      </c>
      <c r="B123" s="57">
        <f t="shared" ref="B123" si="148">A123</f>
        <v>5</v>
      </c>
      <c r="C123" s="149" t="str">
        <f>TEXT(SEMAINES!AA$3,"j")</f>
        <v>D</v>
      </c>
      <c r="D123" s="158">
        <f>SEMAINES!AA$4</f>
        <v>46047</v>
      </c>
      <c r="E123" s="47"/>
      <c r="F123" s="48"/>
      <c r="G123" s="48"/>
      <c r="H123" s="48"/>
      <c r="I123" s="48"/>
      <c r="J123" s="47"/>
      <c r="K123" s="65">
        <f t="shared" si="82"/>
        <v>0</v>
      </c>
      <c r="L123" s="48"/>
      <c r="M123" s="198">
        <f t="shared" ref="M123" si="149">K123+K124+K125+K126+K127+L123+L124+L125+L126+L127</f>
        <v>0</v>
      </c>
      <c r="N123" s="49"/>
    </row>
    <row r="124" spans="1:14" ht="12.75" customHeight="1" x14ac:dyDescent="0.2">
      <c r="A124" s="147"/>
      <c r="B124" s="58">
        <f t="shared" ref="B124" si="150">A123</f>
        <v>5</v>
      </c>
      <c r="C124" s="152"/>
      <c r="D124" s="159"/>
      <c r="E124" s="50"/>
      <c r="F124" s="51"/>
      <c r="G124" s="51"/>
      <c r="H124" s="51"/>
      <c r="I124" s="51"/>
      <c r="J124" s="50"/>
      <c r="K124" s="66">
        <f t="shared" si="82"/>
        <v>0</v>
      </c>
      <c r="L124" s="51"/>
      <c r="M124" s="199"/>
      <c r="N124" s="52"/>
    </row>
    <row r="125" spans="1:14" ht="12.75" customHeight="1" x14ac:dyDescent="0.2">
      <c r="A125" s="147"/>
      <c r="B125" s="58">
        <f t="shared" ref="B125" si="151">A123</f>
        <v>5</v>
      </c>
      <c r="C125" s="152"/>
      <c r="D125" s="159"/>
      <c r="E125" s="50"/>
      <c r="F125" s="51"/>
      <c r="G125" s="51"/>
      <c r="H125" s="51"/>
      <c r="I125" s="51"/>
      <c r="J125" s="50"/>
      <c r="K125" s="66">
        <f t="shared" si="82"/>
        <v>0</v>
      </c>
      <c r="L125" s="51"/>
      <c r="M125" s="199"/>
      <c r="N125" s="52"/>
    </row>
    <row r="126" spans="1:14" ht="12.75" customHeight="1" x14ac:dyDescent="0.2">
      <c r="A126" s="147"/>
      <c r="B126" s="58">
        <f t="shared" ref="B126" si="152">A123</f>
        <v>5</v>
      </c>
      <c r="C126" s="152"/>
      <c r="D126" s="159"/>
      <c r="E126" s="50"/>
      <c r="F126" s="51"/>
      <c r="G126" s="51"/>
      <c r="H126" s="51"/>
      <c r="I126" s="51"/>
      <c r="J126" s="50"/>
      <c r="K126" s="66">
        <f t="shared" si="82"/>
        <v>0</v>
      </c>
      <c r="L126" s="51"/>
      <c r="M126" s="199"/>
      <c r="N126" s="52"/>
    </row>
    <row r="127" spans="1:14" ht="12.75" customHeight="1" thickBot="1" x14ac:dyDescent="0.25">
      <c r="A127" s="148"/>
      <c r="B127" s="59">
        <f t="shared" ref="B127" si="153">A123</f>
        <v>5</v>
      </c>
      <c r="C127" s="153"/>
      <c r="D127" s="160"/>
      <c r="E127" s="53"/>
      <c r="F127" s="54"/>
      <c r="G127" s="54"/>
      <c r="H127" s="54"/>
      <c r="I127" s="54"/>
      <c r="J127" s="53"/>
      <c r="K127" s="67">
        <f t="shared" si="82"/>
        <v>0</v>
      </c>
      <c r="L127" s="54"/>
      <c r="M127" s="200"/>
      <c r="N127" s="55"/>
    </row>
    <row r="128" spans="1:14" ht="12.75" customHeight="1" x14ac:dyDescent="0.2">
      <c r="A128" s="146">
        <f>WEEKNUM(D128)</f>
        <v>5</v>
      </c>
      <c r="B128" s="57">
        <f t="shared" ref="B128" si="154">A128</f>
        <v>5</v>
      </c>
      <c r="C128" s="149" t="str">
        <f>TEXT(SEMAINES!AB$3,"j")</f>
        <v>L</v>
      </c>
      <c r="D128" s="158">
        <f>SEMAINES!AB$4</f>
        <v>46048</v>
      </c>
      <c r="E128" s="47"/>
      <c r="F128" s="48"/>
      <c r="G128" s="48"/>
      <c r="H128" s="48"/>
      <c r="I128" s="48"/>
      <c r="J128" s="47"/>
      <c r="K128" s="65">
        <f t="shared" si="82"/>
        <v>0</v>
      </c>
      <c r="L128" s="48"/>
      <c r="M128" s="198">
        <f t="shared" ref="M128" si="155">K128+K129+K130+K131+K132+L128+L129+L130+L131+L132</f>
        <v>0</v>
      </c>
      <c r="N128" s="49"/>
    </row>
    <row r="129" spans="1:14" ht="12.75" customHeight="1" x14ac:dyDescent="0.2">
      <c r="A129" s="147"/>
      <c r="B129" s="58">
        <f t="shared" ref="B129" si="156">A128</f>
        <v>5</v>
      </c>
      <c r="C129" s="152"/>
      <c r="D129" s="159"/>
      <c r="E129" s="50"/>
      <c r="F129" s="51"/>
      <c r="G129" s="51"/>
      <c r="H129" s="51"/>
      <c r="I129" s="51"/>
      <c r="J129" s="50"/>
      <c r="K129" s="66">
        <f t="shared" si="82"/>
        <v>0</v>
      </c>
      <c r="L129" s="51"/>
      <c r="M129" s="199"/>
      <c r="N129" s="52"/>
    </row>
    <row r="130" spans="1:14" ht="12.75" customHeight="1" x14ac:dyDescent="0.2">
      <c r="A130" s="147"/>
      <c r="B130" s="58">
        <f t="shared" ref="B130" si="157">A128</f>
        <v>5</v>
      </c>
      <c r="C130" s="152"/>
      <c r="D130" s="159"/>
      <c r="E130" s="50"/>
      <c r="F130" s="51"/>
      <c r="G130" s="51"/>
      <c r="H130" s="51"/>
      <c r="I130" s="51"/>
      <c r="J130" s="50"/>
      <c r="K130" s="66">
        <f t="shared" si="82"/>
        <v>0</v>
      </c>
      <c r="L130" s="51"/>
      <c r="M130" s="199"/>
      <c r="N130" s="52"/>
    </row>
    <row r="131" spans="1:14" ht="12.75" customHeight="1" x14ac:dyDescent="0.2">
      <c r="A131" s="147"/>
      <c r="B131" s="58">
        <f t="shared" ref="B131" si="158">A128</f>
        <v>5</v>
      </c>
      <c r="C131" s="152"/>
      <c r="D131" s="159"/>
      <c r="E131" s="50"/>
      <c r="F131" s="51"/>
      <c r="G131" s="51"/>
      <c r="H131" s="51"/>
      <c r="I131" s="51"/>
      <c r="J131" s="50"/>
      <c r="K131" s="66">
        <f t="shared" si="82"/>
        <v>0</v>
      </c>
      <c r="L131" s="51"/>
      <c r="M131" s="199"/>
      <c r="N131" s="52"/>
    </row>
    <row r="132" spans="1:14" ht="12.75" customHeight="1" thickBot="1" x14ac:dyDescent="0.25">
      <c r="A132" s="148"/>
      <c r="B132" s="59">
        <f t="shared" ref="B132" si="159">A128</f>
        <v>5</v>
      </c>
      <c r="C132" s="153"/>
      <c r="D132" s="160"/>
      <c r="E132" s="53"/>
      <c r="F132" s="54"/>
      <c r="G132" s="54"/>
      <c r="H132" s="54"/>
      <c r="I132" s="54"/>
      <c r="J132" s="53"/>
      <c r="K132" s="67">
        <f t="shared" ref="K132:K157" si="160">SUM(E132:J132)</f>
        <v>0</v>
      </c>
      <c r="L132" s="54"/>
      <c r="M132" s="200"/>
      <c r="N132" s="55"/>
    </row>
    <row r="133" spans="1:14" ht="12.75" customHeight="1" x14ac:dyDescent="0.2">
      <c r="A133" s="146">
        <f>WEEKNUM(D133)</f>
        <v>5</v>
      </c>
      <c r="B133" s="57">
        <f t="shared" ref="B133" si="161">A133</f>
        <v>5</v>
      </c>
      <c r="C133" s="149" t="str">
        <f>TEXT(SEMAINES!AC$3,"j")</f>
        <v>M</v>
      </c>
      <c r="D133" s="158">
        <f>SEMAINES!AC$4</f>
        <v>46049</v>
      </c>
      <c r="E133" s="47"/>
      <c r="F133" s="48"/>
      <c r="G133" s="48"/>
      <c r="H133" s="48"/>
      <c r="I133" s="48"/>
      <c r="J133" s="47"/>
      <c r="K133" s="65">
        <f t="shared" si="160"/>
        <v>0</v>
      </c>
      <c r="L133" s="48"/>
      <c r="M133" s="198">
        <f t="shared" ref="M133" si="162">K133+K134+K135+K136+K137+L133+L134+L135+L136+L137</f>
        <v>0</v>
      </c>
      <c r="N133" s="49"/>
    </row>
    <row r="134" spans="1:14" ht="12.75" customHeight="1" x14ac:dyDescent="0.2">
      <c r="A134" s="147"/>
      <c r="B134" s="58">
        <f t="shared" ref="B134" si="163">A133</f>
        <v>5</v>
      </c>
      <c r="C134" s="152"/>
      <c r="D134" s="159"/>
      <c r="E134" s="50"/>
      <c r="F134" s="51"/>
      <c r="G134" s="51"/>
      <c r="H134" s="51"/>
      <c r="I134" s="51"/>
      <c r="J134" s="50"/>
      <c r="K134" s="66">
        <f t="shared" si="160"/>
        <v>0</v>
      </c>
      <c r="L134" s="51"/>
      <c r="M134" s="199"/>
      <c r="N134" s="52"/>
    </row>
    <row r="135" spans="1:14" ht="12.75" customHeight="1" x14ac:dyDescent="0.2">
      <c r="A135" s="147"/>
      <c r="B135" s="58">
        <f t="shared" ref="B135" si="164">A133</f>
        <v>5</v>
      </c>
      <c r="C135" s="152"/>
      <c r="D135" s="159"/>
      <c r="E135" s="50"/>
      <c r="F135" s="51"/>
      <c r="G135" s="51"/>
      <c r="H135" s="51"/>
      <c r="I135" s="51"/>
      <c r="J135" s="50"/>
      <c r="K135" s="66">
        <f t="shared" si="160"/>
        <v>0</v>
      </c>
      <c r="L135" s="51"/>
      <c r="M135" s="199"/>
      <c r="N135" s="52"/>
    </row>
    <row r="136" spans="1:14" ht="12.75" customHeight="1" x14ac:dyDescent="0.2">
      <c r="A136" s="147"/>
      <c r="B136" s="58">
        <f t="shared" ref="B136" si="165">A133</f>
        <v>5</v>
      </c>
      <c r="C136" s="152"/>
      <c r="D136" s="159"/>
      <c r="E136" s="50"/>
      <c r="F136" s="51"/>
      <c r="G136" s="51"/>
      <c r="H136" s="51"/>
      <c r="I136" s="51"/>
      <c r="J136" s="50"/>
      <c r="K136" s="66">
        <f t="shared" si="160"/>
        <v>0</v>
      </c>
      <c r="L136" s="51"/>
      <c r="M136" s="199"/>
      <c r="N136" s="52"/>
    </row>
    <row r="137" spans="1:14" ht="12.75" customHeight="1" thickBot="1" x14ac:dyDescent="0.25">
      <c r="A137" s="148"/>
      <c r="B137" s="59">
        <f t="shared" ref="B137" si="166">A133</f>
        <v>5</v>
      </c>
      <c r="C137" s="153"/>
      <c r="D137" s="160"/>
      <c r="E137" s="53"/>
      <c r="F137" s="54"/>
      <c r="G137" s="54"/>
      <c r="H137" s="54"/>
      <c r="I137" s="54"/>
      <c r="J137" s="53"/>
      <c r="K137" s="67">
        <f t="shared" si="160"/>
        <v>0</v>
      </c>
      <c r="L137" s="54"/>
      <c r="M137" s="200"/>
      <c r="N137" s="55"/>
    </row>
    <row r="138" spans="1:14" ht="12.75" customHeight="1" x14ac:dyDescent="0.2">
      <c r="A138" s="146">
        <f>WEEKNUM(D138)</f>
        <v>5</v>
      </c>
      <c r="B138" s="57">
        <f t="shared" ref="B138" si="167">A138</f>
        <v>5</v>
      </c>
      <c r="C138" s="149" t="str">
        <f>TEXT(SEMAINES!AD$3,"j")</f>
        <v>M</v>
      </c>
      <c r="D138" s="158">
        <f>SEMAINES!AD$4</f>
        <v>46050</v>
      </c>
      <c r="E138" s="47"/>
      <c r="F138" s="48"/>
      <c r="G138" s="48"/>
      <c r="H138" s="48"/>
      <c r="I138" s="48"/>
      <c r="J138" s="47"/>
      <c r="K138" s="65">
        <f t="shared" si="160"/>
        <v>0</v>
      </c>
      <c r="L138" s="48"/>
      <c r="M138" s="198">
        <f t="shared" ref="M138" si="168">K138+K139+K140+K141+K142+L138+L139+L140+L141+L142</f>
        <v>0</v>
      </c>
      <c r="N138" s="49"/>
    </row>
    <row r="139" spans="1:14" ht="12.75" customHeight="1" x14ac:dyDescent="0.2">
      <c r="A139" s="147"/>
      <c r="B139" s="58">
        <f t="shared" ref="B139" si="169">A138</f>
        <v>5</v>
      </c>
      <c r="C139" s="152"/>
      <c r="D139" s="159"/>
      <c r="E139" s="50"/>
      <c r="F139" s="51"/>
      <c r="G139" s="51"/>
      <c r="H139" s="51"/>
      <c r="I139" s="51"/>
      <c r="J139" s="50"/>
      <c r="K139" s="66">
        <f t="shared" si="160"/>
        <v>0</v>
      </c>
      <c r="L139" s="51"/>
      <c r="M139" s="199"/>
      <c r="N139" s="52"/>
    </row>
    <row r="140" spans="1:14" ht="12.75" customHeight="1" x14ac:dyDescent="0.2">
      <c r="A140" s="147"/>
      <c r="B140" s="58">
        <f t="shared" ref="B140" si="170">A138</f>
        <v>5</v>
      </c>
      <c r="C140" s="152"/>
      <c r="D140" s="159"/>
      <c r="E140" s="50"/>
      <c r="F140" s="51"/>
      <c r="G140" s="51"/>
      <c r="H140" s="51"/>
      <c r="I140" s="51"/>
      <c r="J140" s="50"/>
      <c r="K140" s="66">
        <f t="shared" si="160"/>
        <v>0</v>
      </c>
      <c r="L140" s="51"/>
      <c r="M140" s="199"/>
      <c r="N140" s="52"/>
    </row>
    <row r="141" spans="1:14" ht="12.75" customHeight="1" x14ac:dyDescent="0.2">
      <c r="A141" s="147"/>
      <c r="B141" s="58">
        <f t="shared" ref="B141" si="171">A138</f>
        <v>5</v>
      </c>
      <c r="C141" s="152"/>
      <c r="D141" s="159"/>
      <c r="E141" s="50"/>
      <c r="F141" s="51"/>
      <c r="G141" s="51"/>
      <c r="H141" s="51"/>
      <c r="I141" s="51"/>
      <c r="J141" s="50"/>
      <c r="K141" s="66">
        <f t="shared" si="160"/>
        <v>0</v>
      </c>
      <c r="L141" s="51"/>
      <c r="M141" s="199"/>
      <c r="N141" s="52"/>
    </row>
    <row r="142" spans="1:14" ht="12.75" customHeight="1" thickBot="1" x14ac:dyDescent="0.25">
      <c r="A142" s="148"/>
      <c r="B142" s="59">
        <f t="shared" ref="B142" si="172">A138</f>
        <v>5</v>
      </c>
      <c r="C142" s="153"/>
      <c r="D142" s="160"/>
      <c r="E142" s="53"/>
      <c r="F142" s="54"/>
      <c r="G142" s="54"/>
      <c r="H142" s="54"/>
      <c r="I142" s="54"/>
      <c r="J142" s="53"/>
      <c r="K142" s="67">
        <f t="shared" si="160"/>
        <v>0</v>
      </c>
      <c r="L142" s="54"/>
      <c r="M142" s="200"/>
      <c r="N142" s="55"/>
    </row>
    <row r="143" spans="1:14" ht="12.75" customHeight="1" x14ac:dyDescent="0.2">
      <c r="A143" s="146">
        <f>WEEKNUM(D143)</f>
        <v>5</v>
      </c>
      <c r="B143" s="57">
        <f t="shared" ref="B143" si="173">A143</f>
        <v>5</v>
      </c>
      <c r="C143" s="149" t="str">
        <f>TEXT(SEMAINES!AE$3,"j")</f>
        <v>J</v>
      </c>
      <c r="D143" s="158">
        <f>SEMAINES!AE$4</f>
        <v>46051</v>
      </c>
      <c r="E143" s="47"/>
      <c r="F143" s="48"/>
      <c r="G143" s="48"/>
      <c r="H143" s="48"/>
      <c r="I143" s="48"/>
      <c r="J143" s="47"/>
      <c r="K143" s="65">
        <f t="shared" si="160"/>
        <v>0</v>
      </c>
      <c r="L143" s="48"/>
      <c r="M143" s="198">
        <f t="shared" ref="M143" si="174">K143+K144+K145+K146+K147+L143+L144+L145+L146+L147</f>
        <v>0</v>
      </c>
      <c r="N143" s="49"/>
    </row>
    <row r="144" spans="1:14" ht="12.75" customHeight="1" x14ac:dyDescent="0.2">
      <c r="A144" s="147"/>
      <c r="B144" s="58">
        <f t="shared" ref="B144" si="175">A143</f>
        <v>5</v>
      </c>
      <c r="C144" s="152"/>
      <c r="D144" s="159"/>
      <c r="E144" s="50"/>
      <c r="F144" s="51"/>
      <c r="G144" s="51"/>
      <c r="H144" s="51"/>
      <c r="I144" s="51"/>
      <c r="J144" s="50"/>
      <c r="K144" s="66">
        <f t="shared" si="160"/>
        <v>0</v>
      </c>
      <c r="L144" s="51"/>
      <c r="M144" s="199"/>
      <c r="N144" s="52"/>
    </row>
    <row r="145" spans="1:14" ht="12.75" customHeight="1" x14ac:dyDescent="0.2">
      <c r="A145" s="147"/>
      <c r="B145" s="58">
        <f t="shared" ref="B145" si="176">A143</f>
        <v>5</v>
      </c>
      <c r="C145" s="152"/>
      <c r="D145" s="159"/>
      <c r="E145" s="50"/>
      <c r="F145" s="51"/>
      <c r="G145" s="51"/>
      <c r="H145" s="51"/>
      <c r="I145" s="51"/>
      <c r="J145" s="50"/>
      <c r="K145" s="66">
        <f t="shared" si="160"/>
        <v>0</v>
      </c>
      <c r="L145" s="51"/>
      <c r="M145" s="199"/>
      <c r="N145" s="52"/>
    </row>
    <row r="146" spans="1:14" ht="12.75" customHeight="1" x14ac:dyDescent="0.2">
      <c r="A146" s="147"/>
      <c r="B146" s="58">
        <f t="shared" ref="B146" si="177">A143</f>
        <v>5</v>
      </c>
      <c r="C146" s="152"/>
      <c r="D146" s="159"/>
      <c r="E146" s="50"/>
      <c r="F146" s="51"/>
      <c r="G146" s="51"/>
      <c r="H146" s="51"/>
      <c r="I146" s="51"/>
      <c r="J146" s="50"/>
      <c r="K146" s="66">
        <f t="shared" si="160"/>
        <v>0</v>
      </c>
      <c r="L146" s="51"/>
      <c r="M146" s="199"/>
      <c r="N146" s="52"/>
    </row>
    <row r="147" spans="1:14" ht="12.75" customHeight="1" thickBot="1" x14ac:dyDescent="0.25">
      <c r="A147" s="148"/>
      <c r="B147" s="59">
        <f t="shared" ref="B147" si="178">A143</f>
        <v>5</v>
      </c>
      <c r="C147" s="153"/>
      <c r="D147" s="160"/>
      <c r="E147" s="53"/>
      <c r="F147" s="54"/>
      <c r="G147" s="54"/>
      <c r="H147" s="54"/>
      <c r="I147" s="54"/>
      <c r="J147" s="53"/>
      <c r="K147" s="67">
        <f t="shared" si="160"/>
        <v>0</v>
      </c>
      <c r="L147" s="54"/>
      <c r="M147" s="200"/>
      <c r="N147" s="55"/>
    </row>
    <row r="148" spans="1:14" ht="12.75" customHeight="1" x14ac:dyDescent="0.2">
      <c r="A148" s="146">
        <f>WEEKNUM(D148)</f>
        <v>5</v>
      </c>
      <c r="B148" s="57">
        <f t="shared" ref="B148" si="179">A148</f>
        <v>5</v>
      </c>
      <c r="C148" s="149" t="str">
        <f>TEXT(SEMAINES!AF$3,"j")</f>
        <v>V</v>
      </c>
      <c r="D148" s="158">
        <f>SEMAINES!AF$4</f>
        <v>46052</v>
      </c>
      <c r="E148" s="47"/>
      <c r="F148" s="48"/>
      <c r="G148" s="48"/>
      <c r="H148" s="48"/>
      <c r="I148" s="48"/>
      <c r="J148" s="47"/>
      <c r="K148" s="65">
        <f t="shared" si="160"/>
        <v>0</v>
      </c>
      <c r="L148" s="48"/>
      <c r="M148" s="198">
        <f t="shared" ref="M148" si="180">K148+K149+K150+K151+K152+L148+L149+L150+L151+L152</f>
        <v>0</v>
      </c>
      <c r="N148" s="49"/>
    </row>
    <row r="149" spans="1:14" ht="12.75" customHeight="1" x14ac:dyDescent="0.2">
      <c r="A149" s="154"/>
      <c r="B149" s="58">
        <f t="shared" ref="B149" si="181">A148</f>
        <v>5</v>
      </c>
      <c r="C149" s="150"/>
      <c r="D149" s="159"/>
      <c r="E149" s="50"/>
      <c r="F149" s="51"/>
      <c r="G149" s="51"/>
      <c r="H149" s="51"/>
      <c r="I149" s="51"/>
      <c r="J149" s="50"/>
      <c r="K149" s="66">
        <f t="shared" si="160"/>
        <v>0</v>
      </c>
      <c r="L149" s="51"/>
      <c r="M149" s="199"/>
      <c r="N149" s="52"/>
    </row>
    <row r="150" spans="1:14" ht="12.75" customHeight="1" x14ac:dyDescent="0.2">
      <c r="A150" s="154"/>
      <c r="B150" s="58">
        <f t="shared" ref="B150" si="182">A148</f>
        <v>5</v>
      </c>
      <c r="C150" s="150"/>
      <c r="D150" s="159"/>
      <c r="E150" s="50"/>
      <c r="F150" s="51"/>
      <c r="G150" s="51"/>
      <c r="H150" s="51"/>
      <c r="I150" s="51"/>
      <c r="J150" s="50"/>
      <c r="K150" s="66">
        <f t="shared" si="160"/>
        <v>0</v>
      </c>
      <c r="L150" s="51"/>
      <c r="M150" s="199"/>
      <c r="N150" s="52"/>
    </row>
    <row r="151" spans="1:14" ht="12.75" customHeight="1" x14ac:dyDescent="0.2">
      <c r="A151" s="154"/>
      <c r="B151" s="58">
        <f t="shared" ref="B151" si="183">A148</f>
        <v>5</v>
      </c>
      <c r="C151" s="150"/>
      <c r="D151" s="159"/>
      <c r="E151" s="50"/>
      <c r="F151" s="51"/>
      <c r="G151" s="51"/>
      <c r="H151" s="51"/>
      <c r="I151" s="51"/>
      <c r="J151" s="50"/>
      <c r="K151" s="66">
        <f t="shared" si="160"/>
        <v>0</v>
      </c>
      <c r="L151" s="51"/>
      <c r="M151" s="199"/>
      <c r="N151" s="52"/>
    </row>
    <row r="152" spans="1:14" ht="12.75" customHeight="1" thickBot="1" x14ac:dyDescent="0.25">
      <c r="A152" s="155"/>
      <c r="B152" s="59">
        <f t="shared" ref="B152" si="184">A148</f>
        <v>5</v>
      </c>
      <c r="C152" s="151"/>
      <c r="D152" s="160"/>
      <c r="E152" s="53"/>
      <c r="F152" s="54"/>
      <c r="G152" s="54"/>
      <c r="H152" s="54"/>
      <c r="I152" s="54"/>
      <c r="J152" s="53"/>
      <c r="K152" s="67">
        <f t="shared" si="160"/>
        <v>0</v>
      </c>
      <c r="L152" s="54"/>
      <c r="M152" s="200"/>
      <c r="N152" s="55"/>
    </row>
    <row r="153" spans="1:14" ht="12.75" customHeight="1" x14ac:dyDescent="0.2">
      <c r="A153" s="146">
        <f>WEEKNUM(D153)</f>
        <v>5</v>
      </c>
      <c r="B153" s="57">
        <f t="shared" ref="B153" si="185">A153</f>
        <v>5</v>
      </c>
      <c r="C153" s="149" t="str">
        <f>TEXT(SEMAINES!AG$3,"j")</f>
        <v>S</v>
      </c>
      <c r="D153" s="158">
        <f>SEMAINES!AG$4</f>
        <v>46053</v>
      </c>
      <c r="E153" s="47"/>
      <c r="F153" s="48"/>
      <c r="G153" s="48"/>
      <c r="H153" s="48"/>
      <c r="I153" s="48"/>
      <c r="J153" s="47"/>
      <c r="K153" s="65">
        <f t="shared" si="160"/>
        <v>0</v>
      </c>
      <c r="L153" s="48"/>
      <c r="M153" s="198">
        <f t="shared" ref="M153" si="186">K153+K154+K155+K156+K157+L153+L154+L155+L156+L157</f>
        <v>0</v>
      </c>
      <c r="N153" s="49"/>
    </row>
    <row r="154" spans="1:14" ht="12.75" customHeight="1" x14ac:dyDescent="0.2">
      <c r="A154" s="154"/>
      <c r="B154" s="58">
        <f t="shared" ref="B154" si="187">A153</f>
        <v>5</v>
      </c>
      <c r="C154" s="150"/>
      <c r="D154" s="159"/>
      <c r="E154" s="50"/>
      <c r="F154" s="51"/>
      <c r="G154" s="51"/>
      <c r="H154" s="51"/>
      <c r="I154" s="51"/>
      <c r="J154" s="50"/>
      <c r="K154" s="66">
        <f t="shared" si="160"/>
        <v>0</v>
      </c>
      <c r="L154" s="51"/>
      <c r="M154" s="199"/>
      <c r="N154" s="52"/>
    </row>
    <row r="155" spans="1:14" ht="12.75" customHeight="1" x14ac:dyDescent="0.2">
      <c r="A155" s="154"/>
      <c r="B155" s="58">
        <f t="shared" ref="B155" si="188">A153</f>
        <v>5</v>
      </c>
      <c r="C155" s="150"/>
      <c r="D155" s="159"/>
      <c r="E155" s="50"/>
      <c r="F155" s="51"/>
      <c r="G155" s="51"/>
      <c r="H155" s="51"/>
      <c r="I155" s="51"/>
      <c r="J155" s="50"/>
      <c r="K155" s="66">
        <f t="shared" si="160"/>
        <v>0</v>
      </c>
      <c r="L155" s="51"/>
      <c r="M155" s="199"/>
      <c r="N155" s="52"/>
    </row>
    <row r="156" spans="1:14" ht="12.75" customHeight="1" x14ac:dyDescent="0.2">
      <c r="A156" s="154"/>
      <c r="B156" s="58">
        <f t="shared" ref="B156" si="189">A153</f>
        <v>5</v>
      </c>
      <c r="C156" s="150"/>
      <c r="D156" s="159"/>
      <c r="E156" s="50"/>
      <c r="F156" s="51"/>
      <c r="G156" s="51"/>
      <c r="H156" s="51"/>
      <c r="I156" s="51"/>
      <c r="J156" s="50"/>
      <c r="K156" s="66">
        <f t="shared" si="160"/>
        <v>0</v>
      </c>
      <c r="L156" s="51"/>
      <c r="M156" s="199"/>
      <c r="N156" s="52"/>
    </row>
    <row r="157" spans="1:14" ht="12.75" customHeight="1" thickBot="1" x14ac:dyDescent="0.25">
      <c r="A157" s="155"/>
      <c r="B157" s="59">
        <f t="shared" ref="B157" si="190">A153</f>
        <v>5</v>
      </c>
      <c r="C157" s="151"/>
      <c r="D157" s="160"/>
      <c r="E157" s="53"/>
      <c r="F157" s="54"/>
      <c r="G157" s="54"/>
      <c r="H157" s="54"/>
      <c r="I157" s="54"/>
      <c r="J157" s="53"/>
      <c r="K157" s="67">
        <f t="shared" si="160"/>
        <v>0</v>
      </c>
      <c r="L157" s="54"/>
      <c r="M157" s="200"/>
      <c r="N157" s="55"/>
    </row>
  </sheetData>
  <mergeCells count="219">
    <mergeCell ref="W19:W20"/>
    <mergeCell ref="W21:W22"/>
    <mergeCell ref="W23:W24"/>
    <mergeCell ref="W25:W28"/>
    <mergeCell ref="P1:W2"/>
    <mergeCell ref="W3:W4"/>
    <mergeCell ref="W5:W6"/>
    <mergeCell ref="W7:W8"/>
    <mergeCell ref="W9:W10"/>
    <mergeCell ref="W11:W12"/>
    <mergeCell ref="W13:W14"/>
    <mergeCell ref="W15:W16"/>
    <mergeCell ref="W17:W18"/>
    <mergeCell ref="U21:U22"/>
    <mergeCell ref="V21:V22"/>
    <mergeCell ref="U17:U18"/>
    <mergeCell ref="V17:V18"/>
    <mergeCell ref="P19:P20"/>
    <mergeCell ref="Q19:Q20"/>
    <mergeCell ref="R19:R20"/>
    <mergeCell ref="S19:S20"/>
    <mergeCell ref="T19:T20"/>
    <mergeCell ref="U19:U20"/>
    <mergeCell ref="V19:V20"/>
    <mergeCell ref="M143:M147"/>
    <mergeCell ref="M148:M152"/>
    <mergeCell ref="M153:M157"/>
    <mergeCell ref="P17:P18"/>
    <mergeCell ref="Q17:Q18"/>
    <mergeCell ref="R17:R18"/>
    <mergeCell ref="P21:P22"/>
    <mergeCell ref="Q21:Q22"/>
    <mergeCell ref="R21:R22"/>
    <mergeCell ref="M83:M87"/>
    <mergeCell ref="M88:M92"/>
    <mergeCell ref="M93:M97"/>
    <mergeCell ref="M98:M102"/>
    <mergeCell ref="M103:M107"/>
    <mergeCell ref="M108:M112"/>
    <mergeCell ref="M113:M117"/>
    <mergeCell ref="M118:M122"/>
    <mergeCell ref="M123:M127"/>
    <mergeCell ref="M38:M42"/>
    <mergeCell ref="M43:M47"/>
    <mergeCell ref="M48:M52"/>
    <mergeCell ref="M73:M77"/>
    <mergeCell ref="M78:M82"/>
    <mergeCell ref="J1:J2"/>
    <mergeCell ref="K1:K2"/>
    <mergeCell ref="L1:L2"/>
    <mergeCell ref="M1:M2"/>
    <mergeCell ref="M128:M132"/>
    <mergeCell ref="M133:M137"/>
    <mergeCell ref="M138:M142"/>
    <mergeCell ref="M18:M22"/>
    <mergeCell ref="D153:D157"/>
    <mergeCell ref="D123:D127"/>
    <mergeCell ref="D128:D132"/>
    <mergeCell ref="D133:D137"/>
    <mergeCell ref="D138:D142"/>
    <mergeCell ref="D143:D147"/>
    <mergeCell ref="D148:D152"/>
    <mergeCell ref="D118:D122"/>
    <mergeCell ref="D63:D67"/>
    <mergeCell ref="D68:D72"/>
    <mergeCell ref="D73:D77"/>
    <mergeCell ref="D78:D82"/>
    <mergeCell ref="D83:D87"/>
    <mergeCell ref="D88:D92"/>
    <mergeCell ref="D93:D97"/>
    <mergeCell ref="D98:D102"/>
    <mergeCell ref="D103:D107"/>
    <mergeCell ref="D108:D112"/>
    <mergeCell ref="D113:D117"/>
    <mergeCell ref="M53:M57"/>
    <mergeCell ref="M58:M62"/>
    <mergeCell ref="M63:M67"/>
    <mergeCell ref="M68:M72"/>
    <mergeCell ref="D58:D62"/>
    <mergeCell ref="D8:D12"/>
    <mergeCell ref="D13:D17"/>
    <mergeCell ref="D18:D22"/>
    <mergeCell ref="D23:D27"/>
    <mergeCell ref="D28:D32"/>
    <mergeCell ref="D33:D37"/>
    <mergeCell ref="D38:D42"/>
    <mergeCell ref="D43:D47"/>
    <mergeCell ref="D48:D52"/>
    <mergeCell ref="D53:D57"/>
    <mergeCell ref="A1:D1"/>
    <mergeCell ref="D3:D7"/>
    <mergeCell ref="A3:A7"/>
    <mergeCell ref="A8:A12"/>
    <mergeCell ref="A13:A17"/>
    <mergeCell ref="C3:C7"/>
    <mergeCell ref="C2:D2"/>
    <mergeCell ref="C8:C12"/>
    <mergeCell ref="C13:C17"/>
    <mergeCell ref="A153:A157"/>
    <mergeCell ref="A118:A122"/>
    <mergeCell ref="A123:A127"/>
    <mergeCell ref="A128:A132"/>
    <mergeCell ref="A133:A137"/>
    <mergeCell ref="A138:A142"/>
    <mergeCell ref="A88:A92"/>
    <mergeCell ref="A43:A47"/>
    <mergeCell ref="A48:A52"/>
    <mergeCell ref="A53:A57"/>
    <mergeCell ref="A58:A62"/>
    <mergeCell ref="A63:A67"/>
    <mergeCell ref="A68:A72"/>
    <mergeCell ref="C153:C157"/>
    <mergeCell ref="C28:C32"/>
    <mergeCell ref="C33:C37"/>
    <mergeCell ref="C38:C42"/>
    <mergeCell ref="C118:C122"/>
    <mergeCell ref="C123:C127"/>
    <mergeCell ref="C128:C132"/>
    <mergeCell ref="C133:C137"/>
    <mergeCell ref="C138:C142"/>
    <mergeCell ref="C93:C97"/>
    <mergeCell ref="C98:C102"/>
    <mergeCell ref="C103:C107"/>
    <mergeCell ref="C108:C112"/>
    <mergeCell ref="C113:C117"/>
    <mergeCell ref="C68:C72"/>
    <mergeCell ref="C73:C77"/>
    <mergeCell ref="A38:A42"/>
    <mergeCell ref="C143:C147"/>
    <mergeCell ref="C148:C152"/>
    <mergeCell ref="C78:C82"/>
    <mergeCell ref="C83:C87"/>
    <mergeCell ref="C88:C92"/>
    <mergeCell ref="C43:C47"/>
    <mergeCell ref="C48:C52"/>
    <mergeCell ref="C53:C57"/>
    <mergeCell ref="C58:C62"/>
    <mergeCell ref="C63:C67"/>
    <mergeCell ref="A73:A77"/>
    <mergeCell ref="A78:A82"/>
    <mergeCell ref="A83:A87"/>
    <mergeCell ref="A93:A97"/>
    <mergeCell ref="A98:A102"/>
    <mergeCell ref="A103:A107"/>
    <mergeCell ref="A108:A112"/>
    <mergeCell ref="A113:A117"/>
    <mergeCell ref="A143:A147"/>
    <mergeCell ref="A148:A152"/>
    <mergeCell ref="S7:S8"/>
    <mergeCell ref="T7:T8"/>
    <mergeCell ref="P5:P6"/>
    <mergeCell ref="R5:R6"/>
    <mergeCell ref="Q5:Q6"/>
    <mergeCell ref="S5:S6"/>
    <mergeCell ref="T5:T6"/>
    <mergeCell ref="A28:A32"/>
    <mergeCell ref="A33:A37"/>
    <mergeCell ref="A18:A22"/>
    <mergeCell ref="A23:A27"/>
    <mergeCell ref="C18:C22"/>
    <mergeCell ref="C23:C27"/>
    <mergeCell ref="M23:M27"/>
    <mergeCell ref="M28:M32"/>
    <mergeCell ref="M33:M37"/>
    <mergeCell ref="S17:S18"/>
    <mergeCell ref="T17:T18"/>
    <mergeCell ref="S21:S22"/>
    <mergeCell ref="T21:T22"/>
    <mergeCell ref="S15:S16"/>
    <mergeCell ref="T15:T16"/>
    <mergeCell ref="M3:M7"/>
    <mergeCell ref="M8:M12"/>
    <mergeCell ref="E1:E2"/>
    <mergeCell ref="F1:F2"/>
    <mergeCell ref="G1:G2"/>
    <mergeCell ref="H1:H2"/>
    <mergeCell ref="I1:I2"/>
    <mergeCell ref="P3:P4"/>
    <mergeCell ref="P15:P16"/>
    <mergeCell ref="Q15:Q16"/>
    <mergeCell ref="R15:R16"/>
    <mergeCell ref="P13:P14"/>
    <mergeCell ref="Q13:Q14"/>
    <mergeCell ref="R13:R14"/>
    <mergeCell ref="P11:P12"/>
    <mergeCell ref="Q11:Q12"/>
    <mergeCell ref="R11:R12"/>
    <mergeCell ref="P9:P10"/>
    <mergeCell ref="Q9:Q10"/>
    <mergeCell ref="R9:R10"/>
    <mergeCell ref="P7:P8"/>
    <mergeCell ref="Q7:Q8"/>
    <mergeCell ref="R7:R8"/>
    <mergeCell ref="N1:N2"/>
    <mergeCell ref="M13:M17"/>
    <mergeCell ref="U15:U16"/>
    <mergeCell ref="V15:V16"/>
    <mergeCell ref="U11:U12"/>
    <mergeCell ref="V11:V12"/>
    <mergeCell ref="U13:U14"/>
    <mergeCell ref="V13:V14"/>
    <mergeCell ref="Q3:Q4"/>
    <mergeCell ref="R3:R4"/>
    <mergeCell ref="S3:S4"/>
    <mergeCell ref="T3:T4"/>
    <mergeCell ref="U3:U4"/>
    <mergeCell ref="V3:V4"/>
    <mergeCell ref="U5:U6"/>
    <mergeCell ref="V5:V6"/>
    <mergeCell ref="U7:U8"/>
    <mergeCell ref="V7:V8"/>
    <mergeCell ref="U9:U10"/>
    <mergeCell ref="V9:V10"/>
    <mergeCell ref="S13:S14"/>
    <mergeCell ref="T13:T14"/>
    <mergeCell ref="S11:S12"/>
    <mergeCell ref="T11:T12"/>
    <mergeCell ref="S9:S10"/>
    <mergeCell ref="T9:T10"/>
  </mergeCells>
  <conditionalFormatting sqref="A3:B157">
    <cfRule type="cellIs" dxfId="413" priority="271" operator="equal">
      <formula>2</formula>
    </cfRule>
    <cfRule type="cellIs" dxfId="412" priority="274" operator="equal">
      <formula>6</formula>
    </cfRule>
    <cfRule type="cellIs" dxfId="411" priority="275" operator="equal">
      <formula>5</formula>
    </cfRule>
    <cfRule type="cellIs" dxfId="410" priority="276" operator="equal">
      <formula>4</formula>
    </cfRule>
    <cfRule type="cellIs" dxfId="409" priority="277" operator="equal">
      <formula>3</formula>
    </cfRule>
    <cfRule type="cellIs" dxfId="408" priority="279" operator="equal">
      <formula>1</formula>
    </cfRule>
  </conditionalFormatting>
  <conditionalFormatting sqref="E3:I7">
    <cfRule type="expression" dxfId="407" priority="252">
      <formula>$B3=6</formula>
    </cfRule>
    <cfRule type="expression" dxfId="406" priority="253">
      <formula>$B3=5</formula>
    </cfRule>
    <cfRule type="expression" dxfId="405" priority="254">
      <formula>$B3=4</formula>
    </cfRule>
    <cfRule type="expression" dxfId="404" priority="255">
      <formula>$B3=3</formula>
    </cfRule>
    <cfRule type="expression" dxfId="403" priority="262">
      <formula>$B3=3</formula>
    </cfRule>
    <cfRule type="expression" dxfId="402" priority="263">
      <formula>$B3=2</formula>
    </cfRule>
    <cfRule type="expression" dxfId="401" priority="264">
      <formula>$B3=1</formula>
    </cfRule>
  </conditionalFormatting>
  <conditionalFormatting sqref="E18:I22">
    <cfRule type="expression" dxfId="400" priority="259">
      <formula>$B18=3</formula>
    </cfRule>
    <cfRule type="expression" dxfId="399" priority="260">
      <formula>$B18=2</formula>
    </cfRule>
    <cfRule type="expression" dxfId="398" priority="261">
      <formula>$B18=1</formula>
    </cfRule>
  </conditionalFormatting>
  <conditionalFormatting sqref="E53:I57">
    <cfRule type="expression" dxfId="397" priority="256">
      <formula>$B53=3</formula>
    </cfRule>
    <cfRule type="expression" dxfId="396" priority="257">
      <formula>$B53=2</formula>
    </cfRule>
    <cfRule type="expression" dxfId="395" priority="258">
      <formula>$B53=1</formula>
    </cfRule>
  </conditionalFormatting>
  <conditionalFormatting sqref="E8:I12">
    <cfRule type="expression" dxfId="394" priority="245">
      <formula>$B8=6</formula>
    </cfRule>
    <cfRule type="expression" dxfId="393" priority="246">
      <formula>$B8=5</formula>
    </cfRule>
    <cfRule type="expression" dxfId="392" priority="247">
      <formula>$B8=4</formula>
    </cfRule>
    <cfRule type="expression" dxfId="391" priority="248">
      <formula>$B8=3</formula>
    </cfRule>
    <cfRule type="expression" dxfId="390" priority="249">
      <formula>$B8=3</formula>
    </cfRule>
    <cfRule type="expression" dxfId="389" priority="250">
      <formula>$B8=2</formula>
    </cfRule>
    <cfRule type="expression" dxfId="388" priority="251">
      <formula>$B8=1</formula>
    </cfRule>
  </conditionalFormatting>
  <conditionalFormatting sqref="E13:I17">
    <cfRule type="expression" dxfId="387" priority="238">
      <formula>$B13=6</formula>
    </cfRule>
    <cfRule type="expression" dxfId="386" priority="239">
      <formula>$B13=5</formula>
    </cfRule>
    <cfRule type="expression" dxfId="385" priority="240">
      <formula>$B13=4</formula>
    </cfRule>
    <cfRule type="expression" dxfId="384" priority="241">
      <formula>$B13=3</formula>
    </cfRule>
    <cfRule type="expression" dxfId="383" priority="242">
      <formula>$B13=3</formula>
    </cfRule>
    <cfRule type="expression" dxfId="382" priority="243">
      <formula>$B13=2</formula>
    </cfRule>
    <cfRule type="expression" dxfId="381" priority="244">
      <formula>$B13=1</formula>
    </cfRule>
  </conditionalFormatting>
  <conditionalFormatting sqref="E23:I27">
    <cfRule type="expression" dxfId="380" priority="231">
      <formula>$B23=6</formula>
    </cfRule>
    <cfRule type="expression" dxfId="379" priority="232">
      <formula>$B23=5</formula>
    </cfRule>
    <cfRule type="expression" dxfId="378" priority="233">
      <formula>$B23=4</formula>
    </cfRule>
    <cfRule type="expression" dxfId="377" priority="234">
      <formula>$B23=3</formula>
    </cfRule>
    <cfRule type="expression" dxfId="376" priority="235">
      <formula>$B23=3</formula>
    </cfRule>
    <cfRule type="expression" dxfId="375" priority="236">
      <formula>$B23=2</formula>
    </cfRule>
    <cfRule type="expression" dxfId="374" priority="237">
      <formula>$B23=1</formula>
    </cfRule>
  </conditionalFormatting>
  <conditionalFormatting sqref="E28:I32">
    <cfRule type="expression" dxfId="373" priority="224">
      <formula>$B28=6</formula>
    </cfRule>
    <cfRule type="expression" dxfId="372" priority="225">
      <formula>$B28=5</formula>
    </cfRule>
    <cfRule type="expression" dxfId="371" priority="226">
      <formula>$B28=4</formula>
    </cfRule>
    <cfRule type="expression" dxfId="370" priority="227">
      <formula>$B28=3</formula>
    </cfRule>
    <cfRule type="expression" dxfId="369" priority="228">
      <formula>$B28=3</formula>
    </cfRule>
    <cfRule type="expression" dxfId="368" priority="229">
      <formula>$B28=2</formula>
    </cfRule>
    <cfRule type="expression" dxfId="367" priority="230">
      <formula>$B28=1</formula>
    </cfRule>
  </conditionalFormatting>
  <conditionalFormatting sqref="E33:I37">
    <cfRule type="expression" dxfId="366" priority="217">
      <formula>$B33=6</formula>
    </cfRule>
    <cfRule type="expression" dxfId="365" priority="218">
      <formula>$B33=5</formula>
    </cfRule>
    <cfRule type="expression" dxfId="364" priority="219">
      <formula>$B33=4</formula>
    </cfRule>
    <cfRule type="expression" dxfId="363" priority="220">
      <formula>$B33=3</formula>
    </cfRule>
    <cfRule type="expression" dxfId="362" priority="221">
      <formula>$B33=3</formula>
    </cfRule>
    <cfRule type="expression" dxfId="361" priority="222">
      <formula>$B33=2</formula>
    </cfRule>
    <cfRule type="expression" dxfId="360" priority="223">
      <formula>$B33=1</formula>
    </cfRule>
  </conditionalFormatting>
  <conditionalFormatting sqref="E38:I42">
    <cfRule type="expression" dxfId="359" priority="210">
      <formula>$B38=6</formula>
    </cfRule>
    <cfRule type="expression" dxfId="358" priority="211">
      <formula>$B38=5</formula>
    </cfRule>
    <cfRule type="expression" dxfId="357" priority="212">
      <formula>$B38=4</formula>
    </cfRule>
    <cfRule type="expression" dxfId="356" priority="213">
      <formula>$B38=3</formula>
    </cfRule>
    <cfRule type="expression" dxfId="355" priority="214">
      <formula>$B38=3</formula>
    </cfRule>
    <cfRule type="expression" dxfId="354" priority="215">
      <formula>$B38=2</formula>
    </cfRule>
    <cfRule type="expression" dxfId="353" priority="216">
      <formula>$B38=1</formula>
    </cfRule>
  </conditionalFormatting>
  <conditionalFormatting sqref="E43:I47">
    <cfRule type="expression" dxfId="352" priority="203">
      <formula>$B43=6</formula>
    </cfRule>
    <cfRule type="expression" dxfId="351" priority="204">
      <formula>$B43=5</formula>
    </cfRule>
    <cfRule type="expression" dxfId="350" priority="205">
      <formula>$B43=4</formula>
    </cfRule>
    <cfRule type="expression" dxfId="349" priority="206">
      <formula>$B43=3</formula>
    </cfRule>
    <cfRule type="expression" dxfId="348" priority="207">
      <formula>$B43=3</formula>
    </cfRule>
    <cfRule type="expression" dxfId="347" priority="208">
      <formula>$B43=2</formula>
    </cfRule>
    <cfRule type="expression" dxfId="346" priority="209">
      <formula>$B43=1</formula>
    </cfRule>
  </conditionalFormatting>
  <conditionalFormatting sqref="E48:I52">
    <cfRule type="expression" dxfId="345" priority="196">
      <formula>$B48=6</formula>
    </cfRule>
    <cfRule type="expression" dxfId="344" priority="197">
      <formula>$B48=5</formula>
    </cfRule>
    <cfRule type="expression" dxfId="343" priority="198">
      <formula>$B48=4</formula>
    </cfRule>
    <cfRule type="expression" dxfId="342" priority="199">
      <formula>$B48=3</formula>
    </cfRule>
    <cfRule type="expression" dxfId="341" priority="200">
      <formula>$B48=3</formula>
    </cfRule>
    <cfRule type="expression" dxfId="340" priority="201">
      <formula>$B48=2</formula>
    </cfRule>
    <cfRule type="expression" dxfId="339" priority="202">
      <formula>$B48=1</formula>
    </cfRule>
  </conditionalFormatting>
  <conditionalFormatting sqref="E98:I157">
    <cfRule type="expression" dxfId="338" priority="133">
      <formula>$B98=6</formula>
    </cfRule>
    <cfRule type="expression" dxfId="337" priority="134">
      <formula>$B98=5</formula>
    </cfRule>
    <cfRule type="expression" dxfId="336" priority="135">
      <formula>$B98=4</formula>
    </cfRule>
    <cfRule type="expression" dxfId="335" priority="136">
      <formula>$B98=3</formula>
    </cfRule>
    <cfRule type="expression" dxfId="334" priority="137">
      <formula>$B98=3</formula>
    </cfRule>
    <cfRule type="expression" dxfId="333" priority="138">
      <formula>$B98=2</formula>
    </cfRule>
    <cfRule type="expression" dxfId="332" priority="139">
      <formula>$B98=1</formula>
    </cfRule>
  </conditionalFormatting>
  <conditionalFormatting sqref="E58:I62">
    <cfRule type="expression" dxfId="331" priority="189">
      <formula>$B58=6</formula>
    </cfRule>
    <cfRule type="expression" dxfId="330" priority="190">
      <formula>$B58=5</formula>
    </cfRule>
    <cfRule type="expression" dxfId="329" priority="191">
      <formula>$B58=4</formula>
    </cfRule>
    <cfRule type="expression" dxfId="328" priority="192">
      <formula>$B58=3</formula>
    </cfRule>
    <cfRule type="expression" dxfId="327" priority="193">
      <formula>$B58=3</formula>
    </cfRule>
    <cfRule type="expression" dxfId="326" priority="194">
      <formula>$B58=2</formula>
    </cfRule>
    <cfRule type="expression" dxfId="325" priority="195">
      <formula>$B58=1</formula>
    </cfRule>
  </conditionalFormatting>
  <conditionalFormatting sqref="E63:I67">
    <cfRule type="expression" dxfId="324" priority="182">
      <formula>$B63=6</formula>
    </cfRule>
    <cfRule type="expression" dxfId="323" priority="183">
      <formula>$B63=5</formula>
    </cfRule>
    <cfRule type="expression" dxfId="322" priority="184">
      <formula>$B63=4</formula>
    </cfRule>
    <cfRule type="expression" dxfId="321" priority="185">
      <formula>$B63=3</formula>
    </cfRule>
    <cfRule type="expression" dxfId="320" priority="186">
      <formula>$B63=3</formula>
    </cfRule>
    <cfRule type="expression" dxfId="319" priority="187">
      <formula>$B63=2</formula>
    </cfRule>
    <cfRule type="expression" dxfId="318" priority="188">
      <formula>$B63=1</formula>
    </cfRule>
  </conditionalFormatting>
  <conditionalFormatting sqref="E68:I72">
    <cfRule type="expression" dxfId="317" priority="175">
      <formula>$B68=6</formula>
    </cfRule>
    <cfRule type="expression" dxfId="316" priority="176">
      <formula>$B68=5</formula>
    </cfRule>
    <cfRule type="expression" dxfId="315" priority="177">
      <formula>$B68=4</formula>
    </cfRule>
    <cfRule type="expression" dxfId="314" priority="178">
      <formula>$B68=3</formula>
    </cfRule>
    <cfRule type="expression" dxfId="313" priority="179">
      <formula>$B68=3</formula>
    </cfRule>
    <cfRule type="expression" dxfId="312" priority="180">
      <formula>$B68=2</formula>
    </cfRule>
    <cfRule type="expression" dxfId="311" priority="181">
      <formula>$B68=1</formula>
    </cfRule>
  </conditionalFormatting>
  <conditionalFormatting sqref="E73:I77">
    <cfRule type="expression" dxfId="310" priority="168">
      <formula>$B73=6</formula>
    </cfRule>
    <cfRule type="expression" dxfId="309" priority="169">
      <formula>$B73=5</formula>
    </cfRule>
    <cfRule type="expression" dxfId="308" priority="170">
      <formula>$B73=4</formula>
    </cfRule>
    <cfRule type="expression" dxfId="307" priority="171">
      <formula>$B73=3</formula>
    </cfRule>
    <cfRule type="expression" dxfId="306" priority="172">
      <formula>$B73=3</formula>
    </cfRule>
    <cfRule type="expression" dxfId="305" priority="173">
      <formula>$B73=2</formula>
    </cfRule>
    <cfRule type="expression" dxfId="304" priority="174">
      <formula>$B73=1</formula>
    </cfRule>
  </conditionalFormatting>
  <conditionalFormatting sqref="E78:I82">
    <cfRule type="expression" dxfId="303" priority="161">
      <formula>$B78=6</formula>
    </cfRule>
    <cfRule type="expression" dxfId="302" priority="162">
      <formula>$B78=5</formula>
    </cfRule>
    <cfRule type="expression" dxfId="301" priority="163">
      <formula>$B78=4</formula>
    </cfRule>
    <cfRule type="expression" dxfId="300" priority="164">
      <formula>$B78=3</formula>
    </cfRule>
    <cfRule type="expression" dxfId="299" priority="165">
      <formula>$B78=3</formula>
    </cfRule>
    <cfRule type="expression" dxfId="298" priority="166">
      <formula>$B78=2</formula>
    </cfRule>
    <cfRule type="expression" dxfId="297" priority="167">
      <formula>$B78=1</formula>
    </cfRule>
  </conditionalFormatting>
  <conditionalFormatting sqref="E83:I87">
    <cfRule type="expression" dxfId="296" priority="154">
      <formula>$B83=6</formula>
    </cfRule>
    <cfRule type="expression" dxfId="295" priority="155">
      <formula>$B83=5</formula>
    </cfRule>
    <cfRule type="expression" dxfId="294" priority="156">
      <formula>$B83=4</formula>
    </cfRule>
    <cfRule type="expression" dxfId="293" priority="157">
      <formula>$B83=3</formula>
    </cfRule>
    <cfRule type="expression" dxfId="292" priority="158">
      <formula>$B83=3</formula>
    </cfRule>
    <cfRule type="expression" dxfId="291" priority="159">
      <formula>$B83=2</formula>
    </cfRule>
    <cfRule type="expression" dxfId="290" priority="160">
      <formula>$B83=1</formula>
    </cfRule>
  </conditionalFormatting>
  <conditionalFormatting sqref="E88:I92">
    <cfRule type="expression" dxfId="289" priority="147">
      <formula>$B88=6</formula>
    </cfRule>
    <cfRule type="expression" dxfId="288" priority="148">
      <formula>$B88=5</formula>
    </cfRule>
    <cfRule type="expression" dxfId="287" priority="149">
      <formula>$B88=4</formula>
    </cfRule>
    <cfRule type="expression" dxfId="286" priority="150">
      <formula>$B88=3</formula>
    </cfRule>
    <cfRule type="expression" dxfId="285" priority="151">
      <formula>$B88=3</formula>
    </cfRule>
    <cfRule type="expression" dxfId="284" priority="152">
      <formula>$B88=2</formula>
    </cfRule>
    <cfRule type="expression" dxfId="283" priority="153">
      <formula>$B88=1</formula>
    </cfRule>
  </conditionalFormatting>
  <conditionalFormatting sqref="E93:I97">
    <cfRule type="expression" dxfId="282" priority="140">
      <formula>$B93=6</formula>
    </cfRule>
    <cfRule type="expression" dxfId="281" priority="141">
      <formula>$B93=5</formula>
    </cfRule>
    <cfRule type="expression" dxfId="280" priority="142">
      <formula>$B93=4</formula>
    </cfRule>
    <cfRule type="expression" dxfId="279" priority="143">
      <formula>$B93=3</formula>
    </cfRule>
    <cfRule type="expression" dxfId="278" priority="144">
      <formula>$B93=3</formula>
    </cfRule>
    <cfRule type="expression" dxfId="277" priority="145">
      <formula>$B93=2</formula>
    </cfRule>
    <cfRule type="expression" dxfId="276" priority="146">
      <formula>$B93=1</formula>
    </cfRule>
  </conditionalFormatting>
  <conditionalFormatting sqref="J98:J157 N98:N157 L98:L157">
    <cfRule type="expression" dxfId="275" priority="1">
      <formula>$B98=6</formula>
    </cfRule>
    <cfRule type="expression" dxfId="274" priority="2">
      <formula>$B98=5</formula>
    </cfRule>
    <cfRule type="expression" dxfId="273" priority="3">
      <formula>$B98=4</formula>
    </cfRule>
    <cfRule type="expression" dxfId="272" priority="4">
      <formula>$B98=3</formula>
    </cfRule>
    <cfRule type="expression" dxfId="271" priority="5">
      <formula>$B98=3</formula>
    </cfRule>
    <cfRule type="expression" dxfId="270" priority="6">
      <formula>$B98=2</formula>
    </cfRule>
    <cfRule type="expression" dxfId="269" priority="7">
      <formula>$B98=1</formula>
    </cfRule>
  </conditionalFormatting>
  <conditionalFormatting sqref="J3:N3 N4:N7 J4:L7 M8 M13 M18 M23 M28 M33 M38 M43 M48 M53 M58 M63 M68 M73 M78 M83 M88 M93 M98 M103 M108 M113 M118 M123 M128 M133 M138 M143 M148 M153 K8:K157">
    <cfRule type="expression" dxfId="268" priority="120">
      <formula>$B3=6</formula>
    </cfRule>
    <cfRule type="expression" dxfId="267" priority="121">
      <formula>$B3=5</formula>
    </cfRule>
    <cfRule type="expression" dxfId="266" priority="122">
      <formula>$B3=4</formula>
    </cfRule>
    <cfRule type="expression" dxfId="265" priority="123">
      <formula>$B3=3</formula>
    </cfRule>
    <cfRule type="expression" dxfId="264" priority="130">
      <formula>$B3=3</formula>
    </cfRule>
    <cfRule type="expression" dxfId="263" priority="131">
      <formula>$B3=2</formula>
    </cfRule>
    <cfRule type="expression" dxfId="262" priority="132">
      <formula>$B3=1</formula>
    </cfRule>
  </conditionalFormatting>
  <conditionalFormatting sqref="J18:J22 N18:N22 L18:L22">
    <cfRule type="expression" dxfId="261" priority="127">
      <formula>$B18=3</formula>
    </cfRule>
    <cfRule type="expression" dxfId="260" priority="128">
      <formula>$B18=2</formula>
    </cfRule>
    <cfRule type="expression" dxfId="259" priority="129">
      <formula>$B18=1</formula>
    </cfRule>
  </conditionalFormatting>
  <conditionalFormatting sqref="J53:J57 N53:N57 L53:L57">
    <cfRule type="expression" dxfId="258" priority="124">
      <formula>$B53=3</formula>
    </cfRule>
    <cfRule type="expression" dxfId="257" priority="125">
      <formula>$B53=2</formula>
    </cfRule>
    <cfRule type="expression" dxfId="256" priority="126">
      <formula>$B53=1</formula>
    </cfRule>
  </conditionalFormatting>
  <conditionalFormatting sqref="J8:J12 N8:N12 L8:L12">
    <cfRule type="expression" dxfId="255" priority="113">
      <formula>$B8=6</formula>
    </cfRule>
    <cfRule type="expression" dxfId="254" priority="114">
      <formula>$B8=5</formula>
    </cfRule>
    <cfRule type="expression" dxfId="253" priority="115">
      <formula>$B8=4</formula>
    </cfRule>
    <cfRule type="expression" dxfId="252" priority="116">
      <formula>$B8=3</formula>
    </cfRule>
    <cfRule type="expression" dxfId="251" priority="117">
      <formula>$B8=3</formula>
    </cfRule>
    <cfRule type="expression" dxfId="250" priority="118">
      <formula>$B8=2</formula>
    </cfRule>
    <cfRule type="expression" dxfId="249" priority="119">
      <formula>$B8=1</formula>
    </cfRule>
  </conditionalFormatting>
  <conditionalFormatting sqref="J13:J17 N13:N17 L13:L17">
    <cfRule type="expression" dxfId="248" priority="106">
      <formula>$B13=6</formula>
    </cfRule>
    <cfRule type="expression" dxfId="247" priority="107">
      <formula>$B13=5</formula>
    </cfRule>
    <cfRule type="expression" dxfId="246" priority="108">
      <formula>$B13=4</formula>
    </cfRule>
    <cfRule type="expression" dxfId="245" priority="109">
      <formula>$B13=3</formula>
    </cfRule>
    <cfRule type="expression" dxfId="244" priority="110">
      <formula>$B13=3</formula>
    </cfRule>
    <cfRule type="expression" dxfId="243" priority="111">
      <formula>$B13=2</formula>
    </cfRule>
    <cfRule type="expression" dxfId="242" priority="112">
      <formula>$B13=1</formula>
    </cfRule>
  </conditionalFormatting>
  <conditionalFormatting sqref="J23:J27 N23:N27 L23:L27">
    <cfRule type="expression" dxfId="241" priority="99">
      <formula>$B23=6</formula>
    </cfRule>
    <cfRule type="expression" dxfId="240" priority="100">
      <formula>$B23=5</formula>
    </cfRule>
    <cfRule type="expression" dxfId="239" priority="101">
      <formula>$B23=4</formula>
    </cfRule>
    <cfRule type="expression" dxfId="238" priority="102">
      <formula>$B23=3</formula>
    </cfRule>
    <cfRule type="expression" dxfId="237" priority="103">
      <formula>$B23=3</formula>
    </cfRule>
    <cfRule type="expression" dxfId="236" priority="104">
      <formula>$B23=2</formula>
    </cfRule>
    <cfRule type="expression" dxfId="235" priority="105">
      <formula>$B23=1</formula>
    </cfRule>
  </conditionalFormatting>
  <conditionalFormatting sqref="J28:J32 N28:N32 L28:L32">
    <cfRule type="expression" dxfId="234" priority="92">
      <formula>$B28=6</formula>
    </cfRule>
    <cfRule type="expression" dxfId="233" priority="93">
      <formula>$B28=5</formula>
    </cfRule>
    <cfRule type="expression" dxfId="232" priority="94">
      <formula>$B28=4</formula>
    </cfRule>
    <cfRule type="expression" dxfId="231" priority="95">
      <formula>$B28=3</formula>
    </cfRule>
    <cfRule type="expression" dxfId="230" priority="96">
      <formula>$B28=3</formula>
    </cfRule>
    <cfRule type="expression" dxfId="229" priority="97">
      <formula>$B28=2</formula>
    </cfRule>
    <cfRule type="expression" dxfId="228" priority="98">
      <formula>$B28=1</formula>
    </cfRule>
  </conditionalFormatting>
  <conditionalFormatting sqref="J33:J37 N33:N37 L33:L37">
    <cfRule type="expression" dxfId="227" priority="85">
      <formula>$B33=6</formula>
    </cfRule>
    <cfRule type="expression" dxfId="226" priority="86">
      <formula>$B33=5</formula>
    </cfRule>
    <cfRule type="expression" dxfId="225" priority="87">
      <formula>$B33=4</formula>
    </cfRule>
    <cfRule type="expression" dxfId="224" priority="88">
      <formula>$B33=3</formula>
    </cfRule>
    <cfRule type="expression" dxfId="223" priority="89">
      <formula>$B33=3</formula>
    </cfRule>
    <cfRule type="expression" dxfId="222" priority="90">
      <formula>$B33=2</formula>
    </cfRule>
    <cfRule type="expression" dxfId="221" priority="91">
      <formula>$B33=1</formula>
    </cfRule>
  </conditionalFormatting>
  <conditionalFormatting sqref="J38:J42 N38:N42 L38:L42">
    <cfRule type="expression" dxfId="220" priority="78">
      <formula>$B38=6</formula>
    </cfRule>
    <cfRule type="expression" dxfId="219" priority="79">
      <formula>$B38=5</formula>
    </cfRule>
    <cfRule type="expression" dxfId="218" priority="80">
      <formula>$B38=4</formula>
    </cfRule>
    <cfRule type="expression" dxfId="217" priority="81">
      <formula>$B38=3</formula>
    </cfRule>
    <cfRule type="expression" dxfId="216" priority="82">
      <formula>$B38=3</formula>
    </cfRule>
    <cfRule type="expression" dxfId="215" priority="83">
      <formula>$B38=2</formula>
    </cfRule>
    <cfRule type="expression" dxfId="214" priority="84">
      <formula>$B38=1</formula>
    </cfRule>
  </conditionalFormatting>
  <conditionalFormatting sqref="J43:J47 N43:N47 L43:L47">
    <cfRule type="expression" dxfId="213" priority="71">
      <formula>$B43=6</formula>
    </cfRule>
    <cfRule type="expression" dxfId="212" priority="72">
      <formula>$B43=5</formula>
    </cfRule>
    <cfRule type="expression" dxfId="211" priority="73">
      <formula>$B43=4</formula>
    </cfRule>
    <cfRule type="expression" dxfId="210" priority="74">
      <formula>$B43=3</formula>
    </cfRule>
    <cfRule type="expression" dxfId="209" priority="75">
      <formula>$B43=3</formula>
    </cfRule>
    <cfRule type="expression" dxfId="208" priority="76">
      <formula>$B43=2</formula>
    </cfRule>
    <cfRule type="expression" dxfId="207" priority="77">
      <formula>$B43=1</formula>
    </cfRule>
  </conditionalFormatting>
  <conditionalFormatting sqref="J48:J52 N48:N52 L48:L52">
    <cfRule type="expression" dxfId="206" priority="64">
      <formula>$B48=6</formula>
    </cfRule>
    <cfRule type="expression" dxfId="205" priority="65">
      <formula>$B48=5</formula>
    </cfRule>
    <cfRule type="expression" dxfId="204" priority="66">
      <formula>$B48=4</formula>
    </cfRule>
    <cfRule type="expression" dxfId="203" priority="67">
      <formula>$B48=3</formula>
    </cfRule>
    <cfRule type="expression" dxfId="202" priority="68">
      <formula>$B48=3</formula>
    </cfRule>
    <cfRule type="expression" dxfId="201" priority="69">
      <formula>$B48=2</formula>
    </cfRule>
    <cfRule type="expression" dxfId="200" priority="70">
      <formula>$B48=1</formula>
    </cfRule>
  </conditionalFormatting>
  <conditionalFormatting sqref="J58:J62 N58:N62 L58:L62">
    <cfRule type="expression" dxfId="199" priority="57">
      <formula>$B58=6</formula>
    </cfRule>
    <cfRule type="expression" dxfId="198" priority="58">
      <formula>$B58=5</formula>
    </cfRule>
    <cfRule type="expression" dxfId="197" priority="59">
      <formula>$B58=4</formula>
    </cfRule>
    <cfRule type="expression" dxfId="196" priority="60">
      <formula>$B58=3</formula>
    </cfRule>
    <cfRule type="expression" dxfId="195" priority="61">
      <formula>$B58=3</formula>
    </cfRule>
    <cfRule type="expression" dxfId="194" priority="62">
      <formula>$B58=2</formula>
    </cfRule>
    <cfRule type="expression" dxfId="193" priority="63">
      <formula>$B58=1</formula>
    </cfRule>
  </conditionalFormatting>
  <conditionalFormatting sqref="J63:J67 N63:N67 L63:L67">
    <cfRule type="expression" dxfId="192" priority="50">
      <formula>$B63=6</formula>
    </cfRule>
    <cfRule type="expression" dxfId="191" priority="51">
      <formula>$B63=5</formula>
    </cfRule>
    <cfRule type="expression" dxfId="190" priority="52">
      <formula>$B63=4</formula>
    </cfRule>
    <cfRule type="expression" dxfId="189" priority="53">
      <formula>$B63=3</formula>
    </cfRule>
    <cfRule type="expression" dxfId="188" priority="54">
      <formula>$B63=3</formula>
    </cfRule>
    <cfRule type="expression" dxfId="187" priority="55">
      <formula>$B63=2</formula>
    </cfRule>
    <cfRule type="expression" dxfId="186" priority="56">
      <formula>$B63=1</formula>
    </cfRule>
  </conditionalFormatting>
  <conditionalFormatting sqref="J68:J72 N68:N72 L68:L72">
    <cfRule type="expression" dxfId="185" priority="43">
      <formula>$B68=6</formula>
    </cfRule>
    <cfRule type="expression" dxfId="184" priority="44">
      <formula>$B68=5</formula>
    </cfRule>
    <cfRule type="expression" dxfId="183" priority="45">
      <formula>$B68=4</formula>
    </cfRule>
    <cfRule type="expression" dxfId="182" priority="46">
      <formula>$B68=3</formula>
    </cfRule>
    <cfRule type="expression" dxfId="181" priority="47">
      <formula>$B68=3</formula>
    </cfRule>
    <cfRule type="expression" dxfId="180" priority="48">
      <formula>$B68=2</formula>
    </cfRule>
    <cfRule type="expression" dxfId="179" priority="49">
      <formula>$B68=1</formula>
    </cfRule>
  </conditionalFormatting>
  <conditionalFormatting sqref="J73:J77 N73:N77 L73:L77">
    <cfRule type="expression" dxfId="178" priority="36">
      <formula>$B73=6</formula>
    </cfRule>
    <cfRule type="expression" dxfId="177" priority="37">
      <formula>$B73=5</formula>
    </cfRule>
    <cfRule type="expression" dxfId="176" priority="38">
      <formula>$B73=4</formula>
    </cfRule>
    <cfRule type="expression" dxfId="175" priority="39">
      <formula>$B73=3</formula>
    </cfRule>
    <cfRule type="expression" dxfId="174" priority="40">
      <formula>$B73=3</formula>
    </cfRule>
    <cfRule type="expression" dxfId="173" priority="41">
      <formula>$B73=2</formula>
    </cfRule>
    <cfRule type="expression" dxfId="172" priority="42">
      <formula>$B73=1</formula>
    </cfRule>
  </conditionalFormatting>
  <conditionalFormatting sqref="J78:J82 N78:N82 L78:L82">
    <cfRule type="expression" dxfId="171" priority="29">
      <formula>$B78=6</formula>
    </cfRule>
    <cfRule type="expression" dxfId="170" priority="30">
      <formula>$B78=5</formula>
    </cfRule>
    <cfRule type="expression" dxfId="169" priority="31">
      <formula>$B78=4</formula>
    </cfRule>
    <cfRule type="expression" dxfId="168" priority="32">
      <formula>$B78=3</formula>
    </cfRule>
    <cfRule type="expression" dxfId="167" priority="33">
      <formula>$B78=3</formula>
    </cfRule>
    <cfRule type="expression" dxfId="166" priority="34">
      <formula>$B78=2</formula>
    </cfRule>
    <cfRule type="expression" dxfId="165" priority="35">
      <formula>$B78=1</formula>
    </cfRule>
  </conditionalFormatting>
  <conditionalFormatting sqref="J83:J87 N83:N87 L83:L87">
    <cfRule type="expression" dxfId="164" priority="22">
      <formula>$B83=6</formula>
    </cfRule>
    <cfRule type="expression" dxfId="163" priority="23">
      <formula>$B83=5</formula>
    </cfRule>
    <cfRule type="expression" dxfId="162" priority="24">
      <formula>$B83=4</formula>
    </cfRule>
    <cfRule type="expression" dxfId="161" priority="25">
      <formula>$B83=3</formula>
    </cfRule>
    <cfRule type="expression" dxfId="160" priority="26">
      <formula>$B83=3</formula>
    </cfRule>
    <cfRule type="expression" dxfId="159" priority="27">
      <formula>$B83=2</formula>
    </cfRule>
    <cfRule type="expression" dxfId="158" priority="28">
      <formula>$B83=1</formula>
    </cfRule>
  </conditionalFormatting>
  <conditionalFormatting sqref="J88:J92 N88:N92 L88:L92">
    <cfRule type="expression" dxfId="157" priority="15">
      <formula>$B88=6</formula>
    </cfRule>
    <cfRule type="expression" dxfId="156" priority="16">
      <formula>$B88=5</formula>
    </cfRule>
    <cfRule type="expression" dxfId="155" priority="17">
      <formula>$B88=4</formula>
    </cfRule>
    <cfRule type="expression" dxfId="154" priority="18">
      <formula>$B88=3</formula>
    </cfRule>
    <cfRule type="expression" dxfId="153" priority="19">
      <formula>$B88=3</formula>
    </cfRule>
    <cfRule type="expression" dxfId="152" priority="20">
      <formula>$B88=2</formula>
    </cfRule>
    <cfRule type="expression" dxfId="151" priority="21">
      <formula>$B88=1</formula>
    </cfRule>
  </conditionalFormatting>
  <conditionalFormatting sqref="J93:J97 N93:N97 L93:L97">
    <cfRule type="expression" dxfId="150" priority="8">
      <formula>$B93=6</formula>
    </cfRule>
    <cfRule type="expression" dxfId="149" priority="9">
      <formula>$B93=5</formula>
    </cfRule>
    <cfRule type="expression" dxfId="148" priority="10">
      <formula>$B93=4</formula>
    </cfRule>
    <cfRule type="expression" dxfId="147" priority="11">
      <formula>$B93=3</formula>
    </cfRule>
    <cfRule type="expression" dxfId="146" priority="12">
      <formula>$B93=3</formula>
    </cfRule>
    <cfRule type="expression" dxfId="145" priority="13">
      <formula>$B93=2</formula>
    </cfRule>
    <cfRule type="expression" dxfId="144" priority="14">
      <formula>$B93=1</formula>
    </cfRule>
  </conditionalFormatting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6D636D-9C9C-4F98-9E9B-CFBC7FE457D5}">
  <sheetPr codeName="Feuil6"/>
  <dimension ref="A1:X147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Q29" sqref="Q29"/>
    </sheetView>
  </sheetViews>
  <sheetFormatPr baseColWidth="10" defaultRowHeight="12.75" x14ac:dyDescent="0.2"/>
  <cols>
    <col min="1" max="1" width="9" customWidth="1"/>
    <col min="2" max="2" width="5" hidden="1" customWidth="1"/>
    <col min="3" max="3" width="3.7109375" customWidth="1"/>
    <col min="4" max="4" width="4.140625" customWidth="1"/>
    <col min="5" max="10" width="12.7109375" style="204" customWidth="1"/>
    <col min="11" max="11" width="13.28515625" bestFit="1" customWidth="1"/>
    <col min="12" max="12" width="12.7109375" style="204" customWidth="1"/>
    <col min="13" max="13" width="16.5703125" style="201" customWidth="1"/>
    <col min="14" max="14" width="12.7109375" style="204" customWidth="1"/>
    <col min="15" max="15" width="2" customWidth="1"/>
    <col min="16" max="16" width="13" customWidth="1"/>
    <col min="17" max="21" width="14.5703125" customWidth="1"/>
    <col min="22" max="22" width="13.5703125" customWidth="1"/>
    <col min="23" max="23" width="14.7109375" customWidth="1"/>
    <col min="24" max="24" width="13" style="71" customWidth="1"/>
  </cols>
  <sheetData>
    <row r="1" spans="1:24" ht="36" customHeight="1" x14ac:dyDescent="0.3">
      <c r="A1" s="156" t="str">
        <f>SEMAINES!B6</f>
        <v>Février</v>
      </c>
      <c r="B1" s="156"/>
      <c r="C1" s="156"/>
      <c r="D1" s="157"/>
      <c r="E1" s="205" t="s">
        <v>53</v>
      </c>
      <c r="F1" s="206" t="s">
        <v>57</v>
      </c>
      <c r="G1" s="206" t="s">
        <v>58</v>
      </c>
      <c r="H1" s="207" t="s">
        <v>54</v>
      </c>
      <c r="I1" s="202" t="s">
        <v>19</v>
      </c>
      <c r="J1" s="206" t="s">
        <v>59</v>
      </c>
      <c r="K1" s="125" t="s">
        <v>55</v>
      </c>
      <c r="L1" s="202" t="s">
        <v>60</v>
      </c>
      <c r="M1" s="196" t="s">
        <v>61</v>
      </c>
      <c r="N1" s="202"/>
      <c r="P1" s="172" t="str">
        <f>SEMAINES!J1&amp;"   "&amp;SEMAINES!K1&amp;"   "&amp;"Mois de "&amp;A1</f>
        <v>ANNEE   2026   Mois de Février</v>
      </c>
      <c r="Q1" s="173"/>
      <c r="R1" s="173"/>
      <c r="S1" s="173"/>
      <c r="T1" s="173"/>
      <c r="U1" s="173"/>
      <c r="V1" s="173"/>
      <c r="W1" s="174"/>
      <c r="X1"/>
    </row>
    <row r="2" spans="1:24" ht="18.75" thickBot="1" x14ac:dyDescent="0.3">
      <c r="A2" s="68" t="s">
        <v>28</v>
      </c>
      <c r="B2" s="63"/>
      <c r="C2" s="161" t="s">
        <v>41</v>
      </c>
      <c r="D2" s="162"/>
      <c r="E2" s="208"/>
      <c r="F2" s="209"/>
      <c r="G2" s="209"/>
      <c r="H2" s="210"/>
      <c r="I2" s="203"/>
      <c r="J2" s="209"/>
      <c r="K2" s="126"/>
      <c r="L2" s="203"/>
      <c r="M2" s="197"/>
      <c r="N2" s="203"/>
      <c r="P2" s="175"/>
      <c r="Q2" s="176"/>
      <c r="R2" s="176"/>
      <c r="S2" s="176"/>
      <c r="T2" s="176"/>
      <c r="U2" s="176"/>
      <c r="V2" s="176"/>
      <c r="W2" s="177"/>
      <c r="X2"/>
    </row>
    <row r="3" spans="1:24" ht="12.75" customHeight="1" x14ac:dyDescent="0.2">
      <c r="A3" s="187">
        <f>WEEKNUM(D3)</f>
        <v>6</v>
      </c>
      <c r="B3" s="60">
        <v>1</v>
      </c>
      <c r="C3" s="149" t="str">
        <f>TEXT(SEMAINES!C$6,"j")</f>
        <v>D</v>
      </c>
      <c r="D3" s="158">
        <f>SEMAINES!$C7</f>
        <v>46054</v>
      </c>
      <c r="E3" s="47"/>
      <c r="F3" s="48"/>
      <c r="G3" s="48"/>
      <c r="H3" s="48"/>
      <c r="I3" s="48"/>
      <c r="J3" s="47"/>
      <c r="K3" s="65">
        <f>SUM(E3:J3)</f>
        <v>0</v>
      </c>
      <c r="L3" s="48"/>
      <c r="M3" s="198">
        <f>K3+K4+K5+K6+K7+L3+L4+L5+L6+L7</f>
        <v>0</v>
      </c>
      <c r="N3" s="49"/>
      <c r="P3" s="127" t="s">
        <v>56</v>
      </c>
      <c r="Q3" s="107" t="str">
        <f>SEMAINES!AK7&amp;"  "&amp;SEMAINES!AL7</f>
        <v>1  7</v>
      </c>
      <c r="R3" s="109" t="str">
        <f>SEMAINES!AM7&amp;"  "&amp;SEMAINES!AN7</f>
        <v>8  14</v>
      </c>
      <c r="S3" s="111" t="str">
        <f>SEMAINES!AO7&amp;"  "&amp;SEMAINES!AP7</f>
        <v>15  21</v>
      </c>
      <c r="T3" s="113" t="str">
        <f>SEMAINES!AQ7&amp;"  "&amp;SEMAINES!AR7</f>
        <v>22  28</v>
      </c>
      <c r="U3" s="115" t="str">
        <f>IF(SEMAINES!AS6&lt;&gt;"",SEMAINES!AS7&amp;"  "&amp;SEMAINES!AT7,"")</f>
        <v/>
      </c>
      <c r="V3" s="117"/>
      <c r="W3" s="178" t="s">
        <v>55</v>
      </c>
      <c r="X3" s="194"/>
    </row>
    <row r="4" spans="1:24" ht="12.75" customHeight="1" thickBot="1" x14ac:dyDescent="0.25">
      <c r="A4" s="190"/>
      <c r="B4" s="61">
        <v>1</v>
      </c>
      <c r="C4" s="150"/>
      <c r="D4" s="159"/>
      <c r="E4" s="50"/>
      <c r="F4" s="51"/>
      <c r="G4" s="51"/>
      <c r="H4" s="51"/>
      <c r="I4" s="51"/>
      <c r="J4" s="50"/>
      <c r="K4" s="66">
        <f t="shared" ref="K4:K67" si="0">SUM(E4:J4)</f>
        <v>0</v>
      </c>
      <c r="L4" s="51"/>
      <c r="M4" s="199"/>
      <c r="N4" s="52"/>
      <c r="P4" s="128"/>
      <c r="Q4" s="108"/>
      <c r="R4" s="110"/>
      <c r="S4" s="112"/>
      <c r="T4" s="114"/>
      <c r="U4" s="116"/>
      <c r="V4" s="118"/>
      <c r="W4" s="179"/>
      <c r="X4" s="195"/>
    </row>
    <row r="5" spans="1:24" ht="12.75" customHeight="1" x14ac:dyDescent="0.2">
      <c r="A5" s="190"/>
      <c r="B5" s="61">
        <v>1</v>
      </c>
      <c r="C5" s="150"/>
      <c r="D5" s="159"/>
      <c r="E5" s="50"/>
      <c r="F5" s="51"/>
      <c r="G5" s="51"/>
      <c r="H5" s="51"/>
      <c r="I5" s="51"/>
      <c r="J5" s="50"/>
      <c r="K5" s="66">
        <f t="shared" si="0"/>
        <v>0</v>
      </c>
      <c r="L5" s="51"/>
      <c r="M5" s="199"/>
      <c r="N5" s="52"/>
      <c r="P5" s="137" t="s">
        <v>53</v>
      </c>
      <c r="Q5" s="140">
        <f>SUMIF($B$3:$B$142,"=1",$E$3:$E$147)</f>
        <v>0</v>
      </c>
      <c r="R5" s="138">
        <f>SUMIF($B$3:$B$142,"=2",$E$3:$E$147)</f>
        <v>0</v>
      </c>
      <c r="S5" s="141">
        <f>SUMIF($B$3:$B$142,"=3",$E$3:$E$147)</f>
        <v>0</v>
      </c>
      <c r="T5" s="142">
        <f>SUMIF($B$3:$B$142,"=4",$E$3:$E$147)</f>
        <v>0</v>
      </c>
      <c r="U5" s="133" t="str">
        <f>IF(U3&lt;&gt;"",SUMIF($B$3:$B$147,"=5",$E$3:$E$147),"")</f>
        <v/>
      </c>
      <c r="V5" s="134" t="str">
        <f>IF(V$3&lt;&gt;"",SUMIF($B$3:$B$142,"=6",$E$3:$E$147),"")</f>
        <v/>
      </c>
      <c r="W5" s="180">
        <f>SUM(Q5:V6)</f>
        <v>0</v>
      </c>
      <c r="X5" s="192"/>
    </row>
    <row r="6" spans="1:24" ht="12.75" customHeight="1" x14ac:dyDescent="0.2">
      <c r="A6" s="190"/>
      <c r="B6" s="61">
        <v>1</v>
      </c>
      <c r="C6" s="150"/>
      <c r="D6" s="159"/>
      <c r="E6" s="50"/>
      <c r="F6" s="51"/>
      <c r="G6" s="51"/>
      <c r="H6" s="51"/>
      <c r="I6" s="51"/>
      <c r="J6" s="50"/>
      <c r="K6" s="66">
        <f t="shared" si="0"/>
        <v>0</v>
      </c>
      <c r="L6" s="51"/>
      <c r="M6" s="199"/>
      <c r="N6" s="52"/>
      <c r="P6" s="130"/>
      <c r="Q6" s="131"/>
      <c r="R6" s="139"/>
      <c r="S6" s="135"/>
      <c r="T6" s="136"/>
      <c r="U6" s="105"/>
      <c r="V6" s="106"/>
      <c r="W6" s="167"/>
      <c r="X6" s="193"/>
    </row>
    <row r="7" spans="1:24" ht="12.75" customHeight="1" thickBot="1" x14ac:dyDescent="0.25">
      <c r="A7" s="191"/>
      <c r="B7" s="62">
        <v>1</v>
      </c>
      <c r="C7" s="151"/>
      <c r="D7" s="160"/>
      <c r="E7" s="53"/>
      <c r="F7" s="54"/>
      <c r="G7" s="54"/>
      <c r="H7" s="54"/>
      <c r="I7" s="54"/>
      <c r="J7" s="53"/>
      <c r="K7" s="67">
        <f t="shared" si="0"/>
        <v>0</v>
      </c>
      <c r="L7" s="54"/>
      <c r="M7" s="200"/>
      <c r="N7" s="55"/>
      <c r="P7" s="129" t="s">
        <v>57</v>
      </c>
      <c r="Q7" s="131">
        <f>SUMIF($B$3:$B$142,"=1",$F$3:$F$147)</f>
        <v>0</v>
      </c>
      <c r="R7" s="132">
        <f>SUMIF($B$3:$B$142,"=2",$F$3:$F$147)</f>
        <v>0</v>
      </c>
      <c r="S7" s="135">
        <f>SUMIF($B$3:$B$142,"=3",$F$3:$F$147)</f>
        <v>0</v>
      </c>
      <c r="T7" s="136">
        <f>SUMIF($B$3:$B$142,"=4",$F$3:$F$147)</f>
        <v>0</v>
      </c>
      <c r="U7" s="105" t="str">
        <f>IF(U3&lt;&gt;"",SUMIF($B$3:$B$147,"=5",$F$5:$F$147),"")</f>
        <v/>
      </c>
      <c r="V7" s="106" t="str">
        <f>IF(V$3&lt;&gt;"",SUMIF($B$3:$B$142,"=6",$F$3:$F$147),"")</f>
        <v/>
      </c>
      <c r="W7" s="167">
        <f t="shared" ref="W7" si="1">SUM(Q7:V8)</f>
        <v>0</v>
      </c>
      <c r="X7" s="192"/>
    </row>
    <row r="8" spans="1:24" ht="12.75" customHeight="1" thickBot="1" x14ac:dyDescent="0.25">
      <c r="A8" s="187">
        <f>WEEKNUM(D8)</f>
        <v>6</v>
      </c>
      <c r="B8" s="60">
        <f>IF(A8=A3,B3,B3+1)</f>
        <v>1</v>
      </c>
      <c r="C8" s="149" t="str">
        <f>TEXT(SEMAINES!D$6,"j")</f>
        <v>L</v>
      </c>
      <c r="D8" s="158">
        <f>SEMAINES!D7</f>
        <v>46055</v>
      </c>
      <c r="E8" s="47"/>
      <c r="F8" s="48"/>
      <c r="G8" s="48"/>
      <c r="H8" s="48"/>
      <c r="I8" s="48"/>
      <c r="J8" s="47"/>
      <c r="K8" s="65">
        <f t="shared" si="0"/>
        <v>0</v>
      </c>
      <c r="L8" s="48"/>
      <c r="M8" s="198">
        <f t="shared" ref="M8" si="2">K8+K9+K10+K11+K12+L8+L9+L10+L11+L12</f>
        <v>0</v>
      </c>
      <c r="N8" s="49"/>
      <c r="P8" s="130"/>
      <c r="Q8" s="131"/>
      <c r="R8" s="132"/>
      <c r="S8" s="135"/>
      <c r="T8" s="136"/>
      <c r="U8" s="105"/>
      <c r="V8" s="106"/>
      <c r="W8" s="167"/>
      <c r="X8" s="193"/>
    </row>
    <row r="9" spans="1:24" ht="12.75" customHeight="1" thickBot="1" x14ac:dyDescent="0.25">
      <c r="A9" s="190"/>
      <c r="B9" s="60">
        <f>B8</f>
        <v>1</v>
      </c>
      <c r="C9" s="150"/>
      <c r="D9" s="159"/>
      <c r="E9" s="50"/>
      <c r="F9" s="51"/>
      <c r="G9" s="51"/>
      <c r="H9" s="51"/>
      <c r="I9" s="51"/>
      <c r="J9" s="50"/>
      <c r="K9" s="66">
        <f t="shared" si="0"/>
        <v>0</v>
      </c>
      <c r="L9" s="51"/>
      <c r="M9" s="199"/>
      <c r="N9" s="52"/>
      <c r="P9" s="129" t="s">
        <v>58</v>
      </c>
      <c r="Q9" s="131">
        <f>SUMIF($B$3:$B$142,"=1",$G$3:$G$147)</f>
        <v>0</v>
      </c>
      <c r="R9" s="132">
        <f>SUMIF($B$3:$B$142,"=2",$G$3:$G$147)</f>
        <v>0</v>
      </c>
      <c r="S9" s="135">
        <f>SUMIF($B$3:$B$142,"=3",$G$3:$G$147)</f>
        <v>0</v>
      </c>
      <c r="T9" s="136">
        <f>SUMIF($B$3:$B$142,"=4",$G$3:$G$147)</f>
        <v>0</v>
      </c>
      <c r="U9" s="105" t="str">
        <f>IF(U3&lt;&gt;"",SUMIF($B$3:$B$147,"=5",$G$3:$G$147),"")</f>
        <v/>
      </c>
      <c r="V9" s="106" t="str">
        <f>IF(V$3&lt;&gt;"",SUMIF($B$3:$B$142,"=6",$G$3:$G$147),"")</f>
        <v/>
      </c>
      <c r="W9" s="167">
        <f t="shared" ref="W9" si="3">SUM(Q9:V10)</f>
        <v>0</v>
      </c>
      <c r="X9" s="192"/>
    </row>
    <row r="10" spans="1:24" ht="12.75" customHeight="1" thickBot="1" x14ac:dyDescent="0.25">
      <c r="A10" s="190"/>
      <c r="B10" s="60">
        <f>B8</f>
        <v>1</v>
      </c>
      <c r="C10" s="150"/>
      <c r="D10" s="159"/>
      <c r="E10" s="50"/>
      <c r="F10" s="51"/>
      <c r="G10" s="51"/>
      <c r="H10" s="51"/>
      <c r="I10" s="51"/>
      <c r="J10" s="50"/>
      <c r="K10" s="66">
        <f t="shared" si="0"/>
        <v>0</v>
      </c>
      <c r="L10" s="51"/>
      <c r="M10" s="199"/>
      <c r="N10" s="52"/>
      <c r="P10" s="130"/>
      <c r="Q10" s="131"/>
      <c r="R10" s="132"/>
      <c r="S10" s="135"/>
      <c r="T10" s="136"/>
      <c r="U10" s="105"/>
      <c r="V10" s="106"/>
      <c r="W10" s="167"/>
      <c r="X10" s="193"/>
    </row>
    <row r="11" spans="1:24" ht="12.75" customHeight="1" thickBot="1" x14ac:dyDescent="0.25">
      <c r="A11" s="190"/>
      <c r="B11" s="60">
        <f>B8</f>
        <v>1</v>
      </c>
      <c r="C11" s="150"/>
      <c r="D11" s="159"/>
      <c r="E11" s="50"/>
      <c r="F11" s="51"/>
      <c r="G11" s="51"/>
      <c r="H11" s="51"/>
      <c r="I11" s="51"/>
      <c r="J11" s="50"/>
      <c r="K11" s="66">
        <f t="shared" si="0"/>
        <v>0</v>
      </c>
      <c r="L11" s="51"/>
      <c r="M11" s="199"/>
      <c r="N11" s="52"/>
      <c r="P11" s="129" t="s">
        <v>54</v>
      </c>
      <c r="Q11" s="131">
        <f>SUMIF($B$3:$B$142,"=1",$H$3:$H$147)</f>
        <v>0</v>
      </c>
      <c r="R11" s="132">
        <f>SUMIF($B$3:$B$142,"=2",$H$3:$H$147)</f>
        <v>0</v>
      </c>
      <c r="S11" s="135">
        <f>SUMIF($B$3:$B$142,"=3",$H$3:$H$147)</f>
        <v>0</v>
      </c>
      <c r="T11" s="136">
        <f>SUMIF($B$3:$B$142,"=4",$H$3:$H$147)</f>
        <v>0</v>
      </c>
      <c r="U11" s="105" t="str">
        <f>IF(U3&lt;&gt;"",SUMIF($B$3:$B$147,"=5",$H$3:$H$147),"")</f>
        <v/>
      </c>
      <c r="V11" s="106" t="str">
        <f>IF(V$3&lt;&gt;"",SUMIF($B$3:$B$142,"=6",$H$3:$H$147),"")</f>
        <v/>
      </c>
      <c r="W11" s="167">
        <f t="shared" ref="W11" si="4">SUM(Q11:V12)</f>
        <v>0</v>
      </c>
      <c r="X11" s="192"/>
    </row>
    <row r="12" spans="1:24" ht="12.75" customHeight="1" thickBot="1" x14ac:dyDescent="0.25">
      <c r="A12" s="191"/>
      <c r="B12" s="60">
        <f>B8</f>
        <v>1</v>
      </c>
      <c r="C12" s="151"/>
      <c r="D12" s="160"/>
      <c r="E12" s="53"/>
      <c r="F12" s="54"/>
      <c r="G12" s="54"/>
      <c r="H12" s="54"/>
      <c r="I12" s="54"/>
      <c r="J12" s="53"/>
      <c r="K12" s="67">
        <f t="shared" si="0"/>
        <v>0</v>
      </c>
      <c r="L12" s="54"/>
      <c r="M12" s="200"/>
      <c r="N12" s="55"/>
      <c r="P12" s="130"/>
      <c r="Q12" s="131"/>
      <c r="R12" s="132"/>
      <c r="S12" s="135"/>
      <c r="T12" s="136"/>
      <c r="U12" s="105"/>
      <c r="V12" s="106"/>
      <c r="W12" s="167"/>
      <c r="X12" s="193"/>
    </row>
    <row r="13" spans="1:24" ht="12.75" customHeight="1" thickBot="1" x14ac:dyDescent="0.25">
      <c r="A13" s="187">
        <f>WEEKNUM(D13)</f>
        <v>6</v>
      </c>
      <c r="B13" s="60">
        <f t="shared" ref="B13" si="5">IF(A13=A8,B8,B8+1)</f>
        <v>1</v>
      </c>
      <c r="C13" s="149" t="str">
        <f>TEXT(SEMAINES!E$6,"j")</f>
        <v>M</v>
      </c>
      <c r="D13" s="158">
        <f>SEMAINES!E7</f>
        <v>46056</v>
      </c>
      <c r="E13" s="47"/>
      <c r="F13" s="48"/>
      <c r="G13" s="48"/>
      <c r="H13" s="48"/>
      <c r="I13" s="48"/>
      <c r="J13" s="47"/>
      <c r="K13" s="65">
        <f t="shared" si="0"/>
        <v>0</v>
      </c>
      <c r="L13" s="48"/>
      <c r="M13" s="198">
        <f t="shared" ref="M13" si="6">K13+K14+K15+K16+K17+L13+L14+L15+L16+L17</f>
        <v>0</v>
      </c>
      <c r="N13" s="49"/>
      <c r="P13" s="129" t="s">
        <v>62</v>
      </c>
      <c r="Q13" s="131">
        <f>SUMIF($B$3:$B$142,"=1",I$3:I$147)</f>
        <v>0</v>
      </c>
      <c r="R13" s="132">
        <f>SUMIF($B$3:$B$142,"=2",$I$3:$I$147)</f>
        <v>0</v>
      </c>
      <c r="S13" s="135">
        <f>SUMIF($B$3:$B$142,"=3",$I$3:$I$147)</f>
        <v>0</v>
      </c>
      <c r="T13" s="136">
        <f>SUMIF($B$3:$B$142,"=4",$I$3:$I$147)</f>
        <v>0</v>
      </c>
      <c r="U13" s="105" t="str">
        <f>IF(U3&lt;&gt;"",SUMIF($B$3:$B$147,"=5",$I$3:$I$147),"")</f>
        <v/>
      </c>
      <c r="V13" s="106" t="str">
        <f>IF(V$3&lt;&gt;"",SUMIF($B$3:$B$142,"=6",$I$3:$I$147),"")</f>
        <v/>
      </c>
      <c r="W13" s="167">
        <f t="shared" ref="W13" si="7">SUM(Q13:V14)</f>
        <v>0</v>
      </c>
      <c r="X13" s="192"/>
    </row>
    <row r="14" spans="1:24" ht="12.75" customHeight="1" thickBot="1" x14ac:dyDescent="0.25">
      <c r="A14" s="190"/>
      <c r="B14" s="60">
        <f t="shared" ref="B14" si="8">B13</f>
        <v>1</v>
      </c>
      <c r="C14" s="150"/>
      <c r="D14" s="159"/>
      <c r="E14" s="50"/>
      <c r="F14" s="51"/>
      <c r="G14" s="51"/>
      <c r="H14" s="51"/>
      <c r="I14" s="51"/>
      <c r="J14" s="50"/>
      <c r="K14" s="66">
        <f t="shared" si="0"/>
        <v>0</v>
      </c>
      <c r="L14" s="51"/>
      <c r="M14" s="199"/>
      <c r="N14" s="52"/>
      <c r="P14" s="130"/>
      <c r="Q14" s="131"/>
      <c r="R14" s="132"/>
      <c r="S14" s="135"/>
      <c r="T14" s="136"/>
      <c r="U14" s="105"/>
      <c r="V14" s="106"/>
      <c r="W14" s="167"/>
      <c r="X14" s="193"/>
    </row>
    <row r="15" spans="1:24" ht="12.75" customHeight="1" thickBot="1" x14ac:dyDescent="0.25">
      <c r="A15" s="190"/>
      <c r="B15" s="60">
        <f t="shared" ref="B15" si="9">B13</f>
        <v>1</v>
      </c>
      <c r="C15" s="150"/>
      <c r="D15" s="159"/>
      <c r="E15" s="50"/>
      <c r="F15" s="51"/>
      <c r="G15" s="51"/>
      <c r="H15" s="51"/>
      <c r="I15" s="51"/>
      <c r="J15" s="50"/>
      <c r="K15" s="66">
        <f t="shared" si="0"/>
        <v>0</v>
      </c>
      <c r="L15" s="51"/>
      <c r="M15" s="199"/>
      <c r="N15" s="52"/>
      <c r="P15" s="129" t="s">
        <v>59</v>
      </c>
      <c r="Q15" s="131">
        <f>SUMIF($B$3:$B$142,"=1",$J$3:$J$147)</f>
        <v>0</v>
      </c>
      <c r="R15" s="132">
        <f>SUMIF($B$3:$B$142,"=2",$J$3:$J$147)</f>
        <v>0</v>
      </c>
      <c r="S15" s="135">
        <f>SUMIF($B$3:$B$142,"=3",$J$3:$J$147)</f>
        <v>0</v>
      </c>
      <c r="T15" s="136">
        <f>SUMIF($B$3:$B$142,"=4",$J$3:$J$147)</f>
        <v>0</v>
      </c>
      <c r="U15" s="105" t="str">
        <f>IF(U5&lt;&gt;"",SUMIF($B$3:$B$147,"=5",$J$3:$J$147),"")</f>
        <v/>
      </c>
      <c r="V15" s="106" t="str">
        <f>IF(V$3&lt;&gt;"",SUMIF($B$3:$B$142,"=6",$J$3:$J$147),"")</f>
        <v/>
      </c>
      <c r="W15" s="167">
        <f t="shared" ref="W15" si="10">SUM(Q15:V16)</f>
        <v>0</v>
      </c>
      <c r="X15" s="192"/>
    </row>
    <row r="16" spans="1:24" ht="12.75" customHeight="1" thickBot="1" x14ac:dyDescent="0.25">
      <c r="A16" s="190"/>
      <c r="B16" s="60">
        <f t="shared" ref="B16" si="11">B13</f>
        <v>1</v>
      </c>
      <c r="C16" s="150"/>
      <c r="D16" s="159"/>
      <c r="E16" s="50"/>
      <c r="F16" s="51"/>
      <c r="G16" s="51"/>
      <c r="H16" s="51"/>
      <c r="I16" s="51"/>
      <c r="J16" s="50"/>
      <c r="K16" s="66">
        <f t="shared" si="0"/>
        <v>0</v>
      </c>
      <c r="L16" s="51"/>
      <c r="M16" s="199"/>
      <c r="N16" s="52"/>
      <c r="P16" s="130"/>
      <c r="Q16" s="131"/>
      <c r="R16" s="132"/>
      <c r="S16" s="135"/>
      <c r="T16" s="136"/>
      <c r="U16" s="105"/>
      <c r="V16" s="106"/>
      <c r="W16" s="167"/>
      <c r="X16" s="193"/>
    </row>
    <row r="17" spans="1:24" ht="12.75" customHeight="1" thickBot="1" x14ac:dyDescent="0.25">
      <c r="A17" s="191"/>
      <c r="B17" s="60">
        <f t="shared" ref="B17" si="12">B13</f>
        <v>1</v>
      </c>
      <c r="C17" s="151"/>
      <c r="D17" s="160"/>
      <c r="E17" s="53"/>
      <c r="F17" s="54"/>
      <c r="G17" s="54"/>
      <c r="H17" s="54"/>
      <c r="I17" s="54"/>
      <c r="J17" s="53"/>
      <c r="K17" s="67">
        <f t="shared" si="0"/>
        <v>0</v>
      </c>
      <c r="L17" s="54"/>
      <c r="M17" s="200"/>
      <c r="N17" s="55"/>
      <c r="P17" s="129" t="s">
        <v>60</v>
      </c>
      <c r="Q17" s="131">
        <f>SUMIF($B$3:$B$142,"=1",$L$3:$L$147)</f>
        <v>0</v>
      </c>
      <c r="R17" s="132">
        <f>SUMIF($B$3:$B$142,"=2",$L$3:$L$147)</f>
        <v>0</v>
      </c>
      <c r="S17" s="135">
        <f>SUMIF($B$3:$B$142,"=3",$L$3:$L$147)</f>
        <v>0</v>
      </c>
      <c r="T17" s="136">
        <f>SUMIF($B$3:$B$142,"=4",$L$3:$L$147)</f>
        <v>0</v>
      </c>
      <c r="U17" s="105" t="str">
        <f>IF(U7&lt;&gt;"",SUMIF($B$3:$B$147,"=5",$L$3:$L$147),"")</f>
        <v/>
      </c>
      <c r="V17" s="106" t="str">
        <f>IF(V$3&lt;&gt;"",SUMIF($B$3:$B$142,"=6",$L$3:$L$147),"")</f>
        <v/>
      </c>
      <c r="W17" s="167">
        <f t="shared" ref="W17" si="13">SUM(Q17:V18)</f>
        <v>0</v>
      </c>
      <c r="X17" s="192"/>
    </row>
    <row r="18" spans="1:24" ht="12.75" customHeight="1" thickBot="1" x14ac:dyDescent="0.25">
      <c r="A18" s="187">
        <f>WEEKNUM(D18)</f>
        <v>6</v>
      </c>
      <c r="B18" s="60">
        <f t="shared" ref="B18" si="14">IF(A18=A13,B13,B13+1)</f>
        <v>1</v>
      </c>
      <c r="C18" s="149" t="str">
        <f>TEXT(SEMAINES!F$6,"j")</f>
        <v>M</v>
      </c>
      <c r="D18" s="158">
        <f>SEMAINES!F7</f>
        <v>46057</v>
      </c>
      <c r="E18" s="47"/>
      <c r="F18" s="48"/>
      <c r="G18" s="48"/>
      <c r="H18" s="48"/>
      <c r="I18" s="48"/>
      <c r="J18" s="47"/>
      <c r="K18" s="65">
        <f t="shared" si="0"/>
        <v>0</v>
      </c>
      <c r="L18" s="48"/>
      <c r="M18" s="198">
        <f t="shared" ref="M18" si="15">K18+K19+K20+K21+K22+L18+L19+L20+L21+L22</f>
        <v>0</v>
      </c>
      <c r="N18" s="49"/>
      <c r="P18" s="130"/>
      <c r="Q18" s="131"/>
      <c r="R18" s="132"/>
      <c r="S18" s="135"/>
      <c r="T18" s="136"/>
      <c r="U18" s="105"/>
      <c r="V18" s="106"/>
      <c r="W18" s="167"/>
      <c r="X18" s="193"/>
    </row>
    <row r="19" spans="1:24" ht="12.75" customHeight="1" thickBot="1" x14ac:dyDescent="0.25">
      <c r="A19" s="190"/>
      <c r="B19" s="60">
        <f t="shared" ref="B19" si="16">B18</f>
        <v>1</v>
      </c>
      <c r="C19" s="150"/>
      <c r="D19" s="159"/>
      <c r="E19" s="50"/>
      <c r="F19" s="51"/>
      <c r="G19" s="51"/>
      <c r="H19" s="51"/>
      <c r="I19" s="51"/>
      <c r="J19" s="50"/>
      <c r="K19" s="66">
        <f t="shared" si="0"/>
        <v>0</v>
      </c>
      <c r="L19" s="51"/>
      <c r="M19" s="199"/>
      <c r="N19" s="52"/>
      <c r="P19" s="129" t="s">
        <v>55</v>
      </c>
      <c r="Q19" s="181">
        <f>SUMIF($B$3:$B$142,"=1",$K$3:$K$147)</f>
        <v>0</v>
      </c>
      <c r="R19" s="182">
        <f>SUMIF($B$3:$B$142,"=2",$K$3:$IK147)</f>
        <v>0</v>
      </c>
      <c r="S19" s="183">
        <f>SUMIF($B$3:$B$142,"=3",$K$3:$K$147)</f>
        <v>0</v>
      </c>
      <c r="T19" s="184">
        <f>SUMIF($B$3:$B$142,"=4",$K$3:$K$147)</f>
        <v>0</v>
      </c>
      <c r="U19" s="185" t="str">
        <f>IF(U9&lt;&gt;"",SUMIF($B$3:$B$147,"=5",$K$3:$K$147),"")</f>
        <v/>
      </c>
      <c r="V19" s="186" t="str">
        <f>IF(V$3&lt;&gt;"",SUMIF($B$3:$B$142,"=6",$K$3:$K$147),"")</f>
        <v/>
      </c>
      <c r="W19" s="167">
        <f t="shared" ref="W19" si="17">SUM(Q19:V20)</f>
        <v>0</v>
      </c>
      <c r="X19" s="192"/>
    </row>
    <row r="20" spans="1:24" ht="12.75" customHeight="1" thickBot="1" x14ac:dyDescent="0.25">
      <c r="A20" s="190"/>
      <c r="B20" s="60">
        <f t="shared" ref="B20" si="18">B18</f>
        <v>1</v>
      </c>
      <c r="C20" s="150"/>
      <c r="D20" s="159"/>
      <c r="E20" s="50"/>
      <c r="F20" s="51"/>
      <c r="G20" s="51"/>
      <c r="H20" s="51"/>
      <c r="I20" s="51"/>
      <c r="J20" s="50"/>
      <c r="K20" s="66">
        <f t="shared" si="0"/>
        <v>0</v>
      </c>
      <c r="L20" s="51"/>
      <c r="M20" s="199"/>
      <c r="N20" s="52"/>
      <c r="P20" s="130"/>
      <c r="Q20" s="181"/>
      <c r="R20" s="182"/>
      <c r="S20" s="183"/>
      <c r="T20" s="184"/>
      <c r="U20" s="185"/>
      <c r="V20" s="186"/>
      <c r="W20" s="167"/>
      <c r="X20" s="193"/>
    </row>
    <row r="21" spans="1:24" ht="12.75" customHeight="1" thickBot="1" x14ac:dyDescent="0.25">
      <c r="A21" s="190"/>
      <c r="B21" s="60">
        <f t="shared" ref="B21" si="19">B18</f>
        <v>1</v>
      </c>
      <c r="C21" s="150"/>
      <c r="D21" s="159"/>
      <c r="E21" s="50"/>
      <c r="F21" s="51"/>
      <c r="G21" s="51"/>
      <c r="H21" s="51"/>
      <c r="I21" s="51"/>
      <c r="J21" s="50"/>
      <c r="K21" s="66">
        <f t="shared" si="0"/>
        <v>0</v>
      </c>
      <c r="L21" s="51"/>
      <c r="M21" s="199"/>
      <c r="N21" s="52"/>
      <c r="P21" s="129"/>
      <c r="Q21" s="131"/>
      <c r="R21" s="132"/>
      <c r="S21" s="135"/>
      <c r="T21" s="136"/>
      <c r="U21" s="105"/>
      <c r="V21" s="106"/>
      <c r="W21" s="167">
        <f t="shared" ref="W21" si="20">SUM(Q21:V22)</f>
        <v>0</v>
      </c>
      <c r="X21" s="192"/>
    </row>
    <row r="22" spans="1:24" ht="12.75" customHeight="1" thickBot="1" x14ac:dyDescent="0.25">
      <c r="A22" s="191"/>
      <c r="B22" s="60">
        <f t="shared" ref="B22" si="21">B18</f>
        <v>1</v>
      </c>
      <c r="C22" s="151"/>
      <c r="D22" s="160"/>
      <c r="E22" s="53"/>
      <c r="F22" s="54"/>
      <c r="G22" s="54"/>
      <c r="H22" s="54"/>
      <c r="I22" s="54"/>
      <c r="J22" s="53"/>
      <c r="K22" s="67">
        <f t="shared" si="0"/>
        <v>0</v>
      </c>
      <c r="L22" s="54"/>
      <c r="M22" s="200"/>
      <c r="N22" s="55"/>
      <c r="P22" s="165"/>
      <c r="Q22" s="166"/>
      <c r="R22" s="132"/>
      <c r="S22" s="135"/>
      <c r="T22" s="136"/>
      <c r="U22" s="105"/>
      <c r="V22" s="106"/>
      <c r="W22" s="167"/>
      <c r="X22" s="193"/>
    </row>
    <row r="23" spans="1:24" ht="12.75" customHeight="1" thickBot="1" x14ac:dyDescent="0.25">
      <c r="A23" s="187">
        <f>WEEKNUM(D23)</f>
        <v>6</v>
      </c>
      <c r="B23" s="60">
        <f t="shared" ref="B23" si="22">IF(A23=A18,B18,B18+1)</f>
        <v>1</v>
      </c>
      <c r="C23" s="149" t="str">
        <f>TEXT(SEMAINES!G$6,"j")</f>
        <v>J</v>
      </c>
      <c r="D23" s="158">
        <f>SEMAINES!G7</f>
        <v>46058</v>
      </c>
      <c r="E23" s="47"/>
      <c r="F23" s="48"/>
      <c r="G23" s="48"/>
      <c r="H23" s="48"/>
      <c r="I23" s="48"/>
      <c r="J23" s="47"/>
      <c r="K23" s="65">
        <f t="shared" si="0"/>
        <v>0</v>
      </c>
      <c r="L23" s="48"/>
      <c r="M23" s="198">
        <f t="shared" ref="M23" si="23">K23+K24+K25+K26+K27+L23+L24+L25+L26+L27</f>
        <v>0</v>
      </c>
      <c r="N23" s="49"/>
      <c r="P23" s="73"/>
      <c r="Q23" s="73"/>
      <c r="R23" s="73"/>
      <c r="S23" s="73"/>
      <c r="T23" s="73"/>
      <c r="U23" s="73"/>
      <c r="V23" s="73"/>
      <c r="W23" s="168">
        <f>SUM(W5:W22)</f>
        <v>0</v>
      </c>
    </row>
    <row r="24" spans="1:24" ht="12.75" customHeight="1" thickBot="1" x14ac:dyDescent="0.25">
      <c r="A24" s="190"/>
      <c r="B24" s="60">
        <f t="shared" ref="B24" si="24">B23</f>
        <v>1</v>
      </c>
      <c r="C24" s="150"/>
      <c r="D24" s="159"/>
      <c r="E24" s="50"/>
      <c r="F24" s="51"/>
      <c r="G24" s="51"/>
      <c r="H24" s="51"/>
      <c r="I24" s="51"/>
      <c r="J24" s="50"/>
      <c r="K24" s="66">
        <f t="shared" si="0"/>
        <v>0</v>
      </c>
      <c r="L24" s="51"/>
      <c r="M24" s="199"/>
      <c r="N24" s="52"/>
      <c r="P24" s="73"/>
      <c r="Q24" s="73"/>
      <c r="R24" s="73"/>
      <c r="S24" s="73"/>
      <c r="T24" s="73"/>
      <c r="U24" s="73"/>
      <c r="V24" s="73"/>
      <c r="W24" s="169"/>
    </row>
    <row r="25" spans="1:24" ht="12.75" customHeight="1" thickBot="1" x14ac:dyDescent="0.25">
      <c r="A25" s="190"/>
      <c r="B25" s="60">
        <f t="shared" ref="B25" si="25">B23</f>
        <v>1</v>
      </c>
      <c r="C25" s="150"/>
      <c r="D25" s="159"/>
      <c r="E25" s="50"/>
      <c r="F25" s="51"/>
      <c r="G25" s="51"/>
      <c r="H25" s="51"/>
      <c r="I25" s="51"/>
      <c r="J25" s="50"/>
      <c r="K25" s="66">
        <f t="shared" si="0"/>
        <v>0</v>
      </c>
      <c r="L25" s="51"/>
      <c r="M25" s="199"/>
      <c r="N25" s="52"/>
      <c r="P25" s="73"/>
      <c r="Q25" s="73"/>
      <c r="R25" s="73"/>
      <c r="S25" s="73"/>
      <c r="T25" s="73"/>
      <c r="U25" s="73"/>
      <c r="V25" s="73"/>
      <c r="W25" s="170" t="s">
        <v>63</v>
      </c>
    </row>
    <row r="26" spans="1:24" ht="12.75" customHeight="1" thickBot="1" x14ac:dyDescent="0.25">
      <c r="A26" s="190"/>
      <c r="B26" s="60">
        <f t="shared" ref="B26" si="26">B23</f>
        <v>1</v>
      </c>
      <c r="C26" s="150"/>
      <c r="D26" s="159"/>
      <c r="E26" s="50"/>
      <c r="F26" s="51"/>
      <c r="G26" s="51"/>
      <c r="H26" s="51"/>
      <c r="I26" s="51"/>
      <c r="J26" s="50"/>
      <c r="K26" s="66">
        <f t="shared" si="0"/>
        <v>0</v>
      </c>
      <c r="L26" s="51"/>
      <c r="M26" s="199"/>
      <c r="N26" s="52"/>
      <c r="P26" s="73"/>
      <c r="Q26" s="73"/>
      <c r="R26" s="73"/>
      <c r="S26" s="73"/>
      <c r="T26" s="73"/>
      <c r="U26" s="73"/>
      <c r="V26" s="73"/>
      <c r="W26" s="171"/>
    </row>
    <row r="27" spans="1:24" ht="12.75" customHeight="1" thickBot="1" x14ac:dyDescent="0.25">
      <c r="A27" s="191"/>
      <c r="B27" s="60">
        <f t="shared" ref="B27" si="27">B23</f>
        <v>1</v>
      </c>
      <c r="C27" s="151"/>
      <c r="D27" s="160"/>
      <c r="E27" s="53"/>
      <c r="F27" s="54"/>
      <c r="G27" s="54"/>
      <c r="H27" s="54"/>
      <c r="I27" s="54"/>
      <c r="J27" s="53"/>
      <c r="K27" s="67">
        <f t="shared" si="0"/>
        <v>0</v>
      </c>
      <c r="L27" s="54"/>
      <c r="M27" s="200"/>
      <c r="N27" s="55"/>
      <c r="W27" s="171"/>
    </row>
    <row r="28" spans="1:24" ht="12.75" customHeight="1" thickBot="1" x14ac:dyDescent="0.25">
      <c r="A28" s="187">
        <f>WEEKNUM(D28)</f>
        <v>6</v>
      </c>
      <c r="B28" s="60">
        <f t="shared" ref="B28" si="28">IF(A28=A23,B23,B23+1)</f>
        <v>1</v>
      </c>
      <c r="C28" s="149" t="str">
        <f>TEXT(SEMAINES!H$6,"j")</f>
        <v>V</v>
      </c>
      <c r="D28" s="158">
        <f>SEMAINES!H7</f>
        <v>46059</v>
      </c>
      <c r="E28" s="47"/>
      <c r="F28" s="48"/>
      <c r="G28" s="48"/>
      <c r="H28" s="48"/>
      <c r="I28" s="48"/>
      <c r="J28" s="47"/>
      <c r="K28" s="65">
        <f t="shared" si="0"/>
        <v>0</v>
      </c>
      <c r="L28" s="48"/>
      <c r="M28" s="198">
        <f t="shared" ref="M28" si="29">K28+K29+K30+K31+K32+L28+L29+L30+L31+L32</f>
        <v>0</v>
      </c>
      <c r="N28" s="49"/>
      <c r="W28" s="171"/>
    </row>
    <row r="29" spans="1:24" ht="12.75" customHeight="1" thickBot="1" x14ac:dyDescent="0.25">
      <c r="A29" s="188"/>
      <c r="B29" s="60">
        <f t="shared" ref="B29" si="30">B28</f>
        <v>1</v>
      </c>
      <c r="C29" s="152"/>
      <c r="D29" s="159"/>
      <c r="E29" s="50"/>
      <c r="F29" s="51"/>
      <c r="G29" s="51"/>
      <c r="H29" s="51"/>
      <c r="I29" s="51"/>
      <c r="J29" s="50"/>
      <c r="K29" s="66">
        <f t="shared" si="0"/>
        <v>0</v>
      </c>
      <c r="L29" s="51"/>
      <c r="M29" s="199"/>
      <c r="N29" s="52"/>
    </row>
    <row r="30" spans="1:24" ht="12.75" customHeight="1" thickBot="1" x14ac:dyDescent="0.25">
      <c r="A30" s="188"/>
      <c r="B30" s="60">
        <f t="shared" ref="B30" si="31">B28</f>
        <v>1</v>
      </c>
      <c r="C30" s="152"/>
      <c r="D30" s="159"/>
      <c r="E30" s="50"/>
      <c r="F30" s="51"/>
      <c r="G30" s="51"/>
      <c r="H30" s="51"/>
      <c r="I30" s="51"/>
      <c r="J30" s="50"/>
      <c r="K30" s="66">
        <f t="shared" si="0"/>
        <v>0</v>
      </c>
      <c r="L30" s="51"/>
      <c r="M30" s="199"/>
      <c r="N30" s="52"/>
    </row>
    <row r="31" spans="1:24" ht="12.75" customHeight="1" thickBot="1" x14ac:dyDescent="0.25">
      <c r="A31" s="188"/>
      <c r="B31" s="60">
        <f t="shared" ref="B31" si="32">B28</f>
        <v>1</v>
      </c>
      <c r="C31" s="152"/>
      <c r="D31" s="159"/>
      <c r="E31" s="50"/>
      <c r="F31" s="51"/>
      <c r="G31" s="51"/>
      <c r="H31" s="51"/>
      <c r="I31" s="51"/>
      <c r="J31" s="50"/>
      <c r="K31" s="66">
        <f t="shared" si="0"/>
        <v>0</v>
      </c>
      <c r="L31" s="51"/>
      <c r="M31" s="199"/>
      <c r="N31" s="52"/>
    </row>
    <row r="32" spans="1:24" ht="12.75" customHeight="1" thickBot="1" x14ac:dyDescent="0.25">
      <c r="A32" s="189"/>
      <c r="B32" s="60">
        <f t="shared" ref="B32" si="33">B28</f>
        <v>1</v>
      </c>
      <c r="C32" s="153"/>
      <c r="D32" s="160"/>
      <c r="E32" s="53"/>
      <c r="F32" s="54"/>
      <c r="G32" s="54"/>
      <c r="H32" s="54"/>
      <c r="I32" s="54"/>
      <c r="J32" s="53"/>
      <c r="K32" s="67">
        <f t="shared" si="0"/>
        <v>0</v>
      </c>
      <c r="L32" s="54"/>
      <c r="M32" s="200"/>
      <c r="N32" s="55"/>
    </row>
    <row r="33" spans="1:14" ht="12.75" customHeight="1" thickBot="1" x14ac:dyDescent="0.25">
      <c r="A33" s="187">
        <f>WEEKNUM(D33)</f>
        <v>6</v>
      </c>
      <c r="B33" s="60">
        <f t="shared" ref="B33" si="34">IF(A33=A28,B28,B28+1)</f>
        <v>1</v>
      </c>
      <c r="C33" s="149" t="str">
        <f>TEXT(SEMAINES!I$6,"j")</f>
        <v>S</v>
      </c>
      <c r="D33" s="158">
        <f>SEMAINES!I$7</f>
        <v>46060</v>
      </c>
      <c r="E33" s="47"/>
      <c r="F33" s="48"/>
      <c r="G33" s="48"/>
      <c r="H33" s="48"/>
      <c r="I33" s="48"/>
      <c r="J33" s="47"/>
      <c r="K33" s="65">
        <f t="shared" si="0"/>
        <v>0</v>
      </c>
      <c r="L33" s="48"/>
      <c r="M33" s="198">
        <f t="shared" ref="M33" si="35">K33+K34+K35+K36+K37+L33+L34+L35+L36+L37</f>
        <v>0</v>
      </c>
      <c r="N33" s="49"/>
    </row>
    <row r="34" spans="1:14" ht="12.75" customHeight="1" thickBot="1" x14ac:dyDescent="0.25">
      <c r="A34" s="188"/>
      <c r="B34" s="60">
        <f t="shared" ref="B34" si="36">B33</f>
        <v>1</v>
      </c>
      <c r="C34" s="152"/>
      <c r="D34" s="159"/>
      <c r="E34" s="50"/>
      <c r="F34" s="51"/>
      <c r="G34" s="51"/>
      <c r="H34" s="51"/>
      <c r="I34" s="51"/>
      <c r="J34" s="50"/>
      <c r="K34" s="66">
        <f t="shared" si="0"/>
        <v>0</v>
      </c>
      <c r="L34" s="51"/>
      <c r="M34" s="199"/>
      <c r="N34" s="52"/>
    </row>
    <row r="35" spans="1:14" ht="12.75" customHeight="1" thickBot="1" x14ac:dyDescent="0.25">
      <c r="A35" s="188"/>
      <c r="B35" s="60">
        <f t="shared" ref="B35" si="37">B33</f>
        <v>1</v>
      </c>
      <c r="C35" s="152"/>
      <c r="D35" s="159"/>
      <c r="E35" s="50"/>
      <c r="F35" s="51"/>
      <c r="G35" s="51"/>
      <c r="H35" s="51"/>
      <c r="I35" s="51"/>
      <c r="J35" s="50"/>
      <c r="K35" s="66">
        <f t="shared" si="0"/>
        <v>0</v>
      </c>
      <c r="L35" s="51"/>
      <c r="M35" s="199"/>
      <c r="N35" s="52"/>
    </row>
    <row r="36" spans="1:14" ht="12.75" customHeight="1" thickBot="1" x14ac:dyDescent="0.25">
      <c r="A36" s="188"/>
      <c r="B36" s="60">
        <f t="shared" ref="B36" si="38">B33</f>
        <v>1</v>
      </c>
      <c r="C36" s="152"/>
      <c r="D36" s="159"/>
      <c r="E36" s="50"/>
      <c r="F36" s="51"/>
      <c r="G36" s="51"/>
      <c r="H36" s="51"/>
      <c r="I36" s="51"/>
      <c r="J36" s="50"/>
      <c r="K36" s="66">
        <f t="shared" si="0"/>
        <v>0</v>
      </c>
      <c r="L36" s="51"/>
      <c r="M36" s="199"/>
      <c r="N36" s="52"/>
    </row>
    <row r="37" spans="1:14" ht="12.75" customHeight="1" thickBot="1" x14ac:dyDescent="0.25">
      <c r="A37" s="189"/>
      <c r="B37" s="60">
        <f t="shared" ref="B37" si="39">B33</f>
        <v>1</v>
      </c>
      <c r="C37" s="153"/>
      <c r="D37" s="160"/>
      <c r="E37" s="53"/>
      <c r="F37" s="54"/>
      <c r="G37" s="54"/>
      <c r="H37" s="54"/>
      <c r="I37" s="54"/>
      <c r="J37" s="53"/>
      <c r="K37" s="67">
        <f t="shared" si="0"/>
        <v>0</v>
      </c>
      <c r="L37" s="54"/>
      <c r="M37" s="200"/>
      <c r="N37" s="55"/>
    </row>
    <row r="38" spans="1:14" ht="12.75" customHeight="1" thickBot="1" x14ac:dyDescent="0.25">
      <c r="A38" s="187">
        <f>WEEKNUM(D38)</f>
        <v>7</v>
      </c>
      <c r="B38" s="60">
        <f t="shared" ref="B38" si="40">IF(A38=A33,B33,B33+1)</f>
        <v>2</v>
      </c>
      <c r="C38" s="149" t="str">
        <f>TEXT(SEMAINES!J$6,"j")</f>
        <v>D</v>
      </c>
      <c r="D38" s="158">
        <f>SEMAINES!J$7</f>
        <v>46061</v>
      </c>
      <c r="E38" s="47"/>
      <c r="F38" s="48"/>
      <c r="G38" s="48"/>
      <c r="H38" s="48"/>
      <c r="I38" s="48"/>
      <c r="J38" s="47"/>
      <c r="K38" s="65">
        <f t="shared" si="0"/>
        <v>0</v>
      </c>
      <c r="L38" s="48"/>
      <c r="M38" s="198">
        <f t="shared" ref="M38" si="41">K38+K39+K40+K41+K42+L38+L39+L40+L41+L42</f>
        <v>0</v>
      </c>
      <c r="N38" s="49"/>
    </row>
    <row r="39" spans="1:14" ht="12.75" customHeight="1" thickBot="1" x14ac:dyDescent="0.25">
      <c r="A39" s="188"/>
      <c r="B39" s="60">
        <f t="shared" ref="B39" si="42">B38</f>
        <v>2</v>
      </c>
      <c r="C39" s="152"/>
      <c r="D39" s="159"/>
      <c r="E39" s="50"/>
      <c r="F39" s="51"/>
      <c r="G39" s="51"/>
      <c r="H39" s="51"/>
      <c r="I39" s="51"/>
      <c r="J39" s="50"/>
      <c r="K39" s="66">
        <f t="shared" si="0"/>
        <v>0</v>
      </c>
      <c r="L39" s="51"/>
      <c r="M39" s="199"/>
      <c r="N39" s="52"/>
    </row>
    <row r="40" spans="1:14" ht="12.75" customHeight="1" thickBot="1" x14ac:dyDescent="0.25">
      <c r="A40" s="188"/>
      <c r="B40" s="60">
        <f t="shared" ref="B40" si="43">B38</f>
        <v>2</v>
      </c>
      <c r="C40" s="152"/>
      <c r="D40" s="159"/>
      <c r="E40" s="50"/>
      <c r="F40" s="51"/>
      <c r="G40" s="51"/>
      <c r="H40" s="51"/>
      <c r="I40" s="51"/>
      <c r="J40" s="50"/>
      <c r="K40" s="66">
        <f t="shared" si="0"/>
        <v>0</v>
      </c>
      <c r="L40" s="51"/>
      <c r="M40" s="199"/>
      <c r="N40" s="52"/>
    </row>
    <row r="41" spans="1:14" ht="12.75" customHeight="1" thickBot="1" x14ac:dyDescent="0.25">
      <c r="A41" s="188"/>
      <c r="B41" s="60">
        <f t="shared" ref="B41" si="44">B38</f>
        <v>2</v>
      </c>
      <c r="C41" s="152"/>
      <c r="D41" s="159"/>
      <c r="E41" s="50"/>
      <c r="F41" s="51"/>
      <c r="G41" s="51"/>
      <c r="H41" s="51"/>
      <c r="I41" s="51"/>
      <c r="J41" s="50"/>
      <c r="K41" s="66">
        <f t="shared" si="0"/>
        <v>0</v>
      </c>
      <c r="L41" s="51"/>
      <c r="M41" s="199"/>
      <c r="N41" s="52"/>
    </row>
    <row r="42" spans="1:14" ht="12.75" customHeight="1" thickBot="1" x14ac:dyDescent="0.25">
      <c r="A42" s="189"/>
      <c r="B42" s="60">
        <f t="shared" ref="B42" si="45">B38</f>
        <v>2</v>
      </c>
      <c r="C42" s="153"/>
      <c r="D42" s="160"/>
      <c r="E42" s="53"/>
      <c r="F42" s="54"/>
      <c r="G42" s="54"/>
      <c r="H42" s="54"/>
      <c r="I42" s="54"/>
      <c r="J42" s="53"/>
      <c r="K42" s="67">
        <f t="shared" si="0"/>
        <v>0</v>
      </c>
      <c r="L42" s="54"/>
      <c r="M42" s="200"/>
      <c r="N42" s="55"/>
    </row>
    <row r="43" spans="1:14" ht="12.75" customHeight="1" thickBot="1" x14ac:dyDescent="0.25">
      <c r="A43" s="187">
        <f>WEEKNUM(D43)</f>
        <v>7</v>
      </c>
      <c r="B43" s="60">
        <f t="shared" ref="B43" si="46">IF(A43=A38,B38,B38+1)</f>
        <v>2</v>
      </c>
      <c r="C43" s="149" t="str">
        <f>TEXT(SEMAINES!K$6,"j")</f>
        <v>L</v>
      </c>
      <c r="D43" s="158">
        <f>SEMAINES!K$7</f>
        <v>46062</v>
      </c>
      <c r="E43" s="47"/>
      <c r="F43" s="48"/>
      <c r="G43" s="48"/>
      <c r="H43" s="48"/>
      <c r="I43" s="48"/>
      <c r="J43" s="47"/>
      <c r="K43" s="65">
        <f t="shared" si="0"/>
        <v>0</v>
      </c>
      <c r="L43" s="48"/>
      <c r="M43" s="198">
        <f t="shared" ref="M43" si="47">K43+K44+K45+K46+K47+L43+L44+L45+L46+L47</f>
        <v>0</v>
      </c>
      <c r="N43" s="49"/>
    </row>
    <row r="44" spans="1:14" ht="12.75" customHeight="1" thickBot="1" x14ac:dyDescent="0.25">
      <c r="A44" s="188"/>
      <c r="B44" s="60">
        <f t="shared" ref="B44" si="48">B43</f>
        <v>2</v>
      </c>
      <c r="C44" s="152"/>
      <c r="D44" s="159"/>
      <c r="E44" s="50"/>
      <c r="F44" s="51"/>
      <c r="G44" s="51"/>
      <c r="H44" s="51"/>
      <c r="I44" s="51"/>
      <c r="J44" s="50"/>
      <c r="K44" s="66">
        <f t="shared" si="0"/>
        <v>0</v>
      </c>
      <c r="L44" s="51"/>
      <c r="M44" s="199"/>
      <c r="N44" s="52"/>
    </row>
    <row r="45" spans="1:14" ht="12.75" customHeight="1" thickBot="1" x14ac:dyDescent="0.25">
      <c r="A45" s="188"/>
      <c r="B45" s="60">
        <f t="shared" ref="B45" si="49">B43</f>
        <v>2</v>
      </c>
      <c r="C45" s="152"/>
      <c r="D45" s="159"/>
      <c r="E45" s="50"/>
      <c r="F45" s="51"/>
      <c r="G45" s="51"/>
      <c r="H45" s="51"/>
      <c r="I45" s="51"/>
      <c r="J45" s="50"/>
      <c r="K45" s="66">
        <f t="shared" si="0"/>
        <v>0</v>
      </c>
      <c r="L45" s="51"/>
      <c r="M45" s="199"/>
      <c r="N45" s="52"/>
    </row>
    <row r="46" spans="1:14" ht="12.75" customHeight="1" thickBot="1" x14ac:dyDescent="0.25">
      <c r="A46" s="188"/>
      <c r="B46" s="60">
        <f t="shared" ref="B46" si="50">B43</f>
        <v>2</v>
      </c>
      <c r="C46" s="152"/>
      <c r="D46" s="159"/>
      <c r="E46" s="50"/>
      <c r="F46" s="51"/>
      <c r="G46" s="51"/>
      <c r="H46" s="51"/>
      <c r="I46" s="51"/>
      <c r="J46" s="50"/>
      <c r="K46" s="66">
        <f t="shared" si="0"/>
        <v>0</v>
      </c>
      <c r="L46" s="51"/>
      <c r="M46" s="199"/>
      <c r="N46" s="52"/>
    </row>
    <row r="47" spans="1:14" ht="12.75" customHeight="1" thickBot="1" x14ac:dyDescent="0.25">
      <c r="A47" s="189"/>
      <c r="B47" s="60">
        <f t="shared" ref="B47" si="51">B43</f>
        <v>2</v>
      </c>
      <c r="C47" s="153"/>
      <c r="D47" s="160"/>
      <c r="E47" s="53"/>
      <c r="F47" s="54"/>
      <c r="G47" s="54"/>
      <c r="H47" s="54"/>
      <c r="I47" s="54"/>
      <c r="J47" s="53"/>
      <c r="K47" s="67">
        <f t="shared" si="0"/>
        <v>0</v>
      </c>
      <c r="L47" s="54"/>
      <c r="M47" s="200"/>
      <c r="N47" s="55"/>
    </row>
    <row r="48" spans="1:14" ht="12.75" customHeight="1" thickBot="1" x14ac:dyDescent="0.25">
      <c r="A48" s="187">
        <f>WEEKNUM(D48)</f>
        <v>7</v>
      </c>
      <c r="B48" s="60">
        <f t="shared" ref="B48" si="52">IF(A48=A43,B43,B43+1)</f>
        <v>2</v>
      </c>
      <c r="C48" s="149" t="str">
        <f>TEXT(SEMAINES!L$6,"j")</f>
        <v>M</v>
      </c>
      <c r="D48" s="158">
        <f>SEMAINES!L$7</f>
        <v>46063</v>
      </c>
      <c r="E48" s="47"/>
      <c r="F48" s="48"/>
      <c r="G48" s="48"/>
      <c r="H48" s="48"/>
      <c r="I48" s="48"/>
      <c r="J48" s="47"/>
      <c r="K48" s="65">
        <f t="shared" si="0"/>
        <v>0</v>
      </c>
      <c r="L48" s="48"/>
      <c r="M48" s="198">
        <f t="shared" ref="M48" si="53">K48+K49+K50+K51+K52+L48+L49+L50+L51+L52</f>
        <v>0</v>
      </c>
      <c r="N48" s="49"/>
    </row>
    <row r="49" spans="1:14" ht="12.75" customHeight="1" thickBot="1" x14ac:dyDescent="0.25">
      <c r="A49" s="188"/>
      <c r="B49" s="60">
        <f t="shared" ref="B49" si="54">B48</f>
        <v>2</v>
      </c>
      <c r="C49" s="152"/>
      <c r="D49" s="159"/>
      <c r="E49" s="50"/>
      <c r="F49" s="51"/>
      <c r="G49" s="51"/>
      <c r="H49" s="51"/>
      <c r="I49" s="51"/>
      <c r="J49" s="50"/>
      <c r="K49" s="66">
        <f t="shared" si="0"/>
        <v>0</v>
      </c>
      <c r="L49" s="51"/>
      <c r="M49" s="199"/>
      <c r="N49" s="52"/>
    </row>
    <row r="50" spans="1:14" ht="12.75" customHeight="1" thickBot="1" x14ac:dyDescent="0.25">
      <c r="A50" s="188"/>
      <c r="B50" s="60">
        <f t="shared" ref="B50" si="55">B48</f>
        <v>2</v>
      </c>
      <c r="C50" s="152"/>
      <c r="D50" s="159"/>
      <c r="E50" s="50"/>
      <c r="F50" s="51"/>
      <c r="G50" s="51"/>
      <c r="H50" s="51"/>
      <c r="I50" s="51"/>
      <c r="J50" s="50"/>
      <c r="K50" s="66">
        <f t="shared" si="0"/>
        <v>0</v>
      </c>
      <c r="L50" s="51"/>
      <c r="M50" s="199"/>
      <c r="N50" s="52"/>
    </row>
    <row r="51" spans="1:14" ht="12.75" customHeight="1" thickBot="1" x14ac:dyDescent="0.25">
      <c r="A51" s="188"/>
      <c r="B51" s="60">
        <f t="shared" ref="B51" si="56">B48</f>
        <v>2</v>
      </c>
      <c r="C51" s="152"/>
      <c r="D51" s="159"/>
      <c r="E51" s="50"/>
      <c r="F51" s="51"/>
      <c r="G51" s="51"/>
      <c r="H51" s="51"/>
      <c r="I51" s="51"/>
      <c r="J51" s="50"/>
      <c r="K51" s="66">
        <f t="shared" si="0"/>
        <v>0</v>
      </c>
      <c r="L51" s="51"/>
      <c r="M51" s="199"/>
      <c r="N51" s="52"/>
    </row>
    <row r="52" spans="1:14" ht="12.75" customHeight="1" thickBot="1" x14ac:dyDescent="0.25">
      <c r="A52" s="189"/>
      <c r="B52" s="60">
        <f t="shared" ref="B52" si="57">B48</f>
        <v>2</v>
      </c>
      <c r="C52" s="153"/>
      <c r="D52" s="160"/>
      <c r="E52" s="53"/>
      <c r="F52" s="54"/>
      <c r="G52" s="54"/>
      <c r="H52" s="54"/>
      <c r="I52" s="54"/>
      <c r="J52" s="53"/>
      <c r="K52" s="67">
        <f t="shared" si="0"/>
        <v>0</v>
      </c>
      <c r="L52" s="54"/>
      <c r="M52" s="200"/>
      <c r="N52" s="55"/>
    </row>
    <row r="53" spans="1:14" ht="12.75" customHeight="1" thickBot="1" x14ac:dyDescent="0.25">
      <c r="A53" s="187">
        <f>WEEKNUM(D53)</f>
        <v>7</v>
      </c>
      <c r="B53" s="60">
        <f t="shared" ref="B53" si="58">IF(A53=A48,B48,B48+1)</f>
        <v>2</v>
      </c>
      <c r="C53" s="149" t="str">
        <f>TEXT(SEMAINES!M$6,"j")</f>
        <v>M</v>
      </c>
      <c r="D53" s="158">
        <f>SEMAINES!M$7</f>
        <v>46064</v>
      </c>
      <c r="E53" s="47"/>
      <c r="F53" s="48"/>
      <c r="G53" s="48"/>
      <c r="H53" s="48"/>
      <c r="I53" s="48"/>
      <c r="J53" s="47"/>
      <c r="K53" s="65">
        <f t="shared" si="0"/>
        <v>0</v>
      </c>
      <c r="L53" s="48"/>
      <c r="M53" s="198">
        <f t="shared" ref="M53" si="59">K53+K54+K55+K56+K57+L53+L54+L55+L56+L57</f>
        <v>0</v>
      </c>
      <c r="N53" s="49"/>
    </row>
    <row r="54" spans="1:14" ht="12.75" customHeight="1" thickBot="1" x14ac:dyDescent="0.25">
      <c r="A54" s="188"/>
      <c r="B54" s="60">
        <f t="shared" ref="B54" si="60">B53</f>
        <v>2</v>
      </c>
      <c r="C54" s="152"/>
      <c r="D54" s="159"/>
      <c r="E54" s="50"/>
      <c r="F54" s="51"/>
      <c r="G54" s="51"/>
      <c r="H54" s="51"/>
      <c r="I54" s="51"/>
      <c r="J54" s="50"/>
      <c r="K54" s="66">
        <f t="shared" si="0"/>
        <v>0</v>
      </c>
      <c r="L54" s="51"/>
      <c r="M54" s="199"/>
      <c r="N54" s="52"/>
    </row>
    <row r="55" spans="1:14" ht="12.75" customHeight="1" thickBot="1" x14ac:dyDescent="0.25">
      <c r="A55" s="188"/>
      <c r="B55" s="60">
        <f t="shared" ref="B55" si="61">B53</f>
        <v>2</v>
      </c>
      <c r="C55" s="152"/>
      <c r="D55" s="159"/>
      <c r="E55" s="50"/>
      <c r="F55" s="51"/>
      <c r="G55" s="51"/>
      <c r="H55" s="51"/>
      <c r="I55" s="51"/>
      <c r="J55" s="50"/>
      <c r="K55" s="66">
        <f t="shared" si="0"/>
        <v>0</v>
      </c>
      <c r="L55" s="51"/>
      <c r="M55" s="199"/>
      <c r="N55" s="52"/>
    </row>
    <row r="56" spans="1:14" ht="12.75" customHeight="1" thickBot="1" x14ac:dyDescent="0.25">
      <c r="A56" s="188"/>
      <c r="B56" s="60">
        <f t="shared" ref="B56" si="62">B53</f>
        <v>2</v>
      </c>
      <c r="C56" s="152"/>
      <c r="D56" s="159"/>
      <c r="E56" s="50"/>
      <c r="F56" s="51"/>
      <c r="G56" s="51"/>
      <c r="H56" s="51"/>
      <c r="I56" s="51"/>
      <c r="J56" s="50"/>
      <c r="K56" s="66">
        <f t="shared" si="0"/>
        <v>0</v>
      </c>
      <c r="L56" s="51"/>
      <c r="M56" s="199"/>
      <c r="N56" s="52"/>
    </row>
    <row r="57" spans="1:14" ht="12.75" customHeight="1" thickBot="1" x14ac:dyDescent="0.25">
      <c r="A57" s="189"/>
      <c r="B57" s="60">
        <f t="shared" ref="B57" si="63">B53</f>
        <v>2</v>
      </c>
      <c r="C57" s="153"/>
      <c r="D57" s="160"/>
      <c r="E57" s="53"/>
      <c r="F57" s="54"/>
      <c r="G57" s="54"/>
      <c r="H57" s="54"/>
      <c r="I57" s="54"/>
      <c r="J57" s="53"/>
      <c r="K57" s="67">
        <f t="shared" si="0"/>
        <v>0</v>
      </c>
      <c r="L57" s="54"/>
      <c r="M57" s="200"/>
      <c r="N57" s="55"/>
    </row>
    <row r="58" spans="1:14" ht="12.75" customHeight="1" thickBot="1" x14ac:dyDescent="0.25">
      <c r="A58" s="187">
        <f>WEEKNUM(D58)</f>
        <v>7</v>
      </c>
      <c r="B58" s="60">
        <f t="shared" ref="B58" si="64">IF(A58=A53,B53,B53+1)</f>
        <v>2</v>
      </c>
      <c r="C58" s="149" t="str">
        <f>TEXT(SEMAINES!N$6,"j")</f>
        <v>J</v>
      </c>
      <c r="D58" s="158">
        <f>SEMAINES!N$7</f>
        <v>46065</v>
      </c>
      <c r="E58" s="47"/>
      <c r="F58" s="48"/>
      <c r="G58" s="48"/>
      <c r="H58" s="48"/>
      <c r="I58" s="48"/>
      <c r="J58" s="47"/>
      <c r="K58" s="65">
        <f t="shared" si="0"/>
        <v>0</v>
      </c>
      <c r="L58" s="48"/>
      <c r="M58" s="198">
        <f t="shared" ref="M58" si="65">K58+K59+K60+K61+K62+L58+L59+L60+L61+L62</f>
        <v>0</v>
      </c>
      <c r="N58" s="49"/>
    </row>
    <row r="59" spans="1:14" ht="12.75" customHeight="1" thickBot="1" x14ac:dyDescent="0.25">
      <c r="A59" s="188"/>
      <c r="B59" s="60">
        <f t="shared" ref="B59" si="66">B58</f>
        <v>2</v>
      </c>
      <c r="C59" s="152"/>
      <c r="D59" s="159"/>
      <c r="E59" s="50"/>
      <c r="F59" s="51"/>
      <c r="G59" s="51"/>
      <c r="H59" s="51"/>
      <c r="I59" s="51"/>
      <c r="J59" s="50"/>
      <c r="K59" s="66">
        <f t="shared" si="0"/>
        <v>0</v>
      </c>
      <c r="L59" s="51"/>
      <c r="M59" s="199"/>
      <c r="N59" s="52"/>
    </row>
    <row r="60" spans="1:14" ht="12.75" customHeight="1" thickBot="1" x14ac:dyDescent="0.25">
      <c r="A60" s="188"/>
      <c r="B60" s="60">
        <f t="shared" ref="B60" si="67">B58</f>
        <v>2</v>
      </c>
      <c r="C60" s="152"/>
      <c r="D60" s="159"/>
      <c r="E60" s="50"/>
      <c r="F60" s="51"/>
      <c r="G60" s="51"/>
      <c r="H60" s="51"/>
      <c r="I60" s="51"/>
      <c r="J60" s="50"/>
      <c r="K60" s="66">
        <f t="shared" si="0"/>
        <v>0</v>
      </c>
      <c r="L60" s="51"/>
      <c r="M60" s="199"/>
      <c r="N60" s="52"/>
    </row>
    <row r="61" spans="1:14" ht="12.75" customHeight="1" thickBot="1" x14ac:dyDescent="0.25">
      <c r="A61" s="188"/>
      <c r="B61" s="60">
        <f t="shared" ref="B61" si="68">B58</f>
        <v>2</v>
      </c>
      <c r="C61" s="152"/>
      <c r="D61" s="159"/>
      <c r="E61" s="50"/>
      <c r="F61" s="51"/>
      <c r="G61" s="51"/>
      <c r="H61" s="51"/>
      <c r="I61" s="51"/>
      <c r="J61" s="50"/>
      <c r="K61" s="66">
        <f t="shared" si="0"/>
        <v>0</v>
      </c>
      <c r="L61" s="51"/>
      <c r="M61" s="199"/>
      <c r="N61" s="52"/>
    </row>
    <row r="62" spans="1:14" ht="12.75" customHeight="1" thickBot="1" x14ac:dyDescent="0.25">
      <c r="A62" s="189"/>
      <c r="B62" s="60">
        <f t="shared" ref="B62" si="69">B58</f>
        <v>2</v>
      </c>
      <c r="C62" s="153"/>
      <c r="D62" s="160"/>
      <c r="E62" s="53"/>
      <c r="F62" s="54"/>
      <c r="G62" s="54"/>
      <c r="H62" s="54"/>
      <c r="I62" s="54"/>
      <c r="J62" s="53"/>
      <c r="K62" s="67">
        <f t="shared" si="0"/>
        <v>0</v>
      </c>
      <c r="L62" s="54"/>
      <c r="M62" s="200"/>
      <c r="N62" s="55"/>
    </row>
    <row r="63" spans="1:14" ht="12.75" customHeight="1" thickBot="1" x14ac:dyDescent="0.25">
      <c r="A63" s="187">
        <f>WEEKNUM(D63)</f>
        <v>7</v>
      </c>
      <c r="B63" s="60">
        <f t="shared" ref="B63" si="70">IF(A63=A58,B58,B58+1)</f>
        <v>2</v>
      </c>
      <c r="C63" s="149" t="str">
        <f>TEXT(SEMAINES!O$6,"j")</f>
        <v>V</v>
      </c>
      <c r="D63" s="158">
        <f>SEMAINES!O$7</f>
        <v>46066</v>
      </c>
      <c r="E63" s="47"/>
      <c r="F63" s="48"/>
      <c r="G63" s="48"/>
      <c r="H63" s="48"/>
      <c r="I63" s="48"/>
      <c r="J63" s="47"/>
      <c r="K63" s="65">
        <f t="shared" si="0"/>
        <v>0</v>
      </c>
      <c r="L63" s="48"/>
      <c r="M63" s="198">
        <f t="shared" ref="M63" si="71">K63+K64+K65+K66+K67+L63+L64+L65+L66+L67</f>
        <v>0</v>
      </c>
      <c r="N63" s="49"/>
    </row>
    <row r="64" spans="1:14" ht="12.75" customHeight="1" thickBot="1" x14ac:dyDescent="0.25">
      <c r="A64" s="188"/>
      <c r="B64" s="60">
        <f t="shared" ref="B64" si="72">B63</f>
        <v>2</v>
      </c>
      <c r="C64" s="152"/>
      <c r="D64" s="159"/>
      <c r="E64" s="50"/>
      <c r="F64" s="51"/>
      <c r="G64" s="51"/>
      <c r="H64" s="51"/>
      <c r="I64" s="51"/>
      <c r="J64" s="50"/>
      <c r="K64" s="66">
        <f t="shared" si="0"/>
        <v>0</v>
      </c>
      <c r="L64" s="51"/>
      <c r="M64" s="199"/>
      <c r="N64" s="52"/>
    </row>
    <row r="65" spans="1:14" ht="12.75" customHeight="1" thickBot="1" x14ac:dyDescent="0.25">
      <c r="A65" s="188"/>
      <c r="B65" s="60">
        <f t="shared" ref="B65" si="73">B63</f>
        <v>2</v>
      </c>
      <c r="C65" s="152"/>
      <c r="D65" s="159"/>
      <c r="E65" s="50"/>
      <c r="F65" s="51"/>
      <c r="G65" s="51"/>
      <c r="H65" s="51"/>
      <c r="I65" s="51"/>
      <c r="J65" s="50"/>
      <c r="K65" s="66">
        <f t="shared" si="0"/>
        <v>0</v>
      </c>
      <c r="L65" s="51"/>
      <c r="M65" s="199"/>
      <c r="N65" s="52"/>
    </row>
    <row r="66" spans="1:14" ht="12.75" customHeight="1" thickBot="1" x14ac:dyDescent="0.25">
      <c r="A66" s="188"/>
      <c r="B66" s="60">
        <f t="shared" ref="B66" si="74">B63</f>
        <v>2</v>
      </c>
      <c r="C66" s="152"/>
      <c r="D66" s="159"/>
      <c r="E66" s="50"/>
      <c r="F66" s="51"/>
      <c r="G66" s="51"/>
      <c r="H66" s="51"/>
      <c r="I66" s="51"/>
      <c r="J66" s="50"/>
      <c r="K66" s="66">
        <f t="shared" si="0"/>
        <v>0</v>
      </c>
      <c r="L66" s="51"/>
      <c r="M66" s="199"/>
      <c r="N66" s="52"/>
    </row>
    <row r="67" spans="1:14" ht="12.75" customHeight="1" thickBot="1" x14ac:dyDescent="0.25">
      <c r="A67" s="189"/>
      <c r="B67" s="60">
        <f t="shared" ref="B67" si="75">B63</f>
        <v>2</v>
      </c>
      <c r="C67" s="153"/>
      <c r="D67" s="160"/>
      <c r="E67" s="53"/>
      <c r="F67" s="54"/>
      <c r="G67" s="54"/>
      <c r="H67" s="54"/>
      <c r="I67" s="54"/>
      <c r="J67" s="53"/>
      <c r="K67" s="67">
        <f t="shared" si="0"/>
        <v>0</v>
      </c>
      <c r="L67" s="54"/>
      <c r="M67" s="200"/>
      <c r="N67" s="55"/>
    </row>
    <row r="68" spans="1:14" ht="12.75" customHeight="1" thickBot="1" x14ac:dyDescent="0.25">
      <c r="A68" s="187">
        <f>WEEKNUM(D68)</f>
        <v>7</v>
      </c>
      <c r="B68" s="60">
        <f t="shared" ref="B68" si="76">IF(A68=A63,B63,B63+1)</f>
        <v>2</v>
      </c>
      <c r="C68" s="149" t="str">
        <f>TEXT(SEMAINES!P$6,"j")</f>
        <v>S</v>
      </c>
      <c r="D68" s="158">
        <f>SEMAINES!P$7</f>
        <v>46067</v>
      </c>
      <c r="E68" s="47"/>
      <c r="F68" s="48"/>
      <c r="G68" s="48"/>
      <c r="H68" s="48"/>
      <c r="I68" s="48"/>
      <c r="J68" s="47"/>
      <c r="K68" s="65">
        <f t="shared" ref="K68:K131" si="77">SUM(E68:J68)</f>
        <v>0</v>
      </c>
      <c r="L68" s="48"/>
      <c r="M68" s="198">
        <f t="shared" ref="M68" si="78">K68+K69+K70+K71+K72+L68+L69+L70+L71+L72</f>
        <v>0</v>
      </c>
      <c r="N68" s="49"/>
    </row>
    <row r="69" spans="1:14" ht="12.75" customHeight="1" thickBot="1" x14ac:dyDescent="0.25">
      <c r="A69" s="188"/>
      <c r="B69" s="60">
        <f t="shared" ref="B69" si="79">B68</f>
        <v>2</v>
      </c>
      <c r="C69" s="152"/>
      <c r="D69" s="159"/>
      <c r="E69" s="50"/>
      <c r="F69" s="51"/>
      <c r="G69" s="51"/>
      <c r="H69" s="51"/>
      <c r="I69" s="51"/>
      <c r="J69" s="50"/>
      <c r="K69" s="66">
        <f t="shared" si="77"/>
        <v>0</v>
      </c>
      <c r="L69" s="51"/>
      <c r="M69" s="199"/>
      <c r="N69" s="52"/>
    </row>
    <row r="70" spans="1:14" ht="12.75" customHeight="1" thickBot="1" x14ac:dyDescent="0.25">
      <c r="A70" s="188"/>
      <c r="B70" s="60">
        <f t="shared" ref="B70" si="80">B68</f>
        <v>2</v>
      </c>
      <c r="C70" s="152"/>
      <c r="D70" s="159"/>
      <c r="E70" s="50"/>
      <c r="F70" s="51"/>
      <c r="G70" s="51"/>
      <c r="H70" s="51"/>
      <c r="I70" s="51"/>
      <c r="J70" s="50"/>
      <c r="K70" s="66">
        <f t="shared" si="77"/>
        <v>0</v>
      </c>
      <c r="L70" s="51"/>
      <c r="M70" s="199"/>
      <c r="N70" s="52"/>
    </row>
    <row r="71" spans="1:14" ht="12.75" customHeight="1" thickBot="1" x14ac:dyDescent="0.25">
      <c r="A71" s="188"/>
      <c r="B71" s="60">
        <f t="shared" ref="B71" si="81">B68</f>
        <v>2</v>
      </c>
      <c r="C71" s="152"/>
      <c r="D71" s="159"/>
      <c r="E71" s="50"/>
      <c r="F71" s="51"/>
      <c r="G71" s="51"/>
      <c r="H71" s="51"/>
      <c r="I71" s="51"/>
      <c r="J71" s="50"/>
      <c r="K71" s="66">
        <f t="shared" si="77"/>
        <v>0</v>
      </c>
      <c r="L71" s="51"/>
      <c r="M71" s="199"/>
      <c r="N71" s="52"/>
    </row>
    <row r="72" spans="1:14" ht="12.75" customHeight="1" thickBot="1" x14ac:dyDescent="0.25">
      <c r="A72" s="189"/>
      <c r="B72" s="60">
        <f t="shared" ref="B72" si="82">B68</f>
        <v>2</v>
      </c>
      <c r="C72" s="153"/>
      <c r="D72" s="160"/>
      <c r="E72" s="53"/>
      <c r="F72" s="54"/>
      <c r="G72" s="54"/>
      <c r="H72" s="54"/>
      <c r="I72" s="54"/>
      <c r="J72" s="53"/>
      <c r="K72" s="67">
        <f t="shared" si="77"/>
        <v>0</v>
      </c>
      <c r="L72" s="54"/>
      <c r="M72" s="200"/>
      <c r="N72" s="55"/>
    </row>
    <row r="73" spans="1:14" ht="12.75" customHeight="1" thickBot="1" x14ac:dyDescent="0.25">
      <c r="A73" s="187">
        <f>WEEKNUM(D73)</f>
        <v>8</v>
      </c>
      <c r="B73" s="60">
        <f t="shared" ref="B73" si="83">IF(A73=A68,B68,B68+1)</f>
        <v>3</v>
      </c>
      <c r="C73" s="149" t="str">
        <f>TEXT(SEMAINES!Q$6,"j")</f>
        <v>D</v>
      </c>
      <c r="D73" s="158">
        <f>SEMAINES!Q$7</f>
        <v>46068</v>
      </c>
      <c r="E73" s="47"/>
      <c r="F73" s="48"/>
      <c r="G73" s="48"/>
      <c r="H73" s="48"/>
      <c r="I73" s="48"/>
      <c r="J73" s="47"/>
      <c r="K73" s="65">
        <f t="shared" si="77"/>
        <v>0</v>
      </c>
      <c r="L73" s="48"/>
      <c r="M73" s="198">
        <f t="shared" ref="M73" si="84">K73+K74+K75+K76+K77+L73+L74+L75+L76+L77</f>
        <v>0</v>
      </c>
      <c r="N73" s="49"/>
    </row>
    <row r="74" spans="1:14" ht="12.75" customHeight="1" thickBot="1" x14ac:dyDescent="0.25">
      <c r="A74" s="188"/>
      <c r="B74" s="60">
        <f t="shared" ref="B74" si="85">B73</f>
        <v>3</v>
      </c>
      <c r="C74" s="152"/>
      <c r="D74" s="159"/>
      <c r="E74" s="50"/>
      <c r="F74" s="51"/>
      <c r="G74" s="51"/>
      <c r="H74" s="51"/>
      <c r="I74" s="51"/>
      <c r="J74" s="50"/>
      <c r="K74" s="66">
        <f t="shared" si="77"/>
        <v>0</v>
      </c>
      <c r="L74" s="51"/>
      <c r="M74" s="199"/>
      <c r="N74" s="52"/>
    </row>
    <row r="75" spans="1:14" ht="12.75" customHeight="1" thickBot="1" x14ac:dyDescent="0.25">
      <c r="A75" s="188"/>
      <c r="B75" s="60">
        <f t="shared" ref="B75" si="86">B73</f>
        <v>3</v>
      </c>
      <c r="C75" s="152"/>
      <c r="D75" s="159"/>
      <c r="E75" s="50"/>
      <c r="F75" s="51"/>
      <c r="G75" s="51"/>
      <c r="H75" s="51"/>
      <c r="I75" s="51"/>
      <c r="J75" s="50"/>
      <c r="K75" s="66">
        <f t="shared" si="77"/>
        <v>0</v>
      </c>
      <c r="L75" s="51"/>
      <c r="M75" s="199"/>
      <c r="N75" s="52"/>
    </row>
    <row r="76" spans="1:14" ht="12.75" customHeight="1" thickBot="1" x14ac:dyDescent="0.25">
      <c r="A76" s="188"/>
      <c r="B76" s="60">
        <f t="shared" ref="B76" si="87">B73</f>
        <v>3</v>
      </c>
      <c r="C76" s="152"/>
      <c r="D76" s="159"/>
      <c r="E76" s="50"/>
      <c r="F76" s="51"/>
      <c r="G76" s="51"/>
      <c r="H76" s="51"/>
      <c r="I76" s="51"/>
      <c r="J76" s="50"/>
      <c r="K76" s="66">
        <f t="shared" si="77"/>
        <v>0</v>
      </c>
      <c r="L76" s="51"/>
      <c r="M76" s="199"/>
      <c r="N76" s="52"/>
    </row>
    <row r="77" spans="1:14" ht="12.75" customHeight="1" thickBot="1" x14ac:dyDescent="0.25">
      <c r="A77" s="189"/>
      <c r="B77" s="60">
        <f t="shared" ref="B77" si="88">B73</f>
        <v>3</v>
      </c>
      <c r="C77" s="153"/>
      <c r="D77" s="160"/>
      <c r="E77" s="53"/>
      <c r="F77" s="54"/>
      <c r="G77" s="54"/>
      <c r="H77" s="54"/>
      <c r="I77" s="54"/>
      <c r="J77" s="53"/>
      <c r="K77" s="67">
        <f t="shared" si="77"/>
        <v>0</v>
      </c>
      <c r="L77" s="54"/>
      <c r="M77" s="200"/>
      <c r="N77" s="55"/>
    </row>
    <row r="78" spans="1:14" ht="12.75" customHeight="1" thickBot="1" x14ac:dyDescent="0.25">
      <c r="A78" s="187">
        <f>WEEKNUM(D78)</f>
        <v>8</v>
      </c>
      <c r="B78" s="60">
        <f t="shared" ref="B78" si="89">IF(A78=A73,B73,B73+1)</f>
        <v>3</v>
      </c>
      <c r="C78" s="149" t="str">
        <f>TEXT(SEMAINES!R$6,"j")</f>
        <v>L</v>
      </c>
      <c r="D78" s="158">
        <f>SEMAINES!R$7</f>
        <v>46069</v>
      </c>
      <c r="E78" s="47"/>
      <c r="F78" s="48"/>
      <c r="G78" s="48"/>
      <c r="H78" s="48"/>
      <c r="I78" s="48"/>
      <c r="J78" s="47"/>
      <c r="K78" s="65">
        <f t="shared" si="77"/>
        <v>0</v>
      </c>
      <c r="L78" s="48"/>
      <c r="M78" s="198">
        <f t="shared" ref="M78" si="90">K78+K79+K80+K81+K82+L78+L79+L80+L81+L82</f>
        <v>0</v>
      </c>
      <c r="N78" s="49"/>
    </row>
    <row r="79" spans="1:14" ht="12.75" customHeight="1" thickBot="1" x14ac:dyDescent="0.25">
      <c r="A79" s="188"/>
      <c r="B79" s="60">
        <f t="shared" ref="B79" si="91">B78</f>
        <v>3</v>
      </c>
      <c r="C79" s="152"/>
      <c r="D79" s="159"/>
      <c r="E79" s="50"/>
      <c r="F79" s="51"/>
      <c r="G79" s="51"/>
      <c r="H79" s="51"/>
      <c r="I79" s="51"/>
      <c r="J79" s="50"/>
      <c r="K79" s="66">
        <f t="shared" si="77"/>
        <v>0</v>
      </c>
      <c r="L79" s="51"/>
      <c r="M79" s="199"/>
      <c r="N79" s="52"/>
    </row>
    <row r="80" spans="1:14" ht="12.75" customHeight="1" thickBot="1" x14ac:dyDescent="0.25">
      <c r="A80" s="188"/>
      <c r="B80" s="60">
        <f t="shared" ref="B80" si="92">B78</f>
        <v>3</v>
      </c>
      <c r="C80" s="152"/>
      <c r="D80" s="159"/>
      <c r="E80" s="50"/>
      <c r="F80" s="51"/>
      <c r="G80" s="51"/>
      <c r="H80" s="51"/>
      <c r="I80" s="51"/>
      <c r="J80" s="50"/>
      <c r="K80" s="66">
        <f t="shared" si="77"/>
        <v>0</v>
      </c>
      <c r="L80" s="51"/>
      <c r="M80" s="199"/>
      <c r="N80" s="52"/>
    </row>
    <row r="81" spans="1:14" ht="12.75" customHeight="1" thickBot="1" x14ac:dyDescent="0.25">
      <c r="A81" s="188"/>
      <c r="B81" s="60">
        <f t="shared" ref="B81" si="93">B78</f>
        <v>3</v>
      </c>
      <c r="C81" s="152"/>
      <c r="D81" s="159"/>
      <c r="E81" s="50"/>
      <c r="F81" s="51"/>
      <c r="G81" s="51"/>
      <c r="H81" s="51"/>
      <c r="I81" s="51"/>
      <c r="J81" s="50"/>
      <c r="K81" s="66">
        <f t="shared" si="77"/>
        <v>0</v>
      </c>
      <c r="L81" s="51"/>
      <c r="M81" s="199"/>
      <c r="N81" s="52"/>
    </row>
    <row r="82" spans="1:14" ht="12.75" customHeight="1" thickBot="1" x14ac:dyDescent="0.25">
      <c r="A82" s="189"/>
      <c r="B82" s="60">
        <f t="shared" ref="B82" si="94">B78</f>
        <v>3</v>
      </c>
      <c r="C82" s="153"/>
      <c r="D82" s="160"/>
      <c r="E82" s="53"/>
      <c r="F82" s="54"/>
      <c r="G82" s="54"/>
      <c r="H82" s="54"/>
      <c r="I82" s="54"/>
      <c r="J82" s="53"/>
      <c r="K82" s="67">
        <f t="shared" si="77"/>
        <v>0</v>
      </c>
      <c r="L82" s="54"/>
      <c r="M82" s="200"/>
      <c r="N82" s="55"/>
    </row>
    <row r="83" spans="1:14" ht="12.75" customHeight="1" thickBot="1" x14ac:dyDescent="0.25">
      <c r="A83" s="187">
        <f>WEEKNUM(D83)</f>
        <v>8</v>
      </c>
      <c r="B83" s="60">
        <f t="shared" ref="B83" si="95">IF(A83=A78,B78,B78+1)</f>
        <v>3</v>
      </c>
      <c r="C83" s="149" t="str">
        <f>TEXT(SEMAINES!S$6,"j")</f>
        <v>M</v>
      </c>
      <c r="D83" s="158">
        <f>SEMAINES!S$7</f>
        <v>46070</v>
      </c>
      <c r="E83" s="47"/>
      <c r="F83" s="48"/>
      <c r="G83" s="48"/>
      <c r="H83" s="48"/>
      <c r="I83" s="48"/>
      <c r="J83" s="47"/>
      <c r="K83" s="65">
        <f t="shared" si="77"/>
        <v>0</v>
      </c>
      <c r="L83" s="48"/>
      <c r="M83" s="198">
        <f t="shared" ref="M83" si="96">K83+K84+K85+K86+K87+L83+L84+L85+L86+L87</f>
        <v>0</v>
      </c>
      <c r="N83" s="49"/>
    </row>
    <row r="84" spans="1:14" ht="12.75" customHeight="1" thickBot="1" x14ac:dyDescent="0.25">
      <c r="A84" s="188"/>
      <c r="B84" s="60">
        <f t="shared" ref="B84" si="97">B83</f>
        <v>3</v>
      </c>
      <c r="C84" s="152"/>
      <c r="D84" s="159"/>
      <c r="E84" s="50"/>
      <c r="F84" s="51"/>
      <c r="G84" s="51"/>
      <c r="H84" s="51"/>
      <c r="I84" s="51"/>
      <c r="J84" s="50"/>
      <c r="K84" s="66">
        <f t="shared" si="77"/>
        <v>0</v>
      </c>
      <c r="L84" s="51"/>
      <c r="M84" s="199"/>
      <c r="N84" s="52"/>
    </row>
    <row r="85" spans="1:14" ht="12.75" customHeight="1" thickBot="1" x14ac:dyDescent="0.25">
      <c r="A85" s="188"/>
      <c r="B85" s="60">
        <f t="shared" ref="B85" si="98">B83</f>
        <v>3</v>
      </c>
      <c r="C85" s="152"/>
      <c r="D85" s="159"/>
      <c r="E85" s="50"/>
      <c r="F85" s="51"/>
      <c r="G85" s="51"/>
      <c r="H85" s="51"/>
      <c r="I85" s="51"/>
      <c r="J85" s="50"/>
      <c r="K85" s="66">
        <f t="shared" si="77"/>
        <v>0</v>
      </c>
      <c r="L85" s="51"/>
      <c r="M85" s="199"/>
      <c r="N85" s="52"/>
    </row>
    <row r="86" spans="1:14" ht="12.75" customHeight="1" thickBot="1" x14ac:dyDescent="0.25">
      <c r="A86" s="188"/>
      <c r="B86" s="60">
        <f t="shared" ref="B86" si="99">B83</f>
        <v>3</v>
      </c>
      <c r="C86" s="152"/>
      <c r="D86" s="159"/>
      <c r="E86" s="50"/>
      <c r="F86" s="51"/>
      <c r="G86" s="51"/>
      <c r="H86" s="51"/>
      <c r="I86" s="51"/>
      <c r="J86" s="50"/>
      <c r="K86" s="66">
        <f t="shared" si="77"/>
        <v>0</v>
      </c>
      <c r="L86" s="51"/>
      <c r="M86" s="199"/>
      <c r="N86" s="52"/>
    </row>
    <row r="87" spans="1:14" ht="12.75" customHeight="1" thickBot="1" x14ac:dyDescent="0.25">
      <c r="A87" s="189"/>
      <c r="B87" s="60">
        <f t="shared" ref="B87" si="100">B83</f>
        <v>3</v>
      </c>
      <c r="C87" s="153"/>
      <c r="D87" s="160"/>
      <c r="E87" s="53"/>
      <c r="F87" s="54"/>
      <c r="G87" s="54"/>
      <c r="H87" s="54"/>
      <c r="I87" s="54"/>
      <c r="J87" s="53"/>
      <c r="K87" s="67">
        <f t="shared" si="77"/>
        <v>0</v>
      </c>
      <c r="L87" s="54"/>
      <c r="M87" s="200"/>
      <c r="N87" s="55"/>
    </row>
    <row r="88" spans="1:14" ht="12.75" customHeight="1" thickBot="1" x14ac:dyDescent="0.25">
      <c r="A88" s="187">
        <f>WEEKNUM(D88)</f>
        <v>8</v>
      </c>
      <c r="B88" s="60">
        <f t="shared" ref="B88" si="101">IF(A88=A83,B83,B83+1)</f>
        <v>3</v>
      </c>
      <c r="C88" s="149" t="str">
        <f>TEXT(SEMAINES!T$6,"j")</f>
        <v>M</v>
      </c>
      <c r="D88" s="158">
        <f>SEMAINES!T$7</f>
        <v>46071</v>
      </c>
      <c r="E88" s="47"/>
      <c r="F88" s="48"/>
      <c r="G88" s="48"/>
      <c r="H88" s="48"/>
      <c r="I88" s="48"/>
      <c r="J88" s="47"/>
      <c r="K88" s="65">
        <f t="shared" si="77"/>
        <v>0</v>
      </c>
      <c r="L88" s="48"/>
      <c r="M88" s="198">
        <f t="shared" ref="M88" si="102">K88+K89+K90+K91+K92+L88+L89+L90+L91+L92</f>
        <v>0</v>
      </c>
      <c r="N88" s="49"/>
    </row>
    <row r="89" spans="1:14" ht="12.75" customHeight="1" thickBot="1" x14ac:dyDescent="0.25">
      <c r="A89" s="188"/>
      <c r="B89" s="60">
        <f t="shared" ref="B89" si="103">B88</f>
        <v>3</v>
      </c>
      <c r="C89" s="152"/>
      <c r="D89" s="159"/>
      <c r="E89" s="50"/>
      <c r="F89" s="51"/>
      <c r="G89" s="51"/>
      <c r="H89" s="51"/>
      <c r="I89" s="51"/>
      <c r="J89" s="50"/>
      <c r="K89" s="66">
        <f t="shared" si="77"/>
        <v>0</v>
      </c>
      <c r="L89" s="51"/>
      <c r="M89" s="199"/>
      <c r="N89" s="52"/>
    </row>
    <row r="90" spans="1:14" ht="12.75" customHeight="1" thickBot="1" x14ac:dyDescent="0.25">
      <c r="A90" s="188"/>
      <c r="B90" s="60">
        <f t="shared" ref="B90" si="104">B88</f>
        <v>3</v>
      </c>
      <c r="C90" s="152"/>
      <c r="D90" s="159"/>
      <c r="E90" s="50"/>
      <c r="F90" s="51"/>
      <c r="G90" s="51"/>
      <c r="H90" s="51"/>
      <c r="I90" s="51"/>
      <c r="J90" s="50"/>
      <c r="K90" s="66">
        <f t="shared" si="77"/>
        <v>0</v>
      </c>
      <c r="L90" s="51"/>
      <c r="M90" s="199"/>
      <c r="N90" s="52"/>
    </row>
    <row r="91" spans="1:14" ht="12.75" customHeight="1" thickBot="1" x14ac:dyDescent="0.25">
      <c r="A91" s="188"/>
      <c r="B91" s="60">
        <f t="shared" ref="B91" si="105">B88</f>
        <v>3</v>
      </c>
      <c r="C91" s="152"/>
      <c r="D91" s="159"/>
      <c r="E91" s="50"/>
      <c r="F91" s="51"/>
      <c r="G91" s="51"/>
      <c r="H91" s="51"/>
      <c r="I91" s="51"/>
      <c r="J91" s="50"/>
      <c r="K91" s="66">
        <f t="shared" si="77"/>
        <v>0</v>
      </c>
      <c r="L91" s="51"/>
      <c r="M91" s="199"/>
      <c r="N91" s="52"/>
    </row>
    <row r="92" spans="1:14" ht="12.75" customHeight="1" thickBot="1" x14ac:dyDescent="0.25">
      <c r="A92" s="189"/>
      <c r="B92" s="60">
        <f t="shared" ref="B92" si="106">B88</f>
        <v>3</v>
      </c>
      <c r="C92" s="153"/>
      <c r="D92" s="160"/>
      <c r="E92" s="53"/>
      <c r="F92" s="54"/>
      <c r="G92" s="54"/>
      <c r="H92" s="54"/>
      <c r="I92" s="54"/>
      <c r="J92" s="53"/>
      <c r="K92" s="67">
        <f t="shared" si="77"/>
        <v>0</v>
      </c>
      <c r="L92" s="54"/>
      <c r="M92" s="200"/>
      <c r="N92" s="55"/>
    </row>
    <row r="93" spans="1:14" ht="12.75" customHeight="1" thickBot="1" x14ac:dyDescent="0.25">
      <c r="A93" s="187">
        <f>WEEKNUM(D93)</f>
        <v>8</v>
      </c>
      <c r="B93" s="60">
        <f t="shared" ref="B93" si="107">IF(A93=A88,B88,B88+1)</f>
        <v>3</v>
      </c>
      <c r="C93" s="149" t="str">
        <f>TEXT(SEMAINES!U$6,"j")</f>
        <v>J</v>
      </c>
      <c r="D93" s="158">
        <f>SEMAINES!U$7</f>
        <v>46072</v>
      </c>
      <c r="E93" s="47"/>
      <c r="F93" s="48"/>
      <c r="G93" s="48"/>
      <c r="H93" s="48"/>
      <c r="I93" s="48"/>
      <c r="J93" s="47"/>
      <c r="K93" s="65">
        <f t="shared" si="77"/>
        <v>0</v>
      </c>
      <c r="L93" s="48"/>
      <c r="M93" s="198">
        <f t="shared" ref="M93" si="108">K93+K94+K95+K96+K97+L93+L94+L95+L96+L97</f>
        <v>0</v>
      </c>
      <c r="N93" s="49"/>
    </row>
    <row r="94" spans="1:14" ht="12.75" customHeight="1" thickBot="1" x14ac:dyDescent="0.25">
      <c r="A94" s="188"/>
      <c r="B94" s="60">
        <f t="shared" ref="B94" si="109">B93</f>
        <v>3</v>
      </c>
      <c r="C94" s="152"/>
      <c r="D94" s="159"/>
      <c r="E94" s="50"/>
      <c r="F94" s="51"/>
      <c r="G94" s="51"/>
      <c r="H94" s="51"/>
      <c r="I94" s="51"/>
      <c r="J94" s="50"/>
      <c r="K94" s="66">
        <f t="shared" si="77"/>
        <v>0</v>
      </c>
      <c r="L94" s="51"/>
      <c r="M94" s="199"/>
      <c r="N94" s="52"/>
    </row>
    <row r="95" spans="1:14" ht="12.75" customHeight="1" thickBot="1" x14ac:dyDescent="0.25">
      <c r="A95" s="188"/>
      <c r="B95" s="60">
        <f t="shared" ref="B95" si="110">B93</f>
        <v>3</v>
      </c>
      <c r="C95" s="152"/>
      <c r="D95" s="159"/>
      <c r="E95" s="50"/>
      <c r="F95" s="51"/>
      <c r="G95" s="51"/>
      <c r="H95" s="51"/>
      <c r="I95" s="51"/>
      <c r="J95" s="50"/>
      <c r="K95" s="66">
        <f t="shared" si="77"/>
        <v>0</v>
      </c>
      <c r="L95" s="51"/>
      <c r="M95" s="199"/>
      <c r="N95" s="52"/>
    </row>
    <row r="96" spans="1:14" ht="12.75" customHeight="1" thickBot="1" x14ac:dyDescent="0.25">
      <c r="A96" s="188"/>
      <c r="B96" s="60">
        <f t="shared" ref="B96" si="111">B93</f>
        <v>3</v>
      </c>
      <c r="C96" s="152"/>
      <c r="D96" s="159"/>
      <c r="E96" s="50"/>
      <c r="F96" s="51"/>
      <c r="G96" s="51"/>
      <c r="H96" s="51"/>
      <c r="I96" s="51"/>
      <c r="J96" s="50"/>
      <c r="K96" s="66">
        <f t="shared" si="77"/>
        <v>0</v>
      </c>
      <c r="L96" s="51"/>
      <c r="M96" s="199"/>
      <c r="N96" s="52"/>
    </row>
    <row r="97" spans="1:14" ht="12.75" customHeight="1" thickBot="1" x14ac:dyDescent="0.25">
      <c r="A97" s="189"/>
      <c r="B97" s="60">
        <f t="shared" ref="B97" si="112">B93</f>
        <v>3</v>
      </c>
      <c r="C97" s="153"/>
      <c r="D97" s="160"/>
      <c r="E97" s="53"/>
      <c r="F97" s="54"/>
      <c r="G97" s="54"/>
      <c r="H97" s="54"/>
      <c r="I97" s="54"/>
      <c r="J97" s="53"/>
      <c r="K97" s="67">
        <f t="shared" si="77"/>
        <v>0</v>
      </c>
      <c r="L97" s="54"/>
      <c r="M97" s="200"/>
      <c r="N97" s="55"/>
    </row>
    <row r="98" spans="1:14" ht="12.75" customHeight="1" thickBot="1" x14ac:dyDescent="0.25">
      <c r="A98" s="187">
        <f>WEEKNUM(D98)</f>
        <v>8</v>
      </c>
      <c r="B98" s="60">
        <f t="shared" ref="B98" si="113">IF(A98=A93,B93,B93+1)</f>
        <v>3</v>
      </c>
      <c r="C98" s="149" t="str">
        <f>TEXT(SEMAINES!V$6,"j")</f>
        <v>V</v>
      </c>
      <c r="D98" s="158">
        <f>SEMAINES!V$7</f>
        <v>46073</v>
      </c>
      <c r="E98" s="47"/>
      <c r="F98" s="48"/>
      <c r="G98" s="48"/>
      <c r="H98" s="48"/>
      <c r="I98" s="48"/>
      <c r="J98" s="47"/>
      <c r="K98" s="65">
        <f t="shared" si="77"/>
        <v>0</v>
      </c>
      <c r="L98" s="48"/>
      <c r="M98" s="198">
        <f t="shared" ref="M98" si="114">K98+K99+K100+K101+K102+L98+L99+L100+L101+L102</f>
        <v>0</v>
      </c>
      <c r="N98" s="49"/>
    </row>
    <row r="99" spans="1:14" ht="12.75" customHeight="1" thickBot="1" x14ac:dyDescent="0.25">
      <c r="A99" s="188"/>
      <c r="B99" s="60">
        <f t="shared" ref="B99" si="115">B98</f>
        <v>3</v>
      </c>
      <c r="C99" s="152"/>
      <c r="D99" s="159"/>
      <c r="E99" s="50"/>
      <c r="F99" s="51"/>
      <c r="G99" s="51"/>
      <c r="H99" s="51"/>
      <c r="I99" s="51"/>
      <c r="J99" s="50"/>
      <c r="K99" s="66">
        <f t="shared" si="77"/>
        <v>0</v>
      </c>
      <c r="L99" s="51"/>
      <c r="M99" s="199"/>
      <c r="N99" s="52"/>
    </row>
    <row r="100" spans="1:14" ht="12.75" customHeight="1" thickBot="1" x14ac:dyDescent="0.25">
      <c r="A100" s="188"/>
      <c r="B100" s="60">
        <f t="shared" ref="B100" si="116">B98</f>
        <v>3</v>
      </c>
      <c r="C100" s="152"/>
      <c r="D100" s="159"/>
      <c r="E100" s="50"/>
      <c r="F100" s="51"/>
      <c r="G100" s="51"/>
      <c r="H100" s="51"/>
      <c r="I100" s="51"/>
      <c r="J100" s="50"/>
      <c r="K100" s="66">
        <f t="shared" si="77"/>
        <v>0</v>
      </c>
      <c r="L100" s="51"/>
      <c r="M100" s="199"/>
      <c r="N100" s="52"/>
    </row>
    <row r="101" spans="1:14" ht="12.75" customHeight="1" thickBot="1" x14ac:dyDescent="0.25">
      <c r="A101" s="188"/>
      <c r="B101" s="60">
        <f t="shared" ref="B101" si="117">B98</f>
        <v>3</v>
      </c>
      <c r="C101" s="152"/>
      <c r="D101" s="159"/>
      <c r="E101" s="50"/>
      <c r="F101" s="51"/>
      <c r="G101" s="51"/>
      <c r="H101" s="51"/>
      <c r="I101" s="51"/>
      <c r="J101" s="50"/>
      <c r="K101" s="66">
        <f t="shared" si="77"/>
        <v>0</v>
      </c>
      <c r="L101" s="51"/>
      <c r="M101" s="199"/>
      <c r="N101" s="52"/>
    </row>
    <row r="102" spans="1:14" ht="12.75" customHeight="1" thickBot="1" x14ac:dyDescent="0.25">
      <c r="A102" s="189"/>
      <c r="B102" s="60">
        <f t="shared" ref="B102" si="118">B98</f>
        <v>3</v>
      </c>
      <c r="C102" s="153"/>
      <c r="D102" s="160"/>
      <c r="E102" s="53"/>
      <c r="F102" s="54"/>
      <c r="G102" s="54"/>
      <c r="H102" s="54"/>
      <c r="I102" s="54"/>
      <c r="J102" s="53"/>
      <c r="K102" s="67">
        <f t="shared" si="77"/>
        <v>0</v>
      </c>
      <c r="L102" s="54"/>
      <c r="M102" s="200"/>
      <c r="N102" s="55"/>
    </row>
    <row r="103" spans="1:14" ht="12.75" customHeight="1" thickBot="1" x14ac:dyDescent="0.25">
      <c r="A103" s="187">
        <f>WEEKNUM(D103)</f>
        <v>8</v>
      </c>
      <c r="B103" s="60">
        <f t="shared" ref="B103" si="119">IF(A103=A98,B98,B98+1)</f>
        <v>3</v>
      </c>
      <c r="C103" s="149" t="str">
        <f>TEXT(SEMAINES!W$6,"j")</f>
        <v>S</v>
      </c>
      <c r="D103" s="158">
        <f>SEMAINES!W$7</f>
        <v>46074</v>
      </c>
      <c r="E103" s="47"/>
      <c r="F103" s="48"/>
      <c r="G103" s="48"/>
      <c r="H103" s="48"/>
      <c r="I103" s="48"/>
      <c r="J103" s="47"/>
      <c r="K103" s="65">
        <f t="shared" si="77"/>
        <v>0</v>
      </c>
      <c r="L103" s="48"/>
      <c r="M103" s="198">
        <f t="shared" ref="M103" si="120">K103+K104+K105+K106+K107+L103+L104+L105+L106+L107</f>
        <v>0</v>
      </c>
      <c r="N103" s="49"/>
    </row>
    <row r="104" spans="1:14" ht="12.75" customHeight="1" thickBot="1" x14ac:dyDescent="0.25">
      <c r="A104" s="188"/>
      <c r="B104" s="60">
        <f t="shared" ref="B104" si="121">B103</f>
        <v>3</v>
      </c>
      <c r="C104" s="152"/>
      <c r="D104" s="159"/>
      <c r="E104" s="50"/>
      <c r="F104" s="51"/>
      <c r="G104" s="51"/>
      <c r="H104" s="51"/>
      <c r="I104" s="51"/>
      <c r="J104" s="50"/>
      <c r="K104" s="66">
        <f t="shared" si="77"/>
        <v>0</v>
      </c>
      <c r="L104" s="51"/>
      <c r="M104" s="199"/>
      <c r="N104" s="52"/>
    </row>
    <row r="105" spans="1:14" ht="12.75" customHeight="1" thickBot="1" x14ac:dyDescent="0.25">
      <c r="A105" s="188"/>
      <c r="B105" s="60">
        <f t="shared" ref="B105" si="122">B103</f>
        <v>3</v>
      </c>
      <c r="C105" s="152"/>
      <c r="D105" s="159"/>
      <c r="E105" s="50"/>
      <c r="F105" s="51"/>
      <c r="G105" s="51"/>
      <c r="H105" s="51"/>
      <c r="I105" s="51"/>
      <c r="J105" s="50"/>
      <c r="K105" s="66">
        <f t="shared" si="77"/>
        <v>0</v>
      </c>
      <c r="L105" s="51"/>
      <c r="M105" s="199"/>
      <c r="N105" s="52"/>
    </row>
    <row r="106" spans="1:14" ht="12.75" customHeight="1" thickBot="1" x14ac:dyDescent="0.25">
      <c r="A106" s="188"/>
      <c r="B106" s="60">
        <f t="shared" ref="B106" si="123">B103</f>
        <v>3</v>
      </c>
      <c r="C106" s="152"/>
      <c r="D106" s="159"/>
      <c r="E106" s="50"/>
      <c r="F106" s="51"/>
      <c r="G106" s="51"/>
      <c r="H106" s="51"/>
      <c r="I106" s="51"/>
      <c r="J106" s="50"/>
      <c r="K106" s="66">
        <f t="shared" si="77"/>
        <v>0</v>
      </c>
      <c r="L106" s="51"/>
      <c r="M106" s="199"/>
      <c r="N106" s="52"/>
    </row>
    <row r="107" spans="1:14" ht="12.75" customHeight="1" thickBot="1" x14ac:dyDescent="0.25">
      <c r="A107" s="189"/>
      <c r="B107" s="60">
        <f t="shared" ref="B107" si="124">B103</f>
        <v>3</v>
      </c>
      <c r="C107" s="153"/>
      <c r="D107" s="160"/>
      <c r="E107" s="53"/>
      <c r="F107" s="54"/>
      <c r="G107" s="54"/>
      <c r="H107" s="54"/>
      <c r="I107" s="54"/>
      <c r="J107" s="53"/>
      <c r="K107" s="67">
        <f t="shared" si="77"/>
        <v>0</v>
      </c>
      <c r="L107" s="54"/>
      <c r="M107" s="200"/>
      <c r="N107" s="55"/>
    </row>
    <row r="108" spans="1:14" ht="12.75" customHeight="1" thickBot="1" x14ac:dyDescent="0.25">
      <c r="A108" s="187">
        <f>WEEKNUM(D108)</f>
        <v>9</v>
      </c>
      <c r="B108" s="60">
        <f t="shared" ref="B108" si="125">IF(A108=A103,B103,B103+1)</f>
        <v>4</v>
      </c>
      <c r="C108" s="149" t="str">
        <f>TEXT(SEMAINES!X$6,"j")</f>
        <v>D</v>
      </c>
      <c r="D108" s="158">
        <f>SEMAINES!X$7</f>
        <v>46075</v>
      </c>
      <c r="E108" s="47"/>
      <c r="F108" s="48"/>
      <c r="G108" s="48"/>
      <c r="H108" s="48"/>
      <c r="I108" s="48"/>
      <c r="J108" s="47"/>
      <c r="K108" s="65">
        <f t="shared" si="77"/>
        <v>0</v>
      </c>
      <c r="L108" s="48"/>
      <c r="M108" s="198">
        <f t="shared" ref="M108" si="126">K108+K109+K110+K111+K112+L108+L109+L110+L111+L112</f>
        <v>0</v>
      </c>
      <c r="N108" s="49"/>
    </row>
    <row r="109" spans="1:14" ht="12.75" customHeight="1" thickBot="1" x14ac:dyDescent="0.25">
      <c r="A109" s="188"/>
      <c r="B109" s="60">
        <f t="shared" ref="B109" si="127">B108</f>
        <v>4</v>
      </c>
      <c r="C109" s="152"/>
      <c r="D109" s="159"/>
      <c r="E109" s="50"/>
      <c r="F109" s="51"/>
      <c r="G109" s="51"/>
      <c r="H109" s="51"/>
      <c r="I109" s="51"/>
      <c r="J109" s="50"/>
      <c r="K109" s="66">
        <f t="shared" si="77"/>
        <v>0</v>
      </c>
      <c r="L109" s="51"/>
      <c r="M109" s="199"/>
      <c r="N109" s="52"/>
    </row>
    <row r="110" spans="1:14" ht="12.75" customHeight="1" thickBot="1" x14ac:dyDescent="0.25">
      <c r="A110" s="188"/>
      <c r="B110" s="60">
        <f t="shared" ref="B110" si="128">B108</f>
        <v>4</v>
      </c>
      <c r="C110" s="152"/>
      <c r="D110" s="159"/>
      <c r="E110" s="50"/>
      <c r="F110" s="51"/>
      <c r="G110" s="51"/>
      <c r="H110" s="51"/>
      <c r="I110" s="51"/>
      <c r="J110" s="50"/>
      <c r="K110" s="66">
        <f t="shared" si="77"/>
        <v>0</v>
      </c>
      <c r="L110" s="51"/>
      <c r="M110" s="199"/>
      <c r="N110" s="52"/>
    </row>
    <row r="111" spans="1:14" ht="12.75" customHeight="1" thickBot="1" x14ac:dyDescent="0.25">
      <c r="A111" s="188"/>
      <c r="B111" s="60">
        <f t="shared" ref="B111" si="129">B108</f>
        <v>4</v>
      </c>
      <c r="C111" s="152"/>
      <c r="D111" s="159"/>
      <c r="E111" s="50"/>
      <c r="F111" s="51"/>
      <c r="G111" s="51"/>
      <c r="H111" s="51"/>
      <c r="I111" s="51"/>
      <c r="J111" s="50"/>
      <c r="K111" s="66">
        <f t="shared" si="77"/>
        <v>0</v>
      </c>
      <c r="L111" s="51"/>
      <c r="M111" s="199"/>
      <c r="N111" s="52"/>
    </row>
    <row r="112" spans="1:14" ht="12.75" customHeight="1" thickBot="1" x14ac:dyDescent="0.25">
      <c r="A112" s="189"/>
      <c r="B112" s="60">
        <f t="shared" ref="B112" si="130">B108</f>
        <v>4</v>
      </c>
      <c r="C112" s="153"/>
      <c r="D112" s="160"/>
      <c r="E112" s="53"/>
      <c r="F112" s="54"/>
      <c r="G112" s="54"/>
      <c r="H112" s="54"/>
      <c r="I112" s="54"/>
      <c r="J112" s="53"/>
      <c r="K112" s="67">
        <f t="shared" si="77"/>
        <v>0</v>
      </c>
      <c r="L112" s="54"/>
      <c r="M112" s="200"/>
      <c r="N112" s="55"/>
    </row>
    <row r="113" spans="1:14" ht="12.75" customHeight="1" thickBot="1" x14ac:dyDescent="0.25">
      <c r="A113" s="187">
        <f>WEEKNUM(D113)</f>
        <v>9</v>
      </c>
      <c r="B113" s="60">
        <f t="shared" ref="B113" si="131">IF(A113=A108,B108,B108+1)</f>
        <v>4</v>
      </c>
      <c r="C113" s="149" t="str">
        <f>TEXT(SEMAINES!Y$6,"j")</f>
        <v>L</v>
      </c>
      <c r="D113" s="158">
        <f>SEMAINES!Y$7</f>
        <v>46076</v>
      </c>
      <c r="E113" s="47"/>
      <c r="F113" s="48"/>
      <c r="G113" s="48"/>
      <c r="H113" s="48"/>
      <c r="I113" s="48"/>
      <c r="J113" s="47"/>
      <c r="K113" s="65">
        <f t="shared" si="77"/>
        <v>0</v>
      </c>
      <c r="L113" s="48"/>
      <c r="M113" s="198">
        <f t="shared" ref="M113" si="132">K113+K114+K115+K116+K117+L113+L114+L115+L116+L117</f>
        <v>0</v>
      </c>
      <c r="N113" s="49"/>
    </row>
    <row r="114" spans="1:14" ht="12.75" customHeight="1" thickBot="1" x14ac:dyDescent="0.25">
      <c r="A114" s="188"/>
      <c r="B114" s="60">
        <f t="shared" ref="B114" si="133">B113</f>
        <v>4</v>
      </c>
      <c r="C114" s="152"/>
      <c r="D114" s="159"/>
      <c r="E114" s="50"/>
      <c r="F114" s="51"/>
      <c r="G114" s="51"/>
      <c r="H114" s="51"/>
      <c r="I114" s="51"/>
      <c r="J114" s="50"/>
      <c r="K114" s="66">
        <f t="shared" si="77"/>
        <v>0</v>
      </c>
      <c r="L114" s="51"/>
      <c r="M114" s="199"/>
      <c r="N114" s="52"/>
    </row>
    <row r="115" spans="1:14" ht="12.75" customHeight="1" thickBot="1" x14ac:dyDescent="0.25">
      <c r="A115" s="188"/>
      <c r="B115" s="60">
        <f t="shared" ref="B115" si="134">B113</f>
        <v>4</v>
      </c>
      <c r="C115" s="152"/>
      <c r="D115" s="159"/>
      <c r="E115" s="50"/>
      <c r="F115" s="51"/>
      <c r="G115" s="51"/>
      <c r="H115" s="51"/>
      <c r="I115" s="51"/>
      <c r="J115" s="50"/>
      <c r="K115" s="66">
        <f t="shared" si="77"/>
        <v>0</v>
      </c>
      <c r="L115" s="51"/>
      <c r="M115" s="199"/>
      <c r="N115" s="52"/>
    </row>
    <row r="116" spans="1:14" ht="12.75" customHeight="1" thickBot="1" x14ac:dyDescent="0.25">
      <c r="A116" s="188"/>
      <c r="B116" s="60">
        <f t="shared" ref="B116" si="135">B113</f>
        <v>4</v>
      </c>
      <c r="C116" s="152"/>
      <c r="D116" s="159"/>
      <c r="E116" s="50"/>
      <c r="F116" s="51"/>
      <c r="G116" s="51"/>
      <c r="H116" s="51"/>
      <c r="I116" s="51"/>
      <c r="J116" s="50"/>
      <c r="K116" s="66">
        <f t="shared" si="77"/>
        <v>0</v>
      </c>
      <c r="L116" s="51"/>
      <c r="M116" s="199"/>
      <c r="N116" s="52"/>
    </row>
    <row r="117" spans="1:14" ht="12.75" customHeight="1" thickBot="1" x14ac:dyDescent="0.25">
      <c r="A117" s="189"/>
      <c r="B117" s="60">
        <f t="shared" ref="B117" si="136">B113</f>
        <v>4</v>
      </c>
      <c r="C117" s="153"/>
      <c r="D117" s="160"/>
      <c r="E117" s="53"/>
      <c r="F117" s="54"/>
      <c r="G117" s="54"/>
      <c r="H117" s="54"/>
      <c r="I117" s="54"/>
      <c r="J117" s="53"/>
      <c r="K117" s="67">
        <f t="shared" si="77"/>
        <v>0</v>
      </c>
      <c r="L117" s="54"/>
      <c r="M117" s="200"/>
      <c r="N117" s="55"/>
    </row>
    <row r="118" spans="1:14" ht="12.75" customHeight="1" thickBot="1" x14ac:dyDescent="0.25">
      <c r="A118" s="187">
        <f>WEEKNUM(D118)</f>
        <v>9</v>
      </c>
      <c r="B118" s="60">
        <f t="shared" ref="B118" si="137">IF(A118=A113,B113,B113+1)</f>
        <v>4</v>
      </c>
      <c r="C118" s="149" t="str">
        <f>TEXT(SEMAINES!Z$6,"j")</f>
        <v>M</v>
      </c>
      <c r="D118" s="158">
        <f>SEMAINES!Z$7</f>
        <v>46077</v>
      </c>
      <c r="E118" s="47"/>
      <c r="F118" s="48"/>
      <c r="G118" s="48"/>
      <c r="H118" s="48"/>
      <c r="I118" s="48"/>
      <c r="J118" s="47"/>
      <c r="K118" s="65">
        <f t="shared" si="77"/>
        <v>0</v>
      </c>
      <c r="L118" s="48"/>
      <c r="M118" s="198">
        <f t="shared" ref="M118" si="138">K118+K119+K120+K121+K122+L118+L119+L120+L121+L122</f>
        <v>0</v>
      </c>
      <c r="N118" s="49"/>
    </row>
    <row r="119" spans="1:14" ht="12.75" customHeight="1" thickBot="1" x14ac:dyDescent="0.25">
      <c r="A119" s="188"/>
      <c r="B119" s="60">
        <f t="shared" ref="B119" si="139">B118</f>
        <v>4</v>
      </c>
      <c r="C119" s="152"/>
      <c r="D119" s="159"/>
      <c r="E119" s="50"/>
      <c r="F119" s="51"/>
      <c r="G119" s="51"/>
      <c r="H119" s="51"/>
      <c r="I119" s="51"/>
      <c r="J119" s="50"/>
      <c r="K119" s="66">
        <f t="shared" si="77"/>
        <v>0</v>
      </c>
      <c r="L119" s="51"/>
      <c r="M119" s="199"/>
      <c r="N119" s="52"/>
    </row>
    <row r="120" spans="1:14" ht="12.75" customHeight="1" thickBot="1" x14ac:dyDescent="0.25">
      <c r="A120" s="188"/>
      <c r="B120" s="60">
        <f t="shared" ref="B120" si="140">B118</f>
        <v>4</v>
      </c>
      <c r="C120" s="152"/>
      <c r="D120" s="159"/>
      <c r="E120" s="50"/>
      <c r="F120" s="51"/>
      <c r="G120" s="51"/>
      <c r="H120" s="51"/>
      <c r="I120" s="51"/>
      <c r="J120" s="50"/>
      <c r="K120" s="66">
        <f t="shared" si="77"/>
        <v>0</v>
      </c>
      <c r="L120" s="51"/>
      <c r="M120" s="199"/>
      <c r="N120" s="52"/>
    </row>
    <row r="121" spans="1:14" ht="12.75" customHeight="1" thickBot="1" x14ac:dyDescent="0.25">
      <c r="A121" s="188"/>
      <c r="B121" s="60">
        <f t="shared" ref="B121" si="141">B118</f>
        <v>4</v>
      </c>
      <c r="C121" s="152"/>
      <c r="D121" s="159"/>
      <c r="E121" s="50"/>
      <c r="F121" s="51"/>
      <c r="G121" s="51"/>
      <c r="H121" s="51"/>
      <c r="I121" s="51"/>
      <c r="J121" s="50"/>
      <c r="K121" s="66">
        <f t="shared" si="77"/>
        <v>0</v>
      </c>
      <c r="L121" s="51"/>
      <c r="M121" s="199"/>
      <c r="N121" s="52"/>
    </row>
    <row r="122" spans="1:14" ht="12.75" customHeight="1" thickBot="1" x14ac:dyDescent="0.25">
      <c r="A122" s="189"/>
      <c r="B122" s="60">
        <f t="shared" ref="B122" si="142">B118</f>
        <v>4</v>
      </c>
      <c r="C122" s="153"/>
      <c r="D122" s="160"/>
      <c r="E122" s="53"/>
      <c r="F122" s="54"/>
      <c r="G122" s="54"/>
      <c r="H122" s="54"/>
      <c r="I122" s="54"/>
      <c r="J122" s="53"/>
      <c r="K122" s="67">
        <f t="shared" si="77"/>
        <v>0</v>
      </c>
      <c r="L122" s="54"/>
      <c r="M122" s="200"/>
      <c r="N122" s="55"/>
    </row>
    <row r="123" spans="1:14" ht="12.75" customHeight="1" thickBot="1" x14ac:dyDescent="0.25">
      <c r="A123" s="187">
        <f>WEEKNUM(D123)</f>
        <v>9</v>
      </c>
      <c r="B123" s="60">
        <f t="shared" ref="B123" si="143">IF(A123=A118,B118,B118+1)</f>
        <v>4</v>
      </c>
      <c r="C123" s="149" t="str">
        <f>TEXT(SEMAINES!AA$6,"j")</f>
        <v>M</v>
      </c>
      <c r="D123" s="158">
        <f>SEMAINES!AA$7</f>
        <v>46078</v>
      </c>
      <c r="E123" s="47"/>
      <c r="F123" s="48"/>
      <c r="G123" s="48"/>
      <c r="H123" s="48"/>
      <c r="I123" s="48"/>
      <c r="J123" s="47"/>
      <c r="K123" s="65">
        <f t="shared" si="77"/>
        <v>0</v>
      </c>
      <c r="L123" s="48"/>
      <c r="M123" s="198">
        <f t="shared" ref="M123" si="144">K123+K124+K125+K126+K127+L123+L124+L125+L126+L127</f>
        <v>0</v>
      </c>
      <c r="N123" s="49"/>
    </row>
    <row r="124" spans="1:14" ht="12.75" customHeight="1" thickBot="1" x14ac:dyDescent="0.25">
      <c r="A124" s="188"/>
      <c r="B124" s="60">
        <f t="shared" ref="B124" si="145">B123</f>
        <v>4</v>
      </c>
      <c r="C124" s="152"/>
      <c r="D124" s="159"/>
      <c r="E124" s="50"/>
      <c r="F124" s="51"/>
      <c r="G124" s="51"/>
      <c r="H124" s="51"/>
      <c r="I124" s="51"/>
      <c r="J124" s="50"/>
      <c r="K124" s="66">
        <f t="shared" si="77"/>
        <v>0</v>
      </c>
      <c r="L124" s="51"/>
      <c r="M124" s="199"/>
      <c r="N124" s="52"/>
    </row>
    <row r="125" spans="1:14" ht="12.75" customHeight="1" thickBot="1" x14ac:dyDescent="0.25">
      <c r="A125" s="188"/>
      <c r="B125" s="60">
        <f t="shared" ref="B125" si="146">B123</f>
        <v>4</v>
      </c>
      <c r="C125" s="152"/>
      <c r="D125" s="159"/>
      <c r="E125" s="50"/>
      <c r="F125" s="51"/>
      <c r="G125" s="51"/>
      <c r="H125" s="51"/>
      <c r="I125" s="51"/>
      <c r="J125" s="50"/>
      <c r="K125" s="66">
        <f t="shared" si="77"/>
        <v>0</v>
      </c>
      <c r="L125" s="51"/>
      <c r="M125" s="199"/>
      <c r="N125" s="52"/>
    </row>
    <row r="126" spans="1:14" ht="12.75" customHeight="1" thickBot="1" x14ac:dyDescent="0.25">
      <c r="A126" s="188"/>
      <c r="B126" s="60">
        <f t="shared" ref="B126" si="147">B123</f>
        <v>4</v>
      </c>
      <c r="C126" s="152"/>
      <c r="D126" s="159"/>
      <c r="E126" s="50"/>
      <c r="F126" s="51"/>
      <c r="G126" s="51"/>
      <c r="H126" s="51"/>
      <c r="I126" s="51"/>
      <c r="J126" s="50"/>
      <c r="K126" s="66">
        <f t="shared" si="77"/>
        <v>0</v>
      </c>
      <c r="L126" s="51"/>
      <c r="M126" s="199"/>
      <c r="N126" s="52"/>
    </row>
    <row r="127" spans="1:14" ht="12.75" customHeight="1" thickBot="1" x14ac:dyDescent="0.25">
      <c r="A127" s="189"/>
      <c r="B127" s="60">
        <f t="shared" ref="B127" si="148">B123</f>
        <v>4</v>
      </c>
      <c r="C127" s="153"/>
      <c r="D127" s="160"/>
      <c r="E127" s="53"/>
      <c r="F127" s="54"/>
      <c r="G127" s="54"/>
      <c r="H127" s="54"/>
      <c r="I127" s="54"/>
      <c r="J127" s="53"/>
      <c r="K127" s="67">
        <f t="shared" si="77"/>
        <v>0</v>
      </c>
      <c r="L127" s="54"/>
      <c r="M127" s="200"/>
      <c r="N127" s="55"/>
    </row>
    <row r="128" spans="1:14" ht="12.75" customHeight="1" thickBot="1" x14ac:dyDescent="0.25">
      <c r="A128" s="187">
        <f>WEEKNUM(D128)</f>
        <v>9</v>
      </c>
      <c r="B128" s="60">
        <f t="shared" ref="B128" si="149">IF(A128=A123,B123,B123+1)</f>
        <v>4</v>
      </c>
      <c r="C128" s="149" t="str">
        <f>TEXT(SEMAINES!AB$6,"j")</f>
        <v>J</v>
      </c>
      <c r="D128" s="158">
        <f>SEMAINES!AB$7</f>
        <v>46079</v>
      </c>
      <c r="E128" s="47"/>
      <c r="F128" s="48"/>
      <c r="G128" s="48"/>
      <c r="H128" s="48"/>
      <c r="I128" s="48"/>
      <c r="J128" s="47"/>
      <c r="K128" s="65">
        <f t="shared" si="77"/>
        <v>0</v>
      </c>
      <c r="L128" s="48"/>
      <c r="M128" s="198">
        <f t="shared" ref="M128" si="150">K128+K129+K130+K131+K132+L128+L129+L130+L131+L132</f>
        <v>0</v>
      </c>
      <c r="N128" s="49"/>
    </row>
    <row r="129" spans="1:14" ht="12.75" customHeight="1" thickBot="1" x14ac:dyDescent="0.25">
      <c r="A129" s="188"/>
      <c r="B129" s="60">
        <f t="shared" ref="B129" si="151">B128</f>
        <v>4</v>
      </c>
      <c r="C129" s="152"/>
      <c r="D129" s="159"/>
      <c r="E129" s="50"/>
      <c r="F129" s="51"/>
      <c r="G129" s="51"/>
      <c r="H129" s="51"/>
      <c r="I129" s="51"/>
      <c r="J129" s="50"/>
      <c r="K129" s="66">
        <f t="shared" si="77"/>
        <v>0</v>
      </c>
      <c r="L129" s="51"/>
      <c r="M129" s="199"/>
      <c r="N129" s="52"/>
    </row>
    <row r="130" spans="1:14" ht="12.75" customHeight="1" thickBot="1" x14ac:dyDescent="0.25">
      <c r="A130" s="188"/>
      <c r="B130" s="60">
        <f t="shared" ref="B130" si="152">B128</f>
        <v>4</v>
      </c>
      <c r="C130" s="152"/>
      <c r="D130" s="159"/>
      <c r="E130" s="50"/>
      <c r="F130" s="51"/>
      <c r="G130" s="51"/>
      <c r="H130" s="51"/>
      <c r="I130" s="51"/>
      <c r="J130" s="50"/>
      <c r="K130" s="66">
        <f t="shared" si="77"/>
        <v>0</v>
      </c>
      <c r="L130" s="51"/>
      <c r="M130" s="199"/>
      <c r="N130" s="52"/>
    </row>
    <row r="131" spans="1:14" ht="12.75" customHeight="1" thickBot="1" x14ac:dyDescent="0.25">
      <c r="A131" s="188"/>
      <c r="B131" s="60">
        <f t="shared" ref="B131" si="153">B128</f>
        <v>4</v>
      </c>
      <c r="C131" s="152"/>
      <c r="D131" s="159"/>
      <c r="E131" s="50"/>
      <c r="F131" s="51"/>
      <c r="G131" s="51"/>
      <c r="H131" s="51"/>
      <c r="I131" s="51"/>
      <c r="J131" s="50"/>
      <c r="K131" s="66">
        <f t="shared" si="77"/>
        <v>0</v>
      </c>
      <c r="L131" s="51"/>
      <c r="M131" s="199"/>
      <c r="N131" s="52"/>
    </row>
    <row r="132" spans="1:14" ht="12.75" customHeight="1" thickBot="1" x14ac:dyDescent="0.25">
      <c r="A132" s="189"/>
      <c r="B132" s="60">
        <f t="shared" ref="B132" si="154">B128</f>
        <v>4</v>
      </c>
      <c r="C132" s="153"/>
      <c r="D132" s="160"/>
      <c r="E132" s="53"/>
      <c r="F132" s="54"/>
      <c r="G132" s="54"/>
      <c r="H132" s="54"/>
      <c r="I132" s="54"/>
      <c r="J132" s="53"/>
      <c r="K132" s="67">
        <f t="shared" ref="K132:K142" si="155">SUM(E132:J132)</f>
        <v>0</v>
      </c>
      <c r="L132" s="54"/>
      <c r="M132" s="200"/>
      <c r="N132" s="55"/>
    </row>
    <row r="133" spans="1:14" ht="12.75" customHeight="1" thickBot="1" x14ac:dyDescent="0.25">
      <c r="A133" s="187">
        <f>WEEKNUM(D133)</f>
        <v>9</v>
      </c>
      <c r="B133" s="60">
        <f t="shared" ref="B133" si="156">IF(A133=A128,B128,B128+1)</f>
        <v>4</v>
      </c>
      <c r="C133" s="149" t="str">
        <f>TEXT(SEMAINES!AC$6,"j")</f>
        <v>V</v>
      </c>
      <c r="D133" s="158">
        <f>SEMAINES!AC$7</f>
        <v>46080</v>
      </c>
      <c r="E133" s="47"/>
      <c r="F133" s="48"/>
      <c r="G133" s="48"/>
      <c r="H133" s="48"/>
      <c r="I133" s="48"/>
      <c r="J133" s="47"/>
      <c r="K133" s="65">
        <f t="shared" si="155"/>
        <v>0</v>
      </c>
      <c r="L133" s="48"/>
      <c r="M133" s="198">
        <f t="shared" ref="M133" si="157">K133+K134+K135+K136+K137+L133+L134+L135+L136+L137</f>
        <v>0</v>
      </c>
      <c r="N133" s="49"/>
    </row>
    <row r="134" spans="1:14" ht="12.75" customHeight="1" thickBot="1" x14ac:dyDescent="0.25">
      <c r="A134" s="188"/>
      <c r="B134" s="60">
        <f t="shared" ref="B134" si="158">B133</f>
        <v>4</v>
      </c>
      <c r="C134" s="152"/>
      <c r="D134" s="159"/>
      <c r="E134" s="50"/>
      <c r="F134" s="51"/>
      <c r="G134" s="51"/>
      <c r="H134" s="51"/>
      <c r="I134" s="51"/>
      <c r="J134" s="50"/>
      <c r="K134" s="66">
        <f t="shared" si="155"/>
        <v>0</v>
      </c>
      <c r="L134" s="51"/>
      <c r="M134" s="199"/>
      <c r="N134" s="52"/>
    </row>
    <row r="135" spans="1:14" ht="12.75" customHeight="1" thickBot="1" x14ac:dyDescent="0.25">
      <c r="A135" s="188"/>
      <c r="B135" s="60">
        <f t="shared" ref="B135" si="159">B133</f>
        <v>4</v>
      </c>
      <c r="C135" s="152"/>
      <c r="D135" s="159"/>
      <c r="E135" s="50"/>
      <c r="F135" s="51"/>
      <c r="G135" s="51"/>
      <c r="H135" s="51"/>
      <c r="I135" s="51"/>
      <c r="J135" s="50"/>
      <c r="K135" s="66">
        <f t="shared" si="155"/>
        <v>0</v>
      </c>
      <c r="L135" s="51"/>
      <c r="M135" s="199"/>
      <c r="N135" s="52"/>
    </row>
    <row r="136" spans="1:14" ht="12.75" customHeight="1" thickBot="1" x14ac:dyDescent="0.25">
      <c r="A136" s="188"/>
      <c r="B136" s="60">
        <f t="shared" ref="B136" si="160">B133</f>
        <v>4</v>
      </c>
      <c r="C136" s="152"/>
      <c r="D136" s="159"/>
      <c r="E136" s="50"/>
      <c r="F136" s="51"/>
      <c r="G136" s="51"/>
      <c r="H136" s="51"/>
      <c r="I136" s="51"/>
      <c r="J136" s="50"/>
      <c r="K136" s="66">
        <f t="shared" si="155"/>
        <v>0</v>
      </c>
      <c r="L136" s="51"/>
      <c r="M136" s="199"/>
      <c r="N136" s="52"/>
    </row>
    <row r="137" spans="1:14" ht="12.75" customHeight="1" thickBot="1" x14ac:dyDescent="0.25">
      <c r="A137" s="189"/>
      <c r="B137" s="60">
        <f t="shared" ref="B137" si="161">B133</f>
        <v>4</v>
      </c>
      <c r="C137" s="153"/>
      <c r="D137" s="160"/>
      <c r="E137" s="53"/>
      <c r="F137" s="54"/>
      <c r="G137" s="54"/>
      <c r="H137" s="54"/>
      <c r="I137" s="54"/>
      <c r="J137" s="53"/>
      <c r="K137" s="67">
        <f t="shared" si="155"/>
        <v>0</v>
      </c>
      <c r="L137" s="54"/>
      <c r="M137" s="200"/>
      <c r="N137" s="55"/>
    </row>
    <row r="138" spans="1:14" ht="12.75" customHeight="1" thickBot="1" x14ac:dyDescent="0.25">
      <c r="A138" s="187">
        <f>WEEKNUM(D138)</f>
        <v>9</v>
      </c>
      <c r="B138" s="60">
        <f t="shared" ref="B138" si="162">IF(A138=A133,B133,B133+1)</f>
        <v>4</v>
      </c>
      <c r="C138" s="149" t="str">
        <f>TEXT(SEMAINES!AD$6,"j")</f>
        <v>S</v>
      </c>
      <c r="D138" s="158">
        <f>SEMAINES!AD$7</f>
        <v>46081</v>
      </c>
      <c r="E138" s="47"/>
      <c r="F138" s="48"/>
      <c r="G138" s="48"/>
      <c r="H138" s="48"/>
      <c r="I138" s="48"/>
      <c r="J138" s="47"/>
      <c r="K138" s="65">
        <f t="shared" si="155"/>
        <v>0</v>
      </c>
      <c r="L138" s="48"/>
      <c r="M138" s="198">
        <f t="shared" ref="M138" si="163">K138+K139+K140+K141+K142+L138+L139+L140+L141+L142</f>
        <v>0</v>
      </c>
      <c r="N138" s="49"/>
    </row>
    <row r="139" spans="1:14" ht="12.75" customHeight="1" thickBot="1" x14ac:dyDescent="0.25">
      <c r="A139" s="188"/>
      <c r="B139" s="60">
        <f t="shared" ref="B139" si="164">B138</f>
        <v>4</v>
      </c>
      <c r="C139" s="152"/>
      <c r="D139" s="159"/>
      <c r="E139" s="50"/>
      <c r="F139" s="51"/>
      <c r="G139" s="51"/>
      <c r="H139" s="51"/>
      <c r="I139" s="51"/>
      <c r="J139" s="50"/>
      <c r="K139" s="66">
        <f t="shared" si="155"/>
        <v>0</v>
      </c>
      <c r="L139" s="51"/>
      <c r="M139" s="199"/>
      <c r="N139" s="52"/>
    </row>
    <row r="140" spans="1:14" ht="12.75" customHeight="1" thickBot="1" x14ac:dyDescent="0.25">
      <c r="A140" s="188"/>
      <c r="B140" s="60">
        <f t="shared" ref="B140" si="165">B138</f>
        <v>4</v>
      </c>
      <c r="C140" s="152"/>
      <c r="D140" s="159"/>
      <c r="E140" s="50"/>
      <c r="F140" s="51"/>
      <c r="G140" s="51"/>
      <c r="H140" s="51"/>
      <c r="I140" s="51"/>
      <c r="J140" s="50"/>
      <c r="K140" s="66">
        <f t="shared" si="155"/>
        <v>0</v>
      </c>
      <c r="L140" s="51"/>
      <c r="M140" s="199"/>
      <c r="N140" s="52"/>
    </row>
    <row r="141" spans="1:14" ht="12.75" customHeight="1" thickBot="1" x14ac:dyDescent="0.25">
      <c r="A141" s="188"/>
      <c r="B141" s="60">
        <f t="shared" ref="B141" si="166">B138</f>
        <v>4</v>
      </c>
      <c r="C141" s="152"/>
      <c r="D141" s="159"/>
      <c r="E141" s="50"/>
      <c r="F141" s="51"/>
      <c r="G141" s="51"/>
      <c r="H141" s="51"/>
      <c r="I141" s="51"/>
      <c r="J141" s="50"/>
      <c r="K141" s="66">
        <f t="shared" si="155"/>
        <v>0</v>
      </c>
      <c r="L141" s="51"/>
      <c r="M141" s="199"/>
      <c r="N141" s="52"/>
    </row>
    <row r="142" spans="1:14" ht="12.75" customHeight="1" thickBot="1" x14ac:dyDescent="0.25">
      <c r="A142" s="189"/>
      <c r="B142" s="60">
        <f t="shared" ref="B142" si="167">B138</f>
        <v>4</v>
      </c>
      <c r="C142" s="153"/>
      <c r="D142" s="160"/>
      <c r="E142" s="53"/>
      <c r="F142" s="54"/>
      <c r="G142" s="54"/>
      <c r="H142" s="54"/>
      <c r="I142" s="54"/>
      <c r="J142" s="53"/>
      <c r="K142" s="67">
        <f t="shared" si="155"/>
        <v>0</v>
      </c>
      <c r="L142" s="54"/>
      <c r="M142" s="200"/>
      <c r="N142" s="55"/>
    </row>
    <row r="143" spans="1:14" ht="12.75" customHeight="1" thickBot="1" x14ac:dyDescent="0.25">
      <c r="A143" s="187" t="str">
        <f>IF(D143&lt;&gt;"",WEEKNUM(D143),"")</f>
        <v/>
      </c>
      <c r="B143" s="60" t="str">
        <f>IF(A143&lt;&gt;"",IF(A143=A138,B138,B138+1),"")</f>
        <v/>
      </c>
      <c r="C143" s="149" t="str">
        <f>TEXT(SEMAINES!AE$6,"j")</f>
        <v/>
      </c>
      <c r="D143" s="158" t="str">
        <f>SEMAINES!AE$7</f>
        <v/>
      </c>
      <c r="E143" s="47"/>
      <c r="F143" s="48"/>
      <c r="G143" s="48"/>
      <c r="H143" s="48"/>
      <c r="I143" s="48"/>
      <c r="J143" s="47"/>
      <c r="K143" s="65" t="str">
        <f>IF($A$143&lt;&gt;"",SUM(E143:J143),"")</f>
        <v/>
      </c>
      <c r="L143" s="48"/>
      <c r="M143" s="198" t="str">
        <f>IF(A143&lt;&gt;"",K143+K144+K145+K146+K147+L143+L144+L145+L146+L147,"")</f>
        <v/>
      </c>
      <c r="N143" s="49"/>
    </row>
    <row r="144" spans="1:14" ht="12.75" customHeight="1" thickBot="1" x14ac:dyDescent="0.25">
      <c r="A144" s="188"/>
      <c r="B144" s="60" t="str">
        <f>B143</f>
        <v/>
      </c>
      <c r="C144" s="152"/>
      <c r="D144" s="159"/>
      <c r="E144" s="50"/>
      <c r="F144" s="51"/>
      <c r="G144" s="51"/>
      <c r="H144" s="51"/>
      <c r="I144" s="51"/>
      <c r="J144" s="50"/>
      <c r="K144" s="66" t="str">
        <f t="shared" ref="K144:K147" si="168">IF($A$143&lt;&gt;"",SUM(E144:J144),"")</f>
        <v/>
      </c>
      <c r="L144" s="51"/>
      <c r="M144" s="199"/>
      <c r="N144" s="52"/>
    </row>
    <row r="145" spans="1:14" ht="12.75" customHeight="1" thickBot="1" x14ac:dyDescent="0.25">
      <c r="A145" s="188"/>
      <c r="B145" s="60" t="str">
        <f>B143</f>
        <v/>
      </c>
      <c r="C145" s="152"/>
      <c r="D145" s="159"/>
      <c r="E145" s="50"/>
      <c r="F145" s="51"/>
      <c r="G145" s="51"/>
      <c r="H145" s="51"/>
      <c r="I145" s="51"/>
      <c r="J145" s="50"/>
      <c r="K145" s="66" t="str">
        <f t="shared" si="168"/>
        <v/>
      </c>
      <c r="L145" s="51"/>
      <c r="M145" s="199"/>
      <c r="N145" s="52"/>
    </row>
    <row r="146" spans="1:14" ht="12.75" customHeight="1" thickBot="1" x14ac:dyDescent="0.25">
      <c r="A146" s="188"/>
      <c r="B146" s="60" t="str">
        <f>B143</f>
        <v/>
      </c>
      <c r="C146" s="152"/>
      <c r="D146" s="159"/>
      <c r="E146" s="50"/>
      <c r="F146" s="51"/>
      <c r="G146" s="51"/>
      <c r="H146" s="51"/>
      <c r="I146" s="51"/>
      <c r="J146" s="50"/>
      <c r="K146" s="66" t="str">
        <f t="shared" si="168"/>
        <v/>
      </c>
      <c r="L146" s="51"/>
      <c r="M146" s="199"/>
      <c r="N146" s="52"/>
    </row>
    <row r="147" spans="1:14" ht="12.75" customHeight="1" thickBot="1" x14ac:dyDescent="0.25">
      <c r="A147" s="189"/>
      <c r="B147" s="64" t="str">
        <f>B143</f>
        <v/>
      </c>
      <c r="C147" s="153"/>
      <c r="D147" s="160"/>
      <c r="E147" s="53"/>
      <c r="F147" s="54"/>
      <c r="G147" s="54"/>
      <c r="H147" s="54"/>
      <c r="I147" s="54"/>
      <c r="J147" s="53"/>
      <c r="K147" s="72" t="str">
        <f t="shared" si="168"/>
        <v/>
      </c>
      <c r="L147" s="54"/>
      <c r="M147" s="200"/>
      <c r="N147" s="55"/>
    </row>
  </sheetData>
  <mergeCells count="221">
    <mergeCell ref="M123:M127"/>
    <mergeCell ref="M128:M132"/>
    <mergeCell ref="M133:M137"/>
    <mergeCell ref="M138:M142"/>
    <mergeCell ref="M143:M147"/>
    <mergeCell ref="M78:M82"/>
    <mergeCell ref="M83:M87"/>
    <mergeCell ref="M88:M92"/>
    <mergeCell ref="M93:M97"/>
    <mergeCell ref="M98:M102"/>
    <mergeCell ref="M103:M107"/>
    <mergeCell ref="M108:M112"/>
    <mergeCell ref="M113:M117"/>
    <mergeCell ref="M118:M122"/>
    <mergeCell ref="M33:M37"/>
    <mergeCell ref="M38:M42"/>
    <mergeCell ref="M43:M47"/>
    <mergeCell ref="M48:M52"/>
    <mergeCell ref="M53:M57"/>
    <mergeCell ref="M58:M62"/>
    <mergeCell ref="M63:M67"/>
    <mergeCell ref="M68:M72"/>
    <mergeCell ref="M73:M77"/>
    <mergeCell ref="M13:M17"/>
    <mergeCell ref="M18:M22"/>
    <mergeCell ref="M23:M27"/>
    <mergeCell ref="M28:M32"/>
    <mergeCell ref="X19:X20"/>
    <mergeCell ref="P21:P22"/>
    <mergeCell ref="Q21:Q22"/>
    <mergeCell ref="R21:R22"/>
    <mergeCell ref="S21:S22"/>
    <mergeCell ref="T21:T22"/>
    <mergeCell ref="U21:U22"/>
    <mergeCell ref="V21:V22"/>
    <mergeCell ref="W21:W22"/>
    <mergeCell ref="X21:X22"/>
    <mergeCell ref="W13:W14"/>
    <mergeCell ref="X13:X14"/>
    <mergeCell ref="W15:W16"/>
    <mergeCell ref="X15:X16"/>
    <mergeCell ref="P17:P18"/>
    <mergeCell ref="Q17:Q18"/>
    <mergeCell ref="X17:X18"/>
    <mergeCell ref="W3:W4"/>
    <mergeCell ref="X3:X4"/>
    <mergeCell ref="W5:W6"/>
    <mergeCell ref="X5:X6"/>
    <mergeCell ref="W7:W8"/>
    <mergeCell ref="X7:X8"/>
    <mergeCell ref="W9:W10"/>
    <mergeCell ref="X9:X10"/>
    <mergeCell ref="X11:X12"/>
    <mergeCell ref="W23:W24"/>
    <mergeCell ref="W25:W28"/>
    <mergeCell ref="J1:J2"/>
    <mergeCell ref="K1:K2"/>
    <mergeCell ref="L1:L2"/>
    <mergeCell ref="M1:M2"/>
    <mergeCell ref="R17:R18"/>
    <mergeCell ref="S17:S18"/>
    <mergeCell ref="T17:T18"/>
    <mergeCell ref="U17:U18"/>
    <mergeCell ref="V17:V18"/>
    <mergeCell ref="W17:W18"/>
    <mergeCell ref="V5:V6"/>
    <mergeCell ref="S11:S12"/>
    <mergeCell ref="T11:T12"/>
    <mergeCell ref="U11:U12"/>
    <mergeCell ref="V11:V12"/>
    <mergeCell ref="U13:U14"/>
    <mergeCell ref="V13:V14"/>
    <mergeCell ref="U9:U10"/>
    <mergeCell ref="V9:V10"/>
    <mergeCell ref="N1:N2"/>
    <mergeCell ref="M3:M7"/>
    <mergeCell ref="M8:M12"/>
    <mergeCell ref="W11:W12"/>
    <mergeCell ref="P19:P20"/>
    <mergeCell ref="Q19:Q20"/>
    <mergeCell ref="R19:R20"/>
    <mergeCell ref="S19:S20"/>
    <mergeCell ref="T19:T20"/>
    <mergeCell ref="U19:U20"/>
    <mergeCell ref="V19:V20"/>
    <mergeCell ref="W19:W20"/>
    <mergeCell ref="A8:A12"/>
    <mergeCell ref="C8:C12"/>
    <mergeCell ref="D8:D12"/>
    <mergeCell ref="A1:D1"/>
    <mergeCell ref="C2:D2"/>
    <mergeCell ref="A3:A7"/>
    <mergeCell ref="C3:C7"/>
    <mergeCell ref="D3:D7"/>
    <mergeCell ref="A23:A27"/>
    <mergeCell ref="C23:C27"/>
    <mergeCell ref="D23:D27"/>
    <mergeCell ref="A28:A32"/>
    <mergeCell ref="C28:C32"/>
    <mergeCell ref="D28:D32"/>
    <mergeCell ref="A13:A17"/>
    <mergeCell ref="C13:C17"/>
    <mergeCell ref="D13:D17"/>
    <mergeCell ref="A18:A22"/>
    <mergeCell ref="C18:C22"/>
    <mergeCell ref="D18:D22"/>
    <mergeCell ref="A43:A47"/>
    <mergeCell ref="C43:C47"/>
    <mergeCell ref="D43:D47"/>
    <mergeCell ref="A48:A52"/>
    <mergeCell ref="C48:C52"/>
    <mergeCell ref="D48:D52"/>
    <mergeCell ref="A33:A37"/>
    <mergeCell ref="C33:C37"/>
    <mergeCell ref="D33:D37"/>
    <mergeCell ref="A38:A42"/>
    <mergeCell ref="C38:C42"/>
    <mergeCell ref="D38:D42"/>
    <mergeCell ref="A63:A67"/>
    <mergeCell ref="C63:C67"/>
    <mergeCell ref="D63:D67"/>
    <mergeCell ref="A68:A72"/>
    <mergeCell ref="C68:C72"/>
    <mergeCell ref="D68:D72"/>
    <mergeCell ref="A53:A57"/>
    <mergeCell ref="C53:C57"/>
    <mergeCell ref="D53:D57"/>
    <mergeCell ref="A58:A62"/>
    <mergeCell ref="C58:C62"/>
    <mergeCell ref="D58:D62"/>
    <mergeCell ref="D98:D102"/>
    <mergeCell ref="A83:A87"/>
    <mergeCell ref="C83:C87"/>
    <mergeCell ref="D83:D87"/>
    <mergeCell ref="A88:A92"/>
    <mergeCell ref="C88:C92"/>
    <mergeCell ref="D88:D92"/>
    <mergeCell ref="A73:A77"/>
    <mergeCell ref="C73:C77"/>
    <mergeCell ref="D73:D77"/>
    <mergeCell ref="A78:A82"/>
    <mergeCell ref="C78:C82"/>
    <mergeCell ref="D78:D82"/>
    <mergeCell ref="A123:A127"/>
    <mergeCell ref="C123:C127"/>
    <mergeCell ref="D123:D127"/>
    <mergeCell ref="A128:A132"/>
    <mergeCell ref="C128:C132"/>
    <mergeCell ref="D128:D132"/>
    <mergeCell ref="A113:A117"/>
    <mergeCell ref="U5:U6"/>
    <mergeCell ref="C113:C117"/>
    <mergeCell ref="D113:D117"/>
    <mergeCell ref="A118:A122"/>
    <mergeCell ref="C118:C122"/>
    <mergeCell ref="D118:D122"/>
    <mergeCell ref="A103:A107"/>
    <mergeCell ref="C103:C107"/>
    <mergeCell ref="D103:D107"/>
    <mergeCell ref="A108:A112"/>
    <mergeCell ref="C108:C112"/>
    <mergeCell ref="D108:D112"/>
    <mergeCell ref="A93:A97"/>
    <mergeCell ref="C93:C97"/>
    <mergeCell ref="D93:D97"/>
    <mergeCell ref="A98:A102"/>
    <mergeCell ref="C98:C102"/>
    <mergeCell ref="A143:A147"/>
    <mergeCell ref="C143:C147"/>
    <mergeCell ref="D143:D147"/>
    <mergeCell ref="A133:A137"/>
    <mergeCell ref="C133:C137"/>
    <mergeCell ref="D133:D137"/>
    <mergeCell ref="A138:A142"/>
    <mergeCell ref="C138:C142"/>
    <mergeCell ref="D138:D142"/>
    <mergeCell ref="T7:T8"/>
    <mergeCell ref="U7:U8"/>
    <mergeCell ref="V7:V8"/>
    <mergeCell ref="P5:P6"/>
    <mergeCell ref="Q5:Q6"/>
    <mergeCell ref="R5:R6"/>
    <mergeCell ref="S5:S6"/>
    <mergeCell ref="T5:T6"/>
    <mergeCell ref="P3:P4"/>
    <mergeCell ref="Q3:Q4"/>
    <mergeCell ref="R3:R4"/>
    <mergeCell ref="S3:S4"/>
    <mergeCell ref="T3:T4"/>
    <mergeCell ref="U3:U4"/>
    <mergeCell ref="V3:V4"/>
    <mergeCell ref="E1:E2"/>
    <mergeCell ref="F1:F2"/>
    <mergeCell ref="G1:G2"/>
    <mergeCell ref="H1:H2"/>
    <mergeCell ref="I1:I2"/>
    <mergeCell ref="P7:P8"/>
    <mergeCell ref="Q7:Q8"/>
    <mergeCell ref="R7:R8"/>
    <mergeCell ref="S7:S8"/>
    <mergeCell ref="P1:W2"/>
    <mergeCell ref="V15:V16"/>
    <mergeCell ref="P13:P14"/>
    <mergeCell ref="Q13:Q14"/>
    <mergeCell ref="R13:R14"/>
    <mergeCell ref="S13:S14"/>
    <mergeCell ref="T13:T14"/>
    <mergeCell ref="P9:P10"/>
    <mergeCell ref="Q9:Q10"/>
    <mergeCell ref="R9:R10"/>
    <mergeCell ref="S9:S10"/>
    <mergeCell ref="T9:T10"/>
    <mergeCell ref="P11:P12"/>
    <mergeCell ref="Q11:Q12"/>
    <mergeCell ref="R11:R12"/>
    <mergeCell ref="P15:P16"/>
    <mergeCell ref="Q15:Q16"/>
    <mergeCell ref="R15:R16"/>
    <mergeCell ref="S15:S16"/>
    <mergeCell ref="T15:T16"/>
    <mergeCell ref="U15:U16"/>
  </mergeCells>
  <conditionalFormatting sqref="E3:I147">
    <cfRule type="expression" dxfId="143" priority="133">
      <formula>$B3=6</formula>
    </cfRule>
    <cfRule type="expression" dxfId="142" priority="134">
      <formula>$B3=5</formula>
    </cfRule>
    <cfRule type="expression" dxfId="141" priority="135">
      <formula>$B3=4</formula>
    </cfRule>
    <cfRule type="expression" dxfId="140" priority="136">
      <formula>$B3=3</formula>
    </cfRule>
    <cfRule type="expression" dxfId="139" priority="137">
      <formula>$B3=3</formula>
    </cfRule>
    <cfRule type="expression" dxfId="138" priority="138">
      <formula>$B3=2</formula>
    </cfRule>
    <cfRule type="expression" dxfId="137" priority="139">
      <formula>$B3=1</formula>
    </cfRule>
  </conditionalFormatting>
  <conditionalFormatting sqref="J98:J147 N98:N147 L98:L147">
    <cfRule type="expression" dxfId="136" priority="1">
      <formula>$B98=6</formula>
    </cfRule>
    <cfRule type="expression" dxfId="135" priority="2">
      <formula>$B98=5</formula>
    </cfRule>
    <cfRule type="expression" dxfId="134" priority="3">
      <formula>$B98=4</formula>
    </cfRule>
    <cfRule type="expression" dxfId="133" priority="4">
      <formula>$B98=3</formula>
    </cfRule>
    <cfRule type="expression" dxfId="132" priority="5">
      <formula>$B98=3</formula>
    </cfRule>
    <cfRule type="expression" dxfId="131" priority="6">
      <formula>$B98=2</formula>
    </cfRule>
    <cfRule type="expression" dxfId="130" priority="7">
      <formula>$B98=1</formula>
    </cfRule>
  </conditionalFormatting>
  <conditionalFormatting sqref="J3:N3 N4:N7 J4:L7 M8 M13 M18 M23 M28 M33 M38 M43 M48 M53 M58 M63 M68 M73 M78 M83 M88 M93 M98 M103 M108 M113 M118 M123 M128 M133 M138 M143 K8:K147">
    <cfRule type="expression" dxfId="129" priority="120">
      <formula>$B3=6</formula>
    </cfRule>
    <cfRule type="expression" dxfId="128" priority="121">
      <formula>$B3=5</formula>
    </cfRule>
    <cfRule type="expression" dxfId="127" priority="122">
      <formula>$B3=4</formula>
    </cfRule>
    <cfRule type="expression" dxfId="126" priority="123">
      <formula>$B3=3</formula>
    </cfRule>
    <cfRule type="expression" dxfId="125" priority="130">
      <formula>$B3=3</formula>
    </cfRule>
    <cfRule type="expression" dxfId="124" priority="131">
      <formula>$B3=2</formula>
    </cfRule>
    <cfRule type="expression" dxfId="123" priority="132">
      <formula>$B3=1</formula>
    </cfRule>
  </conditionalFormatting>
  <conditionalFormatting sqref="J18:J22 N18:N22 L18:L22">
    <cfRule type="expression" dxfId="122" priority="127">
      <formula>$B18=3</formula>
    </cfRule>
    <cfRule type="expression" dxfId="121" priority="128">
      <formula>$B18=2</formula>
    </cfRule>
    <cfRule type="expression" dxfId="120" priority="129">
      <formula>$B18=1</formula>
    </cfRule>
  </conditionalFormatting>
  <conditionalFormatting sqref="J53:J57 N53:N57 L53:L57">
    <cfRule type="expression" dxfId="119" priority="124">
      <formula>$B53=3</formula>
    </cfRule>
    <cfRule type="expression" dxfId="118" priority="125">
      <formula>$B53=2</formula>
    </cfRule>
    <cfRule type="expression" dxfId="117" priority="126">
      <formula>$B53=1</formula>
    </cfRule>
  </conditionalFormatting>
  <conditionalFormatting sqref="J8:J12 N8:N12 L8:L12">
    <cfRule type="expression" dxfId="116" priority="113">
      <formula>$B8=6</formula>
    </cfRule>
    <cfRule type="expression" dxfId="115" priority="114">
      <formula>$B8=5</formula>
    </cfRule>
    <cfRule type="expression" dxfId="114" priority="115">
      <formula>$B8=4</formula>
    </cfRule>
    <cfRule type="expression" dxfId="113" priority="116">
      <formula>$B8=3</formula>
    </cfRule>
    <cfRule type="expression" dxfId="112" priority="117">
      <formula>$B8=3</formula>
    </cfRule>
    <cfRule type="expression" dxfId="111" priority="118">
      <formula>$B8=2</formula>
    </cfRule>
    <cfRule type="expression" dxfId="110" priority="119">
      <formula>$B8=1</formula>
    </cfRule>
  </conditionalFormatting>
  <conditionalFormatting sqref="J13:J17 N13:N17 L13:L17">
    <cfRule type="expression" dxfId="109" priority="106">
      <formula>$B13=6</formula>
    </cfRule>
    <cfRule type="expression" dxfId="108" priority="107">
      <formula>$B13=5</formula>
    </cfRule>
    <cfRule type="expression" dxfId="107" priority="108">
      <formula>$B13=4</formula>
    </cfRule>
    <cfRule type="expression" dxfId="106" priority="109">
      <formula>$B13=3</formula>
    </cfRule>
    <cfRule type="expression" dxfId="105" priority="110">
      <formula>$B13=3</formula>
    </cfRule>
    <cfRule type="expression" dxfId="104" priority="111">
      <formula>$B13=2</formula>
    </cfRule>
    <cfRule type="expression" dxfId="103" priority="112">
      <formula>$B13=1</formula>
    </cfRule>
  </conditionalFormatting>
  <conditionalFormatting sqref="J23:J27 N23:N27 L23:L27">
    <cfRule type="expression" dxfId="102" priority="99">
      <formula>$B23=6</formula>
    </cfRule>
    <cfRule type="expression" dxfId="101" priority="100">
      <formula>$B23=5</formula>
    </cfRule>
    <cfRule type="expression" dxfId="100" priority="101">
      <formula>$B23=4</formula>
    </cfRule>
    <cfRule type="expression" dxfId="99" priority="102">
      <formula>$B23=3</formula>
    </cfRule>
    <cfRule type="expression" dxfId="98" priority="103">
      <formula>$B23=3</formula>
    </cfRule>
    <cfRule type="expression" dxfId="97" priority="104">
      <formula>$B23=2</formula>
    </cfRule>
    <cfRule type="expression" dxfId="96" priority="105">
      <formula>$B23=1</formula>
    </cfRule>
  </conditionalFormatting>
  <conditionalFormatting sqref="J28:J32 N28:N32 L28:L32">
    <cfRule type="expression" dxfId="95" priority="92">
      <formula>$B28=6</formula>
    </cfRule>
    <cfRule type="expression" dxfId="94" priority="93">
      <formula>$B28=5</formula>
    </cfRule>
    <cfRule type="expression" dxfId="93" priority="94">
      <formula>$B28=4</formula>
    </cfRule>
    <cfRule type="expression" dxfId="92" priority="95">
      <formula>$B28=3</formula>
    </cfRule>
    <cfRule type="expression" dxfId="91" priority="96">
      <formula>$B28=3</formula>
    </cfRule>
    <cfRule type="expression" dxfId="90" priority="97">
      <formula>$B28=2</formula>
    </cfRule>
    <cfRule type="expression" dxfId="89" priority="98">
      <formula>$B28=1</formula>
    </cfRule>
  </conditionalFormatting>
  <conditionalFormatting sqref="J33:J37 N33:N37 L33:L37">
    <cfRule type="expression" dxfId="88" priority="85">
      <formula>$B33=6</formula>
    </cfRule>
    <cfRule type="expression" dxfId="87" priority="86">
      <formula>$B33=5</formula>
    </cfRule>
    <cfRule type="expression" dxfId="86" priority="87">
      <formula>$B33=4</formula>
    </cfRule>
    <cfRule type="expression" dxfId="85" priority="88">
      <formula>$B33=3</formula>
    </cfRule>
    <cfRule type="expression" dxfId="84" priority="89">
      <formula>$B33=3</formula>
    </cfRule>
    <cfRule type="expression" dxfId="83" priority="90">
      <formula>$B33=2</formula>
    </cfRule>
    <cfRule type="expression" dxfId="82" priority="91">
      <formula>$B33=1</formula>
    </cfRule>
  </conditionalFormatting>
  <conditionalFormatting sqref="J38:J42 N38:N42 L38:L42">
    <cfRule type="expression" dxfId="81" priority="78">
      <formula>$B38=6</formula>
    </cfRule>
    <cfRule type="expression" dxfId="80" priority="79">
      <formula>$B38=5</formula>
    </cfRule>
    <cfRule type="expression" dxfId="79" priority="80">
      <formula>$B38=4</formula>
    </cfRule>
    <cfRule type="expression" dxfId="78" priority="81">
      <formula>$B38=3</formula>
    </cfRule>
    <cfRule type="expression" dxfId="77" priority="82">
      <formula>$B38=3</formula>
    </cfRule>
    <cfRule type="expression" dxfId="76" priority="83">
      <formula>$B38=2</formula>
    </cfRule>
    <cfRule type="expression" dxfId="75" priority="84">
      <formula>$B38=1</formula>
    </cfRule>
  </conditionalFormatting>
  <conditionalFormatting sqref="J43:J47 N43:N47 L43:L47">
    <cfRule type="expression" dxfId="74" priority="71">
      <formula>$B43=6</formula>
    </cfRule>
    <cfRule type="expression" dxfId="73" priority="72">
      <formula>$B43=5</formula>
    </cfRule>
    <cfRule type="expression" dxfId="72" priority="73">
      <formula>$B43=4</formula>
    </cfRule>
    <cfRule type="expression" dxfId="71" priority="74">
      <formula>$B43=3</formula>
    </cfRule>
    <cfRule type="expression" dxfId="70" priority="75">
      <formula>$B43=3</formula>
    </cfRule>
    <cfRule type="expression" dxfId="69" priority="76">
      <formula>$B43=2</formula>
    </cfRule>
    <cfRule type="expression" dxfId="68" priority="77">
      <formula>$B43=1</formula>
    </cfRule>
  </conditionalFormatting>
  <conditionalFormatting sqref="J48:J52 N48:N52 L48:L52">
    <cfRule type="expression" dxfId="67" priority="64">
      <formula>$B48=6</formula>
    </cfRule>
    <cfRule type="expression" dxfId="66" priority="65">
      <formula>$B48=5</formula>
    </cfRule>
    <cfRule type="expression" dxfId="65" priority="66">
      <formula>$B48=4</formula>
    </cfRule>
    <cfRule type="expression" dxfId="64" priority="67">
      <formula>$B48=3</formula>
    </cfRule>
    <cfRule type="expression" dxfId="63" priority="68">
      <formula>$B48=3</formula>
    </cfRule>
    <cfRule type="expression" dxfId="62" priority="69">
      <formula>$B48=2</formula>
    </cfRule>
    <cfRule type="expression" dxfId="61" priority="70">
      <formula>$B48=1</formula>
    </cfRule>
  </conditionalFormatting>
  <conditionalFormatting sqref="J58:J62 N58:N62 L58:L62">
    <cfRule type="expression" dxfId="60" priority="57">
      <formula>$B58=6</formula>
    </cfRule>
    <cfRule type="expression" dxfId="59" priority="58">
      <formula>$B58=5</formula>
    </cfRule>
    <cfRule type="expression" dxfId="58" priority="59">
      <formula>$B58=4</formula>
    </cfRule>
    <cfRule type="expression" dxfId="57" priority="60">
      <formula>$B58=3</formula>
    </cfRule>
    <cfRule type="expression" dxfId="56" priority="61">
      <formula>$B58=3</formula>
    </cfRule>
    <cfRule type="expression" dxfId="55" priority="62">
      <formula>$B58=2</formula>
    </cfRule>
    <cfRule type="expression" dxfId="54" priority="63">
      <formula>$B58=1</formula>
    </cfRule>
  </conditionalFormatting>
  <conditionalFormatting sqref="J63:J67 N63:N67 L63:L67">
    <cfRule type="expression" dxfId="53" priority="50">
      <formula>$B63=6</formula>
    </cfRule>
    <cfRule type="expression" dxfId="52" priority="51">
      <formula>$B63=5</formula>
    </cfRule>
    <cfRule type="expression" dxfId="51" priority="52">
      <formula>$B63=4</formula>
    </cfRule>
    <cfRule type="expression" dxfId="50" priority="53">
      <formula>$B63=3</formula>
    </cfRule>
    <cfRule type="expression" dxfId="49" priority="54">
      <formula>$B63=3</formula>
    </cfRule>
    <cfRule type="expression" dxfId="48" priority="55">
      <formula>$B63=2</formula>
    </cfRule>
    <cfRule type="expression" dxfId="47" priority="56">
      <formula>$B63=1</formula>
    </cfRule>
  </conditionalFormatting>
  <conditionalFormatting sqref="J68:J72 N68:N72 L68:L72">
    <cfRule type="expression" dxfId="46" priority="43">
      <formula>$B68=6</formula>
    </cfRule>
    <cfRule type="expression" dxfId="45" priority="44">
      <formula>$B68=5</formula>
    </cfRule>
    <cfRule type="expression" dxfId="44" priority="45">
      <formula>$B68=4</formula>
    </cfRule>
    <cfRule type="expression" dxfId="43" priority="46">
      <formula>$B68=3</formula>
    </cfRule>
    <cfRule type="expression" dxfId="42" priority="47">
      <formula>$B68=3</formula>
    </cfRule>
    <cfRule type="expression" dxfId="41" priority="48">
      <formula>$B68=2</formula>
    </cfRule>
    <cfRule type="expression" dxfId="40" priority="49">
      <formula>$B68=1</formula>
    </cfRule>
  </conditionalFormatting>
  <conditionalFormatting sqref="J73:J77 N73:N77 L73:L77">
    <cfRule type="expression" dxfId="39" priority="36">
      <formula>$B73=6</formula>
    </cfRule>
    <cfRule type="expression" dxfId="38" priority="37">
      <formula>$B73=5</formula>
    </cfRule>
    <cfRule type="expression" dxfId="37" priority="38">
      <formula>$B73=4</formula>
    </cfRule>
    <cfRule type="expression" dxfId="36" priority="39">
      <formula>$B73=3</formula>
    </cfRule>
    <cfRule type="expression" dxfId="35" priority="40">
      <formula>$B73=3</formula>
    </cfRule>
    <cfRule type="expression" dxfId="34" priority="41">
      <formula>$B73=2</formula>
    </cfRule>
    <cfRule type="expression" dxfId="33" priority="42">
      <formula>$B73=1</formula>
    </cfRule>
  </conditionalFormatting>
  <conditionalFormatting sqref="J78:J82 N78:N82 L78:L82">
    <cfRule type="expression" dxfId="32" priority="29">
      <formula>$B78=6</formula>
    </cfRule>
    <cfRule type="expression" dxfId="31" priority="30">
      <formula>$B78=5</formula>
    </cfRule>
    <cfRule type="expression" dxfId="30" priority="31">
      <formula>$B78=4</formula>
    </cfRule>
    <cfRule type="expression" dxfId="29" priority="32">
      <formula>$B78=3</formula>
    </cfRule>
    <cfRule type="expression" dxfId="28" priority="33">
      <formula>$B78=3</formula>
    </cfRule>
    <cfRule type="expression" dxfId="27" priority="34">
      <formula>$B78=2</formula>
    </cfRule>
    <cfRule type="expression" dxfId="26" priority="35">
      <formula>$B78=1</formula>
    </cfRule>
  </conditionalFormatting>
  <conditionalFormatting sqref="J83:J87 N83:N87 L83:L87">
    <cfRule type="expression" dxfId="25" priority="22">
      <formula>$B83=6</formula>
    </cfRule>
    <cfRule type="expression" dxfId="24" priority="23">
      <formula>$B83=5</formula>
    </cfRule>
    <cfRule type="expression" dxfId="23" priority="24">
      <formula>$B83=4</formula>
    </cfRule>
    <cfRule type="expression" dxfId="22" priority="25">
      <formula>$B83=3</formula>
    </cfRule>
    <cfRule type="expression" dxfId="21" priority="26">
      <formula>$B83=3</formula>
    </cfRule>
    <cfRule type="expression" dxfId="20" priority="27">
      <formula>$B83=2</formula>
    </cfRule>
    <cfRule type="expression" dxfId="19" priority="28">
      <formula>$B83=1</formula>
    </cfRule>
  </conditionalFormatting>
  <conditionalFormatting sqref="J88:J92 N88:N92 L88:L92">
    <cfRule type="expression" dxfId="18" priority="15">
      <formula>$B88=6</formula>
    </cfRule>
    <cfRule type="expression" dxfId="17" priority="16">
      <formula>$B88=5</formula>
    </cfRule>
    <cfRule type="expression" dxfId="16" priority="17">
      <formula>$B88=4</formula>
    </cfRule>
    <cfRule type="expression" dxfId="15" priority="18">
      <formula>$B88=3</formula>
    </cfRule>
    <cfRule type="expression" dxfId="14" priority="19">
      <formula>$B88=3</formula>
    </cfRule>
    <cfRule type="expression" dxfId="13" priority="20">
      <formula>$B88=2</formula>
    </cfRule>
    <cfRule type="expression" dxfId="12" priority="21">
      <formula>$B88=1</formula>
    </cfRule>
  </conditionalFormatting>
  <conditionalFormatting sqref="J93:J97 N93:N97 L93:L97">
    <cfRule type="expression" dxfId="11" priority="8">
      <formula>$B93=6</formula>
    </cfRule>
    <cfRule type="expression" dxfId="10" priority="9">
      <formula>$B93=5</formula>
    </cfRule>
    <cfRule type="expression" dxfId="9" priority="10">
      <formula>$B93=4</formula>
    </cfRule>
    <cfRule type="expression" dxfId="8" priority="11">
      <formula>$B93=3</formula>
    </cfRule>
    <cfRule type="expression" dxfId="7" priority="12">
      <formula>$B93=3</formula>
    </cfRule>
    <cfRule type="expression" dxfId="6" priority="13">
      <formula>$B93=2</formula>
    </cfRule>
    <cfRule type="expression" dxfId="5" priority="14">
      <formula>$B93=1</formula>
    </cfRule>
  </conditionalFormatting>
  <pageMargins left="0.7" right="0.7" top="0.75" bottom="0.75" header="0.3" footer="0.3"/>
  <pageSetup paperSize="9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40" operator="equal" id="{103DFD18-5E9D-4226-8B6C-905A6362F4A9}">
            <xm:f>SEMAINES!$AS$6</xm:f>
            <x14:dxf>
              <fill>
                <patternFill>
                  <bgColor theme="9" tint="0.59996337778862885"/>
                </patternFill>
              </fill>
            </x14:dxf>
          </x14:cfRule>
          <x14:cfRule type="cellIs" priority="141" operator="equal" id="{EBB384B7-2405-4F47-B1E6-BF961DD81CBE}">
            <xm:f>SEMAINES!$AQ$6</xm:f>
            <x14:dxf>
              <fill>
                <patternFill>
                  <bgColor rgb="FFFF99FF"/>
                </patternFill>
              </fill>
            </x14:dxf>
          </x14:cfRule>
          <x14:cfRule type="cellIs" priority="142" operator="equal" id="{527D4009-3DED-4090-B7DF-FC8E06D311FC}">
            <xm:f>SEMAINES!$AO$6</xm:f>
            <x14:dxf>
              <fill>
                <patternFill>
                  <bgColor theme="8" tint="0.59996337778862885"/>
                </patternFill>
              </fill>
            </x14:dxf>
          </x14:cfRule>
          <x14:cfRule type="cellIs" priority="143" operator="equal" id="{3C37BF03-6D3B-45A4-9DD1-6532638DCDF4}">
            <xm:f>SEMAINES!$AM$6</xm:f>
            <x14:dxf>
              <fill>
                <patternFill>
                  <bgColor theme="5" tint="0.59996337778862885"/>
                </patternFill>
              </fill>
            </x14:dxf>
          </x14:cfRule>
          <x14:cfRule type="cellIs" priority="144" operator="equal" id="{F92D1EAE-C935-41B3-B502-71353C304291}">
            <xm:f>SEMAINES!$AK$6</xm:f>
            <x14:dxf>
              <fill>
                <patternFill>
                  <bgColor theme="0" tint="-0.24994659260841701"/>
                </patternFill>
              </fill>
            </x14:dxf>
          </x14:cfRule>
          <xm:sqref>A3:B147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B8555C-6503-46FE-AD5F-DBEAEFB2AEB1}">
  <sheetPr codeName="Feuil7"/>
  <dimension ref="A4:O17"/>
  <sheetViews>
    <sheetView workbookViewId="0">
      <selection activeCell="C18" sqref="C18"/>
    </sheetView>
  </sheetViews>
  <sheetFormatPr baseColWidth="10" defaultRowHeight="20.25" x14ac:dyDescent="0.3"/>
  <cols>
    <col min="1" max="16384" width="11.42578125" style="46"/>
  </cols>
  <sheetData>
    <row r="4" spans="1:15" x14ac:dyDescent="0.3">
      <c r="A4" s="46" t="s">
        <v>42</v>
      </c>
      <c r="C4" s="46" t="s">
        <v>48</v>
      </c>
    </row>
    <row r="7" spans="1:15" ht="26.25" x14ac:dyDescent="0.4">
      <c r="C7" s="46" t="s">
        <v>49</v>
      </c>
      <c r="O7" s="45" t="s">
        <v>45</v>
      </c>
    </row>
    <row r="9" spans="1:15" x14ac:dyDescent="0.3">
      <c r="C9" s="46" t="s">
        <v>43</v>
      </c>
    </row>
    <row r="10" spans="1:15" x14ac:dyDescent="0.3">
      <c r="C10" s="46" t="s">
        <v>44</v>
      </c>
    </row>
    <row r="11" spans="1:15" x14ac:dyDescent="0.3">
      <c r="C11" s="46" t="s">
        <v>50</v>
      </c>
    </row>
    <row r="13" spans="1:15" x14ac:dyDescent="0.3">
      <c r="C13" s="46" t="s">
        <v>46</v>
      </c>
    </row>
    <row r="14" spans="1:15" x14ac:dyDescent="0.3">
      <c r="C14" s="46" t="s">
        <v>47</v>
      </c>
    </row>
    <row r="15" spans="1:15" x14ac:dyDescent="0.3">
      <c r="C15" s="46" t="s">
        <v>51</v>
      </c>
    </row>
    <row r="17" spans="3:3" x14ac:dyDescent="0.3">
      <c r="C17" s="46" t="s">
        <v>52</v>
      </c>
    </row>
  </sheetData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outlinePr summaryBelow="0" summaryRight="0"/>
  </sheetPr>
  <dimension ref="A1:A53"/>
  <sheetViews>
    <sheetView showGridLines="0" workbookViewId="0">
      <selection activeCell="A9" sqref="A9"/>
    </sheetView>
  </sheetViews>
  <sheetFormatPr baseColWidth="10" defaultColWidth="14.42578125" defaultRowHeight="15.75" customHeight="1" x14ac:dyDescent="0.2"/>
  <cols>
    <col min="1" max="1" width="85.7109375" style="14" customWidth="1"/>
    <col min="2" max="16384" width="14.42578125" style="14"/>
  </cols>
  <sheetData>
    <row r="1" spans="1:1" ht="87" customHeight="1" x14ac:dyDescent="0.2">
      <c r="A1" s="16"/>
    </row>
    <row r="2" spans="1:1" ht="12.75" x14ac:dyDescent="0.2">
      <c r="A2" s="17" t="s">
        <v>0</v>
      </c>
    </row>
    <row r="3" spans="1:1" ht="12.75" x14ac:dyDescent="0.2">
      <c r="A3" s="18" t="s">
        <v>3</v>
      </c>
    </row>
    <row r="4" spans="1:1" ht="12.75" x14ac:dyDescent="0.2">
      <c r="A4" s="16"/>
    </row>
    <row r="5" spans="1:1" ht="12.75" x14ac:dyDescent="0.2">
      <c r="A5" s="17" t="s">
        <v>5</v>
      </c>
    </row>
    <row r="6" spans="1:1" ht="12.75" x14ac:dyDescent="0.2">
      <c r="A6" s="18" t="s">
        <v>4</v>
      </c>
    </row>
    <row r="7" spans="1:1" ht="12.75" x14ac:dyDescent="0.2">
      <c r="A7" s="16"/>
    </row>
    <row r="8" spans="1:1" ht="12.75" x14ac:dyDescent="0.2">
      <c r="A8" s="17" t="s">
        <v>1</v>
      </c>
    </row>
    <row r="9" spans="1:1" ht="12.75" x14ac:dyDescent="0.2">
      <c r="A9" s="18" t="s">
        <v>6</v>
      </c>
    </row>
    <row r="10" spans="1:1" ht="12.75" x14ac:dyDescent="0.2">
      <c r="A10" s="16"/>
    </row>
    <row r="11" spans="1:1" ht="12.75" x14ac:dyDescent="0.2">
      <c r="A11" s="15"/>
    </row>
    <row r="12" spans="1:1" ht="12.75" x14ac:dyDescent="0.2">
      <c r="A12" s="15"/>
    </row>
    <row r="13" spans="1:1" ht="12.75" x14ac:dyDescent="0.2">
      <c r="A13" s="15"/>
    </row>
    <row r="14" spans="1:1" ht="12.75" x14ac:dyDescent="0.2">
      <c r="A14" s="15"/>
    </row>
    <row r="15" spans="1:1" ht="12.75" x14ac:dyDescent="0.2">
      <c r="A15" s="15"/>
    </row>
    <row r="16" spans="1:1" ht="12.75" x14ac:dyDescent="0.2">
      <c r="A16" s="15"/>
    </row>
    <row r="17" spans="1:1" ht="12.75" x14ac:dyDescent="0.2">
      <c r="A17" s="15"/>
    </row>
    <row r="18" spans="1:1" ht="12.75" x14ac:dyDescent="0.2">
      <c r="A18" s="15"/>
    </row>
    <row r="19" spans="1:1" ht="12.75" x14ac:dyDescent="0.2">
      <c r="A19" s="15"/>
    </row>
    <row r="20" spans="1:1" ht="12.75" x14ac:dyDescent="0.2">
      <c r="A20" s="15"/>
    </row>
    <row r="21" spans="1:1" ht="12.75" x14ac:dyDescent="0.2">
      <c r="A21" s="15"/>
    </row>
    <row r="22" spans="1:1" ht="12.75" x14ac:dyDescent="0.2">
      <c r="A22" s="15"/>
    </row>
    <row r="23" spans="1:1" ht="12.75" x14ac:dyDescent="0.2">
      <c r="A23" s="15"/>
    </row>
    <row r="24" spans="1:1" ht="12.75" x14ac:dyDescent="0.2">
      <c r="A24" s="15"/>
    </row>
    <row r="25" spans="1:1" ht="12.75" x14ac:dyDescent="0.2">
      <c r="A25" s="15"/>
    </row>
    <row r="26" spans="1:1" ht="12.75" x14ac:dyDescent="0.2">
      <c r="A26" s="15"/>
    </row>
    <row r="27" spans="1:1" ht="12.75" x14ac:dyDescent="0.2">
      <c r="A27" s="15"/>
    </row>
    <row r="28" spans="1:1" ht="12.75" x14ac:dyDescent="0.2">
      <c r="A28" s="15"/>
    </row>
    <row r="29" spans="1:1" ht="12.75" x14ac:dyDescent="0.2">
      <c r="A29" s="15"/>
    </row>
    <row r="30" spans="1:1" ht="12.75" x14ac:dyDescent="0.2">
      <c r="A30" s="15"/>
    </row>
    <row r="31" spans="1:1" ht="12.75" x14ac:dyDescent="0.2">
      <c r="A31" s="15"/>
    </row>
    <row r="32" spans="1:1" ht="12.75" x14ac:dyDescent="0.2">
      <c r="A32" s="15"/>
    </row>
    <row r="33" spans="1:1" ht="12.75" x14ac:dyDescent="0.2">
      <c r="A33" s="15"/>
    </row>
    <row r="34" spans="1:1" ht="12.75" x14ac:dyDescent="0.2">
      <c r="A34" s="15"/>
    </row>
    <row r="35" spans="1:1" ht="12.75" x14ac:dyDescent="0.2">
      <c r="A35" s="15"/>
    </row>
    <row r="36" spans="1:1" ht="12.75" x14ac:dyDescent="0.2">
      <c r="A36" s="15"/>
    </row>
    <row r="37" spans="1:1" ht="12.75" x14ac:dyDescent="0.2">
      <c r="A37" s="15"/>
    </row>
    <row r="38" spans="1:1" ht="12.75" x14ac:dyDescent="0.2">
      <c r="A38" s="15"/>
    </row>
    <row r="39" spans="1:1" ht="12.75" x14ac:dyDescent="0.2">
      <c r="A39" s="15"/>
    </row>
    <row r="40" spans="1:1" ht="12.75" x14ac:dyDescent="0.2">
      <c r="A40" s="15"/>
    </row>
    <row r="41" spans="1:1" ht="12.75" x14ac:dyDescent="0.2">
      <c r="A41" s="15"/>
    </row>
    <row r="42" spans="1:1" ht="12.75" x14ac:dyDescent="0.2">
      <c r="A42" s="15"/>
    </row>
    <row r="43" spans="1:1" ht="12.75" x14ac:dyDescent="0.2">
      <c r="A43" s="15"/>
    </row>
    <row r="44" spans="1:1" ht="12.75" x14ac:dyDescent="0.2">
      <c r="A44" s="15"/>
    </row>
    <row r="45" spans="1:1" ht="12.75" x14ac:dyDescent="0.2">
      <c r="A45" s="15"/>
    </row>
    <row r="46" spans="1:1" ht="12.75" x14ac:dyDescent="0.2">
      <c r="A46" s="15"/>
    </row>
    <row r="47" spans="1:1" ht="12.75" x14ac:dyDescent="0.2">
      <c r="A47" s="15"/>
    </row>
    <row r="48" spans="1:1" ht="12.75" x14ac:dyDescent="0.2">
      <c r="A48" s="15"/>
    </row>
    <row r="49" spans="1:1" ht="12.75" x14ac:dyDescent="0.2">
      <c r="A49" s="15"/>
    </row>
    <row r="50" spans="1:1" ht="12.75" x14ac:dyDescent="0.2">
      <c r="A50" s="15"/>
    </row>
    <row r="51" spans="1:1" ht="12.75" x14ac:dyDescent="0.2">
      <c r="A51" s="15"/>
    </row>
    <row r="52" spans="1:1" ht="12.75" x14ac:dyDescent="0.2">
      <c r="A52" s="15"/>
    </row>
    <row r="53" spans="1:1" ht="12.75" x14ac:dyDescent="0.2">
      <c r="A53" s="15"/>
    </row>
  </sheetData>
  <hyperlinks>
    <hyperlink ref="A3" r:id="rId1" xr:uid="{00000000-0004-0000-0200-000000000000}"/>
    <hyperlink ref="A6" r:id="rId2" xr:uid="{00000000-0004-0000-0200-000001000000}"/>
    <hyperlink ref="A9" r:id="rId3" xr:uid="{00000000-0004-0000-0200-000002000000}"/>
  </hyperlinks>
  <pageMargins left="0.7" right="0.7" top="0.75" bottom="0.75" header="0.3" footer="0.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5</vt:i4>
      </vt:variant>
    </vt:vector>
  </HeadingPairs>
  <TitlesOfParts>
    <vt:vector size="11" baseType="lpstr">
      <vt:lpstr>Calendrier</vt:lpstr>
      <vt:lpstr>SEMAINES</vt:lpstr>
      <vt:lpstr>Janvier</vt:lpstr>
      <vt:lpstr>Fevrier</vt:lpstr>
      <vt:lpstr>MODE D'EMPLOI</vt:lpstr>
      <vt:lpstr>A propos</vt:lpstr>
      <vt:lpstr>annee</vt:lpstr>
      <vt:lpstr>mois</vt:lpstr>
      <vt:lpstr>Fevrier!Zone_d_impression</vt:lpstr>
      <vt:lpstr>Janvier!Zone_d_impression</vt:lpstr>
      <vt:lpstr>SEMAINES!Zone_d_impression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Mathier</dc:creator>
  <cp:lastModifiedBy>Utilisateur</cp:lastModifiedBy>
  <cp:lastPrinted>2026-11-02T10:46:14Z</cp:lastPrinted>
  <dcterms:created xsi:type="dcterms:W3CDTF">2019-07-15T14:20:24Z</dcterms:created>
  <dcterms:modified xsi:type="dcterms:W3CDTF">2026-11-02T10:54:51Z</dcterms:modified>
</cp:coreProperties>
</file>