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240" windowHeight="11835"/>
  </bookViews>
  <sheets>
    <sheet name="Planning" sheetId="3" r:id="rId1"/>
  </sheets>
  <definedNames>
    <definedName name="ANNEE">#REF!</definedName>
    <definedName name="annees">#REF!</definedName>
    <definedName name="FERIE">Planning!$AJ$9:$AJ$21</definedName>
    <definedName name="FERIES">Planning!$AH$8</definedName>
    <definedName name="fériés">#REF!</definedName>
    <definedName name="jours">#REF!</definedName>
    <definedName name="MOIS" localSheetId="0">#REF!</definedName>
    <definedName name="MOIS">#REF!</definedName>
    <definedName name="NOMFERIE">Planning!$AH$9:$AH$21</definedName>
    <definedName name="SAISIR_ANNEES">Planning!$AJ$8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4" i="3" l="1" a="1"/>
  <c r="AD4" i="3" s="1"/>
  <c r="AJ8" i="3" l="1"/>
  <c r="AJ9" i="3" s="1"/>
  <c r="B13" i="3" l="1"/>
  <c r="C13" i="3" s="1"/>
  <c r="D13" i="3" s="1"/>
  <c r="E13" i="3" s="1"/>
  <c r="F13" i="3" s="1"/>
  <c r="G13" i="3" s="1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U13" i="3" s="1"/>
  <c r="V13" i="3" s="1"/>
  <c r="W13" i="3" s="1"/>
  <c r="X13" i="3" s="1"/>
  <c r="Y13" i="3" s="1"/>
  <c r="Z13" i="3" s="1"/>
  <c r="AA13" i="3" s="1"/>
  <c r="AB13" i="3" s="1"/>
  <c r="AC13" i="3" s="1"/>
  <c r="AJ20" i="3" l="1"/>
  <c r="AK20" i="3" s="1"/>
  <c r="AJ10" i="3" l="1"/>
  <c r="AJ21" i="3"/>
  <c r="AK21" i="3" s="1"/>
  <c r="AJ19" i="3"/>
  <c r="AK19" i="3" s="1"/>
  <c r="AJ18" i="3"/>
  <c r="AK18" i="3" s="1"/>
  <c r="AJ17" i="3"/>
  <c r="AK17" i="3" s="1"/>
  <c r="AJ13" i="3"/>
  <c r="AK13" i="3" s="1"/>
  <c r="AJ12" i="3"/>
  <c r="AK12" i="3" s="1"/>
  <c r="A1" i="3"/>
  <c r="D5" i="3"/>
  <c r="AJ3" i="3"/>
  <c r="AJ2" i="3"/>
  <c r="AK9" i="3" l="1"/>
  <c r="AJ16" i="3"/>
  <c r="AK16" i="3" s="1"/>
  <c r="AK10" i="3"/>
  <c r="AJ15" i="3"/>
  <c r="AK15" i="3" s="1"/>
  <c r="AJ11" i="3"/>
  <c r="AK11" i="3" s="1"/>
  <c r="AJ14" i="3"/>
  <c r="AK14" i="3" s="1"/>
  <c r="B12" i="3"/>
  <c r="B11" i="3" s="1"/>
  <c r="B10" i="3" s="1"/>
  <c r="B3" i="3"/>
  <c r="X4" i="3" l="1" a="1"/>
  <c r="X4" i="3" s="1"/>
  <c r="C12" i="3"/>
  <c r="AD5" i="3" l="1" a="1"/>
  <c r="AD5" i="3" s="1"/>
  <c r="X5" i="3" a="1"/>
  <c r="X5" i="3" s="1"/>
  <c r="X6" i="3" s="1" a="1"/>
  <c r="X6" i="3" s="1"/>
  <c r="C11" i="3"/>
  <c r="C10" i="3" s="1"/>
  <c r="D12" i="3"/>
  <c r="AD7" i="3" l="1" a="1"/>
  <c r="AD7" i="3" s="1"/>
  <c r="AD6" i="3" a="1"/>
  <c r="AD6" i="3" s="1"/>
  <c r="X7" i="3" a="1"/>
  <c r="X7" i="3" s="1"/>
  <c r="X8" i="3" s="1" a="1"/>
  <c r="X8" i="3" s="1"/>
  <c r="E12" i="3"/>
  <c r="D11" i="3"/>
  <c r="D10" i="3" s="1"/>
  <c r="D8" i="3" l="1"/>
  <c r="AD8" i="3" a="1"/>
  <c r="AD8" i="3" s="1"/>
  <c r="E11" i="3"/>
  <c r="E10" i="3" s="1"/>
  <c r="F12" i="3"/>
  <c r="G12" i="3" s="1"/>
  <c r="G11" i="3" l="1"/>
  <c r="G10" i="3" s="1"/>
  <c r="F11" i="3"/>
  <c r="F10" i="3" s="1"/>
  <c r="H12" i="3"/>
  <c r="H11" i="3" l="1"/>
  <c r="H10" i="3" s="1"/>
  <c r="I12" i="3"/>
  <c r="I11" i="3" l="1"/>
  <c r="I10" i="3" s="1"/>
  <c r="J12" i="3"/>
  <c r="J11" i="3" l="1"/>
  <c r="J10" i="3" s="1"/>
  <c r="K12" i="3"/>
  <c r="K11" i="3" l="1"/>
  <c r="K10" i="3" s="1"/>
  <c r="L12" i="3"/>
  <c r="L11" i="3" l="1"/>
  <c r="L10" i="3" s="1"/>
  <c r="M12" i="3"/>
  <c r="M11" i="3" l="1"/>
  <c r="M10" i="3" s="1"/>
  <c r="N12" i="3"/>
  <c r="N11" i="3" l="1"/>
  <c r="N10" i="3" s="1"/>
  <c r="O12" i="3"/>
  <c r="O11" i="3" l="1"/>
  <c r="O10" i="3" s="1"/>
  <c r="P12" i="3"/>
  <c r="P11" i="3" l="1"/>
  <c r="P10" i="3" s="1"/>
  <c r="Q12" i="3"/>
  <c r="Q11" i="3" l="1"/>
  <c r="Q10" i="3" s="1"/>
  <c r="R12" i="3"/>
  <c r="R11" i="3" l="1"/>
  <c r="R10" i="3" s="1"/>
  <c r="S12" i="3"/>
  <c r="S11" i="3" l="1"/>
  <c r="S10" i="3" s="1"/>
  <c r="T12" i="3"/>
  <c r="T11" i="3" l="1"/>
  <c r="T10" i="3" s="1"/>
  <c r="U12" i="3"/>
  <c r="U11" i="3" l="1"/>
  <c r="U10" i="3" s="1"/>
  <c r="V12" i="3"/>
  <c r="V11" i="3" l="1"/>
  <c r="V10" i="3" s="1"/>
  <c r="W12" i="3"/>
  <c r="W11" i="3" l="1"/>
  <c r="W10" i="3" s="1"/>
  <c r="X12" i="3"/>
  <c r="X11" i="3" l="1"/>
  <c r="X10" i="3" s="1"/>
  <c r="Y12" i="3"/>
  <c r="Y11" i="3" l="1"/>
  <c r="Y10" i="3" s="1"/>
  <c r="Z12" i="3"/>
  <c r="Z11" i="3" l="1"/>
  <c r="Z10" i="3" s="1"/>
  <c r="AA12" i="3"/>
  <c r="AD12" i="3" s="1"/>
  <c r="AD11" i="3" l="1"/>
  <c r="AD10" i="3" s="1"/>
  <c r="AD13" i="3"/>
  <c r="AA11" i="3"/>
  <c r="AA10" i="3" s="1"/>
  <c r="AB12" i="3"/>
  <c r="AE12" i="3" s="1"/>
  <c r="AE11" i="3" l="1"/>
  <c r="AE10" i="3" s="1"/>
  <c r="AE13" i="3"/>
  <c r="AB11" i="3"/>
  <c r="AB10" i="3" s="1"/>
  <c r="AC12" i="3"/>
  <c r="AF12" i="3" l="1"/>
  <c r="AC11" i="3"/>
  <c r="AC10" i="3" s="1"/>
  <c r="AF13" i="3" l="1"/>
  <c r="AF11" i="3"/>
  <c r="AF10" i="3" s="1"/>
  <c r="AJ5" i="3" l="1"/>
  <c r="AJ4" i="3"/>
  <c r="D6" i="3"/>
  <c r="D7" i="3"/>
</calcChain>
</file>

<file path=xl/sharedStrings.xml><?xml version="1.0" encoding="utf-8"?>
<sst xmlns="http://schemas.openxmlformats.org/spreadsheetml/2006/main" count="33" uniqueCount="30">
  <si>
    <t>Férié</t>
  </si>
  <si>
    <t>Noël</t>
  </si>
  <si>
    <t xml:space="preserve"> </t>
  </si>
  <si>
    <t>DEBUT</t>
  </si>
  <si>
    <t>FIN</t>
  </si>
  <si>
    <t>Salariés</t>
  </si>
  <si>
    <t>N° Semaine</t>
  </si>
  <si>
    <t>Dates</t>
  </si>
  <si>
    <t>Jour de l'an</t>
  </si>
  <si>
    <t>Lundi de Pâques</t>
  </si>
  <si>
    <t>Assomption</t>
  </si>
  <si>
    <t>Ascension</t>
  </si>
  <si>
    <t>Lundi de Pentecôte</t>
  </si>
  <si>
    <t>Fête Nationale</t>
  </si>
  <si>
    <t>en h</t>
  </si>
  <si>
    <t>en j</t>
  </si>
  <si>
    <t>Fête du Travail</t>
  </si>
  <si>
    <t>La Toussaint</t>
  </si>
  <si>
    <t>Armistice</t>
  </si>
  <si>
    <t>Heures nonTravaillés</t>
  </si>
  <si>
    <t>heures travailées</t>
  </si>
  <si>
    <t>Nb jours non travaillés</t>
  </si>
  <si>
    <t>Nb jours travaillés</t>
  </si>
  <si>
    <t>Nb heures travaillées</t>
  </si>
  <si>
    <t>Nb heures non travaillées</t>
  </si>
  <si>
    <t>Jours FERIES</t>
  </si>
  <si>
    <t>Noms des jours feriés</t>
  </si>
  <si>
    <t>Pentecote</t>
  </si>
  <si>
    <t>Pâques</t>
  </si>
  <si>
    <t>8 mai 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</si>
</sst>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-"/>
    <numFmt numFmtId="165" formatCode="ddd"/>
    <numFmt numFmtId="166" formatCode="dd"/>
    <numFmt numFmtId="167" formatCode="mmmm\ \-\ yyyy"/>
  </numFmts>
  <fonts count="15" x14ac:knownFonts="1">
    <font>
      <sz val="11"/>
      <color theme="1"/>
      <name val="Calibri"/>
      <family val="2"/>
      <scheme val="minor"/>
    </font>
    <font>
      <sz val="22"/>
      <color theme="1"/>
      <name val="Book Antiqua"/>
      <family val="1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1"/>
      <color rgb="FF333333"/>
      <name val="Arial"/>
      <family val="2"/>
    </font>
    <font>
      <sz val="8"/>
      <color theme="1"/>
      <name val="Book Antiqua"/>
      <family val="1"/>
    </font>
    <font>
      <sz val="11"/>
      <color theme="1"/>
      <name val="Book Antiqua"/>
      <family val="1"/>
    </font>
    <font>
      <sz val="14"/>
      <color theme="1"/>
      <name val="Book Antiqua"/>
      <family val="1"/>
    </font>
    <font>
      <sz val="11"/>
      <color rgb="FF303030"/>
      <name val="Verdana"/>
      <family val="2"/>
    </font>
    <font>
      <sz val="11"/>
      <color rgb="FF141414"/>
      <name val="Arial"/>
      <family val="2"/>
    </font>
    <font>
      <sz val="10"/>
      <color theme="1"/>
      <name val="Arial"/>
      <family val="2"/>
    </font>
    <font>
      <sz val="9"/>
      <color rgb="FF2E3C1F"/>
      <name val="Lucida Sans Unicode"/>
      <family val="2"/>
    </font>
    <font>
      <b/>
      <sz val="9"/>
      <color rgb="FF2E3C1F"/>
      <name val="Lucida Sans Unicode"/>
      <family val="2"/>
    </font>
    <font>
      <sz val="11"/>
      <color rgb="FF2E3C1F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D0D0D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2">
    <xf numFmtId="0" fontId="0" fillId="0" borderId="0" xfId="0"/>
    <xf numFmtId="0" fontId="0" fillId="0" borderId="0" xfId="0" applyFont="1" applyAlignment="1">
      <alignment shrinkToFit="1"/>
    </xf>
    <xf numFmtId="0" fontId="0" fillId="0" borderId="0" xfId="0" applyAlignment="1">
      <alignment shrinkToFit="1"/>
    </xf>
    <xf numFmtId="0" fontId="0" fillId="0" borderId="0" xfId="0" applyBorder="1" applyAlignment="1">
      <alignment horizontal="center" shrinkToFit="1"/>
    </xf>
    <xf numFmtId="0" fontId="0" fillId="0" borderId="0" xfId="0" applyFont="1" applyBorder="1" applyAlignment="1">
      <alignment horizontal="center" shrinkToFit="1"/>
    </xf>
    <xf numFmtId="164" fontId="0" fillId="0" borderId="0" xfId="0" applyNumberFormat="1" applyFont="1" applyAlignment="1">
      <alignment shrinkToFit="1"/>
    </xf>
    <xf numFmtId="14" fontId="0" fillId="0" borderId="0" xfId="0" applyNumberFormat="1" applyAlignment="1">
      <alignment shrinkToFit="1"/>
    </xf>
    <xf numFmtId="14" fontId="4" fillId="0" borderId="0" xfId="0" applyNumberFormat="1" applyFont="1"/>
    <xf numFmtId="17" fontId="1" fillId="0" borderId="0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166" fontId="0" fillId="0" borderId="1" xfId="0" applyNumberFormat="1" applyFont="1" applyBorder="1" applyAlignment="1">
      <alignment horizontal="center" vertical="center" shrinkToFit="1"/>
    </xf>
    <xf numFmtId="166" fontId="0" fillId="0" borderId="9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165" fontId="0" fillId="0" borderId="1" xfId="0" applyNumberFormat="1" applyFont="1" applyBorder="1" applyAlignment="1">
      <alignment horizontal="center" vertical="center" shrinkToFit="1"/>
    </xf>
    <xf numFmtId="165" fontId="0" fillId="0" borderId="9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shrinkToFit="1"/>
    </xf>
    <xf numFmtId="0" fontId="8" fillId="0" borderId="0" xfId="0" applyFont="1"/>
    <xf numFmtId="0" fontId="9" fillId="0" borderId="0" xfId="0" applyFont="1"/>
    <xf numFmtId="0" fontId="1" fillId="0" borderId="0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shrinkToFit="1"/>
    </xf>
    <xf numFmtId="17" fontId="10" fillId="0" borderId="0" xfId="0" applyNumberFormat="1" applyFont="1" applyBorder="1" applyAlignment="1">
      <alignment horizontal="center" vertical="center" shrinkToFit="1"/>
    </xf>
    <xf numFmtId="0" fontId="0" fillId="2" borderId="9" xfId="0" applyFont="1" applyFill="1" applyBorder="1" applyAlignment="1">
      <alignment horizontal="center" vertical="center" shrinkToFit="1"/>
    </xf>
    <xf numFmtId="166" fontId="0" fillId="2" borderId="9" xfId="0" applyNumberFormat="1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0" borderId="0" xfId="0" applyFill="1" applyAlignment="1">
      <alignment shrinkToFit="1"/>
    </xf>
    <xf numFmtId="14" fontId="0" fillId="0" borderId="9" xfId="0" applyNumberFormat="1" applyBorder="1" applyAlignment="1">
      <alignment horizontal="center" vertical="center" shrinkToFit="1"/>
    </xf>
    <xf numFmtId="14" fontId="0" fillId="0" borderId="12" xfId="0" applyNumberFormat="1" applyBorder="1" applyAlignment="1">
      <alignment horizontal="center" vertical="center" shrinkToFit="1"/>
    </xf>
    <xf numFmtId="0" fontId="12" fillId="5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166" fontId="7" fillId="0" borderId="9" xfId="0" applyNumberFormat="1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0" fillId="5" borderId="12" xfId="0" applyFont="1" applyFill="1" applyBorder="1" applyAlignment="1">
      <alignment horizontal="center" vertical="center" shrinkToFit="1"/>
    </xf>
    <xf numFmtId="165" fontId="13" fillId="0" borderId="14" xfId="0" applyNumberFormat="1" applyFont="1" applyFill="1" applyBorder="1" applyAlignment="1">
      <alignment horizontal="center" vertical="center" wrapText="1"/>
    </xf>
    <xf numFmtId="14" fontId="14" fillId="0" borderId="9" xfId="0" applyNumberFormat="1" applyFont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shrinkToFit="1"/>
    </xf>
    <xf numFmtId="0" fontId="0" fillId="2" borderId="12" xfId="0" applyFont="1" applyFill="1" applyBorder="1" applyAlignment="1">
      <alignment horizontal="center" vertical="center" shrinkToFit="1"/>
    </xf>
    <xf numFmtId="14" fontId="6" fillId="0" borderId="13" xfId="0" applyNumberFormat="1" applyFont="1" applyBorder="1" applyAlignment="1">
      <alignment horizontal="centerContinuous" vertical="center" shrinkToFit="1"/>
    </xf>
    <xf numFmtId="14" fontId="5" fillId="0" borderId="0" xfId="0" applyNumberFormat="1" applyFont="1" applyBorder="1" applyAlignment="1">
      <alignment horizontal="centerContinuous" vertical="center" shrinkToFit="1"/>
    </xf>
    <xf numFmtId="0" fontId="12" fillId="5" borderId="18" xfId="0" applyFont="1" applyFill="1" applyBorder="1" applyAlignment="1">
      <alignment horizontal="centerContinuous" vertical="center"/>
    </xf>
    <xf numFmtId="0" fontId="12" fillId="5" borderId="19" xfId="0" applyFont="1" applyFill="1" applyBorder="1" applyAlignment="1">
      <alignment horizontal="centerContinuous" vertical="center"/>
    </xf>
    <xf numFmtId="0" fontId="0" fillId="0" borderId="0" xfId="0" applyNumberFormat="1" applyAlignment="1">
      <alignment wrapText="1" shrinkToFit="1"/>
    </xf>
    <xf numFmtId="0" fontId="0" fillId="0" borderId="0" xfId="0" applyNumberFormat="1" applyAlignment="1">
      <alignment shrinkToFit="1"/>
    </xf>
    <xf numFmtId="0" fontId="11" fillId="3" borderId="22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0" fontId="0" fillId="0" borderId="22" xfId="0" applyBorder="1" applyAlignment="1">
      <alignment vertical="center" shrinkToFit="1"/>
    </xf>
    <xf numFmtId="0" fontId="0" fillId="0" borderId="28" xfId="0" applyBorder="1" applyAlignment="1">
      <alignment vertical="center" shrinkToFit="1"/>
    </xf>
    <xf numFmtId="0" fontId="0" fillId="0" borderId="22" xfId="0" applyBorder="1" applyAlignment="1">
      <alignment vertical="center"/>
    </xf>
    <xf numFmtId="0" fontId="0" fillId="0" borderId="28" xfId="0" applyBorder="1" applyAlignment="1">
      <alignment vertical="center"/>
    </xf>
    <xf numFmtId="15" fontId="11" fillId="3" borderId="28" xfId="0" applyNumberFormat="1" applyFont="1" applyFill="1" applyBorder="1" applyAlignment="1">
      <alignment vertical="center" wrapText="1"/>
    </xf>
    <xf numFmtId="0" fontId="0" fillId="0" borderId="25" xfId="0" applyBorder="1" applyAlignment="1">
      <alignment vertical="center"/>
    </xf>
    <xf numFmtId="0" fontId="0" fillId="0" borderId="29" xfId="0" applyBorder="1" applyAlignment="1">
      <alignment vertical="center"/>
    </xf>
    <xf numFmtId="0" fontId="11" fillId="3" borderId="22" xfId="0" applyFont="1" applyFill="1" applyBorder="1" applyAlignment="1">
      <alignment vertical="center"/>
    </xf>
    <xf numFmtId="49" fontId="11" fillId="3" borderId="22" xfId="0" applyNumberFormat="1" applyFont="1" applyFill="1" applyBorder="1" applyAlignment="1">
      <alignment vertical="center" wrapText="1"/>
    </xf>
    <xf numFmtId="0" fontId="0" fillId="0" borderId="18" xfId="0" applyBorder="1" applyAlignment="1">
      <alignment horizontal="centerContinuous"/>
    </xf>
    <xf numFmtId="0" fontId="0" fillId="0" borderId="20" xfId="0" applyBorder="1" applyAlignment="1">
      <alignment horizontal="centerContinuous"/>
    </xf>
    <xf numFmtId="0" fontId="3" fillId="6" borderId="18" xfId="0" applyFont="1" applyFill="1" applyBorder="1" applyAlignment="1">
      <alignment horizontal="center" shrinkToFit="1"/>
    </xf>
    <xf numFmtId="0" fontId="3" fillId="6" borderId="19" xfId="0" applyFont="1" applyFill="1" applyBorder="1" applyAlignment="1">
      <alignment horizontal="center" shrinkToFit="1"/>
    </xf>
    <xf numFmtId="17" fontId="7" fillId="5" borderId="15" xfId="0" applyNumberFormat="1" applyFont="1" applyFill="1" applyBorder="1" applyAlignment="1">
      <alignment horizontal="center" vertical="center" shrinkToFit="1"/>
    </xf>
    <xf numFmtId="17" fontId="7" fillId="5" borderId="16" xfId="0" applyNumberFormat="1" applyFont="1" applyFill="1" applyBorder="1" applyAlignment="1">
      <alignment horizontal="center" vertical="center" shrinkToFit="1"/>
    </xf>
    <xf numFmtId="17" fontId="7" fillId="5" borderId="17" xfId="0" applyNumberFormat="1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6" borderId="8" xfId="0" applyFont="1" applyFill="1" applyBorder="1" applyAlignment="1">
      <alignment horizontal="center" shrinkToFit="1"/>
    </xf>
    <xf numFmtId="0" fontId="3" fillId="6" borderId="1" xfId="0" applyFont="1" applyFill="1" applyBorder="1" applyAlignment="1">
      <alignment horizontal="center" shrinkToFit="1"/>
    </xf>
    <xf numFmtId="17" fontId="3" fillId="7" borderId="8" xfId="0" applyNumberFormat="1" applyFont="1" applyFill="1" applyBorder="1" applyAlignment="1">
      <alignment horizontal="center" vertical="center" shrinkToFit="1"/>
    </xf>
    <xf numFmtId="17" fontId="3" fillId="7" borderId="1" xfId="0" applyNumberFormat="1" applyFont="1" applyFill="1" applyBorder="1" applyAlignment="1">
      <alignment horizontal="center" vertical="center" shrinkToFit="1"/>
    </xf>
    <xf numFmtId="0" fontId="3" fillId="7" borderId="10" xfId="0" applyFont="1" applyFill="1" applyBorder="1" applyAlignment="1">
      <alignment horizontal="center" shrinkToFit="1"/>
    </xf>
    <xf numFmtId="0" fontId="3" fillId="7" borderId="11" xfId="0" applyFont="1" applyFill="1" applyBorder="1" applyAlignment="1">
      <alignment horizontal="center" shrinkToFit="1"/>
    </xf>
    <xf numFmtId="167" fontId="1" fillId="0" borderId="2" xfId="0" applyNumberFormat="1" applyFont="1" applyBorder="1" applyAlignment="1">
      <alignment horizontal="center" vertical="center" shrinkToFit="1"/>
    </xf>
    <xf numFmtId="167" fontId="1" fillId="0" borderId="3" xfId="0" applyNumberFormat="1" applyFont="1" applyBorder="1" applyAlignment="1">
      <alignment horizontal="center" vertical="center" shrinkToFit="1"/>
    </xf>
    <xf numFmtId="167" fontId="1" fillId="0" borderId="4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shrinkToFit="1"/>
    </xf>
    <xf numFmtId="0" fontId="0" fillId="0" borderId="6" xfId="0" applyBorder="1" applyAlignment="1">
      <alignment horizontal="center" shrinkToFit="1"/>
    </xf>
    <xf numFmtId="0" fontId="0" fillId="0" borderId="10" xfId="0" applyBorder="1" applyAlignment="1">
      <alignment horizontal="center" shrinkToFit="1"/>
    </xf>
    <xf numFmtId="0" fontId="0" fillId="0" borderId="11" xfId="0" applyBorder="1" applyAlignment="1">
      <alignment horizontal="center" shrinkToFit="1"/>
    </xf>
    <xf numFmtId="0" fontId="0" fillId="0" borderId="22" xfId="0" applyBorder="1" applyAlignment="1" applyProtection="1">
      <alignment horizontal="centerContinuous"/>
      <protection locked="0"/>
    </xf>
    <xf numFmtId="0" fontId="0" fillId="0" borderId="23" xfId="0" applyBorder="1" applyAlignment="1" applyProtection="1">
      <alignment horizontal="centerContinuous"/>
      <protection locked="0"/>
    </xf>
    <xf numFmtId="0" fontId="0" fillId="0" borderId="22" xfId="0" applyBorder="1" applyAlignment="1">
      <alignment horizontal="centerContinuous"/>
    </xf>
    <xf numFmtId="0" fontId="0" fillId="0" borderId="23" xfId="0" applyBorder="1" applyAlignment="1">
      <alignment horizontal="centerContinuous"/>
    </xf>
    <xf numFmtId="0" fontId="0" fillId="0" borderId="25" xfId="0" applyBorder="1" applyAlignment="1">
      <alignment horizontal="centerContinuous"/>
    </xf>
    <xf numFmtId="0" fontId="0" fillId="0" borderId="26" xfId="0" applyBorder="1" applyAlignment="1">
      <alignment horizontal="centerContinuous"/>
    </xf>
    <xf numFmtId="166" fontId="0" fillId="0" borderId="20" xfId="0" applyNumberFormat="1" applyBorder="1" applyAlignment="1">
      <alignment horizontal="centerContinuous"/>
    </xf>
    <xf numFmtId="166" fontId="0" fillId="0" borderId="21" xfId="0" applyNumberFormat="1" applyBorder="1" applyAlignment="1">
      <alignment horizontal="centerContinuous"/>
    </xf>
    <xf numFmtId="166" fontId="0" fillId="0" borderId="23" xfId="0" applyNumberFormat="1" applyBorder="1" applyAlignment="1">
      <alignment horizontal="centerContinuous"/>
    </xf>
    <xf numFmtId="166" fontId="0" fillId="0" borderId="24" xfId="0" applyNumberFormat="1" applyBorder="1" applyAlignment="1">
      <alignment horizontal="centerContinuous"/>
    </xf>
    <xf numFmtId="166" fontId="0" fillId="0" borderId="26" xfId="0" applyNumberFormat="1" applyBorder="1" applyAlignment="1">
      <alignment horizontal="centerContinuous"/>
    </xf>
    <xf numFmtId="166" fontId="0" fillId="0" borderId="27" xfId="0" applyNumberFormat="1" applyBorder="1" applyAlignment="1">
      <alignment horizontal="centerContinuous"/>
    </xf>
  </cellXfs>
  <cellStyles count="2">
    <cellStyle name="Normal" xfId="0" builtinId="0"/>
    <cellStyle name="Normal 2" xfId="1"/>
  </cellStyles>
  <dxfs count="4"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bgColor theme="4" tint="0.79998168889431442"/>
        </patternFill>
      </fill>
    </dxf>
  </dxfs>
  <tableStyles count="0" defaultTableStyle="TableStyleMedium2" defaultPivotStyle="PivotStyleLight16"/>
  <colors>
    <mruColors>
      <color rgb="FFB2B2B2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109905</xdr:colOff>
      <xdr:row>14</xdr:row>
      <xdr:rowOff>153864</xdr:rowOff>
    </xdr:from>
    <xdr:to>
      <xdr:col>31</xdr:col>
      <xdr:colOff>51289</xdr:colOff>
      <xdr:row>21</xdr:row>
      <xdr:rowOff>36634</xdr:rowOff>
    </xdr:to>
    <xdr:sp macro="" textlink="">
      <xdr:nvSpPr>
        <xdr:cNvPr id="2" name="ZoneTexte 1"/>
        <xdr:cNvSpPr txBox="1"/>
      </xdr:nvSpPr>
      <xdr:spPr>
        <a:xfrm>
          <a:off x="1311520" y="4022479"/>
          <a:ext cx="7326923" cy="1758463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12000">
              <a:schemeClr val="accent1">
                <a:tint val="44500"/>
                <a:satMod val="160000"/>
              </a:schemeClr>
            </a:gs>
            <a:gs pos="100000">
              <a:schemeClr val="bg1"/>
            </a:gs>
          </a:gsLst>
          <a:lin ang="135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1)  </a:t>
          </a:r>
          <a:r>
            <a:rPr lang="fr-FR" sz="900" b="1" u="sng">
              <a:solidFill>
                <a:srgbClr val="FF0000"/>
              </a:solidFill>
            </a:rPr>
            <a:t>PROSCRIRE</a:t>
          </a:r>
          <a:r>
            <a:rPr lang="fr-FR" sz="900" b="1" u="sng" baseline="0">
              <a:solidFill>
                <a:srgbClr val="FF0000"/>
              </a:solidFill>
            </a:rPr>
            <a:t> la fusion </a:t>
          </a:r>
          <a:r>
            <a:rPr lang="fr-FR" sz="900" baseline="0"/>
            <a:t>de cellules; préférer le Format "Alignement" "Horizontal" "Centré sur plusieurs colonnes"</a:t>
          </a:r>
        </a:p>
        <a:p>
          <a:r>
            <a:rPr lang="fr-FR" sz="900" baseline="0"/>
            <a:t>	et </a:t>
          </a:r>
          <a:r>
            <a:rPr lang="fr-FR" sz="900" u="sng" baseline="0"/>
            <a:t>réserver les fusions pour des zones hors calculs</a:t>
          </a:r>
          <a:r>
            <a:rPr lang="fr-FR" sz="900" baseline="0"/>
            <a:t>, sinon c'est la cata ! (</a:t>
          </a:r>
          <a:r>
            <a:rPr lang="fr-FR" sz="900" i="1" baseline="0"/>
            <a:t>voir en B2 et B3  ou en X4 à X8</a:t>
          </a:r>
          <a:r>
            <a:rPr lang="fr-FR" sz="900" baseline="0"/>
            <a:t>)</a:t>
          </a:r>
        </a:p>
        <a:p>
          <a:r>
            <a:rPr lang="fr-FR" sz="900" baseline="0"/>
            <a:t>2)  Il y a beaucoup de noms "inutiles" en Gestionnaire, puisque se rapportant à une seule cellule, ou non rattachés (#Ref) ===&gt; </a:t>
          </a:r>
          <a:r>
            <a:rPr lang="fr-FR" sz="900" i="1" baseline="0"/>
            <a:t>non modifié</a:t>
          </a:r>
        </a:p>
        <a:p>
          <a:r>
            <a:rPr lang="fr-FR" sz="900" baseline="0"/>
            <a:t>	par contre, il manquait des noms pour les tableaux  de ref ====&gt;  </a:t>
          </a:r>
          <a:r>
            <a:rPr lang="fr-FR" sz="900" i="1" baseline="0"/>
            <a:t>ajoutés par sécurité</a:t>
          </a:r>
        </a:p>
        <a:p>
          <a:r>
            <a:rPr lang="fr-FR" sz="900" baseline="0"/>
            <a:t>3)  j'ai simplifié les MFC ====&gt; </a:t>
          </a:r>
          <a:r>
            <a:rPr lang="fr-FR" sz="900" i="1" baseline="0"/>
            <a:t>inutiles ou doublons virés</a:t>
          </a:r>
          <a:r>
            <a:rPr lang="fr-FR" sz="900" baseline="0"/>
            <a:t>.</a:t>
          </a:r>
        </a:p>
        <a:p>
          <a:r>
            <a:rPr lang="fr-FR" sz="900" baseline="0"/>
            <a:t>4)  Pourquoi "_xlfn.ISOWEEKNUM(...12)"  ?   pour les n° de semaine, prendre la fonction (en français) :  NO.SEMAINE()   ====&gt; </a:t>
          </a:r>
          <a:r>
            <a:rPr lang="fr-FR" sz="900" i="1" baseline="0"/>
            <a:t>remplacée</a:t>
          </a:r>
          <a:endParaRPr lang="fr-FR" sz="900" baseline="0"/>
        </a:p>
        <a:p>
          <a:r>
            <a:rPr lang="fr-FR" sz="900" baseline="0"/>
            <a:t>5)  Formules en fin de mois (&gt;28)  + Nbre J et H travaillés  ====&gt; </a:t>
          </a:r>
          <a:r>
            <a:rPr lang="fr-FR" sz="900" i="1" baseline="0"/>
            <a:t>rectifiées</a:t>
          </a:r>
        </a:p>
        <a:p>
          <a:r>
            <a:rPr lang="fr-FR" sz="900" baseline="0"/>
            <a:t>6)  Pour les noms de jours fériés, la formule est matricielle ,  validée par  [Ctrl] + [Maj] + [Enter]  </a:t>
          </a:r>
          <a:r>
            <a:rPr lang="fr-FR" sz="900" u="sng" baseline="0"/>
            <a:t>simultanés.</a:t>
          </a:r>
        </a:p>
        <a:p>
          <a:r>
            <a:rPr lang="fr-FR" sz="900" u="none" baseline="0"/>
            <a:t>7)  J'ai pas compris en B5  ??</a:t>
          </a:r>
        </a:p>
        <a:p>
          <a:endParaRPr lang="fr-FR" sz="800" u="none" baseline="0"/>
        </a:p>
        <a:p>
          <a:r>
            <a:rPr lang="fr-FR" sz="900" u="none" baseline="0"/>
            <a:t>Bonne suite</a:t>
          </a:r>
        </a:p>
        <a:p>
          <a:endParaRPr lang="fr-FR" sz="900" u="none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tabSelected="1" zoomScale="130" zoomScaleNormal="130" workbookViewId="0">
      <selection activeCell="A18" sqref="A18"/>
    </sheetView>
  </sheetViews>
  <sheetFormatPr baseColWidth="10" defaultRowHeight="15" x14ac:dyDescent="0.25"/>
  <cols>
    <col min="1" max="1" width="10.140625" style="2" customWidth="1"/>
    <col min="2" max="32" width="4" style="1" customWidth="1"/>
    <col min="33" max="33" width="13" style="2" bestFit="1" customWidth="1"/>
    <col min="34" max="35" width="11.42578125" style="2" customWidth="1"/>
    <col min="36" max="36" width="13.28515625" style="2" bestFit="1" customWidth="1"/>
    <col min="37" max="16384" width="11.42578125" style="2"/>
  </cols>
  <sheetData>
    <row r="1" spans="1:37" ht="32.25" customHeight="1" thickBot="1" x14ac:dyDescent="0.3">
      <c r="A1" s="73">
        <f>B2</f>
        <v>43221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5"/>
      <c r="AG1" s="6"/>
    </row>
    <row r="2" spans="1:37" ht="17.25" customHeight="1" thickBot="1" x14ac:dyDescent="0.35">
      <c r="A2" s="24" t="s">
        <v>3</v>
      </c>
      <c r="B2" s="41">
        <v>43221</v>
      </c>
      <c r="C2" s="41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G2" s="6"/>
      <c r="AH2" s="60" t="s">
        <v>21</v>
      </c>
      <c r="AI2" s="61"/>
      <c r="AJ2" s="32">
        <f>COUNTIF(B14:AF14,"&gt;1")</f>
        <v>0</v>
      </c>
    </row>
    <row r="3" spans="1:37" ht="17.25" customHeight="1" thickBot="1" x14ac:dyDescent="0.35">
      <c r="A3" s="24" t="s">
        <v>4</v>
      </c>
      <c r="B3" s="42">
        <f>EOMONTH(B2,0)</f>
        <v>43251</v>
      </c>
      <c r="C3" s="4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62" t="s">
        <v>26</v>
      </c>
      <c r="Y3" s="63"/>
      <c r="Z3" s="63"/>
      <c r="AA3" s="63"/>
      <c r="AB3" s="63"/>
      <c r="AC3" s="63"/>
      <c r="AD3" s="63"/>
      <c r="AE3" s="64"/>
      <c r="AG3" s="6"/>
      <c r="AH3" s="67" t="s">
        <v>24</v>
      </c>
      <c r="AI3" s="68"/>
      <c r="AJ3" s="33">
        <f>SUMIF(B14:AF14,"&gt;1",B14:AF14)</f>
        <v>0</v>
      </c>
    </row>
    <row r="4" spans="1:37" ht="17.25" customHeight="1" thickBot="1" x14ac:dyDescent="0.3">
      <c r="A4" s="8"/>
      <c r="B4" s="8"/>
      <c r="C4" s="8"/>
      <c r="D4" s="8"/>
      <c r="E4" s="8"/>
      <c r="F4" s="2"/>
      <c r="G4" s="2"/>
      <c r="H4" s="2"/>
      <c r="I4" s="8"/>
      <c r="J4" s="2"/>
      <c r="K4" s="8"/>
      <c r="L4" s="22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58" t="str">
        <f t="array" aca="1" ref="X4" ca="1">IFERROR(OFFSET($AH$8,MATCH(0&amp;"VRAI",COUNTIF(X$3:X3,NOMFERIE)&amp;(MONTH(FERIE)=MONTH(B$2)),0),0),"")</f>
        <v>Fête du Travail</v>
      </c>
      <c r="Y4" s="59"/>
      <c r="Z4" s="59"/>
      <c r="AA4" s="59"/>
      <c r="AB4" s="59"/>
      <c r="AC4" s="59"/>
      <c r="AD4" s="86">
        <f t="array" aca="1" ref="AD4" ca="1">IFERROR(OFFSET($AJ$8,MATCH(0&amp;"VRAI",COUNTIF(X$3:X3,NOMFERIE)&amp;(MONTH(FERIE)=MONTH(B$2)),0),0),"")</f>
        <v>43221</v>
      </c>
      <c r="AE4" s="87"/>
      <c r="AG4" s="20"/>
      <c r="AH4" s="69" t="s">
        <v>22</v>
      </c>
      <c r="AI4" s="70"/>
      <c r="AJ4" s="34">
        <f>NETWORKDAYS(B13,MAX(AC13:AF13),AJ9:AJ21)-AJ2</f>
        <v>19</v>
      </c>
    </row>
    <row r="5" spans="1:37" ht="19.5" thickBot="1" x14ac:dyDescent="0.35">
      <c r="A5" s="76" t="s">
        <v>19</v>
      </c>
      <c r="B5" s="77"/>
      <c r="C5" s="77"/>
      <c r="D5" s="27">
        <f>SUMIF(B14:AF14,"&gt;1",B14:AF14)</f>
        <v>0</v>
      </c>
      <c r="F5" s="2"/>
      <c r="G5" s="2"/>
      <c r="H5" s="2"/>
      <c r="X5" s="80" t="str">
        <f t="array" aca="1" ref="X5" ca="1">IFERROR(OFFSET($AH$8,MATCH(0&amp;"VRAI",COUNTIF(X$3:X4,NOMFERIE)&amp;(MONTH(FERIE)=MONTH(B$2)),0),0),"")</f>
        <v>8 mai 1945</v>
      </c>
      <c r="Y5" s="81"/>
      <c r="Z5" s="81"/>
      <c r="AA5" s="81"/>
      <c r="AB5" s="81"/>
      <c r="AC5" s="81"/>
      <c r="AD5" s="88">
        <f t="array" aca="1" ref="AD5" ca="1">IFERROR(OFFSET($AJ$8,MATCH(0&amp;"VRAI",COUNTIF(X$3:X4,NOMFERIE)&amp;(MONTH(FERIE)=MONTH(B$2)),0),0),"")</f>
        <v>43228</v>
      </c>
      <c r="AE5" s="89"/>
      <c r="AH5" s="71" t="s">
        <v>23</v>
      </c>
      <c r="AI5" s="72"/>
      <c r="AJ5" s="35">
        <f>(NETWORKDAYS(B13,MAX(AC13:AF13),AJ9:AJ21))*7</f>
        <v>133</v>
      </c>
    </row>
    <row r="6" spans="1:37" x14ac:dyDescent="0.25">
      <c r="A6" s="65" t="s">
        <v>20</v>
      </c>
      <c r="B6" s="66"/>
      <c r="C6" s="23" t="s">
        <v>14</v>
      </c>
      <c r="D6" s="25">
        <f>(NETWORKDAYS(B13,AF13,AJ9:AJ21))*7</f>
        <v>133</v>
      </c>
      <c r="F6" s="2"/>
      <c r="J6" s="20"/>
      <c r="K6" s="20"/>
      <c r="X6" s="82" t="str">
        <f t="array" aca="1" ref="X6" ca="1">IFERROR(OFFSET($AH$8,MATCH(0&amp;"VRAI",COUNTIF(X$3:X5,NOMFERIE)&amp;(MONTH(FERIE)=MONTH(B$2)),0),0),"")</f>
        <v>Ascension</v>
      </c>
      <c r="Y6" s="83"/>
      <c r="Z6" s="83"/>
      <c r="AA6" s="83"/>
      <c r="AB6" s="83"/>
      <c r="AC6" s="83"/>
      <c r="AD6" s="88">
        <f t="array" aca="1" ref="AD6" ca="1">IFERROR(OFFSET($AJ$8,MATCH(0&amp;"VRAI",COUNTIF(X$3:X5,NOMFERIE)&amp;(MONTH(FERIE)=MONTH(B$2)),0),0),"")</f>
        <v>43230</v>
      </c>
      <c r="AE6" s="89"/>
      <c r="AG6" s="6"/>
    </row>
    <row r="7" spans="1:37" ht="15.75" thickBot="1" x14ac:dyDescent="0.3">
      <c r="A7" s="65"/>
      <c r="B7" s="66"/>
      <c r="C7" s="23" t="s">
        <v>15</v>
      </c>
      <c r="D7" s="26">
        <f>NETWORKDAYS(B13,AF13,AJ9:AJ21)-AJ2</f>
        <v>19</v>
      </c>
      <c r="F7" s="5"/>
      <c r="O7" s="1" t="s">
        <v>2</v>
      </c>
      <c r="R7" s="1" t="s">
        <v>2</v>
      </c>
      <c r="X7" s="82" t="str">
        <f t="array" aca="1" ref="X7" ca="1">IFERROR(OFFSET($AH$8,MATCH(0&amp;"VRAI",COUNTIF(X$3:X6,NOMFERIE)&amp;(MONTH(FERIE)=MONTH(B$2)),0),0),"")</f>
        <v>Pentecote</v>
      </c>
      <c r="Y7" s="83"/>
      <c r="Z7" s="83"/>
      <c r="AA7" s="83"/>
      <c r="AB7" s="83"/>
      <c r="AC7" s="83"/>
      <c r="AD7" s="88">
        <f t="array" aca="1" ref="AD7" ca="1">IFERROR(OFFSET($AJ$8,MATCH(0&amp;"VRAI",COUNTIF(X$3:X6,NOMFERIE)&amp;(MONTH(FERIE)=MONTH(B$2)),0),0),"")</f>
        <v>43240</v>
      </c>
      <c r="AE7" s="89"/>
      <c r="AG7" s="7"/>
    </row>
    <row r="8" spans="1:37" ht="15.75" thickBot="1" x14ac:dyDescent="0.3">
      <c r="A8" s="78" t="s">
        <v>0</v>
      </c>
      <c r="B8" s="79"/>
      <c r="C8" s="79"/>
      <c r="D8" s="36">
        <f ca="1">COUNTA(X4:X8)</f>
        <v>5</v>
      </c>
      <c r="X8" s="84" t="str">
        <f t="array" aca="1" ref="X8" ca="1">IFERROR(OFFSET($AH$8,MATCH(0&amp;"VRAI",COUNTIF(X$3:X7,NOMFERIE)&amp;(MONTH(FERIE)=MONTH(B$2)),0),0),"")</f>
        <v>Lundi de Pentecôte</v>
      </c>
      <c r="Y8" s="85"/>
      <c r="Z8" s="85"/>
      <c r="AA8" s="85"/>
      <c r="AB8" s="85"/>
      <c r="AC8" s="85"/>
      <c r="AD8" s="90">
        <f t="array" aca="1" ref="AD8" ca="1">IFERROR(OFFSET($AJ$8,MATCH(0&amp;"VRAI",COUNTIF(X$3:X7,NOMFERIE)&amp;(MONTH(FERIE)=MONTH(B$2)),0),0),"")</f>
        <v>43241</v>
      </c>
      <c r="AE8" s="91"/>
      <c r="AH8" s="43" t="s">
        <v>25</v>
      </c>
      <c r="AI8" s="44"/>
      <c r="AJ8" s="31">
        <f>YEAR(B2)</f>
        <v>2018</v>
      </c>
      <c r="AK8" s="28"/>
    </row>
    <row r="9" spans="1:37" ht="15.75" thickBot="1" x14ac:dyDescent="0.3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H9" s="47" t="s">
        <v>8</v>
      </c>
      <c r="AI9" s="48"/>
      <c r="AJ9" s="38">
        <f>DATE(SAISIR_ANNEES,1,1)</f>
        <v>43101</v>
      </c>
      <c r="AK9" s="37">
        <f>AJ9</f>
        <v>43101</v>
      </c>
    </row>
    <row r="10" spans="1:37" ht="30" customHeight="1" x14ac:dyDescent="0.25">
      <c r="A10" s="9" t="s">
        <v>6</v>
      </c>
      <c r="B10" s="10" t="str">
        <f>IF(B11="L",WEEKNUM(B12),"")</f>
        <v/>
      </c>
      <c r="C10" s="10" t="str">
        <f t="shared" ref="C10:AF10" si="0">IF(C11="L",WEEKNUM(C12),"")</f>
        <v/>
      </c>
      <c r="D10" s="10" t="str">
        <f t="shared" si="0"/>
        <v/>
      </c>
      <c r="E10" s="10" t="str">
        <f t="shared" si="0"/>
        <v/>
      </c>
      <c r="F10" s="10" t="str">
        <f t="shared" si="0"/>
        <v/>
      </c>
      <c r="G10" s="10" t="str">
        <f t="shared" si="0"/>
        <v/>
      </c>
      <c r="H10" s="10">
        <f t="shared" si="0"/>
        <v>19</v>
      </c>
      <c r="I10" s="10" t="str">
        <f t="shared" si="0"/>
        <v/>
      </c>
      <c r="J10" s="10" t="str">
        <f t="shared" si="0"/>
        <v/>
      </c>
      <c r="K10" s="10" t="str">
        <f t="shared" si="0"/>
        <v/>
      </c>
      <c r="L10" s="10" t="str">
        <f t="shared" si="0"/>
        <v/>
      </c>
      <c r="M10" s="10" t="str">
        <f t="shared" si="0"/>
        <v/>
      </c>
      <c r="N10" s="10" t="str">
        <f t="shared" si="0"/>
        <v/>
      </c>
      <c r="O10" s="10">
        <f t="shared" si="0"/>
        <v>20</v>
      </c>
      <c r="P10" s="10" t="str">
        <f t="shared" si="0"/>
        <v/>
      </c>
      <c r="Q10" s="10" t="str">
        <f t="shared" si="0"/>
        <v/>
      </c>
      <c r="R10" s="10" t="str">
        <f t="shared" si="0"/>
        <v/>
      </c>
      <c r="S10" s="10" t="str">
        <f t="shared" si="0"/>
        <v/>
      </c>
      <c r="T10" s="10" t="str">
        <f t="shared" si="0"/>
        <v/>
      </c>
      <c r="U10" s="10" t="str">
        <f t="shared" si="0"/>
        <v/>
      </c>
      <c r="V10" s="10">
        <f t="shared" si="0"/>
        <v>21</v>
      </c>
      <c r="W10" s="10" t="str">
        <f t="shared" si="0"/>
        <v/>
      </c>
      <c r="X10" s="10" t="str">
        <f t="shared" si="0"/>
        <v/>
      </c>
      <c r="Y10" s="10" t="str">
        <f t="shared" si="0"/>
        <v/>
      </c>
      <c r="Z10" s="10" t="str">
        <f t="shared" si="0"/>
        <v/>
      </c>
      <c r="AA10" s="10" t="str">
        <f t="shared" si="0"/>
        <v/>
      </c>
      <c r="AB10" s="10" t="str">
        <f t="shared" si="0"/>
        <v/>
      </c>
      <c r="AC10" s="10">
        <f t="shared" si="0"/>
        <v>22</v>
      </c>
      <c r="AD10" s="10" t="str">
        <f t="shared" ref="AD10" si="1">IF(AD11="L",WEEKNUM(AD12),"")</f>
        <v/>
      </c>
      <c r="AE10" s="10" t="str">
        <f t="shared" ref="AE10" si="2">IF(AE11="L",WEEKNUM(AE12),"")</f>
        <v/>
      </c>
      <c r="AF10" s="11" t="str">
        <f t="shared" si="0"/>
        <v/>
      </c>
      <c r="AH10" s="49" t="s">
        <v>28</v>
      </c>
      <c r="AI10" s="50"/>
      <c r="AJ10" s="38">
        <f>ROUND(DATE(SAISIR_ANNEES,4,MOD(234-11*MOD(SAISIR_ANNEES,19),30))/7,0)*7-6</f>
        <v>43191</v>
      </c>
      <c r="AK10" s="37">
        <f t="shared" ref="AK10:AK21" si="3">AJ10</f>
        <v>43191</v>
      </c>
    </row>
    <row r="11" spans="1:37" ht="30" customHeight="1" x14ac:dyDescent="0.25">
      <c r="A11" s="65" t="s">
        <v>7</v>
      </c>
      <c r="B11" s="12" t="str">
        <f t="shared" ref="B11:AC11" si="4">CHOOSE(WEEKDAY(B12),"D","L","M","M","J","V","S")</f>
        <v>M</v>
      </c>
      <c r="C11" s="12" t="str">
        <f t="shared" si="4"/>
        <v>M</v>
      </c>
      <c r="D11" s="12" t="str">
        <f t="shared" si="4"/>
        <v>J</v>
      </c>
      <c r="E11" s="12" t="str">
        <f t="shared" si="4"/>
        <v>V</v>
      </c>
      <c r="F11" s="12" t="str">
        <f t="shared" si="4"/>
        <v>S</v>
      </c>
      <c r="G11" s="12" t="str">
        <f t="shared" si="4"/>
        <v>D</v>
      </c>
      <c r="H11" s="12" t="str">
        <f t="shared" si="4"/>
        <v>L</v>
      </c>
      <c r="I11" s="12" t="str">
        <f t="shared" si="4"/>
        <v>M</v>
      </c>
      <c r="J11" s="12" t="str">
        <f t="shared" si="4"/>
        <v>M</v>
      </c>
      <c r="K11" s="12" t="str">
        <f t="shared" si="4"/>
        <v>J</v>
      </c>
      <c r="L11" s="12" t="str">
        <f t="shared" si="4"/>
        <v>V</v>
      </c>
      <c r="M11" s="12" t="str">
        <f t="shared" si="4"/>
        <v>S</v>
      </c>
      <c r="N11" s="12" t="str">
        <f t="shared" si="4"/>
        <v>D</v>
      </c>
      <c r="O11" s="12" t="str">
        <f t="shared" si="4"/>
        <v>L</v>
      </c>
      <c r="P11" s="12" t="str">
        <f t="shared" si="4"/>
        <v>M</v>
      </c>
      <c r="Q11" s="12" t="str">
        <f t="shared" si="4"/>
        <v>M</v>
      </c>
      <c r="R11" s="12" t="str">
        <f t="shared" si="4"/>
        <v>J</v>
      </c>
      <c r="S11" s="12" t="str">
        <f t="shared" si="4"/>
        <v>V</v>
      </c>
      <c r="T11" s="12" t="str">
        <f t="shared" si="4"/>
        <v>S</v>
      </c>
      <c r="U11" s="12" t="str">
        <f t="shared" si="4"/>
        <v>D</v>
      </c>
      <c r="V11" s="12" t="str">
        <f t="shared" si="4"/>
        <v>L</v>
      </c>
      <c r="W11" s="12" t="str">
        <f t="shared" si="4"/>
        <v>M</v>
      </c>
      <c r="X11" s="12" t="str">
        <f t="shared" si="4"/>
        <v>M</v>
      </c>
      <c r="Y11" s="12" t="str">
        <f t="shared" si="4"/>
        <v>J</v>
      </c>
      <c r="Z11" s="12" t="str">
        <f t="shared" si="4"/>
        <v>V</v>
      </c>
      <c r="AA11" s="12" t="str">
        <f t="shared" si="4"/>
        <v>S</v>
      </c>
      <c r="AB11" s="12" t="str">
        <f t="shared" si="4"/>
        <v>D</v>
      </c>
      <c r="AC11" s="12" t="str">
        <f t="shared" si="4"/>
        <v>L</v>
      </c>
      <c r="AD11" s="12" t="str">
        <f t="shared" ref="AD11:AE11" si="5">IF(AD12="","",CHOOSE(WEEKDAY(AD12),"D","L","M","M","J","V","S"))</f>
        <v>M</v>
      </c>
      <c r="AE11" s="12" t="str">
        <f t="shared" si="5"/>
        <v>M</v>
      </c>
      <c r="AF11" s="13" t="str">
        <f>IF(AF12="","",CHOOSE(WEEKDAY(AF12),"D","L","M","M","J","V","S"))</f>
        <v>J</v>
      </c>
      <c r="AH11" s="51" t="s">
        <v>9</v>
      </c>
      <c r="AI11" s="52"/>
      <c r="AJ11" s="29">
        <f>AJ10+1</f>
        <v>43192</v>
      </c>
      <c r="AK11" s="37">
        <f t="shared" si="3"/>
        <v>43192</v>
      </c>
    </row>
    <row r="12" spans="1:37" ht="24" customHeight="1" x14ac:dyDescent="0.25">
      <c r="A12" s="65"/>
      <c r="B12" s="14">
        <f>B2</f>
        <v>43221</v>
      </c>
      <c r="C12" s="14">
        <f>B12+1</f>
        <v>43222</v>
      </c>
      <c r="D12" s="14">
        <f t="shared" ref="D12:AC12" si="6">C12+1</f>
        <v>43223</v>
      </c>
      <c r="E12" s="14">
        <f t="shared" si="6"/>
        <v>43224</v>
      </c>
      <c r="F12" s="14">
        <f t="shared" si="6"/>
        <v>43225</v>
      </c>
      <c r="G12" s="14">
        <f t="shared" si="6"/>
        <v>43226</v>
      </c>
      <c r="H12" s="14">
        <f t="shared" si="6"/>
        <v>43227</v>
      </c>
      <c r="I12" s="14">
        <f t="shared" si="6"/>
        <v>43228</v>
      </c>
      <c r="J12" s="14">
        <f t="shared" si="6"/>
        <v>43229</v>
      </c>
      <c r="K12" s="14">
        <f t="shared" si="6"/>
        <v>43230</v>
      </c>
      <c r="L12" s="14">
        <f t="shared" si="6"/>
        <v>43231</v>
      </c>
      <c r="M12" s="14">
        <f t="shared" si="6"/>
        <v>43232</v>
      </c>
      <c r="N12" s="14">
        <f t="shared" si="6"/>
        <v>43233</v>
      </c>
      <c r="O12" s="14">
        <f t="shared" si="6"/>
        <v>43234</v>
      </c>
      <c r="P12" s="14">
        <f t="shared" si="6"/>
        <v>43235</v>
      </c>
      <c r="Q12" s="14">
        <f t="shared" si="6"/>
        <v>43236</v>
      </c>
      <c r="R12" s="14">
        <f t="shared" si="6"/>
        <v>43237</v>
      </c>
      <c r="S12" s="14">
        <f t="shared" si="6"/>
        <v>43238</v>
      </c>
      <c r="T12" s="14">
        <f t="shared" si="6"/>
        <v>43239</v>
      </c>
      <c r="U12" s="14">
        <f t="shared" si="6"/>
        <v>43240</v>
      </c>
      <c r="V12" s="14">
        <f t="shared" si="6"/>
        <v>43241</v>
      </c>
      <c r="W12" s="14">
        <f t="shared" si="6"/>
        <v>43242</v>
      </c>
      <c r="X12" s="14">
        <f t="shared" si="6"/>
        <v>43243</v>
      </c>
      <c r="Y12" s="14">
        <f t="shared" si="6"/>
        <v>43244</v>
      </c>
      <c r="Z12" s="14">
        <f t="shared" si="6"/>
        <v>43245</v>
      </c>
      <c r="AA12" s="14">
        <f t="shared" si="6"/>
        <v>43246</v>
      </c>
      <c r="AB12" s="14">
        <f t="shared" si="6"/>
        <v>43247</v>
      </c>
      <c r="AC12" s="14">
        <f t="shared" si="6"/>
        <v>43248</v>
      </c>
      <c r="AD12" s="14">
        <f t="shared" ref="AD12:AE12" si="7">IF(MONTH(AA12)=MONTH(AA12+3),AA12+3,"")</f>
        <v>43249</v>
      </c>
      <c r="AE12" s="14">
        <f t="shared" si="7"/>
        <v>43250</v>
      </c>
      <c r="AF12" s="15">
        <f>IF(MONTH(AC12)=MONTH(AC12+3),AC12+3,"")</f>
        <v>43251</v>
      </c>
      <c r="AH12" s="51" t="s">
        <v>16</v>
      </c>
      <c r="AI12" s="52"/>
      <c r="AJ12" s="29">
        <f>DATE(SAISIR_ANNEES,5,1)</f>
        <v>43221</v>
      </c>
      <c r="AK12" s="37">
        <f t="shared" si="3"/>
        <v>43221</v>
      </c>
    </row>
    <row r="13" spans="1:37" ht="24" customHeight="1" x14ac:dyDescent="0.25">
      <c r="A13" s="16"/>
      <c r="B13" s="17">
        <f>B2</f>
        <v>43221</v>
      </c>
      <c r="C13" s="17">
        <f>B13+1</f>
        <v>43222</v>
      </c>
      <c r="D13" s="17">
        <f t="shared" ref="D13:AC13" si="8">C13+1</f>
        <v>43223</v>
      </c>
      <c r="E13" s="17">
        <f t="shared" si="8"/>
        <v>43224</v>
      </c>
      <c r="F13" s="17">
        <f t="shared" si="8"/>
        <v>43225</v>
      </c>
      <c r="G13" s="17">
        <f t="shared" si="8"/>
        <v>43226</v>
      </c>
      <c r="H13" s="17">
        <f t="shared" si="8"/>
        <v>43227</v>
      </c>
      <c r="I13" s="17">
        <f t="shared" si="8"/>
        <v>43228</v>
      </c>
      <c r="J13" s="17">
        <f t="shared" si="8"/>
        <v>43229</v>
      </c>
      <c r="K13" s="17">
        <f t="shared" si="8"/>
        <v>43230</v>
      </c>
      <c r="L13" s="17">
        <f t="shared" si="8"/>
        <v>43231</v>
      </c>
      <c r="M13" s="17">
        <f t="shared" si="8"/>
        <v>43232</v>
      </c>
      <c r="N13" s="17">
        <f t="shared" si="8"/>
        <v>43233</v>
      </c>
      <c r="O13" s="17">
        <f t="shared" si="8"/>
        <v>43234</v>
      </c>
      <c r="P13" s="17">
        <f t="shared" si="8"/>
        <v>43235</v>
      </c>
      <c r="Q13" s="17">
        <f t="shared" si="8"/>
        <v>43236</v>
      </c>
      <c r="R13" s="17">
        <f t="shared" si="8"/>
        <v>43237</v>
      </c>
      <c r="S13" s="17">
        <f t="shared" si="8"/>
        <v>43238</v>
      </c>
      <c r="T13" s="17">
        <f t="shared" si="8"/>
        <v>43239</v>
      </c>
      <c r="U13" s="17">
        <f t="shared" si="8"/>
        <v>43240</v>
      </c>
      <c r="V13" s="17">
        <f t="shared" si="8"/>
        <v>43241</v>
      </c>
      <c r="W13" s="17">
        <f t="shared" si="8"/>
        <v>43242</v>
      </c>
      <c r="X13" s="17">
        <f t="shared" si="8"/>
        <v>43243</v>
      </c>
      <c r="Y13" s="17">
        <f t="shared" si="8"/>
        <v>43244</v>
      </c>
      <c r="Z13" s="17">
        <f t="shared" si="8"/>
        <v>43245</v>
      </c>
      <c r="AA13" s="17">
        <f t="shared" si="8"/>
        <v>43246</v>
      </c>
      <c r="AB13" s="17">
        <f t="shared" si="8"/>
        <v>43247</v>
      </c>
      <c r="AC13" s="17">
        <f t="shared" si="8"/>
        <v>43248</v>
      </c>
      <c r="AD13" s="17">
        <f t="shared" ref="AD13:AE13" si="9">IF(AD12="","",AC13+1)</f>
        <v>43249</v>
      </c>
      <c r="AE13" s="17">
        <f t="shared" si="9"/>
        <v>43250</v>
      </c>
      <c r="AF13" s="18">
        <f>IF(AF12="","",AE13+1)</f>
        <v>43251</v>
      </c>
      <c r="AH13" s="57" t="s">
        <v>29</v>
      </c>
      <c r="AI13" s="53"/>
      <c r="AJ13" s="29">
        <f>DATE(SAISIR_ANNEES,5,8)</f>
        <v>43228</v>
      </c>
      <c r="AK13" s="37">
        <f t="shared" si="3"/>
        <v>43228</v>
      </c>
    </row>
    <row r="14" spans="1:37" ht="30.75" customHeight="1" thickBot="1" x14ac:dyDescent="0.3">
      <c r="A14" s="19" t="s">
        <v>5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40"/>
      <c r="AH14" s="51" t="s">
        <v>11</v>
      </c>
      <c r="AI14" s="52"/>
      <c r="AJ14" s="29">
        <f>AJ10+39</f>
        <v>43230</v>
      </c>
      <c r="AK14" s="37">
        <f t="shared" si="3"/>
        <v>43230</v>
      </c>
    </row>
    <row r="15" spans="1:37" ht="27" customHeight="1" x14ac:dyDescent="0.25">
      <c r="A15" s="45"/>
      <c r="C15" s="20"/>
      <c r="AG15" s="20"/>
      <c r="AH15" s="49" t="s">
        <v>27</v>
      </c>
      <c r="AI15" s="50"/>
      <c r="AJ15" s="29">
        <f>AJ10+49</f>
        <v>43240</v>
      </c>
      <c r="AK15" s="37">
        <f t="shared" si="3"/>
        <v>43240</v>
      </c>
    </row>
    <row r="16" spans="1:37" ht="30" customHeight="1" x14ac:dyDescent="0.25">
      <c r="A16" s="46"/>
      <c r="D16" s="21"/>
      <c r="F16"/>
      <c r="J16" s="1" t="s">
        <v>2</v>
      </c>
      <c r="Q16" s="1" t="s">
        <v>2</v>
      </c>
      <c r="AH16" s="51" t="s">
        <v>12</v>
      </c>
      <c r="AI16" s="52"/>
      <c r="AJ16" s="29">
        <f>AJ10+50</f>
        <v>43241</v>
      </c>
      <c r="AK16" s="37">
        <f t="shared" si="3"/>
        <v>43241</v>
      </c>
    </row>
    <row r="17" spans="34:37" ht="30" customHeight="1" x14ac:dyDescent="0.25">
      <c r="AH17" s="56" t="s">
        <v>13</v>
      </c>
      <c r="AI17" s="48"/>
      <c r="AJ17" s="29">
        <f>DATE(SAISIR_ANNEES,7,14)</f>
        <v>43295</v>
      </c>
      <c r="AK17" s="37">
        <f t="shared" si="3"/>
        <v>43295</v>
      </c>
    </row>
    <row r="18" spans="34:37" x14ac:dyDescent="0.25">
      <c r="AH18" s="51" t="s">
        <v>10</v>
      </c>
      <c r="AI18" s="52"/>
      <c r="AJ18" s="29">
        <f>DATE(SAISIR_ANNEES,8,15)</f>
        <v>43327</v>
      </c>
      <c r="AK18" s="37">
        <f t="shared" si="3"/>
        <v>43327</v>
      </c>
    </row>
    <row r="19" spans="34:37" x14ac:dyDescent="0.25">
      <c r="AH19" s="51" t="s">
        <v>17</v>
      </c>
      <c r="AI19" s="52"/>
      <c r="AJ19" s="29">
        <f>DATE(SAISIR_ANNEES,11,1)</f>
        <v>43405</v>
      </c>
      <c r="AK19" s="37">
        <f t="shared" si="3"/>
        <v>43405</v>
      </c>
    </row>
    <row r="20" spans="34:37" x14ac:dyDescent="0.25">
      <c r="AH20" s="51" t="s">
        <v>18</v>
      </c>
      <c r="AI20" s="52"/>
      <c r="AJ20" s="29">
        <f>DATE(SAISIR_ANNEES,11,11)</f>
        <v>43415</v>
      </c>
      <c r="AK20" s="37">
        <f t="shared" si="3"/>
        <v>43415</v>
      </c>
    </row>
    <row r="21" spans="34:37" ht="15.75" thickBot="1" x14ac:dyDescent="0.3">
      <c r="AH21" s="54" t="s">
        <v>1</v>
      </c>
      <c r="AI21" s="55"/>
      <c r="AJ21" s="30">
        <f>DATE(SAISIR_ANNEES,12,25)</f>
        <v>43459</v>
      </c>
      <c r="AK21" s="37">
        <f t="shared" si="3"/>
        <v>43459</v>
      </c>
    </row>
  </sheetData>
  <mergeCells count="10">
    <mergeCell ref="A1:AE1"/>
    <mergeCell ref="A5:C5"/>
    <mergeCell ref="A8:C8"/>
    <mergeCell ref="AH2:AI2"/>
    <mergeCell ref="X3:AE3"/>
    <mergeCell ref="A11:A12"/>
    <mergeCell ref="A6:B7"/>
    <mergeCell ref="AH3:AI3"/>
    <mergeCell ref="AH4:AI4"/>
    <mergeCell ref="AH5:AI5"/>
  </mergeCells>
  <conditionalFormatting sqref="B10:AF14">
    <cfRule type="expression" dxfId="3" priority="19">
      <formula>OR(WEEKDAY(B$13,2)=6,WEEKDAY(B$13,2)=7)</formula>
    </cfRule>
  </conditionalFormatting>
  <conditionalFormatting sqref="B14:AF14">
    <cfRule type="cellIs" dxfId="2" priority="4" operator="between">
      <formula>1</formula>
      <formula>7</formula>
    </cfRule>
  </conditionalFormatting>
  <conditionalFormatting sqref="B11:AF14">
    <cfRule type="expression" dxfId="1" priority="2">
      <formula>OR(B$13=$AJ$9:$AJ$21)</formula>
    </cfRule>
  </conditionalFormatting>
  <conditionalFormatting sqref="AD14:AF14">
    <cfRule type="expression" dxfId="0" priority="1">
      <formula>AD12=""</formula>
    </cfRule>
  </conditionalFormatting>
  <pageMargins left="0.19685039370078741" right="0" top="0.27559055118110237" bottom="0.6692913385826772" header="0" footer="0"/>
  <pageSetup paperSize="9" orientation="landscape" horizontalDpi="4294967293" verticalDpi="4294967293" r:id="rId1"/>
  <ignoredErrors>
    <ignoredError sqref="X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Planning</vt:lpstr>
      <vt:lpstr>FERIE</vt:lpstr>
      <vt:lpstr>FERIES</vt:lpstr>
      <vt:lpstr>NOMFERIE</vt:lpstr>
      <vt:lpstr>SAISIR_ANNEES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FMJB</dc:creator>
  <cp:lastModifiedBy>T</cp:lastModifiedBy>
  <cp:lastPrinted>2017-11-26T21:29:18Z</cp:lastPrinted>
  <dcterms:created xsi:type="dcterms:W3CDTF">2017-11-18T09:49:13Z</dcterms:created>
  <dcterms:modified xsi:type="dcterms:W3CDTF">2017-11-30T00:50:10Z</dcterms:modified>
</cp:coreProperties>
</file>