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600"/>
  </bookViews>
  <sheets>
    <sheet name="prix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2" i="2" l="1"/>
  <c r="J43" i="2"/>
  <c r="J34" i="2"/>
  <c r="F55" i="2" l="1"/>
  <c r="H55" i="2" s="1"/>
  <c r="J55" i="2" s="1"/>
  <c r="F54" i="2"/>
  <c r="H54" i="2" s="1"/>
  <c r="F53" i="2"/>
  <c r="H53" i="2" s="1"/>
  <c r="F52" i="2"/>
  <c r="F51" i="2"/>
  <c r="H51" i="2" s="1"/>
  <c r="F50" i="2"/>
  <c r="H50" i="2" s="1"/>
  <c r="F41" i="2"/>
  <c r="H41" i="2" s="1"/>
  <c r="H52" i="2" l="1"/>
  <c r="H56" i="2" s="1"/>
  <c r="J56" i="2"/>
  <c r="F56" i="2"/>
  <c r="K56" i="2" s="1"/>
  <c r="L56" i="2" s="1"/>
  <c r="F46" i="2" l="1"/>
  <c r="H46" i="2" s="1"/>
  <c r="J46" i="2" s="1"/>
  <c r="F45" i="2"/>
  <c r="H45" i="2" s="1"/>
  <c r="F44" i="2"/>
  <c r="F43" i="2"/>
  <c r="F42" i="2"/>
  <c r="H42" i="2" s="1"/>
  <c r="F37" i="2"/>
  <c r="H37" i="2" s="1"/>
  <c r="J37" i="2" s="1"/>
  <c r="F36" i="2"/>
  <c r="H36" i="2" s="1"/>
  <c r="F35" i="2"/>
  <c r="H35" i="2" s="1"/>
  <c r="F34" i="2"/>
  <c r="F33" i="2"/>
  <c r="H33" i="2" s="1"/>
  <c r="F32" i="2"/>
  <c r="H32" i="2" s="1"/>
  <c r="F21" i="2"/>
  <c r="F22" i="2"/>
  <c r="H22" i="2" s="1"/>
  <c r="F23" i="2"/>
  <c r="H23" i="2" s="1"/>
  <c r="F24" i="2"/>
  <c r="H24" i="2" s="1"/>
  <c r="F25" i="2"/>
  <c r="H25" i="2" s="1"/>
  <c r="F26" i="2"/>
  <c r="H26" i="2" s="1"/>
  <c r="F27" i="2" l="1"/>
  <c r="H21" i="2"/>
  <c r="H43" i="2"/>
  <c r="H47" i="2" s="1"/>
  <c r="J38" i="2"/>
  <c r="F47" i="2"/>
  <c r="K47" i="2" s="1"/>
  <c r="L47" i="2" s="1"/>
  <c r="H44" i="2"/>
  <c r="J47" i="2" s="1"/>
  <c r="H34" i="2"/>
  <c r="H38" i="2" s="1"/>
  <c r="F38" i="2"/>
  <c r="K38" i="2" l="1"/>
  <c r="L38" i="2" s="1"/>
  <c r="J27" i="2"/>
  <c r="H27" i="2"/>
  <c r="G15" i="2"/>
  <c r="G13" i="2"/>
  <c r="G14" i="2"/>
  <c r="G11" i="2"/>
  <c r="G10" i="2"/>
</calcChain>
</file>

<file path=xl/sharedStrings.xml><?xml version="1.0" encoding="utf-8"?>
<sst xmlns="http://schemas.openxmlformats.org/spreadsheetml/2006/main" count="108" uniqueCount="48">
  <si>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</si>
  <si>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</si>
  <si>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</si>
  <si>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</si>
  <si>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</si>
  <si>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</si>
  <si>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</si>
  <si>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</si>
  <si>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</si>
  <si>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 xml:space="preserve">transformation de surface annexe &lt;-&gt; habitable </t>
  </si>
  <si>
    <t xml:space="preserve">surface de garage maconné </t>
  </si>
  <si>
    <t>m² de</t>
  </si>
  <si>
    <t xml:space="preserve">surface  de sous-sol maconné </t>
  </si>
  <si>
    <t>surface auvent sur console ou poteau bois</t>
  </si>
  <si>
    <t xml:space="preserve">m² de </t>
  </si>
  <si>
    <t>SURFACES ET AGRANDISSEMENTS - ETUDE</t>
  </si>
  <si>
    <t>Principes de base:Toute suppression d'option entraine une moins value à hauteur de 50% de la prestation.Le remplacement d'une prestation par une autre dans le même poste (ou même catégorie), est valorisé au coût réel.</t>
  </si>
  <si>
    <t>Les suppléments pour agrandissement ne comprennent ni création de pièce supplémentaire ni surface vitrée supplémentaire.L'agrandissement de la pièce de vie au détriment des chambres  doit faire l'objet des plus-values adéquates (carrelage additionnel…).Pour tout agrandissement, ajouter les prestations vendues en sus tels que débords de toit, parasismique…</t>
  </si>
  <si>
    <t>UNITE</t>
  </si>
  <si>
    <t xml:space="preserve">HT </t>
  </si>
  <si>
    <t xml:space="preserve">TVA </t>
  </si>
  <si>
    <t xml:space="preserve">TTC </t>
  </si>
  <si>
    <t>QTE</t>
  </si>
  <si>
    <t xml:space="preserve">PRIX </t>
  </si>
  <si>
    <t>surface  habitable ( partie RDC</t>
  </si>
  <si>
    <t>surface  habitable ( partie ETAGE )</t>
  </si>
  <si>
    <t xml:space="preserve">donne + ou - 252 € </t>
  </si>
  <si>
    <t xml:space="preserve">l'idée genérale est de trouver le solde de m² non transformés et de leur appliquer là où ils se trouvent une décote de moitié prix en prenant en compte les surfaces RDC ETAGE GARAGE  SOUS SOL et AUVENT </t>
  </si>
  <si>
    <t xml:space="preserve">ecarts totaux </t>
  </si>
  <si>
    <t xml:space="preserve"> ici on est positif sur l'écart total  donc tous les prix restent à 100 % du prix de base </t>
  </si>
  <si>
    <t>EXEMPLE 1</t>
  </si>
  <si>
    <t>EXEMPLE 2</t>
  </si>
  <si>
    <t>EXEMPLE 3</t>
  </si>
  <si>
    <t xml:space="preserve">on obtient </t>
  </si>
  <si>
    <t xml:space="preserve">il faudrait </t>
  </si>
  <si>
    <t xml:space="preserve"> moitié prix</t>
  </si>
  <si>
    <r>
      <rPr>
        <sz val="11"/>
        <color rgb="FFFF0000"/>
        <rFont val="Calibri"/>
        <family val="2"/>
      </rPr>
      <t xml:space="preserve">13,3 </t>
    </r>
    <r>
      <rPr>
        <sz val="11"/>
        <color theme="1"/>
        <rFont val="Calibri"/>
        <family val="2"/>
        <scheme val="minor"/>
      </rPr>
      <t xml:space="preserve">m² *405/2 et </t>
    </r>
    <r>
      <rPr>
        <sz val="11"/>
        <color rgb="FF0070C0"/>
        <rFont val="Calibri"/>
        <family val="2"/>
        <scheme val="minor"/>
      </rPr>
      <t>3,5</t>
    </r>
    <r>
      <rPr>
        <sz val="11"/>
        <color theme="1"/>
        <rFont val="Calibri"/>
        <family val="2"/>
        <scheme val="minor"/>
      </rPr>
      <t xml:space="preserve"> m² *405</t>
    </r>
  </si>
  <si>
    <r>
      <rPr>
        <sz val="11"/>
        <color rgb="FFFF0000"/>
        <rFont val="Calibri"/>
        <family val="2"/>
      </rPr>
      <t xml:space="preserve">2,18 </t>
    </r>
    <r>
      <rPr>
        <sz val="11"/>
        <color theme="1"/>
        <rFont val="Calibri"/>
        <family val="2"/>
        <scheme val="minor"/>
      </rPr>
      <t xml:space="preserve">m² * 405/2 et </t>
    </r>
    <r>
      <rPr>
        <sz val="11"/>
        <color rgb="FF0070C0"/>
        <rFont val="Calibri"/>
        <family val="2"/>
        <scheme val="minor"/>
      </rPr>
      <t>20,02</t>
    </r>
    <r>
      <rPr>
        <sz val="11"/>
        <color theme="1"/>
        <rFont val="Calibri"/>
        <family val="2"/>
        <scheme val="minor"/>
      </rPr>
      <t xml:space="preserve"> *405</t>
    </r>
  </si>
  <si>
    <r>
      <rPr>
        <sz val="11"/>
        <color rgb="FFFF0000"/>
        <rFont val="Calibri"/>
        <family val="2"/>
      </rPr>
      <t>6,45</t>
    </r>
    <r>
      <rPr>
        <sz val="11"/>
        <color theme="1"/>
        <rFont val="Calibri"/>
        <family val="2"/>
        <scheme val="minor"/>
      </rPr>
      <t xml:space="preserve"> m² *405/2 et (</t>
    </r>
    <r>
      <rPr>
        <sz val="11"/>
        <color rgb="FF0070C0"/>
        <rFont val="Calibri"/>
        <family val="2"/>
        <scheme val="minor"/>
      </rPr>
      <t>29,76-6,45</t>
    </r>
    <r>
      <rPr>
        <sz val="11"/>
        <color theme="1"/>
        <rFont val="Calibri"/>
        <family val="2"/>
        <scheme val="minor"/>
      </rPr>
      <t>)*405</t>
    </r>
  </si>
  <si>
    <r>
      <t xml:space="preserve">condition de départ : que l'écart </t>
    </r>
    <r>
      <rPr>
        <b/>
        <sz val="11"/>
        <color theme="1"/>
        <rFont val="Calibri"/>
        <family val="2"/>
      </rPr>
      <t xml:space="preserve">total </t>
    </r>
    <r>
      <rPr>
        <sz val="11"/>
        <color theme="1"/>
        <rFont val="Calibri"/>
        <family val="2"/>
        <scheme val="minor"/>
      </rPr>
      <t>soit négatif</t>
    </r>
  </si>
  <si>
    <t xml:space="preserve">ensuite : </t>
  </si>
  <si>
    <r>
      <t xml:space="preserve">différence </t>
    </r>
    <r>
      <rPr>
        <sz val="11"/>
        <color rgb="FFFF0000"/>
        <rFont val="Calibri"/>
        <family val="2"/>
      </rPr>
      <t>Ecart total -Ecart auvent</t>
    </r>
  </si>
  <si>
    <r>
      <t xml:space="preserve">différence </t>
    </r>
    <r>
      <rPr>
        <sz val="11"/>
        <color rgb="FF0070C0"/>
        <rFont val="Calibri"/>
        <family val="2"/>
      </rPr>
      <t>Ecart garage (ou sous-sol) - -différence ci-dessus</t>
    </r>
  </si>
  <si>
    <t xml:space="preserve">puis : </t>
  </si>
  <si>
    <t>ATTENTION aux arrondis en colonne prix unitaires : 404,516129032258 # 405,00</t>
  </si>
  <si>
    <t>et pour le auvent :   si(F38&lt;0;(G37/2)*F37;0)</t>
  </si>
  <si>
    <t>formule directe de type :    (à adapter aux bonnes cellules)</t>
  </si>
  <si>
    <r>
      <t xml:space="preserve">        SI(F38&lt;0;((</t>
    </r>
    <r>
      <rPr>
        <sz val="11"/>
        <color rgb="FFFF0000"/>
        <rFont val="Calibri"/>
        <family val="2"/>
      </rPr>
      <t>F38-F37</t>
    </r>
    <r>
      <rPr>
        <sz val="11"/>
        <color theme="1"/>
        <rFont val="Calibri"/>
        <family val="2"/>
        <scheme val="minor"/>
      </rPr>
      <t>)*(G34/2))+((</t>
    </r>
    <r>
      <rPr>
        <sz val="11"/>
        <color rgb="FF0070C0"/>
        <rFont val="Calibri"/>
        <family val="2"/>
        <scheme val="minor"/>
      </rPr>
      <t>F34-F38+F37</t>
    </r>
    <r>
      <rPr>
        <sz val="11"/>
        <color theme="1"/>
        <rFont val="Calibri"/>
        <family val="2"/>
        <scheme val="minor"/>
      </rPr>
      <t>)*G34);F34*G34)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</si>
</sst>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0.0"/>
    <numFmt numFmtId="166" formatCode="_-* #,##0\ [$€-40C]_-;\-* #,##0\ [$€-40C]_-;_-* &quot;-&quot;??\ [$€-40C]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</font>
    <font>
      <sz val="10"/>
      <name val="HelveticaNeueLT Std"/>
      <family val="2"/>
    </font>
    <font>
      <b/>
      <sz val="11"/>
      <color theme="1"/>
      <name val="Calibri"/>
      <family val="2"/>
    </font>
    <font>
      <sz val="11"/>
      <color rgb="FF0070C0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2" fillId="0" borderId="0" xfId="0" applyFont="1"/>
    <xf numFmtId="0" fontId="0" fillId="0" borderId="1" xfId="0" applyBorder="1" applyAlignment="1">
      <alignment horizontal="center"/>
    </xf>
    <xf numFmtId="1" fontId="0" fillId="0" borderId="0" xfId="0" applyNumberFormat="1"/>
    <xf numFmtId="166" fontId="0" fillId="0" borderId="0" xfId="0" applyNumberFormat="1"/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7" borderId="0" xfId="0" applyFill="1"/>
    <xf numFmtId="166" fontId="0" fillId="7" borderId="0" xfId="0" applyNumberFormat="1" applyFill="1"/>
    <xf numFmtId="164" fontId="0" fillId="7" borderId="0" xfId="3" applyNumberFormat="1" applyFont="1" applyFill="1"/>
    <xf numFmtId="165" fontId="0" fillId="7" borderId="0" xfId="0" applyNumberFormat="1" applyFill="1"/>
    <xf numFmtId="0" fontId="9" fillId="0" borderId="1" xfId="0" applyFont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0" fillId="3" borderId="0" xfId="0" applyFill="1"/>
  </cellXfs>
  <cellStyles count="4">
    <cellStyle name="Monétaire" xfId="3" builtinId="4"/>
    <cellStyle name="Normal" xfId="0" builtinId="0"/>
    <cellStyle name="Normal 11 2" xfId="2"/>
    <cellStyle name="Normal 12" xfId="1"/>
  </cellStyles>
  <dxfs count="0"/>
  <tableStyles count="0" defaultTableStyle="TableStyleMedium2" defaultPivotStyle="PivotStyleLight16"/>
  <colors>
    <mruColors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152401</xdr:colOff>
      <xdr:row>34</xdr:row>
      <xdr:rowOff>38099</xdr:rowOff>
    </xdr:from>
    <xdr:to>
      <xdr:col>10</xdr:col>
      <xdr:colOff>228601</xdr:colOff>
      <xdr:row>37</xdr:row>
      <xdr:rowOff>85724</xdr:rowOff>
    </xdr:to>
    <xdr:cxnSp macro="">
      <xdr:nvCxnSpPr>
        <xdr:cNvPr id="5" name="Connecteur en arc 4"/>
        <xdr:cNvCxnSpPr/>
      </xdr:nvCxnSpPr>
      <xdr:spPr>
        <a:xfrm rot="5400000">
          <a:off x="10034588" y="10596562"/>
          <a:ext cx="619125" cy="76200"/>
        </a:xfrm>
        <a:prstGeom prst="curvedConnector3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161925</xdr:colOff>
      <xdr:row>43</xdr:row>
      <xdr:rowOff>28576</xdr:rowOff>
    </xdr:from>
    <xdr:to>
      <xdr:col>10</xdr:col>
      <xdr:colOff>238125</xdr:colOff>
      <xdr:row>46</xdr:row>
      <xdr:rowOff>76201</xdr:rowOff>
    </xdr:to>
    <xdr:cxnSp macro="">
      <xdr:nvCxnSpPr>
        <xdr:cNvPr id="6" name="Connecteur en arc 5"/>
        <xdr:cNvCxnSpPr/>
      </xdr:nvCxnSpPr>
      <xdr:spPr>
        <a:xfrm rot="5400000">
          <a:off x="10044112" y="12682539"/>
          <a:ext cx="619125" cy="76200"/>
        </a:xfrm>
        <a:prstGeom prst="curvedConnector3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142875</xdr:colOff>
      <xdr:row>52</xdr:row>
      <xdr:rowOff>19051</xdr:rowOff>
    </xdr:from>
    <xdr:to>
      <xdr:col>10</xdr:col>
      <xdr:colOff>219075</xdr:colOff>
      <xdr:row>55</xdr:row>
      <xdr:rowOff>66676</xdr:rowOff>
    </xdr:to>
    <xdr:cxnSp macro="">
      <xdr:nvCxnSpPr>
        <xdr:cNvPr id="7" name="Connecteur en arc 6"/>
        <xdr:cNvCxnSpPr/>
      </xdr:nvCxnSpPr>
      <xdr:spPr>
        <a:xfrm rot="5400000">
          <a:off x="10025062" y="14768514"/>
          <a:ext cx="619125" cy="76200"/>
        </a:xfrm>
        <a:prstGeom prst="curvedConnector3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266700</xdr:colOff>
      <xdr:row>34</xdr:row>
      <xdr:rowOff>9526</xdr:rowOff>
    </xdr:from>
    <xdr:to>
      <xdr:col>11</xdr:col>
      <xdr:colOff>342900</xdr:colOff>
      <xdr:row>37</xdr:row>
      <xdr:rowOff>57151</xdr:rowOff>
    </xdr:to>
    <xdr:cxnSp macro="">
      <xdr:nvCxnSpPr>
        <xdr:cNvPr id="8" name="Connecteur en arc 7"/>
        <xdr:cNvCxnSpPr/>
      </xdr:nvCxnSpPr>
      <xdr:spPr>
        <a:xfrm rot="5400000">
          <a:off x="10910887" y="10567989"/>
          <a:ext cx="619125" cy="76200"/>
        </a:xfrm>
        <a:prstGeom prst="curvedConnector3">
          <a:avLst/>
        </a:prstGeom>
        <a:ln w="1905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333375</xdr:colOff>
      <xdr:row>43</xdr:row>
      <xdr:rowOff>9526</xdr:rowOff>
    </xdr:from>
    <xdr:to>
      <xdr:col>11</xdr:col>
      <xdr:colOff>409575</xdr:colOff>
      <xdr:row>46</xdr:row>
      <xdr:rowOff>57151</xdr:rowOff>
    </xdr:to>
    <xdr:cxnSp macro="">
      <xdr:nvCxnSpPr>
        <xdr:cNvPr id="10" name="Connecteur en arc 9"/>
        <xdr:cNvCxnSpPr/>
      </xdr:nvCxnSpPr>
      <xdr:spPr>
        <a:xfrm rot="5400000">
          <a:off x="10977562" y="12663489"/>
          <a:ext cx="619125" cy="76200"/>
        </a:xfrm>
        <a:prstGeom prst="curvedConnector3">
          <a:avLst/>
        </a:prstGeom>
        <a:ln w="1905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323850</xdr:colOff>
      <xdr:row>52</xdr:row>
      <xdr:rowOff>19051</xdr:rowOff>
    </xdr:from>
    <xdr:to>
      <xdr:col>11</xdr:col>
      <xdr:colOff>400050</xdr:colOff>
      <xdr:row>55</xdr:row>
      <xdr:rowOff>66676</xdr:rowOff>
    </xdr:to>
    <xdr:cxnSp macro="">
      <xdr:nvCxnSpPr>
        <xdr:cNvPr id="11" name="Connecteur en arc 10"/>
        <xdr:cNvCxnSpPr/>
      </xdr:nvCxnSpPr>
      <xdr:spPr>
        <a:xfrm rot="5400000">
          <a:off x="10968037" y="14768514"/>
          <a:ext cx="619125" cy="76200"/>
        </a:xfrm>
        <a:prstGeom prst="curvedConnector3">
          <a:avLst/>
        </a:prstGeom>
        <a:ln w="1905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59"/>
  <sheetViews>
    <sheetView tabSelected="1" topLeftCell="B13" zoomScaleNormal="100" workbookViewId="0">
      <selection activeCell="L32" sqref="L32"/>
    </sheetView>
  </sheetViews>
  <sheetFormatPr baseColWidth="10" defaultRowHeight="15"/>
  <cols>
    <col min="1" max="1" width="11.5703125" customWidth="1"/>
    <col min="2" max="2" width="48.28515625" customWidth="1"/>
  </cols>
  <sheetData>
    <row r="6" spans="2:8">
      <c r="B6" t="s">
        <v>15</v>
      </c>
    </row>
    <row r="7" spans="2:8">
      <c r="B7" t="s">
        <v>16</v>
      </c>
    </row>
    <row r="8" spans="2:8">
      <c r="B8" t="s">
        <v>17</v>
      </c>
    </row>
    <row r="9" spans="2:8">
      <c r="C9" t="s">
        <v>18</v>
      </c>
      <c r="D9" t="s">
        <v>19</v>
      </c>
      <c r="E9" t="s">
        <v>20</v>
      </c>
      <c r="F9" t="s">
        <v>21</v>
      </c>
      <c r="G9" t="s">
        <v>22</v>
      </c>
      <c r="H9" t="s">
        <v>23</v>
      </c>
    </row>
    <row r="10" spans="2:8">
      <c r="B10" t="s">
        <v>24</v>
      </c>
      <c r="F10" s="1">
        <v>657</v>
      </c>
      <c r="G10">
        <f>+prix!F21</f>
        <v>15.849999999999994</v>
      </c>
      <c r="H10">
        <v>0</v>
      </c>
    </row>
    <row r="11" spans="2:8">
      <c r="B11" t="s">
        <v>25</v>
      </c>
      <c r="F11" s="1">
        <v>621</v>
      </c>
      <c r="G11">
        <f>+prix!F22</f>
        <v>3</v>
      </c>
    </row>
    <row r="12" spans="2:8">
      <c r="B12" t="s">
        <v>9</v>
      </c>
      <c r="F12" s="2" t="s">
        <v>26</v>
      </c>
      <c r="G12">
        <v>0</v>
      </c>
      <c r="H12">
        <v>0</v>
      </c>
    </row>
    <row r="13" spans="2:8">
      <c r="B13" t="s">
        <v>10</v>
      </c>
      <c r="C13" t="s">
        <v>11</v>
      </c>
      <c r="F13" s="1">
        <v>404.51612903225811</v>
      </c>
      <c r="G13">
        <f>+prix!F23</f>
        <v>-16.8</v>
      </c>
      <c r="H13">
        <v>0</v>
      </c>
    </row>
    <row r="14" spans="2:8">
      <c r="B14" t="s">
        <v>12</v>
      </c>
      <c r="C14" t="s">
        <v>11</v>
      </c>
      <c r="F14" s="1">
        <v>348</v>
      </c>
      <c r="G14">
        <f>+prix!F24</f>
        <v>25</v>
      </c>
    </row>
    <row r="15" spans="2:8">
      <c r="B15" t="s">
        <v>13</v>
      </c>
      <c r="C15" t="s">
        <v>14</v>
      </c>
      <c r="F15" s="1">
        <v>254</v>
      </c>
      <c r="G15">
        <f>+prix!F25</f>
        <v>0</v>
      </c>
      <c r="H15">
        <v>0</v>
      </c>
    </row>
    <row r="17" spans="2:13">
      <c r="B17" s="3"/>
    </row>
    <row r="18" spans="2:13">
      <c r="B18" s="4" t="s">
        <v>27</v>
      </c>
    </row>
    <row r="20" spans="2:13">
      <c r="B20" t="s">
        <v>30</v>
      </c>
      <c r="C20" s="5" t="s">
        <v>0</v>
      </c>
      <c r="D20" s="5"/>
      <c r="E20" s="5" t="s">
        <v>1</v>
      </c>
      <c r="F20" s="5" t="s">
        <v>2</v>
      </c>
      <c r="G20" s="5"/>
      <c r="H20" s="5" t="s">
        <v>33</v>
      </c>
      <c r="J20" s="15" t="s">
        <v>34</v>
      </c>
    </row>
    <row r="21" spans="2:13">
      <c r="B21" t="s">
        <v>3</v>
      </c>
      <c r="C21" s="5">
        <v>89.65</v>
      </c>
      <c r="D21" s="5" t="s">
        <v>3</v>
      </c>
      <c r="E21" s="5">
        <v>105.5</v>
      </c>
      <c r="F21" s="5">
        <f t="shared" ref="F21:F26" si="0">+E21-C21</f>
        <v>15.849999999999994</v>
      </c>
      <c r="G21" s="8">
        <v>657</v>
      </c>
      <c r="H21" s="9">
        <f>+G21*F21</f>
        <v>10413.449999999997</v>
      </c>
      <c r="J21" s="15"/>
    </row>
    <row r="22" spans="2:13">
      <c r="B22" t="s">
        <v>4</v>
      </c>
      <c r="C22" s="5">
        <v>22</v>
      </c>
      <c r="D22" s="5" t="s">
        <v>4</v>
      </c>
      <c r="E22" s="5">
        <v>25</v>
      </c>
      <c r="F22" s="5">
        <f t="shared" si="0"/>
        <v>3</v>
      </c>
      <c r="G22" s="8">
        <v>621</v>
      </c>
      <c r="H22" s="9">
        <f t="shared" ref="H22:H26" si="1">+G22*F22</f>
        <v>1863</v>
      </c>
      <c r="J22" s="15"/>
    </row>
    <row r="23" spans="2:13">
      <c r="B23" t="s">
        <v>5</v>
      </c>
      <c r="C23" s="5">
        <v>16.8</v>
      </c>
      <c r="D23" s="5" t="s">
        <v>5</v>
      </c>
      <c r="E23" s="5"/>
      <c r="F23" s="5">
        <f t="shared" si="0"/>
        <v>-16.8</v>
      </c>
      <c r="G23" s="8">
        <v>404.51612903225811</v>
      </c>
      <c r="H23" s="9">
        <f t="shared" si="1"/>
        <v>-6795.8709677419365</v>
      </c>
      <c r="J23" s="15"/>
    </row>
    <row r="24" spans="2:13">
      <c r="B24" t="s">
        <v>6</v>
      </c>
      <c r="C24" s="5">
        <v>0</v>
      </c>
      <c r="D24" s="5" t="s">
        <v>6</v>
      </c>
      <c r="E24" s="5">
        <v>25</v>
      </c>
      <c r="F24" s="5">
        <f t="shared" si="0"/>
        <v>25</v>
      </c>
      <c r="G24" s="8">
        <v>348</v>
      </c>
      <c r="H24" s="9">
        <f t="shared" si="1"/>
        <v>8700</v>
      </c>
      <c r="J24" s="15"/>
    </row>
    <row r="25" spans="2:13">
      <c r="B25" t="s">
        <v>7</v>
      </c>
      <c r="C25" s="5">
        <v>0</v>
      </c>
      <c r="D25" s="5"/>
      <c r="E25" s="5">
        <v>0</v>
      </c>
      <c r="F25" s="5">
        <f t="shared" si="0"/>
        <v>0</v>
      </c>
      <c r="G25" s="8"/>
      <c r="H25" s="9">
        <f t="shared" si="1"/>
        <v>0</v>
      </c>
      <c r="J25" s="15"/>
    </row>
    <row r="26" spans="2:13">
      <c r="B26" t="s">
        <v>8</v>
      </c>
      <c r="C26" s="5">
        <v>12</v>
      </c>
      <c r="D26" s="5" t="s">
        <v>8</v>
      </c>
      <c r="E26" s="5">
        <v>0</v>
      </c>
      <c r="F26" s="5">
        <f t="shared" si="0"/>
        <v>-12</v>
      </c>
      <c r="G26" s="8">
        <v>254</v>
      </c>
      <c r="H26" s="9">
        <f t="shared" si="1"/>
        <v>-3048</v>
      </c>
      <c r="J26" s="15"/>
      <c r="L26" t="s">
        <v>39</v>
      </c>
    </row>
    <row r="27" spans="2:13">
      <c r="B27" s="4" t="s">
        <v>28</v>
      </c>
      <c r="C27" s="4"/>
      <c r="D27" s="4"/>
      <c r="E27" s="4"/>
      <c r="F27" s="24">
        <f>+SUM(F21:F26)</f>
        <v>15.049999999999994</v>
      </c>
      <c r="H27" s="7">
        <f>+SUM(H21:H26)</f>
        <v>11132.579032258061</v>
      </c>
      <c r="J27" s="16">
        <f>+H21+H22+H23+H24+H25+H26</f>
        <v>11132.579032258061</v>
      </c>
      <c r="L27" t="s">
        <v>40</v>
      </c>
      <c r="M27" t="s">
        <v>41</v>
      </c>
    </row>
    <row r="28" spans="2:13">
      <c r="C28" t="s">
        <v>29</v>
      </c>
      <c r="H28" s="6"/>
      <c r="L28" t="s">
        <v>43</v>
      </c>
      <c r="M28" t="s">
        <v>42</v>
      </c>
    </row>
    <row r="29" spans="2:13">
      <c r="H29" s="6"/>
    </row>
    <row r="30" spans="2:13">
      <c r="H30" s="6"/>
      <c r="L30" t="s">
        <v>46</v>
      </c>
    </row>
    <row r="31" spans="2:13">
      <c r="B31" t="s">
        <v>31</v>
      </c>
      <c r="C31" s="5" t="s">
        <v>0</v>
      </c>
      <c r="D31" s="5"/>
      <c r="E31" s="5" t="s">
        <v>1</v>
      </c>
      <c r="F31" s="5" t="s">
        <v>2</v>
      </c>
      <c r="G31" s="5"/>
      <c r="H31" s="5" t="s">
        <v>33</v>
      </c>
      <c r="J31" s="15" t="s">
        <v>34</v>
      </c>
      <c r="L31" s="26" t="s">
        <v>47</v>
      </c>
    </row>
    <row r="32" spans="2:13">
      <c r="B32" t="s">
        <v>3</v>
      </c>
      <c r="C32" s="5">
        <v>115</v>
      </c>
      <c r="D32" s="5" t="s">
        <v>3</v>
      </c>
      <c r="E32" s="5">
        <v>105.5</v>
      </c>
      <c r="F32" s="19">
        <f t="shared" ref="F32:F37" si="2">+E32-C32</f>
        <v>-9.5</v>
      </c>
      <c r="G32" s="8">
        <v>657</v>
      </c>
      <c r="H32" s="9">
        <f>+G32*F32</f>
        <v>-6241.5</v>
      </c>
      <c r="J32" s="15"/>
      <c r="L32" s="25" t="s">
        <v>44</v>
      </c>
    </row>
    <row r="33" spans="2:13">
      <c r="B33" t="s">
        <v>4</v>
      </c>
      <c r="C33" s="5">
        <v>22</v>
      </c>
      <c r="D33" s="5" t="s">
        <v>4</v>
      </c>
      <c r="E33" s="5">
        <v>25</v>
      </c>
      <c r="F33" s="19">
        <f t="shared" si="2"/>
        <v>3</v>
      </c>
      <c r="G33" s="8">
        <v>621</v>
      </c>
      <c r="H33" s="9">
        <f t="shared" ref="H33:H37" si="3">+G33*F33</f>
        <v>1863</v>
      </c>
      <c r="J33" s="15"/>
      <c r="L33" s="25"/>
    </row>
    <row r="34" spans="2:13">
      <c r="B34" t="s">
        <v>5</v>
      </c>
      <c r="C34" s="5">
        <v>16.8</v>
      </c>
      <c r="D34" s="5" t="s">
        <v>5</v>
      </c>
      <c r="E34" s="5"/>
      <c r="F34" s="20">
        <f t="shared" si="2"/>
        <v>-16.8</v>
      </c>
      <c r="G34" s="8">
        <v>404.51612903225811</v>
      </c>
      <c r="H34" s="9">
        <f t="shared" si="3"/>
        <v>-6795.8709677419365</v>
      </c>
      <c r="J34" s="17">
        <f>-13.3*405/2-3.5*405</f>
        <v>-4110.75</v>
      </c>
      <c r="K34" t="s">
        <v>36</v>
      </c>
    </row>
    <row r="35" spans="2:13">
      <c r="B35" t="s">
        <v>6</v>
      </c>
      <c r="C35" s="5">
        <v>0</v>
      </c>
      <c r="D35" s="5" t="s">
        <v>6</v>
      </c>
      <c r="E35" s="5">
        <v>10</v>
      </c>
      <c r="F35" s="19">
        <f t="shared" si="2"/>
        <v>10</v>
      </c>
      <c r="G35" s="8">
        <v>348</v>
      </c>
      <c r="H35" s="9">
        <f t="shared" si="3"/>
        <v>3480</v>
      </c>
      <c r="J35" s="15"/>
    </row>
    <row r="36" spans="2:13">
      <c r="B36" t="s">
        <v>7</v>
      </c>
      <c r="C36" s="5">
        <v>0</v>
      </c>
      <c r="D36" s="5"/>
      <c r="E36" s="5">
        <v>0</v>
      </c>
      <c r="F36" s="19">
        <f t="shared" si="2"/>
        <v>0</v>
      </c>
      <c r="G36" s="8"/>
      <c r="H36" s="9">
        <f t="shared" si="3"/>
        <v>0</v>
      </c>
      <c r="J36" s="15"/>
    </row>
    <row r="37" spans="2:13">
      <c r="B37" t="s">
        <v>8</v>
      </c>
      <c r="C37" s="5">
        <v>12</v>
      </c>
      <c r="D37" s="5" t="s">
        <v>8</v>
      </c>
      <c r="E37" s="5">
        <v>0</v>
      </c>
      <c r="F37" s="21">
        <f t="shared" si="2"/>
        <v>-12</v>
      </c>
      <c r="G37" s="8">
        <v>254</v>
      </c>
      <c r="H37" s="9">
        <f t="shared" si="3"/>
        <v>-3048</v>
      </c>
      <c r="J37" s="15">
        <f>+H37/2</f>
        <v>-1524</v>
      </c>
      <c r="K37" t="s">
        <v>35</v>
      </c>
      <c r="M37" t="s">
        <v>45</v>
      </c>
    </row>
    <row r="38" spans="2:13">
      <c r="B38" s="4" t="s">
        <v>28</v>
      </c>
      <c r="C38" s="4"/>
      <c r="D38" s="4"/>
      <c r="E38" s="4"/>
      <c r="F38" s="22">
        <f>+SUM(F32:F37)</f>
        <v>-25.3</v>
      </c>
      <c r="H38" s="7">
        <f>+SUM(H31:H37)</f>
        <v>-10742.370967741936</v>
      </c>
      <c r="J38" s="16">
        <f>+H32+H33+J34+H35+H36+J37</f>
        <v>-6533.25</v>
      </c>
      <c r="K38" s="13">
        <f>F38-F37</f>
        <v>-13.3</v>
      </c>
      <c r="L38" s="14">
        <f>F34-K38</f>
        <v>-3.5</v>
      </c>
    </row>
    <row r="39" spans="2:13">
      <c r="F39" s="23"/>
      <c r="H39" s="6"/>
    </row>
    <row r="40" spans="2:13">
      <c r="B40" t="s">
        <v>32</v>
      </c>
      <c r="C40" s="5" t="s">
        <v>0</v>
      </c>
      <c r="D40" s="5"/>
      <c r="E40" s="5" t="s">
        <v>1</v>
      </c>
      <c r="F40" s="5" t="s">
        <v>2</v>
      </c>
      <c r="G40" s="5"/>
      <c r="H40" s="5" t="s">
        <v>33</v>
      </c>
      <c r="J40" s="15" t="s">
        <v>34</v>
      </c>
    </row>
    <row r="41" spans="2:13">
      <c r="B41" t="s">
        <v>3</v>
      </c>
      <c r="C41" s="5">
        <v>89.52</v>
      </c>
      <c r="D41" s="5" t="s">
        <v>3</v>
      </c>
      <c r="E41" s="5">
        <v>109.54</v>
      </c>
      <c r="F41" s="5">
        <f t="shared" ref="F41:F46" si="4">+E41-C41</f>
        <v>20.02000000000001</v>
      </c>
      <c r="G41" s="8">
        <v>657</v>
      </c>
      <c r="H41" s="9">
        <f>+G41*F41</f>
        <v>13153.140000000007</v>
      </c>
      <c r="J41" s="15"/>
    </row>
    <row r="42" spans="2:13">
      <c r="B42" t="s">
        <v>4</v>
      </c>
      <c r="C42" s="5">
        <v>0</v>
      </c>
      <c r="D42" s="5" t="s">
        <v>4</v>
      </c>
      <c r="E42" s="5">
        <v>0</v>
      </c>
      <c r="F42" s="5">
        <f t="shared" si="4"/>
        <v>0</v>
      </c>
      <c r="G42" s="8">
        <v>621</v>
      </c>
      <c r="H42" s="9">
        <f t="shared" ref="H42:H46" si="5">+G42*F42</f>
        <v>0</v>
      </c>
      <c r="J42" s="15"/>
    </row>
    <row r="43" spans="2:13">
      <c r="B43" t="s">
        <v>5</v>
      </c>
      <c r="C43" s="5">
        <v>22.2</v>
      </c>
      <c r="D43" s="5" t="s">
        <v>5</v>
      </c>
      <c r="E43" s="5">
        <v>0</v>
      </c>
      <c r="F43" s="12">
        <f t="shared" si="4"/>
        <v>-22.2</v>
      </c>
      <c r="G43" s="8">
        <v>404.51612903225811</v>
      </c>
      <c r="H43" s="9">
        <f t="shared" si="5"/>
        <v>-8980.2580645161288</v>
      </c>
      <c r="J43" s="15">
        <f>-2.18*405/2-(22.2-2.18)*405</f>
        <v>-8549.5499999999993</v>
      </c>
      <c r="K43" t="s">
        <v>37</v>
      </c>
    </row>
    <row r="44" spans="2:13">
      <c r="B44" t="s">
        <v>6</v>
      </c>
      <c r="C44" s="5">
        <v>0</v>
      </c>
      <c r="D44" s="5" t="s">
        <v>6</v>
      </c>
      <c r="E44" s="5">
        <v>0</v>
      </c>
      <c r="F44" s="5">
        <f t="shared" si="4"/>
        <v>0</v>
      </c>
      <c r="G44" s="8">
        <v>348</v>
      </c>
      <c r="H44" s="9">
        <f t="shared" si="5"/>
        <v>0</v>
      </c>
      <c r="J44" s="15"/>
    </row>
    <row r="45" spans="2:13">
      <c r="B45" t="s">
        <v>7</v>
      </c>
      <c r="C45" s="5"/>
      <c r="D45" s="5"/>
      <c r="E45" s="5"/>
      <c r="F45" s="5">
        <f t="shared" si="4"/>
        <v>0</v>
      </c>
      <c r="G45" s="8"/>
      <c r="H45" s="9">
        <f t="shared" si="5"/>
        <v>0</v>
      </c>
      <c r="J45" s="15"/>
    </row>
    <row r="46" spans="2:13">
      <c r="B46" t="s">
        <v>8</v>
      </c>
      <c r="C46" s="5">
        <v>3.4649999999999999</v>
      </c>
      <c r="D46" s="5" t="s">
        <v>8</v>
      </c>
      <c r="E46" s="5">
        <v>1.5</v>
      </c>
      <c r="F46" s="11">
        <f t="shared" si="4"/>
        <v>-1.9649999999999999</v>
      </c>
      <c r="G46" s="8">
        <v>254</v>
      </c>
      <c r="H46" s="9">
        <f t="shared" si="5"/>
        <v>-499.10999999999996</v>
      </c>
      <c r="J46" s="18">
        <f>+H46/2</f>
        <v>-249.55499999999998</v>
      </c>
      <c r="K46" t="s">
        <v>35</v>
      </c>
    </row>
    <row r="47" spans="2:13">
      <c r="B47" s="4" t="s">
        <v>28</v>
      </c>
      <c r="C47" s="4"/>
      <c r="D47" s="4"/>
      <c r="E47" s="4"/>
      <c r="F47" s="22">
        <f>+SUM(F41:F46)</f>
        <v>-4.1449999999999889</v>
      </c>
      <c r="H47" s="7">
        <f>+SUM(H40:H46)</f>
        <v>3673.7719354838778</v>
      </c>
      <c r="J47" s="16">
        <f>+H41+H42+J43+H44+H45+J46</f>
        <v>4354.0350000000071</v>
      </c>
      <c r="K47" s="13">
        <f>F47-F46</f>
        <v>-2.1799999999999891</v>
      </c>
      <c r="L47" s="14">
        <f>F43-K47</f>
        <v>-20.02000000000001</v>
      </c>
    </row>
    <row r="48" spans="2:13">
      <c r="F48" s="23"/>
      <c r="H48" s="6"/>
    </row>
    <row r="49" spans="2:12">
      <c r="B49" t="s">
        <v>32</v>
      </c>
      <c r="C49" s="5" t="s">
        <v>0</v>
      </c>
      <c r="D49" s="5"/>
      <c r="E49" s="5" t="s">
        <v>1</v>
      </c>
      <c r="F49" s="5" t="s">
        <v>2</v>
      </c>
      <c r="G49" s="5"/>
      <c r="H49" s="5" t="s">
        <v>33</v>
      </c>
      <c r="J49" s="15" t="s">
        <v>34</v>
      </c>
    </row>
    <row r="50" spans="2:12">
      <c r="B50" t="s">
        <v>3</v>
      </c>
      <c r="C50" s="10">
        <v>91.56</v>
      </c>
      <c r="D50" s="5" t="s">
        <v>3</v>
      </c>
      <c r="E50" s="5">
        <v>112.18</v>
      </c>
      <c r="F50" s="5">
        <f t="shared" ref="F50:F55" si="6">+E50-C50</f>
        <v>20.620000000000005</v>
      </c>
      <c r="G50" s="8">
        <v>657</v>
      </c>
      <c r="H50" s="9">
        <f>+G50*F50</f>
        <v>13547.340000000004</v>
      </c>
      <c r="J50" s="15"/>
    </row>
    <row r="51" spans="2:12">
      <c r="B51" t="s">
        <v>4</v>
      </c>
      <c r="C51" s="10">
        <v>13.56</v>
      </c>
      <c r="D51" s="5" t="s">
        <v>4</v>
      </c>
      <c r="E51" s="5">
        <v>16.25</v>
      </c>
      <c r="F51" s="5">
        <f t="shared" si="6"/>
        <v>2.6899999999999995</v>
      </c>
      <c r="G51" s="8">
        <v>621</v>
      </c>
      <c r="H51" s="9">
        <f t="shared" ref="H51:H55" si="7">+G51*F51</f>
        <v>1670.4899999999998</v>
      </c>
      <c r="J51" s="15"/>
    </row>
    <row r="52" spans="2:12">
      <c r="B52" t="s">
        <v>5</v>
      </c>
      <c r="C52" s="10">
        <v>29.76</v>
      </c>
      <c r="D52" s="5" t="s">
        <v>5</v>
      </c>
      <c r="E52" s="5">
        <v>0</v>
      </c>
      <c r="F52" s="12">
        <f t="shared" si="6"/>
        <v>-29.76</v>
      </c>
      <c r="G52" s="8">
        <v>404.51612903225811</v>
      </c>
      <c r="H52" s="9">
        <f t="shared" si="7"/>
        <v>-12038.400000000001</v>
      </c>
      <c r="J52" s="18">
        <f>-6.45*405/2-(29.76-6.45)*405</f>
        <v>-10746.675000000001</v>
      </c>
      <c r="K52" t="s">
        <v>38</v>
      </c>
    </row>
    <row r="53" spans="2:12">
      <c r="B53" t="s">
        <v>6</v>
      </c>
      <c r="C53" s="10">
        <v>0</v>
      </c>
      <c r="D53" s="5" t="s">
        <v>6</v>
      </c>
      <c r="E53" s="5">
        <v>0</v>
      </c>
      <c r="F53" s="5">
        <f t="shared" si="6"/>
        <v>0</v>
      </c>
      <c r="G53" s="8">
        <v>348</v>
      </c>
      <c r="H53" s="9">
        <f t="shared" si="7"/>
        <v>0</v>
      </c>
      <c r="J53" s="15"/>
    </row>
    <row r="54" spans="2:12">
      <c r="B54" t="s">
        <v>7</v>
      </c>
      <c r="C54" s="10"/>
      <c r="D54" s="5"/>
      <c r="E54" s="5"/>
      <c r="F54" s="5">
        <f t="shared" si="6"/>
        <v>0</v>
      </c>
      <c r="G54" s="8"/>
      <c r="H54" s="9">
        <f t="shared" si="7"/>
        <v>0</v>
      </c>
      <c r="J54" s="15"/>
    </row>
    <row r="55" spans="2:12">
      <c r="B55" t="s">
        <v>8</v>
      </c>
      <c r="C55" s="10">
        <v>5.4</v>
      </c>
      <c r="D55" s="5" t="s">
        <v>8</v>
      </c>
      <c r="E55" s="5">
        <v>0</v>
      </c>
      <c r="F55" s="11">
        <f t="shared" si="6"/>
        <v>-5.4</v>
      </c>
      <c r="G55" s="8">
        <v>254</v>
      </c>
      <c r="H55" s="9">
        <f t="shared" si="7"/>
        <v>-1371.6000000000001</v>
      </c>
      <c r="J55" s="18">
        <f>+H55/2</f>
        <v>-685.80000000000007</v>
      </c>
      <c r="K55" t="s">
        <v>35</v>
      </c>
    </row>
    <row r="56" spans="2:12">
      <c r="B56" s="4" t="s">
        <v>28</v>
      </c>
      <c r="C56" s="4"/>
      <c r="D56" s="4"/>
      <c r="E56" s="4"/>
      <c r="F56" s="22">
        <f>+SUM(F50:F55)</f>
        <v>-11.85</v>
      </c>
      <c r="H56" s="7">
        <f>+SUM(H49:H55)</f>
        <v>1807.830000000002</v>
      </c>
      <c r="J56" s="16">
        <f>+H50+H51+J52+H53+H54+J55</f>
        <v>3785.3550000000023</v>
      </c>
      <c r="K56" s="13">
        <f>F56-F55</f>
        <v>-6.4499999999999993</v>
      </c>
      <c r="L56" s="14">
        <f>F52-K56</f>
        <v>-23.310000000000002</v>
      </c>
    </row>
    <row r="59" spans="2:12">
      <c r="B59" s="4"/>
      <c r="C59" s="4"/>
      <c r="D59" s="4"/>
      <c r="E59" s="4"/>
      <c r="F59" s="4"/>
    </row>
  </sheetData>
  <phoneticPr fontId="4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prix</vt:lpstr>
    </vt:vector>
  </TitlesOfParts>
  <Company>AST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T</cp:lastModifiedBy>
  <dcterms:created xsi:type="dcterms:W3CDTF">2019-12-20T12:18:52Z</dcterms:created>
  <dcterms:modified xsi:type="dcterms:W3CDTF">2020-04-12T07:27:13Z</dcterms:modified>
</cp:coreProperties>
</file>