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45" yWindow="0" windowWidth="24240" windowHeight="13740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L34" i="1" l="1"/>
  <c r="AL35" i="1"/>
  <c r="AL38" i="1"/>
  <c r="AL39" i="1"/>
  <c r="AL42" i="1"/>
  <c r="AL43" i="1"/>
  <c r="AK35" i="1"/>
  <c r="AK36" i="1"/>
  <c r="AL36" i="1" s="1"/>
  <c r="AK37" i="1"/>
  <c r="AL37" i="1" s="1"/>
  <c r="AK38" i="1"/>
  <c r="AK39" i="1"/>
  <c r="AK40" i="1"/>
  <c r="AL40" i="1" s="1"/>
  <c r="AK41" i="1"/>
  <c r="AL41" i="1" s="1"/>
  <c r="AK42" i="1"/>
  <c r="AK43" i="1"/>
  <c r="AK44" i="1"/>
  <c r="AL44" i="1" s="1"/>
  <c r="AK34" i="1"/>
  <c r="AT25" i="1" l="1"/>
  <c r="AT26" i="1"/>
  <c r="AT27" i="1"/>
  <c r="AT28" i="1"/>
  <c r="AT29" i="1"/>
  <c r="AT34" i="1"/>
  <c r="AT35" i="1"/>
  <c r="AT36" i="1"/>
  <c r="AT37" i="1"/>
  <c r="AT38" i="1"/>
  <c r="AT39" i="1"/>
  <c r="AT40" i="1"/>
  <c r="AT41" i="1"/>
  <c r="AT42" i="1"/>
  <c r="AT43" i="1"/>
  <c r="AT44" i="1"/>
  <c r="AS26" i="1"/>
  <c r="AS27" i="1"/>
  <c r="AS28" i="1"/>
  <c r="AS29" i="1"/>
  <c r="AS34" i="1"/>
  <c r="AS35" i="1"/>
  <c r="AS36" i="1"/>
  <c r="AS37" i="1"/>
  <c r="AS38" i="1"/>
  <c r="AS39" i="1"/>
  <c r="AS40" i="1"/>
  <c r="AS41" i="1"/>
  <c r="AS42" i="1"/>
  <c r="AS43" i="1"/>
  <c r="AS44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O44" i="1"/>
  <c r="AO43" i="1"/>
  <c r="AO42" i="1"/>
  <c r="AO41" i="1"/>
  <c r="AO40" i="1"/>
  <c r="AO39" i="1"/>
  <c r="AO38" i="1"/>
  <c r="AO37" i="1"/>
  <c r="AO36" i="1"/>
  <c r="AO35" i="1"/>
  <c r="AO34" i="1"/>
  <c r="AO33" i="1"/>
  <c r="AO32" i="1"/>
  <c r="AO31" i="1"/>
  <c r="AO30" i="1"/>
  <c r="AO29" i="1"/>
  <c r="AO28" i="1"/>
  <c r="AO27" i="1"/>
  <c r="AO26" i="1"/>
  <c r="AO25" i="1"/>
  <c r="AN35" i="1"/>
  <c r="AN36" i="1"/>
  <c r="AN37" i="1"/>
  <c r="AN38" i="1"/>
  <c r="AN39" i="1"/>
  <c r="AN40" i="1"/>
  <c r="AN41" i="1"/>
  <c r="AN42" i="1"/>
  <c r="AN43" i="1"/>
  <c r="AN44" i="1"/>
  <c r="AN25" i="1"/>
  <c r="AN26" i="1"/>
  <c r="AN27" i="1"/>
  <c r="AN28" i="1"/>
  <c r="AN29" i="1"/>
  <c r="AN30" i="1"/>
  <c r="AN31" i="1"/>
  <c r="AN32" i="1"/>
  <c r="AN33" i="1"/>
  <c r="AN34" i="1"/>
  <c r="AW34" i="1"/>
  <c r="AW35" i="1"/>
  <c r="AW36" i="1"/>
  <c r="AW37" i="1"/>
  <c r="AW38" i="1"/>
  <c r="AW39" i="1"/>
  <c r="AW40" i="1"/>
  <c r="AW41" i="1"/>
  <c r="AW42" i="1"/>
  <c r="AW43" i="1"/>
  <c r="AW44" i="1"/>
  <c r="K30" i="1" l="1"/>
  <c r="K31" i="1"/>
  <c r="J11" i="1"/>
  <c r="K11" i="1" s="1"/>
  <c r="K15" i="1" s="1"/>
  <c r="AM16" i="1"/>
  <c r="S24" i="1"/>
  <c r="Z11" i="1"/>
  <c r="AA11" i="1" s="1"/>
  <c r="AA15" i="1" s="1"/>
  <c r="AS32" i="1" s="1"/>
  <c r="AH11" i="1"/>
  <c r="AI11" i="1" s="1"/>
  <c r="AI15" i="1" s="1"/>
  <c r="AT31" i="1" s="1"/>
  <c r="AM15" i="1"/>
  <c r="R11" i="1"/>
  <c r="S11" i="1" s="1"/>
  <c r="S15" i="1" s="1"/>
  <c r="AR25" i="1" s="1"/>
  <c r="AI23" i="1"/>
  <c r="AM17" i="1"/>
  <c r="S25" i="1"/>
  <c r="AI22" i="1"/>
  <c r="AM18" i="1"/>
  <c r="AM19" i="1"/>
  <c r="AM20" i="1"/>
  <c r="AM21" i="1"/>
  <c r="K22" i="1"/>
  <c r="AM22" i="1"/>
  <c r="K23" i="1"/>
  <c r="AM23" i="1"/>
  <c r="K24" i="1"/>
  <c r="AM24" i="1"/>
  <c r="K25" i="1"/>
  <c r="AA20" i="1"/>
  <c r="AS25" i="1" s="1"/>
  <c r="K26" i="1"/>
  <c r="K27" i="1"/>
  <c r="K28" i="1"/>
  <c r="K29" i="1"/>
  <c r="AA21" i="1"/>
  <c r="AS30" i="1" s="1"/>
  <c r="AI24" i="1"/>
  <c r="AT30" i="1" s="1"/>
  <c r="K32" i="1"/>
  <c r="K33" i="1"/>
  <c r="AA19" i="1"/>
  <c r="AS33" i="1" s="1"/>
  <c r="AI33" i="1"/>
  <c r="AI32" i="1"/>
  <c r="AI31" i="1"/>
  <c r="AI30" i="1"/>
  <c r="AI29" i="1"/>
  <c r="AI28" i="1"/>
  <c r="AI27" i="1"/>
  <c r="AI26" i="1"/>
  <c r="AI25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S33" i="1"/>
  <c r="S32" i="1"/>
  <c r="S31" i="1"/>
  <c r="S30" i="1"/>
  <c r="S29" i="1"/>
  <c r="S28" i="1"/>
  <c r="S27" i="1"/>
  <c r="S26" i="1"/>
  <c r="AT15" i="1" l="1"/>
  <c r="AO15" i="1"/>
  <c r="AN15" i="1"/>
  <c r="AQ15" i="1"/>
  <c r="AT20" i="1"/>
  <c r="AO20" i="1"/>
  <c r="AN20" i="1"/>
  <c r="AS20" i="1"/>
  <c r="AT24" i="1"/>
  <c r="AR24" i="1"/>
  <c r="AO24" i="1"/>
  <c r="AN24" i="1"/>
  <c r="AS24" i="1"/>
  <c r="AQ24" i="1"/>
  <c r="AS22" i="1"/>
  <c r="AQ22" i="1"/>
  <c r="AT22" i="1"/>
  <c r="AR22" i="1"/>
  <c r="AO22" i="1"/>
  <c r="AN22" i="1"/>
  <c r="AS19" i="1"/>
  <c r="AO19" i="1"/>
  <c r="AR19" i="1"/>
  <c r="AN19" i="1"/>
  <c r="AT17" i="1"/>
  <c r="AR17" i="1"/>
  <c r="AN17" i="1"/>
  <c r="AS17" i="1"/>
  <c r="AO17" i="1"/>
  <c r="AS18" i="1"/>
  <c r="AR18" i="1"/>
  <c r="AO18" i="1"/>
  <c r="AN18" i="1"/>
  <c r="AR16" i="1"/>
  <c r="AO16" i="1"/>
  <c r="AN16" i="1"/>
  <c r="AS23" i="1"/>
  <c r="AQ23" i="1"/>
  <c r="AO23" i="1"/>
  <c r="AT23" i="1"/>
  <c r="AR23" i="1"/>
  <c r="AN23" i="1"/>
  <c r="AT21" i="1"/>
  <c r="AN21" i="1"/>
  <c r="AS21" i="1"/>
  <c r="AO21" i="1"/>
  <c r="AX25" i="1"/>
  <c r="AI16" i="1"/>
  <c r="AT32" i="1" s="1"/>
  <c r="AX32" i="1" s="1"/>
  <c r="S16" i="1"/>
  <c r="AA16" i="1"/>
  <c r="AS31" i="1" s="1"/>
  <c r="AX31" i="1" s="1"/>
  <c r="K16" i="1"/>
  <c r="AQ16" i="1" s="1"/>
  <c r="AX24" i="1"/>
  <c r="AX23" i="1" l="1"/>
  <c r="AX22" i="1"/>
  <c r="AA17" i="1"/>
  <c r="AS16" i="1" s="1"/>
  <c r="AR26" i="1"/>
  <c r="AX26" i="1" s="1"/>
  <c r="S17" i="1"/>
  <c r="AR27" i="1" s="1"/>
  <c r="AX27" i="1" s="1"/>
  <c r="K17" i="1"/>
  <c r="AI17" i="1"/>
  <c r="AT33" i="1" s="1"/>
  <c r="AA18" i="1" l="1"/>
  <c r="AS15" i="1" s="1"/>
  <c r="AQ17" i="1"/>
  <c r="S18" i="1"/>
  <c r="AR28" i="1" s="1"/>
  <c r="AX28" i="1" s="1"/>
  <c r="AX33" i="1"/>
  <c r="AI18" i="1"/>
  <c r="K18" i="1"/>
  <c r="AQ18" i="1" s="1"/>
  <c r="S19" i="1"/>
  <c r="AX17" i="1" l="1"/>
  <c r="AT16" i="1"/>
  <c r="AR29" i="1"/>
  <c r="AX29" i="1" s="1"/>
  <c r="K19" i="1"/>
  <c r="AQ19" i="1" s="1"/>
  <c r="AI19" i="1"/>
  <c r="AT18" i="1" s="1"/>
  <c r="S20" i="1"/>
  <c r="AR30" i="1" s="1"/>
  <c r="AX16" i="1" l="1"/>
  <c r="K20" i="1"/>
  <c r="AQ20" i="1" s="1"/>
  <c r="AX18" i="1"/>
  <c r="AI20" i="1"/>
  <c r="AX30" i="1"/>
  <c r="S21" i="1"/>
  <c r="S22" i="1" s="1"/>
  <c r="AR15" i="1" s="1"/>
  <c r="AX15" i="1" l="1"/>
  <c r="K21" i="1"/>
  <c r="AQ21" i="1" s="1"/>
  <c r="AT19" i="1"/>
  <c r="AR20" i="1"/>
  <c r="AX20" i="1" s="1"/>
  <c r="S23" i="1"/>
  <c r="AR21" i="1" s="1"/>
  <c r="AI21" i="1"/>
  <c r="AX19" i="1" l="1"/>
  <c r="AX21" i="1"/>
  <c r="AK21" i="1" s="1"/>
  <c r="AK23" i="1"/>
  <c r="AK22" i="1"/>
  <c r="AK31" i="1"/>
  <c r="AK33" i="1" l="1"/>
  <c r="AK20" i="1"/>
  <c r="AW21" i="1"/>
  <c r="AW20" i="1"/>
  <c r="AW31" i="1"/>
  <c r="AK27" i="1"/>
  <c r="AK15" i="1"/>
  <c r="AL23" i="1" s="1"/>
  <c r="AK29" i="1"/>
  <c r="AK30" i="1"/>
  <c r="AK24" i="1"/>
  <c r="AK17" i="1"/>
  <c r="AL17" i="1" s="1"/>
  <c r="AK18" i="1"/>
  <c r="AK32" i="1"/>
  <c r="AK26" i="1"/>
  <c r="AK25" i="1"/>
  <c r="AK28" i="1"/>
  <c r="AK19" i="1"/>
  <c r="AK16" i="1"/>
  <c r="AZ38" i="1"/>
  <c r="BA38" i="1" s="1"/>
  <c r="AW22" i="1"/>
  <c r="AW23" i="1"/>
  <c r="AL26" i="1" l="1"/>
  <c r="AL27" i="1"/>
  <c r="AL33" i="1"/>
  <c r="AL19" i="1"/>
  <c r="AL32" i="1"/>
  <c r="AL30" i="1"/>
  <c r="AW33" i="1"/>
  <c r="AL20" i="1"/>
  <c r="AZ15" i="1"/>
  <c r="BA15" i="1" s="1"/>
  <c r="AL25" i="1"/>
  <c r="AL15" i="1"/>
  <c r="AL31" i="1"/>
  <c r="AL16" i="1"/>
  <c r="AL24" i="1"/>
  <c r="BB38" i="1" s="1" a="1"/>
  <c r="BB38" i="1" s="1"/>
  <c r="AZ41" i="1"/>
  <c r="BA41" i="1" s="1"/>
  <c r="AL28" i="1"/>
  <c r="AL18" i="1"/>
  <c r="AL29" i="1"/>
  <c r="AL21" i="1"/>
  <c r="AL22" i="1"/>
  <c r="BL38" i="1"/>
  <c r="BL41" i="1"/>
  <c r="AW18" i="1"/>
  <c r="X57" i="1"/>
  <c r="AZ39" i="1"/>
  <c r="BA39" i="1" s="1"/>
  <c r="AZ37" i="1"/>
  <c r="BA37" i="1" s="1"/>
  <c r="AZ44" i="1"/>
  <c r="BA44" i="1" s="1"/>
  <c r="AW16" i="1"/>
  <c r="AW17" i="1"/>
  <c r="AW15" i="1"/>
  <c r="AZ42" i="1"/>
  <c r="BA42" i="1" s="1"/>
  <c r="AZ43" i="1"/>
  <c r="BA43" i="1" s="1"/>
  <c r="AZ40" i="1"/>
  <c r="BA40" i="1" s="1"/>
  <c r="AW19" i="1"/>
  <c r="AW26" i="1"/>
  <c r="AW24" i="1"/>
  <c r="AW27" i="1"/>
  <c r="AW25" i="1"/>
  <c r="AW29" i="1"/>
  <c r="X56" i="1"/>
  <c r="AZ34" i="1"/>
  <c r="BA34" i="1" s="1"/>
  <c r="AZ35" i="1"/>
  <c r="BA35" i="1" s="1"/>
  <c r="AZ36" i="1"/>
  <c r="BA36" i="1" s="1"/>
  <c r="AW28" i="1"/>
  <c r="AW32" i="1"/>
  <c r="AW30" i="1"/>
  <c r="AZ16" i="1"/>
  <c r="BA16" i="1" s="1"/>
  <c r="BC38" i="1" l="1"/>
  <c r="BJ38" i="1"/>
  <c r="BK38" i="1"/>
  <c r="BH38" i="1"/>
  <c r="BG38" i="1"/>
  <c r="BF38" i="1"/>
  <c r="BI38" i="1"/>
  <c r="BB15" i="1" a="1"/>
  <c r="BB15" i="1" s="1"/>
  <c r="BB39" i="1" a="1"/>
  <c r="BB39" i="1" s="1"/>
  <c r="BB16" i="1" a="1"/>
  <c r="BB16" i="1" s="1"/>
  <c r="BB40" i="1" a="1"/>
  <c r="BB40" i="1" s="1"/>
  <c r="BB35" i="1" a="1"/>
  <c r="BB35" i="1" s="1"/>
  <c r="BB37" i="1" a="1"/>
  <c r="BB37" i="1" s="1"/>
  <c r="BB34" i="1" a="1"/>
  <c r="BB34" i="1" s="1"/>
  <c r="BB36" i="1" a="1"/>
  <c r="BB36" i="1" s="1"/>
  <c r="BB43" i="1" a="1"/>
  <c r="BB43" i="1" s="1"/>
  <c r="BB44" i="1" a="1"/>
  <c r="BB44" i="1" s="1"/>
  <c r="BB42" i="1" a="1"/>
  <c r="BB42" i="1" s="1"/>
  <c r="BB41" i="1" a="1"/>
  <c r="BB41" i="1" s="1"/>
  <c r="BL40" i="1"/>
  <c r="BL35" i="1"/>
  <c r="BL42" i="1"/>
  <c r="BL44" i="1"/>
  <c r="BL39" i="1"/>
  <c r="BL36" i="1"/>
  <c r="BL43" i="1"/>
  <c r="BL34" i="1"/>
  <c r="BL37" i="1"/>
  <c r="AZ17" i="1"/>
  <c r="BK43" i="1" l="1"/>
  <c r="BC43" i="1"/>
  <c r="BJ43" i="1"/>
  <c r="BH43" i="1"/>
  <c r="BG43" i="1"/>
  <c r="BI43" i="1"/>
  <c r="BF43" i="1"/>
  <c r="BJ35" i="1"/>
  <c r="BK35" i="1"/>
  <c r="BC35" i="1"/>
  <c r="BH35" i="1"/>
  <c r="BG35" i="1"/>
  <c r="BI35" i="1"/>
  <c r="BF35" i="1"/>
  <c r="BK15" i="1"/>
  <c r="BJ15" i="1"/>
  <c r="BC15" i="1"/>
  <c r="BH15" i="1"/>
  <c r="BF15" i="1"/>
  <c r="BG15" i="1"/>
  <c r="BI15" i="1"/>
  <c r="BK41" i="1"/>
  <c r="BJ41" i="1"/>
  <c r="BC41" i="1"/>
  <c r="BH41" i="1"/>
  <c r="BI41" i="1"/>
  <c r="BF41" i="1"/>
  <c r="BG41" i="1"/>
  <c r="BC36" i="1"/>
  <c r="BK36" i="1"/>
  <c r="BJ36" i="1"/>
  <c r="BH36" i="1"/>
  <c r="BI36" i="1"/>
  <c r="BG36" i="1"/>
  <c r="BF36" i="1"/>
  <c r="BJ40" i="1"/>
  <c r="BK40" i="1"/>
  <c r="BC40" i="1"/>
  <c r="BH40" i="1"/>
  <c r="BG40" i="1"/>
  <c r="BF40" i="1"/>
  <c r="BI40" i="1"/>
  <c r="BC42" i="1"/>
  <c r="BJ42" i="1"/>
  <c r="BK42" i="1"/>
  <c r="BH42" i="1"/>
  <c r="BI42" i="1"/>
  <c r="BG42" i="1"/>
  <c r="BF42" i="1"/>
  <c r="BK34" i="1"/>
  <c r="BC34" i="1"/>
  <c r="BJ34" i="1"/>
  <c r="BH34" i="1"/>
  <c r="BF34" i="1"/>
  <c r="BI34" i="1"/>
  <c r="BG34" i="1"/>
  <c r="BK16" i="1"/>
  <c r="BJ16" i="1"/>
  <c r="BC16" i="1"/>
  <c r="BH16" i="1"/>
  <c r="BG16" i="1"/>
  <c r="BF16" i="1"/>
  <c r="BL16" i="1" s="1"/>
  <c r="BI16" i="1"/>
  <c r="BA17" i="1"/>
  <c r="BB17" i="1" s="1" a="1"/>
  <c r="BB17" i="1" s="1"/>
  <c r="BJ44" i="1"/>
  <c r="BC44" i="1"/>
  <c r="BK44" i="1"/>
  <c r="BH44" i="1"/>
  <c r="BI44" i="1"/>
  <c r="BF44" i="1"/>
  <c r="BG44" i="1"/>
  <c r="BK37" i="1"/>
  <c r="BC37" i="1"/>
  <c r="BJ37" i="1"/>
  <c r="BH37" i="1"/>
  <c r="BF37" i="1"/>
  <c r="BI37" i="1"/>
  <c r="BG37" i="1"/>
  <c r="BK39" i="1"/>
  <c r="BJ39" i="1"/>
  <c r="BC39" i="1"/>
  <c r="BH39" i="1"/>
  <c r="BF39" i="1"/>
  <c r="BI39" i="1"/>
  <c r="BG39" i="1"/>
  <c r="AZ18" i="1"/>
  <c r="BJ17" i="1" l="1"/>
  <c r="BK17" i="1"/>
  <c r="BC17" i="1"/>
  <c r="BH17" i="1"/>
  <c r="BI17" i="1"/>
  <c r="BG17" i="1"/>
  <c r="BF17" i="1"/>
  <c r="BA18" i="1"/>
  <c r="BB18" i="1" s="1" a="1"/>
  <c r="BB18" i="1" s="1"/>
  <c r="BL15" i="1"/>
  <c r="AZ19" i="1"/>
  <c r="BK18" i="1" l="1"/>
  <c r="BJ18" i="1"/>
  <c r="BC18" i="1"/>
  <c r="BH18" i="1"/>
  <c r="BF18" i="1"/>
  <c r="BI18" i="1"/>
  <c r="BG18" i="1"/>
  <c r="BL17" i="1"/>
  <c r="BA19" i="1"/>
  <c r="BB19" i="1" a="1"/>
  <c r="BB19" i="1" s="1"/>
  <c r="AZ20" i="1"/>
  <c r="AZ21" i="1"/>
  <c r="BA21" i="1" l="1"/>
  <c r="BB21" i="1" a="1"/>
  <c r="BB21" i="1" s="1"/>
  <c r="BA20" i="1"/>
  <c r="BB20" i="1" a="1"/>
  <c r="BB20" i="1" s="1"/>
  <c r="BJ19" i="1"/>
  <c r="BK19" i="1"/>
  <c r="BC19" i="1"/>
  <c r="BH19" i="1"/>
  <c r="BF19" i="1"/>
  <c r="BG19" i="1"/>
  <c r="BI19" i="1"/>
  <c r="BL18" i="1"/>
  <c r="AZ22" i="1"/>
  <c r="BK20" i="1" l="1"/>
  <c r="BJ20" i="1"/>
  <c r="BC20" i="1"/>
  <c r="BH20" i="1"/>
  <c r="BG20" i="1"/>
  <c r="BI20" i="1"/>
  <c r="BF20" i="1"/>
  <c r="BJ21" i="1"/>
  <c r="BK21" i="1"/>
  <c r="BC21" i="1"/>
  <c r="BH21" i="1"/>
  <c r="BF21" i="1"/>
  <c r="BL21" i="1" s="1"/>
  <c r="BI21" i="1"/>
  <c r="BG21" i="1"/>
  <c r="AZ23" i="1"/>
  <c r="BA22" i="1"/>
  <c r="BB22" i="1" s="1" a="1"/>
  <c r="BB22" i="1" s="1"/>
  <c r="BL19" i="1"/>
  <c r="AZ24" i="1"/>
  <c r="BK22" i="1" l="1"/>
  <c r="BJ22" i="1"/>
  <c r="BC22" i="1"/>
  <c r="BH22" i="1"/>
  <c r="BI22" i="1"/>
  <c r="BG22" i="1"/>
  <c r="BF22" i="1"/>
  <c r="BA24" i="1"/>
  <c r="BB24" i="1" s="1" a="1"/>
  <c r="BB24" i="1" s="1"/>
  <c r="BA23" i="1"/>
  <c r="BB23" i="1" s="1" a="1"/>
  <c r="BB23" i="1" s="1"/>
  <c r="BL20" i="1"/>
  <c r="AZ25" i="1"/>
  <c r="BJ24" i="1" l="1"/>
  <c r="BK24" i="1"/>
  <c r="BC24" i="1"/>
  <c r="BH24" i="1"/>
  <c r="BG24" i="1"/>
  <c r="BI24" i="1"/>
  <c r="BF24" i="1"/>
  <c r="BJ23" i="1"/>
  <c r="BK23" i="1"/>
  <c r="BC23" i="1"/>
  <c r="BH23" i="1"/>
  <c r="BF23" i="1"/>
  <c r="BL23" i="1" s="1"/>
  <c r="BI23" i="1"/>
  <c r="BG23" i="1"/>
  <c r="BL22" i="1"/>
  <c r="AZ26" i="1"/>
  <c r="BA25" i="1"/>
  <c r="BB25" i="1" a="1"/>
  <c r="BB25" i="1" s="1"/>
  <c r="BL24" i="1"/>
  <c r="BA26" i="1" l="1"/>
  <c r="BB26" i="1" a="1"/>
  <c r="BB26" i="1" s="1"/>
  <c r="AZ27" i="1"/>
  <c r="BK25" i="1"/>
  <c r="BJ25" i="1"/>
  <c r="BI25" i="1"/>
  <c r="BF25" i="1"/>
  <c r="BG25" i="1"/>
  <c r="BC25" i="1"/>
  <c r="BH25" i="1"/>
  <c r="AZ28" i="1"/>
  <c r="BA28" i="1" l="1"/>
  <c r="BB28" i="1" a="1"/>
  <c r="BB28" i="1" s="1"/>
  <c r="BA27" i="1"/>
  <c r="BB27" i="1" a="1"/>
  <c r="BB27" i="1" s="1"/>
  <c r="BK26" i="1"/>
  <c r="BJ26" i="1"/>
  <c r="BC26" i="1"/>
  <c r="BH26" i="1"/>
  <c r="BG26" i="1"/>
  <c r="BI26" i="1"/>
  <c r="BL26" i="1" s="1"/>
  <c r="BF26" i="1"/>
  <c r="BL25" i="1"/>
  <c r="AZ29" i="1"/>
  <c r="BK27" i="1" l="1"/>
  <c r="BJ27" i="1"/>
  <c r="BC27" i="1"/>
  <c r="BH27" i="1"/>
  <c r="BI27" i="1"/>
  <c r="BF27" i="1"/>
  <c r="BG27" i="1"/>
  <c r="BL27" i="1" s="1"/>
  <c r="BK28" i="1"/>
  <c r="BJ28" i="1"/>
  <c r="BC28" i="1"/>
  <c r="BH28" i="1"/>
  <c r="BI28" i="1"/>
  <c r="BG28" i="1"/>
  <c r="BF28" i="1"/>
  <c r="BA29" i="1"/>
  <c r="BB29" i="1" a="1"/>
  <c r="BB29" i="1" s="1"/>
  <c r="AZ30" i="1"/>
  <c r="BJ29" i="1" l="1"/>
  <c r="BK29" i="1"/>
  <c r="BC29" i="1"/>
  <c r="BH29" i="1"/>
  <c r="BF29" i="1"/>
  <c r="BI29" i="1"/>
  <c r="BG29" i="1"/>
  <c r="BA30" i="1"/>
  <c r="BB30" i="1" s="1" a="1"/>
  <c r="BB30" i="1" s="1"/>
  <c r="AZ31" i="1"/>
  <c r="BL28" i="1"/>
  <c r="BJ30" i="1" l="1"/>
  <c r="BK30" i="1"/>
  <c r="BC30" i="1"/>
  <c r="BH30" i="1"/>
  <c r="BF30" i="1"/>
  <c r="BI30" i="1"/>
  <c r="BG30" i="1"/>
  <c r="BA31" i="1"/>
  <c r="BB31" i="1" s="1" a="1"/>
  <c r="BB31" i="1" s="1"/>
  <c r="AZ32" i="1"/>
  <c r="BL29" i="1"/>
  <c r="BJ31" i="1" l="1"/>
  <c r="BK31" i="1"/>
  <c r="BC31" i="1"/>
  <c r="BH31" i="1"/>
  <c r="BG31" i="1"/>
  <c r="BI31" i="1"/>
  <c r="BF31" i="1"/>
  <c r="BA32" i="1"/>
  <c r="BB32" i="1" s="1" a="1"/>
  <c r="BB32" i="1" s="1"/>
  <c r="AZ33" i="1"/>
  <c r="BL30" i="1"/>
  <c r="BK32" i="1" l="1"/>
  <c r="BJ32" i="1"/>
  <c r="BC32" i="1"/>
  <c r="BH32" i="1"/>
  <c r="BG32" i="1"/>
  <c r="BF32" i="1"/>
  <c r="BI32" i="1"/>
  <c r="BA33" i="1"/>
  <c r="BB33" i="1" s="1" a="1"/>
  <c r="BB33" i="1" s="1"/>
  <c r="BL31" i="1"/>
  <c r="BJ33" i="1" l="1"/>
  <c r="BK33" i="1"/>
  <c r="BC33" i="1"/>
  <c r="BH33" i="1"/>
  <c r="BI33" i="1"/>
  <c r="BF33" i="1"/>
  <c r="BL33" i="1" s="1"/>
  <c r="BG33" i="1"/>
  <c r="BL32" i="1"/>
</calcChain>
</file>

<file path=xl/sharedStrings.xml><?xml version="1.0" encoding="utf-8"?>
<sst xmlns="http://schemas.openxmlformats.org/spreadsheetml/2006/main" count="221" uniqueCount="78">
  <si>
    <t>RGAM</t>
  </si>
  <si>
    <t/>
  </si>
  <si>
    <t>CNR</t>
  </si>
  <si>
    <t>Abd</t>
  </si>
  <si>
    <t>RGDS</t>
  </si>
  <si>
    <t>RGUS</t>
  </si>
  <si>
    <t>Rang</t>
  </si>
  <si>
    <t>Noms et Prénoms</t>
  </si>
  <si>
    <t>Club</t>
  </si>
  <si>
    <t>Idx</t>
  </si>
  <si>
    <t xml:space="preserve">Pts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</si>
  <si>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</si>
  <si>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</si>
  <si>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</si>
  <si>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</si>
  <si>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</si>
  <si>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</si>
  <si>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</si>
  <si>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</si>
  <si>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</si>
  <si>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GRILLE DES POINTS</t>
  </si>
  <si>
    <t>OMS 2 ASGM</t>
  </si>
  <si>
    <t>OMS 3 ASGM</t>
  </si>
  <si>
    <t>OMS 4 ASGM</t>
  </si>
  <si>
    <t>CLASSEMENT GENERAL</t>
  </si>
  <si>
    <t>Messieurs</t>
  </si>
  <si>
    <t>Base</t>
  </si>
  <si>
    <t>Nouv Idx</t>
  </si>
  <si>
    <t>Pts</t>
  </si>
  <si>
    <t>Nbre de Tournois</t>
  </si>
  <si>
    <t>Tot Pts</t>
  </si>
  <si>
    <t>Clt</t>
  </si>
  <si>
    <t>Score</t>
  </si>
  <si>
    <t>CGGC</t>
  </si>
  <si>
    <t>Abs</t>
  </si>
  <si>
    <t>OMS 1</t>
  </si>
  <si>
    <t>OMS 2</t>
  </si>
  <si>
    <t>OMS 3</t>
  </si>
  <si>
    <t>OMS 4</t>
  </si>
  <si>
    <t>OMS 5</t>
  </si>
  <si>
    <t>OMS 6</t>
  </si>
  <si>
    <t>J</t>
  </si>
  <si>
    <t>K</t>
  </si>
  <si>
    <t>L</t>
  </si>
  <si>
    <t>M</t>
  </si>
  <si>
    <t>N</t>
  </si>
  <si>
    <t>O</t>
  </si>
  <si>
    <t>P</t>
  </si>
  <si>
    <t>U</t>
  </si>
  <si>
    <t>V</t>
  </si>
  <si>
    <t>X</t>
  </si>
  <si>
    <t>ANJ</t>
  </si>
  <si>
    <t xml:space="preserve">Résultats </t>
  </si>
  <si>
    <t>Tableau 1</t>
  </si>
  <si>
    <t>Tableau 2</t>
  </si>
  <si>
    <t>Tableau 3</t>
  </si>
  <si>
    <t>Tableau 4</t>
  </si>
  <si>
    <t>T 1/2</t>
  </si>
  <si>
    <t>T 2/2</t>
  </si>
  <si>
    <t>T 3/2</t>
  </si>
  <si>
    <t>T 4/2</t>
  </si>
  <si>
    <t>T 1/1</t>
  </si>
  <si>
    <t>T 2/1</t>
  </si>
  <si>
    <t>T 3/1</t>
  </si>
  <si>
    <t>T 4/1</t>
  </si>
  <si>
    <t>Tableau Final</t>
  </si>
  <si>
    <t>Tableau 5</t>
  </si>
  <si>
    <t>1ere Série Messieurs 14,4 et moins</t>
  </si>
  <si>
    <t xml:space="preserve">2°)  certains joueurs (A, B, D, E, V) font partie de plusieurs clubs ? </t>
  </si>
  <si>
    <r>
      <t xml:space="preserve">    ====&gt; </t>
    </r>
    <r>
      <rPr>
        <b/>
        <sz val="12"/>
        <rFont val="Arial"/>
        <family val="2"/>
      </rPr>
      <t>A D</t>
    </r>
    <r>
      <rPr>
        <sz val="12"/>
        <rFont val="Arial"/>
        <family val="2"/>
      </rPr>
      <t xml:space="preserve"> et </t>
    </r>
    <r>
      <rPr>
        <b/>
        <sz val="12"/>
        <rFont val="Arial"/>
        <family val="2"/>
      </rPr>
      <t>E</t>
    </r>
    <r>
      <rPr>
        <sz val="12"/>
        <rFont val="Arial"/>
        <family val="2"/>
      </rPr>
      <t xml:space="preserve"> sont à RGAM et à RGDS,  </t>
    </r>
    <r>
      <rPr>
        <b/>
        <sz val="12"/>
        <rFont val="Arial"/>
        <family val="2"/>
      </rPr>
      <t>V</t>
    </r>
    <r>
      <rPr>
        <sz val="12"/>
        <rFont val="Arial"/>
        <family val="2"/>
      </rPr>
      <t xml:space="preserve"> est à RGAM et à CGGC,  </t>
    </r>
    <r>
      <rPr>
        <b/>
        <sz val="12"/>
        <rFont val="Arial"/>
        <family val="2"/>
      </rPr>
      <t>B</t>
    </r>
    <r>
      <rPr>
        <sz val="12"/>
        <rFont val="Arial"/>
        <family val="2"/>
      </rPr>
      <t xml:space="preserve"> est à RGAM, à RGDS et à RGUS ????</t>
    </r>
  </si>
  <si>
    <t>ceci afin de pouvoir étendre les tableaux avec des matches supplémentaires sans avoir à modifier les formules</t>
  </si>
  <si>
    <t>1°) éviter les cellules fusionnées qui sont (ou seront) sources de problèmes (pour ajouter un match, par exemple)</t>
  </si>
  <si>
    <t>Si c'est le cas, je ne vois pas comment gérer ces doublons sans leur donner un autre nom ou un suffixe</t>
  </si>
  <si>
    <t>5°)  2 colonnes grises étroites ont été rajoutées pour discerner les ex-aequo et elles peuvent être masquées (largeur à 0)</t>
  </si>
  <si>
    <t>4)° apparemment, les "Abd" et "Abs" comptent comme match participé…</t>
  </si>
  <si>
    <t>d'autant plus que les Idx sont différents.  (====&gt; traitement exclu)</t>
  </si>
  <si>
    <t>préférer le Format : "Centré sur plusieurs colonnes"   (=====&gt;  rectifié)</t>
  </si>
  <si>
    <r>
      <t>3°) Dans les colonnes AW et BL, la formule fait référence aux n</t>
    </r>
    <r>
      <rPr>
        <vertAlign val="superscript"/>
        <sz val="12"/>
        <rFont val="Arial"/>
        <family val="2"/>
      </rPr>
      <t>os</t>
    </r>
    <r>
      <rPr>
        <sz val="12"/>
        <rFont val="Arial"/>
        <family val="2"/>
      </rPr>
      <t xml:space="preserve"> de colonnes, en différentiel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</si>
</sst>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40C]d\ mmmm\ yyyy;@"/>
  </numFmts>
  <fonts count="45">
    <font>
      <sz val="12"/>
      <color theme="1"/>
      <name val="Calibri"/>
      <family val="2"/>
      <scheme val="minor"/>
    </font>
    <font>
      <b/>
      <sz val="11"/>
      <color indexed="9"/>
      <name val="Arial"/>
      <family val="2"/>
    </font>
    <font>
      <sz val="20"/>
      <color theme="0"/>
      <name val="Arial Black"/>
      <family val="2"/>
    </font>
    <font>
      <b/>
      <sz val="18"/>
      <name val="Arial Black"/>
      <family val="2"/>
    </font>
    <font>
      <b/>
      <sz val="18"/>
      <color theme="0"/>
      <name val="Arial Black"/>
      <family val="2"/>
    </font>
    <font>
      <sz val="18"/>
      <name val="Arial Black"/>
      <family val="2"/>
    </font>
    <font>
      <sz val="18"/>
      <color theme="0"/>
      <name val="Athelas Bold"/>
    </font>
    <font>
      <b/>
      <sz val="14"/>
      <name val="Comic Sans MS"/>
      <family val="4"/>
    </font>
    <font>
      <b/>
      <sz val="14"/>
      <color theme="0"/>
      <name val="Comic Sans MS"/>
      <family val="4"/>
    </font>
    <font>
      <sz val="14"/>
      <name val="Comic Sans MS"/>
      <family val="4"/>
    </font>
    <font>
      <b/>
      <sz val="14"/>
      <color indexed="9"/>
      <name val="Comic Sans MS"/>
      <family val="4"/>
    </font>
    <font>
      <sz val="8"/>
      <color rgb="FF000000"/>
      <name val="Arial Black"/>
      <family val="2"/>
    </font>
    <font>
      <b/>
      <sz val="12"/>
      <name val="Comic Sans MS"/>
      <family val="4"/>
    </font>
    <font>
      <sz val="9"/>
      <name val="Arial Black"/>
      <family val="2"/>
    </font>
    <font>
      <b/>
      <sz val="10"/>
      <color indexed="9"/>
      <name val="Arial Black"/>
      <family val="2"/>
    </font>
    <font>
      <b/>
      <sz val="12"/>
      <color theme="0"/>
      <name val="Comic Sans MS"/>
      <family val="4"/>
    </font>
    <font>
      <sz val="12"/>
      <name val="Arial"/>
      <family val="2"/>
    </font>
    <font>
      <b/>
      <sz val="22"/>
      <color indexed="9"/>
      <name val="Abadi MT Condensed Extra Bold"/>
    </font>
    <font>
      <sz val="9"/>
      <color rgb="FF000000"/>
      <name val="Arial Black"/>
      <family val="2"/>
    </font>
    <font>
      <b/>
      <sz val="12"/>
      <name val="Arial Black"/>
      <family val="2"/>
    </font>
    <font>
      <b/>
      <sz val="10"/>
      <name val="Arial"/>
      <family val="2"/>
    </font>
    <font>
      <b/>
      <sz val="10"/>
      <color indexed="9"/>
      <name val="Abadi MT Condensed Extra Bold"/>
    </font>
    <font>
      <b/>
      <sz val="12"/>
      <color theme="0"/>
      <name val="Arial Black"/>
      <family val="2"/>
    </font>
    <font>
      <b/>
      <sz val="12"/>
      <name val="Arial"/>
      <family val="2"/>
    </font>
    <font>
      <b/>
      <sz val="10"/>
      <color indexed="9"/>
      <name val="Arial"/>
      <family val="2"/>
    </font>
    <font>
      <b/>
      <sz val="12"/>
      <color theme="0"/>
      <name val="Arial"/>
      <family val="2"/>
    </font>
    <font>
      <b/>
      <sz val="12"/>
      <color indexed="9"/>
      <name val="Arial Black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2"/>
      <color rgb="FF000000"/>
      <name val="Calibri"/>
      <family val="2"/>
    </font>
    <font>
      <sz val="12"/>
      <name val="Arial Black"/>
      <family val="2"/>
    </font>
    <font>
      <sz val="10"/>
      <name val="Arial Black"/>
      <family val="2"/>
    </font>
    <font>
      <b/>
      <sz val="9"/>
      <name val="Arial"/>
      <family val="2"/>
    </font>
    <font>
      <sz val="9"/>
      <name val="Arial"/>
      <family val="2"/>
    </font>
    <font>
      <sz val="11"/>
      <name val="Arial Black"/>
      <family val="2"/>
    </font>
    <font>
      <b/>
      <sz val="6"/>
      <color indexed="10"/>
      <name val="Arial"/>
      <family val="2"/>
    </font>
    <font>
      <b/>
      <sz val="10"/>
      <color indexed="10"/>
      <name val="Arial"/>
      <family val="2"/>
    </font>
    <font>
      <b/>
      <sz val="6"/>
      <name val="Arial Black"/>
      <family val="2"/>
    </font>
    <font>
      <sz val="1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rial Black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vertAlign val="superscript"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3333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66FFFF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5">
    <xf numFmtId="0" fontId="0" fillId="0" borderId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1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164" fontId="1" fillId="2" borderId="2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vertical="center"/>
    </xf>
    <xf numFmtId="0" fontId="1" fillId="2" borderId="3" xfId="0" applyFont="1" applyFill="1" applyBorder="1" applyAlignment="1" applyProtection="1">
      <alignment vertical="center"/>
    </xf>
    <xf numFmtId="164" fontId="1" fillId="2" borderId="4" xfId="0" applyNumberFormat="1" applyFont="1" applyFill="1" applyBorder="1" applyAlignment="1" applyProtection="1">
      <alignment horizontal="center" vertical="center"/>
    </xf>
    <xf numFmtId="1" fontId="1" fillId="2" borderId="5" xfId="0" applyNumberFormat="1" applyFont="1" applyFill="1" applyBorder="1" applyAlignment="1" applyProtection="1">
      <alignment horizontal="center" vertical="center" wrapText="1"/>
    </xf>
    <xf numFmtId="1" fontId="1" fillId="2" borderId="3" xfId="0" applyNumberFormat="1" applyFont="1" applyFill="1" applyBorder="1" applyAlignment="1" applyProtection="1">
      <alignment horizontal="center" vertical="center" wrapText="1"/>
    </xf>
    <xf numFmtId="164" fontId="1" fillId="2" borderId="5" xfId="0" applyNumberFormat="1" applyFont="1" applyFill="1" applyBorder="1" applyAlignment="1" applyProtection="1">
      <alignment horizontal="center" vertical="center" wrapText="1"/>
    </xf>
    <xf numFmtId="164" fontId="1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5" fillId="0" borderId="0" xfId="0" applyFont="1" applyFill="1" applyAlignment="1" applyProtection="1">
      <alignment vertical="center"/>
    </xf>
    <xf numFmtId="0" fontId="9" fillId="0" borderId="0" xfId="0" applyFont="1" applyFill="1" applyAlignment="1" applyProtection="1">
      <alignment vertical="center"/>
    </xf>
    <xf numFmtId="164" fontId="14" fillId="0" borderId="0" xfId="0" applyNumberFormat="1" applyFont="1" applyFill="1" applyBorder="1" applyAlignment="1" applyProtection="1">
      <alignment horizontal="center" vertical="center"/>
    </xf>
    <xf numFmtId="165" fontId="16" fillId="0" borderId="0" xfId="0" applyNumberFormat="1" applyFont="1" applyFill="1" applyAlignment="1" applyProtection="1">
      <alignment vertical="center"/>
    </xf>
    <xf numFmtId="1" fontId="20" fillId="0" borderId="18" xfId="0" applyNumberFormat="1" applyFont="1" applyFill="1" applyBorder="1" applyAlignment="1" applyProtection="1">
      <alignment horizontal="center" vertical="center" wrapText="1"/>
    </xf>
    <xf numFmtId="1" fontId="20" fillId="0" borderId="1" xfId="0" applyNumberFormat="1" applyFont="1" applyFill="1" applyBorder="1" applyAlignment="1" applyProtection="1">
      <alignment horizontal="center" vertical="center" wrapText="1"/>
    </xf>
    <xf numFmtId="164" fontId="21" fillId="0" borderId="0" xfId="0" applyNumberFormat="1" applyFont="1" applyFill="1" applyBorder="1" applyAlignment="1" applyProtection="1">
      <alignment horizontal="center" vertical="center"/>
    </xf>
    <xf numFmtId="165" fontId="19" fillId="0" borderId="0" xfId="0" applyNumberFormat="1" applyFont="1" applyFill="1" applyAlignment="1" applyProtection="1">
      <alignment vertical="center"/>
    </xf>
    <xf numFmtId="0" fontId="18" fillId="3" borderId="20" xfId="0" applyFont="1" applyFill="1" applyBorder="1" applyAlignment="1">
      <alignment horizontal="center" vertical="center" wrapText="1"/>
    </xf>
    <xf numFmtId="164" fontId="24" fillId="0" borderId="0" xfId="0" applyNumberFormat="1" applyFont="1" applyFill="1" applyBorder="1" applyAlignment="1" applyProtection="1">
      <alignment vertical="center" wrapText="1"/>
    </xf>
    <xf numFmtId="0" fontId="16" fillId="0" borderId="0" xfId="0" applyFont="1" applyFill="1" applyAlignment="1" applyProtection="1">
      <alignment vertical="center"/>
    </xf>
    <xf numFmtId="164" fontId="26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27" fillId="3" borderId="4" xfId="0" applyFont="1" applyFill="1" applyBorder="1" applyAlignment="1" applyProtection="1">
      <alignment horizontal="center" vertical="center"/>
    </xf>
    <xf numFmtId="0" fontId="27" fillId="3" borderId="2" xfId="0" applyFont="1" applyFill="1" applyBorder="1" applyAlignment="1" applyProtection="1">
      <alignment horizontal="center" vertical="center"/>
    </xf>
    <xf numFmtId="164" fontId="27" fillId="3" borderId="2" xfId="0" applyNumberFormat="1" applyFont="1" applyFill="1" applyBorder="1" applyAlignment="1" applyProtection="1">
      <alignment horizontal="center" vertical="center"/>
    </xf>
    <xf numFmtId="1" fontId="27" fillId="3" borderId="5" xfId="0" applyNumberFormat="1" applyFont="1" applyFill="1" applyBorder="1" applyAlignment="1" applyProtection="1">
      <alignment horizontal="center" vertical="center"/>
    </xf>
    <xf numFmtId="164" fontId="24" fillId="0" borderId="0" xfId="0" applyNumberFormat="1" applyFont="1" applyFill="1" applyBorder="1" applyAlignment="1" applyProtection="1">
      <alignment horizontal="center" vertical="center" wrapText="1"/>
    </xf>
    <xf numFmtId="1" fontId="27" fillId="3" borderId="3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164" fontId="20" fillId="0" borderId="0" xfId="0" applyNumberFormat="1" applyFont="1" applyFill="1" applyAlignment="1" applyProtection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4" borderId="1" xfId="0" applyFont="1" applyFill="1" applyBorder="1" applyAlignment="1">
      <alignment horizontal="center" vertical="center"/>
    </xf>
    <xf numFmtId="0" fontId="31" fillId="4" borderId="1" xfId="0" applyFont="1" applyFill="1" applyBorder="1" applyAlignment="1" applyProtection="1">
      <alignment horizontal="left" vertical="center"/>
    </xf>
    <xf numFmtId="0" fontId="20" fillId="4" borderId="1" xfId="0" applyFont="1" applyFill="1" applyBorder="1" applyAlignment="1" applyProtection="1">
      <alignment horizontal="left" vertical="center"/>
    </xf>
    <xf numFmtId="164" fontId="32" fillId="4" borderId="1" xfId="0" applyNumberFormat="1" applyFont="1" applyFill="1" applyBorder="1" applyAlignment="1">
      <alignment horizontal="center" vertical="center"/>
    </xf>
    <xf numFmtId="1" fontId="31" fillId="4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 applyProtection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/>
    </xf>
    <xf numFmtId="0" fontId="19" fillId="0" borderId="1" xfId="0" applyFont="1" applyFill="1" applyBorder="1" applyAlignment="1" applyProtection="1">
      <alignment horizontal="center" vertical="center"/>
    </xf>
    <xf numFmtId="0" fontId="31" fillId="0" borderId="1" xfId="0" applyFont="1" applyFill="1" applyBorder="1" applyAlignment="1" applyProtection="1">
      <alignment horizontal="left" vertical="center"/>
    </xf>
    <xf numFmtId="0" fontId="20" fillId="0" borderId="1" xfId="0" applyFont="1" applyFill="1" applyBorder="1" applyAlignment="1" applyProtection="1">
      <alignment horizontal="left" vertical="center"/>
    </xf>
    <xf numFmtId="164" fontId="32" fillId="0" borderId="1" xfId="0" applyNumberFormat="1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3" fillId="0" borderId="0" xfId="0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31" fillId="0" borderId="0" xfId="0" applyFont="1" applyFill="1" applyBorder="1" applyAlignment="1" applyProtection="1">
      <alignment horizontal="left" vertical="center"/>
    </xf>
    <xf numFmtId="0" fontId="20" fillId="4" borderId="25" xfId="0" applyFont="1" applyFill="1" applyBorder="1" applyAlignment="1" applyProtection="1">
      <alignment horizontal="left" vertical="center"/>
    </xf>
    <xf numFmtId="0" fontId="34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164" fontId="20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5" fillId="0" borderId="0" xfId="0" applyFont="1" applyFill="1" applyBorder="1" applyAlignment="1" applyProtection="1">
      <alignment horizontal="right" vertical="center"/>
    </xf>
    <xf numFmtId="0" fontId="36" fillId="0" borderId="0" xfId="0" applyFont="1" applyFill="1" applyBorder="1" applyAlignment="1" applyProtection="1">
      <alignment horizontal="right" vertical="center"/>
    </xf>
    <xf numFmtId="0" fontId="37" fillId="0" borderId="0" xfId="0" applyFont="1" applyFill="1" applyBorder="1" applyAlignment="1" applyProtection="1">
      <alignment horizontal="center" vertical="center"/>
    </xf>
    <xf numFmtId="0" fontId="35" fillId="0" borderId="1" xfId="0" applyFont="1" applyFill="1" applyBorder="1" applyAlignment="1" applyProtection="1">
      <alignment horizontal="right" vertical="center"/>
    </xf>
    <xf numFmtId="0" fontId="20" fillId="0" borderId="0" xfId="0" applyFont="1" applyFill="1" applyBorder="1" applyAlignment="1" applyProtection="1">
      <alignment horizontal="left" vertical="center"/>
    </xf>
    <xf numFmtId="164" fontId="32" fillId="0" borderId="0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20" fillId="0" borderId="11" xfId="0" applyFont="1" applyFill="1" applyBorder="1" applyAlignment="1" applyProtection="1">
      <alignment horizontal="left" vertical="center"/>
    </xf>
    <xf numFmtId="0" fontId="38" fillId="0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19" fillId="0" borderId="0" xfId="0" applyFont="1" applyFill="1" applyBorder="1" applyAlignment="1" applyProtection="1">
      <alignment horizontal="center" vertical="center"/>
    </xf>
    <xf numFmtId="164" fontId="0" fillId="0" borderId="0" xfId="0" applyNumberFormat="1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 vertical="center"/>
    </xf>
    <xf numFmtId="164" fontId="31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 applyProtection="1">
      <alignment horizontal="center" vertical="center"/>
    </xf>
    <xf numFmtId="0" fontId="28" fillId="2" borderId="24" xfId="0" applyFont="1" applyFill="1" applyBorder="1" applyAlignment="1" applyProtection="1">
      <alignment vertical="center"/>
    </xf>
    <xf numFmtId="164" fontId="28" fillId="2" borderId="24" xfId="0" applyNumberFormat="1" applyFont="1" applyFill="1" applyBorder="1" applyAlignment="1" applyProtection="1">
      <alignment vertical="center"/>
    </xf>
    <xf numFmtId="1" fontId="28" fillId="2" borderId="10" xfId="0" applyNumberFormat="1" applyFont="1" applyFill="1" applyBorder="1" applyAlignment="1" applyProtection="1">
      <alignment vertical="center"/>
    </xf>
    <xf numFmtId="0" fontId="28" fillId="2" borderId="24" xfId="0" applyFont="1" applyFill="1" applyBorder="1" applyAlignment="1" applyProtection="1">
      <alignment horizontal="center" vertical="center"/>
    </xf>
    <xf numFmtId="164" fontId="28" fillId="2" borderId="24" xfId="0" applyNumberFormat="1" applyFont="1" applyFill="1" applyBorder="1" applyAlignment="1" applyProtection="1">
      <alignment horizontal="center" vertical="center"/>
    </xf>
    <xf numFmtId="1" fontId="28" fillId="2" borderId="10" xfId="0" applyNumberFormat="1" applyFont="1" applyFill="1" applyBorder="1" applyAlignment="1" applyProtection="1">
      <alignment horizontal="center" vertical="center"/>
    </xf>
    <xf numFmtId="164" fontId="1" fillId="2" borderId="29" xfId="0" applyNumberFormat="1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vertical="center" wrapText="1"/>
    </xf>
    <xf numFmtId="0" fontId="42" fillId="0" borderId="0" xfId="0" applyFont="1" applyAlignment="1">
      <alignment vertical="center"/>
    </xf>
    <xf numFmtId="0" fontId="42" fillId="0" borderId="0" xfId="0" applyFont="1"/>
    <xf numFmtId="164" fontId="3" fillId="3" borderId="7" xfId="0" applyNumberFormat="1" applyFont="1" applyFill="1" applyBorder="1" applyAlignment="1" applyProtection="1">
      <alignment vertical="center"/>
    </xf>
    <xf numFmtId="164" fontId="3" fillId="3" borderId="8" xfId="0" applyNumberFormat="1" applyFont="1" applyFill="1" applyBorder="1" applyAlignment="1" applyProtection="1">
      <alignment vertical="center"/>
    </xf>
    <xf numFmtId="164" fontId="3" fillId="3" borderId="9" xfId="0" applyNumberFormat="1" applyFont="1" applyFill="1" applyBorder="1" applyAlignment="1" applyProtection="1">
      <alignment vertical="center"/>
    </xf>
    <xf numFmtId="165" fontId="7" fillId="3" borderId="6" xfId="0" applyNumberFormat="1" applyFont="1" applyFill="1" applyBorder="1" applyAlignment="1" applyProtection="1">
      <alignment vertical="center"/>
    </xf>
    <xf numFmtId="165" fontId="7" fillId="3" borderId="0" xfId="0" applyNumberFormat="1" applyFont="1" applyFill="1" applyBorder="1" applyAlignment="1" applyProtection="1">
      <alignment vertical="center"/>
    </xf>
    <xf numFmtId="165" fontId="7" fillId="3" borderId="12" xfId="0" applyNumberFormat="1" applyFont="1" applyFill="1" applyBorder="1" applyAlignment="1" applyProtection="1">
      <alignment vertical="center"/>
    </xf>
    <xf numFmtId="165" fontId="12" fillId="3" borderId="6" xfId="0" applyNumberFormat="1" applyFont="1" applyFill="1" applyBorder="1" applyAlignment="1" applyProtection="1">
      <alignment vertical="center"/>
    </xf>
    <xf numFmtId="165" fontId="12" fillId="3" borderId="0" xfId="0" applyNumberFormat="1" applyFont="1" applyFill="1" applyBorder="1" applyAlignment="1" applyProtection="1">
      <alignment vertical="center"/>
    </xf>
    <xf numFmtId="165" fontId="12" fillId="3" borderId="12" xfId="0" applyNumberFormat="1" applyFont="1" applyFill="1" applyBorder="1" applyAlignment="1" applyProtection="1">
      <alignment vertical="center"/>
    </xf>
    <xf numFmtId="165" fontId="23" fillId="3" borderId="14" xfId="0" applyNumberFormat="1" applyFont="1" applyFill="1" applyBorder="1" applyAlignment="1" applyProtection="1">
      <alignment vertical="center"/>
    </xf>
    <xf numFmtId="165" fontId="23" fillId="3" borderId="15" xfId="0" applyNumberFormat="1" applyFont="1" applyFill="1" applyBorder="1" applyAlignment="1" applyProtection="1">
      <alignment vertical="center"/>
    </xf>
    <xf numFmtId="165" fontId="23" fillId="3" borderId="21" xfId="0" applyNumberFormat="1" applyFont="1" applyFill="1" applyBorder="1" applyAlignment="1" applyProtection="1">
      <alignment vertical="center"/>
    </xf>
    <xf numFmtId="0" fontId="19" fillId="3" borderId="6" xfId="0" applyFont="1" applyFill="1" applyBorder="1" applyAlignment="1" applyProtection="1">
      <alignment horizontal="centerContinuous" vertical="center"/>
    </xf>
    <xf numFmtId="0" fontId="19" fillId="3" borderId="0" xfId="0" applyFont="1" applyFill="1" applyBorder="1" applyAlignment="1" applyProtection="1">
      <alignment horizontal="centerContinuous" vertical="center"/>
    </xf>
    <xf numFmtId="0" fontId="19" fillId="3" borderId="12" xfId="0" applyFont="1" applyFill="1" applyBorder="1" applyAlignment="1" applyProtection="1">
      <alignment horizontal="centerContinuous" vertical="center"/>
    </xf>
    <xf numFmtId="164" fontId="4" fillId="2" borderId="10" xfId="0" applyNumberFormat="1" applyFont="1" applyFill="1" applyBorder="1" applyAlignment="1" applyProtection="1">
      <alignment vertical="center"/>
    </xf>
    <xf numFmtId="164" fontId="4" fillId="2" borderId="11" xfId="0" applyNumberFormat="1" applyFont="1" applyFill="1" applyBorder="1" applyAlignment="1" applyProtection="1">
      <alignment vertical="center"/>
    </xf>
    <xf numFmtId="165" fontId="8" fillId="2" borderId="13" xfId="0" applyNumberFormat="1" applyFont="1" applyFill="1" applyBorder="1" applyAlignment="1" applyProtection="1">
      <alignment vertical="center"/>
    </xf>
    <xf numFmtId="165" fontId="8" fillId="2" borderId="0" xfId="0" applyNumberFormat="1" applyFont="1" applyFill="1" applyBorder="1" applyAlignment="1" applyProtection="1">
      <alignment vertical="center"/>
    </xf>
    <xf numFmtId="165" fontId="15" fillId="2" borderId="13" xfId="0" applyNumberFormat="1" applyFont="1" applyFill="1" applyBorder="1" applyAlignment="1" applyProtection="1">
      <alignment vertical="center"/>
    </xf>
    <xf numFmtId="165" fontId="15" fillId="2" borderId="0" xfId="0" applyNumberFormat="1" applyFont="1" applyFill="1" applyBorder="1" applyAlignment="1" applyProtection="1">
      <alignment vertical="center"/>
    </xf>
    <xf numFmtId="165" fontId="15" fillId="2" borderId="30" xfId="0" applyNumberFormat="1" applyFont="1" applyFill="1" applyBorder="1" applyAlignment="1" applyProtection="1">
      <alignment vertical="center"/>
    </xf>
    <xf numFmtId="165" fontId="25" fillId="2" borderId="22" xfId="0" applyNumberFormat="1" applyFont="1" applyFill="1" applyBorder="1" applyAlignment="1" applyProtection="1">
      <alignment vertical="center"/>
    </xf>
    <xf numFmtId="165" fontId="25" fillId="2" borderId="15" xfId="0" applyNumberFormat="1" applyFont="1" applyFill="1" applyBorder="1" applyAlignment="1" applyProtection="1">
      <alignment vertical="center"/>
    </xf>
    <xf numFmtId="165" fontId="25" fillId="2" borderId="31" xfId="0" applyNumberFormat="1" applyFont="1" applyFill="1" applyBorder="1" applyAlignment="1" applyProtection="1">
      <alignment vertical="center"/>
    </xf>
    <xf numFmtId="0" fontId="22" fillId="2" borderId="13" xfId="0" applyFont="1" applyFill="1" applyBorder="1" applyAlignment="1" applyProtection="1">
      <alignment horizontal="centerContinuous" vertical="center"/>
    </xf>
    <xf numFmtId="0" fontId="22" fillId="2" borderId="0" xfId="0" applyFont="1" applyFill="1" applyBorder="1" applyAlignment="1" applyProtection="1">
      <alignment horizontal="centerContinuous" vertical="center"/>
    </xf>
    <xf numFmtId="0" fontId="22" fillId="2" borderId="30" xfId="0" applyFont="1" applyFill="1" applyBorder="1" applyAlignment="1" applyProtection="1">
      <alignment horizontal="centerContinuous" vertical="center"/>
    </xf>
    <xf numFmtId="0" fontId="22" fillId="2" borderId="13" xfId="0" applyFont="1" applyFill="1" applyBorder="1" applyAlignment="1" applyProtection="1">
      <alignment horizontal="centerContinuous" vertical="center"/>
      <protection locked="0"/>
    </xf>
    <xf numFmtId="0" fontId="22" fillId="2" borderId="0" xfId="0" applyFont="1" applyFill="1" applyBorder="1" applyAlignment="1" applyProtection="1">
      <alignment horizontal="centerContinuous" vertical="center"/>
      <protection locked="0"/>
    </xf>
    <xf numFmtId="0" fontId="22" fillId="2" borderId="30" xfId="0" applyFont="1" applyFill="1" applyBorder="1" applyAlignment="1" applyProtection="1">
      <alignment horizontal="centerContinuous" vertical="center"/>
      <protection locked="0"/>
    </xf>
    <xf numFmtId="0" fontId="6" fillId="2" borderId="0" xfId="0" applyFont="1" applyFill="1" applyBorder="1" applyAlignment="1" applyProtection="1"/>
    <xf numFmtId="164" fontId="10" fillId="2" borderId="0" xfId="0" applyNumberFormat="1" applyFont="1" applyFill="1" applyBorder="1" applyAlignment="1" applyProtection="1">
      <alignment vertical="center"/>
    </xf>
    <xf numFmtId="164" fontId="17" fillId="2" borderId="0" xfId="0" applyNumberFormat="1" applyFont="1" applyFill="1" applyBorder="1" applyAlignment="1" applyProtection="1">
      <alignment horizontal="centerContinuous" vertical="center"/>
    </xf>
    <xf numFmtId="0" fontId="20" fillId="5" borderId="1" xfId="0" applyFont="1" applyFill="1" applyBorder="1" applyAlignment="1" applyProtection="1">
      <alignment horizontal="left" vertical="center"/>
    </xf>
    <xf numFmtId="0" fontId="20" fillId="6" borderId="1" xfId="0" applyFont="1" applyFill="1" applyBorder="1" applyAlignment="1" applyProtection="1">
      <alignment horizontal="left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43" fillId="8" borderId="1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 wrapText="1"/>
    </xf>
    <xf numFmtId="0" fontId="18" fillId="3" borderId="17" xfId="0" applyFont="1" applyFill="1" applyBorder="1" applyAlignment="1">
      <alignment horizontal="center" vertical="center" wrapText="1"/>
    </xf>
    <xf numFmtId="164" fontId="24" fillId="2" borderId="11" xfId="0" applyNumberFormat="1" applyFont="1" applyFill="1" applyBorder="1" applyAlignment="1" applyProtection="1">
      <alignment horizontal="center" vertical="center" wrapText="1"/>
    </xf>
    <xf numFmtId="164" fontId="24" fillId="2" borderId="0" xfId="0" applyNumberFormat="1" applyFont="1" applyFill="1" applyBorder="1" applyAlignment="1" applyProtection="1">
      <alignment horizontal="center" vertical="center" wrapText="1"/>
    </xf>
    <xf numFmtId="164" fontId="24" fillId="2" borderId="1" xfId="0" applyNumberFormat="1" applyFont="1" applyFill="1" applyBorder="1" applyAlignment="1" applyProtection="1">
      <alignment horizontal="center" vertical="center" wrapText="1"/>
    </xf>
    <xf numFmtId="164" fontId="13" fillId="0" borderId="1" xfId="0" applyNumberFormat="1" applyFont="1" applyFill="1" applyBorder="1" applyAlignment="1" applyProtection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41" fillId="0" borderId="26" xfId="0" applyFont="1" applyBorder="1" applyAlignment="1">
      <alignment horizontal="center"/>
    </xf>
    <xf numFmtId="0" fontId="41" fillId="0" borderId="27" xfId="0" applyFont="1" applyBorder="1" applyAlignment="1">
      <alignment horizontal="center"/>
    </xf>
    <xf numFmtId="0" fontId="41" fillId="0" borderId="28" xfId="0" applyFont="1" applyBorder="1" applyAlignment="1">
      <alignment horizontal="center"/>
    </xf>
    <xf numFmtId="0" fontId="2" fillId="2" borderId="6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center"/>
    </xf>
    <xf numFmtId="0" fontId="11" fillId="3" borderId="7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164" fontId="13" fillId="0" borderId="14" xfId="0" applyNumberFormat="1" applyFont="1" applyFill="1" applyBorder="1" applyAlignment="1" applyProtection="1">
      <alignment horizontal="center" vertical="center" wrapText="1"/>
    </xf>
    <xf numFmtId="164" fontId="13" fillId="0" borderId="15" xfId="0" applyNumberFormat="1" applyFont="1" applyFill="1" applyBorder="1" applyAlignment="1" applyProtection="1">
      <alignment horizontal="center" vertical="center" wrapText="1"/>
    </xf>
    <xf numFmtId="164" fontId="1" fillId="2" borderId="0" xfId="0" applyNumberFormat="1" applyFont="1" applyFill="1" applyBorder="1" applyAlignment="1" applyProtection="1">
      <alignment horizontal="center" vertical="center" wrapText="1"/>
    </xf>
    <xf numFmtId="0" fontId="16" fillId="9" borderId="0" xfId="0" applyFont="1" applyFill="1" applyBorder="1" applyAlignment="1" applyProtection="1">
      <alignment vertical="center"/>
    </xf>
    <xf numFmtId="0" fontId="16" fillId="9" borderId="0" xfId="0" applyFont="1" applyFill="1" applyBorder="1" applyAlignment="1" applyProtection="1">
      <alignment horizontal="left" vertical="center"/>
    </xf>
    <xf numFmtId="0" fontId="23" fillId="9" borderId="0" xfId="0" applyFont="1" applyFill="1" applyBorder="1" applyAlignment="1" applyProtection="1">
      <alignment horizontal="left" vertical="center"/>
    </xf>
    <xf numFmtId="164" fontId="32" fillId="9" borderId="0" xfId="0" applyNumberFormat="1" applyFont="1" applyFill="1" applyBorder="1" applyAlignment="1">
      <alignment horizontal="center" vertical="center"/>
    </xf>
    <xf numFmtId="0" fontId="30" fillId="9" borderId="0" xfId="0" applyFont="1" applyFill="1" applyBorder="1" applyAlignment="1">
      <alignment horizontal="center" vertical="center"/>
    </xf>
    <xf numFmtId="164" fontId="0" fillId="9" borderId="0" xfId="0" applyNumberFormat="1" applyFont="1" applyFill="1" applyBorder="1" applyAlignment="1">
      <alignment horizontal="center"/>
    </xf>
    <xf numFmtId="1" fontId="0" fillId="9" borderId="0" xfId="0" applyNumberFormat="1" applyFill="1" applyBorder="1" applyAlignment="1">
      <alignment horizontal="center" vertical="center"/>
    </xf>
    <xf numFmtId="0" fontId="19" fillId="9" borderId="0" xfId="0" applyFont="1" applyFill="1" applyBorder="1" applyAlignment="1" applyProtection="1">
      <alignment horizontal="center" vertical="center"/>
    </xf>
    <xf numFmtId="0" fontId="31" fillId="9" borderId="0" xfId="0" applyFont="1" applyFill="1" applyBorder="1" applyAlignment="1" applyProtection="1">
      <alignment horizontal="left" vertical="center"/>
    </xf>
    <xf numFmtId="0" fontId="20" fillId="9" borderId="0" xfId="0" applyFont="1" applyFill="1" applyBorder="1" applyAlignment="1" applyProtection="1">
      <alignment horizontal="left" vertical="center"/>
    </xf>
    <xf numFmtId="0" fontId="0" fillId="9" borderId="0" xfId="0" applyFill="1" applyBorder="1"/>
  </cellXfs>
  <cellStyles count="7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Normal" xfId="0" builtinId="0"/>
  </cellStyles>
  <dxfs count="0"/>
  <tableStyles count="0" defaultTableStyle="TableStyleMedium9" defaultPivotStyle="PivotStyleMedium4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M109"/>
  <sheetViews>
    <sheetView tabSelected="1" topLeftCell="C27" zoomScale="80" zoomScaleNormal="80" zoomScalePageLayoutView="125" workbookViewId="0">
      <selection activeCell="X46" sqref="X46"/>
    </sheetView>
  </sheetViews>
  <sheetFormatPr baseColWidth="10" defaultRowHeight="15.75"/>
  <cols>
    <col min="2" max="2" width="5.5" bestFit="1" customWidth="1"/>
    <col min="3" max="3" width="5.375" bestFit="1" customWidth="1"/>
    <col min="4" max="4" width="3.125" customWidth="1"/>
    <col min="5" max="5" width="3.875" bestFit="1" customWidth="1"/>
    <col min="6" max="6" width="14.875" customWidth="1"/>
    <col min="7" max="7" width="6.375" bestFit="1" customWidth="1"/>
    <col min="8" max="8" width="4.125" bestFit="1" customWidth="1"/>
    <col min="9" max="9" width="6.375" bestFit="1" customWidth="1"/>
    <col min="10" max="10" width="5.375" customWidth="1"/>
    <col min="11" max="11" width="5" customWidth="1"/>
    <col min="12" max="12" width="2.5" customWidth="1"/>
    <col min="13" max="13" width="3.625" bestFit="1" customWidth="1"/>
    <col min="14" max="14" width="14.875" customWidth="1"/>
    <col min="15" max="15" width="6.375" bestFit="1" customWidth="1"/>
    <col min="16" max="16" width="4.125" bestFit="1" customWidth="1"/>
    <col min="17" max="17" width="6.375" bestFit="1" customWidth="1"/>
    <col min="18" max="18" width="5.375" customWidth="1"/>
    <col min="19" max="19" width="5" customWidth="1"/>
    <col min="20" max="20" width="2.625" customWidth="1"/>
    <col min="21" max="21" width="3.625" bestFit="1" customWidth="1"/>
    <col min="22" max="22" width="14.875" customWidth="1"/>
    <col min="23" max="23" width="6.375" bestFit="1" customWidth="1"/>
    <col min="24" max="24" width="4.125" bestFit="1" customWidth="1"/>
    <col min="25" max="25" width="6.375" bestFit="1" customWidth="1"/>
    <col min="26" max="26" width="5.375" customWidth="1"/>
    <col min="27" max="27" width="5" customWidth="1"/>
    <col min="28" max="28" width="2.875" style="16" customWidth="1"/>
    <col min="29" max="29" width="3.625" bestFit="1" customWidth="1"/>
    <col min="30" max="30" width="14.875" customWidth="1"/>
    <col min="31" max="31" width="6.5" bestFit="1" customWidth="1"/>
    <col min="32" max="32" width="4.875" bestFit="1" customWidth="1"/>
    <col min="33" max="33" width="6.375" bestFit="1" customWidth="1"/>
    <col min="34" max="34" width="5.375" customWidth="1"/>
    <col min="35" max="35" width="5" customWidth="1"/>
    <col min="36" max="36" width="2.625" customWidth="1"/>
    <col min="37" max="37" width="5.875" bestFit="1" customWidth="1"/>
    <col min="38" max="38" width="1.625" customWidth="1"/>
    <col min="39" max="39" width="11.625" customWidth="1"/>
    <col min="40" max="40" width="6.5" bestFit="1" customWidth="1"/>
    <col min="41" max="41" width="7.125" style="29" customWidth="1"/>
    <col min="42" max="42" width="3.375" style="29" customWidth="1"/>
    <col min="43" max="48" width="5.5" customWidth="1"/>
    <col min="49" max="49" width="9" customWidth="1"/>
    <col min="50" max="50" width="7.375" customWidth="1"/>
    <col min="51" max="51" width="2.875" customWidth="1"/>
    <col min="52" max="52" width="10" customWidth="1"/>
    <col min="53" max="53" width="1.5" customWidth="1"/>
    <col min="55" max="55" width="9" bestFit="1" customWidth="1"/>
    <col min="56" max="56" width="5.125" bestFit="1" customWidth="1"/>
    <col min="57" max="57" width="3.125" customWidth="1"/>
    <col min="58" max="63" width="5.375" customWidth="1"/>
    <col min="64" max="64" width="9" bestFit="1" customWidth="1"/>
    <col min="65" max="65" width="5.625" customWidth="1"/>
  </cols>
  <sheetData>
    <row r="3" spans="2:65" ht="16.5" thickBot="1"/>
    <row r="4" spans="2:65" ht="20.25" thickBot="1">
      <c r="E4" s="138" t="s">
        <v>53</v>
      </c>
      <c r="F4" s="139"/>
      <c r="G4" s="139"/>
      <c r="H4" s="139"/>
      <c r="I4" s="139"/>
      <c r="J4" s="139"/>
      <c r="K4" s="140"/>
      <c r="M4" s="138" t="s">
        <v>54</v>
      </c>
      <c r="N4" s="139"/>
      <c r="O4" s="139"/>
      <c r="P4" s="139"/>
      <c r="Q4" s="139"/>
      <c r="R4" s="139"/>
      <c r="S4" s="140"/>
      <c r="U4" s="138" t="s">
        <v>55</v>
      </c>
      <c r="V4" s="139"/>
      <c r="W4" s="139"/>
      <c r="X4" s="139"/>
      <c r="Y4" s="139"/>
      <c r="Z4" s="139"/>
      <c r="AA4" s="140"/>
      <c r="AB4"/>
      <c r="AC4" s="138" t="s">
        <v>56</v>
      </c>
      <c r="AD4" s="139"/>
      <c r="AE4" s="139"/>
      <c r="AF4" s="139"/>
      <c r="AG4" s="139"/>
      <c r="AH4" s="139"/>
      <c r="AI4" s="140"/>
    </row>
    <row r="5" spans="2:65" ht="20.25" thickBot="1">
      <c r="E5" s="138" t="s">
        <v>61</v>
      </c>
      <c r="F5" s="139"/>
      <c r="G5" s="139"/>
      <c r="H5" s="139"/>
      <c r="I5" s="140"/>
      <c r="J5" s="138" t="s">
        <v>57</v>
      </c>
      <c r="K5" s="140"/>
      <c r="M5" s="138" t="s">
        <v>62</v>
      </c>
      <c r="N5" s="139"/>
      <c r="O5" s="139"/>
      <c r="P5" s="139"/>
      <c r="Q5" s="140"/>
      <c r="R5" s="138" t="s">
        <v>58</v>
      </c>
      <c r="S5" s="140"/>
      <c r="U5" s="138" t="s">
        <v>63</v>
      </c>
      <c r="V5" s="139"/>
      <c r="W5" s="139"/>
      <c r="X5" s="139"/>
      <c r="Y5" s="140"/>
      <c r="Z5" s="138" t="s">
        <v>59</v>
      </c>
      <c r="AA5" s="140"/>
      <c r="AB5"/>
      <c r="AC5" s="138" t="s">
        <v>64</v>
      </c>
      <c r="AD5" s="139"/>
      <c r="AE5" s="139"/>
      <c r="AF5" s="139"/>
      <c r="AG5" s="140"/>
      <c r="AH5" s="138" t="s">
        <v>60</v>
      </c>
      <c r="AI5" s="140"/>
      <c r="AK5" s="138" t="s">
        <v>66</v>
      </c>
      <c r="AL5" s="139"/>
      <c r="AM5" s="139"/>
      <c r="AN5" s="139"/>
      <c r="AO5" s="139"/>
      <c r="AP5" s="139"/>
      <c r="AQ5" s="139"/>
      <c r="AR5" s="139"/>
      <c r="AS5" s="139"/>
      <c r="AT5" s="139"/>
      <c r="AU5" s="139"/>
      <c r="AV5" s="139"/>
      <c r="AW5" s="139"/>
      <c r="AX5" s="140"/>
      <c r="AZ5" s="138" t="s">
        <v>65</v>
      </c>
      <c r="BA5" s="139"/>
      <c r="BB5" s="139"/>
      <c r="BC5" s="139"/>
      <c r="BD5" s="139"/>
      <c r="BE5" s="139"/>
      <c r="BF5" s="139"/>
      <c r="BG5" s="139"/>
      <c r="BH5" s="139"/>
      <c r="BI5" s="139"/>
      <c r="BJ5" s="139"/>
      <c r="BK5" s="139"/>
      <c r="BL5" s="139"/>
      <c r="BM5" s="140"/>
    </row>
    <row r="6" spans="2:65">
      <c r="BD6" s="29"/>
      <c r="BE6" s="29"/>
    </row>
    <row r="7" spans="2:65" ht="32.25" thickBot="1">
      <c r="AK7" s="141"/>
      <c r="AL7" s="142"/>
      <c r="AM7" s="142"/>
      <c r="AN7" s="142"/>
      <c r="AO7" s="142"/>
      <c r="AP7" s="142"/>
      <c r="AQ7" s="142"/>
      <c r="AR7" s="142"/>
      <c r="AS7" s="142"/>
      <c r="AT7" s="142"/>
      <c r="AU7" s="142"/>
      <c r="AV7" s="142"/>
      <c r="AW7" s="142"/>
      <c r="AX7" s="142"/>
      <c r="AZ7" s="141"/>
      <c r="BA7" s="142"/>
      <c r="BB7" s="142"/>
      <c r="BC7" s="142"/>
      <c r="BD7" s="142"/>
      <c r="BE7" s="142"/>
      <c r="BF7" s="142"/>
      <c r="BG7" s="142"/>
      <c r="BH7" s="142"/>
      <c r="BI7" s="142"/>
      <c r="BJ7" s="142"/>
      <c r="BK7" s="142"/>
      <c r="BL7" s="142"/>
      <c r="BM7" s="142"/>
    </row>
    <row r="8" spans="2:65" ht="27">
      <c r="E8" s="91"/>
      <c r="F8" s="92"/>
      <c r="G8" s="92"/>
      <c r="H8" s="92"/>
      <c r="I8" s="93"/>
      <c r="M8" s="91"/>
      <c r="N8" s="92"/>
      <c r="O8" s="92"/>
      <c r="P8" s="92"/>
      <c r="Q8" s="93"/>
      <c r="U8" s="106"/>
      <c r="V8" s="107"/>
      <c r="W8" s="107"/>
      <c r="X8" s="107"/>
      <c r="Y8" s="107"/>
      <c r="AB8" s="17"/>
      <c r="AC8" s="106"/>
      <c r="AD8" s="107"/>
      <c r="AE8" s="107"/>
      <c r="AF8" s="107"/>
      <c r="AG8" s="107"/>
      <c r="AK8" s="122"/>
      <c r="AL8" s="122"/>
      <c r="AM8" s="122"/>
      <c r="AN8" s="122"/>
      <c r="AO8" s="122"/>
      <c r="AP8" s="122"/>
      <c r="AQ8" s="122"/>
      <c r="AR8" s="122"/>
      <c r="AS8" s="122"/>
      <c r="AT8" s="122"/>
      <c r="AU8" s="122"/>
      <c r="AV8" s="122"/>
      <c r="AW8" s="122"/>
      <c r="AX8" s="122"/>
      <c r="AZ8" s="122"/>
      <c r="BA8" s="122"/>
      <c r="BB8" s="122"/>
      <c r="BC8" s="122"/>
      <c r="BD8" s="122"/>
      <c r="BE8" s="122"/>
      <c r="BF8" s="122"/>
      <c r="BG8" s="122"/>
      <c r="BH8" s="122"/>
      <c r="BI8" s="122"/>
      <c r="BJ8" s="122"/>
      <c r="BK8" s="122"/>
      <c r="BL8" s="122"/>
      <c r="BM8" s="122"/>
    </row>
    <row r="9" spans="2:65" ht="23.25" thickBot="1">
      <c r="E9" s="94"/>
      <c r="F9" s="95"/>
      <c r="G9" s="95"/>
      <c r="H9" s="95"/>
      <c r="I9" s="96"/>
      <c r="M9" s="94"/>
      <c r="N9" s="95"/>
      <c r="O9" s="95"/>
      <c r="P9" s="95"/>
      <c r="Q9" s="96"/>
      <c r="U9" s="108"/>
      <c r="V9" s="109"/>
      <c r="W9" s="109"/>
      <c r="X9" s="109"/>
      <c r="Y9" s="109"/>
      <c r="AB9" s="18"/>
      <c r="AC9" s="108"/>
      <c r="AD9" s="109"/>
      <c r="AE9" s="109"/>
      <c r="AF9" s="109"/>
      <c r="AG9" s="109"/>
      <c r="AK9" s="123"/>
      <c r="AL9" s="123"/>
      <c r="AM9" s="123"/>
      <c r="AN9" s="123"/>
      <c r="AO9" s="123"/>
      <c r="AP9" s="123"/>
      <c r="AQ9" s="123"/>
      <c r="AR9" s="123"/>
      <c r="AS9" s="123"/>
      <c r="AT9" s="123"/>
      <c r="AU9" s="123"/>
      <c r="AV9" s="123"/>
      <c r="AW9" s="123"/>
      <c r="AX9" s="123"/>
      <c r="AZ9" s="123"/>
      <c r="BA9" s="123"/>
      <c r="BB9" s="123"/>
      <c r="BC9" s="123"/>
      <c r="BD9" s="123"/>
      <c r="BE9" s="123"/>
      <c r="BF9" s="123"/>
      <c r="BG9" s="123"/>
      <c r="BH9" s="123"/>
      <c r="BI9" s="123"/>
      <c r="BJ9" s="123"/>
      <c r="BK9" s="123"/>
      <c r="BL9" s="123"/>
      <c r="BM9" s="123"/>
    </row>
    <row r="10" spans="2:65" ht="27.75">
      <c r="B10" s="143" t="s">
        <v>20</v>
      </c>
      <c r="C10" s="144"/>
      <c r="E10" s="97"/>
      <c r="F10" s="98"/>
      <c r="G10" s="98"/>
      <c r="H10" s="98"/>
      <c r="I10" s="99"/>
      <c r="J10" s="145"/>
      <c r="K10" s="146"/>
      <c r="L10" s="19"/>
      <c r="M10" s="97"/>
      <c r="N10" s="98"/>
      <c r="O10" s="98"/>
      <c r="P10" s="98"/>
      <c r="Q10" s="99"/>
      <c r="R10" s="145" t="s">
        <v>21</v>
      </c>
      <c r="S10" s="146"/>
      <c r="U10" s="110"/>
      <c r="V10" s="111"/>
      <c r="W10" s="111"/>
      <c r="X10" s="111"/>
      <c r="Y10" s="112"/>
      <c r="Z10" s="135" t="s">
        <v>22</v>
      </c>
      <c r="AA10" s="135"/>
      <c r="AB10" s="20"/>
      <c r="AC10" s="110"/>
      <c r="AD10" s="111"/>
      <c r="AE10" s="111"/>
      <c r="AF10" s="111"/>
      <c r="AG10" s="112"/>
      <c r="AH10" s="135" t="s">
        <v>23</v>
      </c>
      <c r="AI10" s="135"/>
      <c r="AK10" s="124" t="s">
        <v>24</v>
      </c>
      <c r="AL10" s="124"/>
      <c r="AM10" s="124"/>
      <c r="AN10" s="124"/>
      <c r="AO10" s="124"/>
      <c r="AP10" s="124"/>
      <c r="AQ10" s="124"/>
      <c r="AR10" s="124"/>
      <c r="AS10" s="124"/>
      <c r="AT10" s="124"/>
      <c r="AU10" s="124"/>
      <c r="AV10" s="124"/>
      <c r="AW10" s="124"/>
      <c r="AX10" s="124"/>
      <c r="AZ10" s="124" t="s">
        <v>24</v>
      </c>
      <c r="BA10" s="124"/>
      <c r="BB10" s="124"/>
      <c r="BC10" s="124"/>
      <c r="BD10" s="124"/>
      <c r="BE10" s="124"/>
      <c r="BF10" s="124"/>
      <c r="BG10" s="124"/>
      <c r="BH10" s="124"/>
      <c r="BI10" s="124"/>
      <c r="BJ10" s="124"/>
      <c r="BK10" s="124"/>
      <c r="BL10" s="124"/>
      <c r="BM10" s="124"/>
    </row>
    <row r="11" spans="2:65" ht="18.95" customHeight="1">
      <c r="B11" s="130" t="s">
        <v>25</v>
      </c>
      <c r="C11" s="131"/>
      <c r="E11" s="103" t="s">
        <v>52</v>
      </c>
      <c r="F11" s="104"/>
      <c r="G11" s="104"/>
      <c r="H11" s="104"/>
      <c r="I11" s="105"/>
      <c r="J11" s="21">
        <f>COUNT(E15:E33)</f>
        <v>7</v>
      </c>
      <c r="K11" s="22">
        <f>ROUND(J11*0.5,0)</f>
        <v>4</v>
      </c>
      <c r="L11" s="23"/>
      <c r="M11" s="103" t="s">
        <v>52</v>
      </c>
      <c r="N11" s="104"/>
      <c r="O11" s="104"/>
      <c r="P11" s="104"/>
      <c r="Q11" s="105"/>
      <c r="R11" s="21">
        <f>COUNT(M15:M33)</f>
        <v>9</v>
      </c>
      <c r="S11" s="22">
        <f>ROUND(R11*0.5,0)</f>
        <v>5</v>
      </c>
      <c r="U11" s="116" t="s">
        <v>52</v>
      </c>
      <c r="V11" s="117"/>
      <c r="W11" s="117"/>
      <c r="X11" s="117"/>
      <c r="Y11" s="118"/>
      <c r="Z11" s="22">
        <f>COUNT(U15:U33)</f>
        <v>4</v>
      </c>
      <c r="AA11" s="22">
        <f>ROUND(Z11*0.5,0)</f>
        <v>2</v>
      </c>
      <c r="AB11" s="24"/>
      <c r="AC11" s="119" t="s">
        <v>52</v>
      </c>
      <c r="AD11" s="120"/>
      <c r="AE11" s="120"/>
      <c r="AF11" s="120"/>
      <c r="AG11" s="121"/>
      <c r="AH11" s="22">
        <f>COUNT(AC15:AC33)</f>
        <v>7</v>
      </c>
      <c r="AI11" s="22">
        <f>ROUND(AH11*0.5,0)</f>
        <v>4</v>
      </c>
      <c r="AK11" s="124" t="s">
        <v>67</v>
      </c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Z11" s="124" t="s">
        <v>67</v>
      </c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  <c r="BM11" s="124"/>
    </row>
    <row r="12" spans="2:65" ht="30.95" customHeight="1">
      <c r="B12" s="136" t="s">
        <v>6</v>
      </c>
      <c r="C12" s="25" t="s">
        <v>26</v>
      </c>
      <c r="E12" s="100"/>
      <c r="F12" s="101"/>
      <c r="G12" s="101"/>
      <c r="H12" s="101"/>
      <c r="I12" s="102"/>
      <c r="J12" s="132" t="s">
        <v>27</v>
      </c>
      <c r="K12" s="132" t="s">
        <v>28</v>
      </c>
      <c r="L12" s="26"/>
      <c r="M12" s="100"/>
      <c r="N12" s="101"/>
      <c r="O12" s="101"/>
      <c r="P12" s="101"/>
      <c r="Q12" s="101"/>
      <c r="R12" s="132" t="s">
        <v>27</v>
      </c>
      <c r="S12" s="132" t="s">
        <v>28</v>
      </c>
      <c r="U12" s="113"/>
      <c r="V12" s="114"/>
      <c r="W12" s="114"/>
      <c r="X12" s="114"/>
      <c r="Y12" s="115"/>
      <c r="Z12" s="134" t="s">
        <v>27</v>
      </c>
      <c r="AA12" s="134" t="s">
        <v>28</v>
      </c>
      <c r="AB12" s="27"/>
      <c r="AC12" s="113"/>
      <c r="AD12" s="114"/>
      <c r="AE12" s="114"/>
      <c r="AF12" s="114"/>
      <c r="AG12" s="115"/>
      <c r="AH12" s="134" t="s">
        <v>27</v>
      </c>
      <c r="AI12" s="134" t="s">
        <v>28</v>
      </c>
      <c r="AK12" s="28"/>
      <c r="AL12" s="28"/>
      <c r="AQ12" s="30" t="s">
        <v>35</v>
      </c>
      <c r="AR12" s="30" t="s">
        <v>36</v>
      </c>
      <c r="AS12" s="30" t="s">
        <v>37</v>
      </c>
      <c r="AT12" s="30" t="s">
        <v>38</v>
      </c>
      <c r="AU12" s="30" t="s">
        <v>39</v>
      </c>
      <c r="AV12" s="30" t="s">
        <v>40</v>
      </c>
      <c r="AW12" s="147" t="s">
        <v>29</v>
      </c>
      <c r="AX12" s="147" t="s">
        <v>30</v>
      </c>
      <c r="AZ12" s="28"/>
      <c r="BA12" s="28"/>
      <c r="BD12" s="29"/>
      <c r="BE12" s="29"/>
      <c r="BF12" s="30" t="s">
        <v>35</v>
      </c>
      <c r="BG12" s="30" t="s">
        <v>36</v>
      </c>
      <c r="BH12" s="30" t="s">
        <v>37</v>
      </c>
      <c r="BI12" s="30" t="s">
        <v>38</v>
      </c>
      <c r="BJ12" s="30" t="s">
        <v>39</v>
      </c>
      <c r="BK12" s="30" t="s">
        <v>40</v>
      </c>
      <c r="BL12" s="147" t="s">
        <v>29</v>
      </c>
      <c r="BM12" s="147" t="s">
        <v>30</v>
      </c>
    </row>
    <row r="13" spans="2:65" ht="16.5" thickBot="1">
      <c r="B13" s="137"/>
      <c r="C13" s="31">
        <v>30</v>
      </c>
      <c r="E13" s="32" t="s">
        <v>31</v>
      </c>
      <c r="F13" s="33" t="s">
        <v>7</v>
      </c>
      <c r="G13" s="33" t="s">
        <v>8</v>
      </c>
      <c r="H13" s="34" t="s">
        <v>9</v>
      </c>
      <c r="I13" s="35" t="s">
        <v>32</v>
      </c>
      <c r="J13" s="133"/>
      <c r="K13" s="133"/>
      <c r="L13" s="36"/>
      <c r="M13" s="32" t="s">
        <v>31</v>
      </c>
      <c r="N13" s="33" t="s">
        <v>7</v>
      </c>
      <c r="O13" s="33" t="s">
        <v>8</v>
      </c>
      <c r="P13" s="34" t="s">
        <v>9</v>
      </c>
      <c r="Q13" s="37" t="s">
        <v>32</v>
      </c>
      <c r="R13" s="133"/>
      <c r="S13" s="133"/>
      <c r="U13" s="84" t="s">
        <v>31</v>
      </c>
      <c r="V13" s="84" t="s">
        <v>7</v>
      </c>
      <c r="W13" s="84" t="s">
        <v>8</v>
      </c>
      <c r="X13" s="85" t="s">
        <v>9</v>
      </c>
      <c r="Y13" s="86" t="s">
        <v>32</v>
      </c>
      <c r="Z13" s="134"/>
      <c r="AA13" s="134"/>
      <c r="AB13" s="38"/>
      <c r="AC13" s="81" t="s">
        <v>31</v>
      </c>
      <c r="AD13" s="81" t="s">
        <v>7</v>
      </c>
      <c r="AE13" s="81" t="s">
        <v>8</v>
      </c>
      <c r="AF13" s="82" t="s">
        <v>9</v>
      </c>
      <c r="AG13" s="83" t="s">
        <v>32</v>
      </c>
      <c r="AH13" s="134"/>
      <c r="AI13" s="134"/>
      <c r="AK13" s="8" t="s">
        <v>6</v>
      </c>
      <c r="AL13" s="8"/>
      <c r="AM13" s="9" t="s">
        <v>7</v>
      </c>
      <c r="AN13" s="10" t="s">
        <v>8</v>
      </c>
      <c r="AO13" s="11" t="s">
        <v>9</v>
      </c>
      <c r="AP13" s="87"/>
      <c r="AQ13" s="12" t="s">
        <v>10</v>
      </c>
      <c r="AR13" s="13" t="s">
        <v>10</v>
      </c>
      <c r="AS13" s="14" t="s">
        <v>10</v>
      </c>
      <c r="AT13" s="15" t="s">
        <v>10</v>
      </c>
      <c r="AU13" s="14" t="s">
        <v>10</v>
      </c>
      <c r="AV13" s="14" t="s">
        <v>10</v>
      </c>
      <c r="AW13" s="147"/>
      <c r="AX13" s="147"/>
      <c r="AZ13" s="8" t="s">
        <v>6</v>
      </c>
      <c r="BA13" s="8"/>
      <c r="BB13" s="9" t="s">
        <v>7</v>
      </c>
      <c r="BC13" s="10" t="s">
        <v>8</v>
      </c>
      <c r="BD13" s="11" t="s">
        <v>9</v>
      </c>
      <c r="BE13" s="87"/>
      <c r="BF13" s="12" t="s">
        <v>10</v>
      </c>
      <c r="BG13" s="13" t="s">
        <v>10</v>
      </c>
      <c r="BH13" s="14" t="s">
        <v>10</v>
      </c>
      <c r="BI13" s="15" t="s">
        <v>10</v>
      </c>
      <c r="BJ13" s="14" t="s">
        <v>10</v>
      </c>
      <c r="BK13" s="14" t="s">
        <v>10</v>
      </c>
      <c r="BL13" s="147"/>
      <c r="BM13" s="147"/>
    </row>
    <row r="14" spans="2:65">
      <c r="E14" s="39"/>
      <c r="F14" s="39"/>
      <c r="G14" s="39"/>
      <c r="H14" s="39"/>
      <c r="I14" s="39"/>
      <c r="J14" s="40"/>
      <c r="K14" s="40"/>
      <c r="L14" s="40"/>
      <c r="M14" s="39"/>
      <c r="N14" s="39"/>
      <c r="O14" s="39"/>
      <c r="P14" s="39"/>
      <c r="Q14" s="39"/>
      <c r="R14" s="40"/>
      <c r="S14" s="40"/>
      <c r="U14" s="39"/>
      <c r="V14" s="39"/>
      <c r="W14" s="39"/>
      <c r="X14" s="39"/>
      <c r="Y14" s="39"/>
      <c r="Z14" s="40"/>
      <c r="AA14" s="40"/>
      <c r="AB14" s="39"/>
      <c r="AC14" s="39"/>
      <c r="AD14" s="39"/>
      <c r="AE14" s="39"/>
      <c r="AF14" s="39"/>
      <c r="AG14" s="39"/>
      <c r="AH14" s="40"/>
      <c r="AI14" s="40"/>
      <c r="BD14" s="29"/>
      <c r="BE14" s="29"/>
    </row>
    <row r="15" spans="2:65" ht="19.5">
      <c r="B15" s="41">
        <v>1</v>
      </c>
      <c r="C15" s="41">
        <v>80</v>
      </c>
      <c r="E15" s="42">
        <v>1</v>
      </c>
      <c r="F15" s="43" t="s">
        <v>11</v>
      </c>
      <c r="G15" s="125" t="s">
        <v>0</v>
      </c>
      <c r="H15" s="45">
        <v>10.4</v>
      </c>
      <c r="I15" s="46">
        <v>28</v>
      </c>
      <c r="J15" s="47"/>
      <c r="K15" s="41">
        <f>IF(K11&lt;1,"",ROUND($C15/$C$13*K$11,0))</f>
        <v>11</v>
      </c>
      <c r="L15" s="48"/>
      <c r="M15" s="42">
        <v>1</v>
      </c>
      <c r="N15" s="43" t="s">
        <v>42</v>
      </c>
      <c r="O15" s="44" t="s">
        <v>4</v>
      </c>
      <c r="P15" s="45">
        <v>12.5</v>
      </c>
      <c r="Q15" s="46">
        <v>29</v>
      </c>
      <c r="R15" s="47"/>
      <c r="S15" s="41">
        <f>IF(S11&lt;1,"",ROUND($C15/$C$13*S$11,0))</f>
        <v>13</v>
      </c>
      <c r="T15" s="48"/>
      <c r="U15" s="42">
        <v>1</v>
      </c>
      <c r="V15" s="43" t="s">
        <v>48</v>
      </c>
      <c r="W15" s="44" t="s">
        <v>0</v>
      </c>
      <c r="X15" s="45">
        <v>8</v>
      </c>
      <c r="Y15" s="46">
        <v>81</v>
      </c>
      <c r="Z15" s="47"/>
      <c r="AA15" s="41">
        <f>IF(AA11&lt;1,"",ROUND($C15/$C$13*AA$11,0))</f>
        <v>5</v>
      </c>
      <c r="AB15" s="48"/>
      <c r="AC15" s="42">
        <v>1</v>
      </c>
      <c r="AD15" s="43" t="s">
        <v>50</v>
      </c>
      <c r="AE15" s="44" t="s">
        <v>0</v>
      </c>
      <c r="AF15" s="45">
        <v>8.3000000000000007</v>
      </c>
      <c r="AG15" s="46">
        <v>83</v>
      </c>
      <c r="AH15" s="47"/>
      <c r="AI15" s="41">
        <f>IF(AI11&lt;1,"",ROUND($C15/$C$13*AI$11,0))</f>
        <v>11</v>
      </c>
      <c r="AJ15" s="48"/>
      <c r="AK15" s="42">
        <f t="shared" ref="AK15:AK44" si="0">IF(AX15="","",RANK(AX15,$AX$15:$AX$55,0))</f>
        <v>5</v>
      </c>
      <c r="AL15" s="129">
        <f>IF(AK15="","",COUNTIF(AK$14:AK15,AK15))</f>
        <v>1</v>
      </c>
      <c r="AM15" s="1" t="str">
        <f t="shared" ref="AM15:AM24" si="1">F15</f>
        <v>A</v>
      </c>
      <c r="AN15" s="1" t="str">
        <f t="shared" ref="AN15:AN44" si="2">IFERROR(VLOOKUP(AM15,F$15:K$44,2,0),IFERROR(VLOOKUP(AM15,N$15:S$44,2,0),IFERROR(VLOOKUP(AM15,V$15:AA$44,2,0),IFERROR(VLOOKUP(AM15,AD$15:AI$44,2,0),""))))</f>
        <v>RGAM</v>
      </c>
      <c r="AO15" s="2">
        <f t="shared" ref="AO15:AO44" si="3">IFERROR(VLOOKUP($AM15,$F$15:$K$44,3,0),IFERROR(VLOOKUP($AM15,$N$15:$S$44,3,0),IFERROR(VLOOKUP($AM15,$V$15:$AA$44,3,0),IFERROR(VLOOKUP($AM15,$AD$15:$AI$44,3,0),""))))</f>
        <v>10.4</v>
      </c>
      <c r="AP15" s="2"/>
      <c r="AQ15" s="3">
        <f t="shared" ref="AQ15:AQ44" si="4">IFERROR(VLOOKUP($AM15,$F$15:$K$44,6,0),"")</f>
        <v>11</v>
      </c>
      <c r="AR15" s="4">
        <f t="shared" ref="AR15:AR44" si="5">IFERROR(VLOOKUP($AM15,$N$15:$S$44,6,0),"")</f>
        <v>0</v>
      </c>
      <c r="AS15" s="4">
        <f t="shared" ref="AS15:AS44" si="6">IFERROR(VLOOKUP($AM15,$V$15:$AA$44,6,0),"")</f>
        <v>0</v>
      </c>
      <c r="AT15" s="4" t="str">
        <f t="shared" ref="AT15:AT44" si="7">IFERROR(VLOOKUP($AM15,$AD$15:$AI$44,6,0),"")</f>
        <v>Abd</v>
      </c>
      <c r="AU15" s="4"/>
      <c r="AV15" s="4"/>
      <c r="AW15" s="3">
        <f t="shared" ref="AW15:AW44" si="8">IF(AK15="","",COLUMN(AW:AW)-COLUMN(AQ:AQ)-COUNTIF(AQ15:AV15,""))</f>
        <v>4</v>
      </c>
      <c r="AX15" s="2">
        <f t="shared" ref="AX15:AX33" si="9">SUM(AQ15:AV15)</f>
        <v>11</v>
      </c>
      <c r="AZ15" s="42">
        <f>IF(ROW()-14&gt;COUNT(AK$15:AK$44),"",IF(COUNTIF(AK$15:AK$44,ROW()-14)+COUNT(AZ$14:AZ14)&lt;ROW()-14,AZ14,ROW()-14))</f>
        <v>1</v>
      </c>
      <c r="BA15" s="129">
        <f>IF(AZ15="","",COUNTIF(AZ$14:AZ15,AZ15))</f>
        <v>1</v>
      </c>
      <c r="BB15" s="128" t="str">
        <f t="array" ref="BB15">IF(ROW()-14&gt;COUNT(AK$15:AK$44),"",INDEX(AK$15:AM$44,MATCH(AZ15&amp;BA15,AK$15:AK$44&amp;AL$15:AL$44,0),3))</f>
        <v>X</v>
      </c>
      <c r="BC15" s="1" t="str">
        <f>IF($BB15&lt;&gt;"",VLOOKUP($BB15,$AM$15:$AX$44,2,0),"")</f>
        <v>RGAM</v>
      </c>
      <c r="BD15" s="127">
        <v>8.3000000000000007</v>
      </c>
      <c r="BE15" s="7"/>
      <c r="BF15" s="5" t="str">
        <f>IF(OR($BB15="",COUNTIF(AQ$15:AQ$44,"")=30),"",VLOOKUP($BB15,$AM$15:$AX$44,5,0))</f>
        <v/>
      </c>
      <c r="BG15" s="5" t="str">
        <f>IF(OR($BB15="",COUNTIF(AR$15:AR$44,"")=30),"",VLOOKUP($BB15,$AM$15:$AX$44,6,0))</f>
        <v/>
      </c>
      <c r="BH15" s="5">
        <f>IF(OR($BB15="",COUNTIF(AS$15:AS$44,"")=30),"",VLOOKUP($BB15,$AM$15:$AX$44,7,0))</f>
        <v>4</v>
      </c>
      <c r="BI15" s="5">
        <f>IF(OR($BB15="",COUNTIF(AT$15:AT$44,"")=30),"",VLOOKUP($BB15,$AM$15:$AX$44,8,0))</f>
        <v>11</v>
      </c>
      <c r="BJ15" s="5" t="str">
        <f>IF(OR($BB15="",COUNTIF(AU$15:AU$44,"")=30),"",VLOOKUP($BB15,$AM$15:$AX$44,9,0))</f>
        <v/>
      </c>
      <c r="BK15" s="5" t="str">
        <f>IF(OR($BB15="",COUNTIF(AV$15:AV$44,"")=30),"",VLOOKUP($BB15,$AM$15:$AX$44,10,0))</f>
        <v/>
      </c>
      <c r="BL15" s="3">
        <f t="shared" ref="BL15:BL44" si="10">IF(AZ15="","",COLUMN(BL:BL)-COLUMN(BF:BF)-COUNTIF(BF15:BK15,""))</f>
        <v>2</v>
      </c>
      <c r="BM15" s="2">
        <v>15</v>
      </c>
    </row>
    <row r="16" spans="2:65" ht="19.5">
      <c r="B16" s="41">
        <v>2</v>
      </c>
      <c r="C16" s="41">
        <v>60</v>
      </c>
      <c r="E16" s="42">
        <v>2</v>
      </c>
      <c r="F16" s="43" t="s">
        <v>12</v>
      </c>
      <c r="G16" s="125" t="s">
        <v>0</v>
      </c>
      <c r="H16" s="45">
        <v>11.3</v>
      </c>
      <c r="I16" s="46">
        <v>20</v>
      </c>
      <c r="J16" s="47"/>
      <c r="K16" s="41">
        <f>IF(I16="","",IF(ISTEXT(I16),I16,IF(AND(COUNT(K$15:K15)&lt;K$11,COUNT(I16)),ROUND($C16/$C$13*K$11,0),0)))</f>
        <v>8</v>
      </c>
      <c r="L16" s="48"/>
      <c r="M16" s="42">
        <v>2</v>
      </c>
      <c r="N16" s="43" t="s">
        <v>43</v>
      </c>
      <c r="O16" s="44" t="s">
        <v>5</v>
      </c>
      <c r="P16" s="45">
        <v>9.1</v>
      </c>
      <c r="Q16" s="46">
        <v>21</v>
      </c>
      <c r="R16" s="47"/>
      <c r="S16" s="41">
        <f>IF(Q16="","",IF(ISTEXT(Q16),Q16,IF(AND(COUNT(S$15:S15)&lt;S$11,COUNT(Q16)),ROUND($C16/$C$13*S$11,0),0)))</f>
        <v>10</v>
      </c>
      <c r="T16" s="48"/>
      <c r="U16" s="42">
        <v>2</v>
      </c>
      <c r="V16" s="43" t="s">
        <v>50</v>
      </c>
      <c r="W16" s="44" t="s">
        <v>0</v>
      </c>
      <c r="X16" s="45">
        <v>9.5</v>
      </c>
      <c r="Y16" s="46">
        <v>87</v>
      </c>
      <c r="Z16" s="47"/>
      <c r="AA16" s="41">
        <f>IF(Y16="","",IF(ISTEXT(Y16),Y16,IF(AND(COUNT(AA$15:AA15)&lt;AA$11,COUNT(Y16)),ROUND($C16/$C$13*AA$11,0),0)))</f>
        <v>4</v>
      </c>
      <c r="AB16" s="48"/>
      <c r="AC16" s="42">
        <v>2</v>
      </c>
      <c r="AD16" s="43" t="s">
        <v>48</v>
      </c>
      <c r="AE16" s="44" t="s">
        <v>0</v>
      </c>
      <c r="AF16" s="45">
        <v>12</v>
      </c>
      <c r="AG16" s="46">
        <v>88</v>
      </c>
      <c r="AH16" s="47"/>
      <c r="AI16" s="41">
        <f>IF(AG16="","",IF(ISTEXT(AG16),AG16,IF(AND(COUNT(AI$15:AI15)&lt;AI$11,COUNT(AG16)),ROUND($C16/$C$13*AI$11,0),0)))</f>
        <v>8</v>
      </c>
      <c r="AJ16" s="48"/>
      <c r="AK16" s="42">
        <f t="shared" si="0"/>
        <v>2</v>
      </c>
      <c r="AL16" s="129">
        <f>IF(AK16="","",COUNTIF(AK$14:AK16,AK16))</f>
        <v>1</v>
      </c>
      <c r="AM16" s="1" t="str">
        <f t="shared" si="1"/>
        <v>B</v>
      </c>
      <c r="AN16" s="1" t="str">
        <f t="shared" si="2"/>
        <v>RGAM</v>
      </c>
      <c r="AO16" s="2">
        <f t="shared" si="3"/>
        <v>11.3</v>
      </c>
      <c r="AP16" s="2"/>
      <c r="AQ16" s="3">
        <f t="shared" si="4"/>
        <v>8</v>
      </c>
      <c r="AR16" s="4" t="str">
        <f t="shared" si="5"/>
        <v>Abd</v>
      </c>
      <c r="AS16" s="4">
        <f t="shared" si="6"/>
        <v>0</v>
      </c>
      <c r="AT16" s="4">
        <f t="shared" si="7"/>
        <v>5</v>
      </c>
      <c r="AU16" s="5"/>
      <c r="AV16" s="5"/>
      <c r="AW16" s="3">
        <f t="shared" si="8"/>
        <v>4</v>
      </c>
      <c r="AX16" s="2">
        <f t="shared" si="9"/>
        <v>13</v>
      </c>
      <c r="AZ16" s="42">
        <f>IF(ROW()-14&gt;COUNT(AK$15:AK$44),"",IF(COUNTIF(AK$15:AK$44,ROW()-14)+COUNT(AZ$14:AZ15)&lt;ROW()-14,AZ15,ROW()-14))</f>
        <v>2</v>
      </c>
      <c r="BA16" s="129">
        <f>IF(AZ16="","",COUNTIF(AZ$14:AZ16,AZ16))</f>
        <v>1</v>
      </c>
      <c r="BB16" s="128" t="str">
        <f t="array" ref="BB16">IF(ROW()-14&gt;COUNT(AK$15:AK$44),"",INDEX(AK$15:AM$44,MATCH(AZ16&amp;BA16,AK$15:AK$44&amp;AL$15:AL$44,0),3))</f>
        <v>B</v>
      </c>
      <c r="BC16" s="1" t="str">
        <f t="shared" ref="BC16:BC44" si="11">IF($BB16&lt;&gt;"",VLOOKUP($BB16,$AM$15:$AX$44,2,0),"")</f>
        <v>RGAM</v>
      </c>
      <c r="BD16" s="2">
        <v>11.3</v>
      </c>
      <c r="BE16" s="2"/>
      <c r="BF16" s="5">
        <f t="shared" ref="BF16:BF44" si="12">IF(OR($BB16="",COUNTIF(AQ$15:AQ$44,"")=30),"",VLOOKUP($BB16,$AM$15:$AX$44,5,0))</f>
        <v>8</v>
      </c>
      <c r="BG16" s="5" t="str">
        <f t="shared" ref="BG16:BG44" si="13">IF(OR($BB16="",COUNTIF(AR$15:AR$44,"")=30),"",VLOOKUP($BB16,$AM$15:$AX$44,6,0))</f>
        <v>Abd</v>
      </c>
      <c r="BH16" s="5">
        <f t="shared" ref="BH16:BH44" si="14">IF(OR($BB16="",COUNTIF(AS$15:AS$44,"")=30),"",VLOOKUP($BB16,$AM$15:$AX$44,7,0))</f>
        <v>0</v>
      </c>
      <c r="BI16" s="5">
        <f t="shared" ref="BI16:BI44" si="15">IF(OR($BB16="",COUNTIF(AT$15:AT$44,"")=30),"",VLOOKUP($BB16,$AM$15:$AX$44,8,0))</f>
        <v>5</v>
      </c>
      <c r="BJ16" s="5" t="str">
        <f t="shared" ref="BJ16:BJ44" si="16">IF(OR($BB16="",COUNTIF(AU$15:AU$44,"")=30),"",VLOOKUP($BB16,$AM$15:$AX$44,9,0))</f>
        <v/>
      </c>
      <c r="BK16" s="5" t="str">
        <f t="shared" ref="BK16:BK44" si="17">IF(OR($BB16="",COUNTIF(AV$15:AV$44,"")=30),"",VLOOKUP($BB16,$AM$15:$AX$44,10,0))</f>
        <v/>
      </c>
      <c r="BL16" s="3">
        <f t="shared" si="10"/>
        <v>4</v>
      </c>
      <c r="BM16" s="2">
        <v>13</v>
      </c>
    </row>
    <row r="17" spans="2:65" ht="19.5">
      <c r="B17" s="41">
        <v>3</v>
      </c>
      <c r="C17" s="41">
        <v>48</v>
      </c>
      <c r="E17" s="42">
        <v>3</v>
      </c>
      <c r="F17" s="43" t="s">
        <v>13</v>
      </c>
      <c r="G17" s="44" t="s">
        <v>0</v>
      </c>
      <c r="H17" s="45">
        <v>11.5</v>
      </c>
      <c r="I17" s="46">
        <v>19</v>
      </c>
      <c r="J17" s="47"/>
      <c r="K17" s="41">
        <f>IF(I17="","",IF(ISTEXT(I17),I17,IF(AND(COUNT(K$15:K16)&lt;K$11,COUNT(I17)),ROUND($C17/$C$13*K$11,0),0)))</f>
        <v>6</v>
      </c>
      <c r="L17" s="48"/>
      <c r="M17" s="42">
        <v>3</v>
      </c>
      <c r="N17" s="43" t="s">
        <v>44</v>
      </c>
      <c r="O17" s="44" t="s">
        <v>0</v>
      </c>
      <c r="P17" s="45">
        <v>11.8</v>
      </c>
      <c r="Q17" s="46">
        <v>20</v>
      </c>
      <c r="R17" s="47"/>
      <c r="S17" s="41">
        <f>IF(Q17="","",IF(ISTEXT(Q17),Q17,IF(AND(COUNT(S$15:S16)&lt;S$11,COUNT(Q17)),ROUND($C17/$C$13*S$11,0),0)))</f>
        <v>8</v>
      </c>
      <c r="T17" s="48"/>
      <c r="U17" s="42">
        <v>3</v>
      </c>
      <c r="V17" s="43" t="s">
        <v>12</v>
      </c>
      <c r="W17" s="126" t="s">
        <v>4</v>
      </c>
      <c r="X17" s="45">
        <v>14</v>
      </c>
      <c r="Y17" s="46">
        <v>87</v>
      </c>
      <c r="Z17" s="47"/>
      <c r="AA17" s="41">
        <f>IF(Y17="","",IF(ISTEXT(Y17),Y17,IF(AND(COUNT(AA$15:AA16)&lt;AA$11,COUNT(Y17)),ROUND($C17/$C$13*AA$11,0),0)))</f>
        <v>0</v>
      </c>
      <c r="AB17" s="48"/>
      <c r="AC17" s="42">
        <v>3</v>
      </c>
      <c r="AD17" s="43" t="s">
        <v>49</v>
      </c>
      <c r="AE17" s="126" t="s">
        <v>33</v>
      </c>
      <c r="AF17" s="45">
        <v>12.7</v>
      </c>
      <c r="AG17" s="46">
        <v>90</v>
      </c>
      <c r="AH17" s="47"/>
      <c r="AI17" s="41">
        <f>IF(AG17="","",IF(ISTEXT(AG17),AG17,IF(AND(COUNT(AI$15:AI16)&lt;AI$11,COUNT(AG17)),ROUND($C17/$C$13*AI$11,0),0)))</f>
        <v>6</v>
      </c>
      <c r="AJ17" s="48"/>
      <c r="AK17" s="42">
        <f t="shared" si="0"/>
        <v>9</v>
      </c>
      <c r="AL17" s="129">
        <f>IF(AK17="","",COUNTIF(AK$14:AK17,AK17))</f>
        <v>1</v>
      </c>
      <c r="AM17" s="1" t="str">
        <f t="shared" si="1"/>
        <v>C</v>
      </c>
      <c r="AN17" s="1" t="str">
        <f t="shared" si="2"/>
        <v>RGAM</v>
      </c>
      <c r="AO17" s="2">
        <f t="shared" si="3"/>
        <v>11.5</v>
      </c>
      <c r="AP17" s="2"/>
      <c r="AQ17" s="3">
        <f t="shared" si="4"/>
        <v>6</v>
      </c>
      <c r="AR17" s="4" t="str">
        <f t="shared" si="5"/>
        <v>Abs</v>
      </c>
      <c r="AS17" s="4" t="str">
        <f t="shared" si="6"/>
        <v/>
      </c>
      <c r="AT17" s="4" t="str">
        <f t="shared" si="7"/>
        <v>Abd</v>
      </c>
      <c r="AU17" s="5"/>
      <c r="AV17" s="5"/>
      <c r="AW17" s="3">
        <f t="shared" si="8"/>
        <v>3</v>
      </c>
      <c r="AX17" s="2">
        <f t="shared" si="9"/>
        <v>6</v>
      </c>
      <c r="AZ17" s="42">
        <f>IF(ROW()-14&gt;COUNT(AK$15:AK$44),"",IF(COUNTIF(AK$15:AK$44,ROW()-14)+COUNT(AZ$15:AZ16)&lt;ROW()-14,AZ16,ROW()-14))</f>
        <v>2</v>
      </c>
      <c r="BA17" s="129">
        <f>IF(AZ17="","",COUNTIF(AZ$14:AZ17,AZ17))</f>
        <v>2</v>
      </c>
      <c r="BB17" s="128" t="str">
        <f t="array" ref="BB17">IF(ROW()-14&gt;COUNT(AK$15:AK$44),"",INDEX(AK$15:AM$44,MATCH(AZ17&amp;BA17,AK$15:AK$44&amp;AL$15:AL$44,0),3))</f>
        <v>K</v>
      </c>
      <c r="BC17" s="1" t="str">
        <f t="shared" si="11"/>
        <v>RGDS</v>
      </c>
      <c r="BD17" s="2">
        <v>12.5</v>
      </c>
      <c r="BE17" s="2"/>
      <c r="BF17" s="5" t="str">
        <f t="shared" si="12"/>
        <v/>
      </c>
      <c r="BG17" s="5">
        <f t="shared" si="13"/>
        <v>13</v>
      </c>
      <c r="BH17" s="5" t="str">
        <f t="shared" si="14"/>
        <v>CNR</v>
      </c>
      <c r="BI17" s="5" t="str">
        <f t="shared" si="15"/>
        <v/>
      </c>
      <c r="BJ17" s="5" t="str">
        <f t="shared" si="16"/>
        <v/>
      </c>
      <c r="BK17" s="5" t="str">
        <f t="shared" si="17"/>
        <v/>
      </c>
      <c r="BL17" s="3">
        <f t="shared" si="10"/>
        <v>2</v>
      </c>
      <c r="BM17" s="2">
        <v>13</v>
      </c>
    </row>
    <row r="18" spans="2:65" ht="19.5">
      <c r="B18" s="41">
        <v>4</v>
      </c>
      <c r="C18" s="41">
        <v>40</v>
      </c>
      <c r="E18" s="42">
        <v>4</v>
      </c>
      <c r="F18" s="43" t="s">
        <v>14</v>
      </c>
      <c r="G18" s="125" t="s">
        <v>0</v>
      </c>
      <c r="H18" s="45">
        <v>13.1</v>
      </c>
      <c r="I18" s="46">
        <v>16</v>
      </c>
      <c r="J18" s="47"/>
      <c r="K18" s="41">
        <f>IF(I18="","",IF(ISTEXT(I18),I18,IF(AND(COUNT(K$15:K17)&lt;K$11,COUNT(I18)),ROUND($C18/$C$13*K$11,0),0)))</f>
        <v>5</v>
      </c>
      <c r="L18" s="48"/>
      <c r="M18" s="42">
        <v>4</v>
      </c>
      <c r="N18" s="43" t="s">
        <v>45</v>
      </c>
      <c r="O18" s="44" t="s">
        <v>0</v>
      </c>
      <c r="P18" s="45">
        <v>9.5</v>
      </c>
      <c r="Q18" s="46">
        <v>20</v>
      </c>
      <c r="R18" s="47"/>
      <c r="S18" s="41">
        <f>IF(Q18="","",IF(ISTEXT(Q18),Q18,IF(AND(COUNT(S$15:S17)&lt;S$11,COUNT(Q18)),ROUND($C18/$C$13*S$11,0),0)))</f>
        <v>7</v>
      </c>
      <c r="T18" s="48"/>
      <c r="U18" s="42">
        <v>4</v>
      </c>
      <c r="V18" s="43" t="s">
        <v>11</v>
      </c>
      <c r="W18" s="126" t="s">
        <v>4</v>
      </c>
      <c r="X18" s="45">
        <v>13.6</v>
      </c>
      <c r="Y18" s="46">
        <v>95</v>
      </c>
      <c r="Z18" s="47"/>
      <c r="AA18" s="41">
        <f>IF(Y18="","",IF(ISTEXT(Y18),Y18,IF(AND(COUNT(AA$15:AA17)&lt;AA$11,COUNT(Y18)),ROUND($C18/$C$13*AA$11,0),0)))</f>
        <v>0</v>
      </c>
      <c r="AB18" s="48"/>
      <c r="AC18" s="42">
        <v>4</v>
      </c>
      <c r="AD18" s="43" t="s">
        <v>12</v>
      </c>
      <c r="AE18" s="126" t="s">
        <v>5</v>
      </c>
      <c r="AF18" s="45">
        <v>9.1</v>
      </c>
      <c r="AG18" s="46">
        <v>91</v>
      </c>
      <c r="AH18" s="47"/>
      <c r="AI18" s="41">
        <f>IF(AG18="","",IF(ISTEXT(AG18),AG18,IF(AND(COUNT(AI$15:AI17)&lt;AI$11,COUNT(AG18)),ROUND($C18/$C$13*AI$11,0),0)))</f>
        <v>5</v>
      </c>
      <c r="AJ18" s="48"/>
      <c r="AK18" s="42">
        <f t="shared" si="0"/>
        <v>12</v>
      </c>
      <c r="AL18" s="129">
        <f>IF(AK18="","",COUNTIF(AK$14:AK18,AK18))</f>
        <v>1</v>
      </c>
      <c r="AM18" s="1" t="str">
        <f t="shared" si="1"/>
        <v>D</v>
      </c>
      <c r="AN18" s="1" t="str">
        <f t="shared" si="2"/>
        <v>RGAM</v>
      </c>
      <c r="AO18" s="2">
        <f t="shared" si="3"/>
        <v>13.1</v>
      </c>
      <c r="AP18" s="2"/>
      <c r="AQ18" s="3">
        <f t="shared" si="4"/>
        <v>5</v>
      </c>
      <c r="AR18" s="4" t="str">
        <f t="shared" si="5"/>
        <v/>
      </c>
      <c r="AS18" s="4" t="str">
        <f t="shared" si="6"/>
        <v/>
      </c>
      <c r="AT18" s="4">
        <f t="shared" si="7"/>
        <v>0</v>
      </c>
      <c r="AU18" s="5"/>
      <c r="AV18" s="5"/>
      <c r="AW18" s="3">
        <f t="shared" si="8"/>
        <v>2</v>
      </c>
      <c r="AX18" s="2">
        <f t="shared" si="9"/>
        <v>5</v>
      </c>
      <c r="AZ18" s="42">
        <f>IF(ROW()-14&gt;COUNT(AK$15:AK$44),"",IF(COUNTIF(AK$15:AK$44,ROW()-14)+COUNT(AZ$15:AZ17)&lt;ROW()-14,AZ17,ROW()-14))</f>
        <v>2</v>
      </c>
      <c r="BA18" s="129">
        <f>IF(AZ18="","",COUNTIF(AZ$14:AZ18,AZ18))</f>
        <v>3</v>
      </c>
      <c r="BB18" s="128" t="str">
        <f t="array" ref="BB18">IF(ROW()-14&gt;COUNT(AK$15:AK$44),"",INDEX(AK$15:AM$44,MATCH(AZ18&amp;BA18,AK$15:AK$44&amp;AL$15:AL$44,0),3))</f>
        <v>U</v>
      </c>
      <c r="BC18" s="1" t="str">
        <f t="shared" si="11"/>
        <v>RGAM</v>
      </c>
      <c r="BD18" s="127">
        <v>12</v>
      </c>
      <c r="BE18" s="7"/>
      <c r="BF18" s="5" t="str">
        <f t="shared" si="12"/>
        <v/>
      </c>
      <c r="BG18" s="5" t="str">
        <f t="shared" si="13"/>
        <v/>
      </c>
      <c r="BH18" s="5">
        <f t="shared" si="14"/>
        <v>5</v>
      </c>
      <c r="BI18" s="5">
        <f t="shared" si="15"/>
        <v>8</v>
      </c>
      <c r="BJ18" s="5" t="str">
        <f t="shared" si="16"/>
        <v/>
      </c>
      <c r="BK18" s="5" t="str">
        <f t="shared" si="17"/>
        <v/>
      </c>
      <c r="BL18" s="3">
        <f t="shared" si="10"/>
        <v>2</v>
      </c>
      <c r="BM18" s="2">
        <v>13</v>
      </c>
    </row>
    <row r="19" spans="2:65" ht="19.5">
      <c r="B19" s="41">
        <v>5</v>
      </c>
      <c r="C19" s="41">
        <v>34</v>
      </c>
      <c r="E19" s="42">
        <v>5</v>
      </c>
      <c r="F19" s="43" t="s">
        <v>15</v>
      </c>
      <c r="G19" s="125" t="s">
        <v>0</v>
      </c>
      <c r="H19" s="45">
        <v>9.3000000000000007</v>
      </c>
      <c r="I19" s="46">
        <v>15</v>
      </c>
      <c r="J19" s="47"/>
      <c r="K19" s="41">
        <f>IF(I19="","",IF(ISTEXT(I19),I19,IF(AND(COUNT(K$15:K18)&lt;K$11,COUNT(I19)),ROUND($C19/$C$13*K$11,0),0)))</f>
        <v>0</v>
      </c>
      <c r="L19" s="48"/>
      <c r="M19" s="42">
        <v>5</v>
      </c>
      <c r="N19" s="43" t="s">
        <v>46</v>
      </c>
      <c r="O19" s="44" t="s">
        <v>0</v>
      </c>
      <c r="P19" s="45">
        <v>8</v>
      </c>
      <c r="Q19" s="46">
        <v>19</v>
      </c>
      <c r="R19" s="47"/>
      <c r="S19" s="41">
        <f>IF(Q19="","",IF(ISTEXT(Q19),Q19,IF(AND(COUNT(S$15:S18)&lt;S$11,COUNT(Q19)),ROUND($C19/$C$13*S$11,0),0)))</f>
        <v>6</v>
      </c>
      <c r="T19" s="48"/>
      <c r="U19" s="42" t="s">
        <v>1</v>
      </c>
      <c r="V19" s="43" t="s">
        <v>49</v>
      </c>
      <c r="W19" s="125" t="s">
        <v>0</v>
      </c>
      <c r="X19" s="45">
        <v>11.7</v>
      </c>
      <c r="Y19" s="46" t="s">
        <v>2</v>
      </c>
      <c r="Z19" s="47"/>
      <c r="AA19" s="41" t="str">
        <f>IF(Y19="","",IF(ISTEXT(Y19),Y19,IF(AND(COUNT(AA$15:AA18)&lt;AA$11,COUNT(Y19)),ROUND($C19/$C$13*AA$11,0),0)))</f>
        <v>CNR</v>
      </c>
      <c r="AB19" s="48"/>
      <c r="AC19" s="42">
        <v>5</v>
      </c>
      <c r="AD19" s="43" t="s">
        <v>14</v>
      </c>
      <c r="AE19" s="126" t="s">
        <v>4</v>
      </c>
      <c r="AF19" s="45">
        <v>13.6</v>
      </c>
      <c r="AG19" s="46">
        <v>94</v>
      </c>
      <c r="AH19" s="47"/>
      <c r="AI19" s="41">
        <f>IF(AG19="","",IF(ISTEXT(AG19),AG19,IF(AND(COUNT(AI$15:AI18)&lt;AI$11,COUNT(AG19)),ROUND($C19/$C$13*AI$11,0),0)))</f>
        <v>0</v>
      </c>
      <c r="AJ19" s="48"/>
      <c r="AK19" s="42">
        <f t="shared" si="0"/>
        <v>13</v>
      </c>
      <c r="AL19" s="129">
        <f>IF(AK19="","",COUNTIF(AK$14:AK19,AK19))</f>
        <v>1</v>
      </c>
      <c r="AM19" s="1" t="str">
        <f t="shared" si="1"/>
        <v>E</v>
      </c>
      <c r="AN19" s="1" t="str">
        <f t="shared" si="2"/>
        <v>RGAM</v>
      </c>
      <c r="AO19" s="2">
        <f t="shared" si="3"/>
        <v>9.3000000000000007</v>
      </c>
      <c r="AP19" s="2"/>
      <c r="AQ19" s="3">
        <f t="shared" si="4"/>
        <v>0</v>
      </c>
      <c r="AR19" s="4" t="str">
        <f t="shared" si="5"/>
        <v/>
      </c>
      <c r="AS19" s="4" t="str">
        <f t="shared" si="6"/>
        <v/>
      </c>
      <c r="AT19" s="4">
        <f t="shared" si="7"/>
        <v>0</v>
      </c>
      <c r="AU19" s="5"/>
      <c r="AV19" s="5"/>
      <c r="AW19" s="3">
        <f t="shared" si="8"/>
        <v>2</v>
      </c>
      <c r="AX19" s="2">
        <f t="shared" si="9"/>
        <v>0</v>
      </c>
      <c r="AZ19" s="42">
        <f>IF(ROW()-14&gt;COUNT(AK$15:AK$44),"",IF(COUNTIF(AK$15:AK$44,ROW()-14)+COUNT(AZ$15:AZ18)&lt;ROW()-14,AZ18,ROW()-14))</f>
        <v>5</v>
      </c>
      <c r="BA19" s="129">
        <f>IF(AZ19="","",COUNTIF(AZ$14:AZ19,AZ19))</f>
        <v>1</v>
      </c>
      <c r="BB19" s="128" t="str">
        <f t="array" ref="BB19">IF(ROW()-14&gt;COUNT(AK$15:AK$44),"",INDEX(AK$15:AM$44,MATCH(AZ19&amp;BA19,AK$15:AK$44&amp;AL$15:AL$44,0),3))</f>
        <v>A</v>
      </c>
      <c r="BC19" s="1" t="str">
        <f t="shared" si="11"/>
        <v>RGAM</v>
      </c>
      <c r="BD19" s="2">
        <v>10.4</v>
      </c>
      <c r="BE19" s="2"/>
      <c r="BF19" s="5">
        <f t="shared" si="12"/>
        <v>11</v>
      </c>
      <c r="BG19" s="5">
        <f t="shared" si="13"/>
        <v>0</v>
      </c>
      <c r="BH19" s="5">
        <f t="shared" si="14"/>
        <v>0</v>
      </c>
      <c r="BI19" s="5" t="str">
        <f t="shared" si="15"/>
        <v>Abd</v>
      </c>
      <c r="BJ19" s="5" t="str">
        <f t="shared" si="16"/>
        <v/>
      </c>
      <c r="BK19" s="5" t="str">
        <f t="shared" si="17"/>
        <v/>
      </c>
      <c r="BL19" s="3">
        <f t="shared" si="10"/>
        <v>4</v>
      </c>
      <c r="BM19" s="2">
        <v>11</v>
      </c>
    </row>
    <row r="20" spans="2:65" ht="19.5">
      <c r="B20" s="41">
        <v>6</v>
      </c>
      <c r="C20" s="41">
        <v>28</v>
      </c>
      <c r="E20" s="42">
        <v>6</v>
      </c>
      <c r="F20" s="43" t="s">
        <v>16</v>
      </c>
      <c r="G20" s="44" t="s">
        <v>0</v>
      </c>
      <c r="H20" s="45">
        <v>11.8</v>
      </c>
      <c r="I20" s="46">
        <v>14</v>
      </c>
      <c r="J20" s="47"/>
      <c r="K20" s="41">
        <f>IF(I20="","",IF(ISTEXT(I20),I20,IF(AND(COUNT(K$15:K19)&lt;K$11,COUNT(I20)),ROUND($C20/$C$13*K$11,0),0)))</f>
        <v>0</v>
      </c>
      <c r="L20" s="48"/>
      <c r="M20" s="42">
        <v>6</v>
      </c>
      <c r="N20" s="43" t="s">
        <v>47</v>
      </c>
      <c r="O20" s="44" t="s">
        <v>0</v>
      </c>
      <c r="P20" s="45">
        <v>13.2</v>
      </c>
      <c r="Q20" s="46">
        <v>16</v>
      </c>
      <c r="R20" s="47"/>
      <c r="S20" s="41">
        <f>IF(Q20="","",IF(ISTEXT(Q20),Q20,IF(AND(COUNT(S$15:S19)&lt;S$11,COUNT(Q20)),ROUND($C20/$C$13*S$11,0),0)))</f>
        <v>0</v>
      </c>
      <c r="T20" s="48"/>
      <c r="U20" s="42" t="s">
        <v>1</v>
      </c>
      <c r="V20" s="43" t="s">
        <v>42</v>
      </c>
      <c r="W20" s="44" t="s">
        <v>4</v>
      </c>
      <c r="X20" s="45">
        <v>11.8</v>
      </c>
      <c r="Y20" s="46" t="s">
        <v>2</v>
      </c>
      <c r="Z20" s="47"/>
      <c r="AA20" s="41" t="str">
        <f>IF(Y20="","",IF(ISTEXT(Y20),Y20,IF(AND(COUNT(AA$15:AA19)&lt;AA$11,COUNT(Y20)),ROUND($C20/$C$13*AA$11,0),0)))</f>
        <v>CNR</v>
      </c>
      <c r="AB20" s="48"/>
      <c r="AC20" s="42">
        <v>6</v>
      </c>
      <c r="AD20" s="43" t="s">
        <v>15</v>
      </c>
      <c r="AE20" s="126" t="s">
        <v>4</v>
      </c>
      <c r="AF20" s="45">
        <v>14</v>
      </c>
      <c r="AG20" s="46">
        <v>99</v>
      </c>
      <c r="AH20" s="47"/>
      <c r="AI20" s="41">
        <f>IF(AG20="","",IF(ISTEXT(AG20),AG20,IF(AND(COUNT(AI$15:AI19)&lt;AI$11,COUNT(AG20)),ROUND($C20/$C$13*AI$11,0),0)))</f>
        <v>0</v>
      </c>
      <c r="AJ20" s="48"/>
      <c r="AK20" s="42">
        <f t="shared" si="0"/>
        <v>13</v>
      </c>
      <c r="AL20" s="129">
        <f>IF(AK20="","",COUNTIF(AK$14:AK20,AK20))</f>
        <v>2</v>
      </c>
      <c r="AM20" s="1" t="str">
        <f t="shared" si="1"/>
        <v>F</v>
      </c>
      <c r="AN20" s="1" t="str">
        <f t="shared" si="2"/>
        <v>RGAM</v>
      </c>
      <c r="AO20" s="2">
        <f t="shared" si="3"/>
        <v>11.8</v>
      </c>
      <c r="AP20" s="2"/>
      <c r="AQ20" s="3">
        <f t="shared" si="4"/>
        <v>0</v>
      </c>
      <c r="AR20" s="4">
        <f t="shared" si="5"/>
        <v>0</v>
      </c>
      <c r="AS20" s="4" t="str">
        <f t="shared" si="6"/>
        <v/>
      </c>
      <c r="AT20" s="4" t="str">
        <f t="shared" si="7"/>
        <v/>
      </c>
      <c r="AU20" s="5"/>
      <c r="AV20" s="5"/>
      <c r="AW20" s="3">
        <f t="shared" si="8"/>
        <v>2</v>
      </c>
      <c r="AX20" s="2">
        <f t="shared" si="9"/>
        <v>0</v>
      </c>
      <c r="AZ20" s="42">
        <f>IF(ROW()-14&gt;COUNT(AK$15:AK$44),"",IF(COUNTIF(AK$15:AK$44,ROW()-14)+COUNT(AZ$15:AZ19)&lt;ROW()-14,AZ19,ROW()-14))</f>
        <v>6</v>
      </c>
      <c r="BA20" s="129">
        <f>IF(AZ20="","",COUNTIF(AZ$14:AZ20,AZ20))</f>
        <v>1</v>
      </c>
      <c r="BB20" s="128" t="str">
        <f t="array" ref="BB20">IF(ROW()-14&gt;COUNT(AK$15:AK$44),"",INDEX(AK$15:AM$44,MATCH(AZ20&amp;BA20,AK$15:AK$44&amp;AL$15:AL$44,0),3))</f>
        <v>L</v>
      </c>
      <c r="BC20" s="1" t="str">
        <f t="shared" si="11"/>
        <v>RGUS</v>
      </c>
      <c r="BD20" s="2">
        <v>9.1</v>
      </c>
      <c r="BE20" s="2"/>
      <c r="BF20" s="5" t="str">
        <f t="shared" si="12"/>
        <v/>
      </c>
      <c r="BG20" s="5">
        <f t="shared" si="13"/>
        <v>10</v>
      </c>
      <c r="BH20" s="5" t="str">
        <f t="shared" si="14"/>
        <v/>
      </c>
      <c r="BI20" s="5" t="str">
        <f t="shared" si="15"/>
        <v/>
      </c>
      <c r="BJ20" s="5" t="str">
        <f t="shared" si="16"/>
        <v/>
      </c>
      <c r="BK20" s="5" t="str">
        <f t="shared" si="17"/>
        <v/>
      </c>
      <c r="BL20" s="3">
        <f t="shared" si="10"/>
        <v>1</v>
      </c>
      <c r="BM20" s="2">
        <v>10</v>
      </c>
    </row>
    <row r="21" spans="2:65" ht="19.5">
      <c r="B21" s="41">
        <v>7</v>
      </c>
      <c r="C21" s="41">
        <v>24</v>
      </c>
      <c r="E21" s="42">
        <v>7</v>
      </c>
      <c r="F21" s="43" t="s">
        <v>17</v>
      </c>
      <c r="G21" s="44" t="s">
        <v>4</v>
      </c>
      <c r="H21" s="45">
        <v>12.3</v>
      </c>
      <c r="I21" s="46">
        <v>13</v>
      </c>
      <c r="J21" s="47"/>
      <c r="K21" s="41">
        <f>IF(I21="","",IF(ISTEXT(I21),I21,IF(AND(COUNT(K$15:K20)&lt;K$11,COUNT(I21)),ROUND($C21/$C$13*K$11,0),0)))</f>
        <v>0</v>
      </c>
      <c r="L21" s="48"/>
      <c r="M21" s="42">
        <v>7</v>
      </c>
      <c r="N21" s="43" t="s">
        <v>16</v>
      </c>
      <c r="O21" s="44" t="s">
        <v>0</v>
      </c>
      <c r="P21" s="45">
        <v>11.9</v>
      </c>
      <c r="Q21" s="46">
        <v>15</v>
      </c>
      <c r="R21" s="47"/>
      <c r="S21" s="41">
        <f>IF(Q21="","",IF(ISTEXT(Q21),Q21,IF(AND(COUNT(S$15:S20)&lt;S$11,COUNT(Q21)),ROUND($C21/$C$13*S$11,0),0)))</f>
        <v>0</v>
      </c>
      <c r="T21" s="48"/>
      <c r="U21" s="42"/>
      <c r="V21" s="43" t="s">
        <v>47</v>
      </c>
      <c r="W21" s="44" t="s">
        <v>0</v>
      </c>
      <c r="X21" s="45">
        <v>12.2</v>
      </c>
      <c r="Y21" s="46" t="s">
        <v>51</v>
      </c>
      <c r="Z21" s="47"/>
      <c r="AA21" s="41" t="str">
        <f>IF(Y21="","",IF(ISTEXT(Y21),Y21,IF(AND(COUNT(AA$15:AA20)&lt;AA$11,COUNT(Y21)),ROUND($C21/$C$13*AA$11,0),0)))</f>
        <v>ANJ</v>
      </c>
      <c r="AB21" s="48"/>
      <c r="AC21" s="42">
        <v>7</v>
      </c>
      <c r="AD21" s="43" t="s">
        <v>15</v>
      </c>
      <c r="AE21" s="44" t="s">
        <v>0</v>
      </c>
      <c r="AF21" s="45">
        <v>14.2</v>
      </c>
      <c r="AG21" s="46">
        <v>99</v>
      </c>
      <c r="AH21" s="47"/>
      <c r="AI21" s="41">
        <f>IF(AG21="","",IF(ISTEXT(AG21),AG21,IF(AND(COUNT(AI$15:AI20)&lt;AI$11,COUNT(AG21)),ROUND($C21/$C$13*AI$11,0),0)))</f>
        <v>0</v>
      </c>
      <c r="AJ21" s="48"/>
      <c r="AK21" s="42">
        <f t="shared" si="0"/>
        <v>13</v>
      </c>
      <c r="AL21" s="129">
        <f>IF(AK21="","",COUNTIF(AK$14:AK21,AK21))</f>
        <v>3</v>
      </c>
      <c r="AM21" s="1" t="str">
        <f t="shared" si="1"/>
        <v>G</v>
      </c>
      <c r="AN21" s="1" t="str">
        <f t="shared" si="2"/>
        <v>RGDS</v>
      </c>
      <c r="AO21" s="2">
        <f t="shared" si="3"/>
        <v>12.3</v>
      </c>
      <c r="AP21" s="2"/>
      <c r="AQ21" s="3">
        <f t="shared" si="4"/>
        <v>0</v>
      </c>
      <c r="AR21" s="4">
        <f t="shared" si="5"/>
        <v>0</v>
      </c>
      <c r="AS21" s="4" t="str">
        <f t="shared" si="6"/>
        <v/>
      </c>
      <c r="AT21" s="4" t="str">
        <f t="shared" si="7"/>
        <v/>
      </c>
      <c r="AU21" s="5"/>
      <c r="AV21" s="5"/>
      <c r="AW21" s="3">
        <f t="shared" si="8"/>
        <v>2</v>
      </c>
      <c r="AX21" s="2">
        <f t="shared" si="9"/>
        <v>0</v>
      </c>
      <c r="AZ21" s="42">
        <f>IF(ROW()-14&gt;COUNT(AK$15:AK$44),"",IF(COUNTIF(AK$15:AK$44,ROW()-14)+COUNT(AZ$15:AZ20)&lt;ROW()-14,AZ20,ROW()-14))</f>
        <v>7</v>
      </c>
      <c r="BA21" s="129">
        <f>IF(AZ21="","",COUNTIF(AZ$14:AZ21,AZ21))</f>
        <v>1</v>
      </c>
      <c r="BB21" s="128" t="str">
        <f t="array" ref="BB21">IF(ROW()-14&gt;COUNT(AK$15:AK$44),"",INDEX(AK$15:AM$44,MATCH(AZ21&amp;BA21,AK$15:AK$44&amp;AL$15:AL$44,0),3))</f>
        <v>M</v>
      </c>
      <c r="BC21" s="1" t="str">
        <f t="shared" si="11"/>
        <v>RGAM</v>
      </c>
      <c r="BD21" s="2">
        <v>11.8</v>
      </c>
      <c r="BE21" s="2"/>
      <c r="BF21" s="5" t="str">
        <f t="shared" si="12"/>
        <v/>
      </c>
      <c r="BG21" s="5">
        <f t="shared" si="13"/>
        <v>8</v>
      </c>
      <c r="BH21" s="5" t="str">
        <f t="shared" si="14"/>
        <v/>
      </c>
      <c r="BI21" s="5" t="str">
        <f t="shared" si="15"/>
        <v/>
      </c>
      <c r="BJ21" s="5" t="str">
        <f t="shared" si="16"/>
        <v/>
      </c>
      <c r="BK21" s="5" t="str">
        <f t="shared" si="17"/>
        <v/>
      </c>
      <c r="BL21" s="3">
        <f t="shared" si="10"/>
        <v>1</v>
      </c>
      <c r="BM21" s="2">
        <v>8</v>
      </c>
    </row>
    <row r="22" spans="2:65" ht="19.5">
      <c r="B22" s="41">
        <v>8</v>
      </c>
      <c r="C22" s="41">
        <v>22</v>
      </c>
      <c r="E22" s="42"/>
      <c r="F22" s="43" t="s">
        <v>18</v>
      </c>
      <c r="G22" s="44" t="s">
        <v>0</v>
      </c>
      <c r="H22" s="45">
        <v>13.9</v>
      </c>
      <c r="I22" s="46" t="s">
        <v>34</v>
      </c>
      <c r="J22" s="47"/>
      <c r="K22" s="41" t="str">
        <f>IF(I22="","",IF(ISTEXT(I22),I22,IF(AND(COUNT(K$15:K21)&lt;K$11,COUNT(I22)),ROUND($C22/$C$13*K$11,0),0)))</f>
        <v>Abs</v>
      </c>
      <c r="L22" s="48"/>
      <c r="M22" s="42">
        <v>8</v>
      </c>
      <c r="N22" s="43" t="s">
        <v>11</v>
      </c>
      <c r="O22" s="125" t="s">
        <v>0</v>
      </c>
      <c r="P22" s="45">
        <v>9.9</v>
      </c>
      <c r="Q22" s="46">
        <v>14</v>
      </c>
      <c r="R22" s="47"/>
      <c r="S22" s="41">
        <f>IF(Q22="","",IF(ISTEXT(Q22),Q22,IF(AND(COUNT(S$15:S21)&lt;S$11,COUNT(Q22)),ROUND($C22/$C$13*S$11,0),0)))</f>
        <v>0</v>
      </c>
      <c r="T22" s="48"/>
      <c r="U22" s="42"/>
      <c r="V22" s="43"/>
      <c r="W22" s="44"/>
      <c r="X22" s="45"/>
      <c r="Y22" s="46"/>
      <c r="Z22" s="47"/>
      <c r="AA22" s="41" t="str">
        <f>IF(Y22="","",IF(ISTEXT(Y22),Y22,IF(AND(COUNT(AA$15:AA21)&lt;AA$11,COUNT(Y22)),ROUND($C22/$C$13*AA$11,0),0)))</f>
        <v/>
      </c>
      <c r="AB22" s="48"/>
      <c r="AC22" s="42" t="s">
        <v>1</v>
      </c>
      <c r="AD22" s="43" t="s">
        <v>13</v>
      </c>
      <c r="AE22" s="44" t="s">
        <v>0</v>
      </c>
      <c r="AF22" s="45">
        <v>9.6</v>
      </c>
      <c r="AG22" s="46" t="s">
        <v>3</v>
      </c>
      <c r="AH22" s="47"/>
      <c r="AI22" s="41" t="str">
        <f>IF(AG22="","",IF(ISTEXT(AG22),AG22,IF(AND(COUNT(AI$15:AI21)&lt;AI$11,COUNT(AG22)),ROUND($C22/$C$13*AI$11,0),0)))</f>
        <v>Abd</v>
      </c>
      <c r="AJ22" s="48"/>
      <c r="AK22" s="42">
        <f t="shared" si="0"/>
        <v>13</v>
      </c>
      <c r="AL22" s="129">
        <f>IF(AK22="","",COUNTIF(AK$14:AK22,AK22))</f>
        <v>4</v>
      </c>
      <c r="AM22" s="1" t="str">
        <f t="shared" si="1"/>
        <v>H</v>
      </c>
      <c r="AN22" s="1" t="str">
        <f t="shared" si="2"/>
        <v>RGAM</v>
      </c>
      <c r="AO22" s="2">
        <f t="shared" si="3"/>
        <v>13.9</v>
      </c>
      <c r="AP22" s="2"/>
      <c r="AQ22" s="3" t="str">
        <f t="shared" si="4"/>
        <v>Abs</v>
      </c>
      <c r="AR22" s="4" t="str">
        <f t="shared" si="5"/>
        <v/>
      </c>
      <c r="AS22" s="4" t="str">
        <f t="shared" si="6"/>
        <v/>
      </c>
      <c r="AT22" s="4" t="str">
        <f t="shared" si="7"/>
        <v/>
      </c>
      <c r="AU22" s="5"/>
      <c r="AV22" s="5"/>
      <c r="AW22" s="3">
        <f t="shared" si="8"/>
        <v>1</v>
      </c>
      <c r="AX22" s="2">
        <f t="shared" si="9"/>
        <v>0</v>
      </c>
      <c r="AZ22" s="42">
        <f>IF(ROW()-14&gt;COUNT(AK$15:AK$44),"",IF(COUNTIF(AK$15:AK$44,ROW()-14)+COUNT(AZ$15:AZ21)&lt;ROW()-14,AZ21,ROW()-14))</f>
        <v>8</v>
      </c>
      <c r="BA22" s="129">
        <f>IF(AZ22="","",COUNTIF(AZ$14:AZ22,AZ22))</f>
        <v>1</v>
      </c>
      <c r="BB22" s="128" t="str">
        <f t="array" ref="BB22">IF(ROW()-14&gt;COUNT(AK$15:AK$44),"",INDEX(AK$15:AM$44,MATCH(AZ22&amp;BA22,AK$15:AK$44&amp;AL$15:AL$44,0),3))</f>
        <v>N</v>
      </c>
      <c r="BC22" s="1" t="str">
        <f t="shared" si="11"/>
        <v>RGAM</v>
      </c>
      <c r="BD22" s="2">
        <v>9.5</v>
      </c>
      <c r="BE22" s="2"/>
      <c r="BF22" s="5" t="str">
        <f t="shared" si="12"/>
        <v/>
      </c>
      <c r="BG22" s="5">
        <f t="shared" si="13"/>
        <v>7</v>
      </c>
      <c r="BH22" s="5" t="str">
        <f t="shared" si="14"/>
        <v/>
      </c>
      <c r="BI22" s="5" t="str">
        <f t="shared" si="15"/>
        <v/>
      </c>
      <c r="BJ22" s="5" t="str">
        <f t="shared" si="16"/>
        <v/>
      </c>
      <c r="BK22" s="5" t="str">
        <f t="shared" si="17"/>
        <v/>
      </c>
      <c r="BL22" s="3">
        <f t="shared" si="10"/>
        <v>1</v>
      </c>
      <c r="BM22" s="2">
        <v>7</v>
      </c>
    </row>
    <row r="23" spans="2:65" ht="19.5">
      <c r="B23" s="41">
        <v>9</v>
      </c>
      <c r="C23" s="41">
        <v>20</v>
      </c>
      <c r="E23" s="42"/>
      <c r="F23" s="43" t="s">
        <v>19</v>
      </c>
      <c r="G23" s="44" t="s">
        <v>0</v>
      </c>
      <c r="H23" s="45">
        <v>13.6</v>
      </c>
      <c r="I23" s="46" t="s">
        <v>34</v>
      </c>
      <c r="J23" s="47"/>
      <c r="K23" s="41" t="str">
        <f>IF(I23="","",IF(ISTEXT(I23),I23,IF(AND(COUNT(K$15:K22)&lt;K$11,COUNT(I23)),ROUND($C23/$C$13*K$11,0),0)))</f>
        <v>Abs</v>
      </c>
      <c r="L23" s="48"/>
      <c r="M23" s="42">
        <v>9</v>
      </c>
      <c r="N23" s="43" t="s">
        <v>17</v>
      </c>
      <c r="O23" s="44" t="s">
        <v>0</v>
      </c>
      <c r="P23" s="45">
        <v>11.7</v>
      </c>
      <c r="Q23" s="46">
        <v>10</v>
      </c>
      <c r="R23" s="47"/>
      <c r="S23" s="41">
        <f>IF(Q23="","",IF(ISTEXT(Q23),Q23,IF(AND(COUNT(S$15:S22)&lt;S$11,COUNT(Q23)),ROUND($C23/$C$13*S$11,0),0)))</f>
        <v>0</v>
      </c>
      <c r="T23" s="48"/>
      <c r="U23" s="42"/>
      <c r="V23" s="43"/>
      <c r="W23" s="44"/>
      <c r="X23" s="45"/>
      <c r="Y23" s="46"/>
      <c r="Z23" s="47"/>
      <c r="AA23" s="41" t="str">
        <f>IF(Y23="","",IF(ISTEXT(Y23),Y23,IF(AND(COUNT(AA$15:AA22)&lt;AA$11,COUNT(Y23)),ROUND($C23/$C$13*AA$11,0),0)))</f>
        <v/>
      </c>
      <c r="AB23" s="48"/>
      <c r="AC23" s="42" t="s">
        <v>1</v>
      </c>
      <c r="AD23" s="43" t="s">
        <v>11</v>
      </c>
      <c r="AE23" s="125" t="s">
        <v>0</v>
      </c>
      <c r="AF23" s="45">
        <v>13.9</v>
      </c>
      <c r="AG23" s="46" t="s">
        <v>3</v>
      </c>
      <c r="AH23" s="47"/>
      <c r="AI23" s="41" t="str">
        <f>IF(AG23="","",IF(ISTEXT(AG23),AG23,IF(AND(COUNT(AI$15:AI22)&lt;AI$11,COUNT(AG23)),ROUND($C23/$C$13*AI$11,0),0)))</f>
        <v>Abd</v>
      </c>
      <c r="AJ23" s="48"/>
      <c r="AK23" s="42">
        <f t="shared" si="0"/>
        <v>13</v>
      </c>
      <c r="AL23" s="129">
        <f>IF(AK23="","",COUNTIF(AK$14:AK23,AK23))</f>
        <v>5</v>
      </c>
      <c r="AM23" s="1" t="str">
        <f t="shared" si="1"/>
        <v>I</v>
      </c>
      <c r="AN23" s="1" t="str">
        <f t="shared" si="2"/>
        <v>RGAM</v>
      </c>
      <c r="AO23" s="2">
        <f t="shared" si="3"/>
        <v>13.6</v>
      </c>
      <c r="AP23" s="2"/>
      <c r="AQ23" s="3" t="str">
        <f t="shared" si="4"/>
        <v>Abs</v>
      </c>
      <c r="AR23" s="4" t="str">
        <f t="shared" si="5"/>
        <v/>
      </c>
      <c r="AS23" s="4" t="str">
        <f t="shared" si="6"/>
        <v/>
      </c>
      <c r="AT23" s="4" t="str">
        <f t="shared" si="7"/>
        <v/>
      </c>
      <c r="AU23" s="5"/>
      <c r="AV23" s="5"/>
      <c r="AW23" s="3">
        <f t="shared" si="8"/>
        <v>1</v>
      </c>
      <c r="AX23" s="2">
        <f t="shared" si="9"/>
        <v>0</v>
      </c>
      <c r="AZ23" s="42">
        <f>IF(ROW()-14&gt;COUNT(AK$15:AK$44),"",IF(COUNTIF(AK$15:AK$44,ROW()-14)+COUNT(AZ$15:AZ22)&lt;ROW()-14,AZ22,ROW()-14))</f>
        <v>9</v>
      </c>
      <c r="BA23" s="129">
        <f>IF(AZ23="","",COUNTIF(AZ$14:AZ23,AZ23))</f>
        <v>1</v>
      </c>
      <c r="BB23" s="128" t="str">
        <f t="array" ref="BB23">IF(ROW()-14&gt;COUNT(AK$15:AK$44),"",INDEX(AK$15:AM$44,MATCH(AZ23&amp;BA23,AK$15:AK$44&amp;AL$15:AL$44,0),3))</f>
        <v>C</v>
      </c>
      <c r="BC23" s="1" t="str">
        <f t="shared" si="11"/>
        <v>RGAM</v>
      </c>
      <c r="BD23" s="2">
        <v>11.5</v>
      </c>
      <c r="BE23" s="2"/>
      <c r="BF23" s="5">
        <f t="shared" si="12"/>
        <v>6</v>
      </c>
      <c r="BG23" s="5" t="str">
        <f t="shared" si="13"/>
        <v>Abs</v>
      </c>
      <c r="BH23" s="5" t="str">
        <f t="shared" si="14"/>
        <v/>
      </c>
      <c r="BI23" s="5" t="str">
        <f t="shared" si="15"/>
        <v>Abd</v>
      </c>
      <c r="BJ23" s="5" t="str">
        <f t="shared" si="16"/>
        <v/>
      </c>
      <c r="BK23" s="5" t="str">
        <f t="shared" si="17"/>
        <v/>
      </c>
      <c r="BL23" s="3">
        <f t="shared" si="10"/>
        <v>3</v>
      </c>
      <c r="BM23" s="2">
        <v>6</v>
      </c>
    </row>
    <row r="24" spans="2:65" ht="19.5">
      <c r="B24" s="41">
        <v>10</v>
      </c>
      <c r="C24" s="41">
        <v>18</v>
      </c>
      <c r="E24" s="42"/>
      <c r="F24" s="43" t="s">
        <v>41</v>
      </c>
      <c r="G24" s="44" t="s">
        <v>0</v>
      </c>
      <c r="H24" s="45">
        <v>13.8</v>
      </c>
      <c r="I24" s="46" t="s">
        <v>34</v>
      </c>
      <c r="J24" s="47"/>
      <c r="K24" s="41" t="str">
        <f>IF(I24="","",IF(ISTEXT(I24),I24,IF(AND(COUNT(K$15:K23)&lt;K$11,COUNT(I24)),ROUND($C24/$C$13*K$11,0),0)))</f>
        <v>Abs</v>
      </c>
      <c r="L24" s="48"/>
      <c r="M24" s="42" t="s">
        <v>1</v>
      </c>
      <c r="N24" s="43" t="s">
        <v>12</v>
      </c>
      <c r="O24" s="125" t="s">
        <v>0</v>
      </c>
      <c r="P24" s="45">
        <v>11.8</v>
      </c>
      <c r="Q24" s="46" t="s">
        <v>3</v>
      </c>
      <c r="R24" s="47"/>
      <c r="S24" s="41" t="str">
        <f>IF(Q24="","",IF(ISTEXT(Q24),Q24,IF(AND(COUNT(S$15:S23)&lt;S$11,COUNT(Q24)),ROUND($C24/$C$13*S$11,0),0)))</f>
        <v>Abd</v>
      </c>
      <c r="T24" s="48"/>
      <c r="U24" s="42"/>
      <c r="V24" s="43"/>
      <c r="W24" s="44"/>
      <c r="X24" s="45"/>
      <c r="Y24" s="46"/>
      <c r="Z24" s="47"/>
      <c r="AA24" s="41" t="str">
        <f>IF(Y24="","",IF(ISTEXT(Y24),Y24,IF(AND(COUNT(AA$15:AA23)&lt;AA$11,COUNT(Y24)),ROUND($C24/$C$13*AA$11,0),0)))</f>
        <v/>
      </c>
      <c r="AB24" s="48"/>
      <c r="AC24" s="42" t="s">
        <v>1</v>
      </c>
      <c r="AD24" s="43" t="s">
        <v>47</v>
      </c>
      <c r="AE24" s="44" t="s">
        <v>0</v>
      </c>
      <c r="AF24" s="45">
        <v>12.2</v>
      </c>
      <c r="AG24" s="46" t="s">
        <v>34</v>
      </c>
      <c r="AH24" s="47"/>
      <c r="AI24" s="41" t="str">
        <f>IF(AG24="","",IF(ISTEXT(AG24),AG24,IF(AND(COUNT(AI$15:AI23)&lt;AI$11,COUNT(AG24)),ROUND($C24/$C$13*AI$11,0),0)))</f>
        <v>Abs</v>
      </c>
      <c r="AJ24" s="48"/>
      <c r="AK24" s="42">
        <f t="shared" si="0"/>
        <v>13</v>
      </c>
      <c r="AL24" s="129">
        <f>IF(AK24="","",COUNTIF(AK$14:AK24,AK24))</f>
        <v>6</v>
      </c>
      <c r="AM24" s="1" t="str">
        <f t="shared" si="1"/>
        <v>J</v>
      </c>
      <c r="AN24" s="1" t="str">
        <f t="shared" si="2"/>
        <v>RGAM</v>
      </c>
      <c r="AO24" s="2">
        <f t="shared" si="3"/>
        <v>13.8</v>
      </c>
      <c r="AP24" s="2"/>
      <c r="AQ24" s="3" t="str">
        <f t="shared" si="4"/>
        <v>Abs</v>
      </c>
      <c r="AR24" s="4" t="str">
        <f t="shared" si="5"/>
        <v/>
      </c>
      <c r="AS24" s="4" t="str">
        <f t="shared" si="6"/>
        <v/>
      </c>
      <c r="AT24" s="4" t="str">
        <f t="shared" si="7"/>
        <v/>
      </c>
      <c r="AU24" s="5"/>
      <c r="AV24" s="5"/>
      <c r="AW24" s="3">
        <f t="shared" si="8"/>
        <v>1</v>
      </c>
      <c r="AX24" s="2">
        <f t="shared" si="9"/>
        <v>0</v>
      </c>
      <c r="AZ24" s="42">
        <f>IF(ROW()-14&gt;COUNT(AK$15:AK$44),"",IF(COUNTIF(AK$15:AK$44,ROW()-14)+COUNT(AZ$15:AZ23)&lt;ROW()-14,AZ23,ROW()-14))</f>
        <v>9</v>
      </c>
      <c r="BA24" s="129">
        <f>IF(AZ24="","",COUNTIF(AZ$14:AZ24,AZ24))</f>
        <v>2</v>
      </c>
      <c r="BB24" s="128" t="str">
        <f t="array" ref="BB24">IF(ROW()-14&gt;COUNT(AK$15:AK$44),"",INDEX(AK$15:AM$44,MATCH(AZ24&amp;BA24,AK$15:AK$44&amp;AL$15:AL$44,0),3))</f>
        <v>O</v>
      </c>
      <c r="BC24" s="1" t="str">
        <f t="shared" si="11"/>
        <v>RGAM</v>
      </c>
      <c r="BD24" s="2">
        <v>8</v>
      </c>
      <c r="BE24" s="2"/>
      <c r="BF24" s="5" t="str">
        <f t="shared" si="12"/>
        <v/>
      </c>
      <c r="BG24" s="5">
        <f t="shared" si="13"/>
        <v>6</v>
      </c>
      <c r="BH24" s="5" t="str">
        <f t="shared" si="14"/>
        <v/>
      </c>
      <c r="BI24" s="5" t="str">
        <f t="shared" si="15"/>
        <v/>
      </c>
      <c r="BJ24" s="5" t="str">
        <f t="shared" si="16"/>
        <v/>
      </c>
      <c r="BK24" s="5" t="str">
        <f t="shared" si="17"/>
        <v/>
      </c>
      <c r="BL24" s="3">
        <f t="shared" si="10"/>
        <v>1</v>
      </c>
      <c r="BM24" s="2">
        <v>6</v>
      </c>
    </row>
    <row r="25" spans="2:65" ht="19.5">
      <c r="B25" s="41">
        <v>11</v>
      </c>
      <c r="C25" s="41">
        <v>16</v>
      </c>
      <c r="E25" s="42"/>
      <c r="F25" s="43"/>
      <c r="G25" s="44"/>
      <c r="H25" s="45"/>
      <c r="I25" s="46"/>
      <c r="J25" s="47"/>
      <c r="K25" s="41" t="str">
        <f>IF(I25="","",IF(ISTEXT(I25),I25,IF(AND(COUNT(K$15:K24)&lt;K$11,COUNT(I25)),ROUND($C25/$C$13*K$11,0),0)))</f>
        <v/>
      </c>
      <c r="L25" s="48"/>
      <c r="M25" s="42" t="s">
        <v>1</v>
      </c>
      <c r="N25" s="43" t="s">
        <v>13</v>
      </c>
      <c r="O25" s="44" t="s">
        <v>0</v>
      </c>
      <c r="P25" s="45">
        <v>12.2</v>
      </c>
      <c r="Q25" s="46" t="s">
        <v>34</v>
      </c>
      <c r="R25" s="47"/>
      <c r="S25" s="41" t="str">
        <f>IF(Q25="","",IF(ISTEXT(Q25),Q25,IF(AND(COUNT(S$15:S24)&lt;S$11,COUNT(Q25)),ROUND($C25/$C$13*S$11,0),0)))</f>
        <v>Abs</v>
      </c>
      <c r="T25" s="48"/>
      <c r="U25" s="42"/>
      <c r="V25" s="43"/>
      <c r="W25" s="44"/>
      <c r="X25" s="45"/>
      <c r="Y25" s="46"/>
      <c r="Z25" s="47"/>
      <c r="AA25" s="41" t="str">
        <f>IF(Y25="","",IF(ISTEXT(Y25),Y25,IF(AND(COUNT(AA$15:AA24)&lt;AA$11,COUNT(Y25)),ROUND($C25/$C$13*AA$11,0),0)))</f>
        <v/>
      </c>
      <c r="AB25" s="48"/>
      <c r="AC25" s="42" t="s">
        <v>1</v>
      </c>
      <c r="AD25" s="43" t="s">
        <v>1</v>
      </c>
      <c r="AE25" s="44" t="s">
        <v>1</v>
      </c>
      <c r="AF25" s="45" t="s">
        <v>1</v>
      </c>
      <c r="AG25" s="46" t="s">
        <v>1</v>
      </c>
      <c r="AH25" s="47"/>
      <c r="AI25" s="41" t="str">
        <f>IF(AG25="","",IF(ISTEXT(AG25),AG25,IF(AND(COUNT(AI$15:AI24)&lt;AI$11,COUNT(AG25)),ROUND($C25/$C$13*AI$11,0),0)))</f>
        <v/>
      </c>
      <c r="AJ25" s="48"/>
      <c r="AK25" s="42">
        <f t="shared" si="0"/>
        <v>2</v>
      </c>
      <c r="AL25" s="129">
        <f>IF(AK25="","",COUNTIF(AK$14:AK25,AK25))</f>
        <v>2</v>
      </c>
      <c r="AM25" s="1" t="s">
        <v>42</v>
      </c>
      <c r="AN25" s="1" t="str">
        <f t="shared" si="2"/>
        <v>RGDS</v>
      </c>
      <c r="AO25" s="2">
        <f t="shared" si="3"/>
        <v>12.5</v>
      </c>
      <c r="AP25" s="2"/>
      <c r="AQ25" s="3" t="str">
        <f t="shared" si="4"/>
        <v/>
      </c>
      <c r="AR25" s="4">
        <f t="shared" si="5"/>
        <v>13</v>
      </c>
      <c r="AS25" s="4" t="str">
        <f t="shared" si="6"/>
        <v>CNR</v>
      </c>
      <c r="AT25" s="4" t="str">
        <f t="shared" si="7"/>
        <v/>
      </c>
      <c r="AU25" s="5"/>
      <c r="AV25" s="5"/>
      <c r="AW25" s="3">
        <f t="shared" si="8"/>
        <v>2</v>
      </c>
      <c r="AX25" s="2">
        <f t="shared" si="9"/>
        <v>13</v>
      </c>
      <c r="AZ25" s="42">
        <f>IF(ROW()-14&gt;COUNT(AK$15:AK$44),"",IF(COUNTIF(AK$15:AK$44,ROW()-14)+COUNT(AZ$15:AZ24)&lt;ROW()-14,AZ24,ROW()-14))</f>
        <v>9</v>
      </c>
      <c r="BA25" s="129">
        <f>IF(AZ25="","",COUNTIF(AZ$14:AZ25,AZ25))</f>
        <v>3</v>
      </c>
      <c r="BB25" s="128" t="str">
        <f t="array" ref="BB25">IF(ROW()-14&gt;COUNT(AK$15:AK$44),"",INDEX(AK$15:AM$44,MATCH(AZ25&amp;BA25,AK$15:AK$44&amp;AL$15:AL$44,0),3))</f>
        <v>V</v>
      </c>
      <c r="BC25" s="1" t="str">
        <f t="shared" si="11"/>
        <v>RGAM</v>
      </c>
      <c r="BD25" s="127">
        <v>12.7</v>
      </c>
      <c r="BE25" s="7"/>
      <c r="BF25" s="5" t="str">
        <f t="shared" si="12"/>
        <v/>
      </c>
      <c r="BG25" s="5" t="str">
        <f t="shared" si="13"/>
        <v/>
      </c>
      <c r="BH25" s="5" t="str">
        <f t="shared" si="14"/>
        <v>CNR</v>
      </c>
      <c r="BI25" s="5">
        <f t="shared" si="15"/>
        <v>6</v>
      </c>
      <c r="BJ25" s="5" t="str">
        <f t="shared" si="16"/>
        <v/>
      </c>
      <c r="BK25" s="5" t="str">
        <f t="shared" si="17"/>
        <v/>
      </c>
      <c r="BL25" s="3">
        <f t="shared" si="10"/>
        <v>2</v>
      </c>
      <c r="BM25" s="2">
        <v>6</v>
      </c>
    </row>
    <row r="26" spans="2:65" ht="19.5">
      <c r="B26" s="41">
        <v>12</v>
      </c>
      <c r="C26" s="41">
        <v>14</v>
      </c>
      <c r="E26" s="42"/>
      <c r="F26" s="43"/>
      <c r="G26" s="44"/>
      <c r="H26" s="45"/>
      <c r="I26" s="46"/>
      <c r="J26" s="47"/>
      <c r="K26" s="41" t="str">
        <f>IF(I26="","",IF(ISTEXT(I26),I26,IF(AND(COUNT(K$15:K25)&lt;K$11,COUNT(I26)),ROUND($C26/$C$13*K$11,0),0)))</f>
        <v/>
      </c>
      <c r="L26" s="48"/>
      <c r="M26" s="42"/>
      <c r="N26" s="43"/>
      <c r="O26" s="44"/>
      <c r="P26" s="45"/>
      <c r="Q26" s="46"/>
      <c r="R26" s="47"/>
      <c r="S26" s="41" t="str">
        <f>IF(Q26="","",IF(ISTEXT(Q26),Q26,IF(AND(COUNT(S$15:S25)&lt;S$11,COUNT(Q26)),ROUND($C26/$C$13*S$11,0),0)))</f>
        <v/>
      </c>
      <c r="T26" s="48"/>
      <c r="U26" s="42"/>
      <c r="V26" s="43"/>
      <c r="W26" s="44"/>
      <c r="X26" s="45"/>
      <c r="Y26" s="46"/>
      <c r="Z26" s="47"/>
      <c r="AA26" s="41" t="str">
        <f>IF(Y26="","",IF(ISTEXT(Y26),Y26,IF(AND(COUNT(AA$15:AA25)&lt;AA$11,COUNT(Y26)),ROUND($C26/$C$13*AA$11,0),0)))</f>
        <v/>
      </c>
      <c r="AB26" s="48"/>
      <c r="AC26" s="42" t="s">
        <v>1</v>
      </c>
      <c r="AD26" s="43" t="s">
        <v>1</v>
      </c>
      <c r="AE26" s="44" t="s">
        <v>1</v>
      </c>
      <c r="AF26" s="45" t="s">
        <v>1</v>
      </c>
      <c r="AG26" s="46" t="s">
        <v>1</v>
      </c>
      <c r="AH26" s="47"/>
      <c r="AI26" s="41" t="str">
        <f>IF(AG26="","",IF(ISTEXT(AG26),AG26,IF(AND(COUNT(AI$15:AI25)&lt;AI$11,COUNT(AG26)),ROUND($C26/$C$13*AI$11,0),0)))</f>
        <v/>
      </c>
      <c r="AJ26" s="48"/>
      <c r="AK26" s="42">
        <f t="shared" si="0"/>
        <v>6</v>
      </c>
      <c r="AL26" s="129">
        <f>IF(AK26="","",COUNTIF(AK$14:AK26,AK26))</f>
        <v>1</v>
      </c>
      <c r="AM26" s="1" t="s">
        <v>43</v>
      </c>
      <c r="AN26" s="1" t="str">
        <f t="shared" si="2"/>
        <v>RGUS</v>
      </c>
      <c r="AO26" s="2">
        <f t="shared" si="3"/>
        <v>9.1</v>
      </c>
      <c r="AP26" s="2"/>
      <c r="AQ26" s="3" t="str">
        <f t="shared" si="4"/>
        <v/>
      </c>
      <c r="AR26" s="4">
        <f t="shared" si="5"/>
        <v>10</v>
      </c>
      <c r="AS26" s="4" t="str">
        <f t="shared" si="6"/>
        <v/>
      </c>
      <c r="AT26" s="4" t="str">
        <f t="shared" si="7"/>
        <v/>
      </c>
      <c r="AU26" s="5"/>
      <c r="AV26" s="5"/>
      <c r="AW26" s="3">
        <f t="shared" si="8"/>
        <v>1</v>
      </c>
      <c r="AX26" s="2">
        <f t="shared" si="9"/>
        <v>10</v>
      </c>
      <c r="AZ26" s="42">
        <f>IF(ROW()-14&gt;COUNT(AK$15:AK$44),"",IF(COUNTIF(AK$15:AK$44,ROW()-14)+COUNT(AZ$15:AZ25)&lt;ROW()-14,AZ25,ROW()-14))</f>
        <v>12</v>
      </c>
      <c r="BA26" s="129">
        <f>IF(AZ26="","",COUNTIF(AZ$14:AZ26,AZ26))</f>
        <v>1</v>
      </c>
      <c r="BB26" s="128" t="str">
        <f t="array" ref="BB26">IF(ROW()-14&gt;COUNT(AK$15:AK$44),"",INDEX(AK$15:AM$44,MATCH(AZ26&amp;BA26,AK$15:AK$44&amp;AL$15:AL$44,0),3))</f>
        <v>D</v>
      </c>
      <c r="BC26" s="1" t="str">
        <f t="shared" si="11"/>
        <v>RGAM</v>
      </c>
      <c r="BD26" s="2">
        <v>13.1</v>
      </c>
      <c r="BE26" s="2"/>
      <c r="BF26" s="5">
        <f t="shared" si="12"/>
        <v>5</v>
      </c>
      <c r="BG26" s="5" t="str">
        <f t="shared" si="13"/>
        <v/>
      </c>
      <c r="BH26" s="5" t="str">
        <f t="shared" si="14"/>
        <v/>
      </c>
      <c r="BI26" s="5">
        <f t="shared" si="15"/>
        <v>0</v>
      </c>
      <c r="BJ26" s="5" t="str">
        <f t="shared" si="16"/>
        <v/>
      </c>
      <c r="BK26" s="5" t="str">
        <f t="shared" si="17"/>
        <v/>
      </c>
      <c r="BL26" s="3">
        <f t="shared" si="10"/>
        <v>2</v>
      </c>
      <c r="BM26" s="2">
        <v>5</v>
      </c>
    </row>
    <row r="27" spans="2:65" ht="19.5">
      <c r="B27" s="41">
        <v>13</v>
      </c>
      <c r="C27" s="41">
        <v>12</v>
      </c>
      <c r="E27" s="42"/>
      <c r="F27" s="43"/>
      <c r="G27" s="44"/>
      <c r="H27" s="45"/>
      <c r="I27" s="46"/>
      <c r="J27" s="47"/>
      <c r="K27" s="41" t="str">
        <f>IF(I27="","",IF(ISTEXT(I27),I27,IF(AND(COUNT(K$15:K26)&lt;K$11,COUNT(I27)),ROUND($C27/$C$13*K$11,0),0)))</f>
        <v/>
      </c>
      <c r="L27" s="48"/>
      <c r="M27" s="42"/>
      <c r="N27" s="43"/>
      <c r="O27" s="44"/>
      <c r="P27" s="45"/>
      <c r="Q27" s="46"/>
      <c r="R27" s="47"/>
      <c r="S27" s="41" t="str">
        <f>IF(Q27="","",IF(ISTEXT(Q27),Q27,IF(AND(COUNT(S$15:S26)&lt;S$11,COUNT(Q27)),ROUND($C27/$C$13*S$11,0),0)))</f>
        <v/>
      </c>
      <c r="T27" s="48"/>
      <c r="U27" s="42"/>
      <c r="V27" s="43"/>
      <c r="W27" s="44"/>
      <c r="X27" s="45"/>
      <c r="Y27" s="46"/>
      <c r="Z27" s="47"/>
      <c r="AA27" s="41" t="str">
        <f>IF(Y27="","",IF(ISTEXT(Y27),Y27,IF(AND(COUNT(AA$15:AA26)&lt;AA$11,COUNT(Y27)),ROUND($C27/$C$13*AA$11,0),0)))</f>
        <v/>
      </c>
      <c r="AB27" s="48"/>
      <c r="AC27" s="42"/>
      <c r="AD27" s="43"/>
      <c r="AE27" s="44"/>
      <c r="AF27" s="45"/>
      <c r="AG27" s="46"/>
      <c r="AH27" s="47"/>
      <c r="AI27" s="41" t="str">
        <f>IF(AG27="","",IF(ISTEXT(AG27),AG27,IF(AND(COUNT(AI$15:AI26)&lt;AI$11,COUNT(AG27)),ROUND($C27/$C$13*AI$11,0),0)))</f>
        <v/>
      </c>
      <c r="AJ27" s="48"/>
      <c r="AK27" s="42">
        <f t="shared" si="0"/>
        <v>7</v>
      </c>
      <c r="AL27" s="129">
        <f>IF(AK27="","",COUNTIF(AK$14:AK27,AK27))</f>
        <v>1</v>
      </c>
      <c r="AM27" s="1" t="s">
        <v>44</v>
      </c>
      <c r="AN27" s="1" t="str">
        <f t="shared" si="2"/>
        <v>RGAM</v>
      </c>
      <c r="AO27" s="2">
        <f t="shared" si="3"/>
        <v>11.8</v>
      </c>
      <c r="AP27" s="2"/>
      <c r="AQ27" s="3" t="str">
        <f t="shared" si="4"/>
        <v/>
      </c>
      <c r="AR27" s="4">
        <f t="shared" si="5"/>
        <v>8</v>
      </c>
      <c r="AS27" s="4" t="str">
        <f t="shared" si="6"/>
        <v/>
      </c>
      <c r="AT27" s="4" t="str">
        <f t="shared" si="7"/>
        <v/>
      </c>
      <c r="AU27" s="5"/>
      <c r="AV27" s="5"/>
      <c r="AW27" s="3">
        <f t="shared" si="8"/>
        <v>1</v>
      </c>
      <c r="AX27" s="2">
        <f t="shared" si="9"/>
        <v>8</v>
      </c>
      <c r="AZ27" s="42">
        <f>IF(ROW()-14&gt;COUNT(AK$15:AK$44),"",IF(COUNTIF(AK$15:AK$44,ROW()-14)+COUNT(AZ$15:AZ26)&lt;ROW()-14,AZ26,ROW()-14))</f>
        <v>13</v>
      </c>
      <c r="BA27" s="129">
        <f>IF(AZ27="","",COUNTIF(AZ$14:AZ27,AZ27))</f>
        <v>1</v>
      </c>
      <c r="BB27" s="128" t="str">
        <f t="array" ref="BB27">IF(ROW()-14&gt;COUNT(AK$15:AK$44),"",INDEX(AK$15:AM$44,MATCH(AZ27&amp;BA27,AK$15:AK$44&amp;AL$15:AL$44,0),3))</f>
        <v>E</v>
      </c>
      <c r="BC27" s="1" t="str">
        <f t="shared" si="11"/>
        <v>RGAM</v>
      </c>
      <c r="BD27" s="2">
        <v>9.3000000000000007</v>
      </c>
      <c r="BE27" s="2"/>
      <c r="BF27" s="5">
        <f t="shared" si="12"/>
        <v>0</v>
      </c>
      <c r="BG27" s="5" t="str">
        <f t="shared" si="13"/>
        <v/>
      </c>
      <c r="BH27" s="5" t="str">
        <f t="shared" si="14"/>
        <v/>
      </c>
      <c r="BI27" s="5">
        <f t="shared" si="15"/>
        <v>0</v>
      </c>
      <c r="BJ27" s="5" t="str">
        <f t="shared" si="16"/>
        <v/>
      </c>
      <c r="BK27" s="5" t="str">
        <f t="shared" si="17"/>
        <v/>
      </c>
      <c r="BL27" s="3">
        <f t="shared" si="10"/>
        <v>2</v>
      </c>
      <c r="BM27" s="2">
        <v>0</v>
      </c>
    </row>
    <row r="28" spans="2:65" ht="19.5">
      <c r="B28" s="41">
        <v>14</v>
      </c>
      <c r="C28" s="41">
        <v>10</v>
      </c>
      <c r="E28" s="42"/>
      <c r="F28" s="43"/>
      <c r="G28" s="44"/>
      <c r="H28" s="45"/>
      <c r="I28" s="46"/>
      <c r="J28" s="49"/>
      <c r="K28" s="41" t="str">
        <f>IF(I28="","",IF(ISTEXT(I28),I28,IF(AND(COUNT(K$15:K27)&lt;K$11,COUNT(I28)),ROUND($C28/$C$13*K$11,0),0)))</f>
        <v/>
      </c>
      <c r="L28" s="48"/>
      <c r="M28" s="42"/>
      <c r="N28" s="43"/>
      <c r="O28" s="44"/>
      <c r="P28" s="45"/>
      <c r="Q28" s="46"/>
      <c r="R28" s="49"/>
      <c r="S28" s="41" t="str">
        <f>IF(Q28="","",IF(ISTEXT(Q28),Q28,IF(AND(COUNT(S$15:S27)&lt;S$11,COUNT(Q28)),ROUND($C28/$C$13*S$11,0),0)))</f>
        <v/>
      </c>
      <c r="T28" s="48"/>
      <c r="U28" s="42"/>
      <c r="V28" s="43"/>
      <c r="W28" s="44"/>
      <c r="X28" s="45"/>
      <c r="Y28" s="46"/>
      <c r="Z28" s="49"/>
      <c r="AA28" s="41" t="str">
        <f>IF(Y28="","",IF(ISTEXT(Y28),Y28,IF(AND(COUNT(AA$15:AA27)&lt;AA$11,COUNT(Y28)),ROUND($C28/$C$13*AA$11,0),0)))</f>
        <v/>
      </c>
      <c r="AB28" s="48"/>
      <c r="AC28" s="42"/>
      <c r="AD28" s="43"/>
      <c r="AE28" s="44"/>
      <c r="AF28" s="45"/>
      <c r="AG28" s="46"/>
      <c r="AH28" s="49"/>
      <c r="AI28" s="41" t="str">
        <f>IF(AG28="","",IF(ISTEXT(AG28),AG28,IF(AND(COUNT(AI$15:AI27)&lt;AI$11,COUNT(AG28)),ROUND($C28/$C$13*AI$11,0),0)))</f>
        <v/>
      </c>
      <c r="AJ28" s="48"/>
      <c r="AK28" s="42">
        <f t="shared" si="0"/>
        <v>8</v>
      </c>
      <c r="AL28" s="129">
        <f>IF(AK28="","",COUNTIF(AK$14:AK28,AK28))</f>
        <v>1</v>
      </c>
      <c r="AM28" s="1" t="s">
        <v>45</v>
      </c>
      <c r="AN28" s="1" t="str">
        <f t="shared" si="2"/>
        <v>RGAM</v>
      </c>
      <c r="AO28" s="2">
        <f t="shared" si="3"/>
        <v>9.5</v>
      </c>
      <c r="AP28" s="2"/>
      <c r="AQ28" s="3" t="str">
        <f t="shared" si="4"/>
        <v/>
      </c>
      <c r="AR28" s="4">
        <f t="shared" si="5"/>
        <v>7</v>
      </c>
      <c r="AS28" s="4" t="str">
        <f t="shared" si="6"/>
        <v/>
      </c>
      <c r="AT28" s="4" t="str">
        <f t="shared" si="7"/>
        <v/>
      </c>
      <c r="AU28" s="5"/>
      <c r="AV28" s="5"/>
      <c r="AW28" s="3">
        <f t="shared" si="8"/>
        <v>1</v>
      </c>
      <c r="AX28" s="2">
        <f t="shared" si="9"/>
        <v>7</v>
      </c>
      <c r="AZ28" s="42">
        <f>IF(ROW()-14&gt;COUNT(AK$15:AK$44),"",IF(COUNTIF(AK$15:AK$44,ROW()-14)+COUNT(AZ$15:AZ27)&lt;ROW()-14,AZ27,ROW()-14))</f>
        <v>13</v>
      </c>
      <c r="BA28" s="129">
        <f>IF(AZ28="","",COUNTIF(AZ$14:AZ28,AZ28))</f>
        <v>2</v>
      </c>
      <c r="BB28" s="128" t="str">
        <f t="array" ref="BB28">IF(ROW()-14&gt;COUNT(AK$15:AK$44),"",INDEX(AK$15:AM$44,MATCH(AZ28&amp;BA28,AK$15:AK$44&amp;AL$15:AL$44,0),3))</f>
        <v>F</v>
      </c>
      <c r="BC28" s="1" t="str">
        <f t="shared" si="11"/>
        <v>RGAM</v>
      </c>
      <c r="BD28" s="2">
        <v>11.8</v>
      </c>
      <c r="BE28" s="2"/>
      <c r="BF28" s="5">
        <f t="shared" si="12"/>
        <v>0</v>
      </c>
      <c r="BG28" s="5">
        <f t="shared" si="13"/>
        <v>0</v>
      </c>
      <c r="BH28" s="5" t="str">
        <f t="shared" si="14"/>
        <v/>
      </c>
      <c r="BI28" s="5" t="str">
        <f t="shared" si="15"/>
        <v/>
      </c>
      <c r="BJ28" s="5" t="str">
        <f t="shared" si="16"/>
        <v/>
      </c>
      <c r="BK28" s="5" t="str">
        <f t="shared" si="17"/>
        <v/>
      </c>
      <c r="BL28" s="3">
        <f t="shared" si="10"/>
        <v>2</v>
      </c>
      <c r="BM28" s="2">
        <v>0</v>
      </c>
    </row>
    <row r="29" spans="2:65" ht="19.5">
      <c r="B29" s="41">
        <v>15</v>
      </c>
      <c r="C29" s="41">
        <v>9</v>
      </c>
      <c r="E29" s="42"/>
      <c r="F29" s="43"/>
      <c r="G29" s="44"/>
      <c r="H29" s="45"/>
      <c r="I29" s="46"/>
      <c r="J29" s="49"/>
      <c r="K29" s="41" t="str">
        <f>IF(I29="","",IF(ISTEXT(I29),I29,IF(AND(COUNT(K$15:K28)&lt;K$11,COUNT(I29)),ROUND($C29/$C$13*K$11,0),0)))</f>
        <v/>
      </c>
      <c r="L29" s="48"/>
      <c r="M29" s="42"/>
      <c r="N29" s="43"/>
      <c r="O29" s="44"/>
      <c r="P29" s="45"/>
      <c r="Q29" s="46"/>
      <c r="R29" s="49"/>
      <c r="S29" s="41" t="str">
        <f>IF(Q29="","",IF(ISTEXT(Q29),Q29,IF(AND(COUNT(S$15:S28)&lt;S$11,COUNT(Q29)),ROUND($C29/$C$13*S$11,0),0)))</f>
        <v/>
      </c>
      <c r="T29" s="48"/>
      <c r="U29" s="42"/>
      <c r="V29" s="43"/>
      <c r="W29" s="44"/>
      <c r="X29" s="45"/>
      <c r="Y29" s="46"/>
      <c r="Z29" s="49"/>
      <c r="AA29" s="41" t="str">
        <f>IF(Y29="","",IF(ISTEXT(Y29),Y29,IF(AND(COUNT(AA$15:AA28)&lt;AA$11,COUNT(Y29)),ROUND($C29/$C$13*AA$11,0),0)))</f>
        <v/>
      </c>
      <c r="AB29" s="48"/>
      <c r="AC29" s="42"/>
      <c r="AD29" s="43"/>
      <c r="AE29" s="44"/>
      <c r="AF29" s="45"/>
      <c r="AG29" s="46"/>
      <c r="AH29" s="49"/>
      <c r="AI29" s="41" t="str">
        <f>IF(AG29="","",IF(ISTEXT(AG29),AG29,IF(AND(COUNT(AI$15:AI28)&lt;AI$11,COUNT(AG29)),ROUND($C29/$C$13*AI$11,0),0)))</f>
        <v/>
      </c>
      <c r="AJ29" s="48"/>
      <c r="AK29" s="42">
        <f t="shared" si="0"/>
        <v>9</v>
      </c>
      <c r="AL29" s="129">
        <f>IF(AK29="","",COUNTIF(AK$14:AK29,AK29))</f>
        <v>2</v>
      </c>
      <c r="AM29" s="1" t="s">
        <v>46</v>
      </c>
      <c r="AN29" s="1" t="str">
        <f t="shared" si="2"/>
        <v>RGAM</v>
      </c>
      <c r="AO29" s="2">
        <f t="shared" si="3"/>
        <v>8</v>
      </c>
      <c r="AP29" s="2"/>
      <c r="AQ29" s="3" t="str">
        <f t="shared" si="4"/>
        <v/>
      </c>
      <c r="AR29" s="4">
        <f t="shared" si="5"/>
        <v>6</v>
      </c>
      <c r="AS29" s="4" t="str">
        <f t="shared" si="6"/>
        <v/>
      </c>
      <c r="AT29" s="4" t="str">
        <f t="shared" si="7"/>
        <v/>
      </c>
      <c r="AU29" s="5"/>
      <c r="AV29" s="5"/>
      <c r="AW29" s="3">
        <f t="shared" si="8"/>
        <v>1</v>
      </c>
      <c r="AX29" s="2">
        <f t="shared" si="9"/>
        <v>6</v>
      </c>
      <c r="AZ29" s="42">
        <f>IF(ROW()-14&gt;COUNT(AK$15:AK$44),"",IF(COUNTIF(AK$15:AK$44,ROW()-14)+COUNT(AZ$15:AZ28)&lt;ROW()-14,AZ28,ROW()-14))</f>
        <v>13</v>
      </c>
      <c r="BA29" s="129">
        <f>IF(AZ29="","",COUNTIF(AZ$14:AZ29,AZ29))</f>
        <v>3</v>
      </c>
      <c r="BB29" s="128" t="str">
        <f t="array" ref="BB29">IF(ROW()-14&gt;COUNT(AK$15:AK$44),"",INDEX(AK$15:AM$44,MATCH(AZ29&amp;BA29,AK$15:AK$44&amp;AL$15:AL$44,0),3))</f>
        <v>G</v>
      </c>
      <c r="BC29" s="1" t="str">
        <f t="shared" si="11"/>
        <v>RGDS</v>
      </c>
      <c r="BD29" s="2">
        <v>12.3</v>
      </c>
      <c r="BE29" s="2"/>
      <c r="BF29" s="5">
        <f t="shared" si="12"/>
        <v>0</v>
      </c>
      <c r="BG29" s="5">
        <f t="shared" si="13"/>
        <v>0</v>
      </c>
      <c r="BH29" s="5" t="str">
        <f t="shared" si="14"/>
        <v/>
      </c>
      <c r="BI29" s="5" t="str">
        <f t="shared" si="15"/>
        <v/>
      </c>
      <c r="BJ29" s="5" t="str">
        <f t="shared" si="16"/>
        <v/>
      </c>
      <c r="BK29" s="5" t="str">
        <f t="shared" si="17"/>
        <v/>
      </c>
      <c r="BL29" s="3">
        <f t="shared" si="10"/>
        <v>2</v>
      </c>
      <c r="BM29" s="2">
        <v>0</v>
      </c>
    </row>
    <row r="30" spans="2:65" ht="19.5">
      <c r="B30" s="41">
        <v>16</v>
      </c>
      <c r="C30" s="41">
        <v>8</v>
      </c>
      <c r="E30" s="42"/>
      <c r="F30" s="43"/>
      <c r="G30" s="44"/>
      <c r="H30" s="45"/>
      <c r="I30" s="46"/>
      <c r="J30" s="49"/>
      <c r="K30" s="41" t="str">
        <f>IF(I30="","",IF(ISTEXT(I30),I30,IF(AND(COUNT(K$15:K29)&lt;K$11,COUNT(I30)),ROUND($C30/$C$13*K$11,0),0)))</f>
        <v/>
      </c>
      <c r="L30" s="48"/>
      <c r="M30" s="42"/>
      <c r="N30" s="43"/>
      <c r="O30" s="44"/>
      <c r="P30" s="45"/>
      <c r="Q30" s="46"/>
      <c r="R30" s="49"/>
      <c r="S30" s="41" t="str">
        <f>IF(Q30="","",IF(ISTEXT(Q30),Q30,IF(AND(COUNT(S$15:S29)&lt;S$11,COUNT(Q30)),ROUND($C30/$C$13*S$11,0),0)))</f>
        <v/>
      </c>
      <c r="T30" s="48"/>
      <c r="U30" s="42"/>
      <c r="V30" s="43"/>
      <c r="W30" s="44"/>
      <c r="X30" s="45"/>
      <c r="Y30" s="46"/>
      <c r="Z30" s="49"/>
      <c r="AA30" s="41" t="str">
        <f>IF(Y30="","",IF(ISTEXT(Y30),Y30,IF(AND(COUNT(AA$15:AA29)&lt;AA$11,COUNT(Y30)),ROUND($C30/$C$13*AA$11,0),0)))</f>
        <v/>
      </c>
      <c r="AB30" s="48"/>
      <c r="AC30" s="42"/>
      <c r="AD30" s="43"/>
      <c r="AE30" s="44"/>
      <c r="AF30" s="45"/>
      <c r="AG30" s="46"/>
      <c r="AH30" s="49"/>
      <c r="AI30" s="41" t="str">
        <f>IF(AG30="","",IF(ISTEXT(AG30),AG30,IF(AND(COUNT(AI$15:AI29)&lt;AI$11,COUNT(AG30)),ROUND($C30/$C$13*AI$11,0),0)))</f>
        <v/>
      </c>
      <c r="AJ30" s="48"/>
      <c r="AK30" s="42">
        <f t="shared" si="0"/>
        <v>13</v>
      </c>
      <c r="AL30" s="129">
        <f>IF(AK30="","",COUNTIF(AK$14:AK30,AK30))</f>
        <v>7</v>
      </c>
      <c r="AM30" s="1" t="s">
        <v>47</v>
      </c>
      <c r="AN30" s="1" t="str">
        <f t="shared" si="2"/>
        <v>RGAM</v>
      </c>
      <c r="AO30" s="2">
        <f t="shared" si="3"/>
        <v>13.2</v>
      </c>
      <c r="AP30" s="2"/>
      <c r="AQ30" s="3" t="str">
        <f t="shared" si="4"/>
        <v/>
      </c>
      <c r="AR30" s="4">
        <f t="shared" si="5"/>
        <v>0</v>
      </c>
      <c r="AS30" s="4" t="str">
        <f t="shared" si="6"/>
        <v>ANJ</v>
      </c>
      <c r="AT30" s="4" t="str">
        <f t="shared" si="7"/>
        <v>Abs</v>
      </c>
      <c r="AU30" s="5"/>
      <c r="AV30" s="5"/>
      <c r="AW30" s="3">
        <f t="shared" si="8"/>
        <v>3</v>
      </c>
      <c r="AX30" s="2">
        <f t="shared" si="9"/>
        <v>0</v>
      </c>
      <c r="AZ30" s="42">
        <f>IF(ROW()-14&gt;COUNT(AK$15:AK$44),"",IF(COUNTIF(AK$15:AK$44,ROW()-14)+COUNT(AZ$15:AZ29)&lt;ROW()-14,AZ29,ROW()-14))</f>
        <v>13</v>
      </c>
      <c r="BA30" s="129">
        <f>IF(AZ30="","",COUNTIF(AZ$14:AZ30,AZ30))</f>
        <v>4</v>
      </c>
      <c r="BB30" s="128" t="str">
        <f t="array" ref="BB30">IF(ROW()-14&gt;COUNT(AK$15:AK$44),"",INDEX(AK$15:AM$44,MATCH(AZ30&amp;BA30,AK$15:AK$44&amp;AL$15:AL$44,0),3))</f>
        <v>H</v>
      </c>
      <c r="BC30" s="1" t="str">
        <f t="shared" si="11"/>
        <v>RGAM</v>
      </c>
      <c r="BD30" s="2">
        <v>13.9</v>
      </c>
      <c r="BE30" s="2"/>
      <c r="BF30" s="5" t="str">
        <f t="shared" si="12"/>
        <v>Abs</v>
      </c>
      <c r="BG30" s="5" t="str">
        <f t="shared" si="13"/>
        <v/>
      </c>
      <c r="BH30" s="5" t="str">
        <f t="shared" si="14"/>
        <v/>
      </c>
      <c r="BI30" s="5" t="str">
        <f t="shared" si="15"/>
        <v/>
      </c>
      <c r="BJ30" s="5" t="str">
        <f t="shared" si="16"/>
        <v/>
      </c>
      <c r="BK30" s="5" t="str">
        <f t="shared" si="17"/>
        <v/>
      </c>
      <c r="BL30" s="3">
        <f t="shared" si="10"/>
        <v>1</v>
      </c>
      <c r="BM30" s="2">
        <v>0</v>
      </c>
    </row>
    <row r="31" spans="2:65" ht="19.5">
      <c r="B31" s="41">
        <v>17</v>
      </c>
      <c r="C31" s="41">
        <v>7</v>
      </c>
      <c r="E31" s="42" t="s">
        <v>1</v>
      </c>
      <c r="F31" s="43" t="s">
        <v>1</v>
      </c>
      <c r="G31" s="44" t="s">
        <v>1</v>
      </c>
      <c r="H31" s="45" t="s">
        <v>1</v>
      </c>
      <c r="I31" s="46" t="s">
        <v>1</v>
      </c>
      <c r="J31" s="49"/>
      <c r="K31" s="41" t="str">
        <f>IF(I31="","",IF(ISTEXT(I31),I31,IF(AND(COUNT(K$15:K30)&lt;K$11,COUNT(I31)),ROUND($C31/$C$13*K$11,0),0)))</f>
        <v/>
      </c>
      <c r="L31" s="48"/>
      <c r="M31" s="42"/>
      <c r="N31" s="43"/>
      <c r="O31" s="44"/>
      <c r="P31" s="45"/>
      <c r="Q31" s="46"/>
      <c r="R31" s="49"/>
      <c r="S31" s="41" t="str">
        <f>IF(Q31="","",IF(ISTEXT(Q31),Q31,IF(AND(COUNT(S$15:S30)&lt;S$11,COUNT(Q31)),ROUND($C31/$C$13*S$11,0),0)))</f>
        <v/>
      </c>
      <c r="T31" s="48"/>
      <c r="U31" s="42"/>
      <c r="V31" s="43"/>
      <c r="W31" s="44"/>
      <c r="X31" s="45"/>
      <c r="Y31" s="46"/>
      <c r="Z31" s="49"/>
      <c r="AA31" s="41" t="str">
        <f>IF(Y31="","",IF(ISTEXT(Y31),Y31,IF(AND(COUNT(AA$15:AA30)&lt;AA$11,COUNT(Y31)),ROUND($C31/$C$13*AA$11,0),0)))</f>
        <v/>
      </c>
      <c r="AB31" s="48"/>
      <c r="AC31" s="42"/>
      <c r="AD31" s="43"/>
      <c r="AE31" s="44"/>
      <c r="AF31" s="45"/>
      <c r="AG31" s="46"/>
      <c r="AH31" s="49"/>
      <c r="AI31" s="41" t="str">
        <f>IF(AG31="","",IF(ISTEXT(AG31),AG31,IF(AND(COUNT(AI$15:AI30)&lt;AI$11,COUNT(AG31)),ROUND($C31/$C$13*AI$11,0),0)))</f>
        <v/>
      </c>
      <c r="AJ31" s="48"/>
      <c r="AK31" s="42">
        <f t="shared" si="0"/>
        <v>1</v>
      </c>
      <c r="AL31" s="129">
        <f>IF(AK31="","",COUNTIF(AK$14:AK31,AK31))</f>
        <v>1</v>
      </c>
      <c r="AM31" s="6" t="s">
        <v>50</v>
      </c>
      <c r="AN31" s="1" t="str">
        <f t="shared" si="2"/>
        <v>RGAM</v>
      </c>
      <c r="AO31" s="127">
        <f t="shared" si="3"/>
        <v>9.5</v>
      </c>
      <c r="AP31" s="7"/>
      <c r="AQ31" s="3" t="str">
        <f t="shared" si="4"/>
        <v/>
      </c>
      <c r="AR31" s="4" t="str">
        <f t="shared" si="5"/>
        <v/>
      </c>
      <c r="AS31" s="4">
        <f t="shared" si="6"/>
        <v>4</v>
      </c>
      <c r="AT31" s="4">
        <f t="shared" si="7"/>
        <v>11</v>
      </c>
      <c r="AU31" s="5"/>
      <c r="AV31" s="5"/>
      <c r="AW31" s="3">
        <f t="shared" si="8"/>
        <v>2</v>
      </c>
      <c r="AX31" s="2">
        <f t="shared" si="9"/>
        <v>15</v>
      </c>
      <c r="AZ31" s="42">
        <f>IF(ROW()-14&gt;COUNT(AK$15:AK$44),"",IF(COUNTIF(AK$15:AK$44,ROW()-14)+COUNT(AZ$15:AZ30)&lt;ROW()-14,AZ30,ROW()-14))</f>
        <v>13</v>
      </c>
      <c r="BA31" s="129">
        <f>IF(AZ31="","",COUNTIF(AZ$14:AZ31,AZ31))</f>
        <v>5</v>
      </c>
      <c r="BB31" s="128" t="str">
        <f t="array" ref="BB31">IF(ROW()-14&gt;COUNT(AK$15:AK$44),"",INDEX(AK$15:AM$44,MATCH(AZ31&amp;BA31,AK$15:AK$44&amp;AL$15:AL$44,0),3))</f>
        <v>I</v>
      </c>
      <c r="BC31" s="1" t="str">
        <f t="shared" si="11"/>
        <v>RGAM</v>
      </c>
      <c r="BD31" s="2">
        <v>13.6</v>
      </c>
      <c r="BE31" s="2"/>
      <c r="BF31" s="5" t="str">
        <f t="shared" si="12"/>
        <v>Abs</v>
      </c>
      <c r="BG31" s="5" t="str">
        <f t="shared" si="13"/>
        <v/>
      </c>
      <c r="BH31" s="5" t="str">
        <f t="shared" si="14"/>
        <v/>
      </c>
      <c r="BI31" s="5" t="str">
        <f t="shared" si="15"/>
        <v/>
      </c>
      <c r="BJ31" s="5" t="str">
        <f t="shared" si="16"/>
        <v/>
      </c>
      <c r="BK31" s="5" t="str">
        <f t="shared" si="17"/>
        <v/>
      </c>
      <c r="BL31" s="3">
        <f t="shared" si="10"/>
        <v>1</v>
      </c>
      <c r="BM31" s="2">
        <v>0</v>
      </c>
    </row>
    <row r="32" spans="2:65" ht="19.5">
      <c r="B32" s="41">
        <v>18</v>
      </c>
      <c r="C32" s="41">
        <v>6</v>
      </c>
      <c r="E32" s="50"/>
      <c r="F32" s="51"/>
      <c r="G32" s="52"/>
      <c r="H32" s="53"/>
      <c r="I32" s="54"/>
      <c r="J32" s="49"/>
      <c r="K32" s="41" t="str">
        <f>IF(I32="","",IF(ISTEXT(I32),I32,IF(AND(COUNT(K$15:K31)&lt;K$11,COUNT(I32)),ROUND($C32/$C$13*K$11,0),0)))</f>
        <v/>
      </c>
      <c r="L32" s="48"/>
      <c r="M32" s="50"/>
      <c r="N32" s="51"/>
      <c r="O32" s="52"/>
      <c r="P32" s="53"/>
      <c r="Q32" s="54"/>
      <c r="R32" s="49"/>
      <c r="S32" s="41" t="str">
        <f>IF(Q32="","",IF(ISTEXT(Q32),Q32,IF(AND(COUNT(S$15:S31)&lt;S$11,COUNT(Q32)),ROUND($C32/$C$13*S$11,0),0)))</f>
        <v/>
      </c>
      <c r="T32" s="48"/>
      <c r="U32" s="50"/>
      <c r="V32" s="51"/>
      <c r="W32" s="52"/>
      <c r="X32" s="53"/>
      <c r="Y32" s="54"/>
      <c r="Z32" s="49"/>
      <c r="AA32" s="41" t="str">
        <f>IF(Y32="","",IF(ISTEXT(Y32),Y32,IF(AND(COUNT(AA$15:AA31)&lt;AA$11,COUNT(Y32)),ROUND($C32/$C$13*AA$11,0),0)))</f>
        <v/>
      </c>
      <c r="AB32" s="48"/>
      <c r="AC32" s="50"/>
      <c r="AD32" s="51"/>
      <c r="AE32" s="52"/>
      <c r="AF32" s="53"/>
      <c r="AG32" s="54"/>
      <c r="AH32" s="49"/>
      <c r="AI32" s="41" t="str">
        <f>IF(AG32="","",IF(ISTEXT(AG32),AG32,IF(AND(COUNT(AI$15:AI31)&lt;AI$11,COUNT(AG32)),ROUND($C32/$C$13*AI$11,0),0)))</f>
        <v/>
      </c>
      <c r="AJ32" s="48"/>
      <c r="AK32" s="42">
        <f t="shared" si="0"/>
        <v>2</v>
      </c>
      <c r="AL32" s="129">
        <f>IF(AK32="","",COUNTIF(AK$14:AK32,AK32))</f>
        <v>3</v>
      </c>
      <c r="AM32" s="6" t="s">
        <v>48</v>
      </c>
      <c r="AN32" s="1" t="str">
        <f t="shared" si="2"/>
        <v>RGAM</v>
      </c>
      <c r="AO32" s="127">
        <f t="shared" si="3"/>
        <v>8</v>
      </c>
      <c r="AP32" s="7"/>
      <c r="AQ32" s="3" t="str">
        <f t="shared" si="4"/>
        <v/>
      </c>
      <c r="AR32" s="4" t="str">
        <f t="shared" si="5"/>
        <v/>
      </c>
      <c r="AS32" s="4">
        <f t="shared" si="6"/>
        <v>5</v>
      </c>
      <c r="AT32" s="4">
        <f t="shared" si="7"/>
        <v>8</v>
      </c>
      <c r="AU32" s="5"/>
      <c r="AV32" s="5"/>
      <c r="AW32" s="3">
        <f t="shared" si="8"/>
        <v>2</v>
      </c>
      <c r="AX32" s="2">
        <f t="shared" si="9"/>
        <v>13</v>
      </c>
      <c r="AZ32" s="42">
        <f>IF(ROW()-14&gt;COUNT(AK$15:AK$44),"",IF(COUNTIF(AK$15:AK$44,ROW()-14)+COUNT(AZ$15:AZ31)&lt;ROW()-14,AZ31,ROW()-14))</f>
        <v>13</v>
      </c>
      <c r="BA32" s="129">
        <f>IF(AZ32="","",COUNTIF(AZ$14:AZ32,AZ32))</f>
        <v>6</v>
      </c>
      <c r="BB32" s="128" t="str">
        <f t="array" ref="BB32">IF(ROW()-14&gt;COUNT(AK$15:AK$44),"",INDEX(AK$15:AM$44,MATCH(AZ32&amp;BA32,AK$15:AK$44&amp;AL$15:AL$44,0),3))</f>
        <v>J</v>
      </c>
      <c r="BC32" s="1" t="str">
        <f t="shared" si="11"/>
        <v>RGAM</v>
      </c>
      <c r="BD32" s="2">
        <v>13.8</v>
      </c>
      <c r="BE32" s="2"/>
      <c r="BF32" s="5" t="str">
        <f t="shared" si="12"/>
        <v>Abs</v>
      </c>
      <c r="BG32" s="5" t="str">
        <f t="shared" si="13"/>
        <v/>
      </c>
      <c r="BH32" s="5" t="str">
        <f t="shared" si="14"/>
        <v/>
      </c>
      <c r="BI32" s="5" t="str">
        <f t="shared" si="15"/>
        <v/>
      </c>
      <c r="BJ32" s="5" t="str">
        <f t="shared" si="16"/>
        <v/>
      </c>
      <c r="BK32" s="5" t="str">
        <f t="shared" si="17"/>
        <v/>
      </c>
      <c r="BL32" s="3">
        <f t="shared" si="10"/>
        <v>1</v>
      </c>
      <c r="BM32" s="2">
        <v>0</v>
      </c>
    </row>
    <row r="33" spans="2:65" ht="19.5">
      <c r="B33" s="41">
        <v>19</v>
      </c>
      <c r="C33" s="41">
        <v>6</v>
      </c>
      <c r="E33" s="50"/>
      <c r="F33" s="51"/>
      <c r="G33" s="52"/>
      <c r="H33" s="53"/>
      <c r="I33" s="54"/>
      <c r="J33" s="49"/>
      <c r="K33" s="41" t="str">
        <f>IF(I33="","",IF(ISTEXT(I33),I33,IF(AND(COUNT(K$15:K32)&lt;K$11,COUNT(I33)),ROUND($C33/$C$13*K$11,0),0)))</f>
        <v/>
      </c>
      <c r="L33" s="48"/>
      <c r="M33" s="50"/>
      <c r="N33" s="51"/>
      <c r="O33" s="52"/>
      <c r="P33" s="53"/>
      <c r="Q33" s="54"/>
      <c r="R33" s="49"/>
      <c r="S33" s="41" t="str">
        <f>IF(Q33="","",IF(ISTEXT(Q33),Q33,IF(AND(COUNT(S$15:S32)&lt;S$11,COUNT(Q33)),ROUND($C33/$C$13*S$11,0),0)))</f>
        <v/>
      </c>
      <c r="T33" s="48"/>
      <c r="U33" s="50"/>
      <c r="V33" s="51"/>
      <c r="W33" s="52"/>
      <c r="X33" s="53"/>
      <c r="Y33" s="54"/>
      <c r="Z33" s="49"/>
      <c r="AA33" s="41" t="str">
        <f>IF(Y33="","",IF(ISTEXT(Y33),Y33,IF(AND(COUNT(AA$15:AA32)&lt;AA$11,COUNT(Y33)),ROUND($C33/$C$13*AA$11,0),0)))</f>
        <v/>
      </c>
      <c r="AB33" s="48"/>
      <c r="AC33" s="50"/>
      <c r="AD33" s="51"/>
      <c r="AE33" s="52"/>
      <c r="AF33" s="53"/>
      <c r="AG33" s="54"/>
      <c r="AH33" s="49"/>
      <c r="AI33" s="41" t="str">
        <f>IF(AG33="","",IF(ISTEXT(AG33),AG33,IF(AND(COUNT(AI$15:AI32)&lt;AI$11,COUNT(AG33)),ROUND($C33/$C$13*AI$11,0),0)))</f>
        <v/>
      </c>
      <c r="AJ33" s="48"/>
      <c r="AK33" s="42">
        <f t="shared" si="0"/>
        <v>9</v>
      </c>
      <c r="AL33" s="129">
        <f>IF(AK33="","",COUNTIF(AK$14:AK33,AK33))</f>
        <v>3</v>
      </c>
      <c r="AM33" s="6" t="s">
        <v>49</v>
      </c>
      <c r="AN33" s="1" t="str">
        <f t="shared" si="2"/>
        <v>RGAM</v>
      </c>
      <c r="AO33" s="127">
        <f t="shared" si="3"/>
        <v>11.7</v>
      </c>
      <c r="AP33" s="7"/>
      <c r="AQ33" s="3" t="str">
        <f t="shared" si="4"/>
        <v/>
      </c>
      <c r="AR33" s="4" t="str">
        <f t="shared" si="5"/>
        <v/>
      </c>
      <c r="AS33" s="4" t="str">
        <f t="shared" si="6"/>
        <v>CNR</v>
      </c>
      <c r="AT33" s="4">
        <f t="shared" si="7"/>
        <v>6</v>
      </c>
      <c r="AU33" s="5"/>
      <c r="AV33" s="5"/>
      <c r="AW33" s="3">
        <f t="shared" si="8"/>
        <v>2</v>
      </c>
      <c r="AX33" s="2">
        <f t="shared" si="9"/>
        <v>6</v>
      </c>
      <c r="AZ33" s="42">
        <f>IF(ROW()-14&gt;COUNT(AK$15:AK$44),"",IF(COUNTIF(AK$15:AK$44,ROW()-14)+COUNT(AZ$15:AZ32)&lt;ROW()-14,AZ32,ROW()-14))</f>
        <v>13</v>
      </c>
      <c r="BA33" s="129">
        <f>IF(AZ33="","",COUNTIF(AZ$14:AZ33,AZ33))</f>
        <v>7</v>
      </c>
      <c r="BB33" s="128" t="str">
        <f t="array" ref="BB33">IF(ROW()-14&gt;COUNT(AK$15:AK$44),"",INDEX(AK$15:AM$44,MATCH(AZ33&amp;BA33,AK$15:AK$44&amp;AL$15:AL$44,0),3))</f>
        <v>P</v>
      </c>
      <c r="BC33" s="1" t="str">
        <f t="shared" si="11"/>
        <v>RGAM</v>
      </c>
      <c r="BD33" s="2">
        <v>13.2</v>
      </c>
      <c r="BE33" s="2"/>
      <c r="BF33" s="5" t="str">
        <f t="shared" si="12"/>
        <v/>
      </c>
      <c r="BG33" s="5">
        <f t="shared" si="13"/>
        <v>0</v>
      </c>
      <c r="BH33" s="5" t="str">
        <f t="shared" si="14"/>
        <v>ANJ</v>
      </c>
      <c r="BI33" s="5" t="str">
        <f t="shared" si="15"/>
        <v>Abs</v>
      </c>
      <c r="BJ33" s="5" t="str">
        <f t="shared" si="16"/>
        <v/>
      </c>
      <c r="BK33" s="5" t="str">
        <f t="shared" si="17"/>
        <v/>
      </c>
      <c r="BL33" s="3">
        <f t="shared" si="10"/>
        <v>3</v>
      </c>
      <c r="BM33" s="2">
        <v>0</v>
      </c>
    </row>
    <row r="34" spans="2:65" ht="19.5">
      <c r="B34" s="41">
        <v>20</v>
      </c>
      <c r="C34" s="41">
        <v>5</v>
      </c>
      <c r="E34" s="50"/>
      <c r="F34" s="51"/>
      <c r="G34" s="52"/>
      <c r="H34" s="53"/>
      <c r="I34" s="54"/>
      <c r="J34" s="49"/>
      <c r="K34" s="41"/>
      <c r="L34" s="48"/>
      <c r="M34" s="50"/>
      <c r="N34" s="51"/>
      <c r="O34" s="52"/>
      <c r="P34" s="53"/>
      <c r="Q34" s="54"/>
      <c r="R34" s="49"/>
      <c r="S34" s="41"/>
      <c r="T34" s="48"/>
      <c r="U34" s="50"/>
      <c r="V34" s="51"/>
      <c r="W34" s="52"/>
      <c r="X34" s="53"/>
      <c r="Y34" s="54"/>
      <c r="Z34" s="49"/>
      <c r="AA34" s="41"/>
      <c r="AB34" s="48"/>
      <c r="AC34" s="50"/>
      <c r="AD34" s="51"/>
      <c r="AE34" s="52"/>
      <c r="AF34" s="53"/>
      <c r="AG34" s="54"/>
      <c r="AH34" s="49"/>
      <c r="AI34" s="41"/>
      <c r="AJ34" s="48"/>
      <c r="AK34" s="42" t="str">
        <f t="shared" si="0"/>
        <v/>
      </c>
      <c r="AL34" s="129" t="str">
        <f>IF(AK34="","",COUNTIF(AK$14:AK34,AK34))</f>
        <v/>
      </c>
      <c r="AM34" s="6"/>
      <c r="AN34" s="1" t="str">
        <f t="shared" si="2"/>
        <v/>
      </c>
      <c r="AO34" s="7" t="str">
        <f t="shared" si="3"/>
        <v/>
      </c>
      <c r="AP34" s="7"/>
      <c r="AQ34" s="3" t="str">
        <f t="shared" si="4"/>
        <v/>
      </c>
      <c r="AR34" s="4" t="str">
        <f t="shared" si="5"/>
        <v/>
      </c>
      <c r="AS34" s="4" t="str">
        <f t="shared" si="6"/>
        <v/>
      </c>
      <c r="AT34" s="4" t="str">
        <f t="shared" si="7"/>
        <v/>
      </c>
      <c r="AU34" s="5"/>
      <c r="AV34" s="5"/>
      <c r="AW34" s="3" t="str">
        <f t="shared" si="8"/>
        <v/>
      </c>
      <c r="AX34" s="2"/>
      <c r="AZ34" s="42" t="str">
        <f>IF(ROW()-14&gt;COUNT(AK$15:AK$44),"",IF(COUNTIF(AK$15:AK$44,ROW()-14)+COUNT(AZ$15:AZ33)&lt;ROW()-14,AZ33,ROW()-14))</f>
        <v/>
      </c>
      <c r="BA34" s="129" t="str">
        <f>IF(AZ34="","",COUNTIF(AZ$14:AZ34,AZ34))</f>
        <v/>
      </c>
      <c r="BB34" s="128" t="str">
        <f t="array" ref="BB34">IF(ROW()-14&gt;COUNT(AK$15:AK$44),"",INDEX(AK$15:AM$44,MATCH(AZ34&amp;BA34,AK$15:AK$44&amp;AL$15:AL$44,0),3))</f>
        <v/>
      </c>
      <c r="BC34" s="1" t="str">
        <f t="shared" si="11"/>
        <v/>
      </c>
      <c r="BD34" s="7"/>
      <c r="BE34" s="7"/>
      <c r="BF34" s="5" t="str">
        <f t="shared" si="12"/>
        <v/>
      </c>
      <c r="BG34" s="5" t="str">
        <f t="shared" si="13"/>
        <v/>
      </c>
      <c r="BH34" s="5" t="str">
        <f t="shared" si="14"/>
        <v/>
      </c>
      <c r="BI34" s="5" t="str">
        <f t="shared" si="15"/>
        <v/>
      </c>
      <c r="BJ34" s="5" t="str">
        <f t="shared" si="16"/>
        <v/>
      </c>
      <c r="BK34" s="5" t="str">
        <f t="shared" si="17"/>
        <v/>
      </c>
      <c r="BL34" s="3" t="str">
        <f t="shared" si="10"/>
        <v/>
      </c>
      <c r="BM34" s="2"/>
    </row>
    <row r="35" spans="2:65" ht="19.5">
      <c r="B35" s="41">
        <v>21</v>
      </c>
      <c r="C35" s="41">
        <v>5</v>
      </c>
      <c r="E35" s="50"/>
      <c r="F35" s="51"/>
      <c r="G35" s="52"/>
      <c r="H35" s="53"/>
      <c r="I35" s="54"/>
      <c r="J35" s="49"/>
      <c r="K35" s="41"/>
      <c r="L35" s="48"/>
      <c r="M35" s="50"/>
      <c r="N35" s="51"/>
      <c r="O35" s="52"/>
      <c r="P35" s="53"/>
      <c r="Q35" s="54"/>
      <c r="R35" s="49"/>
      <c r="S35" s="41"/>
      <c r="T35" s="48"/>
      <c r="U35" s="50"/>
      <c r="V35" s="51"/>
      <c r="W35" s="52"/>
      <c r="X35" s="53"/>
      <c r="Y35" s="54"/>
      <c r="Z35" s="49"/>
      <c r="AA35" s="41"/>
      <c r="AB35" s="48"/>
      <c r="AC35" s="50"/>
      <c r="AD35" s="51"/>
      <c r="AE35" s="52"/>
      <c r="AF35" s="53"/>
      <c r="AG35" s="54"/>
      <c r="AH35" s="49"/>
      <c r="AI35" s="41"/>
      <c r="AJ35" s="48"/>
      <c r="AK35" s="42" t="str">
        <f t="shared" si="0"/>
        <v/>
      </c>
      <c r="AL35" s="129" t="str">
        <f>IF(AK35="","",COUNTIF(AK$14:AK35,AK35))</f>
        <v/>
      </c>
      <c r="AM35" s="6"/>
      <c r="AN35" s="1" t="str">
        <f t="shared" si="2"/>
        <v/>
      </c>
      <c r="AO35" s="7" t="str">
        <f t="shared" si="3"/>
        <v/>
      </c>
      <c r="AP35" s="7"/>
      <c r="AQ35" s="3" t="str">
        <f t="shared" si="4"/>
        <v/>
      </c>
      <c r="AR35" s="4" t="str">
        <f t="shared" si="5"/>
        <v/>
      </c>
      <c r="AS35" s="4" t="str">
        <f t="shared" si="6"/>
        <v/>
      </c>
      <c r="AT35" s="4" t="str">
        <f t="shared" si="7"/>
        <v/>
      </c>
      <c r="AU35" s="5"/>
      <c r="AV35" s="5"/>
      <c r="AW35" s="3" t="str">
        <f t="shared" si="8"/>
        <v/>
      </c>
      <c r="AX35" s="2"/>
      <c r="AZ35" s="42" t="str">
        <f>IF(ROW()-14&gt;COUNT(AK$15:AK$44),"",IF(COUNTIF(AK$15:AK$44,ROW()-14)+COUNT(AZ$15:AZ34)&lt;ROW()-14,AZ34,ROW()-14))</f>
        <v/>
      </c>
      <c r="BA35" s="129" t="str">
        <f>IF(AZ35="","",COUNTIF(AZ$14:AZ35,AZ35))</f>
        <v/>
      </c>
      <c r="BB35" s="128" t="str">
        <f t="array" ref="BB35">IF(ROW()-14&gt;COUNT(AK$15:AK$44),"",INDEX(AK$15:AM$44,MATCH(AZ35&amp;BA35,AK$15:AK$44&amp;AL$15:AL$44,0),3))</f>
        <v/>
      </c>
      <c r="BC35" s="1" t="str">
        <f t="shared" si="11"/>
        <v/>
      </c>
      <c r="BD35" s="7"/>
      <c r="BE35" s="7"/>
      <c r="BF35" s="5" t="str">
        <f t="shared" si="12"/>
        <v/>
      </c>
      <c r="BG35" s="5" t="str">
        <f t="shared" si="13"/>
        <v/>
      </c>
      <c r="BH35" s="5" t="str">
        <f t="shared" si="14"/>
        <v/>
      </c>
      <c r="BI35" s="5" t="str">
        <f t="shared" si="15"/>
        <v/>
      </c>
      <c r="BJ35" s="5" t="str">
        <f t="shared" si="16"/>
        <v/>
      </c>
      <c r="BK35" s="5" t="str">
        <f t="shared" si="17"/>
        <v/>
      </c>
      <c r="BL35" s="3" t="str">
        <f t="shared" si="10"/>
        <v/>
      </c>
      <c r="BM35" s="2"/>
    </row>
    <row r="36" spans="2:65" ht="19.5">
      <c r="B36" s="41">
        <v>22</v>
      </c>
      <c r="C36" s="41">
        <v>4</v>
      </c>
      <c r="E36" s="50"/>
      <c r="F36" s="51"/>
      <c r="G36" s="52"/>
      <c r="H36" s="53"/>
      <c r="I36" s="54"/>
      <c r="J36" s="49"/>
      <c r="K36" s="41"/>
      <c r="L36" s="48"/>
      <c r="M36" s="50"/>
      <c r="N36" s="51"/>
      <c r="O36" s="52"/>
      <c r="P36" s="53"/>
      <c r="Q36" s="54"/>
      <c r="R36" s="49"/>
      <c r="S36" s="41"/>
      <c r="T36" s="48"/>
      <c r="U36" s="50"/>
      <c r="V36" s="51"/>
      <c r="W36" s="52"/>
      <c r="X36" s="53"/>
      <c r="Y36" s="54"/>
      <c r="Z36" s="49"/>
      <c r="AA36" s="41"/>
      <c r="AB36" s="48"/>
      <c r="AC36" s="50"/>
      <c r="AD36" s="51"/>
      <c r="AE36" s="52"/>
      <c r="AF36" s="53"/>
      <c r="AG36" s="54"/>
      <c r="AH36" s="49"/>
      <c r="AI36" s="41"/>
      <c r="AJ36" s="48"/>
      <c r="AK36" s="42" t="str">
        <f t="shared" si="0"/>
        <v/>
      </c>
      <c r="AL36" s="129" t="str">
        <f>IF(AK36="","",COUNTIF(AK$14:AK36,AK36))</f>
        <v/>
      </c>
      <c r="AM36" s="6"/>
      <c r="AN36" s="1" t="str">
        <f t="shared" si="2"/>
        <v/>
      </c>
      <c r="AO36" s="7" t="str">
        <f t="shared" si="3"/>
        <v/>
      </c>
      <c r="AP36" s="7"/>
      <c r="AQ36" s="3" t="str">
        <f t="shared" si="4"/>
        <v/>
      </c>
      <c r="AR36" s="4" t="str">
        <f t="shared" si="5"/>
        <v/>
      </c>
      <c r="AS36" s="4" t="str">
        <f t="shared" si="6"/>
        <v/>
      </c>
      <c r="AT36" s="4" t="str">
        <f t="shared" si="7"/>
        <v/>
      </c>
      <c r="AU36" s="5"/>
      <c r="AV36" s="5"/>
      <c r="AW36" s="3" t="str">
        <f t="shared" si="8"/>
        <v/>
      </c>
      <c r="AX36" s="2"/>
      <c r="AZ36" s="42" t="str">
        <f>IF(ROW()-14&gt;COUNT(AK$15:AK$44),"",IF(COUNTIF(AK$15:AK$44,ROW()-14)+COUNT(AZ$15:AZ35)&lt;ROW()-14,AZ35,ROW()-14))</f>
        <v/>
      </c>
      <c r="BA36" s="129" t="str">
        <f>IF(AZ36="","",COUNTIF(AZ$14:AZ36,AZ36))</f>
        <v/>
      </c>
      <c r="BB36" s="128" t="str">
        <f t="array" ref="BB36">IF(ROW()-14&gt;COUNT(AK$15:AK$44),"",INDEX(AK$15:AM$44,MATCH(AZ36&amp;BA36,AK$15:AK$44&amp;AL$15:AL$44,0),3))</f>
        <v/>
      </c>
      <c r="BC36" s="1" t="str">
        <f t="shared" si="11"/>
        <v/>
      </c>
      <c r="BD36" s="7"/>
      <c r="BE36" s="7"/>
      <c r="BF36" s="5" t="str">
        <f t="shared" si="12"/>
        <v/>
      </c>
      <c r="BG36" s="5" t="str">
        <f t="shared" si="13"/>
        <v/>
      </c>
      <c r="BH36" s="5" t="str">
        <f t="shared" si="14"/>
        <v/>
      </c>
      <c r="BI36" s="5" t="str">
        <f t="shared" si="15"/>
        <v/>
      </c>
      <c r="BJ36" s="5" t="str">
        <f t="shared" si="16"/>
        <v/>
      </c>
      <c r="BK36" s="5" t="str">
        <f t="shared" si="17"/>
        <v/>
      </c>
      <c r="BL36" s="3" t="str">
        <f t="shared" si="10"/>
        <v/>
      </c>
      <c r="BM36" s="2"/>
    </row>
    <row r="37" spans="2:65" ht="19.5">
      <c r="B37" s="41">
        <v>23</v>
      </c>
      <c r="C37" s="41">
        <v>4</v>
      </c>
      <c r="E37" s="50"/>
      <c r="F37" s="51"/>
      <c r="G37" s="52"/>
      <c r="H37" s="53"/>
      <c r="I37" s="54"/>
      <c r="J37" s="49"/>
      <c r="K37" s="41"/>
      <c r="L37" s="48"/>
      <c r="M37" s="50"/>
      <c r="N37" s="51"/>
      <c r="O37" s="52"/>
      <c r="P37" s="53"/>
      <c r="Q37" s="54"/>
      <c r="R37" s="49"/>
      <c r="S37" s="41"/>
      <c r="T37" s="48"/>
      <c r="U37" s="50"/>
      <c r="V37" s="51"/>
      <c r="W37" s="52"/>
      <c r="X37" s="53"/>
      <c r="Y37" s="54"/>
      <c r="Z37" s="49"/>
      <c r="AA37" s="41"/>
      <c r="AB37" s="48"/>
      <c r="AC37" s="50"/>
      <c r="AD37" s="51"/>
      <c r="AE37" s="52"/>
      <c r="AF37" s="53"/>
      <c r="AG37" s="54"/>
      <c r="AH37" s="49"/>
      <c r="AI37" s="41"/>
      <c r="AJ37" s="48"/>
      <c r="AK37" s="42" t="str">
        <f t="shared" si="0"/>
        <v/>
      </c>
      <c r="AL37" s="129" t="str">
        <f>IF(AK37="","",COUNTIF(AK$14:AK37,AK37))</f>
        <v/>
      </c>
      <c r="AM37" s="6"/>
      <c r="AN37" s="1" t="str">
        <f t="shared" si="2"/>
        <v/>
      </c>
      <c r="AO37" s="7" t="str">
        <f t="shared" si="3"/>
        <v/>
      </c>
      <c r="AP37" s="7"/>
      <c r="AQ37" s="3" t="str">
        <f t="shared" si="4"/>
        <v/>
      </c>
      <c r="AR37" s="4" t="str">
        <f t="shared" si="5"/>
        <v/>
      </c>
      <c r="AS37" s="4" t="str">
        <f t="shared" si="6"/>
        <v/>
      </c>
      <c r="AT37" s="4" t="str">
        <f t="shared" si="7"/>
        <v/>
      </c>
      <c r="AU37" s="5"/>
      <c r="AV37" s="5"/>
      <c r="AW37" s="3" t="str">
        <f t="shared" si="8"/>
        <v/>
      </c>
      <c r="AX37" s="2"/>
      <c r="AZ37" s="42" t="str">
        <f>IF(ROW()-14&gt;COUNT(AK$15:AK$44),"",IF(COUNTIF(AK$15:AK$44,ROW()-14)+COUNT(AZ$15:AZ36)&lt;ROW()-14,AZ36,ROW()-14))</f>
        <v/>
      </c>
      <c r="BA37" s="129" t="str">
        <f>IF(AZ37="","",COUNTIF(AZ$14:AZ37,AZ37))</f>
        <v/>
      </c>
      <c r="BB37" s="128" t="str">
        <f t="array" ref="BB37">IF(ROW()-14&gt;COUNT(AK$15:AK$44),"",INDEX(AK$15:AM$44,MATCH(AZ37&amp;BA37,AK$15:AK$44&amp;AL$15:AL$44,0),3))</f>
        <v/>
      </c>
      <c r="BC37" s="1" t="str">
        <f t="shared" si="11"/>
        <v/>
      </c>
      <c r="BD37" s="7"/>
      <c r="BE37" s="7"/>
      <c r="BF37" s="5" t="str">
        <f t="shared" si="12"/>
        <v/>
      </c>
      <c r="BG37" s="5" t="str">
        <f t="shared" si="13"/>
        <v/>
      </c>
      <c r="BH37" s="5" t="str">
        <f t="shared" si="14"/>
        <v/>
      </c>
      <c r="BI37" s="5" t="str">
        <f t="shared" si="15"/>
        <v/>
      </c>
      <c r="BJ37" s="5" t="str">
        <f t="shared" si="16"/>
        <v/>
      </c>
      <c r="BK37" s="5" t="str">
        <f t="shared" si="17"/>
        <v/>
      </c>
      <c r="BL37" s="3" t="str">
        <f t="shared" si="10"/>
        <v/>
      </c>
      <c r="BM37" s="2"/>
    </row>
    <row r="38" spans="2:65" ht="19.5">
      <c r="B38" s="41">
        <v>24</v>
      </c>
      <c r="C38" s="41">
        <v>4</v>
      </c>
      <c r="E38" s="50"/>
      <c r="F38" s="51"/>
      <c r="G38" s="52"/>
      <c r="H38" s="53"/>
      <c r="I38" s="54"/>
      <c r="J38" s="49"/>
      <c r="K38" s="41"/>
      <c r="L38" s="48"/>
      <c r="M38" s="50"/>
      <c r="N38" s="51"/>
      <c r="O38" s="52"/>
      <c r="P38" s="53"/>
      <c r="Q38" s="54"/>
      <c r="R38" s="49"/>
      <c r="S38" s="41"/>
      <c r="T38" s="48"/>
      <c r="U38" s="50"/>
      <c r="V38" s="51"/>
      <c r="W38" s="52"/>
      <c r="X38" s="53"/>
      <c r="Y38" s="54"/>
      <c r="Z38" s="49"/>
      <c r="AA38" s="41"/>
      <c r="AB38" s="48"/>
      <c r="AC38" s="50"/>
      <c r="AD38" s="51"/>
      <c r="AE38" s="52"/>
      <c r="AF38" s="53"/>
      <c r="AG38" s="54"/>
      <c r="AH38" s="49"/>
      <c r="AI38" s="41"/>
      <c r="AJ38" s="48"/>
      <c r="AK38" s="42" t="str">
        <f t="shared" si="0"/>
        <v/>
      </c>
      <c r="AL38" s="129" t="str">
        <f>IF(AK38="","",COUNTIF(AK$14:AK38,AK38))</f>
        <v/>
      </c>
      <c r="AM38" s="6"/>
      <c r="AN38" s="1" t="str">
        <f t="shared" si="2"/>
        <v/>
      </c>
      <c r="AO38" s="7" t="str">
        <f t="shared" si="3"/>
        <v/>
      </c>
      <c r="AP38" s="7"/>
      <c r="AQ38" s="3" t="str">
        <f t="shared" si="4"/>
        <v/>
      </c>
      <c r="AR38" s="4" t="str">
        <f t="shared" si="5"/>
        <v/>
      </c>
      <c r="AS38" s="4" t="str">
        <f t="shared" si="6"/>
        <v/>
      </c>
      <c r="AT38" s="4" t="str">
        <f t="shared" si="7"/>
        <v/>
      </c>
      <c r="AU38" s="5"/>
      <c r="AV38" s="5"/>
      <c r="AW38" s="3" t="str">
        <f t="shared" si="8"/>
        <v/>
      </c>
      <c r="AX38" s="2"/>
      <c r="AZ38" s="42" t="str">
        <f>IF(ROW()-14&gt;COUNT(AK$15:AK$44),"",IF(COUNTIF(AK$15:AK$44,ROW()-14)+COUNT(AZ$15:AZ37)&lt;ROW()-14,AZ37,ROW()-14))</f>
        <v/>
      </c>
      <c r="BA38" s="129" t="str">
        <f>IF(AZ38="","",COUNTIF(AZ$14:AZ38,AZ38))</f>
        <v/>
      </c>
      <c r="BB38" s="128" t="str">
        <f t="array" ref="BB38">IF(ROW()-14&gt;COUNT(AK$15:AK$44),"",INDEX(AK$15:AM$44,MATCH(AZ38&amp;BA38,AK$15:AK$44&amp;AL$15:AL$44,0),3))</f>
        <v/>
      </c>
      <c r="BC38" s="1" t="str">
        <f t="shared" si="11"/>
        <v/>
      </c>
      <c r="BD38" s="7"/>
      <c r="BE38" s="7"/>
      <c r="BF38" s="5" t="str">
        <f t="shared" si="12"/>
        <v/>
      </c>
      <c r="BG38" s="5" t="str">
        <f t="shared" si="13"/>
        <v/>
      </c>
      <c r="BH38" s="5" t="str">
        <f t="shared" si="14"/>
        <v/>
      </c>
      <c r="BI38" s="5" t="str">
        <f t="shared" si="15"/>
        <v/>
      </c>
      <c r="BJ38" s="5" t="str">
        <f t="shared" si="16"/>
        <v/>
      </c>
      <c r="BK38" s="5" t="str">
        <f t="shared" si="17"/>
        <v/>
      </c>
      <c r="BL38" s="3" t="str">
        <f t="shared" si="10"/>
        <v/>
      </c>
      <c r="BM38" s="2"/>
    </row>
    <row r="39" spans="2:65" ht="19.5">
      <c r="B39" s="41">
        <v>25</v>
      </c>
      <c r="C39" s="41">
        <v>3</v>
      </c>
      <c r="E39" s="50"/>
      <c r="F39" s="51"/>
      <c r="G39" s="52"/>
      <c r="H39" s="53"/>
      <c r="I39" s="54"/>
      <c r="J39" s="49"/>
      <c r="K39" s="41"/>
      <c r="L39" s="48"/>
      <c r="M39" s="50"/>
      <c r="N39" s="51"/>
      <c r="O39" s="52"/>
      <c r="P39" s="53"/>
      <c r="Q39" s="54"/>
      <c r="R39" s="49"/>
      <c r="S39" s="41"/>
      <c r="T39" s="48"/>
      <c r="U39" s="50"/>
      <c r="V39" s="51"/>
      <c r="W39" s="52"/>
      <c r="X39" s="53"/>
      <c r="Y39" s="54"/>
      <c r="Z39" s="49"/>
      <c r="AA39" s="41"/>
      <c r="AB39" s="48"/>
      <c r="AC39" s="50"/>
      <c r="AD39" s="51"/>
      <c r="AE39" s="52"/>
      <c r="AF39" s="53"/>
      <c r="AG39" s="54"/>
      <c r="AH39" s="49"/>
      <c r="AI39" s="41"/>
      <c r="AJ39" s="48"/>
      <c r="AK39" s="42" t="str">
        <f t="shared" si="0"/>
        <v/>
      </c>
      <c r="AL39" s="129" t="str">
        <f>IF(AK39="","",COUNTIF(AK$14:AK39,AK39))</f>
        <v/>
      </c>
      <c r="AM39" s="6"/>
      <c r="AN39" s="1" t="str">
        <f t="shared" si="2"/>
        <v/>
      </c>
      <c r="AO39" s="7" t="str">
        <f t="shared" si="3"/>
        <v/>
      </c>
      <c r="AP39" s="7"/>
      <c r="AQ39" s="3" t="str">
        <f t="shared" si="4"/>
        <v/>
      </c>
      <c r="AR39" s="4" t="str">
        <f t="shared" si="5"/>
        <v/>
      </c>
      <c r="AS39" s="4" t="str">
        <f t="shared" si="6"/>
        <v/>
      </c>
      <c r="AT39" s="4" t="str">
        <f t="shared" si="7"/>
        <v/>
      </c>
      <c r="AU39" s="5"/>
      <c r="AV39" s="5"/>
      <c r="AW39" s="3" t="str">
        <f t="shared" si="8"/>
        <v/>
      </c>
      <c r="AX39" s="2"/>
      <c r="AZ39" s="42" t="str">
        <f>IF(ROW()-14&gt;COUNT(AK$15:AK$44),"",IF(COUNTIF(AK$15:AK$44,ROW()-14)+COUNT(AZ$15:AZ38)&lt;ROW()-14,AZ38,ROW()-14))</f>
        <v/>
      </c>
      <c r="BA39" s="129" t="str">
        <f>IF(AZ39="","",COUNTIF(AZ$14:AZ39,AZ39))</f>
        <v/>
      </c>
      <c r="BB39" s="128" t="str">
        <f t="array" ref="BB39">IF(ROW()-14&gt;COUNT(AK$15:AK$44),"",INDEX(AK$15:AM$44,MATCH(AZ39&amp;BA39,AK$15:AK$44&amp;AL$15:AL$44,0),3))</f>
        <v/>
      </c>
      <c r="BC39" s="1" t="str">
        <f t="shared" si="11"/>
        <v/>
      </c>
      <c r="BD39" s="7"/>
      <c r="BE39" s="7"/>
      <c r="BF39" s="5" t="str">
        <f t="shared" si="12"/>
        <v/>
      </c>
      <c r="BG39" s="5" t="str">
        <f t="shared" si="13"/>
        <v/>
      </c>
      <c r="BH39" s="5" t="str">
        <f t="shared" si="14"/>
        <v/>
      </c>
      <c r="BI39" s="5" t="str">
        <f t="shared" si="15"/>
        <v/>
      </c>
      <c r="BJ39" s="5" t="str">
        <f t="shared" si="16"/>
        <v/>
      </c>
      <c r="BK39" s="5" t="str">
        <f t="shared" si="17"/>
        <v/>
      </c>
      <c r="BL39" s="3" t="str">
        <f t="shared" si="10"/>
        <v/>
      </c>
      <c r="BM39" s="2"/>
    </row>
    <row r="40" spans="2:65" ht="19.5">
      <c r="B40" s="41">
        <v>26</v>
      </c>
      <c r="C40" s="41">
        <v>3</v>
      </c>
      <c r="E40" s="50"/>
      <c r="F40" s="51"/>
      <c r="G40" s="52"/>
      <c r="H40" s="53"/>
      <c r="I40" s="54"/>
      <c r="J40" s="49"/>
      <c r="K40" s="41"/>
      <c r="L40" s="48"/>
      <c r="M40" s="50"/>
      <c r="N40" s="51"/>
      <c r="O40" s="52"/>
      <c r="P40" s="53"/>
      <c r="Q40" s="54"/>
      <c r="R40" s="49"/>
      <c r="S40" s="41"/>
      <c r="T40" s="48"/>
      <c r="U40" s="50"/>
      <c r="V40" s="51"/>
      <c r="W40" s="52"/>
      <c r="X40" s="53"/>
      <c r="Y40" s="54"/>
      <c r="Z40" s="49"/>
      <c r="AA40" s="41"/>
      <c r="AB40" s="48"/>
      <c r="AC40" s="50"/>
      <c r="AD40" s="51"/>
      <c r="AE40" s="52"/>
      <c r="AF40" s="53"/>
      <c r="AG40" s="54"/>
      <c r="AH40" s="49"/>
      <c r="AI40" s="41"/>
      <c r="AJ40" s="48"/>
      <c r="AK40" s="42" t="str">
        <f t="shared" si="0"/>
        <v/>
      </c>
      <c r="AL40" s="129" t="str">
        <f>IF(AK40="","",COUNTIF(AK$14:AK40,AK40))</f>
        <v/>
      </c>
      <c r="AM40" s="6"/>
      <c r="AN40" s="1" t="str">
        <f t="shared" si="2"/>
        <v/>
      </c>
      <c r="AO40" s="7" t="str">
        <f t="shared" si="3"/>
        <v/>
      </c>
      <c r="AP40" s="7"/>
      <c r="AQ40" s="3" t="str">
        <f t="shared" si="4"/>
        <v/>
      </c>
      <c r="AR40" s="4" t="str">
        <f t="shared" si="5"/>
        <v/>
      </c>
      <c r="AS40" s="4" t="str">
        <f t="shared" si="6"/>
        <v/>
      </c>
      <c r="AT40" s="4" t="str">
        <f t="shared" si="7"/>
        <v/>
      </c>
      <c r="AU40" s="5"/>
      <c r="AV40" s="5"/>
      <c r="AW40" s="3" t="str">
        <f t="shared" si="8"/>
        <v/>
      </c>
      <c r="AX40" s="2"/>
      <c r="AZ40" s="42" t="str">
        <f>IF(ROW()-14&gt;COUNT(AK$15:AK$44),"",IF(COUNTIF(AK$15:AK$44,ROW()-14)+COUNT(AZ$15:AZ39)&lt;ROW()-14,AZ39,ROW()-14))</f>
        <v/>
      </c>
      <c r="BA40" s="129" t="str">
        <f>IF(AZ40="","",COUNTIF(AZ$14:AZ40,AZ40))</f>
        <v/>
      </c>
      <c r="BB40" s="128" t="str">
        <f t="array" ref="BB40">IF(ROW()-14&gt;COUNT(AK$15:AK$44),"",INDEX(AK$15:AM$44,MATCH(AZ40&amp;BA40,AK$15:AK$44&amp;AL$15:AL$44,0),3))</f>
        <v/>
      </c>
      <c r="BC40" s="1" t="str">
        <f t="shared" si="11"/>
        <v/>
      </c>
      <c r="BD40" s="7"/>
      <c r="BE40" s="7"/>
      <c r="BF40" s="5" t="str">
        <f t="shared" si="12"/>
        <v/>
      </c>
      <c r="BG40" s="5" t="str">
        <f t="shared" si="13"/>
        <v/>
      </c>
      <c r="BH40" s="5" t="str">
        <f t="shared" si="14"/>
        <v/>
      </c>
      <c r="BI40" s="5" t="str">
        <f t="shared" si="15"/>
        <v/>
      </c>
      <c r="BJ40" s="5" t="str">
        <f t="shared" si="16"/>
        <v/>
      </c>
      <c r="BK40" s="5" t="str">
        <f t="shared" si="17"/>
        <v/>
      </c>
      <c r="BL40" s="3" t="str">
        <f t="shared" si="10"/>
        <v/>
      </c>
      <c r="BM40" s="2"/>
    </row>
    <row r="41" spans="2:65" ht="19.5">
      <c r="B41" s="41">
        <v>27</v>
      </c>
      <c r="C41" s="41">
        <v>3</v>
      </c>
      <c r="E41" s="50"/>
      <c r="F41" s="51"/>
      <c r="G41" s="52"/>
      <c r="H41" s="53"/>
      <c r="I41" s="54"/>
      <c r="J41" s="49"/>
      <c r="K41" s="41"/>
      <c r="L41" s="48"/>
      <c r="M41" s="50"/>
      <c r="N41" s="51"/>
      <c r="O41" s="52"/>
      <c r="P41" s="53"/>
      <c r="Q41" s="54"/>
      <c r="R41" s="49"/>
      <c r="S41" s="41"/>
      <c r="T41" s="48"/>
      <c r="U41" s="50"/>
      <c r="V41" s="51"/>
      <c r="W41" s="52"/>
      <c r="X41" s="53"/>
      <c r="Y41" s="54"/>
      <c r="Z41" s="49"/>
      <c r="AA41" s="41"/>
      <c r="AB41" s="48"/>
      <c r="AC41" s="50"/>
      <c r="AD41" s="51"/>
      <c r="AE41" s="52"/>
      <c r="AF41" s="53"/>
      <c r="AG41" s="54"/>
      <c r="AH41" s="49"/>
      <c r="AI41" s="41"/>
      <c r="AJ41" s="48"/>
      <c r="AK41" s="42" t="str">
        <f t="shared" si="0"/>
        <v/>
      </c>
      <c r="AL41" s="129" t="str">
        <f>IF(AK41="","",COUNTIF(AK$14:AK41,AK41))</f>
        <v/>
      </c>
      <c r="AM41" s="6"/>
      <c r="AN41" s="1" t="str">
        <f t="shared" si="2"/>
        <v/>
      </c>
      <c r="AO41" s="7" t="str">
        <f t="shared" si="3"/>
        <v/>
      </c>
      <c r="AP41" s="7"/>
      <c r="AQ41" s="3" t="str">
        <f t="shared" si="4"/>
        <v/>
      </c>
      <c r="AR41" s="4" t="str">
        <f t="shared" si="5"/>
        <v/>
      </c>
      <c r="AS41" s="4" t="str">
        <f t="shared" si="6"/>
        <v/>
      </c>
      <c r="AT41" s="4" t="str">
        <f t="shared" si="7"/>
        <v/>
      </c>
      <c r="AU41" s="5"/>
      <c r="AV41" s="5"/>
      <c r="AW41" s="3" t="str">
        <f t="shared" si="8"/>
        <v/>
      </c>
      <c r="AX41" s="2"/>
      <c r="AZ41" s="42" t="str">
        <f>IF(ROW()-14&gt;COUNT(AK$15:AK$44),"",IF(COUNTIF(AK$15:AK$44,ROW()-14)+COUNT(AZ$15:AZ40)&lt;ROW()-14,AZ40,ROW()-14))</f>
        <v/>
      </c>
      <c r="BA41" s="129" t="str">
        <f>IF(AZ41="","",COUNTIF(AZ$14:AZ41,AZ41))</f>
        <v/>
      </c>
      <c r="BB41" s="128" t="str">
        <f t="array" ref="BB41">IF(ROW()-14&gt;COUNT(AK$15:AK$44),"",INDEX(AK$15:AM$44,MATCH(AZ41&amp;BA41,AK$15:AK$44&amp;AL$15:AL$44,0),3))</f>
        <v/>
      </c>
      <c r="BC41" s="1" t="str">
        <f t="shared" si="11"/>
        <v/>
      </c>
      <c r="BD41" s="7"/>
      <c r="BE41" s="7"/>
      <c r="BF41" s="5" t="str">
        <f t="shared" si="12"/>
        <v/>
      </c>
      <c r="BG41" s="5" t="str">
        <f t="shared" si="13"/>
        <v/>
      </c>
      <c r="BH41" s="5" t="str">
        <f t="shared" si="14"/>
        <v/>
      </c>
      <c r="BI41" s="5" t="str">
        <f t="shared" si="15"/>
        <v/>
      </c>
      <c r="BJ41" s="5" t="str">
        <f t="shared" si="16"/>
        <v/>
      </c>
      <c r="BK41" s="5" t="str">
        <f t="shared" si="17"/>
        <v/>
      </c>
      <c r="BL41" s="3" t="str">
        <f t="shared" si="10"/>
        <v/>
      </c>
      <c r="BM41" s="2"/>
    </row>
    <row r="42" spans="2:65" ht="19.5">
      <c r="B42" s="41">
        <v>28</v>
      </c>
      <c r="C42" s="41">
        <v>2</v>
      </c>
      <c r="E42" s="50"/>
      <c r="F42" s="51"/>
      <c r="G42" s="52"/>
      <c r="H42" s="53"/>
      <c r="I42" s="54"/>
      <c r="J42" s="49"/>
      <c r="K42" s="41"/>
      <c r="L42" s="48"/>
      <c r="M42" s="50"/>
      <c r="N42" s="51"/>
      <c r="O42" s="52"/>
      <c r="P42" s="53"/>
      <c r="Q42" s="54"/>
      <c r="R42" s="49"/>
      <c r="S42" s="41"/>
      <c r="T42" s="48"/>
      <c r="U42" s="50"/>
      <c r="V42" s="51"/>
      <c r="W42" s="52"/>
      <c r="X42" s="53"/>
      <c r="Y42" s="54"/>
      <c r="Z42" s="49"/>
      <c r="AA42" s="41"/>
      <c r="AB42" s="48"/>
      <c r="AC42" s="50"/>
      <c r="AD42" s="51"/>
      <c r="AE42" s="52"/>
      <c r="AF42" s="53"/>
      <c r="AG42" s="54"/>
      <c r="AH42" s="49"/>
      <c r="AI42" s="41"/>
      <c r="AJ42" s="48"/>
      <c r="AK42" s="42" t="str">
        <f t="shared" si="0"/>
        <v/>
      </c>
      <c r="AL42" s="129" t="str">
        <f>IF(AK42="","",COUNTIF(AK$14:AK42,AK42))</f>
        <v/>
      </c>
      <c r="AM42" s="6"/>
      <c r="AN42" s="1" t="str">
        <f t="shared" si="2"/>
        <v/>
      </c>
      <c r="AO42" s="7" t="str">
        <f t="shared" si="3"/>
        <v/>
      </c>
      <c r="AP42" s="7"/>
      <c r="AQ42" s="3" t="str">
        <f t="shared" si="4"/>
        <v/>
      </c>
      <c r="AR42" s="4" t="str">
        <f t="shared" si="5"/>
        <v/>
      </c>
      <c r="AS42" s="4" t="str">
        <f t="shared" si="6"/>
        <v/>
      </c>
      <c r="AT42" s="4" t="str">
        <f t="shared" si="7"/>
        <v/>
      </c>
      <c r="AU42" s="5"/>
      <c r="AV42" s="5"/>
      <c r="AW42" s="3" t="str">
        <f t="shared" si="8"/>
        <v/>
      </c>
      <c r="AX42" s="2"/>
      <c r="AZ42" s="42" t="str">
        <f>IF(ROW()-14&gt;COUNT(AK$15:AK$44),"",IF(COUNTIF(AK$15:AK$44,ROW()-14)+COUNT(AZ$15:AZ41)&lt;ROW()-14,AZ41,ROW()-14))</f>
        <v/>
      </c>
      <c r="BA42" s="129" t="str">
        <f>IF(AZ42="","",COUNTIF(AZ$14:AZ42,AZ42))</f>
        <v/>
      </c>
      <c r="BB42" s="128" t="str">
        <f t="array" ref="BB42">IF(ROW()-14&gt;COUNT(AK$15:AK$44),"",INDEX(AK$15:AM$44,MATCH(AZ42&amp;BA42,AK$15:AK$44&amp;AL$15:AL$44,0),3))</f>
        <v/>
      </c>
      <c r="BC42" s="1" t="str">
        <f t="shared" si="11"/>
        <v/>
      </c>
      <c r="BD42" s="7"/>
      <c r="BE42" s="7"/>
      <c r="BF42" s="5" t="str">
        <f t="shared" si="12"/>
        <v/>
      </c>
      <c r="BG42" s="5" t="str">
        <f t="shared" si="13"/>
        <v/>
      </c>
      <c r="BH42" s="5" t="str">
        <f t="shared" si="14"/>
        <v/>
      </c>
      <c r="BI42" s="5" t="str">
        <f t="shared" si="15"/>
        <v/>
      </c>
      <c r="BJ42" s="5" t="str">
        <f t="shared" si="16"/>
        <v/>
      </c>
      <c r="BK42" s="5" t="str">
        <f t="shared" si="17"/>
        <v/>
      </c>
      <c r="BL42" s="3" t="str">
        <f t="shared" si="10"/>
        <v/>
      </c>
      <c r="BM42" s="2"/>
    </row>
    <row r="43" spans="2:65" ht="19.5">
      <c r="B43" s="41">
        <v>29</v>
      </c>
      <c r="C43" s="41">
        <v>2</v>
      </c>
      <c r="E43" s="50"/>
      <c r="F43" s="51"/>
      <c r="G43" s="52"/>
      <c r="H43" s="53"/>
      <c r="I43" s="54"/>
      <c r="J43" s="49"/>
      <c r="K43" s="41"/>
      <c r="L43" s="48"/>
      <c r="M43" s="50"/>
      <c r="N43" s="51"/>
      <c r="O43" s="52"/>
      <c r="P43" s="53"/>
      <c r="Q43" s="54"/>
      <c r="R43" s="49"/>
      <c r="S43" s="41"/>
      <c r="T43" s="48"/>
      <c r="U43" s="50"/>
      <c r="V43" s="51"/>
      <c r="W43" s="52"/>
      <c r="X43" s="53"/>
      <c r="Y43" s="54"/>
      <c r="Z43" s="49"/>
      <c r="AA43" s="41"/>
      <c r="AB43" s="48"/>
      <c r="AC43" s="50"/>
      <c r="AD43" s="51"/>
      <c r="AE43" s="52"/>
      <c r="AF43" s="53"/>
      <c r="AG43" s="54"/>
      <c r="AH43" s="49"/>
      <c r="AI43" s="41"/>
      <c r="AJ43" s="48"/>
      <c r="AK43" s="42" t="str">
        <f t="shared" si="0"/>
        <v/>
      </c>
      <c r="AL43" s="129" t="str">
        <f>IF(AK43="","",COUNTIF(AK$14:AK43,AK43))</f>
        <v/>
      </c>
      <c r="AM43" s="6"/>
      <c r="AN43" s="1" t="str">
        <f t="shared" si="2"/>
        <v/>
      </c>
      <c r="AO43" s="7" t="str">
        <f t="shared" si="3"/>
        <v/>
      </c>
      <c r="AP43" s="7"/>
      <c r="AQ43" s="3" t="str">
        <f t="shared" si="4"/>
        <v/>
      </c>
      <c r="AR43" s="4" t="str">
        <f t="shared" si="5"/>
        <v/>
      </c>
      <c r="AS43" s="4" t="str">
        <f t="shared" si="6"/>
        <v/>
      </c>
      <c r="AT43" s="4" t="str">
        <f t="shared" si="7"/>
        <v/>
      </c>
      <c r="AU43" s="5"/>
      <c r="AV43" s="5"/>
      <c r="AW43" s="3" t="str">
        <f t="shared" si="8"/>
        <v/>
      </c>
      <c r="AX43" s="2"/>
      <c r="AZ43" s="42" t="str">
        <f>IF(ROW()-14&gt;COUNT(AK$15:AK$44),"",IF(COUNTIF(AK$15:AK$44,ROW()-14)+COUNT(AZ$15:AZ42)&lt;ROW()-14,AZ42,ROW()-14))</f>
        <v/>
      </c>
      <c r="BA43" s="129" t="str">
        <f>IF(AZ43="","",COUNTIF(AZ$14:AZ43,AZ43))</f>
        <v/>
      </c>
      <c r="BB43" s="128" t="str">
        <f t="array" ref="BB43">IF(ROW()-14&gt;COUNT(AK$15:AK$44),"",INDEX(AK$15:AM$44,MATCH(AZ43&amp;BA43,AK$15:AK$44&amp;AL$15:AL$44,0),3))</f>
        <v/>
      </c>
      <c r="BC43" s="1" t="str">
        <f t="shared" si="11"/>
        <v/>
      </c>
      <c r="BD43" s="7"/>
      <c r="BE43" s="7"/>
      <c r="BF43" s="5" t="str">
        <f t="shared" si="12"/>
        <v/>
      </c>
      <c r="BG43" s="5" t="str">
        <f t="shared" si="13"/>
        <v/>
      </c>
      <c r="BH43" s="5" t="str">
        <f t="shared" si="14"/>
        <v/>
      </c>
      <c r="BI43" s="5" t="str">
        <f t="shared" si="15"/>
        <v/>
      </c>
      <c r="BJ43" s="5" t="str">
        <f t="shared" si="16"/>
        <v/>
      </c>
      <c r="BK43" s="5" t="str">
        <f t="shared" si="17"/>
        <v/>
      </c>
      <c r="BL43" s="3" t="str">
        <f t="shared" si="10"/>
        <v/>
      </c>
      <c r="BM43" s="2"/>
    </row>
    <row r="44" spans="2:65" ht="19.5">
      <c r="B44" s="41">
        <v>30</v>
      </c>
      <c r="C44" s="41">
        <v>2</v>
      </c>
      <c r="E44" s="50"/>
      <c r="F44" s="51"/>
      <c r="G44" s="52"/>
      <c r="H44" s="53"/>
      <c r="I44" s="54"/>
      <c r="J44" s="49"/>
      <c r="K44" s="41"/>
      <c r="L44" s="48"/>
      <c r="M44" s="50"/>
      <c r="N44" s="51"/>
      <c r="O44" s="52"/>
      <c r="P44" s="53"/>
      <c r="Q44" s="54"/>
      <c r="R44" s="49"/>
      <c r="S44" s="41"/>
      <c r="T44" s="48"/>
      <c r="U44" s="50"/>
      <c r="V44" s="51"/>
      <c r="W44" s="52"/>
      <c r="X44" s="53"/>
      <c r="Y44" s="54"/>
      <c r="Z44" s="49"/>
      <c r="AA44" s="41"/>
      <c r="AB44" s="48"/>
      <c r="AC44" s="50"/>
      <c r="AD44" s="51"/>
      <c r="AE44" s="52"/>
      <c r="AF44" s="53"/>
      <c r="AG44" s="54"/>
      <c r="AH44" s="49"/>
      <c r="AI44" s="41"/>
      <c r="AJ44" s="48"/>
      <c r="AK44" s="42" t="str">
        <f t="shared" si="0"/>
        <v/>
      </c>
      <c r="AL44" s="129" t="str">
        <f>IF(AK44="","",COUNTIF(AK$14:AK44,AK44))</f>
        <v/>
      </c>
      <c r="AM44" s="6"/>
      <c r="AN44" s="1" t="str">
        <f t="shared" si="2"/>
        <v/>
      </c>
      <c r="AO44" s="7" t="str">
        <f t="shared" si="3"/>
        <v/>
      </c>
      <c r="AP44" s="7"/>
      <c r="AQ44" s="3" t="str">
        <f t="shared" si="4"/>
        <v/>
      </c>
      <c r="AR44" s="4" t="str">
        <f t="shared" si="5"/>
        <v/>
      </c>
      <c r="AS44" s="4" t="str">
        <f t="shared" si="6"/>
        <v/>
      </c>
      <c r="AT44" s="4" t="str">
        <f t="shared" si="7"/>
        <v/>
      </c>
      <c r="AU44" s="5"/>
      <c r="AV44" s="5"/>
      <c r="AW44" s="3" t="str">
        <f t="shared" si="8"/>
        <v/>
      </c>
      <c r="AX44" s="2"/>
      <c r="AZ44" s="42" t="str">
        <f>IF(ROW()-14&gt;COUNT(AK$15:AK$44),"",IF(COUNTIF(AK$15:AK$44,ROW()-14)+COUNT(AZ$15:AZ43)&lt;ROW()-14,AZ43,ROW()-14))</f>
        <v/>
      </c>
      <c r="BA44" s="129" t="str">
        <f>IF(AZ44="","",COUNTIF(AZ$14:AZ44,AZ44))</f>
        <v/>
      </c>
      <c r="BB44" s="128" t="str">
        <f t="array" ref="BB44">IF(ROW()-14&gt;COUNT(AK$15:AK$44),"",INDEX(AK$15:AM$44,MATCH(AZ44&amp;BA44,AK$15:AK$44&amp;AL$15:AL$44,0),3))</f>
        <v/>
      </c>
      <c r="BC44" s="1" t="str">
        <f t="shared" si="11"/>
        <v/>
      </c>
      <c r="BD44" s="7"/>
      <c r="BE44" s="7"/>
      <c r="BF44" s="5" t="str">
        <f t="shared" si="12"/>
        <v/>
      </c>
      <c r="BG44" s="5" t="str">
        <f t="shared" si="13"/>
        <v/>
      </c>
      <c r="BH44" s="5" t="str">
        <f t="shared" si="14"/>
        <v/>
      </c>
      <c r="BI44" s="5" t="str">
        <f t="shared" si="15"/>
        <v/>
      </c>
      <c r="BJ44" s="5" t="str">
        <f t="shared" si="16"/>
        <v/>
      </c>
      <c r="BK44" s="5" t="str">
        <f t="shared" si="17"/>
        <v/>
      </c>
      <c r="BL44" s="3" t="str">
        <f t="shared" si="10"/>
        <v/>
      </c>
      <c r="BM44" s="2"/>
    </row>
    <row r="45" spans="2:65" ht="19.5">
      <c r="D45" s="48"/>
      <c r="E45" s="71"/>
      <c r="F45" s="57"/>
      <c r="G45" s="69"/>
      <c r="H45" s="70"/>
      <c r="I45" s="78"/>
      <c r="J45" s="77"/>
      <c r="K45" s="48"/>
      <c r="L45" s="48"/>
      <c r="M45" s="71"/>
      <c r="N45" s="57"/>
      <c r="O45" s="69"/>
      <c r="P45" s="70"/>
      <c r="Q45" s="78"/>
      <c r="R45" s="77"/>
      <c r="S45" s="48"/>
      <c r="T45" s="75"/>
      <c r="U45" s="71"/>
      <c r="V45" s="57"/>
      <c r="W45" s="69"/>
      <c r="X45" s="70"/>
      <c r="Y45" s="79"/>
      <c r="Z45" s="77"/>
      <c r="AA45" s="48"/>
      <c r="AB45" s="55"/>
      <c r="AC45" s="59"/>
      <c r="AD45" s="60"/>
      <c r="AE45" s="61"/>
      <c r="AF45" s="62"/>
      <c r="AG45" s="63"/>
      <c r="AH45" s="77"/>
      <c r="AI45" s="48"/>
      <c r="AJ45" s="57"/>
      <c r="AK45" s="56"/>
      <c r="AL45" s="56"/>
      <c r="AM45" s="56"/>
      <c r="AN45" s="56"/>
      <c r="AO45" s="64"/>
      <c r="AP45" s="64"/>
      <c r="AQ45" s="56"/>
      <c r="AR45" s="56"/>
      <c r="AS45" s="56"/>
      <c r="AT45" s="56"/>
      <c r="AU45" s="56"/>
      <c r="AV45" s="56"/>
      <c r="AW45" s="56"/>
      <c r="AX45" s="56"/>
    </row>
    <row r="46" spans="2:65" ht="15" customHeight="1">
      <c r="D46" s="48"/>
      <c r="E46" s="71"/>
      <c r="F46" s="148" t="s">
        <v>71</v>
      </c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148"/>
      <c r="W46" s="88"/>
      <c r="X46" s="70"/>
      <c r="Y46" s="79"/>
      <c r="AA46" s="48"/>
      <c r="AB46" s="75"/>
      <c r="AC46" s="59"/>
      <c r="AD46" s="60"/>
      <c r="AE46" s="61"/>
      <c r="AF46" s="62"/>
      <c r="AG46" s="63"/>
      <c r="AH46" s="77"/>
      <c r="AI46" s="48"/>
      <c r="AJ46" s="74"/>
      <c r="AK46" s="56"/>
      <c r="AL46" s="56"/>
      <c r="AM46" s="56"/>
      <c r="AN46" s="56"/>
      <c r="AO46" s="64"/>
      <c r="AP46" s="64"/>
      <c r="AQ46" s="56"/>
      <c r="AR46" s="56"/>
      <c r="AS46" s="56"/>
      <c r="AT46" s="56"/>
      <c r="AU46" s="56"/>
      <c r="AV46" s="56"/>
      <c r="AW46" s="56"/>
      <c r="AX46" s="56"/>
    </row>
    <row r="47" spans="2:65" ht="15" customHeight="1">
      <c r="D47" s="48"/>
      <c r="E47" s="71"/>
      <c r="F47" s="148" t="s">
        <v>76</v>
      </c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48"/>
      <c r="V47" s="148"/>
      <c r="W47" s="88"/>
      <c r="X47" s="75"/>
      <c r="Y47" s="75"/>
      <c r="Z47" s="89"/>
      <c r="AA47" s="48"/>
      <c r="AB47" s="75"/>
      <c r="AC47" s="59"/>
      <c r="AD47" s="60"/>
      <c r="AE47" s="61"/>
      <c r="AF47" s="62"/>
      <c r="AG47" s="63"/>
      <c r="AH47" s="77"/>
      <c r="AI47" s="48"/>
      <c r="AJ47" s="74"/>
      <c r="AK47" s="56"/>
      <c r="AL47" s="56"/>
      <c r="AM47" s="56"/>
      <c r="AN47" s="56"/>
      <c r="AO47" s="64"/>
      <c r="AP47" s="64"/>
      <c r="AQ47" s="56"/>
      <c r="AR47" s="56"/>
      <c r="AS47" s="56"/>
      <c r="AT47" s="56"/>
      <c r="AU47" s="56"/>
      <c r="AV47" s="56"/>
      <c r="AW47" s="56"/>
      <c r="AX47" s="56"/>
    </row>
    <row r="48" spans="2:65" ht="15" customHeight="1">
      <c r="D48" s="48"/>
      <c r="E48" s="71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8"/>
      <c r="T48" s="148"/>
      <c r="U48" s="148"/>
      <c r="V48" s="148"/>
      <c r="W48" s="88"/>
      <c r="X48" s="75"/>
      <c r="Y48" s="75"/>
      <c r="Z48" s="89"/>
      <c r="AA48" s="48"/>
      <c r="AB48" s="75"/>
      <c r="AC48" s="59"/>
      <c r="AD48" s="60"/>
      <c r="AE48" s="61"/>
      <c r="AF48" s="62"/>
      <c r="AG48" s="63"/>
      <c r="AH48" s="77"/>
      <c r="AI48" s="48"/>
      <c r="AJ48" s="74"/>
      <c r="AK48" s="56"/>
      <c r="AL48" s="56"/>
      <c r="AM48" s="56"/>
      <c r="AN48" s="56"/>
      <c r="AO48" s="64"/>
      <c r="AP48" s="64"/>
      <c r="AQ48" s="56"/>
      <c r="AR48" s="56"/>
      <c r="AS48" s="56"/>
      <c r="AT48" s="56"/>
      <c r="AU48" s="56"/>
      <c r="AV48" s="56"/>
      <c r="AW48" s="56"/>
      <c r="AX48" s="56"/>
    </row>
    <row r="49" spans="4:51" ht="15" customHeight="1">
      <c r="D49" s="48"/>
      <c r="E49" s="71"/>
      <c r="F49" s="148" t="s">
        <v>68</v>
      </c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88"/>
      <c r="X49" s="75"/>
      <c r="Y49" s="75"/>
      <c r="Z49" s="89"/>
      <c r="AA49" s="48"/>
      <c r="AB49" s="75"/>
      <c r="AC49" s="59"/>
      <c r="AD49" s="60"/>
      <c r="AE49" s="61"/>
      <c r="AF49" s="62"/>
      <c r="AG49" s="63"/>
      <c r="AH49" s="77"/>
      <c r="AI49" s="48"/>
      <c r="AJ49" s="74"/>
      <c r="AK49" s="56"/>
      <c r="AL49" s="56"/>
      <c r="AM49" s="56"/>
      <c r="AN49" s="56"/>
      <c r="AO49" s="64"/>
      <c r="AP49" s="64"/>
      <c r="AQ49" s="56"/>
      <c r="AR49" s="56"/>
      <c r="AS49" s="56"/>
      <c r="AT49" s="56"/>
      <c r="AU49" s="56"/>
      <c r="AV49" s="56"/>
      <c r="AW49" s="56"/>
      <c r="AX49" s="56"/>
    </row>
    <row r="50" spans="4:51" ht="15" customHeight="1">
      <c r="D50" s="48"/>
      <c r="E50" s="71"/>
      <c r="F50" s="148" t="s">
        <v>69</v>
      </c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  <c r="U50" s="148"/>
      <c r="V50" s="148"/>
      <c r="W50" s="75"/>
      <c r="X50" s="75"/>
      <c r="Y50" s="75"/>
      <c r="Z50" s="90"/>
      <c r="AA50" s="48"/>
      <c r="AB50" s="75"/>
      <c r="AC50" s="67"/>
      <c r="AD50" s="67"/>
      <c r="AE50" s="67"/>
      <c r="AF50" s="67"/>
      <c r="AG50" s="67"/>
      <c r="AH50" s="77"/>
      <c r="AI50" s="48"/>
      <c r="AJ50" s="74"/>
    </row>
    <row r="51" spans="4:51" ht="15" customHeight="1">
      <c r="D51" s="48"/>
      <c r="E51" s="71"/>
      <c r="F51" s="148" t="s">
        <v>72</v>
      </c>
      <c r="G51" s="148"/>
      <c r="H51" s="148"/>
      <c r="I51" s="148"/>
      <c r="J51" s="148"/>
      <c r="K51" s="148"/>
      <c r="L51" s="148"/>
      <c r="M51" s="148"/>
      <c r="N51" s="148"/>
      <c r="O51" s="148"/>
      <c r="P51" s="148"/>
      <c r="Q51" s="148"/>
      <c r="R51" s="148"/>
      <c r="S51" s="148"/>
      <c r="T51" s="148"/>
      <c r="U51" s="148"/>
      <c r="V51" s="148"/>
      <c r="W51" s="75"/>
      <c r="X51" s="75"/>
      <c r="Y51" s="75"/>
      <c r="Z51" s="77"/>
      <c r="AA51" s="48"/>
      <c r="AB51" s="75"/>
      <c r="AC51" s="65"/>
      <c r="AD51" s="65"/>
      <c r="AE51" s="65"/>
      <c r="AF51" s="65"/>
      <c r="AG51" s="65"/>
      <c r="AH51" s="77"/>
      <c r="AI51" s="48"/>
      <c r="AJ51" s="74"/>
    </row>
    <row r="52" spans="4:51" ht="15" customHeight="1">
      <c r="D52" s="48"/>
      <c r="E52" s="71"/>
      <c r="F52" s="148" t="s">
        <v>75</v>
      </c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8"/>
      <c r="U52" s="148"/>
      <c r="V52" s="148"/>
      <c r="W52" s="75"/>
      <c r="X52" s="75"/>
      <c r="Y52" s="75"/>
      <c r="Z52" s="77"/>
      <c r="AA52" s="48"/>
      <c r="AB52" s="75"/>
      <c r="AC52" s="65"/>
      <c r="AD52" s="65"/>
      <c r="AE52" s="65"/>
      <c r="AF52" s="65"/>
      <c r="AG52" s="65"/>
      <c r="AH52" s="77"/>
      <c r="AI52" s="48"/>
      <c r="AJ52" s="74"/>
    </row>
    <row r="53" spans="4:51" ht="15" customHeight="1">
      <c r="D53" s="48"/>
      <c r="E53" s="71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75"/>
      <c r="X53" s="75"/>
      <c r="Y53" s="75"/>
      <c r="Z53" s="77"/>
      <c r="AA53" s="48"/>
      <c r="AB53" s="75"/>
      <c r="AC53" s="65"/>
      <c r="AD53" s="65"/>
      <c r="AE53" s="65"/>
      <c r="AF53" s="65"/>
      <c r="AG53" s="65"/>
      <c r="AH53" s="77"/>
      <c r="AI53" s="48"/>
    </row>
    <row r="54" spans="4:51" ht="15" customHeight="1">
      <c r="D54" s="48"/>
      <c r="E54" s="71"/>
      <c r="F54" s="148" t="s">
        <v>77</v>
      </c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75"/>
      <c r="X54" s="75"/>
      <c r="Y54" s="75"/>
      <c r="Z54" s="77"/>
      <c r="AA54" s="48"/>
      <c r="AB54" s="75"/>
      <c r="AC54" s="66"/>
      <c r="AD54" s="66"/>
      <c r="AE54" s="66"/>
      <c r="AF54" s="66"/>
      <c r="AG54" s="66"/>
      <c r="AH54" s="77"/>
      <c r="AI54" s="48"/>
    </row>
    <row r="55" spans="4:51" ht="15" customHeight="1">
      <c r="D55" s="48"/>
      <c r="E55" s="71"/>
      <c r="F55" s="148" t="s">
        <v>70</v>
      </c>
      <c r="G55" s="148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75"/>
      <c r="X55" s="75"/>
      <c r="Y55" s="75"/>
      <c r="Z55" s="77"/>
      <c r="AA55" s="48"/>
      <c r="AB55" s="75"/>
      <c r="AC55" s="67"/>
      <c r="AD55" s="67"/>
      <c r="AE55" s="67"/>
      <c r="AF55" s="67"/>
      <c r="AG55" s="67"/>
      <c r="AH55" s="77"/>
      <c r="AI55" s="48"/>
    </row>
    <row r="56" spans="4:51" ht="15" customHeight="1">
      <c r="D56" s="48"/>
      <c r="E56" s="71"/>
      <c r="F56" s="148"/>
      <c r="G56" s="148"/>
      <c r="H56" s="148"/>
      <c r="I56" s="148"/>
      <c r="J56" s="148"/>
      <c r="K56" s="148"/>
      <c r="L56" s="148"/>
      <c r="M56" s="148"/>
      <c r="N56" s="148"/>
      <c r="O56" s="148"/>
      <c r="P56" s="148"/>
      <c r="Q56" s="148"/>
      <c r="R56" s="148"/>
      <c r="S56" s="148"/>
      <c r="T56" s="148"/>
      <c r="U56" s="148"/>
      <c r="V56" s="148"/>
      <c r="W56" s="75"/>
      <c r="X56" s="75" t="str">
        <f>IF(COUNTIF(AK$15:AK$44,AK22)&lt;ROW()-46,"",INDEX($AK$15:$AK$44,MATCH(ROW()-46,$AK$15:$AK$44,0)))</f>
        <v/>
      </c>
      <c r="Y56" s="75"/>
      <c r="Z56" s="77"/>
      <c r="AA56" s="48"/>
      <c r="AB56" s="75"/>
      <c r="AC56" s="65"/>
      <c r="AD56" s="65"/>
      <c r="AE56" s="65"/>
      <c r="AF56" s="65"/>
      <c r="AG56" s="65"/>
      <c r="AH56" s="77"/>
      <c r="AI56" s="48"/>
    </row>
    <row r="57" spans="4:51" ht="15" customHeight="1">
      <c r="D57" s="48"/>
      <c r="E57" s="76"/>
      <c r="F57" s="149" t="s">
        <v>74</v>
      </c>
      <c r="G57" s="150"/>
      <c r="H57" s="151"/>
      <c r="I57" s="152"/>
      <c r="J57" s="153"/>
      <c r="K57" s="154"/>
      <c r="L57" s="154"/>
      <c r="M57" s="155"/>
      <c r="N57" s="156"/>
      <c r="O57" s="157"/>
      <c r="P57" s="151"/>
      <c r="Q57" s="152"/>
      <c r="R57" s="153"/>
      <c r="S57" s="154"/>
      <c r="T57" s="158"/>
      <c r="U57" s="158"/>
      <c r="V57" s="158"/>
      <c r="W57" s="75"/>
      <c r="X57" s="75" t="str">
        <f>IF(COUNTIF(AK$15:AK$44,AK23)&lt;ROW()-46,"",INDEX($AK$15:$AK$44,MATCH(ROW()-46,$AK$15:$AK$44,0)))</f>
        <v/>
      </c>
      <c r="Y57" s="75"/>
      <c r="Z57" s="77"/>
      <c r="AA57" s="48"/>
      <c r="AB57" s="75"/>
      <c r="AC57" s="65"/>
      <c r="AD57" s="65"/>
      <c r="AE57" s="65"/>
      <c r="AF57" s="65"/>
      <c r="AG57" s="65"/>
      <c r="AH57" s="77"/>
      <c r="AI57" s="48"/>
    </row>
    <row r="58" spans="4:51" ht="15" customHeight="1">
      <c r="D58" s="48"/>
      <c r="E58" s="76"/>
      <c r="F58" s="156"/>
      <c r="G58" s="157"/>
      <c r="H58" s="151"/>
      <c r="I58" s="152"/>
      <c r="J58" s="153"/>
      <c r="K58" s="154"/>
      <c r="L58" s="154"/>
      <c r="M58" s="155"/>
      <c r="N58" s="156"/>
      <c r="O58" s="157"/>
      <c r="P58" s="151"/>
      <c r="Q58" s="152"/>
      <c r="R58" s="153"/>
      <c r="S58" s="154"/>
      <c r="T58" s="158"/>
      <c r="U58" s="158"/>
      <c r="V58" s="158"/>
      <c r="W58" s="75"/>
      <c r="X58" s="75"/>
      <c r="Y58" s="75"/>
      <c r="Z58" s="77"/>
      <c r="AA58" s="48"/>
      <c r="AB58" s="75"/>
      <c r="AC58" s="66"/>
      <c r="AD58" s="66"/>
      <c r="AE58" s="66"/>
      <c r="AF58" s="66"/>
      <c r="AG58" s="66"/>
      <c r="AH58" s="77"/>
      <c r="AI58" s="48"/>
    </row>
    <row r="59" spans="4:51" ht="15" customHeight="1">
      <c r="D59" s="48"/>
      <c r="E59" s="76"/>
      <c r="F59" s="149" t="s">
        <v>73</v>
      </c>
      <c r="G59" s="157"/>
      <c r="H59" s="151"/>
      <c r="I59" s="152"/>
      <c r="J59" s="153"/>
      <c r="K59" s="154"/>
      <c r="L59" s="154"/>
      <c r="M59" s="155"/>
      <c r="N59" s="156"/>
      <c r="O59" s="157"/>
      <c r="P59" s="151"/>
      <c r="Q59" s="152"/>
      <c r="R59" s="153"/>
      <c r="S59" s="154"/>
      <c r="T59" s="158"/>
      <c r="U59" s="158"/>
      <c r="V59" s="158"/>
      <c r="W59" s="75"/>
      <c r="X59" s="75"/>
      <c r="Y59" s="75"/>
      <c r="Z59" s="77"/>
      <c r="AA59" s="48"/>
      <c r="AB59" s="75"/>
      <c r="AC59" s="67"/>
      <c r="AD59" s="67"/>
      <c r="AE59" s="67"/>
      <c r="AF59" s="67"/>
      <c r="AG59" s="67"/>
      <c r="AH59" s="77"/>
      <c r="AI59" s="48"/>
    </row>
    <row r="60" spans="4:51" ht="15" customHeight="1">
      <c r="D60" s="48"/>
      <c r="E60" s="76"/>
      <c r="F60" s="57"/>
      <c r="G60" s="69"/>
      <c r="H60" s="70"/>
      <c r="I60" s="71"/>
      <c r="J60" s="77"/>
      <c r="K60" s="48"/>
      <c r="L60" s="48"/>
      <c r="M60" s="76"/>
      <c r="N60" s="57"/>
      <c r="O60" s="69"/>
      <c r="P60" s="70"/>
      <c r="Q60" s="71"/>
      <c r="R60" s="77"/>
      <c r="S60" s="48"/>
      <c r="T60" s="75"/>
      <c r="U60" s="75"/>
      <c r="V60" s="75"/>
      <c r="W60" s="75"/>
      <c r="X60" s="75"/>
      <c r="Y60" s="75"/>
      <c r="Z60" s="77"/>
      <c r="AA60" s="48"/>
      <c r="AB60" s="75"/>
      <c r="AC60" s="65"/>
      <c r="AD60" s="65"/>
      <c r="AE60" s="65"/>
      <c r="AF60" s="65"/>
      <c r="AG60" s="65"/>
      <c r="AH60" s="77"/>
      <c r="AI60" s="48"/>
    </row>
    <row r="61" spans="4:51" ht="15" customHeight="1">
      <c r="D61" s="48"/>
      <c r="E61" s="76"/>
      <c r="F61" s="57"/>
      <c r="G61" s="69"/>
      <c r="H61" s="70"/>
      <c r="I61" s="71"/>
      <c r="J61" s="77"/>
      <c r="K61" s="48"/>
      <c r="L61" s="48"/>
      <c r="M61" s="76"/>
      <c r="N61" s="57"/>
      <c r="O61" s="69"/>
      <c r="P61" s="70"/>
      <c r="Q61" s="71"/>
      <c r="R61" s="77"/>
      <c r="S61" s="48"/>
      <c r="T61" s="75"/>
      <c r="U61" s="75"/>
      <c r="V61" s="75"/>
      <c r="W61" s="75"/>
      <c r="X61" s="75"/>
      <c r="Y61" s="75"/>
      <c r="Z61" s="77"/>
      <c r="AA61" s="48"/>
      <c r="AB61" s="75"/>
      <c r="AC61" s="65"/>
      <c r="AD61" s="65"/>
      <c r="AE61" s="65"/>
      <c r="AF61" s="65"/>
      <c r="AG61" s="65"/>
      <c r="AH61" s="77"/>
      <c r="AI61" s="48"/>
    </row>
    <row r="62" spans="4:51" ht="15" customHeight="1">
      <c r="D62" s="48"/>
      <c r="E62" s="76"/>
      <c r="F62" s="57"/>
      <c r="G62" s="69"/>
      <c r="H62" s="70"/>
      <c r="I62" s="71"/>
      <c r="J62" s="77"/>
      <c r="K62" s="48"/>
      <c r="L62" s="48"/>
      <c r="M62" s="76"/>
      <c r="N62" s="57"/>
      <c r="O62" s="69"/>
      <c r="P62" s="70"/>
      <c r="Q62" s="71"/>
      <c r="R62" s="77"/>
      <c r="S62" s="48"/>
      <c r="T62" s="75"/>
      <c r="U62" s="75"/>
      <c r="V62" s="75"/>
      <c r="W62" s="75"/>
      <c r="X62" s="75"/>
      <c r="Y62" s="75"/>
      <c r="Z62" s="77"/>
      <c r="AA62" s="48"/>
      <c r="AB62" s="75"/>
      <c r="AC62" s="66"/>
      <c r="AD62" s="66"/>
      <c r="AE62" s="66"/>
      <c r="AF62" s="66"/>
      <c r="AG62" s="66"/>
      <c r="AH62" s="77"/>
      <c r="AI62" s="48"/>
    </row>
    <row r="63" spans="4:51" ht="15" customHeight="1">
      <c r="D63" s="48"/>
      <c r="E63" s="76"/>
      <c r="F63" s="57"/>
      <c r="G63" s="69"/>
      <c r="H63" s="70"/>
      <c r="I63" s="71"/>
      <c r="J63" s="77"/>
      <c r="K63" s="48"/>
      <c r="L63" s="48"/>
      <c r="M63" s="76"/>
      <c r="N63" s="57"/>
      <c r="O63" s="69"/>
      <c r="P63" s="70"/>
      <c r="Q63" s="71"/>
      <c r="R63" s="77"/>
      <c r="S63" s="48"/>
      <c r="T63" s="75"/>
      <c r="U63" s="75"/>
      <c r="V63" s="75"/>
      <c r="W63" s="75"/>
      <c r="X63" s="75"/>
      <c r="Y63" s="75"/>
      <c r="Z63" s="77"/>
      <c r="AA63" s="48"/>
      <c r="AB63" s="75"/>
      <c r="AC63" s="67"/>
      <c r="AD63" s="67"/>
      <c r="AE63" s="67"/>
      <c r="AF63" s="67"/>
      <c r="AG63" s="67"/>
      <c r="AH63" s="77"/>
      <c r="AI63" s="48"/>
    </row>
    <row r="64" spans="4:51" ht="19.5">
      <c r="D64" s="48"/>
      <c r="E64" s="76"/>
      <c r="F64" s="57"/>
      <c r="G64" s="69"/>
      <c r="H64" s="70"/>
      <c r="I64" s="71"/>
      <c r="J64" s="77"/>
      <c r="K64" s="48"/>
      <c r="L64" s="48"/>
      <c r="M64" s="76"/>
      <c r="N64" s="57"/>
      <c r="O64" s="69"/>
      <c r="P64" s="70"/>
      <c r="Q64" s="71"/>
      <c r="R64" s="77"/>
      <c r="S64" s="48"/>
      <c r="T64" s="75"/>
      <c r="U64" s="75"/>
      <c r="V64" s="75"/>
      <c r="W64" s="75"/>
      <c r="X64" s="75"/>
      <c r="Y64" s="75"/>
      <c r="Z64" s="77"/>
      <c r="AA64" s="48"/>
      <c r="AB64" s="75"/>
      <c r="AC64" s="75"/>
      <c r="AD64" s="75"/>
      <c r="AE64" s="75"/>
      <c r="AF64" s="75"/>
      <c r="AG64" s="75"/>
      <c r="AH64" s="77"/>
      <c r="AI64" s="48"/>
      <c r="AY64" s="68"/>
    </row>
    <row r="65" spans="4:42" ht="19.5">
      <c r="D65" s="48"/>
      <c r="E65" s="76"/>
      <c r="F65" s="57"/>
      <c r="G65" s="69"/>
      <c r="H65" s="70"/>
      <c r="I65" s="71"/>
      <c r="J65" s="77"/>
      <c r="K65" s="48"/>
      <c r="L65" s="48"/>
      <c r="M65" s="75"/>
      <c r="N65" s="75"/>
      <c r="O65" s="75"/>
      <c r="P65" s="75"/>
      <c r="Q65" s="75"/>
      <c r="R65" s="77"/>
      <c r="S65" s="48"/>
      <c r="T65" s="75"/>
      <c r="U65" s="75"/>
      <c r="V65" s="75"/>
      <c r="W65" s="75"/>
      <c r="X65" s="75"/>
      <c r="Y65" s="75"/>
      <c r="Z65" s="77"/>
      <c r="AA65" s="48"/>
      <c r="AB65" s="75"/>
      <c r="AC65" s="75"/>
      <c r="AD65" s="75"/>
      <c r="AE65" s="75"/>
      <c r="AF65" s="75"/>
      <c r="AG65" s="75"/>
      <c r="AH65" s="77"/>
      <c r="AI65" s="48"/>
    </row>
    <row r="66" spans="4:42" ht="19.5">
      <c r="D66" s="48"/>
      <c r="E66" s="76"/>
      <c r="F66" s="57"/>
      <c r="G66" s="69"/>
      <c r="H66" s="70"/>
      <c r="I66" s="71"/>
      <c r="J66" s="77"/>
      <c r="K66" s="48"/>
      <c r="L66" s="48"/>
      <c r="M66" s="75"/>
      <c r="N66" s="75"/>
      <c r="O66" s="75"/>
      <c r="P66" s="75"/>
      <c r="Q66" s="75"/>
      <c r="R66" s="77"/>
      <c r="S66" s="48"/>
      <c r="T66" s="75"/>
      <c r="U66" s="75"/>
      <c r="V66" s="75"/>
      <c r="W66" s="75"/>
      <c r="X66" s="75"/>
      <c r="Y66" s="75"/>
      <c r="Z66" s="77"/>
      <c r="AA66" s="48"/>
      <c r="AB66" s="75"/>
      <c r="AC66" s="75"/>
      <c r="AD66" s="75"/>
      <c r="AE66" s="75"/>
      <c r="AF66" s="75"/>
      <c r="AG66" s="75"/>
      <c r="AH66" s="77"/>
      <c r="AI66" s="48"/>
    </row>
    <row r="67" spans="4:42" ht="19.5">
      <c r="D67" s="48"/>
      <c r="E67" s="76"/>
      <c r="F67" s="57"/>
      <c r="G67" s="69"/>
      <c r="H67" s="70"/>
      <c r="I67" s="71"/>
      <c r="J67" s="77"/>
      <c r="K67" s="48"/>
      <c r="L67" s="48"/>
      <c r="M67" s="75"/>
      <c r="N67" s="75"/>
      <c r="O67" s="75"/>
      <c r="P67" s="75"/>
      <c r="Q67" s="75"/>
      <c r="R67" s="77"/>
      <c r="S67" s="48"/>
      <c r="T67" s="75"/>
      <c r="U67" s="75"/>
      <c r="V67" s="75"/>
      <c r="W67" s="75"/>
      <c r="X67" s="75"/>
      <c r="Y67" s="75"/>
      <c r="Z67" s="77"/>
      <c r="AA67" s="48"/>
      <c r="AB67" s="75"/>
      <c r="AC67" s="75"/>
      <c r="AD67" s="75"/>
      <c r="AE67" s="75"/>
      <c r="AF67" s="75"/>
      <c r="AG67" s="75"/>
      <c r="AH67" s="77"/>
      <c r="AI67" s="48"/>
    </row>
    <row r="68" spans="4:42" ht="19.5">
      <c r="D68" s="48"/>
      <c r="E68" s="76"/>
      <c r="F68" s="57"/>
      <c r="G68" s="69"/>
      <c r="H68" s="70"/>
      <c r="I68" s="71"/>
      <c r="J68" s="77"/>
      <c r="K68" s="48"/>
      <c r="L68" s="48"/>
      <c r="M68" s="75"/>
      <c r="N68" s="75"/>
      <c r="O68" s="75"/>
      <c r="P68" s="75"/>
      <c r="Q68" s="75"/>
      <c r="R68" s="77"/>
      <c r="S68" s="48"/>
      <c r="T68" s="75"/>
      <c r="U68" s="75"/>
      <c r="V68" s="75"/>
      <c r="W68" s="75"/>
      <c r="X68" s="75"/>
      <c r="Y68" s="75"/>
      <c r="Z68" s="77"/>
      <c r="AA68" s="48"/>
      <c r="AB68" s="75"/>
      <c r="AC68" s="75"/>
      <c r="AD68" s="75"/>
      <c r="AE68" s="75"/>
      <c r="AF68" s="75"/>
      <c r="AG68" s="75"/>
      <c r="AH68" s="77"/>
      <c r="AI68" s="48"/>
    </row>
    <row r="69" spans="4:42" ht="19.5">
      <c r="D69" s="48"/>
      <c r="E69" s="71"/>
      <c r="F69" s="57"/>
      <c r="G69" s="69"/>
      <c r="H69" s="70"/>
      <c r="I69" s="78"/>
      <c r="J69" s="77"/>
      <c r="K69" s="48"/>
      <c r="L69" s="48"/>
      <c r="M69" s="75"/>
      <c r="N69" s="75"/>
      <c r="O69" s="75"/>
      <c r="P69" s="75"/>
      <c r="Q69" s="75"/>
      <c r="R69" s="77"/>
      <c r="S69" s="48"/>
      <c r="T69" s="75"/>
      <c r="U69" s="75"/>
      <c r="V69" s="75"/>
      <c r="W69" s="75"/>
      <c r="X69" s="75"/>
      <c r="Y69" s="75"/>
      <c r="Z69" s="77"/>
      <c r="AA69" s="48"/>
      <c r="AB69" s="75"/>
      <c r="AC69" s="75"/>
      <c r="AD69" s="75"/>
      <c r="AE69" s="75"/>
      <c r="AF69" s="75"/>
      <c r="AG69" s="75"/>
      <c r="AH69" s="77"/>
      <c r="AI69" s="48"/>
    </row>
    <row r="70" spans="4:42" ht="19.5">
      <c r="D70" s="48"/>
      <c r="E70" s="76"/>
      <c r="F70" s="57"/>
      <c r="G70" s="69"/>
      <c r="H70" s="70"/>
      <c r="I70" s="71"/>
      <c r="J70" s="77"/>
      <c r="K70" s="48"/>
      <c r="L70" s="48"/>
      <c r="M70" s="75"/>
      <c r="N70" s="75"/>
      <c r="O70" s="75"/>
      <c r="P70" s="75"/>
      <c r="Q70" s="75"/>
      <c r="R70" s="77"/>
      <c r="S70" s="48"/>
      <c r="T70" s="75"/>
      <c r="U70" s="75"/>
      <c r="V70" s="75"/>
      <c r="W70" s="75"/>
      <c r="X70" s="75"/>
      <c r="Y70" s="75"/>
      <c r="Z70" s="77"/>
      <c r="AA70" s="48"/>
      <c r="AB70" s="75"/>
      <c r="AC70" s="75"/>
      <c r="AD70" s="75"/>
      <c r="AE70" s="75"/>
      <c r="AF70" s="75"/>
      <c r="AG70" s="75"/>
      <c r="AH70" s="77"/>
      <c r="AI70" s="48"/>
      <c r="AO70"/>
      <c r="AP70"/>
    </row>
    <row r="71" spans="4:42" ht="19.5">
      <c r="D71" s="48"/>
      <c r="E71" s="76"/>
      <c r="F71" s="57"/>
      <c r="G71" s="69"/>
      <c r="H71" s="70"/>
      <c r="I71" s="71"/>
      <c r="J71" s="77"/>
      <c r="K71" s="48"/>
      <c r="L71" s="48"/>
      <c r="M71" s="75"/>
      <c r="N71" s="75"/>
      <c r="O71" s="75"/>
      <c r="P71" s="75"/>
      <c r="Q71" s="75"/>
      <c r="R71" s="77"/>
      <c r="S71" s="48"/>
      <c r="T71" s="75"/>
      <c r="U71" s="75"/>
      <c r="V71" s="75"/>
      <c r="W71" s="75"/>
      <c r="X71" s="75"/>
      <c r="Y71" s="75"/>
      <c r="Z71" s="77"/>
      <c r="AA71" s="48"/>
      <c r="AB71" s="75"/>
      <c r="AC71" s="75"/>
      <c r="AD71" s="75"/>
      <c r="AE71" s="75"/>
      <c r="AF71" s="75"/>
      <c r="AG71" s="75"/>
      <c r="AH71" s="77"/>
      <c r="AI71" s="48"/>
      <c r="AO71"/>
      <c r="AP71"/>
    </row>
    <row r="72" spans="4:42" ht="19.5">
      <c r="D72" s="48"/>
      <c r="E72" s="76"/>
      <c r="F72" s="57"/>
      <c r="G72" s="69"/>
      <c r="H72" s="70"/>
      <c r="I72" s="71"/>
      <c r="J72" s="77"/>
      <c r="K72" s="48"/>
      <c r="L72" s="48"/>
      <c r="M72" s="75"/>
      <c r="N72" s="75"/>
      <c r="O72" s="75"/>
      <c r="P72" s="75"/>
      <c r="Q72" s="75"/>
      <c r="R72" s="77"/>
      <c r="S72" s="48"/>
      <c r="T72" s="75"/>
      <c r="U72" s="75"/>
      <c r="V72" s="75"/>
      <c r="W72" s="75"/>
      <c r="X72" s="75"/>
      <c r="Y72" s="75"/>
      <c r="Z72" s="77"/>
      <c r="AA72" s="48"/>
      <c r="AB72" s="75"/>
      <c r="AC72" s="75"/>
      <c r="AD72" s="75"/>
      <c r="AE72" s="75"/>
      <c r="AF72" s="75"/>
      <c r="AG72" s="75"/>
      <c r="AH72" s="77"/>
      <c r="AI72" s="48"/>
      <c r="AO72"/>
      <c r="AP72"/>
    </row>
    <row r="73" spans="4:42" ht="19.5">
      <c r="D73" s="48"/>
      <c r="E73" s="76"/>
      <c r="F73" s="57"/>
      <c r="G73" s="69"/>
      <c r="H73" s="70"/>
      <c r="I73" s="71"/>
      <c r="J73" s="77"/>
      <c r="K73" s="48"/>
      <c r="L73" s="48"/>
      <c r="M73" s="75"/>
      <c r="N73" s="75"/>
      <c r="O73" s="75"/>
      <c r="P73" s="75"/>
      <c r="Q73" s="75"/>
      <c r="R73" s="77"/>
      <c r="S73" s="48"/>
      <c r="T73" s="75"/>
      <c r="U73" s="75"/>
      <c r="V73" s="75"/>
      <c r="W73" s="75"/>
      <c r="X73" s="75"/>
      <c r="Y73" s="75"/>
      <c r="Z73" s="77"/>
      <c r="AA73" s="48"/>
      <c r="AB73" s="75"/>
      <c r="AC73" s="75"/>
      <c r="AD73" s="75"/>
      <c r="AE73" s="75"/>
      <c r="AF73" s="75"/>
      <c r="AG73" s="75"/>
      <c r="AH73" s="77"/>
      <c r="AI73" s="48"/>
      <c r="AO73"/>
      <c r="AP73"/>
    </row>
    <row r="74" spans="4:42" ht="19.5">
      <c r="D74" s="48"/>
      <c r="E74" s="71"/>
      <c r="F74" s="57"/>
      <c r="G74" s="69"/>
      <c r="H74" s="70"/>
      <c r="I74" s="78"/>
      <c r="J74" s="77"/>
      <c r="K74" s="48"/>
      <c r="L74" s="48"/>
      <c r="M74" s="75"/>
      <c r="N74" s="75"/>
      <c r="O74" s="75"/>
      <c r="P74" s="75"/>
      <c r="Q74" s="75"/>
      <c r="R74" s="77"/>
      <c r="S74" s="48"/>
      <c r="T74" s="75"/>
      <c r="U74" s="75"/>
      <c r="V74" s="75"/>
      <c r="W74" s="75"/>
      <c r="X74" s="75"/>
      <c r="Y74" s="75"/>
      <c r="Z74" s="77"/>
      <c r="AA74" s="48"/>
      <c r="AB74" s="75"/>
      <c r="AC74" s="75"/>
      <c r="AD74" s="75"/>
      <c r="AE74" s="75"/>
      <c r="AF74" s="75"/>
      <c r="AG74" s="75"/>
      <c r="AH74" s="77"/>
      <c r="AI74" s="48"/>
      <c r="AO74"/>
      <c r="AP74"/>
    </row>
    <row r="75" spans="4:42" ht="19.5">
      <c r="D75" s="48"/>
      <c r="E75" s="76"/>
      <c r="F75" s="57"/>
      <c r="G75" s="69"/>
      <c r="H75" s="70"/>
      <c r="I75" s="71"/>
      <c r="J75" s="77"/>
      <c r="K75" s="48"/>
      <c r="L75" s="48"/>
      <c r="M75" s="75"/>
      <c r="N75" s="75"/>
      <c r="O75" s="75"/>
      <c r="P75" s="75"/>
      <c r="Q75" s="75"/>
      <c r="R75" s="77"/>
      <c r="S75" s="48"/>
      <c r="T75" s="75"/>
      <c r="U75" s="75"/>
      <c r="V75" s="75"/>
      <c r="W75" s="75"/>
      <c r="X75" s="75"/>
      <c r="Y75" s="75"/>
      <c r="Z75" s="77"/>
      <c r="AA75" s="48"/>
      <c r="AB75" s="75"/>
      <c r="AC75" s="75"/>
      <c r="AD75" s="75"/>
      <c r="AE75" s="75"/>
      <c r="AF75" s="75"/>
      <c r="AG75" s="75"/>
      <c r="AH75" s="77"/>
      <c r="AI75" s="48"/>
      <c r="AO75"/>
      <c r="AP75"/>
    </row>
    <row r="76" spans="4:42" ht="19.5">
      <c r="D76" s="48"/>
      <c r="E76" s="76"/>
      <c r="F76" s="57"/>
      <c r="G76" s="69"/>
      <c r="H76" s="70"/>
      <c r="I76" s="71"/>
      <c r="J76" s="77"/>
      <c r="K76" s="48"/>
      <c r="L76" s="48"/>
      <c r="M76" s="75"/>
      <c r="N76" s="75"/>
      <c r="O76" s="75"/>
      <c r="P76" s="75"/>
      <c r="Q76" s="75"/>
      <c r="R76" s="77"/>
      <c r="S76" s="48"/>
      <c r="T76" s="75"/>
      <c r="U76" s="75"/>
      <c r="V76" s="75"/>
      <c r="W76" s="75"/>
      <c r="X76" s="75"/>
      <c r="Y76" s="75"/>
      <c r="Z76" s="77"/>
      <c r="AA76" s="48"/>
      <c r="AB76" s="75"/>
      <c r="AC76" s="75"/>
      <c r="AD76" s="75"/>
      <c r="AE76" s="75"/>
      <c r="AF76" s="75"/>
      <c r="AG76" s="75"/>
      <c r="AH76" s="77"/>
      <c r="AI76" s="48"/>
      <c r="AO76"/>
      <c r="AP76"/>
    </row>
    <row r="77" spans="4:42" ht="19.5">
      <c r="D77" s="48"/>
      <c r="E77" s="76"/>
      <c r="F77" s="57"/>
      <c r="G77" s="69"/>
      <c r="H77" s="70"/>
      <c r="I77" s="71"/>
      <c r="J77" s="77"/>
      <c r="K77" s="48"/>
      <c r="L77" s="48"/>
      <c r="M77" s="75"/>
      <c r="N77" s="75"/>
      <c r="O77" s="75"/>
      <c r="P77" s="75"/>
      <c r="Q77" s="75"/>
      <c r="R77" s="77"/>
      <c r="S77" s="48"/>
      <c r="T77" s="75"/>
      <c r="U77" s="75"/>
      <c r="V77" s="75"/>
      <c r="W77" s="75"/>
      <c r="X77" s="75"/>
      <c r="Y77" s="75"/>
      <c r="Z77" s="77"/>
      <c r="AA77" s="48"/>
      <c r="AB77" s="75"/>
      <c r="AC77" s="75"/>
      <c r="AD77" s="75"/>
      <c r="AE77" s="75"/>
      <c r="AF77" s="75"/>
      <c r="AG77" s="75"/>
      <c r="AH77" s="77"/>
      <c r="AI77" s="48"/>
      <c r="AO77"/>
      <c r="AP77"/>
    </row>
    <row r="78" spans="4:42" ht="19.5">
      <c r="D78" s="48"/>
      <c r="E78" s="76"/>
      <c r="F78" s="57"/>
      <c r="G78" s="69"/>
      <c r="H78" s="70"/>
      <c r="I78" s="71"/>
      <c r="J78" s="77"/>
      <c r="K78" s="48"/>
      <c r="L78" s="48"/>
      <c r="M78" s="75"/>
      <c r="N78" s="75"/>
      <c r="O78" s="75"/>
      <c r="P78" s="75"/>
      <c r="Q78" s="75"/>
      <c r="R78" s="77"/>
      <c r="S78" s="48"/>
      <c r="T78" s="75"/>
      <c r="U78" s="75"/>
      <c r="V78" s="75"/>
      <c r="W78" s="75"/>
      <c r="X78" s="75"/>
      <c r="Y78" s="75"/>
      <c r="Z78" s="77"/>
      <c r="AA78" s="48"/>
      <c r="AB78" s="75"/>
      <c r="AC78" s="75"/>
      <c r="AD78" s="75"/>
      <c r="AE78" s="75"/>
      <c r="AF78" s="75"/>
      <c r="AG78" s="75"/>
      <c r="AH78" s="77"/>
      <c r="AI78" s="48"/>
      <c r="AO78"/>
      <c r="AP78"/>
    </row>
    <row r="79" spans="4:42" ht="19.5">
      <c r="D79" s="58"/>
      <c r="E79" s="71"/>
      <c r="F79" s="57"/>
      <c r="G79" s="69"/>
      <c r="H79" s="70"/>
      <c r="I79" s="78"/>
      <c r="J79" s="71"/>
      <c r="K79" s="80"/>
      <c r="L79" s="57"/>
      <c r="M79" s="75"/>
      <c r="N79" s="75"/>
      <c r="O79" s="75"/>
      <c r="P79" s="75"/>
      <c r="Q79" s="75"/>
      <c r="R79" s="71"/>
      <c r="S79" s="80"/>
      <c r="T79" s="75"/>
      <c r="U79" s="75"/>
      <c r="V79" s="75"/>
      <c r="W79" s="75"/>
      <c r="X79" s="75"/>
      <c r="Y79" s="75"/>
      <c r="Z79" s="71"/>
      <c r="AA79" s="80"/>
      <c r="AB79" s="75"/>
      <c r="AC79" s="75"/>
      <c r="AD79" s="75"/>
      <c r="AE79" s="75"/>
      <c r="AF79" s="75"/>
      <c r="AG79" s="75"/>
      <c r="AH79" s="71"/>
      <c r="AI79" s="80"/>
      <c r="AO79"/>
      <c r="AP79"/>
    </row>
    <row r="80" spans="4:42" ht="19.5">
      <c r="D80" s="72"/>
      <c r="E80" s="76"/>
      <c r="F80" s="57"/>
      <c r="G80" s="69"/>
      <c r="H80" s="70"/>
      <c r="I80" s="71"/>
      <c r="J80" s="76"/>
      <c r="K80" s="73"/>
      <c r="L80" s="57"/>
      <c r="M80" s="75"/>
      <c r="N80" s="75"/>
      <c r="O80" s="75"/>
      <c r="P80" s="75"/>
      <c r="Q80" s="75"/>
      <c r="R80" s="76"/>
      <c r="S80" s="73"/>
      <c r="T80" s="75"/>
      <c r="U80" s="75"/>
      <c r="V80" s="75"/>
      <c r="W80" s="75"/>
      <c r="X80" s="75"/>
      <c r="Y80" s="75"/>
      <c r="Z80" s="76"/>
      <c r="AA80" s="73"/>
      <c r="AB80" s="75"/>
      <c r="AC80" s="75"/>
      <c r="AD80" s="75"/>
      <c r="AE80" s="75"/>
      <c r="AF80" s="75"/>
      <c r="AG80" s="75"/>
      <c r="AH80" s="76"/>
      <c r="AI80" s="73"/>
      <c r="AO80"/>
      <c r="AP80"/>
    </row>
    <row r="81" spans="4:42" ht="19.5">
      <c r="D81" s="69"/>
      <c r="E81" s="76"/>
      <c r="F81" s="57"/>
      <c r="G81" s="69"/>
      <c r="H81" s="70"/>
      <c r="I81" s="71"/>
      <c r="J81" s="76"/>
      <c r="K81" s="73"/>
      <c r="L81" s="57"/>
      <c r="M81" s="75"/>
      <c r="N81" s="75"/>
      <c r="O81" s="75"/>
      <c r="P81" s="75"/>
      <c r="Q81" s="75"/>
      <c r="R81" s="76"/>
      <c r="S81" s="73"/>
      <c r="T81" s="75"/>
      <c r="U81" s="75"/>
      <c r="V81" s="75"/>
      <c r="W81" s="75"/>
      <c r="X81" s="75"/>
      <c r="Y81" s="75"/>
      <c r="Z81" s="76"/>
      <c r="AA81" s="73"/>
      <c r="AB81" s="75"/>
      <c r="AC81" s="75"/>
      <c r="AD81" s="75"/>
      <c r="AE81" s="75"/>
      <c r="AF81" s="75"/>
      <c r="AG81" s="75"/>
      <c r="AH81" s="76"/>
      <c r="AI81" s="73"/>
      <c r="AO81"/>
      <c r="AP81"/>
    </row>
    <row r="82" spans="4:42"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</row>
    <row r="83" spans="4:42"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</row>
    <row r="84" spans="4:42"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O84"/>
      <c r="AP84"/>
    </row>
    <row r="85" spans="4:42"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</row>
    <row r="86" spans="4:42"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</row>
    <row r="87" spans="4:42"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</row>
    <row r="88" spans="4:42"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</row>
    <row r="89" spans="4:42"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</row>
    <row r="90" spans="4:42"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</row>
    <row r="91" spans="4:42"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</row>
    <row r="92" spans="4:42"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</row>
    <row r="93" spans="4:42"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</row>
    <row r="94" spans="4:42"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</row>
    <row r="95" spans="4:42"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</row>
    <row r="96" spans="4:42"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</row>
    <row r="97" spans="5:35"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</row>
    <row r="98" spans="5:35"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</row>
    <row r="99" spans="5:35"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</row>
    <row r="100" spans="5:35"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</row>
    <row r="101" spans="5:35"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</row>
    <row r="102" spans="5:35"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</row>
    <row r="103" spans="5:35"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</row>
    <row r="104" spans="5:35"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</row>
    <row r="105" spans="5:35"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</row>
    <row r="106" spans="5:35"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</row>
    <row r="107" spans="5:35"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</row>
    <row r="108" spans="5:35"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</row>
    <row r="109" spans="5:35"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</row>
  </sheetData>
  <sortState ref="AZ15:BL35">
    <sortCondition ref="AZ15:AZ35"/>
  </sortState>
  <mergeCells count="35">
    <mergeCell ref="E4:K4"/>
    <mergeCell ref="M4:S4"/>
    <mergeCell ref="U4:AA4"/>
    <mergeCell ref="AC4:AI4"/>
    <mergeCell ref="E5:I5"/>
    <mergeCell ref="M5:Q5"/>
    <mergeCell ref="U5:Y5"/>
    <mergeCell ref="AC5:AG5"/>
    <mergeCell ref="J5:K5"/>
    <mergeCell ref="R5:S5"/>
    <mergeCell ref="Z5:AA5"/>
    <mergeCell ref="AW12:AW13"/>
    <mergeCell ref="AX12:AX13"/>
    <mergeCell ref="BL12:BL13"/>
    <mergeCell ref="BM12:BM13"/>
    <mergeCell ref="R12:R13"/>
    <mergeCell ref="AA12:AA13"/>
    <mergeCell ref="AH12:AH13"/>
    <mergeCell ref="AZ5:BM5"/>
    <mergeCell ref="AZ7:BM7"/>
    <mergeCell ref="B10:C10"/>
    <mergeCell ref="J10:K10"/>
    <mergeCell ref="R10:S10"/>
    <mergeCell ref="AK5:AX5"/>
    <mergeCell ref="AK7:AX7"/>
    <mergeCell ref="AH5:AI5"/>
    <mergeCell ref="B11:C11"/>
    <mergeCell ref="S12:S13"/>
    <mergeCell ref="Z12:Z13"/>
    <mergeCell ref="Z10:AA10"/>
    <mergeCell ref="AH10:AI10"/>
    <mergeCell ref="B12:B13"/>
    <mergeCell ref="J12:J13"/>
    <mergeCell ref="K12:K13"/>
    <mergeCell ref="AI12:AI13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Automed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T</cp:lastModifiedBy>
  <dcterms:created xsi:type="dcterms:W3CDTF">2016-02-02T11:30:29Z</dcterms:created>
  <dcterms:modified xsi:type="dcterms:W3CDTF">2016-02-14T13:09:00Z</dcterms:modified>
</cp:coreProperties>
</file>