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240" windowHeight="12585" activeTab="1"/>
  </bookViews>
  <sheets>
    <sheet name="Feuil1" sheetId="1" r:id="rId1"/>
    <sheet name="Rencontres" sheetId="2" r:id="rId2"/>
    <sheet name="Résumé" sheetId="3" r:id="rId3"/>
  </sheets>
  <calcPr calcId="145621"/>
</workbook>
</file>

<file path=xl/calcChain.xml><?xml version="1.0" encoding="utf-8"?>
<calcChain xmlns="http://schemas.openxmlformats.org/spreadsheetml/2006/main">
  <c r="H162" i="2" l="1"/>
  <c r="I162" i="2"/>
  <c r="H7" i="2"/>
  <c r="I7" i="2"/>
  <c r="H8" i="2"/>
  <c r="I8" i="2"/>
  <c r="H9" i="2"/>
  <c r="I9" i="2"/>
  <c r="H10" i="2"/>
  <c r="I10" i="2"/>
  <c r="H16" i="2"/>
  <c r="I16" i="2"/>
  <c r="H17" i="2"/>
  <c r="I17" i="2"/>
  <c r="H18" i="2"/>
  <c r="I18" i="2"/>
  <c r="H19" i="2"/>
  <c r="I19" i="2"/>
  <c r="H20" i="2"/>
  <c r="I20" i="2"/>
  <c r="H26" i="2"/>
  <c r="I26" i="2"/>
  <c r="H27" i="2"/>
  <c r="I27" i="2"/>
  <c r="H28" i="2"/>
  <c r="I28" i="2"/>
  <c r="H29" i="2"/>
  <c r="I29" i="2"/>
  <c r="H30" i="2"/>
  <c r="I30" i="2"/>
  <c r="H36" i="2"/>
  <c r="I36" i="2"/>
  <c r="H37" i="2"/>
  <c r="I37" i="2"/>
  <c r="H38" i="2"/>
  <c r="I38" i="2"/>
  <c r="H39" i="2"/>
  <c r="I39" i="2"/>
  <c r="H40" i="2"/>
  <c r="I40" i="2"/>
  <c r="H46" i="2"/>
  <c r="I46" i="2"/>
  <c r="H47" i="2"/>
  <c r="I47" i="2"/>
  <c r="H48" i="2"/>
  <c r="I48" i="2"/>
  <c r="H49" i="2"/>
  <c r="I49" i="2"/>
  <c r="H50" i="2"/>
  <c r="I50" i="2"/>
  <c r="H56" i="2"/>
  <c r="I56" i="2"/>
  <c r="H57" i="2"/>
  <c r="I57" i="2"/>
  <c r="H58" i="2"/>
  <c r="I58" i="2"/>
  <c r="H59" i="2"/>
  <c r="I59" i="2"/>
  <c r="H60" i="2"/>
  <c r="I60" i="2"/>
  <c r="H66" i="2"/>
  <c r="I66" i="2"/>
  <c r="H67" i="2"/>
  <c r="I67" i="2"/>
  <c r="H68" i="2"/>
  <c r="I68" i="2"/>
  <c r="H69" i="2"/>
  <c r="I69" i="2"/>
  <c r="H70" i="2"/>
  <c r="I70" i="2"/>
  <c r="H76" i="2"/>
  <c r="I76" i="2"/>
  <c r="H77" i="2"/>
  <c r="I77" i="2"/>
  <c r="H78" i="2"/>
  <c r="I78" i="2"/>
  <c r="H79" i="2"/>
  <c r="I79" i="2"/>
  <c r="H80" i="2"/>
  <c r="I80" i="2"/>
  <c r="H86" i="2"/>
  <c r="I86" i="2"/>
  <c r="H87" i="2"/>
  <c r="I87" i="2"/>
  <c r="H88" i="2"/>
  <c r="I88" i="2"/>
  <c r="H89" i="2"/>
  <c r="I89" i="2"/>
  <c r="H90" i="2"/>
  <c r="I90" i="2"/>
  <c r="H96" i="2"/>
  <c r="I96" i="2"/>
  <c r="H97" i="2"/>
  <c r="I97" i="2"/>
  <c r="H98" i="2"/>
  <c r="I98" i="2"/>
  <c r="H99" i="2"/>
  <c r="I99" i="2"/>
  <c r="H100" i="2"/>
  <c r="I100" i="2"/>
  <c r="H106" i="2"/>
  <c r="I106" i="2"/>
  <c r="H107" i="2"/>
  <c r="I107" i="2"/>
  <c r="H108" i="2"/>
  <c r="I108" i="2"/>
  <c r="H111" i="2"/>
  <c r="I111" i="2"/>
  <c r="H112" i="2"/>
  <c r="I112" i="2"/>
  <c r="H116" i="2"/>
  <c r="I116" i="2"/>
  <c r="H117" i="2"/>
  <c r="I117" i="2"/>
  <c r="H120" i="2"/>
  <c r="I120" i="2"/>
  <c r="H121" i="2"/>
  <c r="I121" i="2"/>
  <c r="H122" i="2"/>
  <c r="I122" i="2"/>
  <c r="H126" i="2"/>
  <c r="I126" i="2"/>
  <c r="H127" i="2"/>
  <c r="I127" i="2"/>
  <c r="H130" i="2"/>
  <c r="I130" i="2"/>
  <c r="H131" i="2"/>
  <c r="I131" i="2"/>
  <c r="H132" i="2"/>
  <c r="I132" i="2"/>
  <c r="H136" i="2"/>
  <c r="I136" i="2"/>
  <c r="H137" i="2"/>
  <c r="I137" i="2"/>
  <c r="H140" i="2"/>
  <c r="I140" i="2"/>
  <c r="H141" i="2"/>
  <c r="I141" i="2"/>
  <c r="H142" i="2"/>
  <c r="I142" i="2"/>
  <c r="H146" i="2"/>
  <c r="I146" i="2"/>
  <c r="H147" i="2"/>
  <c r="I147" i="2"/>
  <c r="H150" i="2"/>
  <c r="I150" i="2"/>
  <c r="H151" i="2"/>
  <c r="I151" i="2"/>
  <c r="H152" i="2"/>
  <c r="I152" i="2"/>
  <c r="H156" i="2"/>
  <c r="I156" i="2"/>
  <c r="H157" i="2"/>
  <c r="I157" i="2"/>
  <c r="H160" i="2"/>
  <c r="I160" i="2"/>
  <c r="H161" i="2"/>
  <c r="I161" i="2"/>
  <c r="H166" i="2"/>
  <c r="I166" i="2"/>
  <c r="H167" i="2"/>
  <c r="I167" i="2"/>
  <c r="H170" i="2"/>
  <c r="I170" i="2"/>
  <c r="H171" i="2"/>
  <c r="I171" i="2"/>
  <c r="H172" i="2"/>
  <c r="I172" i="2"/>
  <c r="H176" i="2"/>
  <c r="I176" i="2"/>
  <c r="H177" i="2"/>
  <c r="I177" i="2"/>
  <c r="H178" i="2"/>
  <c r="I178" i="2"/>
  <c r="H179" i="2"/>
  <c r="I179" i="2"/>
  <c r="H180" i="2"/>
  <c r="I180" i="2"/>
  <c r="I6" i="2"/>
  <c r="H6" i="2"/>
  <c r="G80" i="2" l="1"/>
  <c r="G79" i="2"/>
  <c r="G78" i="2"/>
  <c r="G77" i="2"/>
  <c r="G76" i="2"/>
  <c r="D80" i="2"/>
  <c r="D79" i="2"/>
  <c r="D78" i="2"/>
  <c r="D77" i="2"/>
  <c r="D76" i="2"/>
  <c r="G70" i="2"/>
  <c r="G69" i="2"/>
  <c r="G68" i="2"/>
  <c r="G67" i="2"/>
  <c r="G66" i="2"/>
  <c r="D70" i="2"/>
  <c r="D69" i="2"/>
  <c r="D68" i="2"/>
  <c r="D67" i="2"/>
  <c r="D66" i="2"/>
  <c r="G60" i="2"/>
  <c r="G59" i="2"/>
  <c r="G58" i="2"/>
  <c r="G57" i="2"/>
  <c r="G56" i="2"/>
  <c r="D60" i="2"/>
  <c r="D59" i="2"/>
  <c r="D58" i="2"/>
  <c r="D57" i="2"/>
  <c r="D56" i="2"/>
  <c r="G50" i="2"/>
  <c r="G49" i="2"/>
  <c r="G48" i="2"/>
  <c r="G47" i="2"/>
  <c r="G46" i="2"/>
  <c r="D50" i="2"/>
  <c r="D49" i="2"/>
  <c r="D48" i="2"/>
  <c r="D47" i="2"/>
  <c r="D46" i="2"/>
  <c r="G40" i="2"/>
  <c r="G39" i="2"/>
  <c r="G38" i="2"/>
  <c r="G37" i="2"/>
  <c r="G36" i="2"/>
  <c r="D40" i="2"/>
  <c r="D39" i="2"/>
  <c r="D38" i="2"/>
  <c r="D37" i="2"/>
  <c r="D36" i="2"/>
  <c r="G30" i="2"/>
  <c r="G29" i="2"/>
  <c r="G28" i="2"/>
  <c r="G27" i="2"/>
  <c r="G26" i="2"/>
  <c r="D30" i="2"/>
  <c r="D29" i="2"/>
  <c r="D28" i="2"/>
  <c r="D27" i="2"/>
  <c r="D26" i="2"/>
  <c r="G20" i="2"/>
  <c r="D20" i="2"/>
  <c r="G19" i="2"/>
  <c r="D19" i="2"/>
  <c r="G18" i="2"/>
  <c r="D18" i="2"/>
  <c r="G17" i="2"/>
  <c r="D17" i="2"/>
  <c r="G16" i="2"/>
  <c r="D16" i="2"/>
  <c r="G10" i="2"/>
  <c r="D10" i="2"/>
  <c r="G9" i="2"/>
  <c r="D9" i="2"/>
  <c r="G8" i="2"/>
  <c r="D8" i="2"/>
  <c r="G7" i="2"/>
  <c r="D7" i="2"/>
  <c r="G6" i="2"/>
  <c r="D6" i="2"/>
  <c r="N27" i="2" l="1"/>
  <c r="N30" i="2"/>
  <c r="N29" i="2"/>
  <c r="N28" i="2"/>
  <c r="N26" i="2"/>
  <c r="N18" i="2"/>
  <c r="N17" i="2"/>
  <c r="N16" i="2"/>
  <c r="N19" i="2"/>
  <c r="N20" i="2"/>
  <c r="L6" i="2"/>
  <c r="L10" i="2"/>
  <c r="L9" i="2"/>
  <c r="L7" i="2"/>
  <c r="L8" i="2"/>
  <c r="N7" i="2"/>
  <c r="N6" i="2"/>
  <c r="N10" i="2"/>
  <c r="N8" i="2"/>
  <c r="N9" i="2"/>
  <c r="L30" i="2"/>
  <c r="L26" i="2"/>
  <c r="L29" i="2"/>
  <c r="L28" i="2"/>
  <c r="L27" i="2"/>
  <c r="L17" i="2"/>
  <c r="L20" i="2"/>
  <c r="L16" i="2"/>
  <c r="L18" i="2"/>
  <c r="L19" i="2"/>
  <c r="F12" i="3"/>
  <c r="F8" i="3"/>
  <c r="E6" i="3"/>
  <c r="E10" i="3"/>
  <c r="H5" i="3"/>
  <c r="F13" i="3"/>
  <c r="E7" i="3"/>
  <c r="F10" i="3"/>
  <c r="F5" i="3"/>
  <c r="E12" i="3"/>
  <c r="G12" i="3" s="1"/>
  <c r="F7" i="3"/>
  <c r="E9" i="3"/>
  <c r="F9" i="3"/>
  <c r="E11" i="3"/>
  <c r="F6" i="3"/>
  <c r="E8" i="3"/>
  <c r="F11" i="3"/>
  <c r="E5" i="3"/>
  <c r="G5" i="3" s="1"/>
  <c r="E13" i="3"/>
  <c r="I9" i="3"/>
  <c r="I11" i="3"/>
  <c r="I13" i="3"/>
  <c r="I8" i="3"/>
  <c r="J5" i="3"/>
  <c r="J9" i="3"/>
  <c r="J13" i="3"/>
  <c r="I10" i="3"/>
  <c r="I12" i="3"/>
  <c r="I7" i="3"/>
  <c r="I6" i="3"/>
  <c r="J10" i="3"/>
  <c r="J12" i="3"/>
  <c r="J7" i="3"/>
  <c r="K7" i="3" s="1"/>
  <c r="J6" i="3"/>
  <c r="K6" i="3" s="1"/>
  <c r="J11" i="3"/>
  <c r="J8" i="3"/>
  <c r="I5" i="3"/>
  <c r="K5" i="3" l="1"/>
  <c r="Q5" i="3" s="1"/>
  <c r="K9" i="3"/>
  <c r="K10" i="3"/>
  <c r="K12" i="3"/>
  <c r="Q12" i="3" s="1"/>
  <c r="G10" i="3"/>
  <c r="Q10" i="3" s="1"/>
  <c r="K11" i="3"/>
  <c r="K8" i="3"/>
  <c r="C20" i="3"/>
  <c r="K13" i="3"/>
  <c r="G13" i="3"/>
  <c r="G8" i="3"/>
  <c r="Q8" i="3" s="1"/>
  <c r="G9" i="3"/>
  <c r="Q9" i="3" s="1"/>
  <c r="G7" i="3"/>
  <c r="Q7" i="3" s="1"/>
  <c r="D10" i="3"/>
  <c r="D11" i="3"/>
  <c r="D12" i="3"/>
  <c r="D13" i="3"/>
  <c r="Q13" i="3"/>
  <c r="G11" i="3"/>
  <c r="Q11" i="3" s="1"/>
  <c r="D6" i="3"/>
  <c r="D5" i="3"/>
  <c r="D8" i="3"/>
  <c r="D7" i="3"/>
  <c r="D9" i="3"/>
  <c r="G6" i="3"/>
  <c r="Q6" i="3" s="1"/>
  <c r="C18" i="3"/>
</calcChain>
</file>

<file path=xl/sharedStrings.xml><?xml version="1.0" encoding="utf-8"?>
<sst xmlns="http://schemas.openxmlformats.org/spreadsheetml/2006/main" count="277" uniqueCount="49">
  <si>
    <t>AL Palais sur Vienne</t>
  </si>
  <si>
    <t>ASPTT Limoges HB</t>
  </si>
  <si>
    <t>HB Brive Corrèze</t>
  </si>
  <si>
    <t>Rochechouart / Saint-Junien HB 87</t>
  </si>
  <si>
    <t>JA Isle HB</t>
  </si>
  <si>
    <t>HBC Objat Corrèze</t>
  </si>
  <si>
    <t>Capo Limoges HB</t>
  </si>
  <si>
    <t>E. Châteauneuf / Boisseuil</t>
  </si>
  <si>
    <t>Pana Loisirs</t>
  </si>
  <si>
    <t>Exempt</t>
  </si>
  <si>
    <t>CLASSEMENT</t>
  </si>
  <si>
    <t>Position</t>
  </si>
  <si>
    <t>Equipe</t>
  </si>
  <si>
    <t>Points</t>
  </si>
  <si>
    <t>Nul</t>
  </si>
  <si>
    <t>Gagné</t>
  </si>
  <si>
    <t>Perdu</t>
  </si>
  <si>
    <t>Joué</t>
  </si>
  <si>
    <t>But +</t>
  </si>
  <si>
    <t>But -</t>
  </si>
  <si>
    <t>Différence</t>
  </si>
  <si>
    <t>Journée 1</t>
  </si>
  <si>
    <t>Confrontation</t>
  </si>
  <si>
    <t>Locaux</t>
  </si>
  <si>
    <t>But</t>
  </si>
  <si>
    <t>Visiteur</t>
  </si>
  <si>
    <t>Journée 2</t>
  </si>
  <si>
    <t>Journée 3</t>
  </si>
  <si>
    <t>Journée 4</t>
  </si>
  <si>
    <t>Journée 5</t>
  </si>
  <si>
    <t>Equipes</t>
  </si>
  <si>
    <t>Journée 6</t>
  </si>
  <si>
    <t>Journée 8</t>
  </si>
  <si>
    <t>Journée 9</t>
  </si>
  <si>
    <t>Résumé</t>
  </si>
  <si>
    <t>Test points</t>
  </si>
  <si>
    <t>Meilleure attaque :</t>
  </si>
  <si>
    <t>Meilleure défense :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</si>
  <si>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</si>
  <si>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</si>
  <si>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</si>
  <si>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</si>
  <si>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</si>
  <si>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</si>
  <si>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</si>
  <si>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</si>
  <si>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</si>
  <si>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 xml:space="preserve"> </t>
  </si>
  <si>
    <t>(facultative)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</si>
</sst>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0070C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righ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centerContinuous"/>
    </xf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5" borderId="0" xfId="0" applyFill="1"/>
    <xf numFmtId="0" fontId="0" fillId="8" borderId="0" xfId="0" applyFill="1"/>
    <xf numFmtId="0" fontId="4" fillId="7" borderId="0" xfId="0" applyFont="1" applyFill="1"/>
    <xf numFmtId="0" fontId="1" fillId="7" borderId="0" xfId="0" applyFont="1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99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219074</xdr:colOff>
      <xdr:row>15</xdr:row>
      <xdr:rowOff>104775</xdr:rowOff>
    </xdr:from>
    <xdr:ext cx="5095875" cy="4991100"/>
    <xdr:sp macro="" textlink="">
      <xdr:nvSpPr>
        <xdr:cNvPr id="4" name="ZoneTexte 3"/>
        <xdr:cNvSpPr txBox="1"/>
      </xdr:nvSpPr>
      <xdr:spPr>
        <a:xfrm>
          <a:off x="15506699" y="2962275"/>
          <a:ext cx="5095875" cy="4991100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100000">
              <a:srgbClr val="66FFFF"/>
            </a:gs>
          </a:gsLst>
          <a:lin ang="18900000" scaled="1"/>
          <a:tileRect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  <a:p>
          <a:r>
            <a:rPr lang="fr-FR" sz="1100"/>
            <a:t>	Attention aux cellules fusionnées  :</a:t>
          </a:r>
        </a:p>
        <a:p>
          <a:r>
            <a:rPr lang="fr-FR" sz="1100" b="0">
              <a:solidFill>
                <a:sysClr val="windowText" lastClr="000000"/>
              </a:solidFill>
            </a:rPr>
            <a:t>	le </a:t>
          </a:r>
          <a:r>
            <a:rPr lang="fr-FR" sz="1100" b="1">
              <a:solidFill>
                <a:sysClr val="windowText" lastClr="000000"/>
              </a:solidFill>
            </a:rPr>
            <a:t>risque</a:t>
          </a:r>
          <a:r>
            <a:rPr lang="fr-FR" sz="1100" b="0">
              <a:solidFill>
                <a:sysClr val="windowText" lastClr="000000"/>
              </a:solidFill>
            </a:rPr>
            <a:t> d'erreurs va du </a:t>
          </a:r>
          <a:r>
            <a:rPr lang="fr-FR" sz="1100" b="1">
              <a:solidFill>
                <a:sysClr val="windowText" lastClr="000000"/>
              </a:solidFill>
            </a:rPr>
            <a:t>non négligeable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100" b="1">
              <a:solidFill>
                <a:sysClr val="windowText" lastClr="000000"/>
              </a:solidFill>
            </a:rPr>
            <a:t>au garanti</a:t>
          </a:r>
          <a:r>
            <a:rPr lang="fr-FR" sz="1100" b="0">
              <a:solidFill>
                <a:sysClr val="windowText" lastClr="000000"/>
              </a:solidFill>
            </a:rPr>
            <a:t>. </a:t>
          </a:r>
        </a:p>
        <a:p>
          <a:r>
            <a:rPr lang="fr-FR" sz="1100" b="0">
              <a:solidFill>
                <a:sysClr val="windowText" lastClr="000000"/>
              </a:solidFill>
            </a:rPr>
            <a:t>	donc : à réserver à des zones hors calculs;</a:t>
          </a:r>
        </a:p>
        <a:p>
          <a:r>
            <a:rPr lang="fr-FR" sz="1100" b="0">
              <a:solidFill>
                <a:sysClr val="windowText" lastClr="000000"/>
              </a:solidFill>
            </a:rPr>
            <a:t>Préférer le Format Cellule</a:t>
          </a:r>
          <a:r>
            <a:rPr lang="fr-FR" sz="1100" b="0" baseline="0">
              <a:solidFill>
                <a:sysClr val="windowText" lastClr="000000"/>
              </a:solidFill>
            </a:rPr>
            <a:t> </a:t>
          </a:r>
          <a:r>
            <a:rPr lang="fr-FR" sz="1100" b="0">
              <a:solidFill>
                <a:sysClr val="windowText" lastClr="000000"/>
              </a:solidFill>
            </a:rPr>
            <a:t>"Aligné sur plusieurs colonnes"</a:t>
          </a:r>
          <a:r>
            <a:rPr lang="fr-FR" sz="1100" b="0" baseline="0">
              <a:solidFill>
                <a:sysClr val="windowText" lastClr="000000"/>
              </a:solidFill>
            </a:rPr>
            <a:t> (en horiz, onglet Alignement)</a:t>
          </a:r>
        </a:p>
        <a:p>
          <a:endParaRPr lang="fr-FR" sz="1100" b="0" baseline="0">
            <a:solidFill>
              <a:sysClr val="windowText" lastClr="000000"/>
            </a:solidFill>
          </a:endParaRPr>
        </a:p>
        <a:p>
          <a:r>
            <a:rPr lang="fr-FR" sz="1100" b="0" baseline="0">
              <a:solidFill>
                <a:sysClr val="windowText" lastClr="000000"/>
              </a:solidFill>
            </a:rPr>
            <a:t>j'ai rajouté 2 colonnes  (H et I) pour reprendre correctement les infos, de gauche 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à droite, pour les formules du résumé et elles peuvent être masquées.</a:t>
          </a:r>
        </a:p>
        <a:p>
          <a:endParaRPr lang="fr-FR" sz="1100" b="0">
            <a:solidFill>
              <a:sysClr val="windowText" lastClr="000000"/>
            </a:solidFill>
          </a:endParaRPr>
        </a:p>
        <a:p>
          <a:r>
            <a:rPr lang="fr-FR" sz="1100" b="0">
              <a:solidFill>
                <a:sysClr val="windowText" lastClr="000000"/>
              </a:solidFill>
            </a:rPr>
            <a:t>l'idéal serait de ne pas avoir à re-saisir les noms pour chaque journée ou autre.</a:t>
          </a:r>
        </a:p>
        <a:p>
          <a:r>
            <a:rPr lang="fr-FR" sz="1100" b="0">
              <a:solidFill>
                <a:sysClr val="windowText" lastClr="000000"/>
              </a:solidFill>
            </a:rPr>
            <a:t>des listes de validation seraient préférables, avec la source commune, </a:t>
          </a:r>
          <a:r>
            <a:rPr lang="fr-FR" sz="1100" b="1">
              <a:solidFill>
                <a:sysClr val="windowText" lastClr="000000"/>
              </a:solidFill>
            </a:rPr>
            <a:t>nommée</a:t>
          </a:r>
          <a:r>
            <a:rPr lang="fr-FR" sz="1100" b="0">
              <a:solidFill>
                <a:sysClr val="windowText" lastClr="000000"/>
              </a:solidFill>
            </a:rPr>
            <a:t>, </a:t>
          </a:r>
        </a:p>
        <a:p>
          <a:r>
            <a:rPr lang="fr-FR" sz="1100" b="0">
              <a:solidFill>
                <a:sysClr val="windowText" lastClr="000000"/>
              </a:solidFill>
            </a:rPr>
            <a:t>en feuille 1.   (Excel fait la différence au moindre écart de caractère)</a:t>
          </a:r>
        </a:p>
        <a:p>
          <a:r>
            <a:rPr lang="fr-FR" sz="1100" b="0">
              <a:solidFill>
                <a:sysClr val="windowText" lastClr="000000"/>
              </a:solidFill>
            </a:rPr>
            <a:t>Ce serait la seule liste modifiable, servant de liste "inscriptions"</a:t>
          </a:r>
        </a:p>
        <a:p>
          <a:endParaRPr lang="fr-FR" sz="1100" b="0">
            <a:solidFill>
              <a:sysClr val="windowText" lastClr="000000"/>
            </a:solidFill>
          </a:endParaRPr>
        </a:p>
        <a:p>
          <a:r>
            <a:rPr lang="fr-FR" sz="1100" b="0">
              <a:solidFill>
                <a:sysClr val="windowText" lastClr="000000"/>
              </a:solidFill>
            </a:rPr>
            <a:t>les cellules en jaune sont à copier-coller </a:t>
          </a:r>
          <a:r>
            <a:rPr lang="fr-FR" sz="1100" b="0" u="sng">
              <a:solidFill>
                <a:sysClr val="windowText" lastClr="000000"/>
              </a:solidFill>
            </a:rPr>
            <a:t>par colonne</a:t>
          </a:r>
          <a:r>
            <a:rPr lang="fr-FR" sz="1100" b="0" u="none">
              <a:solidFill>
                <a:sysClr val="windowText" lastClr="000000"/>
              </a:solidFill>
            </a:rPr>
            <a:t>, dans les emplacements respectifs successifs, </a:t>
          </a:r>
          <a:r>
            <a:rPr lang="fr-FR" sz="1100" b="1" u="sng">
              <a:solidFill>
                <a:sysClr val="windowText" lastClr="000000"/>
              </a:solidFill>
            </a:rPr>
            <a:t>en conservant les 3 +2  </a:t>
          </a:r>
          <a:r>
            <a:rPr lang="fr-FR" sz="1100" b="0" u="sng">
              <a:solidFill>
                <a:sysClr val="windowText" lastClr="000000"/>
              </a:solidFill>
            </a:rPr>
            <a:t>lignes intercalaires </a:t>
          </a:r>
        </a:p>
        <a:p>
          <a:r>
            <a:rPr lang="fr-FR" sz="1100" b="0" u="none">
              <a:solidFill>
                <a:sysClr val="windowText" lastClr="000000"/>
              </a:solidFill>
            </a:rPr>
            <a:t>entre les sous-tableaux, puisqu'elles se réfèrent à 10 lignes "glissantes".</a:t>
          </a:r>
        </a:p>
        <a:p>
          <a:r>
            <a:rPr lang="fr-FR" sz="1100" b="0" u="none">
              <a:solidFill>
                <a:sysClr val="windowText" lastClr="000000"/>
              </a:solidFill>
            </a:rPr>
            <a:t>sinon,</a:t>
          </a:r>
          <a:r>
            <a:rPr lang="fr-FR" sz="1100" b="0" u="none" baseline="0">
              <a:solidFill>
                <a:sysClr val="windowText" lastClr="000000"/>
              </a:solidFill>
            </a:rPr>
            <a:t> les formules seraient à modifier tableau par tableau et donc très fastidieux.</a:t>
          </a:r>
        </a:p>
        <a:p>
          <a:endParaRPr lang="fr-FR" sz="1100" b="0" u="none" baseline="0">
            <a:solidFill>
              <a:sysClr val="windowText" lastClr="000000"/>
            </a:solidFill>
          </a:endParaRPr>
        </a:p>
        <a:p>
          <a:r>
            <a:rPr lang="fr-FR" sz="1100" b="0" u="none" baseline="0">
              <a:solidFill>
                <a:sysClr val="windowText" lastClr="000000"/>
              </a:solidFill>
            </a:rPr>
            <a:t>en feuille "Résumé" le cumul des points est établi sur 2 formules, en fonction de </a:t>
          </a:r>
        </a:p>
        <a:p>
          <a:r>
            <a:rPr lang="fr-FR" sz="1100" b="0" u="none" baseline="0">
              <a:solidFill>
                <a:sysClr val="windowText" lastClr="000000"/>
              </a:solidFill>
            </a:rPr>
            <a:t>la "géographie" des sources</a:t>
          </a:r>
        </a:p>
        <a:p>
          <a:endParaRPr lang="fr-FR" sz="1100" b="0" u="none" baseline="0">
            <a:solidFill>
              <a:sysClr val="windowText" lastClr="000000"/>
            </a:solidFill>
          </a:endParaRPr>
        </a:p>
        <a:p>
          <a:r>
            <a:rPr lang="fr-FR" sz="1100" b="0" u="none" baseline="0">
              <a:solidFill>
                <a:sysClr val="windowText" lastClr="000000"/>
              </a:solidFill>
            </a:rPr>
            <a:t>il est à noter que ce genre de présentation "tableau de scores symétrique" </a:t>
          </a:r>
        </a:p>
        <a:p>
          <a:r>
            <a:rPr lang="fr-FR" sz="1100" b="0" u="none" baseline="0">
              <a:solidFill>
                <a:sysClr val="windowText" lastClr="000000"/>
              </a:solidFill>
            </a:rPr>
            <a:t>prédispose au dédoublement des fonctions, dans leur libellé, car Excel calcule</a:t>
          </a:r>
        </a:p>
        <a:p>
          <a:r>
            <a:rPr lang="fr-FR" sz="1100" b="0" u="none" baseline="0">
              <a:solidFill>
                <a:sysClr val="windowText" lastClr="000000"/>
              </a:solidFill>
            </a:rPr>
            <a:t>de gauche à droite.</a:t>
          </a:r>
        </a:p>
        <a:p>
          <a:endParaRPr lang="fr-FR" sz="1100" b="0" u="none" baseline="0">
            <a:solidFill>
              <a:sysClr val="windowText" lastClr="000000"/>
            </a:solidFill>
          </a:endParaRPr>
        </a:p>
      </xdr:txBody>
    </xdr:sp>
    <xdr:clientData/>
  </xdr:oneCellAnchor>
  <xdr:twoCellAnchor editAs="oneCell">
    <xdr:from>
      <xdr:col>15</xdr:col>
      <xdr:colOff>295277</xdr:colOff>
      <xdr:row>15</xdr:row>
      <xdr:rowOff>180975</xdr:rowOff>
    </xdr:from>
    <xdr:to>
      <xdr:col>16</xdr:col>
      <xdr:colOff>228600</xdr:colOff>
      <xdr:row>18</xdr:row>
      <xdr:rowOff>142875</xdr:rowOff>
    </xdr:to>
    <xdr:pic>
      <xdr:nvPicPr>
        <xdr:cNvPr id="5" name="Image 4" descr="C:\Program Files\Microsoft Office\MEDIA\CAGCAT10\j0293236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82902" y="3038475"/>
          <a:ext cx="695323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2"/>
  <sheetViews>
    <sheetView workbookViewId="0">
      <selection activeCell="F24" sqref="F24"/>
    </sheetView>
  </sheetViews>
  <sheetFormatPr baseColWidth="10" defaultRowHeight="15" x14ac:dyDescent="0.25"/>
  <cols>
    <col min="2" max="2" width="34.28515625" customWidth="1"/>
    <col min="5" max="5" width="31.85546875" customWidth="1"/>
    <col min="6" max="6" width="9.140625" customWidth="1"/>
    <col min="7" max="7" width="8.5703125" customWidth="1"/>
    <col min="8" max="8" width="8.28515625" customWidth="1"/>
    <col min="9" max="9" width="7.42578125" customWidth="1"/>
    <col min="10" max="10" width="7.85546875" customWidth="1"/>
  </cols>
  <sheetData>
    <row r="3" spans="1:13" x14ac:dyDescent="0.25">
      <c r="A3">
        <v>1</v>
      </c>
      <c r="B3" t="s">
        <v>0</v>
      </c>
      <c r="D3" s="9" t="s">
        <v>10</v>
      </c>
      <c r="E3" s="9"/>
      <c r="F3" s="9"/>
      <c r="G3" s="9"/>
      <c r="H3" s="9"/>
      <c r="I3" s="9"/>
      <c r="J3" s="9"/>
      <c r="K3" s="9"/>
      <c r="L3" s="9"/>
      <c r="M3" s="9"/>
    </row>
    <row r="4" spans="1:13" x14ac:dyDescent="0.25">
      <c r="A4">
        <v>2</v>
      </c>
      <c r="B4" t="s">
        <v>1</v>
      </c>
      <c r="D4" s="3" t="s">
        <v>11</v>
      </c>
      <c r="E4" s="3" t="s">
        <v>12</v>
      </c>
      <c r="F4" s="3" t="s">
        <v>13</v>
      </c>
      <c r="G4" s="3" t="s">
        <v>17</v>
      </c>
      <c r="H4" s="3" t="s">
        <v>15</v>
      </c>
      <c r="I4" s="3" t="s">
        <v>14</v>
      </c>
      <c r="J4" s="3" t="s">
        <v>16</v>
      </c>
      <c r="K4" s="3" t="s">
        <v>18</v>
      </c>
      <c r="L4" s="3" t="s">
        <v>19</v>
      </c>
      <c r="M4" s="3" t="s">
        <v>20</v>
      </c>
    </row>
    <row r="5" spans="1:13" x14ac:dyDescent="0.25">
      <c r="A5">
        <v>3</v>
      </c>
      <c r="B5" t="s">
        <v>2</v>
      </c>
      <c r="D5" s="3">
        <v>1</v>
      </c>
      <c r="E5" s="4" t="s">
        <v>0</v>
      </c>
      <c r="F5" s="3">
        <v>19</v>
      </c>
      <c r="G5" s="3">
        <v>7</v>
      </c>
      <c r="H5" s="3">
        <v>6</v>
      </c>
      <c r="I5" s="3">
        <v>0</v>
      </c>
      <c r="J5" s="3">
        <v>1</v>
      </c>
      <c r="K5" s="3">
        <v>256</v>
      </c>
      <c r="L5" s="3">
        <v>148</v>
      </c>
      <c r="M5" s="3">
        <v>108</v>
      </c>
    </row>
    <row r="6" spans="1:13" x14ac:dyDescent="0.25">
      <c r="A6">
        <v>4</v>
      </c>
      <c r="B6" t="s">
        <v>3</v>
      </c>
      <c r="D6" s="3">
        <v>2</v>
      </c>
      <c r="E6" s="4" t="s">
        <v>1</v>
      </c>
      <c r="F6" s="3">
        <v>18</v>
      </c>
      <c r="G6" s="3">
        <v>7</v>
      </c>
      <c r="H6" s="3">
        <v>5</v>
      </c>
      <c r="I6" s="3">
        <v>1</v>
      </c>
      <c r="J6" s="3">
        <v>1</v>
      </c>
      <c r="K6" s="3">
        <v>238</v>
      </c>
      <c r="L6" s="3">
        <v>185</v>
      </c>
      <c r="M6" s="3">
        <v>53</v>
      </c>
    </row>
    <row r="7" spans="1:13" x14ac:dyDescent="0.25">
      <c r="A7">
        <v>5</v>
      </c>
      <c r="B7" t="s">
        <v>4</v>
      </c>
      <c r="D7" s="3">
        <v>3</v>
      </c>
      <c r="E7" s="4" t="s">
        <v>2</v>
      </c>
      <c r="F7" s="3">
        <v>15</v>
      </c>
      <c r="G7" s="3">
        <v>6</v>
      </c>
      <c r="H7" s="3">
        <v>4</v>
      </c>
      <c r="I7" s="3">
        <v>1</v>
      </c>
      <c r="J7" s="3">
        <v>1</v>
      </c>
      <c r="K7" s="3">
        <v>161</v>
      </c>
      <c r="L7" s="3">
        <v>131</v>
      </c>
      <c r="M7" s="3">
        <v>30</v>
      </c>
    </row>
    <row r="8" spans="1:13" x14ac:dyDescent="0.25">
      <c r="A8">
        <v>6</v>
      </c>
      <c r="B8" t="s">
        <v>5</v>
      </c>
      <c r="D8" s="3">
        <v>4</v>
      </c>
      <c r="E8" s="4" t="s">
        <v>3</v>
      </c>
      <c r="F8" s="3">
        <v>14</v>
      </c>
      <c r="G8" s="3">
        <v>6</v>
      </c>
      <c r="H8" s="3">
        <v>4</v>
      </c>
      <c r="I8" s="3">
        <v>0</v>
      </c>
      <c r="J8" s="3">
        <v>2</v>
      </c>
      <c r="K8" s="3">
        <v>192</v>
      </c>
      <c r="L8" s="3">
        <v>163</v>
      </c>
      <c r="M8" s="3">
        <v>29</v>
      </c>
    </row>
    <row r="9" spans="1:13" x14ac:dyDescent="0.25">
      <c r="A9">
        <v>7</v>
      </c>
      <c r="B9" t="s">
        <v>6</v>
      </c>
      <c r="D9" s="3">
        <v>5</v>
      </c>
      <c r="E9" s="4" t="s">
        <v>4</v>
      </c>
      <c r="F9" s="3">
        <v>14</v>
      </c>
      <c r="G9" s="3">
        <v>6</v>
      </c>
      <c r="H9" s="3">
        <v>4</v>
      </c>
      <c r="I9" s="3">
        <v>0</v>
      </c>
      <c r="J9" s="3">
        <v>2</v>
      </c>
      <c r="K9" s="3">
        <v>143</v>
      </c>
      <c r="L9" s="3">
        <v>130</v>
      </c>
      <c r="M9" s="3">
        <v>13</v>
      </c>
    </row>
    <row r="10" spans="1:13" x14ac:dyDescent="0.25">
      <c r="A10">
        <v>8</v>
      </c>
      <c r="B10" t="s">
        <v>7</v>
      </c>
      <c r="D10" s="3">
        <v>6</v>
      </c>
      <c r="E10" s="4" t="s">
        <v>5</v>
      </c>
      <c r="F10" s="3">
        <v>10</v>
      </c>
      <c r="G10" s="3">
        <v>6</v>
      </c>
      <c r="H10" s="3">
        <v>2</v>
      </c>
      <c r="I10" s="3">
        <v>0</v>
      </c>
      <c r="J10" s="3">
        <v>4</v>
      </c>
      <c r="K10" s="3">
        <v>136</v>
      </c>
      <c r="L10" s="3">
        <v>150</v>
      </c>
      <c r="M10" s="3">
        <v>-14</v>
      </c>
    </row>
    <row r="11" spans="1:13" x14ac:dyDescent="0.25">
      <c r="A11">
        <v>9</v>
      </c>
      <c r="B11" t="s">
        <v>8</v>
      </c>
      <c r="D11" s="3">
        <v>7</v>
      </c>
      <c r="E11" s="4" t="s">
        <v>6</v>
      </c>
      <c r="F11" s="3">
        <v>8</v>
      </c>
      <c r="G11" s="3">
        <v>6</v>
      </c>
      <c r="H11" s="3">
        <v>1</v>
      </c>
      <c r="I11" s="3">
        <v>0</v>
      </c>
      <c r="J11" s="3">
        <v>5</v>
      </c>
      <c r="K11" s="3">
        <v>100</v>
      </c>
      <c r="L11" s="3">
        <v>159</v>
      </c>
      <c r="M11" s="3">
        <v>-59</v>
      </c>
    </row>
    <row r="12" spans="1:13" x14ac:dyDescent="0.25">
      <c r="A12">
        <v>10</v>
      </c>
      <c r="B12" t="s">
        <v>9</v>
      </c>
      <c r="D12" s="3">
        <v>8</v>
      </c>
      <c r="E12" s="4" t="s">
        <v>7</v>
      </c>
      <c r="F12" s="3">
        <v>8</v>
      </c>
      <c r="G12" s="3">
        <v>6</v>
      </c>
      <c r="H12" s="3">
        <v>1</v>
      </c>
      <c r="I12" s="3">
        <v>0</v>
      </c>
      <c r="J12" s="3">
        <v>5</v>
      </c>
      <c r="K12" s="3">
        <v>155</v>
      </c>
      <c r="L12" s="3">
        <v>234</v>
      </c>
      <c r="M12" s="3">
        <v>-79</v>
      </c>
    </row>
    <row r="13" spans="1:13" x14ac:dyDescent="0.25">
      <c r="D13" s="3">
        <v>9</v>
      </c>
      <c r="E13" s="4" t="s">
        <v>8</v>
      </c>
      <c r="F13" s="3">
        <v>6</v>
      </c>
      <c r="G13" s="3">
        <v>6</v>
      </c>
      <c r="H13" s="3">
        <v>0</v>
      </c>
      <c r="I13" s="3">
        <v>0</v>
      </c>
      <c r="J13" s="3">
        <v>6</v>
      </c>
      <c r="K13" s="3">
        <v>117</v>
      </c>
      <c r="L13" s="3">
        <v>198</v>
      </c>
      <c r="M13" s="3">
        <v>-81</v>
      </c>
    </row>
    <row r="14" spans="1:13" x14ac:dyDescent="0.25">
      <c r="D14" s="3">
        <v>10</v>
      </c>
      <c r="E14" s="4"/>
      <c r="F14" s="3"/>
      <c r="G14" s="3"/>
      <c r="H14" s="3"/>
      <c r="I14" s="3"/>
      <c r="J14" s="3"/>
      <c r="K14" s="3"/>
      <c r="L14" s="3"/>
      <c r="M14" s="3"/>
    </row>
    <row r="19" spans="3:5" x14ac:dyDescent="0.25">
      <c r="C19" s="10" t="s">
        <v>36</v>
      </c>
      <c r="D19" s="10"/>
      <c r="E19" s="6" t="s">
        <v>0</v>
      </c>
    </row>
    <row r="20" spans="3:5" x14ac:dyDescent="0.25">
      <c r="C20" s="5"/>
      <c r="D20" s="5"/>
      <c r="E20" s="4"/>
    </row>
    <row r="21" spans="3:5" x14ac:dyDescent="0.25">
      <c r="C21" s="11" t="s">
        <v>37</v>
      </c>
      <c r="D21" s="11"/>
      <c r="E21" s="7" t="s">
        <v>4</v>
      </c>
    </row>
    <row r="22" spans="3:5" x14ac:dyDescent="0.25">
      <c r="C22" s="5"/>
      <c r="D22" s="5"/>
    </row>
  </sheetData>
  <mergeCells count="3">
    <mergeCell ref="D3:M3"/>
    <mergeCell ref="C19:D19"/>
    <mergeCell ref="C21:D2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R180"/>
  <sheetViews>
    <sheetView tabSelected="1" showRuler="0" showWhiteSpace="0" topLeftCell="H1" zoomScaleNormal="100" workbookViewId="0">
      <selection activeCell="P2" sqref="P2"/>
    </sheetView>
  </sheetViews>
  <sheetFormatPr baseColWidth="10" defaultRowHeight="15" x14ac:dyDescent="0.25"/>
  <cols>
    <col min="4" max="4" width="34.28515625" customWidth="1"/>
    <col min="5" max="6" width="5.28515625" customWidth="1"/>
    <col min="7" max="7" width="34.28515625" customWidth="1"/>
    <col min="8" max="8" width="0.85546875" customWidth="1"/>
    <col min="9" max="9" width="0.7109375" customWidth="1"/>
    <col min="11" max="11" width="34.28515625" customWidth="1"/>
    <col min="13" max="13" width="34.28515625" customWidth="1"/>
    <col min="16" max="16" width="11.42578125" customWidth="1"/>
    <col min="18" max="18" width="34.42578125" customWidth="1"/>
  </cols>
  <sheetData>
    <row r="4" spans="2:18" x14ac:dyDescent="0.25">
      <c r="B4" t="s">
        <v>21</v>
      </c>
      <c r="D4" s="12" t="s">
        <v>22</v>
      </c>
      <c r="E4" s="12"/>
      <c r="F4" s="12"/>
      <c r="G4" s="12"/>
      <c r="H4" s="12"/>
      <c r="I4" s="12"/>
      <c r="R4" t="s">
        <v>30</v>
      </c>
    </row>
    <row r="5" spans="2:18" x14ac:dyDescent="0.25">
      <c r="D5" t="s">
        <v>23</v>
      </c>
      <c r="E5" s="1" t="s">
        <v>24</v>
      </c>
      <c r="F5" s="1" t="s">
        <v>24</v>
      </c>
      <c r="G5" t="s">
        <v>25</v>
      </c>
      <c r="H5" s="8"/>
      <c r="I5" s="8"/>
      <c r="J5" s="8" t="s">
        <v>47</v>
      </c>
      <c r="L5" t="s">
        <v>13</v>
      </c>
      <c r="N5" t="s">
        <v>13</v>
      </c>
      <c r="R5" t="s">
        <v>0</v>
      </c>
    </row>
    <row r="6" spans="2:18" x14ac:dyDescent="0.25">
      <c r="D6" s="1" t="str">
        <f>Feuil1!B11</f>
        <v>Pana Loisirs</v>
      </c>
      <c r="E6" s="1">
        <v>13</v>
      </c>
      <c r="F6" s="1">
        <v>26</v>
      </c>
      <c r="G6" s="1" t="str">
        <f>R9</f>
        <v>JA Isle HB</v>
      </c>
      <c r="H6" s="8">
        <f>E6</f>
        <v>13</v>
      </c>
      <c r="I6" s="8">
        <f>F6</f>
        <v>26</v>
      </c>
      <c r="K6" t="s">
        <v>0</v>
      </c>
      <c r="L6" s="19">
        <f>SUMPRODUCT((D1:F10=K6)*(E1:E10&gt;F1:F10)*3)+SUMPRODUCT((G1:G10=K6)*(H1:H10&lt;I1:I10)*3)+SUMPRODUCT((D1:F10=K6)*(E1:E10&gt;0)*(E1:E10=F1:F10)*2)+SUMPRODUCT((G1:I10=K6)*(H1:H10&gt;0)*(H1:H10=I1:I10)*2)+SUMPRODUCT((D1:F10=K6)*(E1:E10&lt;F1:F10))+SUMPRODUCT((G1:I10=K6)*(H1:H10&gt;I1:I10))</f>
        <v>1</v>
      </c>
      <c r="M6" t="s">
        <v>5</v>
      </c>
      <c r="N6" s="19">
        <f>SUMPRODUCT((D1:F10=M6)*(E1:E10&gt;F1:F10)*3)+SUMPRODUCT((G1:G10=M6)*(H1:H10&lt;I1:I10)*3)+SUMPRODUCT((D1:F10=M6)*(E1:E10&gt;0)*(E1:E10=F1:F10)*2)+SUMPRODUCT((G1:I10=M6)*(H1:H10&gt;0)*(H1:H10=I1:I10)*2)+SUMPRODUCT((D1:F10=M6)*(E1:E10&lt;F1:F10))+SUMPRODUCT((G1:I10=M6)*(H1:H10&gt;I1:I10))</f>
        <v>1</v>
      </c>
      <c r="R6" t="s">
        <v>1</v>
      </c>
    </row>
    <row r="7" spans="2:18" x14ac:dyDescent="0.25">
      <c r="D7" s="1" t="str">
        <f>R8</f>
        <v>Rochechouart / Saint-Junien HB 87</v>
      </c>
      <c r="E7" s="1">
        <v>29</v>
      </c>
      <c r="F7" s="1">
        <v>18</v>
      </c>
      <c r="G7" s="1" t="str">
        <f>R11</f>
        <v>Capo Limoges HB</v>
      </c>
      <c r="H7" s="8">
        <f t="shared" ref="H7:H86" si="0">E7</f>
        <v>29</v>
      </c>
      <c r="I7" s="8">
        <f t="shared" ref="I7:I86" si="1">F7</f>
        <v>18</v>
      </c>
      <c r="K7" t="s">
        <v>1</v>
      </c>
      <c r="L7" s="19">
        <f t="shared" ref="L7:L10" si="2">SUMPRODUCT((D2:F11=K7)*(E2:E11&gt;F2:F11)*3)+SUMPRODUCT((G2:G11=K7)*(H2:H11&lt;I2:I11)*3)+SUMPRODUCT((D2:F11=K7)*(E2:E11&gt;0)*(E2:E11=F2:F11)*2)+SUMPRODUCT((G2:I11=K7)*(H2:H11&gt;0)*(H2:H11=I2:I11)*2)+SUMPRODUCT((D2:F11=K7)*(E2:E11&lt;F2:F11))+SUMPRODUCT((G2:I11=K7)*(H2:H11&gt;I2:I11))</f>
        <v>3</v>
      </c>
      <c r="M7" t="s">
        <v>6</v>
      </c>
      <c r="N7" s="19">
        <f t="shared" ref="N7:N10" si="3">SUMPRODUCT((D2:F11=M7)*(E2:E11&gt;F2:F11)*3)+SUMPRODUCT((G2:G11=M7)*(H2:H11&lt;I2:I11)*3)+SUMPRODUCT((D2:F11=M7)*(E2:E11&gt;0)*(E2:E11=F2:F11)*2)+SUMPRODUCT((G2:I11=M7)*(H2:H11&gt;0)*(H2:H11=I2:I11)*2)+SUMPRODUCT((D2:F11=M7)*(E2:E11&lt;F2:F11))+SUMPRODUCT((G2:I11=M7)*(H2:H11&gt;I2:I11))</f>
        <v>1</v>
      </c>
      <c r="R7" t="s">
        <v>2</v>
      </c>
    </row>
    <row r="8" spans="2:18" x14ac:dyDescent="0.25">
      <c r="D8" s="1" t="str">
        <f>R12</f>
        <v>E. Châteauneuf / Boisseuil</v>
      </c>
      <c r="E8" s="1">
        <v>0</v>
      </c>
      <c r="F8" s="1">
        <v>0</v>
      </c>
      <c r="G8" s="1" t="str">
        <f>R14</f>
        <v>Exempt</v>
      </c>
      <c r="H8" s="8">
        <f t="shared" si="0"/>
        <v>0</v>
      </c>
      <c r="I8" s="8">
        <f t="shared" si="1"/>
        <v>0</v>
      </c>
      <c r="K8" t="s">
        <v>2</v>
      </c>
      <c r="L8" s="19">
        <f t="shared" si="2"/>
        <v>3</v>
      </c>
      <c r="M8" t="s">
        <v>7</v>
      </c>
      <c r="N8" s="19">
        <f t="shared" si="3"/>
        <v>0</v>
      </c>
      <c r="R8" t="s">
        <v>3</v>
      </c>
    </row>
    <row r="9" spans="2:18" x14ac:dyDescent="0.25">
      <c r="D9" s="1" t="str">
        <f>R6</f>
        <v>ASPTT Limoges HB</v>
      </c>
      <c r="E9" s="1">
        <v>30</v>
      </c>
      <c r="F9" s="1">
        <v>25</v>
      </c>
      <c r="G9" s="1" t="str">
        <f>R5</f>
        <v>AL Palais sur Vienne</v>
      </c>
      <c r="H9" s="8">
        <f t="shared" si="0"/>
        <v>30</v>
      </c>
      <c r="I9" s="8">
        <f t="shared" si="1"/>
        <v>25</v>
      </c>
      <c r="K9" t="s">
        <v>3</v>
      </c>
      <c r="L9" s="19">
        <f t="shared" si="2"/>
        <v>3</v>
      </c>
      <c r="M9" t="s">
        <v>8</v>
      </c>
      <c r="N9" s="19">
        <f t="shared" si="3"/>
        <v>1</v>
      </c>
      <c r="R9" t="s">
        <v>4</v>
      </c>
    </row>
    <row r="10" spans="2:18" x14ac:dyDescent="0.25">
      <c r="D10" s="1" t="str">
        <f>R10</f>
        <v>HBC Objat Corrèze</v>
      </c>
      <c r="E10" s="1">
        <v>16</v>
      </c>
      <c r="F10" s="1">
        <v>25</v>
      </c>
      <c r="G10" s="1" t="str">
        <f>R7</f>
        <v>HB Brive Corrèze</v>
      </c>
      <c r="H10" s="8">
        <f t="shared" si="0"/>
        <v>16</v>
      </c>
      <c r="I10" s="8">
        <f t="shared" si="1"/>
        <v>25</v>
      </c>
      <c r="K10" t="s">
        <v>4</v>
      </c>
      <c r="L10" s="19">
        <f t="shared" si="2"/>
        <v>3</v>
      </c>
      <c r="N10" s="19">
        <f t="shared" si="3"/>
        <v>0</v>
      </c>
      <c r="O10" s="23" t="s">
        <v>48</v>
      </c>
      <c r="R10" t="s">
        <v>5</v>
      </c>
    </row>
    <row r="11" spans="2:18" x14ac:dyDescent="0.25">
      <c r="D11" s="8"/>
      <c r="E11" s="8"/>
      <c r="F11" s="8"/>
      <c r="G11" s="8"/>
      <c r="H11" s="8"/>
      <c r="I11" s="8"/>
      <c r="R11" t="s">
        <v>6</v>
      </c>
    </row>
    <row r="12" spans="2:18" x14ac:dyDescent="0.25">
      <c r="D12" s="8"/>
      <c r="E12" s="8"/>
      <c r="F12" s="8"/>
      <c r="G12" s="8"/>
      <c r="H12" s="8"/>
      <c r="I12" s="8"/>
      <c r="R12" t="s">
        <v>7</v>
      </c>
    </row>
    <row r="13" spans="2:18" x14ac:dyDescent="0.25">
      <c r="H13" s="8"/>
      <c r="I13" s="8"/>
      <c r="R13" t="s">
        <v>8</v>
      </c>
    </row>
    <row r="14" spans="2:18" x14ac:dyDescent="0.25">
      <c r="B14" t="s">
        <v>26</v>
      </c>
      <c r="D14" s="12" t="s">
        <v>22</v>
      </c>
      <c r="E14" s="12"/>
      <c r="F14" s="12"/>
      <c r="G14" s="12"/>
      <c r="H14" s="8"/>
      <c r="I14" s="8"/>
      <c r="R14" t="s">
        <v>9</v>
      </c>
    </row>
    <row r="15" spans="2:18" x14ac:dyDescent="0.25">
      <c r="D15" t="s">
        <v>23</v>
      </c>
      <c r="E15" s="1" t="s">
        <v>24</v>
      </c>
      <c r="F15" s="1" t="s">
        <v>24</v>
      </c>
      <c r="G15" t="s">
        <v>25</v>
      </c>
      <c r="H15" s="8"/>
      <c r="I15" s="8"/>
      <c r="J15" s="8" t="s">
        <v>47</v>
      </c>
      <c r="L15" t="s">
        <v>13</v>
      </c>
      <c r="N15" t="s">
        <v>13</v>
      </c>
    </row>
    <row r="16" spans="2:18" x14ac:dyDescent="0.25">
      <c r="D16" s="1" t="str">
        <f>R7</f>
        <v>HB Brive Corrèze</v>
      </c>
      <c r="E16" s="1">
        <v>24</v>
      </c>
      <c r="F16" s="1">
        <v>24</v>
      </c>
      <c r="G16" s="1" t="str">
        <f>R6</f>
        <v>ASPTT Limoges HB</v>
      </c>
      <c r="H16" s="8">
        <f t="shared" si="0"/>
        <v>24</v>
      </c>
      <c r="I16" s="8">
        <f t="shared" si="1"/>
        <v>24</v>
      </c>
      <c r="K16" t="s">
        <v>0</v>
      </c>
      <c r="L16" s="19">
        <f>SUMPRODUCT((D11:F20=K16)*(E11:E20&gt;F11:F20)*3)+SUMPRODUCT((G11:G20=K16)*(H11:H20&lt;I11:I20)*3)+SUMPRODUCT((D11:F20=K16)*(E11:E20&gt;0)*(E11:E20=F11:F20)*2)+SUMPRODUCT((G11:I20=K16)*(H11:H20&gt;0)*(H11:H20=I11:I20)*2)+SUMPRODUCT((D11:F20=K16)*(E11:E20&lt;F11:F20))+SUMPRODUCT((G11:I20=K16)*(H11:H20&gt;I11:I20))</f>
        <v>3</v>
      </c>
      <c r="M16" t="s">
        <v>5</v>
      </c>
      <c r="N16" s="19">
        <f>SUMPRODUCT((D11:F20=M16)*(E11:E20&gt;F11:F20)*3)+SUMPRODUCT((G11:G20=M16)*(H11:H20&lt;I11:I20)*3)+SUMPRODUCT((D11:F20=M16)*(E11:E20&gt;0)*(E11:E20=F11:F20)*2)+SUMPRODUCT((G11:I20=M16)*(H11:H20&gt;0)*(H11:H20=I11:I20)*2)+SUMPRODUCT((D11:F20=M16)*(E11:E20&lt;F11:F20))+SUMPRODUCT((G11:I20=M16)*(H11:H20&gt;I11:I20))</f>
        <v>1</v>
      </c>
    </row>
    <row r="17" spans="2:14" x14ac:dyDescent="0.25">
      <c r="D17" s="1" t="str">
        <f>R5</f>
        <v>AL Palais sur Vienne</v>
      </c>
      <c r="E17" s="1">
        <v>45</v>
      </c>
      <c r="F17" s="1">
        <v>21</v>
      </c>
      <c r="G17" s="1" t="str">
        <f>R12</f>
        <v>E. Châteauneuf / Boisseuil</v>
      </c>
      <c r="H17" s="8">
        <f t="shared" si="0"/>
        <v>45</v>
      </c>
      <c r="I17" s="8">
        <f t="shared" si="1"/>
        <v>21</v>
      </c>
      <c r="K17" t="s">
        <v>1</v>
      </c>
      <c r="L17" s="19">
        <f t="shared" ref="L17:L20" si="4">SUMPRODUCT((D12:F21=K17)*(E12:E21&gt;F12:F21)*3)+SUMPRODUCT((G12:G21=K17)*(H12:H21&lt;I12:I21)*3)+SUMPRODUCT((D12:F21=K17)*(E12:E21&gt;0)*(E12:E21=F12:F21)*2)+SUMPRODUCT((G12:I21=K17)*(H12:H21&gt;0)*(H12:H21=I12:I21)*2)+SUMPRODUCT((D12:F21=K17)*(E12:E21&lt;F12:F21))+SUMPRODUCT((G12:I21=K17)*(H12:H21&gt;I12:I21))</f>
        <v>2</v>
      </c>
      <c r="M17" t="s">
        <v>6</v>
      </c>
      <c r="N17" s="19">
        <f t="shared" ref="N17:N20" si="5">SUMPRODUCT((D12:F21=M17)*(E12:E21&gt;F12:F21)*3)+SUMPRODUCT((G12:G21=M17)*(H12:H21&lt;I12:I21)*3)+SUMPRODUCT((D12:F21=M17)*(E12:E21&gt;0)*(E12:E21=F12:F21)*2)+SUMPRODUCT((G12:I21=M17)*(H12:H21&gt;0)*(H12:H21=I12:I21)*2)+SUMPRODUCT((D12:F21=M17)*(E12:E21&lt;F12:F21))+SUMPRODUCT((G12:I21=M17)*(H12:H21&gt;I12:I21))</f>
        <v>3</v>
      </c>
    </row>
    <row r="18" spans="2:14" x14ac:dyDescent="0.25">
      <c r="D18" s="1" t="str">
        <f>R14</f>
        <v>Exempt</v>
      </c>
      <c r="E18" s="1">
        <v>0</v>
      </c>
      <c r="F18" s="1">
        <v>0</v>
      </c>
      <c r="G18" s="1" t="str">
        <f>R8</f>
        <v>Rochechouart / Saint-Junien HB 87</v>
      </c>
      <c r="H18" s="8">
        <f t="shared" si="0"/>
        <v>0</v>
      </c>
      <c r="I18" s="8">
        <f t="shared" si="1"/>
        <v>0</v>
      </c>
      <c r="K18" t="s">
        <v>2</v>
      </c>
      <c r="L18" s="19">
        <f t="shared" si="4"/>
        <v>2</v>
      </c>
      <c r="M18" t="s">
        <v>7</v>
      </c>
      <c r="N18" s="19">
        <f t="shared" si="5"/>
        <v>1</v>
      </c>
    </row>
    <row r="19" spans="2:14" x14ac:dyDescent="0.25">
      <c r="D19" s="1" t="str">
        <f>R11</f>
        <v>Capo Limoges HB</v>
      </c>
      <c r="E19" s="1">
        <v>24</v>
      </c>
      <c r="F19" s="1">
        <v>19</v>
      </c>
      <c r="G19" s="1" t="str">
        <f>R13</f>
        <v>Pana Loisirs</v>
      </c>
      <c r="H19" s="8">
        <f t="shared" si="0"/>
        <v>24</v>
      </c>
      <c r="I19" s="8">
        <f t="shared" si="1"/>
        <v>19</v>
      </c>
      <c r="K19" t="s">
        <v>3</v>
      </c>
      <c r="L19" s="19">
        <f t="shared" si="4"/>
        <v>0</v>
      </c>
      <c r="M19" t="s">
        <v>8</v>
      </c>
      <c r="N19" s="19">
        <f t="shared" si="5"/>
        <v>1</v>
      </c>
    </row>
    <row r="20" spans="2:14" x14ac:dyDescent="0.25">
      <c r="D20" s="1" t="str">
        <f>R9</f>
        <v>JA Isle HB</v>
      </c>
      <c r="E20" s="1">
        <v>21</v>
      </c>
      <c r="F20" s="1">
        <v>19</v>
      </c>
      <c r="G20" s="1" t="str">
        <f>R10</f>
        <v>HBC Objat Corrèze</v>
      </c>
      <c r="H20" s="8">
        <f t="shared" si="0"/>
        <v>21</v>
      </c>
      <c r="I20" s="8">
        <f t="shared" si="1"/>
        <v>19</v>
      </c>
      <c r="K20" t="s">
        <v>4</v>
      </c>
      <c r="L20" s="19">
        <f t="shared" si="4"/>
        <v>3</v>
      </c>
      <c r="N20" s="19">
        <f t="shared" si="5"/>
        <v>0</v>
      </c>
    </row>
    <row r="21" spans="2:14" x14ac:dyDescent="0.25">
      <c r="H21" s="8"/>
      <c r="I21" s="8"/>
    </row>
    <row r="22" spans="2:14" x14ac:dyDescent="0.25">
      <c r="H22" s="8"/>
      <c r="I22" s="8"/>
    </row>
    <row r="23" spans="2:14" x14ac:dyDescent="0.25">
      <c r="H23" s="8"/>
      <c r="I23" s="8"/>
    </row>
    <row r="24" spans="2:14" x14ac:dyDescent="0.25">
      <c r="B24" t="s">
        <v>27</v>
      </c>
      <c r="D24" s="12" t="s">
        <v>22</v>
      </c>
      <c r="E24" s="12"/>
      <c r="F24" s="12"/>
      <c r="G24" s="12"/>
      <c r="H24" s="8"/>
      <c r="I24" s="8"/>
    </row>
    <row r="25" spans="2:14" x14ac:dyDescent="0.25">
      <c r="D25" t="s">
        <v>23</v>
      </c>
      <c r="E25" s="1" t="s">
        <v>24</v>
      </c>
      <c r="F25" s="1" t="s">
        <v>24</v>
      </c>
      <c r="G25" t="s">
        <v>25</v>
      </c>
      <c r="H25" s="8"/>
      <c r="I25" s="8"/>
      <c r="J25" s="8" t="s">
        <v>47</v>
      </c>
      <c r="L25" t="s">
        <v>13</v>
      </c>
      <c r="N25" t="s">
        <v>13</v>
      </c>
    </row>
    <row r="26" spans="2:14" x14ac:dyDescent="0.25">
      <c r="D26" s="1" t="str">
        <f>R7</f>
        <v>HB Brive Corrèze</v>
      </c>
      <c r="E26" s="1">
        <v>27</v>
      </c>
      <c r="F26" s="1">
        <v>19</v>
      </c>
      <c r="G26" s="1" t="str">
        <f>R9</f>
        <v>JA Isle HB</v>
      </c>
      <c r="H26" s="8">
        <f t="shared" si="0"/>
        <v>27</v>
      </c>
      <c r="I26" s="8">
        <f t="shared" si="1"/>
        <v>19</v>
      </c>
      <c r="K26" t="s">
        <v>0</v>
      </c>
      <c r="L26" s="19">
        <f>SUMPRODUCT((D21:F30=K26)*(E21:E30&gt;F21:F30)*3)+SUMPRODUCT((G21:G30=K26)*(H21:H30&lt;I21:I30)*3)+SUMPRODUCT((D21:F30=K26)*(E21:E30&gt;0)*(E21:E30=F21:F30)*2)+SUMPRODUCT((G21:I30=K26)*(H21:H30&gt;0)*(H21:H30=I21:I30)*2)+SUMPRODUCT((D21:F30=K26)*(E21:E30&lt;F21:F30))+SUMPRODUCT((G21:I30=K26)*(H21:H30&gt;I21:I30))</f>
        <v>3</v>
      </c>
      <c r="M26" t="s">
        <v>5</v>
      </c>
      <c r="N26" s="19">
        <f>SUMPRODUCT((D21:F30=M26)*(E21:E30&gt;F21:F30)*3)+SUMPRODUCT((G21:G30=M26)*(H21:H30&lt;I21:I30)*3)+SUMPRODUCT((D21:F30=M26)*(E21:E30&gt;0)*(E21:E30=F21:F30)*2)+SUMPRODUCT((G21:I30=M26)*(H21:H30&gt;0)*(H21:H30=I21:I30)*2)+SUMPRODUCT((D21:F30=M26)*(E21:E30&lt;F21:F30))+SUMPRODUCT((G21:I30=M26)*(H21:H30&gt;I21:I30))</f>
        <v>3</v>
      </c>
    </row>
    <row r="27" spans="2:14" x14ac:dyDescent="0.25">
      <c r="D27" s="1" t="str">
        <f>R13</f>
        <v>Pana Loisirs</v>
      </c>
      <c r="E27" s="1">
        <v>0</v>
      </c>
      <c r="F27" s="1">
        <v>0</v>
      </c>
      <c r="G27" s="1" t="str">
        <f>R14</f>
        <v>Exempt</v>
      </c>
      <c r="H27" s="8">
        <f t="shared" si="0"/>
        <v>0</v>
      </c>
      <c r="I27" s="8">
        <f t="shared" si="1"/>
        <v>0</v>
      </c>
      <c r="K27" t="s">
        <v>1</v>
      </c>
      <c r="L27" s="19">
        <f t="shared" ref="L27" si="6">SUMPRODUCT((D22:F31=K27)*(E22:E31&gt;F22:F31)*3)+SUMPRODUCT((G22:G31=K27)*(H22:H31&lt;I22:I31)*3)+SUMPRODUCT((D22:F31=K27)*(E22:E31&gt;0)*(E22:E31=F22:F31)*2)+SUMPRODUCT((G22:I31=K27)*(H22:H31&gt;0)*(H22:H31=I22:I31)*2)+SUMPRODUCT((D22:F31=K27)*(E22:E31&lt;F22:F31))+SUMPRODUCT((G22:I31=K27)*(H22:H31&gt;I22:I31))</f>
        <v>3</v>
      </c>
      <c r="M27" t="s">
        <v>6</v>
      </c>
      <c r="N27" s="19">
        <f t="shared" ref="N27:N30" si="7">SUMPRODUCT((D22:F31=M27)*(E22:E31&gt;F22:F31)*3)+SUMPRODUCT((G22:G31=M27)*(H22:H31&lt;I22:I31)*3)+SUMPRODUCT((D22:F31=M27)*(E22:E31&gt;0)*(E22:E31=F22:F31)*2)+SUMPRODUCT((G22:I31=M27)*(H22:H31&gt;0)*(H22:H31=I22:I31)*2)+SUMPRODUCT((D22:F31=M27)*(E22:E31&lt;F22:F31))+SUMPRODUCT((G22:I31=M27)*(H22:H31&gt;I22:I31))</f>
        <v>1</v>
      </c>
    </row>
    <row r="28" spans="2:14" x14ac:dyDescent="0.25">
      <c r="D28" s="1" t="str">
        <f>R8</f>
        <v>Rochechouart / Saint-Junien HB 87</v>
      </c>
      <c r="E28" s="1">
        <v>27</v>
      </c>
      <c r="F28" s="1">
        <v>38</v>
      </c>
      <c r="G28" s="1" t="str">
        <f>R5</f>
        <v>AL Palais sur Vienne</v>
      </c>
      <c r="H28" s="8">
        <f t="shared" si="0"/>
        <v>27</v>
      </c>
      <c r="I28" s="8">
        <f t="shared" si="1"/>
        <v>38</v>
      </c>
      <c r="K28" t="s">
        <v>2</v>
      </c>
      <c r="L28" s="19">
        <f>SUMPRODUCT((D23:F34=K28)*(E23:E34&gt;F23:F34)*3)+SUMPRODUCT((G23:G34=K28)*(H23:H34&lt;I23:I34)*3)+SUMPRODUCT((D23:F34=K28)*(E23:E34&gt;0)*(E23:E34=F23:F34)*2)+SUMPRODUCT((G23:I34=K28)*(H23:H34&gt;0)*(H23:H34=I23:I34)*2)+SUMPRODUCT((D23:F34=K28)*(E23:E34&lt;F23:F34))+SUMPRODUCT((G23:I34=K28)*(H23:H34&gt;I23:I34))</f>
        <v>3</v>
      </c>
      <c r="M28" t="s">
        <v>7</v>
      </c>
      <c r="N28" s="19">
        <f t="shared" si="7"/>
        <v>1</v>
      </c>
    </row>
    <row r="29" spans="2:14" x14ac:dyDescent="0.25">
      <c r="D29" s="1" t="str">
        <f>R12</f>
        <v>E. Châteauneuf / Boisseuil</v>
      </c>
      <c r="E29" s="1">
        <v>32</v>
      </c>
      <c r="F29" s="1">
        <v>51</v>
      </c>
      <c r="G29" s="1" t="str">
        <f>R6</f>
        <v>ASPTT Limoges HB</v>
      </c>
      <c r="H29" s="8">
        <f t="shared" si="0"/>
        <v>32</v>
      </c>
      <c r="I29" s="8">
        <f t="shared" si="1"/>
        <v>51</v>
      </c>
      <c r="K29" t="s">
        <v>3</v>
      </c>
      <c r="L29" s="19">
        <f>SUMPRODUCT((D24:F35=K29)*(E24:E35&gt;F24:F35)*3)+SUMPRODUCT((G24:G35=K29)*(H24:H35&lt;I24:I35)*3)+SUMPRODUCT((D24:F35=K29)*(E24:E35&gt;0)*(E24:E35=F24:F35)*2)+SUMPRODUCT((G24:I35=K29)*(H24:H35&gt;0)*(H24:H35=I24:I35)*2)+SUMPRODUCT((D24:F35=K29)*(E24:E35&lt;F24:F35))+SUMPRODUCT((G24:I35=K29)*(H24:H35&gt;I24:I35))</f>
        <v>1</v>
      </c>
      <c r="M29" t="s">
        <v>8</v>
      </c>
      <c r="N29" s="19">
        <f t="shared" si="7"/>
        <v>0</v>
      </c>
    </row>
    <row r="30" spans="2:14" x14ac:dyDescent="0.25">
      <c r="D30" s="1" t="str">
        <f>R10</f>
        <v>HBC Objat Corrèze</v>
      </c>
      <c r="E30" s="1">
        <v>20</v>
      </c>
      <c r="F30" s="1">
        <v>19</v>
      </c>
      <c r="G30" s="1" t="str">
        <f>R11</f>
        <v>Capo Limoges HB</v>
      </c>
      <c r="H30" s="8">
        <f t="shared" si="0"/>
        <v>20</v>
      </c>
      <c r="I30" s="8">
        <f t="shared" si="1"/>
        <v>19</v>
      </c>
      <c r="K30" t="s">
        <v>4</v>
      </c>
      <c r="L30" s="19">
        <f>SUMPRODUCT((D25:F36=K30)*(E25:E36&gt;F25:F36)*3)+SUMPRODUCT((G25:G36=K30)*(H25:H36&lt;I25:I36)*3)+SUMPRODUCT((D25:F36=K30)*(E25:E36&gt;0)*(E25:E36=F25:F36)*2)+SUMPRODUCT((G25:I36=K30)*(H25:H36&gt;0)*(H25:H36=I25:I36)*2)+SUMPRODUCT((D25:F36=K30)*(E25:E36&lt;F25:F36))+SUMPRODUCT((G25:I36=K30)*(H25:H36&gt;I25:I36))</f>
        <v>1</v>
      </c>
      <c r="N30" s="19">
        <f t="shared" si="7"/>
        <v>0</v>
      </c>
    </row>
    <row r="31" spans="2:14" x14ac:dyDescent="0.25">
      <c r="H31" s="8"/>
      <c r="I31" s="8"/>
    </row>
    <row r="32" spans="2:14" x14ac:dyDescent="0.25">
      <c r="H32" s="8"/>
      <c r="I32" s="8"/>
    </row>
    <row r="33" spans="2:14" x14ac:dyDescent="0.25">
      <c r="H33" s="8"/>
      <c r="I33" s="8"/>
    </row>
    <row r="34" spans="2:14" x14ac:dyDescent="0.25">
      <c r="B34" t="s">
        <v>28</v>
      </c>
      <c r="D34" s="12" t="s">
        <v>22</v>
      </c>
      <c r="E34" s="12"/>
      <c r="F34" s="12"/>
      <c r="G34" s="12"/>
      <c r="H34" s="8"/>
      <c r="I34" s="8"/>
    </row>
    <row r="35" spans="2:14" x14ac:dyDescent="0.25">
      <c r="D35" t="s">
        <v>23</v>
      </c>
      <c r="E35" s="1" t="s">
        <v>24</v>
      </c>
      <c r="F35" s="1" t="s">
        <v>24</v>
      </c>
      <c r="G35" t="s">
        <v>25</v>
      </c>
      <c r="H35" s="8"/>
      <c r="I35" s="8"/>
      <c r="J35" s="8" t="s">
        <v>47</v>
      </c>
      <c r="L35" t="s">
        <v>13</v>
      </c>
      <c r="N35" t="s">
        <v>13</v>
      </c>
    </row>
    <row r="36" spans="2:14" x14ac:dyDescent="0.25">
      <c r="D36" s="1" t="str">
        <f>R5</f>
        <v>AL Palais sur Vienne</v>
      </c>
      <c r="E36" s="1">
        <v>45</v>
      </c>
      <c r="F36" s="1">
        <v>16</v>
      </c>
      <c r="G36" s="1" t="str">
        <f>R13</f>
        <v>Pana Loisirs</v>
      </c>
      <c r="H36" s="8">
        <f t="shared" si="0"/>
        <v>45</v>
      </c>
      <c r="I36" s="8">
        <f t="shared" si="1"/>
        <v>16</v>
      </c>
      <c r="K36" t="s">
        <v>0</v>
      </c>
      <c r="L36">
        <v>3</v>
      </c>
      <c r="M36" t="s">
        <v>5</v>
      </c>
      <c r="N36">
        <v>0</v>
      </c>
    </row>
    <row r="37" spans="2:14" x14ac:dyDescent="0.25">
      <c r="D37" s="1" t="str">
        <f>R14</f>
        <v>Exempt</v>
      </c>
      <c r="E37" s="1">
        <v>0</v>
      </c>
      <c r="F37" s="1">
        <v>0</v>
      </c>
      <c r="G37" s="1" t="str">
        <f>R10</f>
        <v>HBC Objat Corrèze</v>
      </c>
      <c r="H37" s="8">
        <f t="shared" si="0"/>
        <v>0</v>
      </c>
      <c r="I37" s="8">
        <f t="shared" si="1"/>
        <v>0</v>
      </c>
      <c r="K37" t="s">
        <v>1</v>
      </c>
      <c r="L37">
        <v>3</v>
      </c>
      <c r="M37" t="s">
        <v>6</v>
      </c>
      <c r="N37">
        <v>1</v>
      </c>
    </row>
    <row r="38" spans="2:14" x14ac:dyDescent="0.25">
      <c r="D38" s="1" t="str">
        <f>R11</f>
        <v>Capo Limoges HB</v>
      </c>
      <c r="E38" s="1">
        <v>15</v>
      </c>
      <c r="F38" s="1">
        <v>25</v>
      </c>
      <c r="G38" s="1" t="str">
        <f>R9</f>
        <v>JA Isle HB</v>
      </c>
      <c r="H38" s="8">
        <f t="shared" si="0"/>
        <v>15</v>
      </c>
      <c r="I38" s="8">
        <f t="shared" si="1"/>
        <v>25</v>
      </c>
      <c r="K38" t="s">
        <v>2</v>
      </c>
      <c r="L38">
        <v>3</v>
      </c>
      <c r="M38" t="s">
        <v>7</v>
      </c>
      <c r="N38">
        <v>1</v>
      </c>
    </row>
    <row r="39" spans="2:14" x14ac:dyDescent="0.25">
      <c r="D39" s="1" t="str">
        <f>R12</f>
        <v>E. Châteauneuf / Boisseuil</v>
      </c>
      <c r="E39" s="1">
        <v>28</v>
      </c>
      <c r="F39" s="1">
        <v>33</v>
      </c>
      <c r="G39" s="1" t="str">
        <f>R7</f>
        <v>HB Brive Corrèze</v>
      </c>
      <c r="H39" s="8">
        <f t="shared" si="0"/>
        <v>28</v>
      </c>
      <c r="I39" s="8">
        <f t="shared" si="1"/>
        <v>33</v>
      </c>
      <c r="K39" t="s">
        <v>3</v>
      </c>
      <c r="L39">
        <v>1</v>
      </c>
      <c r="M39" t="s">
        <v>8</v>
      </c>
      <c r="N39">
        <v>1</v>
      </c>
    </row>
    <row r="40" spans="2:14" x14ac:dyDescent="0.25">
      <c r="D40" s="1" t="str">
        <f>R6</f>
        <v>ASPTT Limoges HB</v>
      </c>
      <c r="E40" s="1">
        <v>35</v>
      </c>
      <c r="F40" s="1">
        <v>27</v>
      </c>
      <c r="G40" s="1" t="str">
        <f>R8</f>
        <v>Rochechouart / Saint-Junien HB 87</v>
      </c>
      <c r="H40" s="8">
        <f t="shared" si="0"/>
        <v>35</v>
      </c>
      <c r="I40" s="8">
        <f t="shared" si="1"/>
        <v>27</v>
      </c>
      <c r="K40" t="s">
        <v>4</v>
      </c>
      <c r="L40">
        <v>3</v>
      </c>
    </row>
    <row r="41" spans="2:14" x14ac:dyDescent="0.25">
      <c r="H41" s="8"/>
      <c r="I41" s="8"/>
    </row>
    <row r="42" spans="2:14" x14ac:dyDescent="0.25">
      <c r="H42" s="8"/>
      <c r="I42" s="8"/>
    </row>
    <row r="43" spans="2:14" x14ac:dyDescent="0.25">
      <c r="H43" s="8"/>
      <c r="I43" s="8"/>
    </row>
    <row r="44" spans="2:14" x14ac:dyDescent="0.25">
      <c r="B44" t="s">
        <v>29</v>
      </c>
      <c r="D44" s="12" t="s">
        <v>22</v>
      </c>
      <c r="E44" s="12"/>
      <c r="F44" s="12"/>
      <c r="G44" s="12"/>
      <c r="H44" s="8"/>
      <c r="I44" s="8"/>
    </row>
    <row r="45" spans="2:14" x14ac:dyDescent="0.25">
      <c r="D45" t="s">
        <v>23</v>
      </c>
      <c r="E45" s="1" t="s">
        <v>24</v>
      </c>
      <c r="F45" s="1" t="s">
        <v>24</v>
      </c>
      <c r="G45" t="s">
        <v>25</v>
      </c>
      <c r="H45" s="8"/>
      <c r="I45" s="8"/>
      <c r="L45" t="s">
        <v>13</v>
      </c>
      <c r="N45" t="s">
        <v>13</v>
      </c>
    </row>
    <row r="46" spans="2:14" x14ac:dyDescent="0.25">
      <c r="D46" s="1" t="str">
        <f>R7</f>
        <v>HB Brive Corrèze</v>
      </c>
      <c r="E46" s="1">
        <v>28</v>
      </c>
      <c r="F46" s="1">
        <v>10</v>
      </c>
      <c r="G46" s="1" t="str">
        <f>R11</f>
        <v>Capo Limoges HB</v>
      </c>
      <c r="H46" s="8">
        <f t="shared" si="0"/>
        <v>28</v>
      </c>
      <c r="I46" s="8">
        <f t="shared" si="1"/>
        <v>10</v>
      </c>
      <c r="K46" t="s">
        <v>0</v>
      </c>
      <c r="L46">
        <v>3</v>
      </c>
      <c r="M46" t="s">
        <v>5</v>
      </c>
      <c r="N46">
        <v>1</v>
      </c>
    </row>
    <row r="47" spans="2:14" x14ac:dyDescent="0.25">
      <c r="D47" s="1" t="str">
        <f>R13</f>
        <v>Pana Loisirs</v>
      </c>
      <c r="E47" s="1">
        <v>22</v>
      </c>
      <c r="F47" s="1">
        <v>39</v>
      </c>
      <c r="G47" s="1" t="str">
        <f>R6</f>
        <v>ASPTT Limoges HB</v>
      </c>
      <c r="H47" s="8">
        <f t="shared" si="0"/>
        <v>22</v>
      </c>
      <c r="I47" s="8">
        <f t="shared" si="1"/>
        <v>39</v>
      </c>
      <c r="K47" t="s">
        <v>1</v>
      </c>
      <c r="L47">
        <v>3</v>
      </c>
      <c r="M47" t="s">
        <v>6</v>
      </c>
      <c r="N47">
        <v>1</v>
      </c>
    </row>
    <row r="48" spans="2:14" x14ac:dyDescent="0.25">
      <c r="D48" s="1" t="str">
        <f>R8</f>
        <v>Rochechouart / Saint-Junien HB 87</v>
      </c>
      <c r="E48" s="1">
        <v>46</v>
      </c>
      <c r="F48" s="1">
        <v>22</v>
      </c>
      <c r="G48" s="1" t="str">
        <f>R12</f>
        <v>E. Châteauneuf / Boisseuil</v>
      </c>
      <c r="H48" s="8">
        <f t="shared" si="0"/>
        <v>46</v>
      </c>
      <c r="I48" s="8">
        <f t="shared" si="1"/>
        <v>22</v>
      </c>
      <c r="K48" t="s">
        <v>2</v>
      </c>
      <c r="L48">
        <v>3</v>
      </c>
      <c r="M48" t="s">
        <v>7</v>
      </c>
      <c r="N48">
        <v>1</v>
      </c>
    </row>
    <row r="49" spans="2:14" x14ac:dyDescent="0.25">
      <c r="D49" s="1" t="str">
        <f>R9</f>
        <v>JA Isle HB</v>
      </c>
      <c r="E49" s="1">
        <v>0</v>
      </c>
      <c r="F49" s="1">
        <v>0</v>
      </c>
      <c r="G49" s="1" t="str">
        <f>R14</f>
        <v>Exempt</v>
      </c>
      <c r="H49" s="8">
        <f t="shared" si="0"/>
        <v>0</v>
      </c>
      <c r="I49" s="8">
        <f t="shared" si="1"/>
        <v>0</v>
      </c>
      <c r="K49" t="s">
        <v>3</v>
      </c>
      <c r="L49">
        <v>3</v>
      </c>
      <c r="M49" t="s">
        <v>8</v>
      </c>
      <c r="N49">
        <v>1</v>
      </c>
    </row>
    <row r="50" spans="2:14" x14ac:dyDescent="0.25">
      <c r="D50" s="1" t="str">
        <f>R10</f>
        <v>HBC Objat Corrèze</v>
      </c>
      <c r="E50" s="1">
        <v>18</v>
      </c>
      <c r="F50" s="1">
        <v>38</v>
      </c>
      <c r="G50" s="1" t="str">
        <f>R5</f>
        <v>AL Palais sur Vienne</v>
      </c>
      <c r="H50" s="8">
        <f t="shared" si="0"/>
        <v>18</v>
      </c>
      <c r="I50" s="8">
        <f t="shared" si="1"/>
        <v>38</v>
      </c>
      <c r="K50" t="s">
        <v>4</v>
      </c>
      <c r="L50">
        <v>0</v>
      </c>
    </row>
    <row r="51" spans="2:14" x14ac:dyDescent="0.25">
      <c r="H51" s="8"/>
      <c r="I51" s="8"/>
    </row>
    <row r="52" spans="2:14" x14ac:dyDescent="0.25">
      <c r="H52" s="8"/>
      <c r="I52" s="8"/>
    </row>
    <row r="53" spans="2:14" x14ac:dyDescent="0.25">
      <c r="H53" s="8"/>
      <c r="I53" s="8"/>
    </row>
    <row r="54" spans="2:14" x14ac:dyDescent="0.25">
      <c r="B54" t="s">
        <v>31</v>
      </c>
      <c r="D54" s="12" t="s">
        <v>22</v>
      </c>
      <c r="E54" s="12"/>
      <c r="F54" s="12"/>
      <c r="G54" s="12"/>
      <c r="H54" s="8"/>
      <c r="I54" s="8"/>
    </row>
    <row r="55" spans="2:14" x14ac:dyDescent="0.25">
      <c r="D55" t="s">
        <v>23</v>
      </c>
      <c r="E55" s="1" t="s">
        <v>24</v>
      </c>
      <c r="F55" s="1" t="s">
        <v>24</v>
      </c>
      <c r="G55" t="s">
        <v>25</v>
      </c>
      <c r="H55" s="8"/>
      <c r="I55" s="8"/>
      <c r="L55" t="s">
        <v>13</v>
      </c>
      <c r="N55" t="s">
        <v>13</v>
      </c>
    </row>
    <row r="56" spans="2:14" x14ac:dyDescent="0.25">
      <c r="D56" s="1" t="str">
        <f>R5</f>
        <v>AL Palais sur Vienne</v>
      </c>
      <c r="E56" s="1">
        <v>27</v>
      </c>
      <c r="F56" s="1">
        <v>22</v>
      </c>
      <c r="G56" s="1" t="str">
        <f>R9</f>
        <v>JA Isle HB</v>
      </c>
      <c r="H56" s="8">
        <f t="shared" si="0"/>
        <v>27</v>
      </c>
      <c r="I56" s="8">
        <f t="shared" si="1"/>
        <v>22</v>
      </c>
      <c r="K56" t="s">
        <v>0</v>
      </c>
      <c r="L56">
        <v>3</v>
      </c>
      <c r="M56" t="s">
        <v>5</v>
      </c>
      <c r="N56">
        <v>1</v>
      </c>
    </row>
    <row r="57" spans="2:14" x14ac:dyDescent="0.25">
      <c r="D57" s="1" t="str">
        <f>R14</f>
        <v>Exempt</v>
      </c>
      <c r="E57" s="1">
        <v>0</v>
      </c>
      <c r="F57" s="1">
        <v>0</v>
      </c>
      <c r="G57" s="1" t="str">
        <f>R11</f>
        <v>Capo Limoges HB</v>
      </c>
      <c r="H57" s="8">
        <f t="shared" si="0"/>
        <v>0</v>
      </c>
      <c r="I57" s="8">
        <f t="shared" si="1"/>
        <v>0</v>
      </c>
      <c r="K57" t="s">
        <v>1</v>
      </c>
      <c r="L57">
        <v>3</v>
      </c>
      <c r="M57" t="s">
        <v>6</v>
      </c>
      <c r="N57">
        <v>0</v>
      </c>
    </row>
    <row r="58" spans="2:14" x14ac:dyDescent="0.25">
      <c r="D58" s="1" t="str">
        <f>R8</f>
        <v>Rochechouart / Saint-Junien HB 87</v>
      </c>
      <c r="E58" s="1">
        <v>34</v>
      </c>
      <c r="F58" s="1">
        <v>24</v>
      </c>
      <c r="G58" s="1" t="str">
        <f>R7</f>
        <v>HB Brive Corrèze</v>
      </c>
      <c r="H58" s="8">
        <f t="shared" si="0"/>
        <v>34</v>
      </c>
      <c r="I58" s="8">
        <f t="shared" si="1"/>
        <v>24</v>
      </c>
      <c r="K58" t="s">
        <v>2</v>
      </c>
      <c r="L58">
        <v>1</v>
      </c>
      <c r="M58" t="s">
        <v>7</v>
      </c>
      <c r="N58">
        <v>3</v>
      </c>
    </row>
    <row r="59" spans="2:14" x14ac:dyDescent="0.25">
      <c r="D59" s="1" t="str">
        <f>R12</f>
        <v>E. Châteauneuf / Boisseuil</v>
      </c>
      <c r="E59" s="1">
        <v>35</v>
      </c>
      <c r="F59" s="1">
        <v>21</v>
      </c>
      <c r="G59" s="1" t="str">
        <f>R13</f>
        <v>Pana Loisirs</v>
      </c>
      <c r="H59" s="8">
        <f t="shared" si="0"/>
        <v>35</v>
      </c>
      <c r="I59" s="8">
        <f t="shared" si="1"/>
        <v>21</v>
      </c>
      <c r="K59" t="s">
        <v>3</v>
      </c>
      <c r="L59">
        <v>3</v>
      </c>
      <c r="M59" t="s">
        <v>8</v>
      </c>
      <c r="N59">
        <v>1</v>
      </c>
    </row>
    <row r="60" spans="2:14" x14ac:dyDescent="0.25">
      <c r="D60" s="1" t="str">
        <f>R6</f>
        <v>ASPTT Limoges HB</v>
      </c>
      <c r="E60" s="1">
        <v>30</v>
      </c>
      <c r="F60" s="1">
        <v>25</v>
      </c>
      <c r="G60" s="1" t="str">
        <f>R10</f>
        <v>HBC Objat Corrèze</v>
      </c>
      <c r="H60" s="8">
        <f t="shared" si="0"/>
        <v>30</v>
      </c>
      <c r="I60" s="8">
        <f t="shared" si="1"/>
        <v>25</v>
      </c>
      <c r="K60" t="s">
        <v>4</v>
      </c>
      <c r="L60">
        <v>1</v>
      </c>
    </row>
    <row r="61" spans="2:14" x14ac:dyDescent="0.25">
      <c r="H61" s="8"/>
      <c r="I61" s="8"/>
    </row>
    <row r="62" spans="2:14" x14ac:dyDescent="0.25">
      <c r="H62" s="8"/>
      <c r="I62" s="8"/>
    </row>
    <row r="63" spans="2:14" x14ac:dyDescent="0.25">
      <c r="H63" s="8"/>
      <c r="I63" s="8"/>
    </row>
    <row r="64" spans="2:14" x14ac:dyDescent="0.25">
      <c r="H64" s="8"/>
      <c r="I64" s="8"/>
    </row>
    <row r="65" spans="2:14" x14ac:dyDescent="0.25">
      <c r="D65" t="s">
        <v>23</v>
      </c>
      <c r="E65" s="1" t="s">
        <v>24</v>
      </c>
      <c r="F65" s="1" t="s">
        <v>24</v>
      </c>
      <c r="G65" t="s">
        <v>25</v>
      </c>
      <c r="H65" s="8"/>
      <c r="I65" s="8"/>
      <c r="L65" t="s">
        <v>13</v>
      </c>
      <c r="N65" t="s">
        <v>13</v>
      </c>
    </row>
    <row r="66" spans="2:14" x14ac:dyDescent="0.25">
      <c r="D66" s="1" t="str">
        <f>R7</f>
        <v>HB Brive Corrèze</v>
      </c>
      <c r="E66" s="1">
        <v>0</v>
      </c>
      <c r="F66" s="1">
        <v>0</v>
      </c>
      <c r="G66" s="1" t="str">
        <f>R14</f>
        <v>Exempt</v>
      </c>
      <c r="H66" s="8">
        <f t="shared" si="0"/>
        <v>0</v>
      </c>
      <c r="I66" s="8">
        <f t="shared" si="1"/>
        <v>0</v>
      </c>
      <c r="K66" t="s">
        <v>0</v>
      </c>
      <c r="L66">
        <v>3</v>
      </c>
      <c r="M66" t="s">
        <v>5</v>
      </c>
      <c r="N66">
        <v>3</v>
      </c>
    </row>
    <row r="67" spans="2:14" x14ac:dyDescent="0.25">
      <c r="D67" s="1" t="str">
        <f>R13</f>
        <v>Pana Loisirs</v>
      </c>
      <c r="E67" s="1">
        <v>26</v>
      </c>
      <c r="F67" s="1">
        <v>29</v>
      </c>
      <c r="G67" s="1" t="str">
        <f>R8</f>
        <v>Rochechouart / Saint-Junien HB 87</v>
      </c>
      <c r="H67" s="8">
        <f t="shared" si="0"/>
        <v>26</v>
      </c>
      <c r="I67" s="8">
        <f t="shared" si="1"/>
        <v>29</v>
      </c>
      <c r="K67" t="s">
        <v>1</v>
      </c>
      <c r="L67">
        <v>1</v>
      </c>
      <c r="M67" t="s">
        <v>6</v>
      </c>
      <c r="N67">
        <v>1</v>
      </c>
    </row>
    <row r="68" spans="2:14" x14ac:dyDescent="0.25">
      <c r="D68" s="1" t="str">
        <f>R11</f>
        <v>Capo Limoges HB</v>
      </c>
      <c r="E68" s="1">
        <v>14</v>
      </c>
      <c r="F68" s="1">
        <v>38</v>
      </c>
      <c r="G68" s="1" t="str">
        <f>R5</f>
        <v>AL Palais sur Vienne</v>
      </c>
      <c r="H68" s="8">
        <f t="shared" si="0"/>
        <v>14</v>
      </c>
      <c r="I68" s="8">
        <f t="shared" si="1"/>
        <v>38</v>
      </c>
      <c r="K68" t="s">
        <v>2</v>
      </c>
      <c r="L68">
        <v>0</v>
      </c>
      <c r="M68" t="s">
        <v>7</v>
      </c>
      <c r="N68">
        <v>1</v>
      </c>
    </row>
    <row r="69" spans="2:14" x14ac:dyDescent="0.25">
      <c r="D69" s="1" t="str">
        <f>R9</f>
        <v>JA Isle HB</v>
      </c>
      <c r="E69" s="1">
        <v>30</v>
      </c>
      <c r="F69" s="1">
        <v>29</v>
      </c>
      <c r="G69" s="1" t="str">
        <f>R6</f>
        <v>ASPTT Limoges HB</v>
      </c>
      <c r="H69" s="8">
        <f t="shared" si="0"/>
        <v>30</v>
      </c>
      <c r="I69" s="8">
        <f t="shared" si="1"/>
        <v>29</v>
      </c>
      <c r="K69" t="s">
        <v>3</v>
      </c>
      <c r="L69">
        <v>3</v>
      </c>
      <c r="M69" t="s">
        <v>8</v>
      </c>
      <c r="N69">
        <v>1</v>
      </c>
    </row>
    <row r="70" spans="2:14" x14ac:dyDescent="0.25">
      <c r="D70" s="1" t="str">
        <f>R10</f>
        <v>HBC Objat Corrèze</v>
      </c>
      <c r="E70" s="1">
        <v>38</v>
      </c>
      <c r="F70" s="1">
        <v>17</v>
      </c>
      <c r="G70" s="1" t="str">
        <f>R12</f>
        <v>E. Châteauneuf / Boisseuil</v>
      </c>
      <c r="H70" s="8">
        <f t="shared" si="0"/>
        <v>38</v>
      </c>
      <c r="I70" s="8">
        <f t="shared" si="1"/>
        <v>17</v>
      </c>
      <c r="K70" t="s">
        <v>4</v>
      </c>
      <c r="L70">
        <v>3</v>
      </c>
    </row>
    <row r="71" spans="2:14" x14ac:dyDescent="0.25">
      <c r="H71" s="8"/>
      <c r="I71" s="8"/>
    </row>
    <row r="72" spans="2:14" x14ac:dyDescent="0.25">
      <c r="H72" s="8"/>
      <c r="I72" s="8"/>
    </row>
    <row r="73" spans="2:14" x14ac:dyDescent="0.25">
      <c r="H73" s="8"/>
      <c r="I73" s="8"/>
    </row>
    <row r="74" spans="2:14" x14ac:dyDescent="0.25">
      <c r="B74" t="s">
        <v>32</v>
      </c>
      <c r="D74" s="12" t="s">
        <v>22</v>
      </c>
      <c r="E74" s="12"/>
      <c r="F74" s="12"/>
      <c r="G74" s="12"/>
      <c r="H74" s="8"/>
      <c r="I74" s="8"/>
    </row>
    <row r="75" spans="2:14" x14ac:dyDescent="0.25">
      <c r="D75" t="s">
        <v>23</v>
      </c>
      <c r="E75" s="1" t="s">
        <v>24</v>
      </c>
      <c r="F75" s="1" t="s">
        <v>24</v>
      </c>
      <c r="G75" t="s">
        <v>25</v>
      </c>
      <c r="H75" s="8"/>
      <c r="I75" s="8"/>
      <c r="L75" t="s">
        <v>13</v>
      </c>
      <c r="N75" t="s">
        <v>13</v>
      </c>
    </row>
    <row r="76" spans="2:14" x14ac:dyDescent="0.25">
      <c r="D76" s="1" t="str">
        <f>R5</f>
        <v>AL Palais sur Vienne</v>
      </c>
      <c r="E76" s="1"/>
      <c r="F76" s="1"/>
      <c r="G76" s="1" t="str">
        <f>R14</f>
        <v>Exempt</v>
      </c>
      <c r="H76" s="8">
        <f t="shared" si="0"/>
        <v>0</v>
      </c>
      <c r="I76" s="8">
        <f t="shared" si="1"/>
        <v>0</v>
      </c>
      <c r="K76" t="s">
        <v>0</v>
      </c>
      <c r="M76" t="s">
        <v>5</v>
      </c>
    </row>
    <row r="77" spans="2:14" x14ac:dyDescent="0.25">
      <c r="D77" s="1" t="str">
        <f>R13</f>
        <v>Pana Loisirs</v>
      </c>
      <c r="E77" s="1"/>
      <c r="F77" s="1"/>
      <c r="G77" s="1" t="str">
        <f>R7</f>
        <v>HB Brive Corrèze</v>
      </c>
      <c r="H77" s="8">
        <f t="shared" si="0"/>
        <v>0</v>
      </c>
      <c r="I77" s="8">
        <f t="shared" si="1"/>
        <v>0</v>
      </c>
      <c r="K77" t="s">
        <v>1</v>
      </c>
      <c r="M77" t="s">
        <v>6</v>
      </c>
    </row>
    <row r="78" spans="2:14" x14ac:dyDescent="0.25">
      <c r="D78" s="1" t="str">
        <f>R8</f>
        <v>Rochechouart / Saint-Junien HB 87</v>
      </c>
      <c r="E78" s="1"/>
      <c r="F78" s="1"/>
      <c r="G78" s="1" t="str">
        <f>R10</f>
        <v>HBC Objat Corrèze</v>
      </c>
      <c r="H78" s="8">
        <f t="shared" si="0"/>
        <v>0</v>
      </c>
      <c r="I78" s="8">
        <f t="shared" si="1"/>
        <v>0</v>
      </c>
      <c r="K78" t="s">
        <v>2</v>
      </c>
      <c r="M78" t="s">
        <v>7</v>
      </c>
    </row>
    <row r="79" spans="2:14" x14ac:dyDescent="0.25">
      <c r="D79" s="1" t="str">
        <f>R12</f>
        <v>E. Châteauneuf / Boisseuil</v>
      </c>
      <c r="E79" s="1"/>
      <c r="F79" s="1"/>
      <c r="G79" s="1" t="str">
        <f>R9</f>
        <v>JA Isle HB</v>
      </c>
      <c r="H79" s="8">
        <f t="shared" si="0"/>
        <v>0</v>
      </c>
      <c r="I79" s="8">
        <f t="shared" si="1"/>
        <v>0</v>
      </c>
      <c r="K79" t="s">
        <v>3</v>
      </c>
      <c r="M79" t="s">
        <v>8</v>
      </c>
    </row>
    <row r="80" spans="2:14" x14ac:dyDescent="0.25">
      <c r="D80" s="1" t="str">
        <f>R6</f>
        <v>ASPTT Limoges HB</v>
      </c>
      <c r="E80" s="1"/>
      <c r="F80" s="1"/>
      <c r="G80" s="1" t="str">
        <f>R11</f>
        <v>Capo Limoges HB</v>
      </c>
      <c r="H80" s="8">
        <f t="shared" si="0"/>
        <v>0</v>
      </c>
      <c r="I80" s="8">
        <f t="shared" si="1"/>
        <v>0</v>
      </c>
      <c r="K80" t="s">
        <v>4</v>
      </c>
    </row>
    <row r="81" spans="2:14" x14ac:dyDescent="0.25">
      <c r="H81" s="8"/>
      <c r="I81" s="8"/>
    </row>
    <row r="82" spans="2:14" x14ac:dyDescent="0.25">
      <c r="H82" s="8"/>
      <c r="I82" s="8"/>
    </row>
    <row r="83" spans="2:14" x14ac:dyDescent="0.25">
      <c r="H83" s="8"/>
      <c r="I83" s="8"/>
    </row>
    <row r="84" spans="2:14" x14ac:dyDescent="0.25">
      <c r="B84" t="s">
        <v>33</v>
      </c>
      <c r="D84" s="12" t="s">
        <v>22</v>
      </c>
      <c r="E84" s="12"/>
      <c r="F84" s="12"/>
      <c r="G84" s="12"/>
      <c r="H84" s="8"/>
      <c r="I84" s="8"/>
    </row>
    <row r="85" spans="2:14" x14ac:dyDescent="0.25">
      <c r="D85" t="s">
        <v>23</v>
      </c>
      <c r="E85" s="1" t="s">
        <v>24</v>
      </c>
      <c r="F85" s="1" t="s">
        <v>24</v>
      </c>
      <c r="G85" t="s">
        <v>25</v>
      </c>
      <c r="H85" s="8"/>
      <c r="I85" s="8"/>
      <c r="L85" t="s">
        <v>13</v>
      </c>
      <c r="N85" t="s">
        <v>13</v>
      </c>
    </row>
    <row r="86" spans="2:14" x14ac:dyDescent="0.25">
      <c r="D86" s="1"/>
      <c r="E86" s="1"/>
      <c r="F86" s="1"/>
      <c r="G86" s="1"/>
      <c r="H86" s="8">
        <f t="shared" si="0"/>
        <v>0</v>
      </c>
      <c r="I86" s="8">
        <f t="shared" si="1"/>
        <v>0</v>
      </c>
      <c r="K86" t="s">
        <v>0</v>
      </c>
      <c r="M86" t="s">
        <v>5</v>
      </c>
    </row>
    <row r="87" spans="2:14" x14ac:dyDescent="0.25">
      <c r="D87" s="1"/>
      <c r="E87" s="1"/>
      <c r="F87" s="1"/>
      <c r="G87" s="1"/>
      <c r="H87" s="8">
        <f t="shared" ref="H87:H166" si="8">E87</f>
        <v>0</v>
      </c>
      <c r="I87" s="8">
        <f t="shared" ref="I87:I166" si="9">F87</f>
        <v>0</v>
      </c>
      <c r="K87" t="s">
        <v>1</v>
      </c>
      <c r="M87" t="s">
        <v>6</v>
      </c>
    </row>
    <row r="88" spans="2:14" x14ac:dyDescent="0.25">
      <c r="D88" s="1"/>
      <c r="E88" s="1"/>
      <c r="F88" s="1"/>
      <c r="G88" s="1"/>
      <c r="H88" s="8">
        <f t="shared" si="8"/>
        <v>0</v>
      </c>
      <c r="I88" s="8">
        <f t="shared" si="9"/>
        <v>0</v>
      </c>
      <c r="K88" t="s">
        <v>2</v>
      </c>
      <c r="M88" t="s">
        <v>7</v>
      </c>
    </row>
    <row r="89" spans="2:14" x14ac:dyDescent="0.25">
      <c r="D89" s="1"/>
      <c r="E89" s="1"/>
      <c r="F89" s="1"/>
      <c r="G89" s="1"/>
      <c r="H89" s="8">
        <f t="shared" si="8"/>
        <v>0</v>
      </c>
      <c r="I89" s="8">
        <f t="shared" si="9"/>
        <v>0</v>
      </c>
      <c r="K89" t="s">
        <v>3</v>
      </c>
      <c r="M89" t="s">
        <v>8</v>
      </c>
    </row>
    <row r="90" spans="2:14" x14ac:dyDescent="0.25">
      <c r="D90" s="1"/>
      <c r="E90" s="1"/>
      <c r="F90" s="1"/>
      <c r="G90" s="1"/>
      <c r="H90" s="8">
        <f t="shared" si="8"/>
        <v>0</v>
      </c>
      <c r="I90" s="8">
        <f t="shared" si="9"/>
        <v>0</v>
      </c>
      <c r="K90" t="s">
        <v>4</v>
      </c>
    </row>
    <row r="91" spans="2:14" x14ac:dyDescent="0.25">
      <c r="D91" s="8"/>
      <c r="E91" s="8"/>
      <c r="F91" s="8"/>
      <c r="G91" s="8"/>
      <c r="H91" s="8"/>
      <c r="I91" s="8"/>
    </row>
    <row r="92" spans="2:14" x14ac:dyDescent="0.25">
      <c r="D92" s="8"/>
      <c r="E92" s="8"/>
      <c r="F92" s="8"/>
      <c r="G92" s="8"/>
      <c r="H92" s="8"/>
      <c r="I92" s="8"/>
    </row>
    <row r="93" spans="2:14" x14ac:dyDescent="0.25">
      <c r="H93" s="8"/>
      <c r="I93" s="8"/>
    </row>
    <row r="94" spans="2:14" x14ac:dyDescent="0.25">
      <c r="B94" t="s">
        <v>38</v>
      </c>
      <c r="D94" s="12" t="s">
        <v>22</v>
      </c>
      <c r="E94" s="12"/>
      <c r="F94" s="12"/>
      <c r="G94" s="12"/>
      <c r="H94" s="8"/>
      <c r="I94" s="8"/>
    </row>
    <row r="95" spans="2:14" x14ac:dyDescent="0.25">
      <c r="D95" t="s">
        <v>23</v>
      </c>
      <c r="E95" s="1" t="s">
        <v>24</v>
      </c>
      <c r="F95" s="1" t="s">
        <v>24</v>
      </c>
      <c r="G95" t="s">
        <v>25</v>
      </c>
      <c r="H95" s="8"/>
      <c r="I95" s="8"/>
    </row>
    <row r="96" spans="2:14" x14ac:dyDescent="0.25">
      <c r="D96" s="1"/>
      <c r="E96" s="1"/>
      <c r="F96" s="1"/>
      <c r="G96" s="1"/>
      <c r="H96" s="8">
        <f t="shared" si="8"/>
        <v>0</v>
      </c>
      <c r="I96" s="8">
        <f t="shared" si="9"/>
        <v>0</v>
      </c>
    </row>
    <row r="97" spans="2:9" x14ac:dyDescent="0.25">
      <c r="D97" s="1"/>
      <c r="E97" s="1"/>
      <c r="F97" s="1"/>
      <c r="G97" s="1"/>
      <c r="H97" s="8">
        <f t="shared" si="8"/>
        <v>0</v>
      </c>
      <c r="I97" s="8">
        <f t="shared" si="9"/>
        <v>0</v>
      </c>
    </row>
    <row r="98" spans="2:9" x14ac:dyDescent="0.25">
      <c r="D98" s="1"/>
      <c r="E98" s="1"/>
      <c r="F98" s="1"/>
      <c r="G98" s="1"/>
      <c r="H98" s="8">
        <f t="shared" si="8"/>
        <v>0</v>
      </c>
      <c r="I98" s="8">
        <f t="shared" si="9"/>
        <v>0</v>
      </c>
    </row>
    <row r="99" spans="2:9" x14ac:dyDescent="0.25">
      <c r="D99" s="1"/>
      <c r="E99" s="1"/>
      <c r="F99" s="1"/>
      <c r="G99" s="1"/>
      <c r="H99" s="8">
        <f t="shared" si="8"/>
        <v>0</v>
      </c>
      <c r="I99" s="8">
        <f t="shared" si="9"/>
        <v>0</v>
      </c>
    </row>
    <row r="100" spans="2:9" x14ac:dyDescent="0.25">
      <c r="D100" s="1"/>
      <c r="E100" s="1"/>
      <c r="F100" s="1"/>
      <c r="G100" s="1"/>
      <c r="H100" s="8">
        <f t="shared" si="8"/>
        <v>0</v>
      </c>
      <c r="I100" s="8">
        <f t="shared" si="9"/>
        <v>0</v>
      </c>
    </row>
    <row r="101" spans="2:9" x14ac:dyDescent="0.25">
      <c r="D101" s="8"/>
      <c r="E101" s="8"/>
      <c r="F101" s="8"/>
      <c r="G101" s="8"/>
      <c r="H101" s="8"/>
      <c r="I101" s="8"/>
    </row>
    <row r="102" spans="2:9" x14ac:dyDescent="0.25">
      <c r="D102" s="8"/>
      <c r="E102" s="8"/>
      <c r="F102" s="8"/>
      <c r="G102" s="8"/>
      <c r="H102" s="8"/>
      <c r="I102" s="8"/>
    </row>
    <row r="103" spans="2:9" x14ac:dyDescent="0.25">
      <c r="H103" s="8"/>
      <c r="I103" s="8"/>
    </row>
    <row r="104" spans="2:9" x14ac:dyDescent="0.25">
      <c r="B104" t="s">
        <v>39</v>
      </c>
      <c r="D104" s="12" t="s">
        <v>22</v>
      </c>
      <c r="E104" s="12"/>
      <c r="F104" s="12"/>
      <c r="G104" s="12"/>
      <c r="H104" s="8"/>
      <c r="I104" s="8"/>
    </row>
    <row r="105" spans="2:9" x14ac:dyDescent="0.25">
      <c r="D105" t="s">
        <v>23</v>
      </c>
      <c r="E105" s="1" t="s">
        <v>24</v>
      </c>
      <c r="F105" s="1" t="s">
        <v>24</v>
      </c>
      <c r="G105" t="s">
        <v>25</v>
      </c>
      <c r="H105" s="8"/>
      <c r="I105" s="8"/>
    </row>
    <row r="106" spans="2:9" x14ac:dyDescent="0.25">
      <c r="D106" s="1"/>
      <c r="E106" s="1"/>
      <c r="F106" s="1"/>
      <c r="G106" s="1"/>
      <c r="H106" s="8">
        <f t="shared" si="8"/>
        <v>0</v>
      </c>
      <c r="I106" s="8">
        <f t="shared" si="9"/>
        <v>0</v>
      </c>
    </row>
    <row r="107" spans="2:9" x14ac:dyDescent="0.25">
      <c r="D107" s="1"/>
      <c r="E107" s="1"/>
      <c r="F107" s="1"/>
      <c r="G107" s="1"/>
      <c r="H107" s="8">
        <f t="shared" si="8"/>
        <v>0</v>
      </c>
      <c r="I107" s="8">
        <f t="shared" si="9"/>
        <v>0</v>
      </c>
    </row>
    <row r="108" spans="2:9" x14ac:dyDescent="0.25">
      <c r="D108" s="1"/>
      <c r="E108" s="1"/>
      <c r="F108" s="1"/>
      <c r="G108" s="1"/>
      <c r="H108" s="8">
        <f t="shared" si="8"/>
        <v>0</v>
      </c>
      <c r="I108" s="8">
        <f t="shared" si="9"/>
        <v>0</v>
      </c>
    </row>
    <row r="109" spans="2:9" x14ac:dyDescent="0.25">
      <c r="D109" s="8"/>
      <c r="E109" s="8"/>
      <c r="F109" s="8"/>
      <c r="G109" s="8"/>
      <c r="H109" s="8"/>
      <c r="I109" s="8"/>
    </row>
    <row r="110" spans="2:9" x14ac:dyDescent="0.25">
      <c r="D110" s="8"/>
      <c r="E110" s="8"/>
      <c r="F110" s="8"/>
      <c r="G110" s="8"/>
      <c r="H110" s="8"/>
      <c r="I110" s="8"/>
    </row>
    <row r="111" spans="2:9" x14ac:dyDescent="0.25">
      <c r="D111" s="1"/>
      <c r="E111" s="1"/>
      <c r="F111" s="1"/>
      <c r="G111" s="1"/>
      <c r="H111" s="8">
        <f t="shared" si="8"/>
        <v>0</v>
      </c>
      <c r="I111" s="8">
        <f t="shared" si="9"/>
        <v>0</v>
      </c>
    </row>
    <row r="112" spans="2:9" x14ac:dyDescent="0.25">
      <c r="D112" s="1"/>
      <c r="E112" s="1"/>
      <c r="F112" s="1"/>
      <c r="G112" s="1"/>
      <c r="H112" s="8">
        <f t="shared" si="8"/>
        <v>0</v>
      </c>
      <c r="I112" s="8">
        <f t="shared" si="9"/>
        <v>0</v>
      </c>
    </row>
    <row r="113" spans="2:9" x14ac:dyDescent="0.25">
      <c r="H113" s="8"/>
      <c r="I113" s="8"/>
    </row>
    <row r="114" spans="2:9" x14ac:dyDescent="0.25">
      <c r="B114" t="s">
        <v>40</v>
      </c>
      <c r="D114" s="12" t="s">
        <v>22</v>
      </c>
      <c r="E114" s="12"/>
      <c r="F114" s="12"/>
      <c r="G114" s="12"/>
      <c r="H114" s="8"/>
      <c r="I114" s="8"/>
    </row>
    <row r="115" spans="2:9" x14ac:dyDescent="0.25">
      <c r="D115" t="s">
        <v>23</v>
      </c>
      <c r="E115" s="1" t="s">
        <v>24</v>
      </c>
      <c r="F115" s="1" t="s">
        <v>24</v>
      </c>
      <c r="G115" t="s">
        <v>25</v>
      </c>
      <c r="H115" s="8"/>
      <c r="I115" s="8"/>
    </row>
    <row r="116" spans="2:9" x14ac:dyDescent="0.25">
      <c r="D116" s="1"/>
      <c r="E116" s="1"/>
      <c r="F116" s="1"/>
      <c r="G116" s="1"/>
      <c r="H116" s="8">
        <f t="shared" si="8"/>
        <v>0</v>
      </c>
      <c r="I116" s="8">
        <f t="shared" si="9"/>
        <v>0</v>
      </c>
    </row>
    <row r="117" spans="2:9" x14ac:dyDescent="0.25">
      <c r="D117" s="1"/>
      <c r="E117" s="1"/>
      <c r="F117" s="1"/>
      <c r="G117" s="1"/>
      <c r="H117" s="8">
        <f t="shared" si="8"/>
        <v>0</v>
      </c>
      <c r="I117" s="8">
        <f t="shared" si="9"/>
        <v>0</v>
      </c>
    </row>
    <row r="118" spans="2:9" x14ac:dyDescent="0.25">
      <c r="D118" s="8"/>
      <c r="E118" s="8"/>
      <c r="F118" s="8"/>
      <c r="G118" s="8"/>
      <c r="H118" s="8"/>
      <c r="I118" s="8"/>
    </row>
    <row r="119" spans="2:9" x14ac:dyDescent="0.25">
      <c r="D119" s="8"/>
      <c r="E119" s="8"/>
      <c r="F119" s="8"/>
      <c r="G119" s="8"/>
      <c r="H119" s="8"/>
      <c r="I119" s="8"/>
    </row>
    <row r="120" spans="2:9" x14ac:dyDescent="0.25">
      <c r="D120" s="1"/>
      <c r="E120" s="1"/>
      <c r="F120" s="1"/>
      <c r="G120" s="1"/>
      <c r="H120" s="8">
        <f t="shared" si="8"/>
        <v>0</v>
      </c>
      <c r="I120" s="8">
        <f t="shared" si="9"/>
        <v>0</v>
      </c>
    </row>
    <row r="121" spans="2:9" x14ac:dyDescent="0.25">
      <c r="D121" s="1"/>
      <c r="E121" s="1"/>
      <c r="F121" s="1"/>
      <c r="G121" s="1"/>
      <c r="H121" s="8">
        <f t="shared" si="8"/>
        <v>0</v>
      </c>
      <c r="I121" s="8">
        <f t="shared" si="9"/>
        <v>0</v>
      </c>
    </row>
    <row r="122" spans="2:9" x14ac:dyDescent="0.25">
      <c r="D122" s="1"/>
      <c r="E122" s="1"/>
      <c r="F122" s="1"/>
      <c r="G122" s="1"/>
      <c r="H122" s="8">
        <f t="shared" si="8"/>
        <v>0</v>
      </c>
      <c r="I122" s="8">
        <f t="shared" si="9"/>
        <v>0</v>
      </c>
    </row>
    <row r="123" spans="2:9" x14ac:dyDescent="0.25">
      <c r="H123" s="8"/>
      <c r="I123" s="8"/>
    </row>
    <row r="124" spans="2:9" x14ac:dyDescent="0.25">
      <c r="B124" t="s">
        <v>41</v>
      </c>
      <c r="D124" s="12" t="s">
        <v>22</v>
      </c>
      <c r="E124" s="12"/>
      <c r="F124" s="12"/>
      <c r="G124" s="12"/>
      <c r="H124" s="8"/>
      <c r="I124" s="8"/>
    </row>
    <row r="125" spans="2:9" x14ac:dyDescent="0.25">
      <c r="D125" t="s">
        <v>23</v>
      </c>
      <c r="E125" s="1" t="s">
        <v>24</v>
      </c>
      <c r="F125" s="1" t="s">
        <v>24</v>
      </c>
      <c r="G125" t="s">
        <v>25</v>
      </c>
      <c r="H125" s="8"/>
      <c r="I125" s="8"/>
    </row>
    <row r="126" spans="2:9" x14ac:dyDescent="0.25">
      <c r="D126" s="1"/>
      <c r="E126" s="1"/>
      <c r="F126" s="1"/>
      <c r="G126" s="1"/>
      <c r="H126" s="8">
        <f t="shared" si="8"/>
        <v>0</v>
      </c>
      <c r="I126" s="8">
        <f t="shared" si="9"/>
        <v>0</v>
      </c>
    </row>
    <row r="127" spans="2:9" x14ac:dyDescent="0.25">
      <c r="D127" s="1"/>
      <c r="E127" s="1"/>
      <c r="F127" s="1"/>
      <c r="G127" s="1"/>
      <c r="H127" s="8">
        <f t="shared" si="8"/>
        <v>0</v>
      </c>
      <c r="I127" s="8">
        <f t="shared" si="9"/>
        <v>0</v>
      </c>
    </row>
    <row r="128" spans="2:9" x14ac:dyDescent="0.25">
      <c r="D128" s="8"/>
      <c r="E128" s="8"/>
      <c r="F128" s="8"/>
      <c r="G128" s="8"/>
      <c r="H128" s="8"/>
      <c r="I128" s="8"/>
    </row>
    <row r="129" spans="2:9" x14ac:dyDescent="0.25">
      <c r="D129" s="8"/>
      <c r="E129" s="8"/>
      <c r="F129" s="8"/>
      <c r="G129" s="8"/>
      <c r="H129" s="8"/>
      <c r="I129" s="8"/>
    </row>
    <row r="130" spans="2:9" x14ac:dyDescent="0.25">
      <c r="D130" s="1"/>
      <c r="E130" s="1"/>
      <c r="F130" s="1"/>
      <c r="G130" s="1"/>
      <c r="H130" s="8">
        <f t="shared" si="8"/>
        <v>0</v>
      </c>
      <c r="I130" s="8">
        <f t="shared" si="9"/>
        <v>0</v>
      </c>
    </row>
    <row r="131" spans="2:9" x14ac:dyDescent="0.25">
      <c r="D131" s="1"/>
      <c r="E131" s="1"/>
      <c r="F131" s="1"/>
      <c r="G131" s="1"/>
      <c r="H131" s="8">
        <f t="shared" si="8"/>
        <v>0</v>
      </c>
      <c r="I131" s="8">
        <f t="shared" si="9"/>
        <v>0</v>
      </c>
    </row>
    <row r="132" spans="2:9" x14ac:dyDescent="0.25">
      <c r="D132" s="1"/>
      <c r="E132" s="1"/>
      <c r="F132" s="1"/>
      <c r="G132" s="1"/>
      <c r="H132" s="8">
        <f t="shared" si="8"/>
        <v>0</v>
      </c>
      <c r="I132" s="8">
        <f t="shared" si="9"/>
        <v>0</v>
      </c>
    </row>
    <row r="133" spans="2:9" x14ac:dyDescent="0.25">
      <c r="H133" s="8"/>
      <c r="I133" s="8"/>
    </row>
    <row r="134" spans="2:9" x14ac:dyDescent="0.25">
      <c r="B134" t="s">
        <v>42</v>
      </c>
      <c r="D134" s="12" t="s">
        <v>22</v>
      </c>
      <c r="E134" s="12"/>
      <c r="F134" s="12"/>
      <c r="G134" s="12"/>
      <c r="H134" s="8"/>
      <c r="I134" s="8"/>
    </row>
    <row r="135" spans="2:9" x14ac:dyDescent="0.25">
      <c r="D135" t="s">
        <v>23</v>
      </c>
      <c r="E135" s="1" t="s">
        <v>24</v>
      </c>
      <c r="F135" s="1" t="s">
        <v>24</v>
      </c>
      <c r="G135" t="s">
        <v>25</v>
      </c>
      <c r="H135" s="8"/>
      <c r="I135" s="8"/>
    </row>
    <row r="136" spans="2:9" x14ac:dyDescent="0.25">
      <c r="D136" s="1"/>
      <c r="E136" s="1"/>
      <c r="F136" s="1"/>
      <c r="G136" s="1"/>
      <c r="H136" s="8">
        <f t="shared" si="8"/>
        <v>0</v>
      </c>
      <c r="I136" s="8">
        <f t="shared" si="9"/>
        <v>0</v>
      </c>
    </row>
    <row r="137" spans="2:9" x14ac:dyDescent="0.25">
      <c r="D137" s="1"/>
      <c r="E137" s="1"/>
      <c r="F137" s="1"/>
      <c r="G137" s="1"/>
      <c r="H137" s="8">
        <f t="shared" si="8"/>
        <v>0</v>
      </c>
      <c r="I137" s="8">
        <f t="shared" si="9"/>
        <v>0</v>
      </c>
    </row>
    <row r="138" spans="2:9" x14ac:dyDescent="0.25">
      <c r="D138" s="8"/>
      <c r="E138" s="8"/>
      <c r="F138" s="8"/>
      <c r="G138" s="8"/>
      <c r="H138" s="8"/>
      <c r="I138" s="8"/>
    </row>
    <row r="139" spans="2:9" x14ac:dyDescent="0.25">
      <c r="D139" s="8"/>
      <c r="E139" s="8"/>
      <c r="F139" s="8"/>
      <c r="G139" s="8"/>
      <c r="H139" s="8"/>
      <c r="I139" s="8"/>
    </row>
    <row r="140" spans="2:9" x14ac:dyDescent="0.25">
      <c r="D140" s="1"/>
      <c r="E140" s="1"/>
      <c r="F140" s="1"/>
      <c r="G140" s="1"/>
      <c r="H140" s="8">
        <f t="shared" si="8"/>
        <v>0</v>
      </c>
      <c r="I140" s="8">
        <f t="shared" si="9"/>
        <v>0</v>
      </c>
    </row>
    <row r="141" spans="2:9" x14ac:dyDescent="0.25">
      <c r="D141" s="1"/>
      <c r="E141" s="1"/>
      <c r="F141" s="1"/>
      <c r="G141" s="1"/>
      <c r="H141" s="8">
        <f t="shared" si="8"/>
        <v>0</v>
      </c>
      <c r="I141" s="8">
        <f t="shared" si="9"/>
        <v>0</v>
      </c>
    </row>
    <row r="142" spans="2:9" x14ac:dyDescent="0.25">
      <c r="D142" s="1"/>
      <c r="E142" s="1"/>
      <c r="F142" s="1"/>
      <c r="G142" s="1"/>
      <c r="H142" s="8">
        <f t="shared" si="8"/>
        <v>0</v>
      </c>
      <c r="I142" s="8">
        <f t="shared" si="9"/>
        <v>0</v>
      </c>
    </row>
    <row r="143" spans="2:9" x14ac:dyDescent="0.25">
      <c r="H143" s="8"/>
      <c r="I143" s="8"/>
    </row>
    <row r="144" spans="2:9" x14ac:dyDescent="0.25">
      <c r="B144" t="s">
        <v>43</v>
      </c>
      <c r="D144" s="12" t="s">
        <v>22</v>
      </c>
      <c r="E144" s="12"/>
      <c r="F144" s="12"/>
      <c r="G144" s="12"/>
      <c r="H144" s="8"/>
      <c r="I144" s="8"/>
    </row>
    <row r="145" spans="2:9" x14ac:dyDescent="0.25">
      <c r="D145" t="s">
        <v>23</v>
      </c>
      <c r="E145" s="1" t="s">
        <v>24</v>
      </c>
      <c r="F145" s="1" t="s">
        <v>24</v>
      </c>
      <c r="G145" t="s">
        <v>25</v>
      </c>
      <c r="H145" s="8"/>
      <c r="I145" s="8"/>
    </row>
    <row r="146" spans="2:9" x14ac:dyDescent="0.25">
      <c r="D146" s="1"/>
      <c r="E146" s="1"/>
      <c r="F146" s="1"/>
      <c r="G146" s="1"/>
      <c r="H146" s="8">
        <f t="shared" si="8"/>
        <v>0</v>
      </c>
      <c r="I146" s="8">
        <f t="shared" si="9"/>
        <v>0</v>
      </c>
    </row>
    <row r="147" spans="2:9" x14ac:dyDescent="0.25">
      <c r="D147" s="1"/>
      <c r="E147" s="1"/>
      <c r="F147" s="1"/>
      <c r="G147" s="1"/>
      <c r="H147" s="8">
        <f t="shared" si="8"/>
        <v>0</v>
      </c>
      <c r="I147" s="8">
        <f t="shared" si="9"/>
        <v>0</v>
      </c>
    </row>
    <row r="148" spans="2:9" x14ac:dyDescent="0.25">
      <c r="D148" s="8"/>
      <c r="E148" s="8"/>
      <c r="F148" s="8"/>
      <c r="G148" s="8"/>
      <c r="H148" s="8"/>
      <c r="I148" s="8"/>
    </row>
    <row r="149" spans="2:9" x14ac:dyDescent="0.25">
      <c r="D149" s="8"/>
      <c r="E149" s="8"/>
      <c r="F149" s="8"/>
      <c r="G149" s="8"/>
      <c r="H149" s="8"/>
      <c r="I149" s="8"/>
    </row>
    <row r="150" spans="2:9" x14ac:dyDescent="0.25">
      <c r="D150" s="1"/>
      <c r="E150" s="1"/>
      <c r="F150" s="1"/>
      <c r="G150" s="1"/>
      <c r="H150" s="8">
        <f t="shared" si="8"/>
        <v>0</v>
      </c>
      <c r="I150" s="8">
        <f t="shared" si="9"/>
        <v>0</v>
      </c>
    </row>
    <row r="151" spans="2:9" x14ac:dyDescent="0.25">
      <c r="D151" s="1"/>
      <c r="E151" s="1"/>
      <c r="F151" s="1"/>
      <c r="G151" s="1"/>
      <c r="H151" s="8">
        <f t="shared" si="8"/>
        <v>0</v>
      </c>
      <c r="I151" s="8">
        <f t="shared" si="9"/>
        <v>0</v>
      </c>
    </row>
    <row r="152" spans="2:9" x14ac:dyDescent="0.25">
      <c r="D152" s="1"/>
      <c r="E152" s="1"/>
      <c r="F152" s="1"/>
      <c r="G152" s="1"/>
      <c r="H152" s="8">
        <f t="shared" si="8"/>
        <v>0</v>
      </c>
      <c r="I152" s="8">
        <f t="shared" si="9"/>
        <v>0</v>
      </c>
    </row>
    <row r="153" spans="2:9" x14ac:dyDescent="0.25">
      <c r="H153" s="8"/>
      <c r="I153" s="8"/>
    </row>
    <row r="154" spans="2:9" x14ac:dyDescent="0.25">
      <c r="B154" t="s">
        <v>44</v>
      </c>
      <c r="D154" s="12" t="s">
        <v>22</v>
      </c>
      <c r="E154" s="12"/>
      <c r="F154" s="12"/>
      <c r="G154" s="12"/>
      <c r="H154" s="8"/>
      <c r="I154" s="8"/>
    </row>
    <row r="155" spans="2:9" x14ac:dyDescent="0.25">
      <c r="D155" t="s">
        <v>23</v>
      </c>
      <c r="E155" s="1" t="s">
        <v>24</v>
      </c>
      <c r="F155" s="1" t="s">
        <v>24</v>
      </c>
      <c r="G155" t="s">
        <v>25</v>
      </c>
      <c r="H155" s="8"/>
      <c r="I155" s="8"/>
    </row>
    <row r="156" spans="2:9" x14ac:dyDescent="0.25">
      <c r="D156" s="1"/>
      <c r="E156" s="1"/>
      <c r="F156" s="1"/>
      <c r="G156" s="1"/>
      <c r="H156" s="8">
        <f t="shared" si="8"/>
        <v>0</v>
      </c>
      <c r="I156" s="8">
        <f t="shared" si="9"/>
        <v>0</v>
      </c>
    </row>
    <row r="157" spans="2:9" x14ac:dyDescent="0.25">
      <c r="D157" s="1"/>
      <c r="E157" s="1"/>
      <c r="F157" s="1"/>
      <c r="G157" s="1"/>
      <c r="H157" s="8">
        <f t="shared" si="8"/>
        <v>0</v>
      </c>
      <c r="I157" s="8">
        <f t="shared" si="9"/>
        <v>0</v>
      </c>
    </row>
    <row r="158" spans="2:9" x14ac:dyDescent="0.25">
      <c r="D158" s="8"/>
      <c r="E158" s="8"/>
      <c r="F158" s="8"/>
      <c r="G158" s="8"/>
      <c r="H158" s="8"/>
      <c r="I158" s="8"/>
    </row>
    <row r="159" spans="2:9" x14ac:dyDescent="0.25">
      <c r="D159" s="8"/>
      <c r="E159" s="8"/>
      <c r="F159" s="8"/>
      <c r="G159" s="8"/>
      <c r="H159" s="8"/>
      <c r="I159" s="8"/>
    </row>
    <row r="160" spans="2:9" x14ac:dyDescent="0.25">
      <c r="D160" s="1"/>
      <c r="E160" s="1"/>
      <c r="F160" s="1"/>
      <c r="G160" s="1"/>
      <c r="H160" s="8">
        <f t="shared" si="8"/>
        <v>0</v>
      </c>
      <c r="I160" s="8">
        <f t="shared" si="9"/>
        <v>0</v>
      </c>
    </row>
    <row r="161" spans="2:9" x14ac:dyDescent="0.25">
      <c r="D161" s="1"/>
      <c r="E161" s="1"/>
      <c r="F161" s="1"/>
      <c r="G161" s="1"/>
      <c r="H161" s="8">
        <f t="shared" si="8"/>
        <v>0</v>
      </c>
      <c r="I161" s="8">
        <f t="shared" si="9"/>
        <v>0</v>
      </c>
    </row>
    <row r="162" spans="2:9" x14ac:dyDescent="0.25">
      <c r="D162" s="1"/>
      <c r="E162" s="1"/>
      <c r="F162" s="1"/>
      <c r="G162" s="1"/>
      <c r="H162" s="8">
        <f t="shared" ref="H162" si="10">E162</f>
        <v>0</v>
      </c>
      <c r="I162" s="8">
        <f t="shared" ref="I162" si="11">F162</f>
        <v>0</v>
      </c>
    </row>
    <row r="163" spans="2:9" x14ac:dyDescent="0.25">
      <c r="H163" s="8"/>
      <c r="I163" s="8"/>
    </row>
    <row r="164" spans="2:9" x14ac:dyDescent="0.25">
      <c r="B164" t="s">
        <v>45</v>
      </c>
      <c r="D164" s="12" t="s">
        <v>22</v>
      </c>
      <c r="E164" s="12"/>
      <c r="F164" s="12"/>
      <c r="G164" s="12"/>
      <c r="H164" s="8"/>
      <c r="I164" s="8"/>
    </row>
    <row r="165" spans="2:9" x14ac:dyDescent="0.25">
      <c r="D165" t="s">
        <v>23</v>
      </c>
      <c r="E165" s="1" t="s">
        <v>24</v>
      </c>
      <c r="F165" s="1" t="s">
        <v>24</v>
      </c>
      <c r="G165" t="s">
        <v>25</v>
      </c>
      <c r="H165" s="8"/>
      <c r="I165" s="8"/>
    </row>
    <row r="166" spans="2:9" x14ac:dyDescent="0.25">
      <c r="D166" s="1"/>
      <c r="E166" s="1"/>
      <c r="F166" s="1"/>
      <c r="G166" s="1"/>
      <c r="H166" s="8">
        <f t="shared" si="8"/>
        <v>0</v>
      </c>
      <c r="I166" s="8">
        <f t="shared" si="9"/>
        <v>0</v>
      </c>
    </row>
    <row r="167" spans="2:9" x14ac:dyDescent="0.25">
      <c r="D167" s="1"/>
      <c r="E167" s="1"/>
      <c r="F167" s="1"/>
      <c r="G167" s="1"/>
      <c r="H167" s="8">
        <f t="shared" ref="H167:H180" si="12">E167</f>
        <v>0</v>
      </c>
      <c r="I167" s="8">
        <f t="shared" ref="I167:I180" si="13">F167</f>
        <v>0</v>
      </c>
    </row>
    <row r="168" spans="2:9" x14ac:dyDescent="0.25">
      <c r="D168" s="8"/>
      <c r="E168" s="8"/>
      <c r="F168" s="8"/>
      <c r="G168" s="8"/>
      <c r="H168" s="8"/>
      <c r="I168" s="8"/>
    </row>
    <row r="169" spans="2:9" x14ac:dyDescent="0.25">
      <c r="D169" s="8"/>
      <c r="E169" s="8"/>
      <c r="F169" s="8"/>
      <c r="G169" s="8"/>
      <c r="H169" s="8"/>
      <c r="I169" s="8"/>
    </row>
    <row r="170" spans="2:9" x14ac:dyDescent="0.25">
      <c r="D170" s="1"/>
      <c r="E170" s="1"/>
      <c r="F170" s="1"/>
      <c r="G170" s="1"/>
      <c r="H170" s="8">
        <f t="shared" si="12"/>
        <v>0</v>
      </c>
      <c r="I170" s="8">
        <f t="shared" si="13"/>
        <v>0</v>
      </c>
    </row>
    <row r="171" spans="2:9" x14ac:dyDescent="0.25">
      <c r="D171" s="1"/>
      <c r="E171" s="1"/>
      <c r="F171" s="1"/>
      <c r="G171" s="1"/>
      <c r="H171" s="8">
        <f t="shared" si="12"/>
        <v>0</v>
      </c>
      <c r="I171" s="8">
        <f t="shared" si="13"/>
        <v>0</v>
      </c>
    </row>
    <row r="172" spans="2:9" x14ac:dyDescent="0.25">
      <c r="D172" s="1"/>
      <c r="E172" s="1"/>
      <c r="F172" s="1"/>
      <c r="G172" s="1"/>
      <c r="H172" s="8">
        <f t="shared" si="12"/>
        <v>0</v>
      </c>
      <c r="I172" s="8">
        <f t="shared" si="13"/>
        <v>0</v>
      </c>
    </row>
    <row r="173" spans="2:9" x14ac:dyDescent="0.25">
      <c r="H173" s="8"/>
      <c r="I173" s="8"/>
    </row>
    <row r="174" spans="2:9" x14ac:dyDescent="0.25">
      <c r="B174" t="s">
        <v>46</v>
      </c>
      <c r="D174" s="12" t="s">
        <v>22</v>
      </c>
      <c r="E174" s="12"/>
      <c r="F174" s="12"/>
      <c r="G174" s="12"/>
      <c r="H174" s="8"/>
      <c r="I174" s="8"/>
    </row>
    <row r="175" spans="2:9" x14ac:dyDescent="0.25">
      <c r="D175" t="s">
        <v>23</v>
      </c>
      <c r="E175" s="1" t="s">
        <v>24</v>
      </c>
      <c r="F175" s="1" t="s">
        <v>24</v>
      </c>
      <c r="G175" t="s">
        <v>25</v>
      </c>
      <c r="H175" s="8"/>
      <c r="I175" s="8"/>
    </row>
    <row r="176" spans="2:9" x14ac:dyDescent="0.25">
      <c r="D176" s="1"/>
      <c r="E176" s="1"/>
      <c r="F176" s="1"/>
      <c r="G176" s="1"/>
      <c r="H176" s="8">
        <f t="shared" si="12"/>
        <v>0</v>
      </c>
      <c r="I176" s="8">
        <f t="shared" si="13"/>
        <v>0</v>
      </c>
    </row>
    <row r="177" spans="4:9" x14ac:dyDescent="0.25">
      <c r="D177" s="1"/>
      <c r="E177" s="1"/>
      <c r="F177" s="1"/>
      <c r="G177" s="1"/>
      <c r="H177" s="8">
        <f t="shared" si="12"/>
        <v>0</v>
      </c>
      <c r="I177" s="8">
        <f t="shared" si="13"/>
        <v>0</v>
      </c>
    </row>
    <row r="178" spans="4:9" x14ac:dyDescent="0.25">
      <c r="D178" s="1"/>
      <c r="E178" s="1"/>
      <c r="F178" s="1"/>
      <c r="G178" s="1"/>
      <c r="H178" s="8">
        <f t="shared" si="12"/>
        <v>0</v>
      </c>
      <c r="I178" s="8">
        <f t="shared" si="13"/>
        <v>0</v>
      </c>
    </row>
    <row r="179" spans="4:9" x14ac:dyDescent="0.25">
      <c r="D179" s="1"/>
      <c r="E179" s="1"/>
      <c r="F179" s="1"/>
      <c r="G179" s="1"/>
      <c r="H179" s="8">
        <f t="shared" si="12"/>
        <v>0</v>
      </c>
      <c r="I179" s="8">
        <f t="shared" si="13"/>
        <v>0</v>
      </c>
    </row>
    <row r="180" spans="4:9" x14ac:dyDescent="0.25">
      <c r="D180" s="1"/>
      <c r="E180" s="1"/>
      <c r="F180" s="1"/>
      <c r="G180" s="1"/>
      <c r="H180" s="8">
        <f t="shared" si="12"/>
        <v>0</v>
      </c>
      <c r="I180" s="8">
        <f t="shared" si="13"/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20"/>
  <sheetViews>
    <sheetView workbookViewId="0">
      <selection activeCell="D18" sqref="D18"/>
    </sheetView>
  </sheetViews>
  <sheetFormatPr baseColWidth="10" defaultRowHeight="15" x14ac:dyDescent="0.25"/>
  <cols>
    <col min="2" max="2" width="21.28515625" customWidth="1"/>
    <col min="3" max="3" width="34.28515625" customWidth="1"/>
    <col min="4" max="10" width="7.28515625" customWidth="1"/>
  </cols>
  <sheetData>
    <row r="3" spans="3:17" x14ac:dyDescent="0.25">
      <c r="C3" s="9" t="s">
        <v>34</v>
      </c>
      <c r="D3" s="9"/>
      <c r="E3" s="9"/>
      <c r="F3" s="9"/>
      <c r="G3" s="9"/>
      <c r="H3" s="9"/>
      <c r="I3" s="9"/>
      <c r="J3" s="9"/>
      <c r="K3" s="9"/>
    </row>
    <row r="4" spans="3:17" x14ac:dyDescent="0.25">
      <c r="C4" s="4" t="s">
        <v>12</v>
      </c>
      <c r="D4" s="1" t="s">
        <v>13</v>
      </c>
      <c r="E4" s="1" t="s">
        <v>17</v>
      </c>
      <c r="F4" s="1" t="s">
        <v>15</v>
      </c>
      <c r="G4" s="1" t="s">
        <v>14</v>
      </c>
      <c r="H4" s="1" t="s">
        <v>16</v>
      </c>
      <c r="I4" s="1" t="s">
        <v>18</v>
      </c>
      <c r="J4" s="1" t="s">
        <v>19</v>
      </c>
      <c r="K4" s="2" t="s">
        <v>20</v>
      </c>
      <c r="L4" s="1"/>
      <c r="O4" s="1"/>
      <c r="P4" s="1"/>
      <c r="Q4" s="1" t="s">
        <v>35</v>
      </c>
    </row>
    <row r="5" spans="3:17" x14ac:dyDescent="0.25">
      <c r="C5" t="s">
        <v>0</v>
      </c>
      <c r="D5" s="13">
        <f ca="1">SUMIF(Rencontres!K$6:L$90,C5,Rencontres!L$6:L$90)</f>
        <v>19</v>
      </c>
      <c r="E5" s="19">
        <f>SUMPRODUCT((Rencontres!D$6:D$180=C5)*(Rencontres!E$6:E$180&gt;0)*1)+SUMPRODUCT((Rencontres!G$6:G$180=C5)*(Rencontres!H$6:H$180&gt;0)*1)</f>
        <v>7</v>
      </c>
      <c r="F5" s="20">
        <f>SUMPRODUCT((Rencontres!D$6:D$180=C5)*(Rencontres!E$6:E$180&gt;Rencontres!F$6:F$180)*1)+SUMPRODUCT((Rencontres!G$6:G$180=C5)*(Rencontres!H$6:H$180&lt;Rencontres!I$6:I$180)*1)</f>
        <v>6</v>
      </c>
      <c r="G5">
        <f>E5-F5-H5</f>
        <v>0</v>
      </c>
      <c r="H5" s="22">
        <f>SUMPRODUCT((Rencontres!D$6:D$180=C5)*(Rencontres!E$6:E$180&lt;Rencontres!F$6:F$180)*1)+SUMPRODUCT((Rencontres!G$6:G$180=C5)*(Rencontres!H$6:H$180&gt;Rencontres!I$6:I$180)*1)</f>
        <v>1</v>
      </c>
      <c r="I5" s="20">
        <f ca="1">SUMIF(Rencontres!D$6:E$180,C5,Rencontres!E$6:E$180)+SUMIF(Rencontres!G$6:I$180,C5,Rencontres!I$6:I$180)</f>
        <v>256</v>
      </c>
      <c r="J5" s="21">
        <f ca="1">SUMIF(Rencontres!D$6:F$180,C5,Rencontres!F$6:F$180)+SUMIF(Rencontres!G$6:H$180,C5,Rencontres!H$6:H$180)</f>
        <v>148</v>
      </c>
      <c r="K5">
        <f t="shared" ref="K5:K13" ca="1" si="0">I5-J5</f>
        <v>108</v>
      </c>
      <c r="Q5">
        <f t="shared" ref="Q5:Q13" si="1">(F5*3)+(G5*2)+(H5*1)</f>
        <v>19</v>
      </c>
    </row>
    <row r="6" spans="3:17" x14ac:dyDescent="0.25">
      <c r="C6" t="s">
        <v>1</v>
      </c>
      <c r="D6" s="14">
        <f ca="1">SUMIF(Rencontres!K$6:L$90,C6,Rencontres!L$6:L$90)</f>
        <v>18</v>
      </c>
      <c r="E6" s="19">
        <f>SUMPRODUCT((Rencontres!D$6:D$180=C6)*(Rencontres!E$6:E$180&gt;0)*1)+SUMPRODUCT((Rencontres!G$6:G$180=C6)*(Rencontres!H$6:H$180&gt;0)*1)</f>
        <v>7</v>
      </c>
      <c r="F6" s="20">
        <f>SUMPRODUCT((Rencontres!D$6:D$180=C6)*(Rencontres!E$6:E$180&gt;Rencontres!F$6:F$180)*1)+SUMPRODUCT((Rencontres!G$6:G$180=C6)*(Rencontres!H$6:H$180&lt;Rencontres!I$6:I$180)*1)</f>
        <v>5</v>
      </c>
      <c r="G6">
        <f t="shared" ref="G6:G13" si="2">E6-F6-H6</f>
        <v>1</v>
      </c>
      <c r="H6" s="22">
        <v>1</v>
      </c>
      <c r="I6" s="20">
        <f ca="1">SUMIF(Rencontres!D$6:E$180,C6,Rencontres!E$6:E$180)+SUMIF(Rencontres!G$6:I$180,C6,Rencontres!I$6:I$180)</f>
        <v>238</v>
      </c>
      <c r="J6" s="21">
        <f ca="1">SUMIF(Rencontres!D$6:F$180,C6,Rencontres!F$6:F$180)+SUMIF(Rencontres!G$6:H$180,C6,Rencontres!H$6:H$180)</f>
        <v>185</v>
      </c>
      <c r="K6">
        <f t="shared" ca="1" si="0"/>
        <v>53</v>
      </c>
      <c r="Q6">
        <f t="shared" si="1"/>
        <v>18</v>
      </c>
    </row>
    <row r="7" spans="3:17" x14ac:dyDescent="0.25">
      <c r="C7" t="s">
        <v>2</v>
      </c>
      <c r="D7" s="14">
        <f ca="1">SUMIF(Rencontres!K$6:L$90,C7,Rencontres!L$6:L$90)</f>
        <v>15</v>
      </c>
      <c r="E7" s="19">
        <f>SUMPRODUCT((Rencontres!D$6:D$180=C7)*(Rencontres!E$6:E$180&gt;0)*1)+SUMPRODUCT((Rencontres!G$6:G$180=C7)*(Rencontres!H$6:H$180&gt;0)*1)</f>
        <v>6</v>
      </c>
      <c r="F7" s="20">
        <f>SUMPRODUCT((Rencontres!D$6:D$180=C7)*(Rencontres!E$6:E$180&gt;Rencontres!F$6:F$180)*1)+SUMPRODUCT((Rencontres!G$6:G$180=C7)*(Rencontres!H$6:H$180&lt;Rencontres!I$6:I$180)*1)</f>
        <v>4</v>
      </c>
      <c r="G7">
        <f t="shared" si="2"/>
        <v>1</v>
      </c>
      <c r="H7" s="22">
        <v>1</v>
      </c>
      <c r="I7" s="20">
        <f ca="1">SUMIF(Rencontres!D$6:E$180,C7,Rencontres!E$6:E$180)+SUMIF(Rencontres!G$6:I$180,C7,Rencontres!I$6:I$180)</f>
        <v>161</v>
      </c>
      <c r="J7" s="21">
        <f ca="1">SUMIF(Rencontres!D$6:F$180,C7,Rencontres!F$6:F$180)+SUMIF(Rencontres!G$6:H$180,C7,Rencontres!H$6:H$180)</f>
        <v>131</v>
      </c>
      <c r="K7">
        <f t="shared" ca="1" si="0"/>
        <v>30</v>
      </c>
      <c r="Q7">
        <f t="shared" si="1"/>
        <v>15</v>
      </c>
    </row>
    <row r="8" spans="3:17" x14ac:dyDescent="0.25">
      <c r="C8" t="s">
        <v>3</v>
      </c>
      <c r="D8" s="14">
        <f ca="1">SUMIF(Rencontres!K$6:L$90,C8,Rencontres!L$6:L$90)</f>
        <v>14</v>
      </c>
      <c r="E8" s="19">
        <f>SUMPRODUCT((Rencontres!D$6:D$180=C8)*(Rencontres!E$6:E$180&gt;0)*1)+SUMPRODUCT((Rencontres!G$6:G$180=C8)*(Rencontres!H$6:H$180&gt;0)*1)</f>
        <v>6</v>
      </c>
      <c r="F8" s="20">
        <f>SUMPRODUCT((Rencontres!D$6:D$180=C8)*(Rencontres!E$6:E$180&gt;Rencontres!F$6:F$180)*1)+SUMPRODUCT((Rencontres!G$6:G$180=C8)*(Rencontres!H$6:H$180&lt;Rencontres!I$6:I$180)*1)</f>
        <v>4</v>
      </c>
      <c r="G8">
        <f t="shared" si="2"/>
        <v>0</v>
      </c>
      <c r="H8" s="22">
        <v>2</v>
      </c>
      <c r="I8" s="20">
        <f ca="1">SUMIF(Rencontres!D$6:E$180,C8,Rencontres!E$6:E$180)+SUMIF(Rencontres!G$6:I$180,C8,Rencontres!I$6:I$180)</f>
        <v>192</v>
      </c>
      <c r="J8" s="21">
        <f ca="1">SUMIF(Rencontres!D$6:F$180,C8,Rencontres!F$6:F$180)+SUMIF(Rencontres!G$6:H$180,C8,Rencontres!H$6:H$180)</f>
        <v>163</v>
      </c>
      <c r="K8">
        <f t="shared" ca="1" si="0"/>
        <v>29</v>
      </c>
      <c r="Q8">
        <f t="shared" si="1"/>
        <v>14</v>
      </c>
    </row>
    <row r="9" spans="3:17" x14ac:dyDescent="0.25">
      <c r="C9" t="s">
        <v>4</v>
      </c>
      <c r="D9" s="15">
        <f ca="1">SUMIF(Rencontres!K$6:L$90,C9,Rencontres!L$6:L$90)</f>
        <v>14</v>
      </c>
      <c r="E9" s="19">
        <f>SUMPRODUCT((Rencontres!D$6:D$180=C9)*(Rencontres!E$6:E$180&gt;0)*1)+SUMPRODUCT((Rencontres!G$6:G$180=C9)*(Rencontres!H$6:H$180&gt;0)*1)</f>
        <v>6</v>
      </c>
      <c r="F9" s="20">
        <f>SUMPRODUCT((Rencontres!D$6:D$180=C9)*(Rencontres!E$6:E$180&gt;Rencontres!F$6:F$180)*1)+SUMPRODUCT((Rencontres!G$6:G$180=C9)*(Rencontres!H$6:H$180&lt;Rencontres!I$6:I$180)*1)</f>
        <v>4</v>
      </c>
      <c r="G9">
        <f t="shared" si="2"/>
        <v>0</v>
      </c>
      <c r="H9" s="22">
        <v>2</v>
      </c>
      <c r="I9" s="20">
        <f ca="1">SUMIF(Rencontres!D$6:E$180,C9,Rencontres!E$6:E$180)+SUMIF(Rencontres!G$6:I$180,C9,Rencontres!I$6:I$180)</f>
        <v>143</v>
      </c>
      <c r="J9" s="21">
        <f ca="1">SUMIF(Rencontres!D$6:F$180,C9,Rencontres!F$6:F$180)+SUMIF(Rencontres!G$6:H$180,C9,Rencontres!H$6:H$180)</f>
        <v>130</v>
      </c>
      <c r="K9">
        <f t="shared" ca="1" si="0"/>
        <v>13</v>
      </c>
      <c r="Q9">
        <f t="shared" si="1"/>
        <v>14</v>
      </c>
    </row>
    <row r="10" spans="3:17" x14ac:dyDescent="0.25">
      <c r="C10" t="s">
        <v>5</v>
      </c>
      <c r="D10" s="16">
        <f ca="1">SUMIF(Rencontres!M$6:N$90,C10,Rencontres!N$6:N$90)</f>
        <v>10</v>
      </c>
      <c r="E10" s="19">
        <f>SUMPRODUCT((Rencontres!D$6:D$180=C10)*(Rencontres!E$6:E$180&gt;0)*1)+SUMPRODUCT((Rencontres!G$6:G$180=C10)*(Rencontres!H$6:H$180&gt;0)*1)</f>
        <v>6</v>
      </c>
      <c r="F10" s="20">
        <f>SUMPRODUCT((Rencontres!D$6:D$180=C10)*(Rencontres!E$6:E$180&gt;Rencontres!F$6:F$180)*1)+SUMPRODUCT((Rencontres!G$6:G$180=C10)*(Rencontres!H$6:H$180&lt;Rencontres!I$6:I$180)*1)</f>
        <v>2</v>
      </c>
      <c r="G10">
        <f t="shared" si="2"/>
        <v>0</v>
      </c>
      <c r="H10" s="22">
        <v>4</v>
      </c>
      <c r="I10" s="20">
        <f ca="1">SUMIF(Rencontres!D$6:E$180,C10,Rencontres!E$6:E$180)+SUMIF(Rencontres!G$6:I$180,C10,Rencontres!I$6:I$180)</f>
        <v>136</v>
      </c>
      <c r="J10" s="21">
        <f ca="1">SUMIF(Rencontres!D$6:F$180,C10,Rencontres!F$6:F$180)+SUMIF(Rencontres!G$6:H$180,C10,Rencontres!H$6:H$180)</f>
        <v>150</v>
      </c>
      <c r="K10">
        <f t="shared" ca="1" si="0"/>
        <v>-14</v>
      </c>
      <c r="Q10">
        <f t="shared" si="1"/>
        <v>10</v>
      </c>
    </row>
    <row r="11" spans="3:17" x14ac:dyDescent="0.25">
      <c r="C11" t="s">
        <v>6</v>
      </c>
      <c r="D11" s="17">
        <f ca="1">SUMIF(Rencontres!M$6:N$90,C11,Rencontres!N$6:N$90)</f>
        <v>8</v>
      </c>
      <c r="E11" s="19">
        <f>SUMPRODUCT((Rencontres!D$6:D$180=C11)*(Rencontres!E$6:E$180&gt;0)*1)+SUMPRODUCT((Rencontres!G$6:G$180=C11)*(Rencontres!H$6:H$180&gt;0)*1)</f>
        <v>6</v>
      </c>
      <c r="F11" s="20">
        <f>SUMPRODUCT((Rencontres!D$6:D$180=C11)*(Rencontres!E$6:E$180&gt;Rencontres!F$6:F$180)*1)+SUMPRODUCT((Rencontres!G$6:G$180=C11)*(Rencontres!H$6:H$180&lt;Rencontres!I$6:I$180)*1)</f>
        <v>1</v>
      </c>
      <c r="G11">
        <f t="shared" si="2"/>
        <v>0</v>
      </c>
      <c r="H11" s="22">
        <v>5</v>
      </c>
      <c r="I11" s="20">
        <f ca="1">SUMIF(Rencontres!D$6:E$180,C11,Rencontres!E$6:E$180)+SUMIF(Rencontres!G$6:I$180,C11,Rencontres!I$6:I$180)</f>
        <v>100</v>
      </c>
      <c r="J11" s="21">
        <f ca="1">SUMIF(Rencontres!D$6:F$180,C11,Rencontres!F$6:F$180)+SUMIF(Rencontres!G$6:H$180,C11,Rencontres!H$6:H$180)</f>
        <v>159</v>
      </c>
      <c r="K11">
        <f t="shared" ca="1" si="0"/>
        <v>-59</v>
      </c>
      <c r="Q11">
        <f t="shared" si="1"/>
        <v>8</v>
      </c>
    </row>
    <row r="12" spans="3:17" x14ac:dyDescent="0.25">
      <c r="C12" t="s">
        <v>7</v>
      </c>
      <c r="D12" s="17">
        <f ca="1">SUMIF(Rencontres!M$6:N$90,C12,Rencontres!N$6:N$90)</f>
        <v>8</v>
      </c>
      <c r="E12" s="19">
        <f>SUMPRODUCT((Rencontres!D$6:D$180=C12)*(Rencontres!E$6:E$180&gt;0)*1)+SUMPRODUCT((Rencontres!G$6:G$180=C12)*(Rencontres!H$6:H$180&gt;0)*1)</f>
        <v>6</v>
      </c>
      <c r="F12" s="20">
        <f>SUMPRODUCT((Rencontres!D$6:D$180=C12)*(Rencontres!E$6:E$180&gt;Rencontres!F$6:F$180)*1)+SUMPRODUCT((Rencontres!G$6:G$180=C12)*(Rencontres!H$6:H$180&lt;Rencontres!I$6:I$180)*1)</f>
        <v>1</v>
      </c>
      <c r="G12">
        <f t="shared" si="2"/>
        <v>0</v>
      </c>
      <c r="H12" s="22">
        <v>5</v>
      </c>
      <c r="I12" s="20">
        <f ca="1">SUMIF(Rencontres!D$6:E$180,C12,Rencontres!E$6:E$180)+SUMIF(Rencontres!G$6:I$180,C12,Rencontres!I$6:I$180)</f>
        <v>155</v>
      </c>
      <c r="J12" s="21">
        <f ca="1">SUMIF(Rencontres!D$6:F$180,C12,Rencontres!F$6:F$180)+SUMIF(Rencontres!G$6:H$180,C12,Rencontres!H$6:H$180)</f>
        <v>234</v>
      </c>
      <c r="K12">
        <f t="shared" ca="1" si="0"/>
        <v>-79</v>
      </c>
      <c r="Q12">
        <f t="shared" si="1"/>
        <v>8</v>
      </c>
    </row>
    <row r="13" spans="3:17" x14ac:dyDescent="0.25">
      <c r="C13" t="s">
        <v>8</v>
      </c>
      <c r="D13" s="18">
        <f ca="1">SUMIF(Rencontres!M$6:N$90,C13,Rencontres!N$6:N$90)</f>
        <v>6</v>
      </c>
      <c r="E13" s="19">
        <f>SUMPRODUCT((Rencontres!D$6:D$180=C13)*(Rencontres!E$6:E$180&gt;0)*1)+SUMPRODUCT((Rencontres!G$6:G$180=C13)*(Rencontres!H$6:H$180&gt;0)*1)</f>
        <v>6</v>
      </c>
      <c r="F13" s="20">
        <f>SUMPRODUCT((Rencontres!D$6:D$180=C13)*(Rencontres!E$6:E$180&gt;Rencontres!F$6:F$180)*1)+SUMPRODUCT((Rencontres!G$6:G$180=C13)*(Rencontres!H$6:H$180&lt;Rencontres!I$6:I$180)*1)</f>
        <v>0</v>
      </c>
      <c r="G13">
        <f t="shared" si="2"/>
        <v>0</v>
      </c>
      <c r="H13" s="22">
        <v>6</v>
      </c>
      <c r="I13" s="20">
        <f ca="1">SUMIF(Rencontres!D$6:E$180,C13,Rencontres!E$6:E$180)+SUMIF(Rencontres!G$6:I$180,C13,Rencontres!I$6:I$180)</f>
        <v>117</v>
      </c>
      <c r="J13" s="21">
        <f ca="1">SUMIF(Rencontres!D$6:F$180,C13,Rencontres!F$6:F$180)+SUMIF(Rencontres!G$6:H$180,C13,Rencontres!H$6:H$180)</f>
        <v>198</v>
      </c>
      <c r="K13">
        <f t="shared" ca="1" si="0"/>
        <v>-81</v>
      </c>
      <c r="Q13">
        <f t="shared" si="1"/>
        <v>6</v>
      </c>
    </row>
    <row r="18" spans="2:3" x14ac:dyDescent="0.25">
      <c r="B18" s="5" t="s">
        <v>36</v>
      </c>
      <c r="C18" t="str">
        <f ca="1">IF(I5=MAX(I5:I13),$C$5,IF(I6=MAX(I6:I13),$C$6,IF(I7=MAX(I7:I13),$C$7,IF(I8=MAX(I8:I13),$C$8,IF(I9=MAX(I9:I13),$C$9,IF(I10=MAX(I10:I13),$C$10,IF(I11=MAX(I11:I13),$C$11,IF(I12=MAX(I12:I13),$C$12,$C$13))))))))</f>
        <v>AL Palais sur Vienne</v>
      </c>
    </row>
    <row r="19" spans="2:3" x14ac:dyDescent="0.25">
      <c r="B19" s="5"/>
    </row>
    <row r="20" spans="2:3" x14ac:dyDescent="0.25">
      <c r="B20" s="5" t="s">
        <v>37</v>
      </c>
      <c r="C20" t="str">
        <f ca="1">IF(J5=MIN(J5:J13),$C$5,IF(J6=MIN(J6:J13),$C$6,IF(J7=MIN(J7:J13),$C$7,IF(J8=MIN(J8:J13),$C$8,IF(J9=MIN(J9:J13),$C$9,IF(J10=MIN(J10:J13),$C$10,IF(J11=MIN(J11:J13),$C$11,IF(J12=MIN(J12:J13),$C$12,$C$13))))))))</f>
        <v>JA Isle HB</v>
      </c>
    </row>
  </sheetData>
  <sortState ref="C4:K13">
    <sortCondition descending="1" ref="D5"/>
  </sortState>
  <mergeCells count="1">
    <mergeCell ref="C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Rencontres</vt:lpstr>
      <vt:lpstr>Résumé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Médéric</dc:creator>
  <cp:lastModifiedBy>Thierry</cp:lastModifiedBy>
  <dcterms:created xsi:type="dcterms:W3CDTF">2012-12-14T19:11:51Z</dcterms:created>
  <dcterms:modified xsi:type="dcterms:W3CDTF">2012-12-16T04:03:40Z</dcterms:modified>
</cp:coreProperties>
</file>