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3"/>
  </bookViews>
  <sheets>
    <sheet name="Sélection" sheetId="5" r:id="rId1"/>
    <sheet name="Modèle" sheetId="1" r:id="rId2"/>
    <sheet name="catalogue" sheetId="2" r:id="rId3"/>
    <sheet name="Liste ouvrages" sheetId="4" r:id="rId4"/>
    <sheet name="Ouvrage 1" sheetId="6" r:id="rId5"/>
  </sheets>
  <functionGroups builtInGroupCount="17"/>
  <definedNames>
    <definedName name="_xlnm._FilterDatabase" localSheetId="1" hidden="1">Modèle!#REF!</definedName>
    <definedName name="DIAMETRE">'Liste ouvrages'!$F$2:$F$17</definedName>
    <definedName name="diamint">catalogue!$A$4:$A$70</definedName>
    <definedName name="fabriques">catalogue!$C$4:$C$70</definedName>
    <definedName name="longutile">catalogue!$K$4:$K$70</definedName>
    <definedName name="nomA">Sélection!$B$2</definedName>
    <definedName name="nomClass4">'Liste ouvrages'!$I$10</definedName>
    <definedName name="ouvrages">'Liste ouvrages'!$A$2:$A$21</definedName>
    <definedName name="resist">catalogue!$B$4:$B$70</definedName>
    <definedName name="TETE">'Liste ouvrages'!$J$2:$J$6</definedName>
    <definedName name="tolermax">catalogue!$R$4:$R$70</definedName>
    <definedName name="tolermin">catalogue!$P$4:$P$70</definedName>
    <definedName name="tolermoy">catalogue!$Q$4:$Q$70</definedName>
  </definedNames>
  <calcPr calcId="145621"/>
</workbook>
</file>

<file path=xl/calcChain.xml><?xml version="1.0" encoding="utf-8"?>
<calcChain xmlns="http://schemas.openxmlformats.org/spreadsheetml/2006/main">
  <c r="I10" i="4" l="1"/>
  <c r="F2" i="5" s="1"/>
  <c r="B15" i="5"/>
  <c r="B8" i="5"/>
  <c r="B6" i="5"/>
  <c r="B7" i="5"/>
  <c r="B9" i="5"/>
  <c r="B14" i="5"/>
  <c r="B5" i="5"/>
  <c r="D2" i="5" l="1"/>
  <c r="B10" i="5"/>
  <c r="D12" i="6" a="1"/>
  <c r="D12" i="6" s="1"/>
  <c r="C12" i="6" a="1"/>
  <c r="C12" i="6" s="1"/>
  <c r="B12" i="6" a="1"/>
  <c r="B12" i="6" s="1"/>
  <c r="J10" i="6"/>
  <c r="J9" i="6"/>
  <c r="H9" i="6"/>
  <c r="J8" i="6"/>
  <c r="H8" i="6"/>
  <c r="J7" i="6"/>
  <c r="I7" i="6"/>
  <c r="H7" i="6"/>
  <c r="J6" i="6"/>
  <c r="I6" i="6"/>
  <c r="H6" i="6"/>
  <c r="J5" i="6"/>
  <c r="I5" i="6"/>
  <c r="H5" i="6"/>
  <c r="J4" i="6"/>
  <c r="I4" i="6"/>
  <c r="H4" i="6"/>
  <c r="D12" i="1" a="1"/>
  <c r="D12" i="1" s="1"/>
  <c r="C12" i="1" a="1"/>
  <c r="C12" i="1" s="1"/>
  <c r="B12" i="1" a="1"/>
  <c r="B12" i="1" s="1"/>
  <c r="H7" i="1"/>
  <c r="H8" i="1"/>
  <c r="H9" i="1"/>
  <c r="J7" i="1"/>
  <c r="J8" i="1"/>
  <c r="J9" i="1"/>
  <c r="J10" i="1"/>
  <c r="H5" i="1"/>
  <c r="I5" i="1"/>
  <c r="J5" i="1"/>
  <c r="H6" i="1"/>
  <c r="I6" i="1"/>
  <c r="J6" i="1"/>
  <c r="I7" i="1"/>
  <c r="J4" i="1"/>
  <c r="I4" i="1"/>
  <c r="H4" i="1"/>
  <c r="B10" i="1" l="1"/>
  <c r="B10" i="6"/>
  <c r="R70" i="2"/>
  <c r="Q70" i="2"/>
  <c r="P70" i="2"/>
  <c r="R69" i="2"/>
  <c r="Q69" i="2"/>
  <c r="P69" i="2"/>
  <c r="R68" i="2"/>
  <c r="Q68" i="2"/>
  <c r="P68" i="2"/>
  <c r="R67" i="2"/>
  <c r="Q67" i="2"/>
  <c r="P67" i="2"/>
  <c r="R66" i="2"/>
  <c r="Q66" i="2"/>
  <c r="P66" i="2"/>
  <c r="R65" i="2"/>
  <c r="Q65" i="2"/>
  <c r="P65" i="2"/>
  <c r="R64" i="2"/>
  <c r="Q64" i="2"/>
  <c r="P64" i="2"/>
  <c r="R63" i="2"/>
  <c r="Q63" i="2"/>
  <c r="P63" i="2"/>
  <c r="R62" i="2"/>
  <c r="Q62" i="2"/>
  <c r="P62" i="2"/>
  <c r="R61" i="2"/>
  <c r="Q61" i="2"/>
  <c r="P61" i="2"/>
  <c r="R60" i="2"/>
  <c r="Q60" i="2"/>
  <c r="P60" i="2"/>
  <c r="R59" i="2"/>
  <c r="Q59" i="2"/>
  <c r="P59" i="2"/>
  <c r="R58" i="2"/>
  <c r="Q58" i="2"/>
  <c r="P58" i="2"/>
  <c r="R57" i="2"/>
  <c r="Q57" i="2"/>
  <c r="P57" i="2"/>
  <c r="R56" i="2"/>
  <c r="Q56" i="2"/>
  <c r="P56" i="2"/>
  <c r="R55" i="2"/>
  <c r="Q55" i="2"/>
  <c r="P55" i="2"/>
  <c r="R54" i="2"/>
  <c r="Q54" i="2"/>
  <c r="P54" i="2"/>
  <c r="R53" i="2"/>
  <c r="Q53" i="2"/>
  <c r="P53" i="2"/>
  <c r="R52" i="2"/>
  <c r="Q52" i="2"/>
  <c r="P52" i="2"/>
  <c r="R51" i="2"/>
  <c r="Q51" i="2"/>
  <c r="P51" i="2"/>
  <c r="R50" i="2"/>
  <c r="Q50" i="2"/>
  <c r="P50" i="2"/>
  <c r="R49" i="2"/>
  <c r="Q49" i="2"/>
  <c r="P49" i="2"/>
  <c r="R48" i="2"/>
  <c r="Q48" i="2"/>
  <c r="P48" i="2"/>
  <c r="R47" i="2"/>
  <c r="Q47" i="2"/>
  <c r="P47" i="2"/>
  <c r="R46" i="2"/>
  <c r="Q46" i="2"/>
  <c r="P46" i="2"/>
  <c r="R45" i="2"/>
  <c r="Q45" i="2"/>
  <c r="P45" i="2"/>
  <c r="R44" i="2"/>
  <c r="Q44" i="2"/>
  <c r="P44" i="2"/>
  <c r="R43" i="2"/>
  <c r="Q43" i="2"/>
  <c r="P43" i="2"/>
  <c r="R42" i="2"/>
  <c r="Q42" i="2"/>
  <c r="P42" i="2"/>
  <c r="R41" i="2"/>
  <c r="Q41" i="2"/>
  <c r="P41" i="2"/>
  <c r="R40" i="2"/>
  <c r="Q40" i="2"/>
  <c r="P40" i="2"/>
  <c r="R39" i="2"/>
  <c r="Q39" i="2"/>
  <c r="P39" i="2"/>
  <c r="R38" i="2"/>
  <c r="Q38" i="2"/>
  <c r="P38" i="2"/>
  <c r="R37" i="2"/>
  <c r="Q37" i="2"/>
  <c r="P37" i="2"/>
  <c r="R36" i="2"/>
  <c r="Q36" i="2"/>
  <c r="P36" i="2"/>
  <c r="R35" i="2"/>
  <c r="Q35" i="2"/>
  <c r="P35" i="2"/>
  <c r="R34" i="2"/>
  <c r="Q34" i="2"/>
  <c r="P34" i="2"/>
  <c r="R33" i="2"/>
  <c r="Q33" i="2"/>
  <c r="P33" i="2"/>
  <c r="R32" i="2"/>
  <c r="Q32" i="2"/>
  <c r="P32" i="2"/>
  <c r="R31" i="2"/>
  <c r="Q31" i="2"/>
  <c r="P31" i="2"/>
  <c r="R30" i="2"/>
  <c r="Q30" i="2"/>
  <c r="P30" i="2"/>
  <c r="R29" i="2"/>
  <c r="Q29" i="2"/>
  <c r="P29" i="2"/>
  <c r="R28" i="2"/>
  <c r="Q28" i="2"/>
  <c r="P28" i="2"/>
  <c r="R27" i="2"/>
  <c r="Q27" i="2"/>
  <c r="P27" i="2"/>
  <c r="R26" i="2"/>
  <c r="Q26" i="2"/>
  <c r="P26" i="2"/>
  <c r="R25" i="2"/>
  <c r="Q25" i="2"/>
  <c r="P25" i="2"/>
  <c r="R24" i="2"/>
  <c r="Q24" i="2"/>
  <c r="P24" i="2"/>
  <c r="R23" i="2"/>
  <c r="Q23" i="2"/>
  <c r="P23" i="2"/>
  <c r="R22" i="2"/>
  <c r="Q22" i="2"/>
  <c r="P22" i="2"/>
  <c r="R21" i="2"/>
  <c r="Q21" i="2"/>
  <c r="P21" i="2"/>
  <c r="R20" i="2"/>
  <c r="Q20" i="2"/>
  <c r="P20" i="2"/>
  <c r="R19" i="2"/>
  <c r="Q19" i="2"/>
  <c r="P19" i="2"/>
  <c r="R18" i="2"/>
  <c r="Q18" i="2"/>
  <c r="P18" i="2"/>
  <c r="R17" i="2"/>
  <c r="Q17" i="2"/>
  <c r="P17" i="2"/>
  <c r="R16" i="2"/>
  <c r="Q16" i="2"/>
  <c r="P16" i="2"/>
  <c r="R15" i="2"/>
  <c r="Q15" i="2"/>
  <c r="P15" i="2"/>
  <c r="R14" i="2"/>
  <c r="Q14" i="2"/>
  <c r="P14" i="2"/>
  <c r="R13" i="2"/>
  <c r="Q13" i="2"/>
  <c r="P13" i="2"/>
  <c r="R12" i="2"/>
  <c r="Q12" i="2"/>
  <c r="P12" i="2"/>
  <c r="R11" i="2"/>
  <c r="Q11" i="2"/>
  <c r="P11" i="2"/>
  <c r="R10" i="2"/>
  <c r="Q10" i="2"/>
  <c r="P10" i="2"/>
  <c r="R9" i="2"/>
  <c r="Q9" i="2"/>
  <c r="P9" i="2"/>
  <c r="R8" i="2"/>
  <c r="Q8" i="2"/>
  <c r="P8" i="2"/>
  <c r="R7" i="2"/>
  <c r="Q7" i="2"/>
  <c r="P7" i="2"/>
  <c r="R6" i="2"/>
  <c r="Q6" i="2"/>
  <c r="P6" i="2"/>
  <c r="R5" i="2"/>
  <c r="Q5" i="2"/>
  <c r="P5" i="2"/>
  <c r="R4" i="2"/>
  <c r="Q4" i="2"/>
  <c r="P4" i="2"/>
  <c r="C12" i="5" l="1" a="1"/>
  <c r="C12" i="5" s="1"/>
  <c r="D12" i="5" a="1"/>
  <c r="D12" i="5" s="1"/>
  <c r="B12" i="5" a="1"/>
  <c r="B12" i="5" s="1"/>
</calcChain>
</file>

<file path=xl/sharedStrings.xml><?xml version="1.0" encoding="utf-8"?>
<sst xmlns="http://schemas.openxmlformats.org/spreadsheetml/2006/main" count="249" uniqueCount="61">
  <si>
    <t>DIAMETRE</t>
  </si>
  <si>
    <t>USINE</t>
  </si>
  <si>
    <t>PLAISANCE</t>
  </si>
  <si>
    <t>CLASSE DE RESISTANCE</t>
  </si>
  <si>
    <t>LONGUEUR UTILE</t>
  </si>
  <si>
    <t>NOMBRE D'UNITE</t>
  </si>
  <si>
    <t>TETE AMONT</t>
  </si>
  <si>
    <t>TETE AVAL</t>
  </si>
  <si>
    <t>PARAMETRES</t>
  </si>
  <si>
    <t>CARACTERISTIQUES</t>
  </si>
  <si>
    <t>LAMOTTE</t>
  </si>
  <si>
    <t>SAINT LOUBES</t>
  </si>
  <si>
    <t>135A NF</t>
  </si>
  <si>
    <t>165A NF</t>
  </si>
  <si>
    <t>200A NF</t>
  </si>
  <si>
    <t>250 A</t>
  </si>
  <si>
    <t>300A</t>
  </si>
  <si>
    <t>TOLERANCE EMBOITEMENT EXTREMITE</t>
  </si>
  <si>
    <t>MINI</t>
  </si>
  <si>
    <t>MOY</t>
  </si>
  <si>
    <t>MAX</t>
  </si>
  <si>
    <t>TOLERANCE TETES DE BUSES</t>
  </si>
  <si>
    <t>TOLERANCE FABRICATION</t>
  </si>
  <si>
    <t>TOLERANCE EMBOITEMENT DE LA BUSE</t>
  </si>
  <si>
    <t>TOLERANCE TOTALE</t>
  </si>
  <si>
    <t>TB2 MONOBLOC</t>
  </si>
  <si>
    <t>TETE DE BUSE</t>
  </si>
  <si>
    <t>TB2 SEMI PREFABRIQUE</t>
  </si>
  <si>
    <t>TETE DE SECURITE</t>
  </si>
  <si>
    <t>TETE DE PONT</t>
  </si>
  <si>
    <t>TOLERANCES DE LA BUSE</t>
  </si>
  <si>
    <t>mini</t>
  </si>
  <si>
    <t>maxi</t>
  </si>
  <si>
    <t>moyenne</t>
  </si>
  <si>
    <t>RESIST</t>
  </si>
  <si>
    <t>LONG</t>
  </si>
  <si>
    <t>DISPONIBILITES</t>
  </si>
  <si>
    <t>(Longueur totale)</t>
  </si>
  <si>
    <t>Ouvrage 1</t>
  </si>
  <si>
    <t>Ouvrage 2</t>
  </si>
  <si>
    <t>Ouvrage 3</t>
  </si>
  <si>
    <t>Ouvrage 4</t>
  </si>
  <si>
    <t>Ouvrage 5</t>
  </si>
  <si>
    <t>AIDE</t>
  </si>
  <si>
    <t>Sélection</t>
  </si>
  <si>
    <t>Modèle</t>
  </si>
  <si>
    <t>CLASSE</t>
  </si>
  <si>
    <t>RESISTANCE</t>
  </si>
  <si>
    <t>DE</t>
  </si>
  <si>
    <t xml:space="preserve"> </t>
  </si>
  <si>
    <t xml:space="preserve">nom du classeur : </t>
  </si>
  <si>
    <t>les colonnes F à J peuvent être masquées</t>
  </si>
  <si>
    <t>(TETE)</t>
  </si>
  <si>
    <t>(DIAMETRE)</t>
  </si>
  <si>
    <r>
      <t>en cellule nommée "</t>
    </r>
    <r>
      <rPr>
        <b/>
        <i/>
        <sz val="11"/>
        <color rgb="FF0070C0"/>
        <rFont val="Calibri"/>
        <family val="2"/>
        <scheme val="minor"/>
      </rPr>
      <t>nomClass4</t>
    </r>
    <r>
      <rPr>
        <i/>
        <sz val="11"/>
        <color rgb="FF0070C0"/>
        <rFont val="Calibri"/>
        <family val="2"/>
        <scheme val="minor"/>
      </rPr>
      <t>"</t>
    </r>
  </si>
  <si>
    <t>pour sécurité des liens hypertexte, s'il est re-nommé</t>
  </si>
  <si>
    <t>2 - clic sur image pour insérer sa (leur) feuille</t>
  </si>
  <si>
    <t>3 - compléter cette (ces) feuille(s)</t>
  </si>
  <si>
    <r>
      <t xml:space="preserve">           pour étendre cette liste-source (nommée "</t>
    </r>
    <r>
      <rPr>
        <b/>
        <sz val="11"/>
        <color rgb="FF0070C0"/>
        <rFont val="Calibri"/>
        <family val="2"/>
      </rPr>
      <t>ouvrages</t>
    </r>
    <r>
      <rPr>
        <sz val="11"/>
        <color rgb="FF0070C0"/>
        <rFont val="Calibri"/>
        <family val="2"/>
        <scheme val="minor"/>
      </rPr>
      <t xml:space="preserve">") :   ajouter des </t>
    </r>
    <r>
      <rPr>
        <b/>
        <sz val="11"/>
        <color rgb="FF0070C0"/>
        <rFont val="Calibri"/>
        <family val="2"/>
      </rPr>
      <t>lignes</t>
    </r>
    <r>
      <rPr>
        <sz val="11"/>
        <color rgb="FF0070C0"/>
        <rFont val="Calibri"/>
        <family val="2"/>
        <scheme val="minor"/>
      </rPr>
      <t xml:space="preserve"> intermédiaires </t>
    </r>
    <r>
      <rPr>
        <b/>
        <sz val="11"/>
        <color rgb="FFFF0000"/>
        <rFont val="Calibri"/>
        <family val="2"/>
      </rPr>
      <t>ci-dessus</t>
    </r>
  </si>
  <si>
    <t>Liste ouvrages</t>
  </si>
  <si>
    <r>
      <t xml:space="preserve">1 - inscrire le(s) nouveau(x) nom(s) en </t>
    </r>
    <r>
      <rPr>
        <b/>
        <sz val="11"/>
        <color indexed="8"/>
        <rFont val="Calibri"/>
        <family val="2"/>
      </rPr>
      <t>liste ouvrages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</si>
</sst>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0" fillId="3" borderId="12" xfId="0" applyFill="1" applyBorder="1" applyAlignment="1">
      <alignment horizontal="center"/>
    </xf>
    <xf numFmtId="0" fontId="10" fillId="0" borderId="0" xfId="0" applyFont="1"/>
    <xf numFmtId="0" fontId="3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9" fillId="5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/>
    <xf numFmtId="0" fontId="4" fillId="0" borderId="0" xfId="0" applyFont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15" fillId="7" borderId="14" xfId="1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3" fillId="0" borderId="1" xfId="0" applyFont="1" applyFill="1" applyBorder="1"/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1" fillId="4" borderId="7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Medium9"/>
  <colors>
    <mruColors>
      <color rgb="FF99FFCC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20</xdr:row>
      <xdr:rowOff>0</xdr:rowOff>
    </xdr:from>
    <xdr:to>
      <xdr:col>1</xdr:col>
      <xdr:colOff>209551</xdr:colOff>
      <xdr:row>21</xdr:row>
      <xdr:rowOff>76201</xdr:rowOff>
    </xdr:to>
    <xdr:sp macro="" textlink="">
      <xdr:nvSpPr>
        <xdr:cNvPr id="3" name="Flèche gauche 2"/>
        <xdr:cNvSpPr/>
      </xdr:nvSpPr>
      <xdr:spPr>
        <a:xfrm>
          <a:off x="1524000" y="4229100"/>
          <a:ext cx="152401" cy="266701"/>
        </a:xfrm>
        <a:prstGeom prst="leftArrow">
          <a:avLst>
            <a:gd name="adj1" fmla="val 50000"/>
            <a:gd name="adj2" fmla="val 78889"/>
          </a:avLst>
        </a:prstGeom>
        <a:solidFill>
          <a:srgbClr val="FFFF00"/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6</xdr:col>
      <xdr:colOff>0</xdr:colOff>
      <xdr:row>19</xdr:row>
      <xdr:rowOff>0</xdr:rowOff>
    </xdr:from>
    <xdr:to>
      <xdr:col>9</xdr:col>
      <xdr:colOff>1800226</xdr:colOff>
      <xdr:row>37</xdr:row>
      <xdr:rowOff>107866</xdr:rowOff>
    </xdr:to>
    <xdr:sp macro="" textlink="">
      <xdr:nvSpPr>
        <xdr:cNvPr id="6" name="ZoneTexte 5"/>
        <xdr:cNvSpPr txBox="1"/>
      </xdr:nvSpPr>
      <xdr:spPr>
        <a:xfrm>
          <a:off x="8782050" y="3867150"/>
          <a:ext cx="5715001" cy="3536866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>
          <a:solidFill>
            <a:schemeClr val="accent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 -  principe :  un onglet de feuille par projet, chacun sur le </a:t>
          </a:r>
          <a:r>
            <a:rPr lang="fr-FR" sz="1100" u="sng"/>
            <a:t>même plan</a:t>
          </a:r>
          <a:r>
            <a:rPr lang="fr-FR" sz="1100"/>
            <a:t> d'organisation</a:t>
          </a:r>
        </a:p>
        <a:p>
          <a:r>
            <a:rPr lang="fr-FR" sz="1100"/>
            <a:t> -  la feuille </a:t>
          </a:r>
          <a:r>
            <a:rPr lang="fr-FR" sz="1100" b="1"/>
            <a:t>Modèle</a:t>
          </a:r>
          <a:r>
            <a:rPr lang="fr-FR" sz="1100"/>
            <a:t> peut être masquée, ainsi que la feuille  </a:t>
          </a:r>
          <a:r>
            <a:rPr lang="fr-FR" sz="1100" b="1"/>
            <a:t>catalogue.</a:t>
          </a:r>
        </a:p>
        <a:p>
          <a:r>
            <a:rPr lang="fr-FR" sz="1100"/>
            <a:t> -  la nouvelle feuille vierge (nommée avec le nom inscrit en liste)</a:t>
          </a:r>
          <a:r>
            <a:rPr lang="fr-FR" sz="1100" baseline="0"/>
            <a:t> </a:t>
          </a:r>
          <a:r>
            <a:rPr lang="fr-FR" sz="1100"/>
            <a:t>vient se placer en fin</a:t>
          </a:r>
        </a:p>
        <a:p>
          <a:r>
            <a:rPr lang="fr-FR" sz="1100" baseline="0"/>
            <a:t>          </a:t>
          </a:r>
          <a:r>
            <a:rPr lang="fr-FR" sz="1100"/>
            <a:t>(sans distinction alphanumérique, mais chronologique  et elle reste déplaçable)</a:t>
          </a:r>
        </a:p>
        <a:p>
          <a:r>
            <a:rPr lang="fr-FR" sz="1100"/>
            <a:t> - pour son remplissage semi-automatique, c'est une question de choix par listes dynamiques,</a:t>
          </a:r>
        </a:p>
        <a:p>
          <a:r>
            <a:rPr lang="fr-FR" sz="1100"/>
            <a:t>d'après la feuille </a:t>
          </a:r>
          <a:r>
            <a:rPr lang="fr-FR" sz="1100" b="1"/>
            <a:t>catalogue</a:t>
          </a:r>
          <a:endParaRPr lang="fr-FR" sz="1100"/>
        </a:p>
        <a:p>
          <a:r>
            <a:rPr lang="fr-FR" sz="1100"/>
            <a:t> - sur cet exemple, le nom vient se placer également en B2 (à adapter d'après macro)</a:t>
          </a:r>
        </a:p>
        <a:p>
          <a:r>
            <a:rPr lang="fr-FR" sz="1100"/>
            <a:t> -  La feuille  S</a:t>
          </a:r>
          <a:r>
            <a:rPr lang="fr-FR" sz="1100" b="1"/>
            <a:t>élection</a:t>
          </a:r>
          <a:r>
            <a:rPr lang="fr-FR" sz="1100" b="0"/>
            <a:t>  permet de visualiser chaque tableau, avec accès par lien hypertexte</a:t>
          </a:r>
          <a:endParaRPr lang="fr-FR" sz="1100" b="0" baseline="0"/>
        </a:p>
        <a:p>
          <a:r>
            <a:rPr lang="fr-FR" sz="1100" b="0" baseline="0"/>
            <a:t>individuel, en cas de modif.</a:t>
          </a:r>
        </a:p>
        <a:p>
          <a:r>
            <a:rPr lang="fr-FR" sz="1100" b="0" baseline="0"/>
            <a:t> -  je n'ai pas cherché à masquer les cellules vides dans les listes, afin d'alléger.</a:t>
          </a:r>
          <a:endParaRPr lang="fr-FR" sz="1100"/>
        </a:p>
        <a:p>
          <a:endParaRPr lang="fr-FR" sz="1100"/>
        </a:p>
        <a:p>
          <a:r>
            <a:rPr lang="fr-FR" sz="1100" b="1"/>
            <a:t>attention : </a:t>
          </a:r>
        </a:p>
        <a:p>
          <a:r>
            <a:rPr lang="fr-FR" sz="1100" b="1"/>
            <a:t> </a:t>
          </a:r>
          <a:r>
            <a:rPr lang="fr-FR" sz="1100" baseline="0"/>
            <a:t> - </a:t>
          </a:r>
          <a:r>
            <a:rPr lang="fr-FR" sz="1100"/>
            <a:t>au déplacement</a:t>
          </a:r>
          <a:r>
            <a:rPr lang="fr-FR" sz="1100" baseline="0"/>
            <a:t>  ou modification des tableaux  sur les feuilles créées ou </a:t>
          </a:r>
          <a:r>
            <a:rPr lang="fr-FR" sz="1100" b="1" baseline="0"/>
            <a:t>Modèle</a:t>
          </a:r>
          <a:r>
            <a:rPr lang="fr-FR" sz="1100" baseline="0"/>
            <a:t> :</a:t>
          </a:r>
        </a:p>
        <a:p>
          <a:r>
            <a:rPr lang="fr-FR" sz="1100" baseline="0"/>
            <a:t>          dans ce cas, TOUTES les feuilles doivent subir le même mouvement  / modification,</a:t>
          </a:r>
        </a:p>
        <a:p>
          <a:r>
            <a:rPr lang="fr-FR" sz="1100" baseline="0"/>
            <a:t>          la macro de création doit être modifiée  si nécessaire; </a:t>
          </a:r>
        </a:p>
        <a:p>
          <a:r>
            <a:rPr lang="fr-FR" sz="1100" baseline="0"/>
            <a:t>          </a:t>
          </a:r>
          <a:r>
            <a:rPr lang="fr-FR" sz="1100" u="none"/>
            <a:t> - la suppression d'une feuille n'enlève pas son nom dans</a:t>
          </a:r>
          <a:r>
            <a:rPr lang="fr-FR" sz="1100" u="none" baseline="0"/>
            <a:t> la </a:t>
          </a:r>
          <a:r>
            <a:rPr lang="fr-FR" sz="1100" b="1" u="none" baseline="0"/>
            <a:t>liste inscription</a:t>
          </a:r>
        </a:p>
        <a:p>
          <a:r>
            <a:rPr lang="fr-FR" sz="1100" u="none" baseline="0"/>
            <a:t>         elle sera recréée vierge à la prochaine demande, sous le </a:t>
          </a:r>
          <a:r>
            <a:rPr lang="fr-FR" sz="1100" u="sng" baseline="0"/>
            <a:t>même nom, si le nom persiste</a:t>
          </a:r>
          <a:r>
            <a:rPr lang="fr-FR" sz="1100" u="none" baseline="0"/>
            <a:t>.</a:t>
          </a:r>
        </a:p>
        <a:p>
          <a:r>
            <a:rPr lang="fr-FR" sz="1100" u="none" baseline="0"/>
            <a:t> - donc : à surveiller la suppression/modification de feuille complétée</a:t>
          </a:r>
        </a:p>
        <a:p>
          <a:r>
            <a:rPr lang="fr-FR" sz="1100" u="none" baseline="0"/>
            <a:t>                       (par macro, masquage, protection, ... +/- mdp si besoin)</a:t>
          </a:r>
        </a:p>
        <a:p>
          <a:r>
            <a:rPr lang="fr-FR" sz="1100" u="none" baseline="0"/>
            <a:t>	 </a:t>
          </a:r>
        </a:p>
      </xdr:txBody>
    </xdr:sp>
    <xdr:clientData/>
  </xdr:twoCellAnchor>
  <xdr:twoCellAnchor editAs="oneCell">
    <xdr:from>
      <xdr:col>2</xdr:col>
      <xdr:colOff>57150</xdr:colOff>
      <xdr:row>6</xdr:row>
      <xdr:rowOff>114300</xdr:rowOff>
    </xdr:from>
    <xdr:to>
      <xdr:col>4</xdr:col>
      <xdr:colOff>137400</xdr:colOff>
      <xdr:row>14</xdr:row>
      <xdr:rowOff>123825</xdr:rowOff>
    </xdr:to>
    <xdr:pic macro="[0]!CreationFeuilles">
      <xdr:nvPicPr>
        <xdr:cNvPr id="8" name="Image 7" descr="C:\Users\Thierry\AppData\Local\Microsoft\Windows\Temporary Internet Files\Content.IE5\JUTJNBFD\MP900227603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485900"/>
          <a:ext cx="2347200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D15" sqref="D15"/>
    </sheetView>
  </sheetViews>
  <sheetFormatPr baseColWidth="10" defaultRowHeight="15" x14ac:dyDescent="0.25"/>
  <cols>
    <col min="1" max="1" width="25" customWidth="1"/>
    <col min="2" max="2" width="21.42578125" customWidth="1"/>
    <col min="3" max="3" width="10.7109375" customWidth="1"/>
    <col min="4" max="4" width="9.5703125" customWidth="1"/>
    <col min="6" max="6" width="17.5703125" customWidth="1"/>
  </cols>
  <sheetData>
    <row r="1" spans="1:6" ht="15.75" thickBot="1" x14ac:dyDescent="0.3"/>
    <row r="2" spans="1:6" ht="21.75" thickBot="1" x14ac:dyDescent="0.4">
      <c r="A2" s="34" t="s">
        <v>44</v>
      </c>
      <c r="B2" s="48" t="s">
        <v>38</v>
      </c>
      <c r="D2" s="56" t="str">
        <f ca="1">IF(B2="","",HYPERLINK("["&amp;nomClass4&amp;"]'"&amp;B2&amp;"'!"&amp;"A1","MODIFIER"))</f>
        <v>MODIFIER</v>
      </c>
      <c r="E2" t="s">
        <v>49</v>
      </c>
      <c r="F2" s="55" t="str">
        <f ca="1">HYPERLINK("["&amp;nomClass4&amp;"]'"&amp;"listes"&amp;"'!"&amp;"A1","NOUVEAU PROJET")</f>
        <v>NOUVEAU PROJET</v>
      </c>
    </row>
    <row r="3" spans="1:6" ht="15" customHeight="1" thickTop="1" x14ac:dyDescent="0.35">
      <c r="A3" s="34"/>
    </row>
    <row r="4" spans="1:6" ht="15" customHeight="1" x14ac:dyDescent="0.25">
      <c r="A4" s="3" t="s">
        <v>8</v>
      </c>
      <c r="B4" s="3" t="s">
        <v>9</v>
      </c>
    </row>
    <row r="5" spans="1:6" x14ac:dyDescent="0.25">
      <c r="A5" s="3" t="s">
        <v>0</v>
      </c>
      <c r="B5" s="33">
        <f ca="1">IF(OR(nomA="",ISERROR(INDIRECT("'"&amp;nomA&amp;"'!B2"))),"",VLOOKUP(A5,INDIRECT("'"&amp;nomA&amp;"'!A$5:B$9"),2,0))</f>
        <v>1500</v>
      </c>
    </row>
    <row r="6" spans="1:6" x14ac:dyDescent="0.25">
      <c r="A6" s="3" t="s">
        <v>3</v>
      </c>
      <c r="B6" s="33" t="str">
        <f ca="1">IF(OR(nomA="",ISERROR(INDIRECT("'"&amp;nomA&amp;"'!B2"))),"",VLOOKUP(A6,INDIRECT("'"&amp;nomA&amp;"'!A$5:B$9"),2,0))</f>
        <v>135A NF</v>
      </c>
    </row>
    <row r="7" spans="1:6" x14ac:dyDescent="0.25">
      <c r="A7" s="3" t="s">
        <v>1</v>
      </c>
      <c r="B7" s="33" t="str">
        <f ca="1">IF(OR(nomA="",ISERROR(INDIRECT("'"&amp;nomA&amp;"'!B2"))),"",VLOOKUP(A7,INDIRECT("'"&amp;nomA&amp;"'!A$5:B$9"),2,0))</f>
        <v>SAINT LOUBES</v>
      </c>
    </row>
    <row r="8" spans="1:6" x14ac:dyDescent="0.25">
      <c r="A8" s="3" t="s">
        <v>4</v>
      </c>
      <c r="B8" s="33">
        <f ca="1">IF(OR(nomA="",ISERROR(INDIRECT("'"&amp;nomA&amp;"'!B2"))),"",VLOOKUP(A8,INDIRECT("'"&amp;nomA&amp;"'!A$5:B$9"),2,0))</f>
        <v>2380</v>
      </c>
    </row>
    <row r="9" spans="1:6" x14ac:dyDescent="0.25">
      <c r="A9" s="3" t="s">
        <v>5</v>
      </c>
      <c r="B9" s="47">
        <f ca="1">IF(OR(nomA="",ISERROR(INDIRECT("'"&amp;nomA&amp;"'!B2"))),"",VLOOKUP(A9,INDIRECT("'"&amp;nomA&amp;"'!A$5:B$9"),2,0))</f>
        <v>25</v>
      </c>
    </row>
    <row r="10" spans="1:6" x14ac:dyDescent="0.25">
      <c r="A10" s="3" t="s">
        <v>37</v>
      </c>
      <c r="B10" s="19" t="str">
        <f ca="1">IF(B9="","",IF(AND(B8&gt;0,B9&gt;0),"("&amp;B8*B9/1000&amp;"  ml)",""))</f>
        <v>(59,5  ml)</v>
      </c>
    </row>
    <row r="11" spans="1:6" x14ac:dyDescent="0.25">
      <c r="A11" s="3"/>
      <c r="B11" s="30" t="s">
        <v>31</v>
      </c>
      <c r="C11" s="30" t="s">
        <v>33</v>
      </c>
      <c r="D11" s="30" t="s">
        <v>32</v>
      </c>
    </row>
    <row r="12" spans="1:6" x14ac:dyDescent="0.25">
      <c r="A12" s="3" t="s">
        <v>30</v>
      </c>
      <c r="B12" s="19">
        <f t="array" aca="1" ref="B12" ca="1">INDEX(tolermin,MATCH(B5&amp;B6&amp;B7&amp;B8,diamint&amp;resist&amp;fabriques&amp;longutile,0))</f>
        <v>-2</v>
      </c>
      <c r="C12" s="19">
        <f t="array" aca="1" ref="C12" ca="1">INDEX(tolermoy,MATCH(B5&amp;B6&amp;B7&amp;B8,diamint&amp;resist&amp;fabriques&amp;longutile,0))</f>
        <v>20</v>
      </c>
      <c r="D12" s="19">
        <f t="array" aca="1" ref="D12" ca="1">INDEX(tolermax,MATCH(B5&amp;B6&amp;B7&amp;B8,diamint&amp;resist&amp;fabriques&amp;longutile,0))</f>
        <v>62</v>
      </c>
    </row>
    <row r="14" spans="1:6" x14ac:dyDescent="0.25">
      <c r="A14" s="3" t="s">
        <v>6</v>
      </c>
      <c r="B14" s="19" t="str">
        <f ca="1">IF(OR(nomA="",ISERROR(INDIRECT("'"&amp;nomA&amp;"'!B2"))),"",VLOOKUP(A14,INDIRECT("'"&amp;nomA&amp;"'!A$14:B$15"),2,0))</f>
        <v>TETE DE SECURITE</v>
      </c>
    </row>
    <row r="15" spans="1:6" x14ac:dyDescent="0.25">
      <c r="A15" s="3" t="s">
        <v>7</v>
      </c>
      <c r="B15" s="19" t="str">
        <f ca="1">IF(OR(nomA="",ISERROR(INDIRECT("'"&amp;nomA&amp;"'!B2"))),"",VLOOKUP(A15,INDIRECT("'"&amp;nomA&amp;"'!A$14:B$15"),2,0))</f>
        <v>TETE DE SECURITE</v>
      </c>
    </row>
  </sheetData>
  <conditionalFormatting sqref="B12">
    <cfRule type="expression" dxfId="13" priority="3">
      <formula>ISERROR(B12)</formula>
    </cfRule>
  </conditionalFormatting>
  <conditionalFormatting sqref="C12">
    <cfRule type="expression" dxfId="12" priority="2">
      <formula>ISERROR(C12)</formula>
    </cfRule>
  </conditionalFormatting>
  <conditionalFormatting sqref="D12">
    <cfRule type="expression" dxfId="11" priority="1">
      <formula>ISERROR(D12)</formula>
    </cfRule>
  </conditionalFormatting>
  <dataValidations count="1">
    <dataValidation type="list" allowBlank="1" showInputMessage="1" showErrorMessage="1" sqref="B2">
      <formula1>ouvrages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9"/>
  <sheetViews>
    <sheetView workbookViewId="0">
      <selection activeCell="D1" sqref="D1"/>
    </sheetView>
  </sheetViews>
  <sheetFormatPr baseColWidth="10" defaultColWidth="9.140625" defaultRowHeight="15" x14ac:dyDescent="0.25"/>
  <cols>
    <col min="1" max="1" width="25" style="1" customWidth="1"/>
    <col min="2" max="2" width="21.42578125" style="1" customWidth="1"/>
    <col min="3" max="3" width="10.7109375" style="1" customWidth="1"/>
    <col min="4" max="4" width="8.5703125" style="1" customWidth="1"/>
    <col min="5" max="6" width="11.42578125" style="1" customWidth="1"/>
    <col min="7" max="7" width="5.7109375" style="1" customWidth="1"/>
    <col min="8" max="8" width="12.140625" style="1" customWidth="1"/>
    <col min="9" max="9" width="15.7109375" style="1" customWidth="1"/>
    <col min="10" max="10" width="8.5703125" style="1" customWidth="1"/>
  </cols>
  <sheetData>
    <row r="2" spans="1:10" ht="21" x14ac:dyDescent="0.35">
      <c r="A2" s="34" t="s">
        <v>45</v>
      </c>
      <c r="B2" s="3"/>
      <c r="C2" s="3"/>
      <c r="D2" s="31"/>
      <c r="E2" s="3"/>
      <c r="F2" s="3"/>
      <c r="G2" s="3"/>
      <c r="H2" s="3"/>
      <c r="I2" s="3"/>
      <c r="J2" s="3"/>
    </row>
    <row r="3" spans="1:10" x14ac:dyDescent="0.25">
      <c r="A3" s="3"/>
      <c r="B3" s="3"/>
      <c r="C3" s="3"/>
      <c r="D3" s="32"/>
      <c r="E3" s="3"/>
      <c r="F3" s="3"/>
      <c r="G3" s="35" t="s">
        <v>43</v>
      </c>
      <c r="H3" s="26" t="s">
        <v>34</v>
      </c>
      <c r="I3" s="26" t="s">
        <v>1</v>
      </c>
      <c r="J3" s="26" t="s">
        <v>35</v>
      </c>
    </row>
    <row r="4" spans="1:10" x14ac:dyDescent="0.25">
      <c r="A4" s="3" t="s">
        <v>8</v>
      </c>
      <c r="B4" s="3" t="s">
        <v>9</v>
      </c>
      <c r="C4" s="3"/>
      <c r="D4" s="32"/>
      <c r="E4" s="3"/>
      <c r="F4" s="3"/>
      <c r="G4" s="69" t="s">
        <v>36</v>
      </c>
      <c r="H4" s="27" t="str">
        <f>IF(SUMPRODUCT((diamint=B$5)*(resist='Liste ouvrages'!G2))=0,"",'Liste ouvrages'!G2)</f>
        <v/>
      </c>
      <c r="I4" s="27" t="str">
        <f>IF(SUMPRODUCT((diamint=B$5)*(resist=B$6)*(fabriques='Liste ouvrages'!H2))=0,"",'Liste ouvrages'!H2)</f>
        <v/>
      </c>
      <c r="J4" s="27" t="str">
        <f>IF(SUMPRODUCT((diamint=B$5)*(resist=B$6)*(fabriques=B$7)*(longutile='Liste ouvrages'!I2))=0,"",'Liste ouvrages'!I2)</f>
        <v/>
      </c>
    </row>
    <row r="5" spans="1:10" x14ac:dyDescent="0.25">
      <c r="A5" s="3" t="s">
        <v>0</v>
      </c>
      <c r="B5" s="33"/>
      <c r="C5" s="3"/>
      <c r="D5" s="32"/>
      <c r="E5" s="3"/>
      <c r="F5" s="3"/>
      <c r="G5" s="70"/>
      <c r="H5" s="28" t="str">
        <f>IF(SUMPRODUCT((diamint=B$5)*(resist='Liste ouvrages'!G3))=0,"",'Liste ouvrages'!G3)</f>
        <v/>
      </c>
      <c r="I5" s="28" t="str">
        <f>IF(SUMPRODUCT((diamint=B$5)*(resist=B$6)*(fabriques='Liste ouvrages'!H3))=0,"",'Liste ouvrages'!H3)</f>
        <v/>
      </c>
      <c r="J5" s="28" t="str">
        <f>IF(SUMPRODUCT((diamint=B$5)*(resist=B$6)*(fabriques=B$7)*(longutile='Liste ouvrages'!I3))=0,"",'Liste ouvrages'!I3)</f>
        <v/>
      </c>
    </row>
    <row r="6" spans="1:10" x14ac:dyDescent="0.25">
      <c r="A6" s="3" t="s">
        <v>3</v>
      </c>
      <c r="B6" s="33"/>
      <c r="C6" s="3"/>
      <c r="D6" s="32"/>
      <c r="E6" s="3"/>
      <c r="F6" s="3"/>
      <c r="G6" s="70"/>
      <c r="H6" s="28" t="str">
        <f>IF(SUMPRODUCT((diamint=B$5)*(resist='Liste ouvrages'!G4))=0,"",'Liste ouvrages'!G4)</f>
        <v/>
      </c>
      <c r="I6" s="28" t="str">
        <f>IF(SUMPRODUCT((diamint=B$5)*(resist=B$6)*(fabriques='Liste ouvrages'!H4))=0,"",'Liste ouvrages'!H4)</f>
        <v/>
      </c>
      <c r="J6" s="28" t="str">
        <f>IF(SUMPRODUCT((diamint=B$5)*(resist=B$6)*(fabriques=B$7)*(longutile='Liste ouvrages'!I4))=0,"",'Liste ouvrages'!I4)</f>
        <v/>
      </c>
    </row>
    <row r="7" spans="1:10" ht="15" customHeight="1" x14ac:dyDescent="0.25">
      <c r="A7" s="3" t="s">
        <v>1</v>
      </c>
      <c r="B7" s="33"/>
      <c r="C7" s="3"/>
      <c r="D7" s="32"/>
      <c r="E7" s="3"/>
      <c r="F7" s="3"/>
      <c r="G7" s="70"/>
      <c r="H7" s="28" t="str">
        <f>IF(SUMPRODUCT((diamint=B$5)*(resist='Liste ouvrages'!G5))=0,"",'Liste ouvrages'!G5)</f>
        <v/>
      </c>
      <c r="I7" s="29" t="str">
        <f>IF(SUMPRODUCT((diamint=B$5)*(resist=B$6)*(fabriques='Liste ouvrages'!H5))=0,"",'Liste ouvrages'!H5)</f>
        <v/>
      </c>
      <c r="J7" s="28" t="str">
        <f>IF(SUMPRODUCT((diamint=B$5)*(resist=B$6)*(fabriques=B$7)*(longutile='Liste ouvrages'!I5))=0,"",'Liste ouvrages'!I5)</f>
        <v/>
      </c>
    </row>
    <row r="8" spans="1:10" x14ac:dyDescent="0.25">
      <c r="A8" s="3" t="s">
        <v>4</v>
      </c>
      <c r="B8" s="33"/>
      <c r="C8" s="3"/>
      <c r="D8" s="32"/>
      <c r="E8" s="3"/>
      <c r="F8" s="3"/>
      <c r="G8" s="70"/>
      <c r="H8" s="28" t="str">
        <f>IF(SUMPRODUCT((diamint=B$5)*(resist='Liste ouvrages'!G6))=0,"",'Liste ouvrages'!G6)</f>
        <v/>
      </c>
      <c r="I8" s="3"/>
      <c r="J8" s="28" t="str">
        <f>IF(SUMPRODUCT((diamint=B$5)*(resist=B$6)*(fabriques=B$7)*(longutile='Liste ouvrages'!I6))=0,"",'Liste ouvrages'!I6)</f>
        <v/>
      </c>
    </row>
    <row r="9" spans="1:10" x14ac:dyDescent="0.25">
      <c r="A9" s="3" t="s">
        <v>5</v>
      </c>
      <c r="B9" s="19"/>
      <c r="C9" s="3"/>
      <c r="D9" s="32"/>
      <c r="E9" s="3"/>
      <c r="F9" s="3"/>
      <c r="G9" s="71"/>
      <c r="H9" s="29" t="str">
        <f>IF(SUMPRODUCT((diamint=B$5)*(resist='Liste ouvrages'!G7))=0,"",'Liste ouvrages'!G7)</f>
        <v/>
      </c>
      <c r="I9" s="3"/>
      <c r="J9" s="28" t="str">
        <f>IF(SUMPRODUCT((diamint=B$5)*(resist=B$6)*(fabriques=B$7)*(longutile='Liste ouvrages'!I7))=0,"",'Liste ouvrages'!I7)</f>
        <v/>
      </c>
    </row>
    <row r="10" spans="1:10" x14ac:dyDescent="0.25">
      <c r="A10" s="3" t="s">
        <v>37</v>
      </c>
      <c r="B10" s="19" t="str">
        <f>IF(ISERROR(VLOOKUP(B8,J4:J10,1,0)),"",IF(AND(B8&gt;0,B9&gt;0),"("&amp;B8*B9/1000&amp;"  ml)",""))</f>
        <v/>
      </c>
      <c r="C10" s="3"/>
      <c r="D10" s="32"/>
      <c r="E10" s="3"/>
      <c r="F10" s="3"/>
      <c r="G10" s="3"/>
      <c r="H10" s="3"/>
      <c r="I10" s="3"/>
      <c r="J10" s="29" t="str">
        <f>IF(SUMPRODUCT((diamint=B$5)*(resist=B$6)*(fabriques=B$7)*(longutile='Liste ouvrages'!I8))=0,"",'Liste ouvrages'!I8)</f>
        <v/>
      </c>
    </row>
    <row r="11" spans="1:10" x14ac:dyDescent="0.25">
      <c r="A11" s="3"/>
      <c r="B11" s="30" t="s">
        <v>31</v>
      </c>
      <c r="C11" s="30" t="s">
        <v>33</v>
      </c>
      <c r="D11" s="30" t="s">
        <v>32</v>
      </c>
      <c r="E11" s="3"/>
      <c r="F11" s="3"/>
      <c r="G11" s="3"/>
      <c r="H11" s="3"/>
      <c r="I11" s="3"/>
      <c r="J11" s="3"/>
    </row>
    <row r="12" spans="1:10" x14ac:dyDescent="0.25">
      <c r="A12" s="3" t="s">
        <v>30</v>
      </c>
      <c r="B12" s="19" t="e">
        <f t="array" ref="B12">INDEX(tolermin,MATCH(B5&amp;B6&amp;B7&amp;B8,diamint&amp;resist&amp;fabriques&amp;longutile,0))</f>
        <v>#N/A</v>
      </c>
      <c r="C12" s="19" t="e">
        <f t="array" ref="C12">INDEX(tolermoy,MATCH(B5&amp;B6&amp;B7&amp;B8,diamint&amp;resist&amp;fabriques&amp;longutile,0))</f>
        <v>#N/A</v>
      </c>
      <c r="D12" s="19" t="e">
        <f t="array" ref="D12">INDEX(tolermax,MATCH(B5&amp;B6&amp;B7&amp;B8,diamint&amp;resist&amp;fabriques&amp;longutile,0))</f>
        <v>#N/A</v>
      </c>
      <c r="E12" s="3"/>
      <c r="F12"/>
      <c r="G12"/>
      <c r="H12"/>
      <c r="I12"/>
      <c r="J12"/>
    </row>
    <row r="13" spans="1:10" x14ac:dyDescent="0.25">
      <c r="A13" s="3"/>
      <c r="B13" s="3"/>
      <c r="C13" s="3"/>
      <c r="D13" s="3"/>
      <c r="E13" s="3"/>
      <c r="F13"/>
      <c r="G13"/>
      <c r="H13"/>
      <c r="I13"/>
      <c r="J13"/>
    </row>
    <row r="14" spans="1:10" x14ac:dyDescent="0.25">
      <c r="A14" s="3" t="s">
        <v>6</v>
      </c>
      <c r="B14" s="19"/>
      <c r="C14" s="3"/>
      <c r="D14" s="3"/>
      <c r="E14" s="3"/>
      <c r="F14"/>
      <c r="G14"/>
      <c r="H14"/>
      <c r="I14"/>
      <c r="J14"/>
    </row>
    <row r="15" spans="1:10" x14ac:dyDescent="0.25">
      <c r="A15" s="3" t="s">
        <v>7</v>
      </c>
      <c r="B15" s="19"/>
      <c r="C15" s="3"/>
      <c r="D15" s="3"/>
      <c r="E15" s="3"/>
      <c r="F15"/>
      <c r="G15"/>
      <c r="H15"/>
      <c r="I15"/>
      <c r="J15"/>
    </row>
    <row r="16" spans="1:10" x14ac:dyDescent="0.25">
      <c r="F16"/>
      <c r="G16"/>
      <c r="H16"/>
      <c r="I16"/>
      <c r="J16"/>
    </row>
    <row r="17" spans="1:10" x14ac:dyDescent="0.25">
      <c r="F17"/>
      <c r="G17"/>
      <c r="H17"/>
      <c r="I17"/>
      <c r="J17"/>
    </row>
    <row r="18" spans="1:10" x14ac:dyDescent="0.25">
      <c r="A18"/>
      <c r="B18"/>
      <c r="C18"/>
      <c r="D18"/>
      <c r="E18"/>
      <c r="F18"/>
      <c r="G18"/>
      <c r="H18"/>
      <c r="I18"/>
      <c r="J18"/>
    </row>
    <row r="19" spans="1:10" x14ac:dyDescent="0.25">
      <c r="A19"/>
      <c r="B19"/>
      <c r="C19"/>
      <c r="D19"/>
      <c r="E19"/>
      <c r="F19"/>
      <c r="G19"/>
      <c r="H19"/>
      <c r="I19"/>
      <c r="J19"/>
    </row>
  </sheetData>
  <dataConsolidate function="product"/>
  <mergeCells count="1">
    <mergeCell ref="G4:G9"/>
  </mergeCells>
  <conditionalFormatting sqref="B7">
    <cfRule type="expression" dxfId="10" priority="5">
      <formula>ISERROR(VLOOKUP($B$7,$I$4:$I$7,1,0))</formula>
    </cfRule>
  </conditionalFormatting>
  <conditionalFormatting sqref="B8">
    <cfRule type="expression" dxfId="9" priority="4">
      <formula>ISERROR(VLOOKUP($B$8,$J$4:$J$10,1,0))</formula>
    </cfRule>
  </conditionalFormatting>
  <conditionalFormatting sqref="B12">
    <cfRule type="expression" dxfId="8" priority="3">
      <formula>ISERROR(B12)</formula>
    </cfRule>
  </conditionalFormatting>
  <conditionalFormatting sqref="C12">
    <cfRule type="expression" dxfId="7" priority="2">
      <formula>ISERROR(C12)</formula>
    </cfRule>
  </conditionalFormatting>
  <conditionalFormatting sqref="D12">
    <cfRule type="expression" dxfId="6" priority="1">
      <formula>ISERROR(D12)</formula>
    </cfRule>
  </conditionalFormatting>
  <dataValidations count="6">
    <dataValidation type="list" allowBlank="1" showInputMessage="1" showErrorMessage="1" promptTitle="DIAMETRE" prompt="DIAMETRE INTERIEUR DE BUSE" sqref="B5">
      <formula1>DIAMETRE</formula1>
    </dataValidation>
    <dataValidation type="list" allowBlank="1" showInputMessage="1" showErrorMessage="1" promptTitle="USINE" prompt="USINE DE FABRICATION" sqref="B7">
      <formula1>$I$4:$I$7</formula1>
    </dataValidation>
    <dataValidation type="list" allowBlank="1" showInputMessage="1" showErrorMessage="1" promptTitle="CLASSE DE RESISTANCE" prompt="RESISTANCE DE LA BUSE" sqref="B6">
      <formula1>$H$4:$H$9</formula1>
    </dataValidation>
    <dataValidation type="list" allowBlank="1" showInputMessage="1" showErrorMessage="1" promptTitle="LONGUEUR UTILE" prompt="Longueur de la buse" sqref="B8">
      <formula1>$J$4:$J$10</formula1>
    </dataValidation>
    <dataValidation type="whole" allowBlank="1" showErrorMessage="1" error="Entrez un nombre entier" sqref="B9">
      <formula1>1</formula1>
      <formula2>100</formula2>
    </dataValidation>
    <dataValidation type="list" allowBlank="1" showInputMessage="1" showErrorMessage="1" sqref="B14:B15">
      <formula1>TETE</formula1>
    </dataValidation>
  </dataValidations>
  <pageMargins left="0.7" right="0.7" top="0.75" bottom="0.75" header="0.3" footer="0.3"/>
  <pageSetup paperSize="9" orientation="portrait" verticalDpi="0" r:id="rId1"/>
  <ignoredErrors>
    <ignoredError sqref="B12:D12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70"/>
  <sheetViews>
    <sheetView workbookViewId="0"/>
  </sheetViews>
  <sheetFormatPr baseColWidth="10" defaultColWidth="9.140625" defaultRowHeight="15" x14ac:dyDescent="0.25"/>
  <cols>
    <col min="2" max="2" width="11.7109375" customWidth="1"/>
    <col min="3" max="3" width="18.7109375" customWidth="1"/>
    <col min="4" max="4" width="17.7109375" customWidth="1"/>
    <col min="5" max="5" width="13.42578125" customWidth="1"/>
    <col min="6" max="6" width="10.42578125" customWidth="1"/>
    <col min="10" max="10" width="9" customWidth="1"/>
    <col min="11" max="11" width="16.42578125" customWidth="1"/>
    <col min="12" max="12" width="8.28515625" customWidth="1"/>
    <col min="13" max="13" width="11.7109375" customWidth="1"/>
    <col min="14" max="14" width="13" customWidth="1"/>
    <col min="15" max="15" width="12.28515625" customWidth="1"/>
  </cols>
  <sheetData>
    <row r="1" spans="1:18" ht="15" customHeight="1" x14ac:dyDescent="0.25">
      <c r="A1" s="13"/>
      <c r="B1" s="13" t="s">
        <v>46</v>
      </c>
      <c r="C1" s="13"/>
      <c r="D1" s="72" t="s">
        <v>17</v>
      </c>
      <c r="E1" s="73"/>
      <c r="F1" s="74"/>
      <c r="G1" s="72" t="s">
        <v>21</v>
      </c>
      <c r="H1" s="73"/>
      <c r="I1" s="74"/>
      <c r="J1" s="72" t="s">
        <v>22</v>
      </c>
      <c r="K1" s="73"/>
      <c r="L1" s="74"/>
      <c r="M1" s="72" t="s">
        <v>23</v>
      </c>
      <c r="N1" s="73"/>
      <c r="O1" s="74"/>
      <c r="P1" s="72" t="s">
        <v>24</v>
      </c>
      <c r="Q1" s="73"/>
      <c r="R1" s="74"/>
    </row>
    <row r="2" spans="1:18" x14ac:dyDescent="0.25">
      <c r="A2" s="14" t="s">
        <v>0</v>
      </c>
      <c r="B2" s="14" t="s">
        <v>48</v>
      </c>
      <c r="C2" s="14" t="s">
        <v>1</v>
      </c>
      <c r="D2" s="5" t="s">
        <v>18</v>
      </c>
      <c r="E2" s="3" t="s">
        <v>19</v>
      </c>
      <c r="F2" s="6" t="s">
        <v>20</v>
      </c>
      <c r="G2" s="5" t="s">
        <v>18</v>
      </c>
      <c r="H2" s="3" t="s">
        <v>19</v>
      </c>
      <c r="I2" s="6" t="s">
        <v>20</v>
      </c>
      <c r="J2" s="5" t="s">
        <v>18</v>
      </c>
      <c r="K2" s="3" t="s">
        <v>4</v>
      </c>
      <c r="L2" s="6" t="s">
        <v>20</v>
      </c>
      <c r="M2" s="5" t="s">
        <v>18</v>
      </c>
      <c r="N2" s="3" t="s">
        <v>19</v>
      </c>
      <c r="O2" s="6" t="s">
        <v>20</v>
      </c>
      <c r="P2" s="5" t="s">
        <v>18</v>
      </c>
      <c r="Q2" s="3" t="s">
        <v>19</v>
      </c>
      <c r="R2" s="6" t="s">
        <v>20</v>
      </c>
    </row>
    <row r="3" spans="1:18" x14ac:dyDescent="0.25">
      <c r="A3" s="14"/>
      <c r="B3" s="14" t="s">
        <v>47</v>
      </c>
      <c r="C3" s="14"/>
      <c r="D3" s="5"/>
      <c r="E3" s="3"/>
      <c r="F3" s="6"/>
      <c r="G3" s="5"/>
      <c r="H3" s="3"/>
      <c r="I3" s="6"/>
      <c r="J3" s="5"/>
      <c r="K3" s="3"/>
      <c r="L3" s="6"/>
      <c r="M3" s="5"/>
      <c r="N3" s="3"/>
      <c r="O3" s="6"/>
      <c r="P3" s="5"/>
      <c r="Q3" s="3"/>
      <c r="R3" s="6"/>
    </row>
    <row r="4" spans="1:18" x14ac:dyDescent="0.25">
      <c r="A4" s="15">
        <v>300</v>
      </c>
      <c r="B4" s="15" t="s">
        <v>12</v>
      </c>
      <c r="C4" s="15" t="s">
        <v>11</v>
      </c>
      <c r="D4" s="7">
        <v>0</v>
      </c>
      <c r="E4" s="8">
        <v>15</v>
      </c>
      <c r="F4" s="9">
        <v>30</v>
      </c>
      <c r="G4" s="7"/>
      <c r="H4" s="8"/>
      <c r="I4" s="9"/>
      <c r="J4" s="7">
        <v>-2</v>
      </c>
      <c r="K4" s="8">
        <v>2410</v>
      </c>
      <c r="L4" s="9">
        <v>2</v>
      </c>
      <c r="M4" s="7">
        <v>0</v>
      </c>
      <c r="N4" s="8">
        <v>4</v>
      </c>
      <c r="O4" s="9">
        <v>9</v>
      </c>
      <c r="P4" s="7">
        <f t="shared" ref="P4:P35" si="0">SUM(D4+G4+J4+M4)</f>
        <v>-2</v>
      </c>
      <c r="Q4" s="8">
        <f t="shared" ref="Q4:Q35" si="1">SUM(E4+H4+N4)</f>
        <v>19</v>
      </c>
      <c r="R4" s="9">
        <f t="shared" ref="R4:R35" si="2">SUM(F4+I4+L4+O4)</f>
        <v>41</v>
      </c>
    </row>
    <row r="5" spans="1:18" x14ac:dyDescent="0.25">
      <c r="A5" s="15">
        <v>300</v>
      </c>
      <c r="B5" s="15" t="s">
        <v>13</v>
      </c>
      <c r="C5" s="15" t="s">
        <v>11</v>
      </c>
      <c r="D5" s="7">
        <v>0</v>
      </c>
      <c r="E5" s="8">
        <v>15</v>
      </c>
      <c r="F5" s="9">
        <v>30</v>
      </c>
      <c r="G5" s="7"/>
      <c r="H5" s="8"/>
      <c r="I5" s="9"/>
      <c r="J5" s="7">
        <v>-2</v>
      </c>
      <c r="K5" s="8">
        <v>2410</v>
      </c>
      <c r="L5" s="9">
        <v>2</v>
      </c>
      <c r="M5" s="7">
        <v>0</v>
      </c>
      <c r="N5" s="8">
        <v>4</v>
      </c>
      <c r="O5" s="9">
        <v>9</v>
      </c>
      <c r="P5" s="7">
        <f t="shared" si="0"/>
        <v>-2</v>
      </c>
      <c r="Q5" s="8">
        <f t="shared" si="1"/>
        <v>19</v>
      </c>
      <c r="R5" s="9">
        <f t="shared" si="2"/>
        <v>41</v>
      </c>
    </row>
    <row r="6" spans="1:18" x14ac:dyDescent="0.25">
      <c r="A6" s="15">
        <v>300</v>
      </c>
      <c r="B6" s="15" t="s">
        <v>14</v>
      </c>
      <c r="C6" s="15" t="s">
        <v>11</v>
      </c>
      <c r="D6" s="7">
        <v>0</v>
      </c>
      <c r="E6" s="8">
        <v>15</v>
      </c>
      <c r="F6" s="9">
        <v>30</v>
      </c>
      <c r="G6" s="7"/>
      <c r="H6" s="8"/>
      <c r="I6" s="9"/>
      <c r="J6" s="7">
        <v>-2</v>
      </c>
      <c r="K6" s="8">
        <v>2410</v>
      </c>
      <c r="L6" s="9">
        <v>2</v>
      </c>
      <c r="M6" s="7">
        <v>0</v>
      </c>
      <c r="N6" s="8">
        <v>4</v>
      </c>
      <c r="O6" s="9">
        <v>9</v>
      </c>
      <c r="P6" s="7">
        <f t="shared" si="0"/>
        <v>-2</v>
      </c>
      <c r="Q6" s="8">
        <f t="shared" si="1"/>
        <v>19</v>
      </c>
      <c r="R6" s="9">
        <f t="shared" si="2"/>
        <v>41</v>
      </c>
    </row>
    <row r="7" spans="1:18" x14ac:dyDescent="0.25">
      <c r="A7" s="15">
        <v>300</v>
      </c>
      <c r="B7" s="15" t="s">
        <v>15</v>
      </c>
      <c r="C7" s="15" t="s">
        <v>11</v>
      </c>
      <c r="D7" s="7">
        <v>0</v>
      </c>
      <c r="E7" s="8">
        <v>15</v>
      </c>
      <c r="F7" s="9">
        <v>30</v>
      </c>
      <c r="G7" s="7"/>
      <c r="H7" s="8"/>
      <c r="I7" s="9"/>
      <c r="J7" s="7">
        <v>-2</v>
      </c>
      <c r="K7" s="8">
        <v>2410</v>
      </c>
      <c r="L7" s="9">
        <v>2</v>
      </c>
      <c r="M7" s="7">
        <v>0</v>
      </c>
      <c r="N7" s="8">
        <v>4</v>
      </c>
      <c r="O7" s="9">
        <v>9</v>
      </c>
      <c r="P7" s="7">
        <f t="shared" si="0"/>
        <v>-2</v>
      </c>
      <c r="Q7" s="8">
        <f t="shared" si="1"/>
        <v>19</v>
      </c>
      <c r="R7" s="9">
        <f t="shared" si="2"/>
        <v>41</v>
      </c>
    </row>
    <row r="8" spans="1:18" x14ac:dyDescent="0.25">
      <c r="A8" s="15">
        <v>300</v>
      </c>
      <c r="B8" s="15" t="s">
        <v>16</v>
      </c>
      <c r="C8" s="15" t="s">
        <v>11</v>
      </c>
      <c r="D8" s="7">
        <v>0</v>
      </c>
      <c r="E8" s="8">
        <v>15</v>
      </c>
      <c r="F8" s="9">
        <v>30</v>
      </c>
      <c r="G8" s="7"/>
      <c r="H8" s="8"/>
      <c r="I8" s="9"/>
      <c r="J8" s="7">
        <v>-2</v>
      </c>
      <c r="K8" s="8">
        <v>2410</v>
      </c>
      <c r="L8" s="9">
        <v>2</v>
      </c>
      <c r="M8" s="7">
        <v>0</v>
      </c>
      <c r="N8" s="8">
        <v>4</v>
      </c>
      <c r="O8" s="9">
        <v>9</v>
      </c>
      <c r="P8" s="7">
        <f t="shared" si="0"/>
        <v>-2</v>
      </c>
      <c r="Q8" s="8">
        <f t="shared" si="1"/>
        <v>19</v>
      </c>
      <c r="R8" s="9">
        <f t="shared" si="2"/>
        <v>41</v>
      </c>
    </row>
    <row r="9" spans="1:18" x14ac:dyDescent="0.25">
      <c r="A9" s="14">
        <v>400</v>
      </c>
      <c r="B9" s="14" t="s">
        <v>12</v>
      </c>
      <c r="C9" s="14" t="s">
        <v>11</v>
      </c>
      <c r="D9" s="5">
        <v>0</v>
      </c>
      <c r="E9" s="3">
        <v>15</v>
      </c>
      <c r="F9" s="6">
        <v>30</v>
      </c>
      <c r="G9" s="5"/>
      <c r="H9" s="3"/>
      <c r="I9" s="6"/>
      <c r="J9" s="5">
        <v>-2</v>
      </c>
      <c r="K9" s="4">
        <v>2410</v>
      </c>
      <c r="L9" s="6">
        <v>2</v>
      </c>
      <c r="M9" s="5">
        <v>0</v>
      </c>
      <c r="N9" s="3">
        <v>4</v>
      </c>
      <c r="O9" s="6">
        <v>11</v>
      </c>
      <c r="P9" s="17">
        <f t="shared" si="0"/>
        <v>-2</v>
      </c>
      <c r="Q9" s="4">
        <f t="shared" si="1"/>
        <v>19</v>
      </c>
      <c r="R9" s="18">
        <f t="shared" si="2"/>
        <v>43</v>
      </c>
    </row>
    <row r="10" spans="1:18" x14ac:dyDescent="0.25">
      <c r="A10" s="14">
        <v>400</v>
      </c>
      <c r="B10" s="14" t="s">
        <v>13</v>
      </c>
      <c r="C10" s="14" t="s">
        <v>11</v>
      </c>
      <c r="D10" s="5">
        <v>0</v>
      </c>
      <c r="E10" s="3">
        <v>15</v>
      </c>
      <c r="F10" s="6">
        <v>30</v>
      </c>
      <c r="G10" s="5"/>
      <c r="H10" s="3"/>
      <c r="I10" s="6"/>
      <c r="J10" s="5">
        <v>-2</v>
      </c>
      <c r="K10" s="4">
        <v>2410</v>
      </c>
      <c r="L10" s="6">
        <v>2</v>
      </c>
      <c r="M10" s="5">
        <v>0</v>
      </c>
      <c r="N10" s="3">
        <v>4</v>
      </c>
      <c r="O10" s="6">
        <v>11</v>
      </c>
      <c r="P10" s="17">
        <f t="shared" si="0"/>
        <v>-2</v>
      </c>
      <c r="Q10" s="4">
        <f t="shared" si="1"/>
        <v>19</v>
      </c>
      <c r="R10" s="18">
        <f t="shared" si="2"/>
        <v>43</v>
      </c>
    </row>
    <row r="11" spans="1:18" x14ac:dyDescent="0.25">
      <c r="A11" s="14">
        <v>400</v>
      </c>
      <c r="B11" s="14" t="s">
        <v>14</v>
      </c>
      <c r="C11" s="14" t="s">
        <v>11</v>
      </c>
      <c r="D11" s="5">
        <v>0</v>
      </c>
      <c r="E11" s="3">
        <v>15</v>
      </c>
      <c r="F11" s="6">
        <v>30</v>
      </c>
      <c r="G11" s="5"/>
      <c r="H11" s="3"/>
      <c r="I11" s="6"/>
      <c r="J11" s="5">
        <v>-2</v>
      </c>
      <c r="K11" s="4">
        <v>2410</v>
      </c>
      <c r="L11" s="6">
        <v>2</v>
      </c>
      <c r="M11" s="5">
        <v>0</v>
      </c>
      <c r="N11" s="3">
        <v>4</v>
      </c>
      <c r="O11" s="6">
        <v>11</v>
      </c>
      <c r="P11" s="17">
        <f t="shared" si="0"/>
        <v>-2</v>
      </c>
      <c r="Q11" s="4">
        <f t="shared" si="1"/>
        <v>19</v>
      </c>
      <c r="R11" s="18">
        <f t="shared" si="2"/>
        <v>43</v>
      </c>
    </row>
    <row r="12" spans="1:18" x14ac:dyDescent="0.25">
      <c r="A12" s="14">
        <v>400</v>
      </c>
      <c r="B12" s="14" t="s">
        <v>15</v>
      </c>
      <c r="C12" s="14" t="s">
        <v>11</v>
      </c>
      <c r="D12" s="5">
        <v>0</v>
      </c>
      <c r="E12" s="3">
        <v>15</v>
      </c>
      <c r="F12" s="6">
        <v>30</v>
      </c>
      <c r="G12" s="5"/>
      <c r="H12" s="3"/>
      <c r="I12" s="6"/>
      <c r="J12" s="5">
        <v>-2</v>
      </c>
      <c r="K12" s="4">
        <v>2410</v>
      </c>
      <c r="L12" s="6">
        <v>2</v>
      </c>
      <c r="M12" s="5">
        <v>0</v>
      </c>
      <c r="N12" s="3">
        <v>4</v>
      </c>
      <c r="O12" s="6">
        <v>11</v>
      </c>
      <c r="P12" s="17">
        <f t="shared" si="0"/>
        <v>-2</v>
      </c>
      <c r="Q12" s="4">
        <f t="shared" si="1"/>
        <v>19</v>
      </c>
      <c r="R12" s="18">
        <f t="shared" si="2"/>
        <v>43</v>
      </c>
    </row>
    <row r="13" spans="1:18" x14ac:dyDescent="0.25">
      <c r="A13" s="14">
        <v>400</v>
      </c>
      <c r="B13" s="14" t="s">
        <v>16</v>
      </c>
      <c r="C13" s="14" t="s">
        <v>11</v>
      </c>
      <c r="D13" s="5">
        <v>0</v>
      </c>
      <c r="E13" s="3">
        <v>15</v>
      </c>
      <c r="F13" s="6">
        <v>30</v>
      </c>
      <c r="G13" s="5"/>
      <c r="H13" s="3"/>
      <c r="I13" s="6"/>
      <c r="J13" s="5">
        <v>-2</v>
      </c>
      <c r="K13" s="4">
        <v>2410</v>
      </c>
      <c r="L13" s="6">
        <v>2</v>
      </c>
      <c r="M13" s="5">
        <v>0</v>
      </c>
      <c r="N13" s="3">
        <v>4</v>
      </c>
      <c r="O13" s="6">
        <v>11</v>
      </c>
      <c r="P13" s="17">
        <f t="shared" si="0"/>
        <v>-2</v>
      </c>
      <c r="Q13" s="4">
        <f t="shared" si="1"/>
        <v>19</v>
      </c>
      <c r="R13" s="18">
        <f t="shared" si="2"/>
        <v>43</v>
      </c>
    </row>
    <row r="14" spans="1:18" x14ac:dyDescent="0.25">
      <c r="A14" s="23">
        <v>500</v>
      </c>
      <c r="B14" s="15" t="s">
        <v>12</v>
      </c>
      <c r="C14" s="15" t="s">
        <v>11</v>
      </c>
      <c r="D14" s="7">
        <v>0</v>
      </c>
      <c r="E14" s="8">
        <v>15</v>
      </c>
      <c r="F14" s="9">
        <v>30</v>
      </c>
      <c r="G14" s="7"/>
      <c r="H14" s="8"/>
      <c r="I14" s="9"/>
      <c r="J14" s="7">
        <v>-2</v>
      </c>
      <c r="K14" s="8">
        <v>2410</v>
      </c>
      <c r="L14" s="9">
        <v>2</v>
      </c>
      <c r="M14" s="7">
        <v>0</v>
      </c>
      <c r="N14" s="8">
        <v>4</v>
      </c>
      <c r="O14" s="9">
        <v>10</v>
      </c>
      <c r="P14" s="7">
        <f t="shared" si="0"/>
        <v>-2</v>
      </c>
      <c r="Q14" s="8">
        <f t="shared" si="1"/>
        <v>19</v>
      </c>
      <c r="R14" s="9">
        <f t="shared" si="2"/>
        <v>42</v>
      </c>
    </row>
    <row r="15" spans="1:18" x14ac:dyDescent="0.25">
      <c r="A15" s="23">
        <v>500</v>
      </c>
      <c r="B15" s="15" t="s">
        <v>13</v>
      </c>
      <c r="C15" s="15" t="s">
        <v>11</v>
      </c>
      <c r="D15" s="7">
        <v>0</v>
      </c>
      <c r="E15" s="8">
        <v>15</v>
      </c>
      <c r="F15" s="9">
        <v>30</v>
      </c>
      <c r="G15" s="7"/>
      <c r="H15" s="8"/>
      <c r="I15" s="9"/>
      <c r="J15" s="7">
        <v>-2</v>
      </c>
      <c r="K15" s="8">
        <v>2410</v>
      </c>
      <c r="L15" s="9">
        <v>2</v>
      </c>
      <c r="M15" s="7">
        <v>0</v>
      </c>
      <c r="N15" s="8">
        <v>4</v>
      </c>
      <c r="O15" s="9">
        <v>10</v>
      </c>
      <c r="P15" s="7">
        <f t="shared" si="0"/>
        <v>-2</v>
      </c>
      <c r="Q15" s="8">
        <f t="shared" si="1"/>
        <v>19</v>
      </c>
      <c r="R15" s="9">
        <f t="shared" si="2"/>
        <v>42</v>
      </c>
    </row>
    <row r="16" spans="1:18" x14ac:dyDescent="0.25">
      <c r="A16" s="23">
        <v>500</v>
      </c>
      <c r="B16" s="15" t="s">
        <v>14</v>
      </c>
      <c r="C16" s="15" t="s">
        <v>11</v>
      </c>
      <c r="D16" s="7">
        <v>0</v>
      </c>
      <c r="E16" s="8">
        <v>15</v>
      </c>
      <c r="F16" s="9">
        <v>30</v>
      </c>
      <c r="G16" s="7"/>
      <c r="H16" s="8"/>
      <c r="I16" s="9"/>
      <c r="J16" s="7">
        <v>-2</v>
      </c>
      <c r="K16" s="8">
        <v>2410</v>
      </c>
      <c r="L16" s="9">
        <v>2</v>
      </c>
      <c r="M16" s="7">
        <v>0</v>
      </c>
      <c r="N16" s="8">
        <v>4</v>
      </c>
      <c r="O16" s="9">
        <v>10</v>
      </c>
      <c r="P16" s="7">
        <f t="shared" si="0"/>
        <v>-2</v>
      </c>
      <c r="Q16" s="8">
        <f t="shared" si="1"/>
        <v>19</v>
      </c>
      <c r="R16" s="9">
        <f t="shared" si="2"/>
        <v>42</v>
      </c>
    </row>
    <row r="17" spans="1:18" x14ac:dyDescent="0.25">
      <c r="A17" s="23">
        <v>500</v>
      </c>
      <c r="B17" s="15" t="s">
        <v>15</v>
      </c>
      <c r="C17" s="15" t="s">
        <v>2</v>
      </c>
      <c r="D17" s="7">
        <v>0</v>
      </c>
      <c r="E17" s="8">
        <v>15</v>
      </c>
      <c r="F17" s="9">
        <v>30</v>
      </c>
      <c r="G17" s="7"/>
      <c r="H17" s="8"/>
      <c r="I17" s="9"/>
      <c r="J17" s="7">
        <v>-1</v>
      </c>
      <c r="K17" s="8">
        <v>2360</v>
      </c>
      <c r="L17" s="9">
        <v>1</v>
      </c>
      <c r="M17" s="7">
        <v>0</v>
      </c>
      <c r="N17" s="8">
        <v>3</v>
      </c>
      <c r="O17" s="9">
        <v>10</v>
      </c>
      <c r="P17" s="7">
        <f t="shared" si="0"/>
        <v>-1</v>
      </c>
      <c r="Q17" s="8">
        <f t="shared" si="1"/>
        <v>18</v>
      </c>
      <c r="R17" s="9">
        <f t="shared" si="2"/>
        <v>41</v>
      </c>
    </row>
    <row r="18" spans="1:18" x14ac:dyDescent="0.25">
      <c r="A18" s="23">
        <v>500</v>
      </c>
      <c r="B18" s="15" t="s">
        <v>16</v>
      </c>
      <c r="C18" s="15" t="s">
        <v>2</v>
      </c>
      <c r="D18" s="7">
        <v>0</v>
      </c>
      <c r="E18" s="8">
        <v>15</v>
      </c>
      <c r="F18" s="9">
        <v>30</v>
      </c>
      <c r="G18" s="7"/>
      <c r="H18" s="8"/>
      <c r="I18" s="9"/>
      <c r="J18" s="7">
        <v>-1</v>
      </c>
      <c r="K18" s="8">
        <v>2360</v>
      </c>
      <c r="L18" s="9">
        <v>1</v>
      </c>
      <c r="M18" s="7">
        <v>0</v>
      </c>
      <c r="N18" s="8">
        <v>3</v>
      </c>
      <c r="O18" s="9">
        <v>10</v>
      </c>
      <c r="P18" s="7">
        <f t="shared" si="0"/>
        <v>-1</v>
      </c>
      <c r="Q18" s="8">
        <f t="shared" si="1"/>
        <v>18</v>
      </c>
      <c r="R18" s="9">
        <f t="shared" si="2"/>
        <v>41</v>
      </c>
    </row>
    <row r="19" spans="1:18" x14ac:dyDescent="0.25">
      <c r="A19" s="14">
        <v>600</v>
      </c>
      <c r="B19" s="14" t="s">
        <v>12</v>
      </c>
      <c r="C19" s="14" t="s">
        <v>11</v>
      </c>
      <c r="D19" s="5">
        <v>0</v>
      </c>
      <c r="E19" s="3">
        <v>15</v>
      </c>
      <c r="F19" s="6">
        <v>30</v>
      </c>
      <c r="G19" s="5"/>
      <c r="H19" s="3"/>
      <c r="I19" s="6"/>
      <c r="J19" s="5">
        <v>-2</v>
      </c>
      <c r="K19" s="3">
        <v>2410</v>
      </c>
      <c r="L19" s="6">
        <v>2</v>
      </c>
      <c r="M19" s="5">
        <v>0</v>
      </c>
      <c r="N19" s="3">
        <v>4</v>
      </c>
      <c r="O19" s="6">
        <v>11</v>
      </c>
      <c r="P19" s="17">
        <f t="shared" si="0"/>
        <v>-2</v>
      </c>
      <c r="Q19" s="4">
        <f t="shared" si="1"/>
        <v>19</v>
      </c>
      <c r="R19" s="18">
        <f t="shared" si="2"/>
        <v>43</v>
      </c>
    </row>
    <row r="20" spans="1:18" x14ac:dyDescent="0.25">
      <c r="A20" s="14">
        <v>600</v>
      </c>
      <c r="B20" s="14" t="s">
        <v>13</v>
      </c>
      <c r="C20" s="14" t="s">
        <v>11</v>
      </c>
      <c r="D20" s="5">
        <v>0</v>
      </c>
      <c r="E20" s="3">
        <v>15</v>
      </c>
      <c r="F20" s="6">
        <v>30</v>
      </c>
      <c r="G20" s="5"/>
      <c r="H20" s="3"/>
      <c r="I20" s="6"/>
      <c r="J20" s="5">
        <v>-2</v>
      </c>
      <c r="K20" s="3">
        <v>2410</v>
      </c>
      <c r="L20" s="6">
        <v>2</v>
      </c>
      <c r="M20" s="5">
        <v>0</v>
      </c>
      <c r="N20" s="3">
        <v>4</v>
      </c>
      <c r="O20" s="6">
        <v>11</v>
      </c>
      <c r="P20" s="17">
        <f t="shared" si="0"/>
        <v>-2</v>
      </c>
      <c r="Q20" s="4">
        <f t="shared" si="1"/>
        <v>19</v>
      </c>
      <c r="R20" s="18">
        <f t="shared" si="2"/>
        <v>43</v>
      </c>
    </row>
    <row r="21" spans="1:18" x14ac:dyDescent="0.25">
      <c r="A21" s="14">
        <v>600</v>
      </c>
      <c r="B21" s="14" t="s">
        <v>14</v>
      </c>
      <c r="C21" s="14" t="s">
        <v>11</v>
      </c>
      <c r="D21" s="5">
        <v>0</v>
      </c>
      <c r="E21" s="3">
        <v>15</v>
      </c>
      <c r="F21" s="6">
        <v>30</v>
      </c>
      <c r="G21" s="5"/>
      <c r="H21" s="3"/>
      <c r="I21" s="6"/>
      <c r="J21" s="5">
        <v>-2</v>
      </c>
      <c r="K21" s="3">
        <v>2410</v>
      </c>
      <c r="L21" s="6">
        <v>2</v>
      </c>
      <c r="M21" s="5">
        <v>0</v>
      </c>
      <c r="N21" s="3">
        <v>4</v>
      </c>
      <c r="O21" s="6">
        <v>11</v>
      </c>
      <c r="P21" s="17">
        <f t="shared" si="0"/>
        <v>-2</v>
      </c>
      <c r="Q21" s="4">
        <f t="shared" si="1"/>
        <v>19</v>
      </c>
      <c r="R21" s="18">
        <f t="shared" si="2"/>
        <v>43</v>
      </c>
    </row>
    <row r="22" spans="1:18" x14ac:dyDescent="0.25">
      <c r="A22" s="14">
        <v>600</v>
      </c>
      <c r="B22" s="14" t="s">
        <v>15</v>
      </c>
      <c r="C22" s="14" t="s">
        <v>2</v>
      </c>
      <c r="D22" s="5">
        <v>0</v>
      </c>
      <c r="E22" s="3">
        <v>15</v>
      </c>
      <c r="F22" s="6">
        <v>30</v>
      </c>
      <c r="G22" s="5"/>
      <c r="H22" s="3"/>
      <c r="I22" s="6"/>
      <c r="J22" s="5">
        <v>-1</v>
      </c>
      <c r="K22" s="3">
        <v>2360</v>
      </c>
      <c r="L22" s="6">
        <v>1</v>
      </c>
      <c r="M22" s="5">
        <v>0</v>
      </c>
      <c r="N22" s="3">
        <v>3</v>
      </c>
      <c r="O22" s="6">
        <v>10</v>
      </c>
      <c r="P22" s="17">
        <f t="shared" si="0"/>
        <v>-1</v>
      </c>
      <c r="Q22" s="4">
        <f t="shared" si="1"/>
        <v>18</v>
      </c>
      <c r="R22" s="18">
        <f t="shared" si="2"/>
        <v>41</v>
      </c>
    </row>
    <row r="23" spans="1:18" x14ac:dyDescent="0.25">
      <c r="A23" s="14">
        <v>600</v>
      </c>
      <c r="B23" s="14" t="s">
        <v>16</v>
      </c>
      <c r="C23" s="14" t="s">
        <v>10</v>
      </c>
      <c r="D23" s="5">
        <v>0</v>
      </c>
      <c r="E23" s="3">
        <v>15</v>
      </c>
      <c r="F23" s="6">
        <v>30</v>
      </c>
      <c r="G23" s="5"/>
      <c r="H23" s="3"/>
      <c r="I23" s="6"/>
      <c r="J23" s="5">
        <v>-1</v>
      </c>
      <c r="K23" s="3">
        <v>2360</v>
      </c>
      <c r="L23" s="6">
        <v>1</v>
      </c>
      <c r="M23" s="5">
        <v>0</v>
      </c>
      <c r="N23" s="3">
        <v>4</v>
      </c>
      <c r="O23" s="6"/>
      <c r="P23" s="17">
        <f t="shared" si="0"/>
        <v>-1</v>
      </c>
      <c r="Q23" s="4">
        <f t="shared" si="1"/>
        <v>19</v>
      </c>
      <c r="R23" s="18">
        <f t="shared" si="2"/>
        <v>31</v>
      </c>
    </row>
    <row r="24" spans="1:18" x14ac:dyDescent="0.25">
      <c r="A24" s="15">
        <v>800</v>
      </c>
      <c r="B24" s="15" t="s">
        <v>12</v>
      </c>
      <c r="C24" s="15" t="s">
        <v>11</v>
      </c>
      <c r="D24" s="7">
        <v>0</v>
      </c>
      <c r="E24" s="8">
        <v>15</v>
      </c>
      <c r="F24" s="9">
        <v>30</v>
      </c>
      <c r="G24" s="7"/>
      <c r="H24" s="8"/>
      <c r="I24" s="9"/>
      <c r="J24" s="7">
        <v>-2</v>
      </c>
      <c r="K24" s="8">
        <v>2400</v>
      </c>
      <c r="L24" s="9">
        <v>2</v>
      </c>
      <c r="M24" s="7">
        <v>0</v>
      </c>
      <c r="N24" s="8">
        <v>4</v>
      </c>
      <c r="O24" s="9">
        <v>11</v>
      </c>
      <c r="P24" s="7">
        <f t="shared" si="0"/>
        <v>-2</v>
      </c>
      <c r="Q24" s="8">
        <f t="shared" si="1"/>
        <v>19</v>
      </c>
      <c r="R24" s="9">
        <f t="shared" si="2"/>
        <v>43</v>
      </c>
    </row>
    <row r="25" spans="1:18" x14ac:dyDescent="0.25">
      <c r="A25" s="15">
        <v>800</v>
      </c>
      <c r="B25" s="15" t="s">
        <v>13</v>
      </c>
      <c r="C25" s="15" t="s">
        <v>11</v>
      </c>
      <c r="D25" s="7">
        <v>0</v>
      </c>
      <c r="E25" s="8">
        <v>15</v>
      </c>
      <c r="F25" s="9">
        <v>30</v>
      </c>
      <c r="G25" s="7"/>
      <c r="H25" s="8"/>
      <c r="I25" s="9"/>
      <c r="J25" s="7">
        <v>-2</v>
      </c>
      <c r="K25" s="8">
        <v>2400</v>
      </c>
      <c r="L25" s="9">
        <v>2</v>
      </c>
      <c r="M25" s="7">
        <v>0</v>
      </c>
      <c r="N25" s="8">
        <v>4</v>
      </c>
      <c r="O25" s="9">
        <v>11</v>
      </c>
      <c r="P25" s="7">
        <f t="shared" si="0"/>
        <v>-2</v>
      </c>
      <c r="Q25" s="8">
        <f t="shared" si="1"/>
        <v>19</v>
      </c>
      <c r="R25" s="9">
        <f t="shared" si="2"/>
        <v>43</v>
      </c>
    </row>
    <row r="26" spans="1:18" x14ac:dyDescent="0.25">
      <c r="A26" s="15">
        <v>800</v>
      </c>
      <c r="B26" s="15" t="s">
        <v>14</v>
      </c>
      <c r="C26" s="15" t="s">
        <v>2</v>
      </c>
      <c r="D26" s="7">
        <v>0</v>
      </c>
      <c r="E26" s="8">
        <v>15</v>
      </c>
      <c r="F26" s="9">
        <v>30</v>
      </c>
      <c r="G26" s="7"/>
      <c r="H26" s="8"/>
      <c r="I26" s="9"/>
      <c r="J26" s="7">
        <v>-1</v>
      </c>
      <c r="K26" s="8">
        <v>2350</v>
      </c>
      <c r="L26" s="9">
        <v>1</v>
      </c>
      <c r="M26" s="7">
        <v>0</v>
      </c>
      <c r="N26" s="8">
        <v>3</v>
      </c>
      <c r="O26" s="9">
        <v>10</v>
      </c>
      <c r="P26" s="7">
        <f t="shared" si="0"/>
        <v>-1</v>
      </c>
      <c r="Q26" s="8">
        <f t="shared" si="1"/>
        <v>18</v>
      </c>
      <c r="R26" s="9">
        <f t="shared" si="2"/>
        <v>41</v>
      </c>
    </row>
    <row r="27" spans="1:18" x14ac:dyDescent="0.25">
      <c r="A27" s="15">
        <v>800</v>
      </c>
      <c r="B27" s="15" t="s">
        <v>15</v>
      </c>
      <c r="C27" s="15" t="s">
        <v>2</v>
      </c>
      <c r="D27" s="7">
        <v>0</v>
      </c>
      <c r="E27" s="8">
        <v>15</v>
      </c>
      <c r="F27" s="9">
        <v>30</v>
      </c>
      <c r="G27" s="7"/>
      <c r="H27" s="8"/>
      <c r="I27" s="9"/>
      <c r="J27" s="7">
        <v>-1</v>
      </c>
      <c r="K27" s="8">
        <v>2350</v>
      </c>
      <c r="L27" s="9">
        <v>1</v>
      </c>
      <c r="M27" s="7">
        <v>0</v>
      </c>
      <c r="N27" s="8">
        <v>3</v>
      </c>
      <c r="O27" s="9">
        <v>10</v>
      </c>
      <c r="P27" s="7">
        <f t="shared" si="0"/>
        <v>-1</v>
      </c>
      <c r="Q27" s="8">
        <f t="shared" si="1"/>
        <v>18</v>
      </c>
      <c r="R27" s="9">
        <f t="shared" si="2"/>
        <v>41</v>
      </c>
    </row>
    <row r="28" spans="1:18" x14ac:dyDescent="0.25">
      <c r="A28" s="15">
        <v>800</v>
      </c>
      <c r="B28" s="15" t="s">
        <v>16</v>
      </c>
      <c r="C28" s="15" t="s">
        <v>2</v>
      </c>
      <c r="D28" s="7">
        <v>0</v>
      </c>
      <c r="E28" s="8">
        <v>15</v>
      </c>
      <c r="F28" s="9">
        <v>30</v>
      </c>
      <c r="G28" s="7"/>
      <c r="H28" s="8"/>
      <c r="I28" s="9"/>
      <c r="J28" s="7">
        <v>-1</v>
      </c>
      <c r="K28" s="8">
        <v>2350</v>
      </c>
      <c r="L28" s="9">
        <v>1</v>
      </c>
      <c r="M28" s="7">
        <v>0</v>
      </c>
      <c r="N28" s="8">
        <v>3</v>
      </c>
      <c r="O28" s="9">
        <v>10</v>
      </c>
      <c r="P28" s="7">
        <f t="shared" si="0"/>
        <v>-1</v>
      </c>
      <c r="Q28" s="8">
        <f t="shared" si="1"/>
        <v>18</v>
      </c>
      <c r="R28" s="9">
        <f t="shared" si="2"/>
        <v>41</v>
      </c>
    </row>
    <row r="29" spans="1:18" x14ac:dyDescent="0.25">
      <c r="A29" s="25">
        <v>1000</v>
      </c>
      <c r="B29" s="14" t="s">
        <v>12</v>
      </c>
      <c r="C29" s="14" t="s">
        <v>11</v>
      </c>
      <c r="D29" s="5">
        <v>0</v>
      </c>
      <c r="E29" s="3">
        <v>15</v>
      </c>
      <c r="F29" s="6">
        <v>30</v>
      </c>
      <c r="G29" s="5"/>
      <c r="H29" s="3"/>
      <c r="I29" s="6"/>
      <c r="J29" s="5">
        <v>-2</v>
      </c>
      <c r="K29" s="3">
        <v>2400</v>
      </c>
      <c r="L29" s="6">
        <v>2</v>
      </c>
      <c r="M29" s="5">
        <v>0</v>
      </c>
      <c r="N29" s="3">
        <v>4</v>
      </c>
      <c r="O29" s="6">
        <v>11</v>
      </c>
      <c r="P29" s="17">
        <f t="shared" si="0"/>
        <v>-2</v>
      </c>
      <c r="Q29" s="4">
        <f t="shared" si="1"/>
        <v>19</v>
      </c>
      <c r="R29" s="18">
        <f t="shared" si="2"/>
        <v>43</v>
      </c>
    </row>
    <row r="30" spans="1:18" x14ac:dyDescent="0.25">
      <c r="A30" s="25">
        <v>1000</v>
      </c>
      <c r="B30" s="14" t="s">
        <v>13</v>
      </c>
      <c r="C30" s="14" t="s">
        <v>11</v>
      </c>
      <c r="D30" s="5">
        <v>0</v>
      </c>
      <c r="E30" s="3">
        <v>15</v>
      </c>
      <c r="F30" s="6">
        <v>30</v>
      </c>
      <c r="G30" s="5"/>
      <c r="H30" s="3"/>
      <c r="I30" s="6"/>
      <c r="J30" s="5">
        <v>-2</v>
      </c>
      <c r="K30" s="3">
        <v>2400</v>
      </c>
      <c r="L30" s="6">
        <v>2</v>
      </c>
      <c r="M30" s="5">
        <v>0</v>
      </c>
      <c r="N30" s="3">
        <v>4</v>
      </c>
      <c r="O30" s="6">
        <v>11</v>
      </c>
      <c r="P30" s="17">
        <f t="shared" si="0"/>
        <v>-2</v>
      </c>
      <c r="Q30" s="4">
        <f t="shared" si="1"/>
        <v>19</v>
      </c>
      <c r="R30" s="18">
        <f t="shared" si="2"/>
        <v>43</v>
      </c>
    </row>
    <row r="31" spans="1:18" x14ac:dyDescent="0.25">
      <c r="A31" s="25">
        <v>1000</v>
      </c>
      <c r="B31" s="14" t="s">
        <v>14</v>
      </c>
      <c r="C31" s="14" t="s">
        <v>2</v>
      </c>
      <c r="D31" s="5">
        <v>0</v>
      </c>
      <c r="E31" s="3">
        <v>15</v>
      </c>
      <c r="F31" s="6">
        <v>30</v>
      </c>
      <c r="G31" s="5"/>
      <c r="H31" s="3"/>
      <c r="I31" s="6"/>
      <c r="J31" s="5">
        <v>-1</v>
      </c>
      <c r="K31" s="3">
        <v>2350</v>
      </c>
      <c r="L31" s="6">
        <v>1</v>
      </c>
      <c r="M31" s="5">
        <v>0</v>
      </c>
      <c r="N31" s="3">
        <v>3</v>
      </c>
      <c r="O31" s="6">
        <v>10</v>
      </c>
      <c r="P31" s="17">
        <f t="shared" si="0"/>
        <v>-1</v>
      </c>
      <c r="Q31" s="4">
        <f t="shared" si="1"/>
        <v>18</v>
      </c>
      <c r="R31" s="18">
        <f t="shared" si="2"/>
        <v>41</v>
      </c>
    </row>
    <row r="32" spans="1:18" x14ac:dyDescent="0.25">
      <c r="A32" s="25">
        <v>1000</v>
      </c>
      <c r="B32" s="14" t="s">
        <v>15</v>
      </c>
      <c r="C32" s="14" t="s">
        <v>2</v>
      </c>
      <c r="D32" s="5">
        <v>0</v>
      </c>
      <c r="E32" s="3">
        <v>15</v>
      </c>
      <c r="F32" s="6">
        <v>30</v>
      </c>
      <c r="G32" s="5"/>
      <c r="H32" s="3"/>
      <c r="I32" s="6"/>
      <c r="J32" s="5">
        <v>-1</v>
      </c>
      <c r="K32" s="3">
        <v>2350</v>
      </c>
      <c r="L32" s="6">
        <v>1</v>
      </c>
      <c r="M32" s="5">
        <v>0</v>
      </c>
      <c r="N32" s="3">
        <v>3</v>
      </c>
      <c r="O32" s="6">
        <v>10</v>
      </c>
      <c r="P32" s="17">
        <f t="shared" si="0"/>
        <v>-1</v>
      </c>
      <c r="Q32" s="4">
        <f t="shared" si="1"/>
        <v>18</v>
      </c>
      <c r="R32" s="18">
        <f t="shared" si="2"/>
        <v>41</v>
      </c>
    </row>
    <row r="33" spans="1:18" x14ac:dyDescent="0.25">
      <c r="A33" s="25">
        <v>1000</v>
      </c>
      <c r="B33" s="14" t="s">
        <v>16</v>
      </c>
      <c r="C33" s="14" t="s">
        <v>2</v>
      </c>
      <c r="D33" s="5">
        <v>0</v>
      </c>
      <c r="E33" s="3">
        <v>15</v>
      </c>
      <c r="F33" s="6">
        <v>30</v>
      </c>
      <c r="G33" s="5"/>
      <c r="H33" s="3"/>
      <c r="I33" s="6"/>
      <c r="J33" s="5">
        <v>-1</v>
      </c>
      <c r="K33" s="3">
        <v>2360</v>
      </c>
      <c r="L33" s="6">
        <v>1</v>
      </c>
      <c r="M33" s="5">
        <v>0</v>
      </c>
      <c r="N33" s="3">
        <v>3</v>
      </c>
      <c r="O33" s="6">
        <v>10</v>
      </c>
      <c r="P33" s="17">
        <f t="shared" si="0"/>
        <v>-1</v>
      </c>
      <c r="Q33" s="4">
        <f t="shared" si="1"/>
        <v>18</v>
      </c>
      <c r="R33" s="18">
        <f t="shared" si="2"/>
        <v>41</v>
      </c>
    </row>
    <row r="34" spans="1:18" x14ac:dyDescent="0.25">
      <c r="A34" s="15">
        <v>1200</v>
      </c>
      <c r="B34" s="15" t="s">
        <v>12</v>
      </c>
      <c r="C34" s="15" t="s">
        <v>2</v>
      </c>
      <c r="D34" s="7">
        <v>0</v>
      </c>
      <c r="E34" s="8">
        <v>15</v>
      </c>
      <c r="F34" s="9">
        <v>30</v>
      </c>
      <c r="G34" s="7"/>
      <c r="H34" s="8"/>
      <c r="I34" s="9"/>
      <c r="J34" s="7">
        <v>-1</v>
      </c>
      <c r="K34" s="8">
        <v>2360</v>
      </c>
      <c r="L34" s="9">
        <v>1</v>
      </c>
      <c r="M34" s="7">
        <v>0</v>
      </c>
      <c r="N34" s="8">
        <v>3</v>
      </c>
      <c r="O34" s="9">
        <v>10</v>
      </c>
      <c r="P34" s="7">
        <f t="shared" si="0"/>
        <v>-1</v>
      </c>
      <c r="Q34" s="8">
        <f t="shared" si="1"/>
        <v>18</v>
      </c>
      <c r="R34" s="9">
        <f t="shared" si="2"/>
        <v>41</v>
      </c>
    </row>
    <row r="35" spans="1:18" x14ac:dyDescent="0.25">
      <c r="A35" s="15">
        <v>1200</v>
      </c>
      <c r="B35" s="15" t="s">
        <v>13</v>
      </c>
      <c r="C35" s="15" t="s">
        <v>11</v>
      </c>
      <c r="D35" s="7">
        <v>0</v>
      </c>
      <c r="E35" s="8">
        <v>15</v>
      </c>
      <c r="F35" s="9">
        <v>30</v>
      </c>
      <c r="G35" s="7"/>
      <c r="H35" s="8"/>
      <c r="I35" s="9"/>
      <c r="J35" s="7">
        <v>-2</v>
      </c>
      <c r="K35" s="8">
        <v>2380</v>
      </c>
      <c r="L35" s="9">
        <v>2</v>
      </c>
      <c r="M35" s="7">
        <v>0</v>
      </c>
      <c r="N35" s="8">
        <v>4</v>
      </c>
      <c r="O35" s="9">
        <v>15</v>
      </c>
      <c r="P35" s="7">
        <f t="shared" si="0"/>
        <v>-2</v>
      </c>
      <c r="Q35" s="8">
        <f t="shared" si="1"/>
        <v>19</v>
      </c>
      <c r="R35" s="9">
        <f t="shared" si="2"/>
        <v>47</v>
      </c>
    </row>
    <row r="36" spans="1:18" x14ac:dyDescent="0.25">
      <c r="A36" s="15">
        <v>1200</v>
      </c>
      <c r="B36" s="15" t="s">
        <v>14</v>
      </c>
      <c r="C36" s="15" t="s">
        <v>11</v>
      </c>
      <c r="D36" s="7">
        <v>0</v>
      </c>
      <c r="E36" s="8">
        <v>15</v>
      </c>
      <c r="F36" s="9">
        <v>30</v>
      </c>
      <c r="G36" s="7"/>
      <c r="H36" s="8"/>
      <c r="I36" s="9"/>
      <c r="J36" s="7">
        <v>-2</v>
      </c>
      <c r="K36" s="8">
        <v>2380</v>
      </c>
      <c r="L36" s="9">
        <v>2</v>
      </c>
      <c r="M36" s="7">
        <v>0</v>
      </c>
      <c r="N36" s="8">
        <v>4</v>
      </c>
      <c r="O36" s="9">
        <v>15</v>
      </c>
      <c r="P36" s="7">
        <f t="shared" ref="P36:P70" si="3">SUM(D36+G36+J36+M36)</f>
        <v>-2</v>
      </c>
      <c r="Q36" s="8">
        <f t="shared" ref="Q36:Q70" si="4">SUM(E36+H36+N36)</f>
        <v>19</v>
      </c>
      <c r="R36" s="9">
        <f t="shared" ref="R36:R70" si="5">SUM(F36+I36+L36+O36)</f>
        <v>47</v>
      </c>
    </row>
    <row r="37" spans="1:18" x14ac:dyDescent="0.25">
      <c r="A37" s="15">
        <v>1200</v>
      </c>
      <c r="B37" s="15" t="s">
        <v>15</v>
      </c>
      <c r="C37" s="15" t="s">
        <v>11</v>
      </c>
      <c r="D37" s="7">
        <v>0</v>
      </c>
      <c r="E37" s="8">
        <v>15</v>
      </c>
      <c r="F37" s="9">
        <v>30</v>
      </c>
      <c r="G37" s="7"/>
      <c r="H37" s="8"/>
      <c r="I37" s="9"/>
      <c r="J37" s="7">
        <v>-2</v>
      </c>
      <c r="K37" s="8">
        <v>2380</v>
      </c>
      <c r="L37" s="9">
        <v>2</v>
      </c>
      <c r="M37" s="7">
        <v>0</v>
      </c>
      <c r="N37" s="8">
        <v>4</v>
      </c>
      <c r="O37" s="9">
        <v>15</v>
      </c>
      <c r="P37" s="7">
        <f t="shared" si="3"/>
        <v>-2</v>
      </c>
      <c r="Q37" s="8">
        <f t="shared" si="4"/>
        <v>19</v>
      </c>
      <c r="R37" s="9">
        <f t="shared" si="5"/>
        <v>47</v>
      </c>
    </row>
    <row r="38" spans="1:18" x14ac:dyDescent="0.25">
      <c r="A38" s="15">
        <v>1200</v>
      </c>
      <c r="B38" s="15" t="s">
        <v>16</v>
      </c>
      <c r="C38" s="15" t="s">
        <v>11</v>
      </c>
      <c r="D38" s="7">
        <v>0</v>
      </c>
      <c r="E38" s="8">
        <v>15</v>
      </c>
      <c r="F38" s="9">
        <v>30</v>
      </c>
      <c r="G38" s="7"/>
      <c r="H38" s="8"/>
      <c r="I38" s="9"/>
      <c r="J38" s="7">
        <v>-2</v>
      </c>
      <c r="K38" s="8">
        <v>2380</v>
      </c>
      <c r="L38" s="9">
        <v>2</v>
      </c>
      <c r="M38" s="7">
        <v>0</v>
      </c>
      <c r="N38" s="8">
        <v>4</v>
      </c>
      <c r="O38" s="9">
        <v>15</v>
      </c>
      <c r="P38" s="7">
        <f t="shared" si="3"/>
        <v>-2</v>
      </c>
      <c r="Q38" s="8">
        <f t="shared" si="4"/>
        <v>19</v>
      </c>
      <c r="R38" s="9">
        <f t="shared" si="5"/>
        <v>47</v>
      </c>
    </row>
    <row r="39" spans="1:18" x14ac:dyDescent="0.25">
      <c r="A39" s="14">
        <v>1400</v>
      </c>
      <c r="B39" s="14" t="s">
        <v>12</v>
      </c>
      <c r="C39" s="14" t="s">
        <v>2</v>
      </c>
      <c r="D39" s="5">
        <v>0</v>
      </c>
      <c r="E39" s="3">
        <v>15</v>
      </c>
      <c r="F39" s="6">
        <v>30</v>
      </c>
      <c r="G39" s="5"/>
      <c r="H39" s="3"/>
      <c r="I39" s="6"/>
      <c r="J39" s="5">
        <v>-1</v>
      </c>
      <c r="K39" s="3">
        <v>2350</v>
      </c>
      <c r="L39" s="6">
        <v>1</v>
      </c>
      <c r="M39" s="5">
        <v>0</v>
      </c>
      <c r="N39" s="3">
        <v>7</v>
      </c>
      <c r="O39" s="6">
        <v>10</v>
      </c>
      <c r="P39" s="17">
        <f t="shared" si="3"/>
        <v>-1</v>
      </c>
      <c r="Q39" s="4">
        <f t="shared" si="4"/>
        <v>22</v>
      </c>
      <c r="R39" s="18">
        <f t="shared" si="5"/>
        <v>41</v>
      </c>
    </row>
    <row r="40" spans="1:18" x14ac:dyDescent="0.25">
      <c r="A40" s="14">
        <v>1400</v>
      </c>
      <c r="B40" s="14" t="s">
        <v>13</v>
      </c>
      <c r="C40" s="14" t="s">
        <v>11</v>
      </c>
      <c r="D40" s="5">
        <v>0</v>
      </c>
      <c r="E40" s="3">
        <v>15</v>
      </c>
      <c r="F40" s="6">
        <v>30</v>
      </c>
      <c r="G40" s="5"/>
      <c r="H40" s="3"/>
      <c r="I40" s="6"/>
      <c r="J40" s="5">
        <v>-2</v>
      </c>
      <c r="K40" s="3">
        <v>2380</v>
      </c>
      <c r="L40" s="6">
        <v>2</v>
      </c>
      <c r="M40" s="5">
        <v>0</v>
      </c>
      <c r="N40" s="3">
        <v>5</v>
      </c>
      <c r="O40" s="6">
        <v>30</v>
      </c>
      <c r="P40" s="17">
        <f t="shared" si="3"/>
        <v>-2</v>
      </c>
      <c r="Q40" s="4">
        <f t="shared" si="4"/>
        <v>20</v>
      </c>
      <c r="R40" s="18">
        <f t="shared" si="5"/>
        <v>62</v>
      </c>
    </row>
    <row r="41" spans="1:18" x14ac:dyDescent="0.25">
      <c r="A41" s="14">
        <v>1400</v>
      </c>
      <c r="B41" s="14" t="s">
        <v>14</v>
      </c>
      <c r="C41" s="14" t="s">
        <v>11</v>
      </c>
      <c r="D41" s="5">
        <v>0</v>
      </c>
      <c r="E41" s="3">
        <v>15</v>
      </c>
      <c r="F41" s="6">
        <v>30</v>
      </c>
      <c r="G41" s="5"/>
      <c r="H41" s="3"/>
      <c r="I41" s="6"/>
      <c r="J41" s="5">
        <v>-2</v>
      </c>
      <c r="K41" s="3">
        <v>2380</v>
      </c>
      <c r="L41" s="6">
        <v>2</v>
      </c>
      <c r="M41" s="5">
        <v>0</v>
      </c>
      <c r="N41" s="3">
        <v>5</v>
      </c>
      <c r="O41" s="6">
        <v>30</v>
      </c>
      <c r="P41" s="17">
        <f t="shared" si="3"/>
        <v>-2</v>
      </c>
      <c r="Q41" s="4">
        <f t="shared" si="4"/>
        <v>20</v>
      </c>
      <c r="R41" s="18">
        <f t="shared" si="5"/>
        <v>62</v>
      </c>
    </row>
    <row r="42" spans="1:18" x14ac:dyDescent="0.25">
      <c r="A42" s="14">
        <v>1400</v>
      </c>
      <c r="B42" s="14" t="s">
        <v>15</v>
      </c>
      <c r="C42" s="14" t="s">
        <v>11</v>
      </c>
      <c r="D42" s="5">
        <v>0</v>
      </c>
      <c r="E42" s="3">
        <v>15</v>
      </c>
      <c r="F42" s="6">
        <v>30</v>
      </c>
      <c r="G42" s="5"/>
      <c r="H42" s="3"/>
      <c r="I42" s="6"/>
      <c r="J42" s="5">
        <v>-2</v>
      </c>
      <c r="K42" s="3">
        <v>2380</v>
      </c>
      <c r="L42" s="6">
        <v>2</v>
      </c>
      <c r="M42" s="5">
        <v>0</v>
      </c>
      <c r="N42" s="3">
        <v>5</v>
      </c>
      <c r="O42" s="6">
        <v>30</v>
      </c>
      <c r="P42" s="17">
        <f t="shared" si="3"/>
        <v>-2</v>
      </c>
      <c r="Q42" s="4">
        <f t="shared" si="4"/>
        <v>20</v>
      </c>
      <c r="R42" s="18">
        <f t="shared" si="5"/>
        <v>62</v>
      </c>
    </row>
    <row r="43" spans="1:18" x14ac:dyDescent="0.25">
      <c r="A43" s="14">
        <v>1400</v>
      </c>
      <c r="B43" s="14" t="s">
        <v>16</v>
      </c>
      <c r="C43" s="14" t="s">
        <v>11</v>
      </c>
      <c r="D43" s="5">
        <v>0</v>
      </c>
      <c r="E43" s="3">
        <v>15</v>
      </c>
      <c r="F43" s="6">
        <v>30</v>
      </c>
      <c r="G43" s="5"/>
      <c r="H43" s="3"/>
      <c r="I43" s="6"/>
      <c r="J43" s="5">
        <v>-2</v>
      </c>
      <c r="K43" s="3">
        <v>2380</v>
      </c>
      <c r="L43" s="6">
        <v>2</v>
      </c>
      <c r="M43" s="5">
        <v>0</v>
      </c>
      <c r="N43" s="3">
        <v>5</v>
      </c>
      <c r="O43" s="6">
        <v>30</v>
      </c>
      <c r="P43" s="17">
        <f t="shared" si="3"/>
        <v>-2</v>
      </c>
      <c r="Q43" s="4">
        <f t="shared" si="4"/>
        <v>20</v>
      </c>
      <c r="R43" s="18">
        <f t="shared" si="5"/>
        <v>62</v>
      </c>
    </row>
    <row r="44" spans="1:18" x14ac:dyDescent="0.25">
      <c r="A44" s="23">
        <v>1500</v>
      </c>
      <c r="B44" s="15" t="s">
        <v>12</v>
      </c>
      <c r="C44" s="15" t="s">
        <v>11</v>
      </c>
      <c r="D44" s="7">
        <v>0</v>
      </c>
      <c r="E44" s="8">
        <v>15</v>
      </c>
      <c r="F44" s="9">
        <v>30</v>
      </c>
      <c r="G44" s="7"/>
      <c r="H44" s="8"/>
      <c r="I44" s="9"/>
      <c r="J44" s="7">
        <v>-2</v>
      </c>
      <c r="K44" s="8">
        <v>2380</v>
      </c>
      <c r="L44" s="9">
        <v>2</v>
      </c>
      <c r="M44" s="7">
        <v>0</v>
      </c>
      <c r="N44" s="8">
        <v>5</v>
      </c>
      <c r="O44" s="9">
        <v>30</v>
      </c>
      <c r="P44" s="7">
        <f t="shared" si="3"/>
        <v>-2</v>
      </c>
      <c r="Q44" s="8">
        <f t="shared" si="4"/>
        <v>20</v>
      </c>
      <c r="R44" s="9">
        <f t="shared" si="5"/>
        <v>62</v>
      </c>
    </row>
    <row r="45" spans="1:18" x14ac:dyDescent="0.25">
      <c r="A45" s="23">
        <v>1500</v>
      </c>
      <c r="B45" s="15" t="s">
        <v>13</v>
      </c>
      <c r="C45" s="15" t="s">
        <v>11</v>
      </c>
      <c r="D45" s="7">
        <v>0</v>
      </c>
      <c r="E45" s="8">
        <v>15</v>
      </c>
      <c r="F45" s="9">
        <v>30</v>
      </c>
      <c r="G45" s="7"/>
      <c r="H45" s="8"/>
      <c r="I45" s="9"/>
      <c r="J45" s="7">
        <v>-2</v>
      </c>
      <c r="K45" s="8">
        <v>2380</v>
      </c>
      <c r="L45" s="9">
        <v>2</v>
      </c>
      <c r="M45" s="7">
        <v>0</v>
      </c>
      <c r="N45" s="8">
        <v>5</v>
      </c>
      <c r="O45" s="9">
        <v>30</v>
      </c>
      <c r="P45" s="7">
        <f t="shared" si="3"/>
        <v>-2</v>
      </c>
      <c r="Q45" s="8">
        <f t="shared" si="4"/>
        <v>20</v>
      </c>
      <c r="R45" s="9">
        <f t="shared" si="5"/>
        <v>62</v>
      </c>
    </row>
    <row r="46" spans="1:18" x14ac:dyDescent="0.25">
      <c r="A46" s="23">
        <v>1500</v>
      </c>
      <c r="B46" s="15" t="s">
        <v>14</v>
      </c>
      <c r="C46" s="15" t="s">
        <v>11</v>
      </c>
      <c r="D46" s="7">
        <v>0</v>
      </c>
      <c r="E46" s="8">
        <v>15</v>
      </c>
      <c r="F46" s="9">
        <v>30</v>
      </c>
      <c r="G46" s="7"/>
      <c r="H46" s="8"/>
      <c r="I46" s="9"/>
      <c r="J46" s="7">
        <v>-2</v>
      </c>
      <c r="K46" s="8">
        <v>2380</v>
      </c>
      <c r="L46" s="9">
        <v>2</v>
      </c>
      <c r="M46" s="7">
        <v>0</v>
      </c>
      <c r="N46" s="8">
        <v>5</v>
      </c>
      <c r="O46" s="9">
        <v>30</v>
      </c>
      <c r="P46" s="7">
        <f t="shared" si="3"/>
        <v>-2</v>
      </c>
      <c r="Q46" s="8">
        <f t="shared" si="4"/>
        <v>20</v>
      </c>
      <c r="R46" s="9">
        <f t="shared" si="5"/>
        <v>62</v>
      </c>
    </row>
    <row r="47" spans="1:18" x14ac:dyDescent="0.25">
      <c r="A47" s="23">
        <v>1500</v>
      </c>
      <c r="B47" s="15" t="s">
        <v>15</v>
      </c>
      <c r="C47" s="15" t="s">
        <v>11</v>
      </c>
      <c r="D47" s="7">
        <v>0</v>
      </c>
      <c r="E47" s="8">
        <v>15</v>
      </c>
      <c r="F47" s="9">
        <v>30</v>
      </c>
      <c r="G47" s="7"/>
      <c r="H47" s="8"/>
      <c r="I47" s="9"/>
      <c r="J47" s="7">
        <v>-2</v>
      </c>
      <c r="K47" s="8">
        <v>2380</v>
      </c>
      <c r="L47" s="9">
        <v>2</v>
      </c>
      <c r="M47" s="7">
        <v>0</v>
      </c>
      <c r="N47" s="8">
        <v>5</v>
      </c>
      <c r="O47" s="9">
        <v>30</v>
      </c>
      <c r="P47" s="7">
        <f t="shared" si="3"/>
        <v>-2</v>
      </c>
      <c r="Q47" s="8">
        <f t="shared" si="4"/>
        <v>20</v>
      </c>
      <c r="R47" s="9">
        <f t="shared" si="5"/>
        <v>62</v>
      </c>
    </row>
    <row r="48" spans="1:18" x14ac:dyDescent="0.25">
      <c r="A48" s="23">
        <v>1500</v>
      </c>
      <c r="B48" s="15" t="s">
        <v>16</v>
      </c>
      <c r="C48" s="15" t="s">
        <v>11</v>
      </c>
      <c r="D48" s="7">
        <v>0</v>
      </c>
      <c r="E48" s="8">
        <v>15</v>
      </c>
      <c r="F48" s="9">
        <v>30</v>
      </c>
      <c r="G48" s="7"/>
      <c r="H48" s="8"/>
      <c r="I48" s="9"/>
      <c r="J48" s="7">
        <v>-2</v>
      </c>
      <c r="K48" s="8">
        <v>2380</v>
      </c>
      <c r="L48" s="9">
        <v>2</v>
      </c>
      <c r="M48" s="7">
        <v>0</v>
      </c>
      <c r="N48" s="8">
        <v>5</v>
      </c>
      <c r="O48" s="9">
        <v>30</v>
      </c>
      <c r="P48" s="7">
        <f t="shared" si="3"/>
        <v>-2</v>
      </c>
      <c r="Q48" s="8">
        <f t="shared" si="4"/>
        <v>20</v>
      </c>
      <c r="R48" s="9">
        <f t="shared" si="5"/>
        <v>62</v>
      </c>
    </row>
    <row r="49" spans="1:18" x14ac:dyDescent="0.25">
      <c r="A49" s="14">
        <v>1600</v>
      </c>
      <c r="B49" s="14" t="s">
        <v>12</v>
      </c>
      <c r="C49" s="14" t="s">
        <v>11</v>
      </c>
      <c r="D49" s="5">
        <v>0</v>
      </c>
      <c r="E49" s="3">
        <v>15</v>
      </c>
      <c r="F49" s="6">
        <v>30</v>
      </c>
      <c r="G49" s="5"/>
      <c r="H49" s="3"/>
      <c r="I49" s="6"/>
      <c r="J49" s="5">
        <v>-2</v>
      </c>
      <c r="K49" s="3">
        <v>2380</v>
      </c>
      <c r="L49" s="6">
        <v>2</v>
      </c>
      <c r="M49" s="5">
        <v>0</v>
      </c>
      <c r="N49" s="3">
        <v>10</v>
      </c>
      <c r="O49" s="6">
        <v>45</v>
      </c>
      <c r="P49" s="17">
        <f t="shared" si="3"/>
        <v>-2</v>
      </c>
      <c r="Q49" s="4">
        <f t="shared" si="4"/>
        <v>25</v>
      </c>
      <c r="R49" s="18">
        <f t="shared" si="5"/>
        <v>77</v>
      </c>
    </row>
    <row r="50" spans="1:18" x14ac:dyDescent="0.25">
      <c r="A50" s="14">
        <v>1600</v>
      </c>
      <c r="B50" s="14" t="s">
        <v>13</v>
      </c>
      <c r="C50" s="14" t="s">
        <v>11</v>
      </c>
      <c r="D50" s="5">
        <v>0</v>
      </c>
      <c r="E50" s="3">
        <v>15</v>
      </c>
      <c r="F50" s="6">
        <v>30</v>
      </c>
      <c r="G50" s="5"/>
      <c r="H50" s="3"/>
      <c r="I50" s="6"/>
      <c r="J50" s="5">
        <v>-2</v>
      </c>
      <c r="K50" s="3">
        <v>2380</v>
      </c>
      <c r="L50" s="6">
        <v>2</v>
      </c>
      <c r="M50" s="5">
        <v>0</v>
      </c>
      <c r="N50" s="3">
        <v>10</v>
      </c>
      <c r="O50" s="6">
        <v>45</v>
      </c>
      <c r="P50" s="17">
        <f t="shared" si="3"/>
        <v>-2</v>
      </c>
      <c r="Q50" s="4">
        <f t="shared" si="4"/>
        <v>25</v>
      </c>
      <c r="R50" s="18">
        <f t="shared" si="5"/>
        <v>77</v>
      </c>
    </row>
    <row r="51" spans="1:18" x14ac:dyDescent="0.25">
      <c r="A51" s="14">
        <v>1600</v>
      </c>
      <c r="B51" s="14" t="s">
        <v>14</v>
      </c>
      <c r="C51" s="14" t="s">
        <v>11</v>
      </c>
      <c r="D51" s="5">
        <v>0</v>
      </c>
      <c r="E51" s="3">
        <v>15</v>
      </c>
      <c r="F51" s="6">
        <v>30</v>
      </c>
      <c r="G51" s="5"/>
      <c r="H51" s="3"/>
      <c r="I51" s="6"/>
      <c r="J51" s="5">
        <v>-2</v>
      </c>
      <c r="K51" s="3">
        <v>2380</v>
      </c>
      <c r="L51" s="6">
        <v>2</v>
      </c>
      <c r="M51" s="5">
        <v>0</v>
      </c>
      <c r="N51" s="3">
        <v>10</v>
      </c>
      <c r="O51" s="6">
        <v>45</v>
      </c>
      <c r="P51" s="17">
        <f t="shared" si="3"/>
        <v>-2</v>
      </c>
      <c r="Q51" s="4">
        <f t="shared" si="4"/>
        <v>25</v>
      </c>
      <c r="R51" s="18">
        <f t="shared" si="5"/>
        <v>77</v>
      </c>
    </row>
    <row r="52" spans="1:18" x14ac:dyDescent="0.25">
      <c r="A52" s="14">
        <v>1600</v>
      </c>
      <c r="B52" s="14" t="s">
        <v>15</v>
      </c>
      <c r="C52" s="14" t="s">
        <v>11</v>
      </c>
      <c r="D52" s="5">
        <v>0</v>
      </c>
      <c r="E52" s="3">
        <v>15</v>
      </c>
      <c r="F52" s="6">
        <v>30</v>
      </c>
      <c r="G52" s="5"/>
      <c r="H52" s="3"/>
      <c r="I52" s="6"/>
      <c r="J52" s="5">
        <v>-2</v>
      </c>
      <c r="K52" s="3">
        <v>2380</v>
      </c>
      <c r="L52" s="6">
        <v>2</v>
      </c>
      <c r="M52" s="5">
        <v>0</v>
      </c>
      <c r="N52" s="3">
        <v>10</v>
      </c>
      <c r="O52" s="6">
        <v>45</v>
      </c>
      <c r="P52" s="17">
        <f t="shared" si="3"/>
        <v>-2</v>
      </c>
      <c r="Q52" s="4">
        <f t="shared" si="4"/>
        <v>25</v>
      </c>
      <c r="R52" s="18">
        <f t="shared" si="5"/>
        <v>77</v>
      </c>
    </row>
    <row r="53" spans="1:18" x14ac:dyDescent="0.25">
      <c r="A53" s="14">
        <v>1600</v>
      </c>
      <c r="B53" s="14" t="s">
        <v>16</v>
      </c>
      <c r="C53" s="14" t="s">
        <v>11</v>
      </c>
      <c r="D53" s="5">
        <v>0</v>
      </c>
      <c r="E53" s="3">
        <v>15</v>
      </c>
      <c r="F53" s="6">
        <v>30</v>
      </c>
      <c r="G53" s="5"/>
      <c r="H53" s="3"/>
      <c r="I53" s="6"/>
      <c r="J53" s="5">
        <v>-2</v>
      </c>
      <c r="K53" s="3">
        <v>2380</v>
      </c>
      <c r="L53" s="6">
        <v>2</v>
      </c>
      <c r="M53" s="5">
        <v>0</v>
      </c>
      <c r="N53" s="3">
        <v>10</v>
      </c>
      <c r="O53" s="6">
        <v>45</v>
      </c>
      <c r="P53" s="17">
        <f t="shared" si="3"/>
        <v>-2</v>
      </c>
      <c r="Q53" s="4">
        <f t="shared" si="4"/>
        <v>25</v>
      </c>
      <c r="R53" s="18">
        <f t="shared" si="5"/>
        <v>77</v>
      </c>
    </row>
    <row r="54" spans="1:18" x14ac:dyDescent="0.25">
      <c r="A54" s="15">
        <v>1800</v>
      </c>
      <c r="B54" s="15" t="s">
        <v>12</v>
      </c>
      <c r="C54" s="15" t="s">
        <v>11</v>
      </c>
      <c r="D54" s="7">
        <v>0</v>
      </c>
      <c r="E54" s="8">
        <v>15</v>
      </c>
      <c r="F54" s="9">
        <v>30</v>
      </c>
      <c r="G54" s="7"/>
      <c r="H54" s="8"/>
      <c r="I54" s="9"/>
      <c r="J54" s="7">
        <v>-2</v>
      </c>
      <c r="K54" s="8">
        <v>2380</v>
      </c>
      <c r="L54" s="9">
        <v>2</v>
      </c>
      <c r="M54" s="7">
        <v>0</v>
      </c>
      <c r="N54" s="8">
        <v>10</v>
      </c>
      <c r="O54" s="9">
        <v>45</v>
      </c>
      <c r="P54" s="7">
        <f t="shared" si="3"/>
        <v>-2</v>
      </c>
      <c r="Q54" s="8">
        <f t="shared" si="4"/>
        <v>25</v>
      </c>
      <c r="R54" s="9">
        <f t="shared" si="5"/>
        <v>77</v>
      </c>
    </row>
    <row r="55" spans="1:18" x14ac:dyDescent="0.25">
      <c r="A55" s="15">
        <v>1800</v>
      </c>
      <c r="B55" s="15" t="s">
        <v>13</v>
      </c>
      <c r="C55" s="15" t="s">
        <v>11</v>
      </c>
      <c r="D55" s="7">
        <v>0</v>
      </c>
      <c r="E55" s="8">
        <v>15</v>
      </c>
      <c r="F55" s="9">
        <v>30</v>
      </c>
      <c r="G55" s="7"/>
      <c r="H55" s="8"/>
      <c r="I55" s="9"/>
      <c r="J55" s="7">
        <v>-2</v>
      </c>
      <c r="K55" s="8">
        <v>2380</v>
      </c>
      <c r="L55" s="9">
        <v>2</v>
      </c>
      <c r="M55" s="7">
        <v>0</v>
      </c>
      <c r="N55" s="8">
        <v>10</v>
      </c>
      <c r="O55" s="9">
        <v>45</v>
      </c>
      <c r="P55" s="7">
        <f t="shared" si="3"/>
        <v>-2</v>
      </c>
      <c r="Q55" s="8">
        <f t="shared" si="4"/>
        <v>25</v>
      </c>
      <c r="R55" s="9">
        <f t="shared" si="5"/>
        <v>77</v>
      </c>
    </row>
    <row r="56" spans="1:18" x14ac:dyDescent="0.25">
      <c r="A56" s="15">
        <v>1800</v>
      </c>
      <c r="B56" s="15" t="s">
        <v>14</v>
      </c>
      <c r="C56" s="15" t="s">
        <v>11</v>
      </c>
      <c r="D56" s="7">
        <v>0</v>
      </c>
      <c r="E56" s="8">
        <v>15</v>
      </c>
      <c r="F56" s="9">
        <v>30</v>
      </c>
      <c r="G56" s="7"/>
      <c r="H56" s="8"/>
      <c r="I56" s="9"/>
      <c r="J56" s="7">
        <v>-2</v>
      </c>
      <c r="K56" s="8">
        <v>2380</v>
      </c>
      <c r="L56" s="9">
        <v>2</v>
      </c>
      <c r="M56" s="7">
        <v>0</v>
      </c>
      <c r="N56" s="8">
        <v>10</v>
      </c>
      <c r="O56" s="9">
        <v>45</v>
      </c>
      <c r="P56" s="7">
        <f t="shared" si="3"/>
        <v>-2</v>
      </c>
      <c r="Q56" s="8">
        <f t="shared" si="4"/>
        <v>25</v>
      </c>
      <c r="R56" s="9">
        <f t="shared" si="5"/>
        <v>77</v>
      </c>
    </row>
    <row r="57" spans="1:18" x14ac:dyDescent="0.25">
      <c r="A57" s="15">
        <v>1800</v>
      </c>
      <c r="B57" s="15" t="s">
        <v>15</v>
      </c>
      <c r="C57" s="15" t="s">
        <v>11</v>
      </c>
      <c r="D57" s="7">
        <v>0</v>
      </c>
      <c r="E57" s="8">
        <v>15</v>
      </c>
      <c r="F57" s="9">
        <v>30</v>
      </c>
      <c r="G57" s="7"/>
      <c r="H57" s="8"/>
      <c r="I57" s="9"/>
      <c r="J57" s="7">
        <v>-2</v>
      </c>
      <c r="K57" s="8">
        <v>2380</v>
      </c>
      <c r="L57" s="9">
        <v>2</v>
      </c>
      <c r="M57" s="7">
        <v>0</v>
      </c>
      <c r="N57" s="8">
        <v>10</v>
      </c>
      <c r="O57" s="9">
        <v>45</v>
      </c>
      <c r="P57" s="7">
        <f t="shared" si="3"/>
        <v>-2</v>
      </c>
      <c r="Q57" s="8">
        <f t="shared" si="4"/>
        <v>25</v>
      </c>
      <c r="R57" s="9">
        <f t="shared" si="5"/>
        <v>77</v>
      </c>
    </row>
    <row r="58" spans="1:18" x14ac:dyDescent="0.25">
      <c r="A58" s="15">
        <v>1800</v>
      </c>
      <c r="B58" s="15" t="s">
        <v>16</v>
      </c>
      <c r="C58" s="15" t="s">
        <v>11</v>
      </c>
      <c r="D58" s="7">
        <v>0</v>
      </c>
      <c r="E58" s="8">
        <v>15</v>
      </c>
      <c r="F58" s="9">
        <v>30</v>
      </c>
      <c r="G58" s="7"/>
      <c r="H58" s="8"/>
      <c r="I58" s="9"/>
      <c r="J58" s="7">
        <v>-2</v>
      </c>
      <c r="K58" s="8">
        <v>2380</v>
      </c>
      <c r="L58" s="9">
        <v>2</v>
      </c>
      <c r="M58" s="7">
        <v>0</v>
      </c>
      <c r="N58" s="8">
        <v>10</v>
      </c>
      <c r="O58" s="9">
        <v>45</v>
      </c>
      <c r="P58" s="7">
        <f t="shared" si="3"/>
        <v>-2</v>
      </c>
      <c r="Q58" s="8">
        <f t="shared" si="4"/>
        <v>25</v>
      </c>
      <c r="R58" s="9">
        <f t="shared" si="5"/>
        <v>77</v>
      </c>
    </row>
    <row r="59" spans="1:18" x14ac:dyDescent="0.25">
      <c r="A59" s="25">
        <v>2000</v>
      </c>
      <c r="B59" s="14" t="s">
        <v>12</v>
      </c>
      <c r="C59" s="14" t="s">
        <v>11</v>
      </c>
      <c r="D59" s="5">
        <v>0</v>
      </c>
      <c r="E59" s="3">
        <v>15</v>
      </c>
      <c r="F59" s="6">
        <v>30</v>
      </c>
      <c r="G59" s="5"/>
      <c r="H59" s="3"/>
      <c r="I59" s="6"/>
      <c r="J59" s="5">
        <v>-2</v>
      </c>
      <c r="K59" s="3">
        <v>2380</v>
      </c>
      <c r="L59" s="6">
        <v>2</v>
      </c>
      <c r="M59" s="5">
        <v>0</v>
      </c>
      <c r="N59" s="3">
        <v>10</v>
      </c>
      <c r="O59" s="6">
        <v>45</v>
      </c>
      <c r="P59" s="17">
        <f t="shared" si="3"/>
        <v>-2</v>
      </c>
      <c r="Q59" s="4">
        <f t="shared" si="4"/>
        <v>25</v>
      </c>
      <c r="R59" s="18">
        <f t="shared" si="5"/>
        <v>77</v>
      </c>
    </row>
    <row r="60" spans="1:18" x14ac:dyDescent="0.25">
      <c r="A60" s="25">
        <v>2000</v>
      </c>
      <c r="B60" s="14" t="s">
        <v>13</v>
      </c>
      <c r="C60" s="14" t="s">
        <v>11</v>
      </c>
      <c r="D60" s="5">
        <v>0</v>
      </c>
      <c r="E60" s="3">
        <v>15</v>
      </c>
      <c r="F60" s="6">
        <v>30</v>
      </c>
      <c r="G60" s="5"/>
      <c r="H60" s="3"/>
      <c r="I60" s="6"/>
      <c r="J60" s="5">
        <v>-2</v>
      </c>
      <c r="K60" s="3">
        <v>2380</v>
      </c>
      <c r="L60" s="6">
        <v>2</v>
      </c>
      <c r="M60" s="5">
        <v>0</v>
      </c>
      <c r="N60" s="3">
        <v>10</v>
      </c>
      <c r="O60" s="6">
        <v>45</v>
      </c>
      <c r="P60" s="17">
        <f t="shared" si="3"/>
        <v>-2</v>
      </c>
      <c r="Q60" s="4">
        <f t="shared" si="4"/>
        <v>25</v>
      </c>
      <c r="R60" s="18">
        <f t="shared" si="5"/>
        <v>77</v>
      </c>
    </row>
    <row r="61" spans="1:18" x14ac:dyDescent="0.25">
      <c r="A61" s="25">
        <v>2000</v>
      </c>
      <c r="B61" s="14" t="s">
        <v>14</v>
      </c>
      <c r="C61" s="14" t="s">
        <v>11</v>
      </c>
      <c r="D61" s="5">
        <v>0</v>
      </c>
      <c r="E61" s="3">
        <v>15</v>
      </c>
      <c r="F61" s="6">
        <v>30</v>
      </c>
      <c r="G61" s="5"/>
      <c r="H61" s="3"/>
      <c r="I61" s="6"/>
      <c r="J61" s="5">
        <v>-2</v>
      </c>
      <c r="K61" s="3">
        <v>2380</v>
      </c>
      <c r="L61" s="6">
        <v>2</v>
      </c>
      <c r="M61" s="5">
        <v>0</v>
      </c>
      <c r="N61" s="3">
        <v>10</v>
      </c>
      <c r="O61" s="6">
        <v>45</v>
      </c>
      <c r="P61" s="17">
        <f t="shared" si="3"/>
        <v>-2</v>
      </c>
      <c r="Q61" s="4">
        <f t="shared" si="4"/>
        <v>25</v>
      </c>
      <c r="R61" s="18">
        <f t="shared" si="5"/>
        <v>77</v>
      </c>
    </row>
    <row r="62" spans="1:18" x14ac:dyDescent="0.25">
      <c r="A62" s="25">
        <v>2000</v>
      </c>
      <c r="B62" s="14" t="s">
        <v>15</v>
      </c>
      <c r="C62" s="14" t="s">
        <v>11</v>
      </c>
      <c r="D62" s="5">
        <v>0</v>
      </c>
      <c r="E62" s="3">
        <v>15</v>
      </c>
      <c r="F62" s="6">
        <v>30</v>
      </c>
      <c r="G62" s="5"/>
      <c r="H62" s="3"/>
      <c r="I62" s="6"/>
      <c r="J62" s="5">
        <v>-2</v>
      </c>
      <c r="K62" s="3">
        <v>2380</v>
      </c>
      <c r="L62" s="6">
        <v>2</v>
      </c>
      <c r="M62" s="5">
        <v>0</v>
      </c>
      <c r="N62" s="3">
        <v>10</v>
      </c>
      <c r="O62" s="6">
        <v>45</v>
      </c>
      <c r="P62" s="17">
        <f t="shared" si="3"/>
        <v>-2</v>
      </c>
      <c r="Q62" s="4">
        <f t="shared" si="4"/>
        <v>25</v>
      </c>
      <c r="R62" s="18">
        <f t="shared" si="5"/>
        <v>77</v>
      </c>
    </row>
    <row r="63" spans="1:18" x14ac:dyDescent="0.25">
      <c r="A63" s="25">
        <v>2000</v>
      </c>
      <c r="B63" s="14" t="s">
        <v>16</v>
      </c>
      <c r="C63" s="14" t="s">
        <v>11</v>
      </c>
      <c r="D63" s="5">
        <v>0</v>
      </c>
      <c r="E63" s="3">
        <v>15</v>
      </c>
      <c r="F63" s="6">
        <v>30</v>
      </c>
      <c r="G63" s="5"/>
      <c r="H63" s="3"/>
      <c r="I63" s="6"/>
      <c r="J63" s="5">
        <v>-2</v>
      </c>
      <c r="K63" s="3">
        <v>2380</v>
      </c>
      <c r="L63" s="6">
        <v>2</v>
      </c>
      <c r="M63" s="5">
        <v>0</v>
      </c>
      <c r="N63" s="3">
        <v>10</v>
      </c>
      <c r="O63" s="6">
        <v>45</v>
      </c>
      <c r="P63" s="17">
        <f t="shared" si="3"/>
        <v>-2</v>
      </c>
      <c r="Q63" s="4">
        <f t="shared" si="4"/>
        <v>25</v>
      </c>
      <c r="R63" s="18">
        <f t="shared" si="5"/>
        <v>77</v>
      </c>
    </row>
    <row r="64" spans="1:18" x14ac:dyDescent="0.25">
      <c r="A64" s="15">
        <v>2200</v>
      </c>
      <c r="B64" s="15" t="s">
        <v>12</v>
      </c>
      <c r="C64" s="15" t="s">
        <v>11</v>
      </c>
      <c r="D64" s="7">
        <v>0</v>
      </c>
      <c r="E64" s="8">
        <v>15</v>
      </c>
      <c r="F64" s="9">
        <v>30</v>
      </c>
      <c r="G64" s="7"/>
      <c r="H64" s="8"/>
      <c r="I64" s="9"/>
      <c r="J64" s="7">
        <v>-2</v>
      </c>
      <c r="K64" s="8">
        <v>2330</v>
      </c>
      <c r="L64" s="9">
        <v>2</v>
      </c>
      <c r="M64" s="7">
        <v>0</v>
      </c>
      <c r="N64" s="8">
        <v>10</v>
      </c>
      <c r="O64" s="9">
        <v>45</v>
      </c>
      <c r="P64" s="7">
        <f t="shared" si="3"/>
        <v>-2</v>
      </c>
      <c r="Q64" s="8">
        <f t="shared" si="4"/>
        <v>25</v>
      </c>
      <c r="R64" s="9">
        <f t="shared" si="5"/>
        <v>77</v>
      </c>
    </row>
    <row r="65" spans="1:18" x14ac:dyDescent="0.25">
      <c r="A65" s="15">
        <v>2200</v>
      </c>
      <c r="B65" s="15" t="s">
        <v>13</v>
      </c>
      <c r="C65" s="15" t="s">
        <v>11</v>
      </c>
      <c r="D65" s="7">
        <v>0</v>
      </c>
      <c r="E65" s="8">
        <v>15</v>
      </c>
      <c r="F65" s="9">
        <v>30</v>
      </c>
      <c r="G65" s="7"/>
      <c r="H65" s="8"/>
      <c r="I65" s="9"/>
      <c r="J65" s="7">
        <v>-2</v>
      </c>
      <c r="K65" s="8">
        <v>2330</v>
      </c>
      <c r="L65" s="9">
        <v>2</v>
      </c>
      <c r="M65" s="7">
        <v>0</v>
      </c>
      <c r="N65" s="8">
        <v>10</v>
      </c>
      <c r="O65" s="9">
        <v>45</v>
      </c>
      <c r="P65" s="7">
        <f t="shared" si="3"/>
        <v>-2</v>
      </c>
      <c r="Q65" s="8">
        <f t="shared" si="4"/>
        <v>25</v>
      </c>
      <c r="R65" s="9">
        <f t="shared" si="5"/>
        <v>77</v>
      </c>
    </row>
    <row r="66" spans="1:18" x14ac:dyDescent="0.25">
      <c r="A66" s="15">
        <v>2200</v>
      </c>
      <c r="B66" s="15" t="s">
        <v>14</v>
      </c>
      <c r="C66" s="15" t="s">
        <v>11</v>
      </c>
      <c r="D66" s="7">
        <v>0</v>
      </c>
      <c r="E66" s="8">
        <v>15</v>
      </c>
      <c r="F66" s="9">
        <v>30</v>
      </c>
      <c r="G66" s="7"/>
      <c r="H66" s="8"/>
      <c r="I66" s="9"/>
      <c r="J66" s="7"/>
      <c r="K66" s="8"/>
      <c r="L66" s="9"/>
      <c r="M66" s="7">
        <v>0</v>
      </c>
      <c r="N66" s="8">
        <v>10</v>
      </c>
      <c r="O66" s="9">
        <v>45</v>
      </c>
      <c r="P66" s="7">
        <f t="shared" si="3"/>
        <v>0</v>
      </c>
      <c r="Q66" s="8">
        <f t="shared" si="4"/>
        <v>25</v>
      </c>
      <c r="R66" s="9">
        <f t="shared" si="5"/>
        <v>75</v>
      </c>
    </row>
    <row r="67" spans="1:18" x14ac:dyDescent="0.25">
      <c r="A67" s="15">
        <v>2200</v>
      </c>
      <c r="B67" s="15" t="s">
        <v>15</v>
      </c>
      <c r="C67" s="15" t="s">
        <v>11</v>
      </c>
      <c r="D67" s="7">
        <v>0</v>
      </c>
      <c r="E67" s="8">
        <v>15</v>
      </c>
      <c r="F67" s="9">
        <v>30</v>
      </c>
      <c r="G67" s="7"/>
      <c r="H67" s="8"/>
      <c r="I67" s="9"/>
      <c r="J67" s="7"/>
      <c r="K67" s="8"/>
      <c r="L67" s="9"/>
      <c r="M67" s="7">
        <v>0</v>
      </c>
      <c r="N67" s="8">
        <v>10</v>
      </c>
      <c r="O67" s="9">
        <v>45</v>
      </c>
      <c r="P67" s="7">
        <f t="shared" si="3"/>
        <v>0</v>
      </c>
      <c r="Q67" s="8">
        <f t="shared" si="4"/>
        <v>25</v>
      </c>
      <c r="R67" s="9">
        <f t="shared" si="5"/>
        <v>75</v>
      </c>
    </row>
    <row r="68" spans="1:18" x14ac:dyDescent="0.25">
      <c r="A68" s="15">
        <v>2200</v>
      </c>
      <c r="B68" s="15" t="s">
        <v>16</v>
      </c>
      <c r="C68" s="15" t="s">
        <v>11</v>
      </c>
      <c r="D68" s="7">
        <v>0</v>
      </c>
      <c r="E68" s="8">
        <v>15</v>
      </c>
      <c r="F68" s="9">
        <v>30</v>
      </c>
      <c r="G68" s="7"/>
      <c r="H68" s="8"/>
      <c r="I68" s="9"/>
      <c r="J68" s="7"/>
      <c r="K68" s="8"/>
      <c r="L68" s="9"/>
      <c r="M68" s="7">
        <v>0</v>
      </c>
      <c r="N68" s="8">
        <v>10</v>
      </c>
      <c r="O68" s="9">
        <v>45</v>
      </c>
      <c r="P68" s="7">
        <f t="shared" si="3"/>
        <v>0</v>
      </c>
      <c r="Q68" s="8">
        <f t="shared" si="4"/>
        <v>25</v>
      </c>
      <c r="R68" s="9">
        <f t="shared" si="5"/>
        <v>75</v>
      </c>
    </row>
    <row r="69" spans="1:18" x14ac:dyDescent="0.25">
      <c r="A69" s="24">
        <v>2500</v>
      </c>
      <c r="B69" s="14"/>
      <c r="C69" s="14"/>
      <c r="D69" s="5">
        <v>0</v>
      </c>
      <c r="E69" s="3">
        <v>15</v>
      </c>
      <c r="F69" s="6">
        <v>30</v>
      </c>
      <c r="G69" s="5"/>
      <c r="H69" s="3"/>
      <c r="I69" s="6"/>
      <c r="J69" s="5"/>
      <c r="K69" s="3"/>
      <c r="L69" s="6"/>
      <c r="M69" s="5">
        <v>0</v>
      </c>
      <c r="N69" s="3">
        <v>10</v>
      </c>
      <c r="O69" s="6">
        <v>45</v>
      </c>
      <c r="P69" s="17">
        <f t="shared" si="3"/>
        <v>0</v>
      </c>
      <c r="Q69" s="4">
        <f t="shared" si="4"/>
        <v>25</v>
      </c>
      <c r="R69" s="18">
        <f t="shared" si="5"/>
        <v>75</v>
      </c>
    </row>
    <row r="70" spans="1:18" x14ac:dyDescent="0.25">
      <c r="A70" s="16">
        <v>2800</v>
      </c>
      <c r="B70" s="16"/>
      <c r="C70" s="16"/>
      <c r="D70" s="10">
        <v>0</v>
      </c>
      <c r="E70" s="11">
        <v>15</v>
      </c>
      <c r="F70" s="12">
        <v>30</v>
      </c>
      <c r="G70" s="10"/>
      <c r="H70" s="11"/>
      <c r="I70" s="12"/>
      <c r="J70" s="10"/>
      <c r="K70" s="11"/>
      <c r="L70" s="12"/>
      <c r="M70" s="10">
        <v>0</v>
      </c>
      <c r="N70" s="11">
        <v>10</v>
      </c>
      <c r="O70" s="12">
        <v>50</v>
      </c>
      <c r="P70" s="10">
        <f t="shared" si="3"/>
        <v>0</v>
      </c>
      <c r="Q70" s="11">
        <f t="shared" si="4"/>
        <v>25</v>
      </c>
      <c r="R70" s="12">
        <f t="shared" si="5"/>
        <v>80</v>
      </c>
    </row>
  </sheetData>
  <mergeCells count="5">
    <mergeCell ref="M1:O1"/>
    <mergeCell ref="P1:R1"/>
    <mergeCell ref="G1:I1"/>
    <mergeCell ref="J1:L1"/>
    <mergeCell ref="D1:F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1"/>
  <sheetViews>
    <sheetView tabSelected="1" workbookViewId="0">
      <selection activeCell="I16" sqref="I16"/>
    </sheetView>
  </sheetViews>
  <sheetFormatPr baseColWidth="10" defaultRowHeight="15" x14ac:dyDescent="0.25"/>
  <cols>
    <col min="1" max="1" width="22" style="1" customWidth="1"/>
    <col min="2" max="4" width="17" style="1" customWidth="1"/>
    <col min="5" max="5" width="47.28515625" style="1" customWidth="1"/>
    <col min="6" max="6" width="11.42578125" style="1"/>
    <col min="7" max="7" width="22.28515625" style="1" customWidth="1"/>
    <col min="8" max="8" width="17.85546875" style="1" customWidth="1"/>
    <col min="9" max="9" width="18.5703125" style="1" customWidth="1"/>
    <col min="10" max="10" width="29.7109375" style="1" customWidth="1"/>
    <col min="11" max="16384" width="11.42578125" style="1"/>
  </cols>
  <sheetData>
    <row r="1" spans="1:10" ht="33" customHeight="1" x14ac:dyDescent="0.25">
      <c r="A1" s="54" t="s">
        <v>59</v>
      </c>
      <c r="B1" s="59"/>
      <c r="C1" s="60"/>
      <c r="D1" s="60"/>
      <c r="E1" s="61"/>
      <c r="F1" s="1" t="s">
        <v>0</v>
      </c>
      <c r="G1" s="3" t="s">
        <v>3</v>
      </c>
      <c r="H1" s="1" t="s">
        <v>1</v>
      </c>
      <c r="I1" s="1" t="s">
        <v>4</v>
      </c>
      <c r="J1" s="1" t="s">
        <v>26</v>
      </c>
    </row>
    <row r="2" spans="1:10" x14ac:dyDescent="0.25">
      <c r="A2" s="21" t="s">
        <v>38</v>
      </c>
      <c r="B2" s="62"/>
      <c r="C2" s="63"/>
      <c r="D2" s="63"/>
      <c r="E2" s="64"/>
      <c r="F2" s="20">
        <v>300</v>
      </c>
      <c r="G2" s="37" t="s">
        <v>12</v>
      </c>
      <c r="H2" s="40" t="s">
        <v>10</v>
      </c>
      <c r="I2" s="44">
        <v>2330</v>
      </c>
      <c r="J2" s="51" t="s">
        <v>25</v>
      </c>
    </row>
    <row r="3" spans="1:10" x14ac:dyDescent="0.25">
      <c r="A3" s="21" t="s">
        <v>39</v>
      </c>
      <c r="B3" s="65"/>
      <c r="C3" s="66" t="s">
        <v>60</v>
      </c>
      <c r="D3" s="67"/>
      <c r="E3" s="64"/>
      <c r="F3" s="21">
        <v>400</v>
      </c>
      <c r="G3" s="38" t="s">
        <v>13</v>
      </c>
      <c r="H3" s="41" t="s">
        <v>2</v>
      </c>
      <c r="I3" s="45">
        <v>2350</v>
      </c>
      <c r="J3" s="52" t="s">
        <v>27</v>
      </c>
    </row>
    <row r="4" spans="1:10" x14ac:dyDescent="0.25">
      <c r="A4" s="21" t="s">
        <v>40</v>
      </c>
      <c r="B4" s="65"/>
      <c r="C4" s="66" t="s">
        <v>56</v>
      </c>
      <c r="D4" s="67"/>
      <c r="E4" s="64"/>
      <c r="F4" s="21">
        <v>500</v>
      </c>
      <c r="G4" s="38" t="s">
        <v>14</v>
      </c>
      <c r="H4" s="41" t="s">
        <v>11</v>
      </c>
      <c r="I4" s="46">
        <v>2360</v>
      </c>
      <c r="J4" s="52" t="s">
        <v>28</v>
      </c>
    </row>
    <row r="5" spans="1:10" x14ac:dyDescent="0.25">
      <c r="A5" s="21" t="s">
        <v>41</v>
      </c>
      <c r="B5" s="65"/>
      <c r="C5" s="66" t="s">
        <v>57</v>
      </c>
      <c r="D5" s="67"/>
      <c r="E5" s="64"/>
      <c r="F5" s="21">
        <v>600</v>
      </c>
      <c r="G5" s="38" t="s">
        <v>15</v>
      </c>
      <c r="H5" s="42"/>
      <c r="I5" s="46">
        <v>2380</v>
      </c>
      <c r="J5" s="52" t="s">
        <v>29</v>
      </c>
    </row>
    <row r="6" spans="1:10" x14ac:dyDescent="0.25">
      <c r="A6" s="21" t="s">
        <v>42</v>
      </c>
      <c r="B6" s="65"/>
      <c r="C6" s="67"/>
      <c r="D6" s="67"/>
      <c r="E6" s="64"/>
      <c r="F6" s="21">
        <v>800</v>
      </c>
      <c r="G6" s="38" t="s">
        <v>16</v>
      </c>
      <c r="H6" s="43"/>
      <c r="I6" s="46">
        <v>2400</v>
      </c>
      <c r="J6" s="53"/>
    </row>
    <row r="7" spans="1:10" x14ac:dyDescent="0.25">
      <c r="A7" s="21"/>
      <c r="B7" s="65"/>
      <c r="C7" s="67"/>
      <c r="D7" s="67"/>
      <c r="E7" s="64"/>
      <c r="F7" s="21">
        <v>1000</v>
      </c>
      <c r="G7" s="39"/>
      <c r="H7" s="43"/>
      <c r="I7" s="46">
        <v>2410</v>
      </c>
      <c r="J7" s="50" t="s">
        <v>52</v>
      </c>
    </row>
    <row r="8" spans="1:10" x14ac:dyDescent="0.25">
      <c r="A8" s="21"/>
      <c r="B8" s="65"/>
      <c r="C8" s="67"/>
      <c r="D8" s="67"/>
      <c r="E8" s="64"/>
      <c r="F8" s="21">
        <v>1200</v>
      </c>
      <c r="G8" s="36"/>
      <c r="H8" s="36"/>
      <c r="I8" s="39"/>
    </row>
    <row r="9" spans="1:10" ht="15.75" thickBot="1" x14ac:dyDescent="0.3">
      <c r="A9" s="21"/>
      <c r="B9" s="65"/>
      <c r="C9" s="67"/>
      <c r="D9" s="67"/>
      <c r="E9" s="64"/>
      <c r="F9" s="21">
        <v>1400</v>
      </c>
    </row>
    <row r="10" spans="1:10" ht="15.75" thickBot="1" x14ac:dyDescent="0.3">
      <c r="A10" s="21"/>
      <c r="B10" s="65"/>
      <c r="C10" s="67"/>
      <c r="D10" s="67"/>
      <c r="E10" s="64"/>
      <c r="F10" s="21">
        <v>1500</v>
      </c>
      <c r="H10" s="57" t="s">
        <v>50</v>
      </c>
      <c r="I10" s="49" t="str">
        <f ca="1">MID(CELL("filename",$A$1),FIND("[",CELL("filename",$A$1))+1,FIND("]",CELL("filename",$A$1))-SEARCH("[",CELL("filename",$A$1))-1)</f>
        <v>Test catalogue.xlsm</v>
      </c>
    </row>
    <row r="11" spans="1:10" x14ac:dyDescent="0.25">
      <c r="A11" s="21"/>
      <c r="B11" s="65"/>
      <c r="C11" s="67"/>
      <c r="D11" s="67"/>
      <c r="E11" s="64"/>
      <c r="F11" s="21">
        <v>1600</v>
      </c>
      <c r="H11" s="58" t="s">
        <v>54</v>
      </c>
    </row>
    <row r="12" spans="1:10" x14ac:dyDescent="0.25">
      <c r="A12" s="21"/>
      <c r="B12" s="65"/>
      <c r="C12" s="67"/>
      <c r="D12" s="67"/>
      <c r="E12" s="64"/>
      <c r="F12" s="21">
        <v>1800</v>
      </c>
      <c r="H12" s="58" t="s">
        <v>55</v>
      </c>
    </row>
    <row r="13" spans="1:10" x14ac:dyDescent="0.25">
      <c r="A13" s="21"/>
      <c r="B13" s="65"/>
      <c r="C13" s="67"/>
      <c r="D13" s="67"/>
      <c r="E13" s="64"/>
      <c r="F13" s="21">
        <v>2000</v>
      </c>
    </row>
    <row r="14" spans="1:10" x14ac:dyDescent="0.25">
      <c r="A14" s="21"/>
      <c r="B14" s="65"/>
      <c r="C14" s="67"/>
      <c r="D14" s="67"/>
      <c r="E14" s="64"/>
      <c r="F14" s="21">
        <v>2200</v>
      </c>
      <c r="H14" s="50" t="s">
        <v>51</v>
      </c>
    </row>
    <row r="15" spans="1:10" x14ac:dyDescent="0.25">
      <c r="A15" s="21"/>
      <c r="B15" s="65"/>
      <c r="C15" s="67"/>
      <c r="D15" s="67"/>
      <c r="E15" s="64"/>
      <c r="F15" s="21">
        <v>2500</v>
      </c>
    </row>
    <row r="16" spans="1:10" x14ac:dyDescent="0.25">
      <c r="A16" s="21"/>
      <c r="B16" s="65"/>
      <c r="C16" s="67"/>
      <c r="D16" s="67"/>
      <c r="E16" s="64"/>
      <c r="F16" s="21">
        <v>2800</v>
      </c>
    </row>
    <row r="17" spans="1:8" x14ac:dyDescent="0.25">
      <c r="A17" s="21"/>
      <c r="B17" s="65"/>
      <c r="C17" s="67"/>
      <c r="D17" s="67"/>
      <c r="E17" s="64"/>
      <c r="F17" s="22"/>
    </row>
    <row r="18" spans="1:8" x14ac:dyDescent="0.25">
      <c r="A18" s="21"/>
      <c r="B18" s="65"/>
      <c r="C18" s="67"/>
      <c r="D18" s="67"/>
      <c r="E18" s="64"/>
      <c r="F18" s="50" t="s">
        <v>53</v>
      </c>
    </row>
    <row r="19" spans="1:8" x14ac:dyDescent="0.25">
      <c r="A19" s="21"/>
      <c r="B19" s="65"/>
      <c r="C19" s="67"/>
      <c r="D19" s="67"/>
      <c r="E19" s="64"/>
      <c r="F19" s="3"/>
      <c r="G19" s="3"/>
      <c r="H19" s="3"/>
    </row>
    <row r="20" spans="1:8" x14ac:dyDescent="0.25">
      <c r="A20" s="21"/>
      <c r="B20" s="65"/>
      <c r="C20" s="67"/>
      <c r="D20" s="67"/>
      <c r="E20" s="64"/>
      <c r="F20" s="3"/>
      <c r="G20" s="3"/>
      <c r="H20" s="3"/>
    </row>
    <row r="21" spans="1:8" x14ac:dyDescent="0.25">
      <c r="A21" s="22"/>
      <c r="B21" s="68" t="s">
        <v>58</v>
      </c>
      <c r="C21" s="68"/>
      <c r="D21" s="68"/>
      <c r="E21" s="68"/>
      <c r="F21" s="3"/>
      <c r="G21" s="3"/>
      <c r="H21" s="3"/>
    </row>
  </sheetData>
  <conditionalFormatting sqref="B3:D18 B19:H21 A2:A21">
    <cfRule type="duplicateValues" dxfId="5" priority="8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X23"/>
  <sheetViews>
    <sheetView workbookViewId="0">
      <selection activeCell="D1" sqref="D1"/>
    </sheetView>
  </sheetViews>
  <sheetFormatPr baseColWidth="10" defaultColWidth="9.140625" defaultRowHeight="15" x14ac:dyDescent="0.25"/>
  <cols>
    <col min="1" max="1" width="25" style="1" customWidth="1"/>
    <col min="2" max="2" width="21.42578125" style="1" customWidth="1"/>
    <col min="3" max="3" width="10.7109375" style="1" customWidth="1"/>
    <col min="4" max="4" width="8.5703125" style="1" customWidth="1"/>
    <col min="5" max="6" width="11.42578125" style="1" customWidth="1"/>
    <col min="7" max="7" width="5.7109375" style="1" customWidth="1"/>
    <col min="8" max="8" width="12.140625" style="1" customWidth="1"/>
    <col min="9" max="9" width="15.7109375" style="1" customWidth="1"/>
    <col min="10" max="10" width="8.5703125" style="1" customWidth="1"/>
    <col min="11" max="11" width="14.42578125" style="1" customWidth="1"/>
    <col min="12" max="18" width="9.140625" style="1"/>
    <col min="19" max="19" width="40" customWidth="1"/>
    <col min="20" max="22" width="27.140625" customWidth="1"/>
  </cols>
  <sheetData>
    <row r="2" spans="1:24" ht="21" x14ac:dyDescent="0.35">
      <c r="A2" s="34" t="s">
        <v>38</v>
      </c>
      <c r="B2" s="3"/>
      <c r="C2" s="3"/>
      <c r="D2" s="3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2"/>
      <c r="T2" s="2"/>
      <c r="U2" s="2"/>
      <c r="V2" s="2"/>
    </row>
    <row r="3" spans="1:24" x14ac:dyDescent="0.25">
      <c r="A3" s="3"/>
      <c r="B3" s="3"/>
      <c r="C3" s="3"/>
      <c r="D3" s="32"/>
      <c r="E3" s="3"/>
      <c r="F3" s="3"/>
      <c r="G3" s="35" t="s">
        <v>43</v>
      </c>
      <c r="H3" s="26" t="s">
        <v>34</v>
      </c>
      <c r="I3" s="26" t="s">
        <v>1</v>
      </c>
      <c r="J3" s="26" t="s">
        <v>35</v>
      </c>
      <c r="K3" s="3"/>
      <c r="L3" s="3"/>
      <c r="M3" s="3"/>
      <c r="N3" s="3"/>
      <c r="Q3" s="2"/>
      <c r="R3" s="2"/>
      <c r="S3" s="2"/>
      <c r="T3" s="2"/>
    </row>
    <row r="4" spans="1:24" x14ac:dyDescent="0.25">
      <c r="A4" s="3" t="s">
        <v>8</v>
      </c>
      <c r="B4" s="3" t="s">
        <v>9</v>
      </c>
      <c r="C4" s="3"/>
      <c r="D4" s="32"/>
      <c r="E4" s="3"/>
      <c r="F4" s="3"/>
      <c r="G4" s="69" t="s">
        <v>36</v>
      </c>
      <c r="H4" s="27" t="str">
        <f>IF(SUMPRODUCT((diamint=B$5)*(resist='Liste ouvrages'!G2))=0,"",'Liste ouvrages'!G2)</f>
        <v>135A NF</v>
      </c>
      <c r="I4" s="27" t="str">
        <f>IF(SUMPRODUCT((diamint=B$5)*(resist=B$6)*(fabriques='Liste ouvrages'!H2))=0,"",'Liste ouvrages'!H2)</f>
        <v/>
      </c>
      <c r="J4" s="27" t="str">
        <f>IF(SUMPRODUCT((diamint=B$5)*(resist=B$6)*(fabriques=B$7)*(longutile='Liste ouvrages'!I2))=0,"",'Liste ouvrages'!I2)</f>
        <v/>
      </c>
      <c r="K4" s="3"/>
      <c r="L4" s="3"/>
      <c r="M4" s="3"/>
      <c r="N4" s="3"/>
      <c r="Q4" s="2"/>
      <c r="R4" s="2"/>
      <c r="S4" s="2"/>
      <c r="T4" s="2"/>
    </row>
    <row r="5" spans="1:24" x14ac:dyDescent="0.25">
      <c r="A5" s="3" t="s">
        <v>0</v>
      </c>
      <c r="B5" s="33">
        <v>1500</v>
      </c>
      <c r="C5" s="3"/>
      <c r="D5" s="32"/>
      <c r="E5" s="3"/>
      <c r="F5" s="3"/>
      <c r="G5" s="70"/>
      <c r="H5" s="28" t="str">
        <f>IF(SUMPRODUCT((diamint=B$5)*(resist='Liste ouvrages'!G3))=0,"",'Liste ouvrages'!G3)</f>
        <v>165A NF</v>
      </c>
      <c r="I5" s="28" t="str">
        <f>IF(SUMPRODUCT((diamint=B$5)*(resist=B$6)*(fabriques='Liste ouvrages'!H3))=0,"",'Liste ouvrages'!H3)</f>
        <v/>
      </c>
      <c r="J5" s="28" t="str">
        <f>IF(SUMPRODUCT((diamint=B$5)*(resist=B$6)*(fabriques=B$7)*(longutile='Liste ouvrages'!I3))=0,"",'Liste ouvrages'!I3)</f>
        <v/>
      </c>
      <c r="K5" s="3"/>
      <c r="L5" s="3"/>
      <c r="M5" s="3"/>
      <c r="N5" s="3"/>
      <c r="Q5" s="2"/>
      <c r="R5" s="2"/>
      <c r="S5" s="2"/>
      <c r="T5" s="2"/>
    </row>
    <row r="6" spans="1:24" x14ac:dyDescent="0.25">
      <c r="A6" s="3" t="s">
        <v>3</v>
      </c>
      <c r="B6" s="33" t="s">
        <v>12</v>
      </c>
      <c r="C6" s="3"/>
      <c r="D6" s="32"/>
      <c r="E6" s="3"/>
      <c r="F6" s="3"/>
      <c r="G6" s="70"/>
      <c r="H6" s="28" t="str">
        <f>IF(SUMPRODUCT((diamint=B$5)*(resist='Liste ouvrages'!G4))=0,"",'Liste ouvrages'!G4)</f>
        <v>200A NF</v>
      </c>
      <c r="I6" s="28" t="str">
        <f>IF(SUMPRODUCT((diamint=B$5)*(resist=B$6)*(fabriques='Liste ouvrages'!H4))=0,"",'Liste ouvrages'!H4)</f>
        <v>SAINT LOUBES</v>
      </c>
      <c r="J6" s="28" t="str">
        <f>IF(SUMPRODUCT((diamint=B$5)*(resist=B$6)*(fabriques=B$7)*(longutile='Liste ouvrages'!I4))=0,"",'Liste ouvrages'!I4)</f>
        <v/>
      </c>
      <c r="K6" s="3"/>
      <c r="L6" s="3"/>
      <c r="M6" s="3"/>
      <c r="N6" s="3"/>
      <c r="Q6" s="2"/>
      <c r="R6" s="2"/>
      <c r="S6" s="2"/>
      <c r="T6" s="2"/>
    </row>
    <row r="7" spans="1:24" ht="15" customHeight="1" x14ac:dyDescent="0.25">
      <c r="A7" s="3" t="s">
        <v>1</v>
      </c>
      <c r="B7" s="33" t="s">
        <v>11</v>
      </c>
      <c r="C7" s="3"/>
      <c r="D7" s="32"/>
      <c r="E7" s="3"/>
      <c r="F7" s="3"/>
      <c r="G7" s="70"/>
      <c r="H7" s="28" t="str">
        <f>IF(SUMPRODUCT((diamint=B$5)*(resist='Liste ouvrages'!G5))=0,"",'Liste ouvrages'!G5)</f>
        <v>250 A</v>
      </c>
      <c r="I7" s="29" t="str">
        <f>IF(SUMPRODUCT((diamint=B$5)*(resist=B$6)*(fabriques='Liste ouvrages'!H5))=0,"",'Liste ouvrages'!H5)</f>
        <v/>
      </c>
      <c r="J7" s="28">
        <f>IF(SUMPRODUCT((diamint=B$5)*(resist=B$6)*(fabriques=B$7)*(longutile='Liste ouvrages'!I5))=0,"",'Liste ouvrages'!I5)</f>
        <v>2380</v>
      </c>
      <c r="K7" s="3"/>
      <c r="L7" s="3"/>
      <c r="M7" s="3"/>
      <c r="N7" s="3"/>
      <c r="Q7" s="2"/>
      <c r="R7" s="2"/>
      <c r="S7" s="2"/>
      <c r="T7" s="2"/>
    </row>
    <row r="8" spans="1:24" x14ac:dyDescent="0.25">
      <c r="A8" s="3" t="s">
        <v>4</v>
      </c>
      <c r="B8" s="33">
        <v>2380</v>
      </c>
      <c r="C8" s="3"/>
      <c r="D8" s="32"/>
      <c r="E8" s="3"/>
      <c r="F8" s="3"/>
      <c r="G8" s="70"/>
      <c r="H8" s="28" t="str">
        <f>IF(SUMPRODUCT((diamint=B$5)*(resist='Liste ouvrages'!G6))=0,"",'Liste ouvrages'!G6)</f>
        <v>300A</v>
      </c>
      <c r="I8" s="3"/>
      <c r="J8" s="28" t="str">
        <f>IF(SUMPRODUCT((diamint=B$5)*(resist=B$6)*(fabriques=B$7)*(longutile='Liste ouvrages'!I6))=0,"",'Liste ouvrages'!I6)</f>
        <v/>
      </c>
      <c r="K8" s="3"/>
      <c r="L8" s="3"/>
      <c r="M8" s="3"/>
      <c r="N8" s="3"/>
      <c r="Q8" s="2"/>
      <c r="R8" s="2"/>
      <c r="S8" s="2"/>
      <c r="T8" s="2"/>
    </row>
    <row r="9" spans="1:24" x14ac:dyDescent="0.25">
      <c r="A9" s="3" t="s">
        <v>5</v>
      </c>
      <c r="B9" s="19">
        <v>25</v>
      </c>
      <c r="C9" s="3"/>
      <c r="D9" s="32"/>
      <c r="E9" s="3"/>
      <c r="F9" s="3"/>
      <c r="G9" s="71"/>
      <c r="H9" s="29" t="str">
        <f>IF(SUMPRODUCT((diamint=B$5)*(resist='Liste ouvrages'!G7))=0,"",'Liste ouvrages'!G7)</f>
        <v/>
      </c>
      <c r="I9" s="3"/>
      <c r="J9" s="28" t="str">
        <f>IF(SUMPRODUCT((diamint=B$5)*(resist=B$6)*(fabriques=B$7)*(longutile='Liste ouvrages'!I7))=0,"",'Liste ouvrages'!I7)</f>
        <v/>
      </c>
      <c r="K9" s="3"/>
      <c r="L9" s="3"/>
      <c r="M9" s="3"/>
      <c r="N9" s="3"/>
      <c r="Q9" s="2"/>
      <c r="R9" s="2"/>
      <c r="S9" s="2"/>
      <c r="T9" s="2"/>
    </row>
    <row r="10" spans="1:24" x14ac:dyDescent="0.25">
      <c r="A10" s="3" t="s">
        <v>37</v>
      </c>
      <c r="B10" s="19" t="str">
        <f>IF(ISERROR(VLOOKUP(B8,J4:J10,1,0)),"",IF(AND(B8&gt;0,B9&gt;0),"("&amp;B8*B9/1000&amp;"  ml)",""))</f>
        <v>(59,5  ml)</v>
      </c>
      <c r="C10" s="3"/>
      <c r="D10" s="32"/>
      <c r="E10" s="3"/>
      <c r="F10" s="3"/>
      <c r="G10" s="3"/>
      <c r="H10" s="3"/>
      <c r="I10" s="3"/>
      <c r="J10" s="29" t="str">
        <f>IF(SUMPRODUCT((diamint=B$5)*(resist=B$6)*(fabriques=B$7)*(longutile='Liste ouvrages'!I8))=0,"",'Liste ouvrages'!I8)</f>
        <v/>
      </c>
      <c r="K10" s="3"/>
      <c r="L10" s="3"/>
      <c r="M10" s="3"/>
      <c r="N10" s="3"/>
      <c r="Q10" s="2"/>
      <c r="R10" s="2"/>
      <c r="S10" s="2"/>
      <c r="T10" s="2"/>
    </row>
    <row r="11" spans="1:24" x14ac:dyDescent="0.25">
      <c r="A11" s="3"/>
      <c r="B11" s="30" t="s">
        <v>31</v>
      </c>
      <c r="C11" s="30" t="s">
        <v>33</v>
      </c>
      <c r="D11" s="30" t="s">
        <v>32</v>
      </c>
      <c r="E11" s="3"/>
      <c r="F11" s="3"/>
      <c r="G11" s="3"/>
      <c r="H11" s="3"/>
      <c r="I11" s="3"/>
      <c r="J11" s="3"/>
      <c r="K11" s="3"/>
      <c r="L11" s="3"/>
      <c r="M11" s="3"/>
      <c r="N11" s="3"/>
      <c r="Q11" s="2"/>
      <c r="R11" s="2"/>
      <c r="S11" s="2"/>
      <c r="T11" s="2"/>
    </row>
    <row r="12" spans="1:24" x14ac:dyDescent="0.25">
      <c r="A12" s="3" t="s">
        <v>30</v>
      </c>
      <c r="B12" s="19">
        <f t="array" ref="B12">INDEX(tolermin,MATCH(B5&amp;B6&amp;B7&amp;B8,diamint&amp;resist&amp;fabriques&amp;longutile,0))</f>
        <v>-2</v>
      </c>
      <c r="C12" s="19">
        <f t="array" ref="C12">INDEX(tolermoy,MATCH(B5&amp;B6&amp;B7&amp;B8,diamint&amp;resist&amp;fabriques&amp;longutile,0))</f>
        <v>20</v>
      </c>
      <c r="D12" s="19">
        <f t="array" ref="D12">INDEX(tolermax,MATCH(B5&amp;B6&amp;B7&amp;B8,diamint&amp;resist&amp;fabriques&amp;longutile,0))</f>
        <v>62</v>
      </c>
      <c r="E12" s="3"/>
      <c r="F12" s="3"/>
      <c r="G12" s="3"/>
      <c r="H12" s="3"/>
      <c r="I12" s="3"/>
      <c r="J12" s="3"/>
      <c r="K12" s="3"/>
      <c r="L12" s="3"/>
      <c r="M12" s="3"/>
      <c r="N12" s="3"/>
      <c r="Q12" s="2"/>
      <c r="R12" s="2"/>
      <c r="S12" s="2"/>
      <c r="T12" s="2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S13" s="1"/>
      <c r="T13" s="1"/>
      <c r="U13" s="2"/>
      <c r="V13" s="2"/>
      <c r="W13" s="2"/>
      <c r="X13" s="2"/>
    </row>
    <row r="14" spans="1:24" x14ac:dyDescent="0.25">
      <c r="A14" s="3" t="s">
        <v>6</v>
      </c>
      <c r="B14" s="19" t="s">
        <v>28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S14" s="1"/>
      <c r="T14" s="1"/>
      <c r="U14" s="2"/>
      <c r="V14" s="2"/>
      <c r="W14" s="2"/>
      <c r="X14" s="2"/>
    </row>
    <row r="15" spans="1:24" x14ac:dyDescent="0.25">
      <c r="A15" s="3" t="s">
        <v>7</v>
      </c>
      <c r="B15" s="19" t="s">
        <v>28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S15" s="1"/>
      <c r="T15" s="1"/>
      <c r="U15" s="2"/>
      <c r="V15" s="2"/>
      <c r="W15" s="2"/>
      <c r="X15" s="2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S16" s="1"/>
      <c r="T16" s="1"/>
      <c r="U16" s="2"/>
      <c r="V16" s="2"/>
      <c r="W16" s="2"/>
      <c r="X16" s="2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S17" s="1"/>
      <c r="T17" s="1"/>
      <c r="U17" s="2"/>
      <c r="V17" s="2"/>
      <c r="W17" s="2"/>
      <c r="X17" s="2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S18" s="1"/>
      <c r="T18" s="1"/>
      <c r="U18" s="2"/>
      <c r="V18" s="2"/>
      <c r="W18" s="2"/>
      <c r="X18" s="2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S19" s="1"/>
      <c r="T19" s="1"/>
      <c r="U19" s="2"/>
      <c r="V19" s="2"/>
      <c r="W19" s="2"/>
      <c r="X19" s="2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S20" s="2"/>
      <c r="T20" s="2"/>
      <c r="U20" s="2"/>
      <c r="V20" s="2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S21" s="2"/>
      <c r="T21" s="2"/>
      <c r="U21" s="2"/>
      <c r="V21" s="2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S22" s="2"/>
      <c r="T22" s="2"/>
      <c r="U22" s="2"/>
      <c r="V22" s="2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</sheetData>
  <mergeCells count="1">
    <mergeCell ref="G4:G9"/>
  </mergeCells>
  <conditionalFormatting sqref="B7">
    <cfRule type="expression" dxfId="4" priority="5">
      <formula>ISERROR(VLOOKUP($B$7,$I$4:$I$7,1,0))</formula>
    </cfRule>
  </conditionalFormatting>
  <conditionalFormatting sqref="B8">
    <cfRule type="expression" dxfId="3" priority="4">
      <formula>ISERROR(VLOOKUP($B$8,$J$4:$J$10,1,0))</formula>
    </cfRule>
  </conditionalFormatting>
  <conditionalFormatting sqref="B12">
    <cfRule type="expression" dxfId="2" priority="3">
      <formula>ISERROR(B12)</formula>
    </cfRule>
  </conditionalFormatting>
  <conditionalFormatting sqref="C12">
    <cfRule type="expression" dxfId="1" priority="2">
      <formula>ISERROR(C12)</formula>
    </cfRule>
  </conditionalFormatting>
  <conditionalFormatting sqref="D12">
    <cfRule type="expression" dxfId="0" priority="1">
      <formula>ISERROR(D12)</formula>
    </cfRule>
  </conditionalFormatting>
  <dataValidations count="6">
    <dataValidation type="list" allowBlank="1" showInputMessage="1" showErrorMessage="1" sqref="B14:B23">
      <formula1>TETE</formula1>
    </dataValidation>
    <dataValidation type="whole" allowBlank="1" showErrorMessage="1" error="Entrez un nombre entier" sqref="B9">
      <formula1>1</formula1>
      <formula2>100</formula2>
    </dataValidation>
    <dataValidation type="list" allowBlank="1" showInputMessage="1" showErrorMessage="1" promptTitle="LONGUEUR UTILE" prompt="Longueur de la buse" sqref="B8">
      <formula1>LongM</formula1>
    </dataValidation>
    <dataValidation type="list" allowBlank="1" showInputMessage="1" showErrorMessage="1" promptTitle="CLASSE DE RESISTANCE" prompt="RESISTANCE DE LA BUSE" sqref="B6">
      <formula1>RésM</formula1>
    </dataValidation>
    <dataValidation type="list" allowBlank="1" showInputMessage="1" showErrorMessage="1" promptTitle="USINE" prompt="USINE DE FABRICATION" sqref="B7">
      <formula1>UsineM</formula1>
    </dataValidation>
    <dataValidation type="list" allowBlank="1" showInputMessage="1" showErrorMessage="1" promptTitle="DIAMETRE" prompt="DIAMETRE INTERIEUR DE BUSE" sqref="B5">
      <formula1>DIAMETRE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Sélection</vt:lpstr>
      <vt:lpstr>Modèle</vt:lpstr>
      <vt:lpstr>catalogue</vt:lpstr>
      <vt:lpstr>Liste ouvrages</vt:lpstr>
      <vt:lpstr>Ouvrage 1</vt:lpstr>
      <vt:lpstr>DIAMETRE</vt:lpstr>
      <vt:lpstr>diamint</vt:lpstr>
      <vt:lpstr>fabriques</vt:lpstr>
      <vt:lpstr>longutile</vt:lpstr>
      <vt:lpstr>nomA</vt:lpstr>
      <vt:lpstr>nomClass4</vt:lpstr>
      <vt:lpstr>ouvrages</vt:lpstr>
      <vt:lpstr>resist</vt:lpstr>
      <vt:lpstr>TETE</vt:lpstr>
      <vt:lpstr>tolermax</vt:lpstr>
      <vt:lpstr>tolermin</vt:lpstr>
      <vt:lpstr>tolermoy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2013-01-16T00:41:40Z</dcterms:modified>
</cp:coreProperties>
</file>