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1"/>
  </bookViews>
  <sheets>
    <sheet name="Pesées" sheetId="1" r:id="rId1"/>
    <sheet name="Classements" sheetId="3" r:id="rId2"/>
  </sheets>
  <definedNames>
    <definedName name="Récap" localSheetId="1">Classements!$B$35:$F$35</definedName>
  </definedNames>
  <calcPr calcId="145621"/>
</workbook>
</file>

<file path=xl/calcChain.xml><?xml version="1.0" encoding="utf-8"?>
<calcChain xmlns="http://schemas.openxmlformats.org/spreadsheetml/2006/main">
  <c r="E26" i="3" l="1"/>
  <c r="E25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24" i="3"/>
  <c r="F22" i="3"/>
  <c r="F21" i="3"/>
  <c r="F20" i="3"/>
  <c r="F19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F3" i="3"/>
  <c r="F26" i="3"/>
  <c r="F25" i="3"/>
  <c r="F24" i="3"/>
  <c r="F23" i="3"/>
  <c r="F18" i="3"/>
  <c r="C42" i="3"/>
  <c r="G41" i="3"/>
  <c r="G42" i="3"/>
  <c r="G36" i="3"/>
  <c r="G37" i="3"/>
  <c r="G38" i="3"/>
  <c r="G39" i="3"/>
  <c r="G40" i="3"/>
  <c r="G35" i="3"/>
  <c r="E36" i="3"/>
  <c r="E37" i="3"/>
  <c r="E38" i="3"/>
  <c r="E39" i="3"/>
  <c r="E40" i="3"/>
  <c r="E41" i="3"/>
  <c r="E42" i="3"/>
  <c r="E35" i="3"/>
  <c r="C36" i="3"/>
  <c r="C37" i="3"/>
  <c r="C38" i="3"/>
  <c r="C39" i="3"/>
  <c r="C40" i="3"/>
  <c r="C41" i="3"/>
  <c r="C35" i="3"/>
  <c r="M7" i="1" l="1"/>
  <c r="B31" i="3"/>
  <c r="C31" i="3" s="1"/>
  <c r="B24" i="3"/>
  <c r="M5" i="1" l="1"/>
  <c r="M6" i="1"/>
  <c r="M8" i="1"/>
  <c r="M9" i="1"/>
  <c r="M10" i="1"/>
  <c r="M11" i="1"/>
  <c r="M4" i="1"/>
  <c r="K5" i="1"/>
  <c r="K6" i="1"/>
  <c r="K7" i="1"/>
  <c r="K8" i="1"/>
  <c r="K9" i="1"/>
  <c r="K10" i="1"/>
  <c r="K11" i="1"/>
  <c r="K4" i="1"/>
  <c r="B21" i="3" s="1"/>
  <c r="I5" i="1"/>
  <c r="I6" i="1"/>
  <c r="I7" i="1"/>
  <c r="I8" i="1"/>
  <c r="I9" i="1"/>
  <c r="I10" i="1"/>
  <c r="I11" i="1"/>
  <c r="I4" i="1"/>
  <c r="B11" i="3" s="1"/>
  <c r="C11" i="3" l="1"/>
  <c r="B42" i="3"/>
  <c r="F42" i="3"/>
  <c r="C21" i="3"/>
  <c r="D42" i="3"/>
  <c r="B8" i="3"/>
  <c r="B28" i="3"/>
  <c r="B5" i="3"/>
  <c r="B9" i="3"/>
  <c r="B15" i="3"/>
  <c r="B19" i="3"/>
  <c r="B25" i="3"/>
  <c r="B29" i="3"/>
  <c r="B14" i="3"/>
  <c r="B6" i="3"/>
  <c r="B10" i="3"/>
  <c r="B16" i="3"/>
  <c r="B20" i="3"/>
  <c r="B26" i="3"/>
  <c r="B30" i="3"/>
  <c r="C30" i="3" s="1"/>
  <c r="B4" i="3"/>
  <c r="B18" i="3"/>
  <c r="B7" i="3"/>
  <c r="B17" i="3"/>
  <c r="B27" i="3"/>
  <c r="G26" i="3" l="1"/>
  <c r="C27" i="3"/>
  <c r="F38" i="3"/>
  <c r="C16" i="3"/>
  <c r="D37" i="3"/>
  <c r="C29" i="3"/>
  <c r="F40" i="3"/>
  <c r="C8" i="3"/>
  <c r="B39" i="3"/>
  <c r="C17" i="3"/>
  <c r="D38" i="3"/>
  <c r="F41" i="3"/>
  <c r="C10" i="3"/>
  <c r="B41" i="3"/>
  <c r="C5" i="3"/>
  <c r="B36" i="3"/>
  <c r="C7" i="3"/>
  <c r="B38" i="3"/>
  <c r="C26" i="3"/>
  <c r="F37" i="3"/>
  <c r="C6" i="3"/>
  <c r="B37" i="3"/>
  <c r="C19" i="3"/>
  <c r="D40" i="3"/>
  <c r="C28" i="3"/>
  <c r="F39" i="3"/>
  <c r="C18" i="3"/>
  <c r="D39" i="3"/>
  <c r="C20" i="3"/>
  <c r="D41" i="3"/>
  <c r="C14" i="3"/>
  <c r="D35" i="3"/>
  <c r="C15" i="3"/>
  <c r="D36" i="3"/>
  <c r="C24" i="3"/>
  <c r="F35" i="3"/>
  <c r="C4" i="3"/>
  <c r="B35" i="3"/>
  <c r="C9" i="3"/>
  <c r="B40" i="3"/>
  <c r="C25" i="3"/>
  <c r="F36" i="3"/>
  <c r="G6" i="3" l="1"/>
  <c r="G7" i="3"/>
  <c r="G8" i="3"/>
  <c r="G16" i="3"/>
  <c r="G17" i="3"/>
  <c r="G15" i="3"/>
  <c r="G18" i="3"/>
  <c r="G19" i="3"/>
  <c r="G20" i="3"/>
  <c r="G14" i="3"/>
  <c r="G12" i="3"/>
  <c r="G13" i="3"/>
  <c r="G3" i="3"/>
  <c r="G4" i="3"/>
  <c r="G5" i="3"/>
  <c r="G9" i="3"/>
  <c r="G10" i="3"/>
  <c r="G11" i="3"/>
  <c r="G22" i="3"/>
  <c r="G21" i="3"/>
  <c r="G23" i="3"/>
  <c r="G24" i="3" l="1"/>
  <c r="G25" i="3" s="1"/>
</calcChain>
</file>

<file path=xl/sharedStrings.xml><?xml version="1.0" encoding="utf-8"?>
<sst xmlns="http://schemas.openxmlformats.org/spreadsheetml/2006/main" count="144" uniqueCount="57">
  <si>
    <t>Poste 1</t>
  </si>
  <si>
    <t>Poste 2</t>
  </si>
  <si>
    <t>Poste 3</t>
  </si>
  <si>
    <t>Poste 4</t>
  </si>
  <si>
    <t>Poste 5</t>
  </si>
  <si>
    <t>Poste 6</t>
  </si>
  <si>
    <t>Poste 7</t>
  </si>
  <si>
    <t>Poste 8</t>
  </si>
  <si>
    <t>Poste 9</t>
  </si>
  <si>
    <t>Poste 10</t>
  </si>
  <si>
    <t>Poste 11</t>
  </si>
  <si>
    <t>Poste 12</t>
  </si>
  <si>
    <t>Poste 13</t>
  </si>
  <si>
    <t>Poste 14</t>
  </si>
  <si>
    <t>Poste 15</t>
  </si>
  <si>
    <t>Poste 16</t>
  </si>
  <si>
    <t>Poste 17</t>
  </si>
  <si>
    <t>Poste 18</t>
  </si>
  <si>
    <t>Poste 19</t>
  </si>
  <si>
    <t>Poste 20</t>
  </si>
  <si>
    <t>Poste 21</t>
  </si>
  <si>
    <t>Poste 22</t>
  </si>
  <si>
    <t>Poste 23</t>
  </si>
  <si>
    <t>Poste 24</t>
  </si>
  <si>
    <t>Secteur A</t>
  </si>
  <si>
    <t>Secteur B</t>
  </si>
  <si>
    <t>Secteur C</t>
  </si>
  <si>
    <t>Total pesée</t>
  </si>
  <si>
    <t>Pesée de 16h</t>
  </si>
  <si>
    <t>Pesée de 19h</t>
  </si>
  <si>
    <t>Pesée de 00h</t>
  </si>
  <si>
    <t>Classement par secteur</t>
  </si>
  <si>
    <t>Classement Général</t>
  </si>
  <si>
    <t>1er</t>
  </si>
  <si>
    <r>
      <t>2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</si>
  <si>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3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</si>
  <si>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4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</si>
  <si>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5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</si>
  <si>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6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</si>
  <si>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7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</si>
  <si>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8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</si>
  <si>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9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</si>
  <si>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10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</si>
  <si>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11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</si>
  <si>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12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</si>
  <si>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13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</si>
  <si>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14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</si>
  <si>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15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</si>
  <si>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16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</si>
  <si>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17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</si>
  <si>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18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</si>
  <si>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19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</si>
  <si>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20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</si>
  <si>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21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</si>
  <si>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22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</si>
  <si>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23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</si>
  <si>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24</t>
    </r>
    <r>
      <rPr>
        <vertAlign val="superscript"/>
        <sz val="12"/>
        <color theme="0"/>
        <rFont val="Cambria"/>
        <family val="1"/>
        <scheme val="major"/>
      </rPr>
      <t>ème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</si>
</sst>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0.000"/>
    <numFmt numFmtId="165" formatCode="_-* #,##0.000\ _€_-;\-* #,##0.000\ _€_-;_-* &quot;-&quot;??\ _€_-;_-@_-"/>
    <numFmt numFmtId="167" formatCode="_-* #,##0.000\ _€_-;\-* #,##0.000\ _€_-;_-* &quot;-&quot;???\ _€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u/>
      <sz val="16"/>
      <color theme="1"/>
      <name val="Cambria"/>
      <family val="1"/>
      <scheme val="major"/>
    </font>
    <font>
      <b/>
      <u/>
      <sz val="14"/>
      <color theme="1"/>
      <name val="Cambria"/>
      <family val="1"/>
      <scheme val="major"/>
    </font>
    <font>
      <sz val="12"/>
      <color theme="0"/>
      <name val="Cambria"/>
      <family val="1"/>
      <scheme val="major"/>
    </font>
    <font>
      <sz val="12"/>
      <name val="Cambria"/>
      <family val="1"/>
      <scheme val="major"/>
    </font>
    <font>
      <vertAlign val="superscript"/>
      <sz val="12"/>
      <color theme="0"/>
      <name val="Cambria"/>
      <family val="1"/>
      <scheme val="major"/>
    </font>
    <font>
      <sz val="11"/>
      <color theme="1"/>
      <name val="Calibri"/>
      <family val="2"/>
      <scheme val="minor"/>
    </font>
    <font>
      <sz val="11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 applyAlignment="1">
      <alignment vertical="center"/>
    </xf>
    <xf numFmtId="164" fontId="1" fillId="0" borderId="0" xfId="0" applyNumberFormat="1" applyFont="1"/>
    <xf numFmtId="164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left"/>
    </xf>
    <xf numFmtId="164" fontId="2" fillId="0" borderId="12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left" vertical="center"/>
    </xf>
    <xf numFmtId="164" fontId="2" fillId="0" borderId="6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left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left"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164" fontId="2" fillId="0" borderId="7" xfId="0" applyNumberFormat="1" applyFont="1" applyBorder="1" applyAlignment="1">
      <alignment vertical="center"/>
    </xf>
    <xf numFmtId="164" fontId="2" fillId="0" borderId="9" xfId="0" applyNumberFormat="1" applyFont="1" applyBorder="1" applyAlignment="1">
      <alignment vertical="center"/>
    </xf>
    <xf numFmtId="164" fontId="2" fillId="0" borderId="13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Protection="1">
      <protection locked="0"/>
    </xf>
    <xf numFmtId="164" fontId="2" fillId="0" borderId="12" xfId="0" applyNumberFormat="1" applyFont="1" applyBorder="1" applyAlignment="1" applyProtection="1">
      <alignment horizontal="center" vertical="center"/>
      <protection locked="0"/>
    </xf>
    <xf numFmtId="164" fontId="2" fillId="0" borderId="13" xfId="0" applyNumberFormat="1" applyFont="1" applyBorder="1" applyAlignment="1" applyProtection="1">
      <alignment horizontal="left" vertical="center"/>
      <protection locked="0"/>
    </xf>
    <xf numFmtId="164" fontId="2" fillId="0" borderId="2" xfId="0" applyNumberFormat="1" applyFont="1" applyBorder="1" applyAlignment="1" applyProtection="1">
      <alignment horizontal="center" vertical="center"/>
      <protection locked="0"/>
    </xf>
    <xf numFmtId="164" fontId="2" fillId="0" borderId="6" xfId="0" applyNumberFormat="1" applyFont="1" applyBorder="1" applyAlignment="1" applyProtection="1">
      <alignment horizontal="center" vertical="center"/>
      <protection locked="0"/>
    </xf>
    <xf numFmtId="164" fontId="2" fillId="0" borderId="7" xfId="0" applyNumberFormat="1" applyFont="1" applyBorder="1" applyAlignment="1" applyProtection="1">
      <alignment horizontal="left" vertical="center"/>
      <protection locked="0"/>
    </xf>
    <xf numFmtId="164" fontId="2" fillId="0" borderId="3" xfId="0" applyNumberFormat="1" applyFont="1" applyBorder="1" applyAlignment="1" applyProtection="1">
      <alignment horizontal="center" vertical="center"/>
      <protection locked="0"/>
    </xf>
    <xf numFmtId="164" fontId="2" fillId="0" borderId="8" xfId="0" applyNumberFormat="1" applyFont="1" applyBorder="1" applyAlignment="1" applyProtection="1">
      <alignment horizontal="center" vertical="center"/>
      <protection locked="0"/>
    </xf>
    <xf numFmtId="164" fontId="2" fillId="0" borderId="9" xfId="0" applyNumberFormat="1" applyFont="1" applyBorder="1" applyAlignment="1" applyProtection="1">
      <alignment horizontal="left" vertical="center"/>
      <protection locked="0"/>
    </xf>
    <xf numFmtId="164" fontId="2" fillId="0" borderId="11" xfId="0" applyNumberFormat="1" applyFont="1" applyBorder="1" applyAlignment="1" applyProtection="1">
      <alignment horizontal="center" vertical="center"/>
      <protection locked="0"/>
    </xf>
    <xf numFmtId="164" fontId="2" fillId="0" borderId="20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164" fontId="2" fillId="0" borderId="0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164" fontId="7" fillId="0" borderId="0" xfId="0" applyNumberFormat="1" applyFont="1" applyAlignment="1">
      <alignment vertical="center"/>
    </xf>
    <xf numFmtId="164" fontId="7" fillId="0" borderId="0" xfId="0" applyNumberFormat="1" applyFont="1" applyAlignment="1">
      <alignment horizontal="center" vertical="center"/>
    </xf>
    <xf numFmtId="0" fontId="10" fillId="0" borderId="0" xfId="0" applyFont="1"/>
    <xf numFmtId="0" fontId="7" fillId="0" borderId="0" xfId="0" applyFont="1" applyFill="1" applyBorder="1" applyAlignment="1">
      <alignment horizontal="left"/>
    </xf>
    <xf numFmtId="165" fontId="2" fillId="0" borderId="0" xfId="1" applyNumberFormat="1" applyFont="1" applyAlignment="1">
      <alignment vertical="center"/>
    </xf>
    <xf numFmtId="164" fontId="4" fillId="0" borderId="0" xfId="0" applyNumberFormat="1" applyFont="1" applyBorder="1" applyAlignment="1">
      <alignment horizontal="center" vertical="center"/>
    </xf>
    <xf numFmtId="164" fontId="4" fillId="0" borderId="0" xfId="0" applyNumberFormat="1" applyFont="1" applyBorder="1" applyAlignment="1" applyProtection="1">
      <alignment horizontal="center" vertical="center"/>
      <protection locked="0"/>
    </xf>
    <xf numFmtId="164" fontId="3" fillId="0" borderId="14" xfId="0" applyNumberFormat="1" applyFont="1" applyBorder="1" applyAlignment="1" applyProtection="1">
      <alignment horizontal="center" vertical="center"/>
      <protection locked="0"/>
    </xf>
    <xf numFmtId="164" fontId="3" fillId="0" borderId="15" xfId="0" applyNumberFormat="1" applyFont="1" applyBorder="1" applyAlignment="1" applyProtection="1">
      <alignment horizontal="left" vertical="center"/>
      <protection locked="0"/>
    </xf>
    <xf numFmtId="164" fontId="3" fillId="0" borderId="16" xfId="0" applyNumberFormat="1" applyFont="1" applyBorder="1" applyAlignment="1" applyProtection="1">
      <alignment horizontal="center" vertical="center"/>
      <protection locked="0"/>
    </xf>
    <xf numFmtId="164" fontId="3" fillId="0" borderId="17" xfId="0" applyNumberFormat="1" applyFont="1" applyBorder="1" applyAlignment="1" applyProtection="1">
      <alignment horizontal="left" vertical="center"/>
      <protection locked="0"/>
    </xf>
    <xf numFmtId="164" fontId="3" fillId="0" borderId="14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left" vertical="center"/>
    </xf>
    <xf numFmtId="164" fontId="3" fillId="0" borderId="16" xfId="0" applyNumberFormat="1" applyFont="1" applyBorder="1" applyAlignment="1">
      <alignment horizontal="center" vertical="center"/>
    </xf>
    <xf numFmtId="164" fontId="3" fillId="0" borderId="17" xfId="0" applyNumberFormat="1" applyFont="1" applyBorder="1" applyAlignment="1">
      <alignment horizontal="left" vertical="center"/>
    </xf>
    <xf numFmtId="164" fontId="3" fillId="0" borderId="18" xfId="0" applyNumberFormat="1" applyFont="1" applyBorder="1" applyAlignment="1" applyProtection="1">
      <alignment horizontal="center" vertical="center"/>
      <protection locked="0"/>
    </xf>
    <xf numFmtId="164" fontId="3" fillId="0" borderId="15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164" fontId="7" fillId="0" borderId="23" xfId="0" applyNumberFormat="1" applyFont="1" applyBorder="1" applyAlignment="1">
      <alignment horizontal="center" vertical="center"/>
    </xf>
    <xf numFmtId="164" fontId="7" fillId="0" borderId="24" xfId="0" applyNumberFormat="1" applyFont="1" applyBorder="1" applyAlignment="1">
      <alignment horizontal="center" vertical="center"/>
    </xf>
    <xf numFmtId="164" fontId="7" fillId="0" borderId="25" xfId="0" applyNumberFormat="1" applyFont="1" applyBorder="1" applyAlignment="1">
      <alignment horizontal="center" vertical="center"/>
    </xf>
    <xf numFmtId="164" fontId="7" fillId="0" borderId="26" xfId="0" applyNumberFormat="1" applyFont="1" applyBorder="1" applyAlignment="1">
      <alignment horizontal="center" vertic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167" fontId="2" fillId="0" borderId="5" xfId="0" applyNumberFormat="1" applyFont="1" applyFill="1" applyBorder="1" applyAlignment="1">
      <alignment vertical="center"/>
    </xf>
    <xf numFmtId="167" fontId="2" fillId="0" borderId="7" xfId="0" applyNumberFormat="1" applyFont="1" applyFill="1" applyBorder="1" applyAlignment="1">
      <alignment vertical="center"/>
    </xf>
    <xf numFmtId="167" fontId="2" fillId="0" borderId="9" xfId="0" applyNumberFormat="1" applyFont="1" applyFill="1" applyBorder="1" applyAlignment="1">
      <alignment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workbookViewId="0">
      <selection activeCell="M7" sqref="M7"/>
    </sheetView>
  </sheetViews>
  <sheetFormatPr baseColWidth="10" defaultRowHeight="14.25" x14ac:dyDescent="0.2"/>
  <cols>
    <col min="1" max="1" width="3.7109375" style="17" customWidth="1"/>
    <col min="2" max="7" width="14.7109375" style="17" customWidth="1"/>
    <col min="8" max="8" width="3.7109375" style="2" customWidth="1"/>
    <col min="9" max="9" width="14.7109375" style="3" customWidth="1"/>
    <col min="10" max="10" width="14.7109375" style="4" customWidth="1"/>
    <col min="11" max="11" width="14.7109375" style="3" customWidth="1"/>
    <col min="12" max="12" width="14.7109375" style="4" customWidth="1"/>
    <col min="13" max="13" width="14.7109375" style="3" customWidth="1"/>
    <col min="14" max="14" width="14.7109375" style="4" customWidth="1"/>
    <col min="15" max="16384" width="11.42578125" style="2"/>
  </cols>
  <sheetData>
    <row r="1" spans="2:14" ht="12" customHeight="1" x14ac:dyDescent="0.2"/>
    <row r="2" spans="2:14" ht="39" customHeight="1" thickBot="1" x14ac:dyDescent="0.25">
      <c r="B2" s="45" t="s">
        <v>28</v>
      </c>
      <c r="C2" s="45"/>
      <c r="D2" s="45"/>
      <c r="E2" s="45"/>
      <c r="F2" s="45"/>
      <c r="G2" s="45"/>
      <c r="I2" s="44" t="s">
        <v>27</v>
      </c>
      <c r="J2" s="44"/>
      <c r="K2" s="44"/>
      <c r="L2" s="44"/>
      <c r="M2" s="44"/>
      <c r="N2" s="44"/>
    </row>
    <row r="3" spans="2:14" ht="21" customHeight="1" thickBot="1" x14ac:dyDescent="0.25">
      <c r="B3" s="46" t="s">
        <v>24</v>
      </c>
      <c r="C3" s="47"/>
      <c r="D3" s="48" t="s">
        <v>25</v>
      </c>
      <c r="E3" s="49"/>
      <c r="F3" s="54" t="s">
        <v>26</v>
      </c>
      <c r="G3" s="49"/>
      <c r="I3" s="50" t="s">
        <v>24</v>
      </c>
      <c r="J3" s="51"/>
      <c r="K3" s="52" t="s">
        <v>25</v>
      </c>
      <c r="L3" s="53"/>
      <c r="M3" s="52" t="s">
        <v>26</v>
      </c>
      <c r="N3" s="53"/>
    </row>
    <row r="4" spans="2:14" ht="21" customHeight="1" x14ac:dyDescent="0.2">
      <c r="B4" s="18">
        <v>10.56</v>
      </c>
      <c r="C4" s="19" t="s">
        <v>0</v>
      </c>
      <c r="D4" s="18">
        <v>11.125</v>
      </c>
      <c r="E4" s="19" t="s">
        <v>8</v>
      </c>
      <c r="F4" s="20">
        <v>7.3419999999999996</v>
      </c>
      <c r="G4" s="19" t="s">
        <v>16</v>
      </c>
      <c r="I4" s="5">
        <f t="shared" ref="I4:I11" si="0">B4+B15+B26</f>
        <v>10.56</v>
      </c>
      <c r="J4" s="6" t="s">
        <v>0</v>
      </c>
      <c r="K4" s="5">
        <f t="shared" ref="K4:K11" si="1">D4+D15+D26</f>
        <v>11.125</v>
      </c>
      <c r="L4" s="6" t="s">
        <v>8</v>
      </c>
      <c r="M4" s="5">
        <f t="shared" ref="M4:M11" si="2">F4+F15+F26</f>
        <v>7.3419999999999996</v>
      </c>
      <c r="N4" s="6" t="s">
        <v>16</v>
      </c>
    </row>
    <row r="5" spans="2:14" ht="21" customHeight="1" x14ac:dyDescent="0.2">
      <c r="B5" s="21">
        <v>6.3419999999999996</v>
      </c>
      <c r="C5" s="22" t="s">
        <v>1</v>
      </c>
      <c r="D5" s="21">
        <v>4.2350000000000003</v>
      </c>
      <c r="E5" s="22" t="s">
        <v>9</v>
      </c>
      <c r="F5" s="23">
        <v>8.3420000000000005</v>
      </c>
      <c r="G5" s="22" t="s">
        <v>17</v>
      </c>
      <c r="I5" s="7">
        <f t="shared" si="0"/>
        <v>6.3419999999999996</v>
      </c>
      <c r="J5" s="8" t="s">
        <v>1</v>
      </c>
      <c r="K5" s="7">
        <f t="shared" si="1"/>
        <v>4.2350000000000003</v>
      </c>
      <c r="L5" s="8" t="s">
        <v>9</v>
      </c>
      <c r="M5" s="7">
        <f t="shared" si="2"/>
        <v>8.3420000000000005</v>
      </c>
      <c r="N5" s="8" t="s">
        <v>17</v>
      </c>
    </row>
    <row r="6" spans="2:14" ht="21" customHeight="1" x14ac:dyDescent="0.2">
      <c r="B6" s="21">
        <v>4.7859999999999996</v>
      </c>
      <c r="C6" s="22" t="s">
        <v>2</v>
      </c>
      <c r="D6" s="21">
        <v>8.2309999999999999</v>
      </c>
      <c r="E6" s="22" t="s">
        <v>10</v>
      </c>
      <c r="F6" s="23">
        <v>4.5670000000000002</v>
      </c>
      <c r="G6" s="22" t="s">
        <v>18</v>
      </c>
      <c r="I6" s="7">
        <f t="shared" si="0"/>
        <v>4.7859999999999996</v>
      </c>
      <c r="J6" s="8" t="s">
        <v>2</v>
      </c>
      <c r="K6" s="7">
        <f t="shared" si="1"/>
        <v>8.2309999999999999</v>
      </c>
      <c r="L6" s="8" t="s">
        <v>10</v>
      </c>
      <c r="M6" s="7">
        <f t="shared" si="2"/>
        <v>4.5670000000000002</v>
      </c>
      <c r="N6" s="8" t="s">
        <v>18</v>
      </c>
    </row>
    <row r="7" spans="2:14" ht="21" customHeight="1" x14ac:dyDescent="0.2">
      <c r="B7" s="21">
        <v>7.3419999999999996</v>
      </c>
      <c r="C7" s="22" t="s">
        <v>3</v>
      </c>
      <c r="D7" s="21">
        <v>0.45300000000000001</v>
      </c>
      <c r="E7" s="22" t="s">
        <v>11</v>
      </c>
      <c r="F7" s="23">
        <v>0</v>
      </c>
      <c r="G7" s="22" t="s">
        <v>19</v>
      </c>
      <c r="I7" s="7">
        <f t="shared" si="0"/>
        <v>7.3419999999999996</v>
      </c>
      <c r="J7" s="8" t="s">
        <v>3</v>
      </c>
      <c r="K7" s="7">
        <f t="shared" si="1"/>
        <v>0.45300000000000001</v>
      </c>
      <c r="L7" s="8" t="s">
        <v>11</v>
      </c>
      <c r="M7" s="7">
        <f t="shared" si="2"/>
        <v>0</v>
      </c>
      <c r="N7" s="8" t="s">
        <v>19</v>
      </c>
    </row>
    <row r="8" spans="2:14" ht="21" customHeight="1" x14ac:dyDescent="0.2">
      <c r="B8" s="21">
        <v>4.21</v>
      </c>
      <c r="C8" s="22" t="s">
        <v>4</v>
      </c>
      <c r="D8" s="21">
        <v>10.6</v>
      </c>
      <c r="E8" s="22" t="s">
        <v>12</v>
      </c>
      <c r="F8" s="23">
        <v>1.145</v>
      </c>
      <c r="G8" s="22" t="s">
        <v>20</v>
      </c>
      <c r="I8" s="7">
        <f t="shared" si="0"/>
        <v>4.21</v>
      </c>
      <c r="J8" s="8" t="s">
        <v>4</v>
      </c>
      <c r="K8" s="7">
        <f t="shared" si="1"/>
        <v>10.6</v>
      </c>
      <c r="L8" s="8" t="s">
        <v>12</v>
      </c>
      <c r="M8" s="7">
        <f t="shared" si="2"/>
        <v>1.145</v>
      </c>
      <c r="N8" s="8" t="s">
        <v>20</v>
      </c>
    </row>
    <row r="9" spans="2:14" ht="21" customHeight="1" x14ac:dyDescent="0.2">
      <c r="B9" s="21">
        <v>8.3450000000000006</v>
      </c>
      <c r="C9" s="22" t="s">
        <v>5</v>
      </c>
      <c r="D9" s="21">
        <v>0.5</v>
      </c>
      <c r="E9" s="22" t="s">
        <v>13</v>
      </c>
      <c r="F9" s="23">
        <v>2.1349999999999998</v>
      </c>
      <c r="G9" s="22" t="s">
        <v>21</v>
      </c>
      <c r="I9" s="7">
        <f t="shared" si="0"/>
        <v>8.3450000000000006</v>
      </c>
      <c r="J9" s="8" t="s">
        <v>5</v>
      </c>
      <c r="K9" s="7">
        <f t="shared" si="1"/>
        <v>0.5</v>
      </c>
      <c r="L9" s="8" t="s">
        <v>13</v>
      </c>
      <c r="M9" s="7">
        <f t="shared" si="2"/>
        <v>2.1349999999999998</v>
      </c>
      <c r="N9" s="8" t="s">
        <v>21</v>
      </c>
    </row>
    <row r="10" spans="2:14" ht="21" customHeight="1" x14ac:dyDescent="0.2">
      <c r="B10" s="21">
        <v>0</v>
      </c>
      <c r="C10" s="22" t="s">
        <v>6</v>
      </c>
      <c r="D10" s="21">
        <v>2.4500000000000002</v>
      </c>
      <c r="E10" s="22" t="s">
        <v>14</v>
      </c>
      <c r="F10" s="23">
        <v>0</v>
      </c>
      <c r="G10" s="22" t="s">
        <v>22</v>
      </c>
      <c r="I10" s="7">
        <f t="shared" si="0"/>
        <v>0</v>
      </c>
      <c r="J10" s="8" t="s">
        <v>6</v>
      </c>
      <c r="K10" s="7">
        <f t="shared" si="1"/>
        <v>2.4500000000000002</v>
      </c>
      <c r="L10" s="8" t="s">
        <v>14</v>
      </c>
      <c r="M10" s="7">
        <f t="shared" si="2"/>
        <v>0</v>
      </c>
      <c r="N10" s="8" t="s">
        <v>22</v>
      </c>
    </row>
    <row r="11" spans="2:14" ht="21" customHeight="1" thickBot="1" x14ac:dyDescent="0.25">
      <c r="B11" s="24">
        <v>2.7679999999999998</v>
      </c>
      <c r="C11" s="25" t="s">
        <v>7</v>
      </c>
      <c r="D11" s="24">
        <v>9.3239999999999998</v>
      </c>
      <c r="E11" s="25" t="s">
        <v>15</v>
      </c>
      <c r="F11" s="26">
        <v>5.6779999999999999</v>
      </c>
      <c r="G11" s="25" t="s">
        <v>23</v>
      </c>
      <c r="I11" s="9">
        <f t="shared" si="0"/>
        <v>2.7679999999999998</v>
      </c>
      <c r="J11" s="10" t="s">
        <v>7</v>
      </c>
      <c r="K11" s="9">
        <f t="shared" si="1"/>
        <v>9.3239999999999998</v>
      </c>
      <c r="L11" s="10" t="s">
        <v>15</v>
      </c>
      <c r="M11" s="9">
        <f t="shared" si="2"/>
        <v>5.6779999999999999</v>
      </c>
      <c r="N11" s="10" t="s">
        <v>23</v>
      </c>
    </row>
    <row r="12" spans="2:14" ht="12" customHeight="1" x14ac:dyDescent="0.2"/>
    <row r="13" spans="2:14" ht="39" customHeight="1" thickBot="1" x14ac:dyDescent="0.25">
      <c r="B13" s="45" t="s">
        <v>29</v>
      </c>
      <c r="C13" s="45"/>
      <c r="D13" s="45"/>
      <c r="E13" s="45"/>
      <c r="F13" s="45"/>
      <c r="G13" s="45"/>
    </row>
    <row r="14" spans="2:14" ht="21" customHeight="1" thickBot="1" x14ac:dyDescent="0.25">
      <c r="B14" s="46" t="s">
        <v>24</v>
      </c>
      <c r="C14" s="47"/>
      <c r="D14" s="48" t="s">
        <v>25</v>
      </c>
      <c r="E14" s="49"/>
      <c r="F14" s="48" t="s">
        <v>26</v>
      </c>
      <c r="G14" s="49"/>
    </row>
    <row r="15" spans="2:14" ht="21" customHeight="1" x14ac:dyDescent="0.2">
      <c r="B15" s="18"/>
      <c r="C15" s="19" t="s">
        <v>0</v>
      </c>
      <c r="D15" s="18"/>
      <c r="E15" s="19" t="s">
        <v>8</v>
      </c>
      <c r="F15" s="18"/>
      <c r="G15" s="19" t="s">
        <v>16</v>
      </c>
    </row>
    <row r="16" spans="2:14" ht="21" customHeight="1" x14ac:dyDescent="0.2">
      <c r="B16" s="21"/>
      <c r="C16" s="22" t="s">
        <v>1</v>
      </c>
      <c r="D16" s="21"/>
      <c r="E16" s="22" t="s">
        <v>9</v>
      </c>
      <c r="F16" s="21"/>
      <c r="G16" s="22" t="s">
        <v>17</v>
      </c>
    </row>
    <row r="17" spans="2:7" ht="21" customHeight="1" x14ac:dyDescent="0.2">
      <c r="B17" s="21"/>
      <c r="C17" s="22" t="s">
        <v>2</v>
      </c>
      <c r="D17" s="21"/>
      <c r="E17" s="22" t="s">
        <v>10</v>
      </c>
      <c r="F17" s="21"/>
      <c r="G17" s="22" t="s">
        <v>18</v>
      </c>
    </row>
    <row r="18" spans="2:7" ht="21" customHeight="1" x14ac:dyDescent="0.2">
      <c r="B18" s="21"/>
      <c r="C18" s="22" t="s">
        <v>3</v>
      </c>
      <c r="D18" s="21"/>
      <c r="E18" s="22" t="s">
        <v>11</v>
      </c>
      <c r="F18" s="21"/>
      <c r="G18" s="22" t="s">
        <v>19</v>
      </c>
    </row>
    <row r="19" spans="2:7" ht="21" customHeight="1" x14ac:dyDescent="0.2">
      <c r="B19" s="21"/>
      <c r="C19" s="22" t="s">
        <v>4</v>
      </c>
      <c r="D19" s="21"/>
      <c r="E19" s="22" t="s">
        <v>12</v>
      </c>
      <c r="F19" s="21"/>
      <c r="G19" s="22" t="s">
        <v>20</v>
      </c>
    </row>
    <row r="20" spans="2:7" ht="21" customHeight="1" x14ac:dyDescent="0.2">
      <c r="B20" s="21"/>
      <c r="C20" s="22" t="s">
        <v>5</v>
      </c>
      <c r="D20" s="21"/>
      <c r="E20" s="22" t="s">
        <v>13</v>
      </c>
      <c r="F20" s="21"/>
      <c r="G20" s="22" t="s">
        <v>21</v>
      </c>
    </row>
    <row r="21" spans="2:7" ht="21" customHeight="1" x14ac:dyDescent="0.2">
      <c r="B21" s="21"/>
      <c r="C21" s="22" t="s">
        <v>6</v>
      </c>
      <c r="D21" s="21"/>
      <c r="E21" s="22" t="s">
        <v>14</v>
      </c>
      <c r="F21" s="21"/>
      <c r="G21" s="22" t="s">
        <v>22</v>
      </c>
    </row>
    <row r="22" spans="2:7" ht="21" customHeight="1" thickBot="1" x14ac:dyDescent="0.25">
      <c r="B22" s="24"/>
      <c r="C22" s="25" t="s">
        <v>7</v>
      </c>
      <c r="D22" s="24"/>
      <c r="E22" s="25" t="s">
        <v>15</v>
      </c>
      <c r="F22" s="24"/>
      <c r="G22" s="25" t="s">
        <v>23</v>
      </c>
    </row>
    <row r="23" spans="2:7" ht="12" customHeight="1" x14ac:dyDescent="0.2"/>
    <row r="24" spans="2:7" ht="39" customHeight="1" thickBot="1" x14ac:dyDescent="0.25">
      <c r="B24" s="45" t="s">
        <v>30</v>
      </c>
      <c r="C24" s="45"/>
      <c r="D24" s="45"/>
      <c r="E24" s="45"/>
      <c r="F24" s="45"/>
      <c r="G24" s="45"/>
    </row>
    <row r="25" spans="2:7" ht="21" customHeight="1" thickBot="1" x14ac:dyDescent="0.25">
      <c r="B25" s="46" t="s">
        <v>24</v>
      </c>
      <c r="C25" s="47"/>
      <c r="D25" s="48" t="s">
        <v>25</v>
      </c>
      <c r="E25" s="49"/>
      <c r="F25" s="48" t="s">
        <v>26</v>
      </c>
      <c r="G25" s="49"/>
    </row>
    <row r="26" spans="2:7" ht="21" customHeight="1" x14ac:dyDescent="0.2">
      <c r="B26" s="18"/>
      <c r="C26" s="19" t="s">
        <v>0</v>
      </c>
      <c r="D26" s="18"/>
      <c r="E26" s="19" t="s">
        <v>8</v>
      </c>
      <c r="F26" s="18"/>
      <c r="G26" s="19" t="s">
        <v>16</v>
      </c>
    </row>
    <row r="27" spans="2:7" ht="21" customHeight="1" x14ac:dyDescent="0.2">
      <c r="B27" s="21"/>
      <c r="C27" s="22" t="s">
        <v>1</v>
      </c>
      <c r="D27" s="21"/>
      <c r="E27" s="22" t="s">
        <v>9</v>
      </c>
      <c r="F27" s="21"/>
      <c r="G27" s="22" t="s">
        <v>17</v>
      </c>
    </row>
    <row r="28" spans="2:7" ht="21" customHeight="1" x14ac:dyDescent="0.2">
      <c r="B28" s="21"/>
      <c r="C28" s="22" t="s">
        <v>2</v>
      </c>
      <c r="D28" s="21"/>
      <c r="E28" s="22" t="s">
        <v>10</v>
      </c>
      <c r="F28" s="21"/>
      <c r="G28" s="22" t="s">
        <v>18</v>
      </c>
    </row>
    <row r="29" spans="2:7" ht="21" customHeight="1" x14ac:dyDescent="0.2">
      <c r="B29" s="21"/>
      <c r="C29" s="22" t="s">
        <v>3</v>
      </c>
      <c r="D29" s="21"/>
      <c r="E29" s="22" t="s">
        <v>11</v>
      </c>
      <c r="F29" s="21"/>
      <c r="G29" s="22" t="s">
        <v>19</v>
      </c>
    </row>
    <row r="30" spans="2:7" ht="21" customHeight="1" x14ac:dyDescent="0.2">
      <c r="B30" s="21"/>
      <c r="C30" s="22" t="s">
        <v>4</v>
      </c>
      <c r="D30" s="21"/>
      <c r="E30" s="22" t="s">
        <v>12</v>
      </c>
      <c r="F30" s="21"/>
      <c r="G30" s="22" t="s">
        <v>20</v>
      </c>
    </row>
    <row r="31" spans="2:7" ht="21" customHeight="1" x14ac:dyDescent="0.2">
      <c r="B31" s="21"/>
      <c r="C31" s="22" t="s">
        <v>5</v>
      </c>
      <c r="D31" s="21"/>
      <c r="E31" s="22" t="s">
        <v>13</v>
      </c>
      <c r="F31" s="21"/>
      <c r="G31" s="22" t="s">
        <v>21</v>
      </c>
    </row>
    <row r="32" spans="2:7" ht="21" customHeight="1" x14ac:dyDescent="0.2">
      <c r="B32" s="21"/>
      <c r="C32" s="22" t="s">
        <v>6</v>
      </c>
      <c r="D32" s="21"/>
      <c r="E32" s="22" t="s">
        <v>14</v>
      </c>
      <c r="F32" s="21"/>
      <c r="G32" s="22" t="s">
        <v>22</v>
      </c>
    </row>
    <row r="33" spans="2:7" ht="21" customHeight="1" thickBot="1" x14ac:dyDescent="0.25">
      <c r="B33" s="24"/>
      <c r="C33" s="25" t="s">
        <v>7</v>
      </c>
      <c r="D33" s="24"/>
      <c r="E33" s="25" t="s">
        <v>15</v>
      </c>
      <c r="F33" s="24"/>
      <c r="G33" s="25" t="s">
        <v>23</v>
      </c>
    </row>
  </sheetData>
  <mergeCells count="16">
    <mergeCell ref="I2:N2"/>
    <mergeCell ref="B24:G24"/>
    <mergeCell ref="B25:C25"/>
    <mergeCell ref="D25:E25"/>
    <mergeCell ref="F25:G25"/>
    <mergeCell ref="B2:G2"/>
    <mergeCell ref="B13:G13"/>
    <mergeCell ref="B14:C14"/>
    <mergeCell ref="D14:E14"/>
    <mergeCell ref="F14:G14"/>
    <mergeCell ref="I3:J3"/>
    <mergeCell ref="K3:L3"/>
    <mergeCell ref="M3:N3"/>
    <mergeCell ref="B3:C3"/>
    <mergeCell ref="D3:E3"/>
    <mergeCell ref="F3:G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0"/>
  <sheetViews>
    <sheetView tabSelected="1" zoomScale="90" zoomScaleNormal="90" workbookViewId="0">
      <selection activeCell="I11" sqref="I11"/>
    </sheetView>
  </sheetViews>
  <sheetFormatPr baseColWidth="10" defaultRowHeight="15.75" x14ac:dyDescent="0.25"/>
  <cols>
    <col min="1" max="1" width="3.7109375" style="1" customWidth="1"/>
    <col min="2" max="3" width="14.5703125" style="1" customWidth="1"/>
    <col min="4" max="4" width="11.42578125" style="1"/>
    <col min="5" max="5" width="11.42578125" style="16"/>
    <col min="6" max="6" width="11.7109375" style="1" bestFit="1" customWidth="1"/>
    <col min="7" max="7" width="11.42578125" style="1"/>
    <col min="8" max="8" width="12.42578125" style="1" bestFit="1" customWidth="1"/>
    <col min="9" max="16384" width="11.42578125" style="1"/>
  </cols>
  <sheetData>
    <row r="1" spans="2:11" ht="12" customHeight="1" x14ac:dyDescent="0.25"/>
    <row r="2" spans="2:11" ht="39" customHeight="1" thickBot="1" x14ac:dyDescent="0.3">
      <c r="B2" s="56" t="s">
        <v>31</v>
      </c>
      <c r="C2" s="56"/>
      <c r="E2" s="57" t="s">
        <v>32</v>
      </c>
      <c r="F2" s="57"/>
      <c r="G2" s="57"/>
    </row>
    <row r="3" spans="2:11" ht="21" customHeight="1" thickBot="1" x14ac:dyDescent="0.25">
      <c r="B3" s="50" t="s">
        <v>24</v>
      </c>
      <c r="C3" s="55"/>
      <c r="E3" s="29" t="s">
        <v>33</v>
      </c>
      <c r="F3" s="30" t="str">
        <f t="shared" ref="F3:F17" ca="1" si="0">IF(G3&gt;0,IFERROR(OFFSET($B$35,INT((ROW()-3)/3),MATCH(G3,OFFSET($B$35:$G$35,INT((ROW()-3)/3),0),0)),OFFSET($B$35,INT((ROW()-3)/3)+1,MATCH(G3,OFFSET($B$35:$G$35,INT((ROW()-3)/3)+1,0),0))),"")</f>
        <v>Poste 9</v>
      </c>
      <c r="G3" s="66">
        <f>IF(LARGE($B$35:$F$35,1)&lt;&gt;0,LARGE($B$35:$F$35,1),LARGE($B$36:$F$36,1))</f>
        <v>11.125</v>
      </c>
      <c r="H3" s="43"/>
      <c r="I3" s="41"/>
      <c r="J3" s="41"/>
      <c r="K3" s="36"/>
    </row>
    <row r="4" spans="2:11" ht="21" customHeight="1" x14ac:dyDescent="0.25">
      <c r="B4" s="5">
        <f>LARGE(Pesées!$I$4:$I$11,1)</f>
        <v>10.56</v>
      </c>
      <c r="C4" s="15" t="str">
        <f>IF(B4&gt;0,INDEX(Pesées!$I$4:$J$11,MATCH(B4,Pesées!$I$4:$I$11,0),2),"")</f>
        <v>Poste 1</v>
      </c>
      <c r="E4" s="31" t="str">
        <f t="shared" ref="E4:E26" si="1">IF(G4=0,"",IF(G4&lt;&gt;G3,I4,E3))</f>
        <v>2ème</v>
      </c>
      <c r="F4" s="32" t="str">
        <f t="shared" ca="1" si="0"/>
        <v>Poste 1</v>
      </c>
      <c r="G4" s="67">
        <f>IF(LARGE($B$35:$F$35,2)&lt;&gt;0,LARGE($B$35:$F$35,2),LARGE($B$36:$F$36,1))</f>
        <v>10.56</v>
      </c>
      <c r="H4" s="43"/>
      <c r="I4" s="35" t="s">
        <v>34</v>
      </c>
      <c r="J4" s="42"/>
      <c r="K4" s="36"/>
    </row>
    <row r="5" spans="2:11" ht="21" customHeight="1" x14ac:dyDescent="0.25">
      <c r="B5" s="7">
        <f>LARGE(Pesées!$I$4:$I$11,2)</f>
        <v>8.3450000000000006</v>
      </c>
      <c r="C5" s="13" t="str">
        <f>IF(B5&gt;0,INDEX(Pesées!$I$4:$J$11,MATCH(B5,Pesées!$I$4:$I$11,0),2),"")</f>
        <v>Poste 6</v>
      </c>
      <c r="E5" s="31" t="str">
        <f t="shared" si="1"/>
        <v>3ème</v>
      </c>
      <c r="F5" s="32" t="str">
        <f t="shared" ca="1" si="0"/>
        <v>Poste 18</v>
      </c>
      <c r="G5" s="67">
        <f>IF(LARGE($B$35:$F$35,3)&lt;&gt;0,LARGE($B$35:$F$35,3),LARGE($B$36:$F$36,1))</f>
        <v>8.3420000000000005</v>
      </c>
      <c r="H5" s="43"/>
      <c r="I5" s="35" t="s">
        <v>35</v>
      </c>
      <c r="K5" s="36"/>
    </row>
    <row r="6" spans="2:11" ht="21" customHeight="1" x14ac:dyDescent="0.25">
      <c r="B6" s="7">
        <f>LARGE(Pesées!$I$4:$I$11,3)</f>
        <v>7.3419999999999996</v>
      </c>
      <c r="C6" s="13" t="str">
        <f>IF(B6&gt;0,INDEX(Pesées!$I$4:$J$11,MATCH(B6,Pesées!$I$4:$I$11,0),2),"")</f>
        <v>Poste 4</v>
      </c>
      <c r="E6" s="31" t="str">
        <f t="shared" si="1"/>
        <v>4ème</v>
      </c>
      <c r="F6" s="32" t="str">
        <f t="shared" ca="1" si="0"/>
        <v>Poste 13</v>
      </c>
      <c r="G6" s="67">
        <f>IF(LARGE($B$36:$F$36,1)&lt;&gt;0,LARGE($B$36:$F$36,1),LARGE($B$37:$F$37,1))</f>
        <v>10.6</v>
      </c>
      <c r="H6" s="43"/>
      <c r="I6" s="35" t="s">
        <v>36</v>
      </c>
      <c r="K6" s="36"/>
    </row>
    <row r="7" spans="2:11" ht="21" customHeight="1" x14ac:dyDescent="0.25">
      <c r="B7" s="7">
        <f>LARGE(Pesées!$I$4:$I$11,4)</f>
        <v>6.3419999999999996</v>
      </c>
      <c r="C7" s="13" t="str">
        <f>IF(B7&gt;0,INDEX(Pesées!$I$4:$J$11,MATCH(B7,Pesées!$I$4:$I$11,0),2),"")</f>
        <v>Poste 2</v>
      </c>
      <c r="E7" s="31" t="str">
        <f t="shared" si="1"/>
        <v>5ème</v>
      </c>
      <c r="F7" s="32" t="str">
        <f t="shared" ca="1" si="0"/>
        <v>Poste 6</v>
      </c>
      <c r="G7" s="67">
        <f>IF(LARGE($B$36:$F$36,2)&lt;&gt;0,LARGE($B$36:$F$36,2),LARGE($B$37:$F$37,1))</f>
        <v>8.3450000000000006</v>
      </c>
      <c r="H7" s="43"/>
      <c r="I7" s="35" t="s">
        <v>37</v>
      </c>
      <c r="K7" s="36"/>
    </row>
    <row r="8" spans="2:11" ht="21" customHeight="1" x14ac:dyDescent="0.25">
      <c r="B8" s="7">
        <f>LARGE(Pesées!$I$4:$I$11,5)</f>
        <v>4.7859999999999996</v>
      </c>
      <c r="C8" s="13" t="str">
        <f>IF(B8&gt;0,INDEX(Pesées!$I$4:$J$11,MATCH(B8,Pesées!$I$4:$I$11,0),2),"")</f>
        <v>Poste 3</v>
      </c>
      <c r="E8" s="31" t="str">
        <f t="shared" si="1"/>
        <v>6ème</v>
      </c>
      <c r="F8" s="32" t="str">
        <f t="shared" ca="1" si="0"/>
        <v>Poste 17</v>
      </c>
      <c r="G8" s="67">
        <f>IF(LARGE($B$36:$F$36,3)&lt;&gt;0,LARGE($B$36:$F$36,3),LARGE($B$37:$F$37,1))</f>
        <v>7.3419999999999996</v>
      </c>
      <c r="H8" s="43"/>
      <c r="I8" s="35" t="s">
        <v>38</v>
      </c>
      <c r="K8" s="36"/>
    </row>
    <row r="9" spans="2:11" ht="21" customHeight="1" x14ac:dyDescent="0.25">
      <c r="B9" s="7">
        <f>LARGE(Pesées!$I$4:$I$11,6)</f>
        <v>4.21</v>
      </c>
      <c r="C9" s="13" t="str">
        <f>IF(B9&gt;0,INDEX(Pesées!$I$4:$J$11,MATCH(B9,Pesées!$I$4:$I$11,0),2),"")</f>
        <v>Poste 5</v>
      </c>
      <c r="E9" s="31" t="str">
        <f t="shared" si="1"/>
        <v>7ème</v>
      </c>
      <c r="F9" s="32" t="str">
        <f t="shared" ca="1" si="0"/>
        <v>Poste 16</v>
      </c>
      <c r="G9" s="67">
        <f>IF(LARGE($B$37:$F$37,1)&lt;&gt;0,LARGE($B$37:$F$37,1),LARGE($B$38:$F$38,1))</f>
        <v>9.3239999999999998</v>
      </c>
      <c r="H9" s="43"/>
      <c r="I9" s="35" t="s">
        <v>39</v>
      </c>
      <c r="K9" s="36"/>
    </row>
    <row r="10" spans="2:11" ht="21" customHeight="1" x14ac:dyDescent="0.25">
      <c r="B10" s="7">
        <f>LARGE(Pesées!$I$4:$I$11,7)</f>
        <v>2.7679999999999998</v>
      </c>
      <c r="C10" s="13" t="str">
        <f>IF(B10&gt;0,INDEX(Pesées!$I$4:$J$11,MATCH(B10,Pesées!$I$4:$I$11,0),2),"")</f>
        <v>Poste 8</v>
      </c>
      <c r="E10" s="31" t="str">
        <f t="shared" si="1"/>
        <v>8ème</v>
      </c>
      <c r="F10" s="32" t="str">
        <f t="shared" ca="1" si="0"/>
        <v>Poste 4</v>
      </c>
      <c r="G10" s="67">
        <f>IF(LARGE($B$37:$F$37,2)&lt;&gt;0,LARGE($B$37:$F$37,2),LARGE($B$38:$F$38,1))</f>
        <v>7.3419999999999996</v>
      </c>
      <c r="H10" s="43"/>
      <c r="I10" s="35" t="s">
        <v>40</v>
      </c>
      <c r="K10" s="36"/>
    </row>
    <row r="11" spans="2:11" ht="21" customHeight="1" thickBot="1" x14ac:dyDescent="0.3">
      <c r="B11" s="9">
        <f>LARGE(Pesées!$I$4:$I$11,8)</f>
        <v>0</v>
      </c>
      <c r="C11" s="14" t="str">
        <f>IF(B11&gt;0,INDEX(Pesées!$I$4:$J$11,MATCH(B11,Pesées!$I$4:$I$11,0),2),"")</f>
        <v/>
      </c>
      <c r="E11" s="31" t="str">
        <f t="shared" si="1"/>
        <v>9ème</v>
      </c>
      <c r="F11" s="32" t="str">
        <f t="shared" ca="1" si="0"/>
        <v>Poste 24</v>
      </c>
      <c r="G11" s="67">
        <f>IF(LARGE($B$37:$F$37,3)&lt;&gt;0,LARGE($B$37:$F$37,3),LARGE($B$38:$F$38,1))</f>
        <v>5.6779999999999999</v>
      </c>
      <c r="H11" s="43"/>
      <c r="I11" s="35" t="s">
        <v>41</v>
      </c>
      <c r="K11" s="36"/>
    </row>
    <row r="12" spans="2:11" ht="18.75" thickBot="1" x14ac:dyDescent="0.3">
      <c r="B12" s="11"/>
      <c r="C12" s="12"/>
      <c r="E12" s="31" t="str">
        <f t="shared" si="1"/>
        <v>10ème</v>
      </c>
      <c r="F12" s="32" t="str">
        <f t="shared" ca="1" si="0"/>
        <v>Poste 11</v>
      </c>
      <c r="G12" s="67">
        <f>IF(LARGE($B$38:$F$38,1)&lt;&gt;0,LARGE($B$38:$F$38,1),LARGE($B$39:$F$39,1))</f>
        <v>8.2309999999999999</v>
      </c>
      <c r="H12" s="43"/>
      <c r="I12" s="35" t="s">
        <v>42</v>
      </c>
      <c r="K12" s="36"/>
    </row>
    <row r="13" spans="2:11" ht="21" customHeight="1" thickBot="1" x14ac:dyDescent="0.3">
      <c r="B13" s="50" t="s">
        <v>25</v>
      </c>
      <c r="C13" s="55"/>
      <c r="E13" s="31" t="str">
        <f t="shared" si="1"/>
        <v>11ème</v>
      </c>
      <c r="F13" s="32" t="str">
        <f t="shared" ca="1" si="0"/>
        <v>Poste 2</v>
      </c>
      <c r="G13" s="67">
        <f>IF(LARGE($B$38:$F$38,2)&lt;&gt;0,LARGE($B$38:$F$38,2),LARGE($B$39:$F$39,1))</f>
        <v>6.3419999999999996</v>
      </c>
      <c r="H13" s="43"/>
      <c r="I13" s="35" t="s">
        <v>43</v>
      </c>
      <c r="K13" s="36"/>
    </row>
    <row r="14" spans="2:11" ht="21" customHeight="1" x14ac:dyDescent="0.25">
      <c r="B14" s="5">
        <f>LARGE(Pesées!$K$4:$K$11,1)</f>
        <v>11.125</v>
      </c>
      <c r="C14" s="15" t="str">
        <f>IF(B14&gt;0,INDEX(Pesées!$K$4:$L$11,MATCH(B14,Pesées!$K$4:$K$11,0),2),"")</f>
        <v>Poste 9</v>
      </c>
      <c r="E14" s="31" t="str">
        <f t="shared" si="1"/>
        <v>12ème</v>
      </c>
      <c r="F14" s="32" t="str">
        <f t="shared" ca="1" si="0"/>
        <v>Poste 19</v>
      </c>
      <c r="G14" s="67">
        <f>IF(LARGE($B$38:$F$38,3)&lt;&gt;0,LARGE($B$38:$F$38,3),LARGE($B$39:$F$39,1))</f>
        <v>4.5670000000000002</v>
      </c>
      <c r="H14" s="43"/>
      <c r="I14" s="35" t="s">
        <v>44</v>
      </c>
      <c r="K14" s="36"/>
    </row>
    <row r="15" spans="2:11" ht="21" customHeight="1" x14ac:dyDescent="0.25">
      <c r="B15" s="7">
        <f>LARGE(Pesées!$K$4:$K$11,2)</f>
        <v>10.6</v>
      </c>
      <c r="C15" s="13" t="str">
        <f>IF(B15&gt;0,INDEX(Pesées!$K$4:$L$11,MATCH(B15,Pesées!$K$4:$K$11,0),2),"")</f>
        <v>Poste 13</v>
      </c>
      <c r="E15" s="31" t="str">
        <f t="shared" si="1"/>
        <v>13ème</v>
      </c>
      <c r="F15" s="32" t="str">
        <f t="shared" ca="1" si="0"/>
        <v>Poste 3</v>
      </c>
      <c r="G15" s="67">
        <f>IF(LARGE($B$39:$F$39,1)&lt;&gt;0,LARGE($B$39:$F$39,1),LARGE($B$40:$F$40,1))</f>
        <v>4.7859999999999996</v>
      </c>
      <c r="H15" s="43"/>
      <c r="I15" s="35" t="s">
        <v>45</v>
      </c>
      <c r="K15" s="36"/>
    </row>
    <row r="16" spans="2:11" ht="21" customHeight="1" x14ac:dyDescent="0.25">
      <c r="B16" s="7">
        <f>LARGE(Pesées!$K$4:$K$11,3)</f>
        <v>9.3239999999999998</v>
      </c>
      <c r="C16" s="13" t="str">
        <f>IF(B16&gt;0,INDEX(Pesées!$K$4:$L$11,MATCH(B16,Pesées!$K$4:$K$11,0),2),"")</f>
        <v>Poste 16</v>
      </c>
      <c r="E16" s="31" t="str">
        <f t="shared" si="1"/>
        <v>14ème</v>
      </c>
      <c r="F16" s="32" t="str">
        <f t="shared" ca="1" si="0"/>
        <v>Poste 10</v>
      </c>
      <c r="G16" s="67">
        <f>IF(LARGE($B$39:$F$39,2)&lt;&gt;0,LARGE($B$39:$F$39,2),LARGE($B$40:$F$40,1))</f>
        <v>4.2350000000000003</v>
      </c>
      <c r="H16" s="43"/>
      <c r="I16" s="35" t="s">
        <v>46</v>
      </c>
      <c r="K16" s="36"/>
    </row>
    <row r="17" spans="2:11" ht="21" customHeight="1" x14ac:dyDescent="0.25">
      <c r="B17" s="7">
        <f>LARGE(Pesées!$K$4:$K$11,4)</f>
        <v>8.2309999999999999</v>
      </c>
      <c r="C17" s="13" t="str">
        <f>IF(B17&gt;0,INDEX(Pesées!$K$4:$L$11,MATCH(B17,Pesées!$K$4:$K$11,0),2),"")</f>
        <v>Poste 11</v>
      </c>
      <c r="E17" s="31" t="str">
        <f t="shared" si="1"/>
        <v>15ème</v>
      </c>
      <c r="F17" s="32" t="str">
        <f t="shared" ca="1" si="0"/>
        <v>Poste 22</v>
      </c>
      <c r="G17" s="67">
        <f>IF(LARGE($B$39:$F$39,3)&lt;&gt;0,LARGE($B$39:$F$39,3),LARGE($B$40:$F$40,1))</f>
        <v>2.1349999999999998</v>
      </c>
      <c r="H17" s="43"/>
      <c r="I17" s="35" t="s">
        <v>47</v>
      </c>
      <c r="K17" s="36"/>
    </row>
    <row r="18" spans="2:11" ht="21" customHeight="1" x14ac:dyDescent="0.25">
      <c r="B18" s="7">
        <f>LARGE(Pesées!$K$4:$K$11,5)</f>
        <v>4.2350000000000003</v>
      </c>
      <c r="C18" s="13" t="str">
        <f>IF(B18&gt;0,INDEX(Pesées!$K$4:$L$11,MATCH(B18,Pesées!$K$4:$K$11,0),2),"")</f>
        <v>Poste 10</v>
      </c>
      <c r="E18" s="31" t="str">
        <f t="shared" si="1"/>
        <v>16ème</v>
      </c>
      <c r="F18" s="32" t="str">
        <f ca="1">IF(G18&gt;0,IFERROR(OFFSET($B$35,INT((ROW()-3)/3),MATCH(G18,OFFSET($B$35:$G$35,INT((ROW()-3)/3),0),0)),OFFSET($B$35,INT((ROW()-3)/3)+1,MATCH(G18,OFFSET($B$35:$G$35,INT((ROW()-3)/3)+1,0),0))),"")</f>
        <v>Poste 5</v>
      </c>
      <c r="G18" s="67">
        <f>IF(LARGE($B$40:$F$40,1)&lt;&gt;0,LARGE($B$40:$F$40,1),LARGE($B$41:$F$41,1))</f>
        <v>4.21</v>
      </c>
      <c r="H18" s="43"/>
      <c r="I18" s="35" t="s">
        <v>48</v>
      </c>
      <c r="K18" s="36"/>
    </row>
    <row r="19" spans="2:11" ht="21" customHeight="1" x14ac:dyDescent="0.25">
      <c r="B19" s="7">
        <f>LARGE(Pesées!$K$4:$K$11,6)</f>
        <v>2.4500000000000002</v>
      </c>
      <c r="C19" s="13" t="str">
        <f>IF(B19&gt;0,INDEX(Pesées!$K$4:$L$11,MATCH(B19,Pesées!$K$4:$K$11,0),2),"")</f>
        <v>Poste 15</v>
      </c>
      <c r="E19" s="31" t="str">
        <f t="shared" si="1"/>
        <v>17ème</v>
      </c>
      <c r="F19" s="32" t="str">
        <f t="shared" ref="F19:F22" ca="1" si="2">IF(G19&gt;0,IFERROR(OFFSET($B$35,INT((ROW()-3)/3),MATCH(G19,OFFSET($B$35:$G$35,INT((ROW()-3)/3),0),0)),OFFSET($B$35,INT((ROW()-3)/3)+1,MATCH(G19,OFFSET($B$35:$G$35,INT((ROW()-3)/3)+1,0),0))),"")</f>
        <v>Poste 15</v>
      </c>
      <c r="G19" s="67">
        <f>IF(LARGE($B$40:$F$40,2)&lt;&gt;0,LARGE($B$40:$F$40,2),LARGE($B$41:$F$41,1))</f>
        <v>2.4500000000000002</v>
      </c>
      <c r="H19" s="43"/>
      <c r="I19" s="35" t="s">
        <v>49</v>
      </c>
      <c r="K19" s="36"/>
    </row>
    <row r="20" spans="2:11" ht="21" customHeight="1" x14ac:dyDescent="0.25">
      <c r="B20" s="7">
        <f>LARGE(Pesées!$K$4:$K$11,7)</f>
        <v>0.5</v>
      </c>
      <c r="C20" s="13" t="str">
        <f>IF(B20&gt;0,INDEX(Pesées!$K$4:$L$11,MATCH(B20,Pesées!$K$4:$K$11,0),2),"")</f>
        <v>Poste 14</v>
      </c>
      <c r="E20" s="31" t="str">
        <f t="shared" si="1"/>
        <v>18ème</v>
      </c>
      <c r="F20" s="32" t="str">
        <f t="shared" ca="1" si="2"/>
        <v>Poste 21</v>
      </c>
      <c r="G20" s="67">
        <f>IF(LARGE($B$40:$F$40,3)&lt;&gt;0,LARGE($B$40:$F$40,3),LARGE($B$41:$F$41,1))</f>
        <v>1.145</v>
      </c>
      <c r="H20" s="43"/>
      <c r="I20" s="35" t="s">
        <v>50</v>
      </c>
      <c r="K20" s="36"/>
    </row>
    <row r="21" spans="2:11" ht="21" customHeight="1" thickBot="1" x14ac:dyDescent="0.3">
      <c r="B21" s="9">
        <f>LARGE(Pesées!$K$4:$K$11,8)</f>
        <v>0.45300000000000001</v>
      </c>
      <c r="C21" s="14" t="str">
        <f>IF(B21&gt;0,INDEX(Pesées!$K$4:$L$11,MATCH(B21,Pesées!$K$4:$K$11,0),2),"")</f>
        <v>Poste 12</v>
      </c>
      <c r="E21" s="31" t="str">
        <f t="shared" si="1"/>
        <v>19ème</v>
      </c>
      <c r="F21" s="32" t="str">
        <f t="shared" ca="1" si="2"/>
        <v>Poste 8</v>
      </c>
      <c r="G21" s="67">
        <f>IF(LARGE($B$41:$F$41,1)&lt;&gt;0,LARGE($B$41:$F$41,1),LARGE($B$42:$F$42,1))</f>
        <v>2.7679999999999998</v>
      </c>
      <c r="H21" s="43"/>
      <c r="I21" s="35" t="s">
        <v>51</v>
      </c>
      <c r="K21" s="36"/>
    </row>
    <row r="22" spans="2:11" ht="18.75" thickBot="1" x14ac:dyDescent="0.3">
      <c r="B22" s="11"/>
      <c r="C22" s="12"/>
      <c r="E22" s="31" t="str">
        <f t="shared" si="1"/>
        <v>20ème</v>
      </c>
      <c r="F22" s="32" t="str">
        <f t="shared" ca="1" si="2"/>
        <v>Poste 14</v>
      </c>
      <c r="G22" s="67">
        <f>IF(LARGE($B$41:$F$41,2)&lt;&gt;0,LARGE($B$41:$F$41,2),LARGE($B$42:$F$42,1))</f>
        <v>0.5</v>
      </c>
      <c r="H22" s="43"/>
      <c r="I22" s="35" t="s">
        <v>52</v>
      </c>
      <c r="K22" s="36"/>
    </row>
    <row r="23" spans="2:11" ht="21" customHeight="1" thickBot="1" x14ac:dyDescent="0.3">
      <c r="B23" s="50" t="s">
        <v>26</v>
      </c>
      <c r="C23" s="55"/>
      <c r="E23" s="31" t="str">
        <f t="shared" si="1"/>
        <v>21ème</v>
      </c>
      <c r="F23" s="32" t="str">
        <f t="shared" ref="F19:F26" ca="1" si="3">IF(G23&gt;0,IFERROR(OFFSET($B$35,INT((ROW()-3)/3),MATCH(G23,OFFSET($B$35:$G$35,INT((ROW()-3)/3),0),0)),OFFSET($B$35,INT((ROW()-3)/3)+1,MATCH(G23,OFFSET($B$35:$G$35,INT((ROW()-3)/3)+1,0),0))),"")</f>
        <v>Poste 12</v>
      </c>
      <c r="G23" s="67">
        <f>IF(LARGE($B$41:$F$41,3)&lt;&gt;0,LARGE($B$41:$F$41,3),LARGE($B$42:$F$42,1))</f>
        <v>0.45300000000000001</v>
      </c>
      <c r="H23" s="43"/>
      <c r="I23" s="35" t="s">
        <v>53</v>
      </c>
      <c r="K23" s="36"/>
    </row>
    <row r="24" spans="2:11" ht="21" customHeight="1" x14ac:dyDescent="0.25">
      <c r="B24" s="5">
        <f>LARGE(Pesées!$M$4:$M$11,1)</f>
        <v>8.3420000000000005</v>
      </c>
      <c r="C24" s="15" t="str">
        <f>IF(B24&gt;0,INDEX(Pesées!$M$4:$N$11,MATCH(B24,Pesées!$M$4:$M$11,0),2),"")</f>
        <v>Poste 18</v>
      </c>
      <c r="E24" s="31" t="str">
        <f>IF(G24=0,"",IF(G24&lt;&gt;G23,I24,E23))</f>
        <v/>
      </c>
      <c r="F24" s="32" t="str">
        <f t="shared" ca="1" si="3"/>
        <v/>
      </c>
      <c r="G24" s="67">
        <f>IF(OR(LARGE($B$42:$F$42,1)=G21,LARGE($B$42:$F$42,1)=G22,LARGE($B$42:$F$42,1)=G23),LARGE($B$41:$F$41,3),LARGE($B$42:$F$42,1))</f>
        <v>0</v>
      </c>
      <c r="H24" s="43"/>
      <c r="I24" s="35" t="s">
        <v>54</v>
      </c>
      <c r="K24" s="36"/>
    </row>
    <row r="25" spans="2:11" ht="21" customHeight="1" x14ac:dyDescent="0.25">
      <c r="B25" s="7">
        <f>LARGE(Pesées!$M$4:$M$11,2)</f>
        <v>7.3419999999999996</v>
      </c>
      <c r="C25" s="15" t="str">
        <f>IF(B25&gt;0,INDEX(Pesées!$M$4:$N$11,MATCH(B25,Pesées!$M$4:$M$11,0),2),"")</f>
        <v>Poste 17</v>
      </c>
      <c r="E25" s="31" t="str">
        <f t="shared" ref="E25:E26" si="4">IF(G25=0,"",IF(G25&lt;&gt;G24,I25,E24))</f>
        <v/>
      </c>
      <c r="F25" s="32" t="str">
        <f t="shared" ca="1" si="3"/>
        <v/>
      </c>
      <c r="G25" s="67">
        <f>IF(OR(LARGE($B$42:$F$42,2)=G22,LARGE($B$42:$F$42,2)=G23,LARGE($B$42:$F$42,2)=G24),LARGE($B$41:$F$41,3),LARGE($B$42:$F$42,2))</f>
        <v>0</v>
      </c>
      <c r="H25" s="43"/>
      <c r="I25" s="35" t="s">
        <v>55</v>
      </c>
      <c r="K25" s="36"/>
    </row>
    <row r="26" spans="2:11" ht="21" customHeight="1" thickBot="1" x14ac:dyDescent="0.3">
      <c r="B26" s="7">
        <f>LARGE(Pesées!$M$4:$M$11,3)</f>
        <v>5.6779999999999999</v>
      </c>
      <c r="C26" s="15" t="str">
        <f>IF(B26&gt;0,INDEX(Pesées!$M$4:$N$11,MATCH(B26,Pesées!$M$4:$M$11,0),2),"")</f>
        <v>Poste 24</v>
      </c>
      <c r="E26" s="33" t="str">
        <f t="shared" si="4"/>
        <v/>
      </c>
      <c r="F26" s="34" t="str">
        <f t="shared" ca="1" si="3"/>
        <v/>
      </c>
      <c r="G26" s="68">
        <f>LARGE(B42:F42,3)</f>
        <v>0</v>
      </c>
      <c r="H26" s="43"/>
      <c r="I26" s="35" t="s">
        <v>56</v>
      </c>
      <c r="K26" s="36"/>
    </row>
    <row r="27" spans="2:11" ht="21" customHeight="1" x14ac:dyDescent="0.25">
      <c r="B27" s="7">
        <f>LARGE(Pesées!$M$4:$M$11,4)</f>
        <v>4.5670000000000002</v>
      </c>
      <c r="C27" s="15" t="str">
        <f>IF(B27&gt;0,INDEX(Pesées!$M$4:$N$11,MATCH(B27,Pesées!$M$4:$M$11,0),2),"")</f>
        <v>Poste 19</v>
      </c>
    </row>
    <row r="28" spans="2:11" ht="21" customHeight="1" x14ac:dyDescent="0.25">
      <c r="B28" s="7">
        <f>LARGE(Pesées!$M$4:$M$11,5)</f>
        <v>2.1349999999999998</v>
      </c>
      <c r="C28" s="15" t="str">
        <f>IF(B28&gt;0,INDEX(Pesées!$M$4:$N$11,MATCH(B28,Pesées!$M$4:$M$11,0),2),"")</f>
        <v>Poste 22</v>
      </c>
    </row>
    <row r="29" spans="2:11" ht="21" customHeight="1" x14ac:dyDescent="0.25">
      <c r="B29" s="7">
        <f>LARGE(Pesées!$M$4:$M$11,6)</f>
        <v>1.145</v>
      </c>
      <c r="C29" s="15" t="str">
        <f>IF(B29&gt;0,INDEX(Pesées!$M$4:$N$11,MATCH(B29,Pesées!$M$4:$M$11,0),2),"")</f>
        <v>Poste 21</v>
      </c>
    </row>
    <row r="30" spans="2:11" ht="21" customHeight="1" x14ac:dyDescent="0.25">
      <c r="B30" s="7">
        <f>LARGE(Pesées!$M$4:$M$11,7)</f>
        <v>0</v>
      </c>
      <c r="C30" s="15" t="str">
        <f>IF(B30&gt;0,INDEX(Pesées!$M$4:$N$11,MATCH(B30,Pesées!$M$4:$M$11,0),2),"")</f>
        <v/>
      </c>
    </row>
    <row r="31" spans="2:11" ht="21" customHeight="1" thickBot="1" x14ac:dyDescent="0.3">
      <c r="B31" s="9">
        <f>LARGE(Pesées!$M$4:$M$11,8)</f>
        <v>0</v>
      </c>
      <c r="C31" s="27" t="str">
        <f>IF(B31&gt;0,INDEX(Pesées!$M$4:$N$11,MATCH(B31,Pesées!$M$4:$M$11,0),2),"")</f>
        <v/>
      </c>
    </row>
    <row r="33" spans="2:9" x14ac:dyDescent="0.25">
      <c r="B33" s="28"/>
      <c r="C33" s="28"/>
      <c r="D33" s="28"/>
      <c r="E33" s="37"/>
      <c r="F33" s="28"/>
      <c r="G33" s="28"/>
    </row>
    <row r="34" spans="2:9" x14ac:dyDescent="0.25">
      <c r="B34" s="58" t="s">
        <v>24</v>
      </c>
      <c r="C34" s="59"/>
      <c r="D34" s="59" t="s">
        <v>25</v>
      </c>
      <c r="E34" s="59"/>
      <c r="F34" s="59" t="s">
        <v>26</v>
      </c>
      <c r="G34" s="60"/>
      <c r="H34" s="39"/>
      <c r="I34" s="28"/>
    </row>
    <row r="35" spans="2:9" x14ac:dyDescent="0.25">
      <c r="B35" s="61">
        <f t="shared" ref="B35:C42" si="5">B4</f>
        <v>10.56</v>
      </c>
      <c r="C35" s="38" t="str">
        <f t="shared" si="5"/>
        <v>Poste 1</v>
      </c>
      <c r="D35" s="38">
        <f t="shared" ref="D35:E42" si="6">B14</f>
        <v>11.125</v>
      </c>
      <c r="E35" s="38" t="str">
        <f t="shared" si="6"/>
        <v>Poste 9</v>
      </c>
      <c r="F35" s="38">
        <f t="shared" ref="F35:G42" si="7">B24</f>
        <v>8.3420000000000005</v>
      </c>
      <c r="G35" s="62" t="str">
        <f t="shared" si="7"/>
        <v>Poste 18</v>
      </c>
      <c r="H35" s="39"/>
      <c r="I35" s="28"/>
    </row>
    <row r="36" spans="2:9" x14ac:dyDescent="0.25">
      <c r="B36" s="61">
        <f t="shared" si="5"/>
        <v>8.3450000000000006</v>
      </c>
      <c r="C36" s="38" t="str">
        <f t="shared" ref="C36" si="8">C5</f>
        <v>Poste 6</v>
      </c>
      <c r="D36" s="38">
        <f t="shared" si="6"/>
        <v>10.6</v>
      </c>
      <c r="E36" s="38" t="str">
        <f t="shared" si="6"/>
        <v>Poste 13</v>
      </c>
      <c r="F36" s="38">
        <f t="shared" si="7"/>
        <v>7.3419999999999996</v>
      </c>
      <c r="G36" s="62" t="str">
        <f t="shared" si="7"/>
        <v>Poste 17</v>
      </c>
      <c r="H36" s="39"/>
      <c r="I36" s="28"/>
    </row>
    <row r="37" spans="2:9" x14ac:dyDescent="0.25">
      <c r="B37" s="61">
        <f t="shared" si="5"/>
        <v>7.3419999999999996</v>
      </c>
      <c r="C37" s="38" t="str">
        <f t="shared" ref="C37" si="9">C6</f>
        <v>Poste 4</v>
      </c>
      <c r="D37" s="38">
        <f t="shared" si="6"/>
        <v>9.3239999999999998</v>
      </c>
      <c r="E37" s="38" t="str">
        <f t="shared" si="6"/>
        <v>Poste 16</v>
      </c>
      <c r="F37" s="38">
        <f t="shared" si="7"/>
        <v>5.6779999999999999</v>
      </c>
      <c r="G37" s="62" t="str">
        <f t="shared" si="7"/>
        <v>Poste 24</v>
      </c>
      <c r="H37" s="39"/>
      <c r="I37" s="28"/>
    </row>
    <row r="38" spans="2:9" x14ac:dyDescent="0.25">
      <c r="B38" s="61">
        <f t="shared" si="5"/>
        <v>6.3419999999999996</v>
      </c>
      <c r="C38" s="38" t="str">
        <f t="shared" ref="C38" si="10">C7</f>
        <v>Poste 2</v>
      </c>
      <c r="D38" s="38">
        <f t="shared" si="6"/>
        <v>8.2309999999999999</v>
      </c>
      <c r="E38" s="38" t="str">
        <f t="shared" si="6"/>
        <v>Poste 11</v>
      </c>
      <c r="F38" s="38">
        <f t="shared" si="7"/>
        <v>4.5670000000000002</v>
      </c>
      <c r="G38" s="62" t="str">
        <f t="shared" si="7"/>
        <v>Poste 19</v>
      </c>
      <c r="H38" s="39"/>
      <c r="I38" s="28"/>
    </row>
    <row r="39" spans="2:9" x14ac:dyDescent="0.25">
      <c r="B39" s="61">
        <f t="shared" si="5"/>
        <v>4.7859999999999996</v>
      </c>
      <c r="C39" s="38" t="str">
        <f t="shared" ref="C39" si="11">C8</f>
        <v>Poste 3</v>
      </c>
      <c r="D39" s="38">
        <f t="shared" si="6"/>
        <v>4.2350000000000003</v>
      </c>
      <c r="E39" s="38" t="str">
        <f t="shared" si="6"/>
        <v>Poste 10</v>
      </c>
      <c r="F39" s="38">
        <f t="shared" si="7"/>
        <v>2.1349999999999998</v>
      </c>
      <c r="G39" s="62" t="str">
        <f t="shared" si="7"/>
        <v>Poste 22</v>
      </c>
      <c r="H39" s="39"/>
      <c r="I39" s="28"/>
    </row>
    <row r="40" spans="2:9" x14ac:dyDescent="0.25">
      <c r="B40" s="61">
        <f t="shared" si="5"/>
        <v>4.21</v>
      </c>
      <c r="C40" s="38" t="str">
        <f t="shared" ref="C40" si="12">C9</f>
        <v>Poste 5</v>
      </c>
      <c r="D40" s="38">
        <f t="shared" si="6"/>
        <v>2.4500000000000002</v>
      </c>
      <c r="E40" s="38" t="str">
        <f t="shared" si="6"/>
        <v>Poste 15</v>
      </c>
      <c r="F40" s="38">
        <f t="shared" si="7"/>
        <v>1.145</v>
      </c>
      <c r="G40" s="62" t="str">
        <f t="shared" si="7"/>
        <v>Poste 21</v>
      </c>
      <c r="H40" s="39"/>
      <c r="I40" s="28"/>
    </row>
    <row r="41" spans="2:9" x14ac:dyDescent="0.25">
      <c r="B41" s="61">
        <f t="shared" si="5"/>
        <v>2.7679999999999998</v>
      </c>
      <c r="C41" s="38" t="str">
        <f t="shared" ref="C41" si="13">C10</f>
        <v>Poste 8</v>
      </c>
      <c r="D41" s="38">
        <f t="shared" si="6"/>
        <v>0.5</v>
      </c>
      <c r="E41" s="38" t="str">
        <f t="shared" si="6"/>
        <v>Poste 14</v>
      </c>
      <c r="F41" s="38">
        <f t="shared" si="7"/>
        <v>0</v>
      </c>
      <c r="G41" s="62" t="str">
        <f t="shared" si="7"/>
        <v/>
      </c>
      <c r="H41" s="39"/>
      <c r="I41" s="28"/>
    </row>
    <row r="42" spans="2:9" x14ac:dyDescent="0.25">
      <c r="B42" s="63">
        <f t="shared" si="5"/>
        <v>0</v>
      </c>
      <c r="C42" s="64" t="str">
        <f t="shared" ref="C42" si="14">C11</f>
        <v/>
      </c>
      <c r="D42" s="64">
        <f t="shared" si="6"/>
        <v>0.45300000000000001</v>
      </c>
      <c r="E42" s="64" t="str">
        <f t="shared" si="6"/>
        <v>Poste 12</v>
      </c>
      <c r="F42" s="64">
        <f t="shared" si="7"/>
        <v>0</v>
      </c>
      <c r="G42" s="65" t="str">
        <f t="shared" si="7"/>
        <v/>
      </c>
      <c r="H42" s="39"/>
      <c r="I42" s="28"/>
    </row>
    <row r="43" spans="2:9" x14ac:dyDescent="0.25">
      <c r="B43" s="28"/>
      <c r="C43" s="28"/>
      <c r="D43" s="28"/>
      <c r="E43" s="38"/>
      <c r="F43" s="39"/>
      <c r="G43" s="28"/>
    </row>
    <row r="44" spans="2:9" x14ac:dyDescent="0.25">
      <c r="B44" s="28"/>
      <c r="C44" s="28"/>
      <c r="D44" s="28"/>
      <c r="E44" s="38"/>
      <c r="F44" s="39"/>
      <c r="G44" s="28"/>
    </row>
    <row r="45" spans="2:9" x14ac:dyDescent="0.25">
      <c r="B45" s="28"/>
      <c r="C45" s="28"/>
      <c r="D45" s="28"/>
      <c r="E45" s="38"/>
      <c r="F45" s="39"/>
      <c r="G45" s="28"/>
    </row>
    <row r="46" spans="2:9" x14ac:dyDescent="0.25">
      <c r="B46" s="28"/>
      <c r="C46" s="28"/>
      <c r="D46" s="28"/>
      <c r="E46" s="38"/>
      <c r="F46" s="39"/>
      <c r="G46" s="28"/>
    </row>
    <row r="47" spans="2:9" x14ac:dyDescent="0.25">
      <c r="B47" s="28"/>
      <c r="C47" s="28"/>
      <c r="D47" s="28"/>
      <c r="E47" s="38"/>
      <c r="F47" s="39"/>
      <c r="G47" s="28"/>
    </row>
    <row r="48" spans="2:9" x14ac:dyDescent="0.25">
      <c r="B48" s="28"/>
      <c r="C48" s="28"/>
      <c r="D48" s="28"/>
      <c r="E48" s="38"/>
      <c r="F48" s="39"/>
      <c r="G48" s="28"/>
    </row>
    <row r="49" spans="2:7" x14ac:dyDescent="0.25">
      <c r="B49" s="28"/>
      <c r="C49" s="28"/>
      <c r="D49" s="28"/>
      <c r="E49" s="38"/>
      <c r="F49" s="39"/>
      <c r="G49" s="28"/>
    </row>
    <row r="50" spans="2:7" x14ac:dyDescent="0.25">
      <c r="B50" s="28"/>
      <c r="C50" s="28"/>
      <c r="D50" s="28"/>
      <c r="E50" s="40"/>
      <c r="F50" s="39"/>
      <c r="G50" s="28"/>
    </row>
    <row r="51" spans="2:7" x14ac:dyDescent="0.25">
      <c r="B51" s="28"/>
      <c r="C51" s="28"/>
      <c r="D51" s="28"/>
      <c r="E51" s="40"/>
      <c r="F51" s="39"/>
      <c r="G51" s="28"/>
    </row>
    <row r="52" spans="2:7" x14ac:dyDescent="0.25">
      <c r="B52" s="28"/>
      <c r="C52" s="28"/>
      <c r="D52" s="28"/>
      <c r="E52" s="40"/>
      <c r="F52" s="39"/>
      <c r="G52" s="28"/>
    </row>
    <row r="53" spans="2:7" x14ac:dyDescent="0.25">
      <c r="B53" s="28"/>
      <c r="C53" s="28"/>
      <c r="D53" s="28"/>
      <c r="E53" s="40"/>
      <c r="F53" s="39"/>
      <c r="G53" s="28"/>
    </row>
    <row r="54" spans="2:7" x14ac:dyDescent="0.25">
      <c r="B54" s="28"/>
      <c r="C54" s="28"/>
      <c r="D54" s="28"/>
      <c r="E54" s="40"/>
      <c r="F54" s="39"/>
      <c r="G54" s="28"/>
    </row>
    <row r="55" spans="2:7" x14ac:dyDescent="0.25">
      <c r="B55" s="28"/>
      <c r="C55" s="28"/>
      <c r="D55" s="28"/>
      <c r="E55" s="40"/>
      <c r="F55" s="39"/>
      <c r="G55" s="28"/>
    </row>
    <row r="56" spans="2:7" x14ac:dyDescent="0.25">
      <c r="B56" s="28"/>
      <c r="C56" s="28"/>
      <c r="D56" s="28"/>
      <c r="E56" s="40"/>
      <c r="F56" s="39"/>
      <c r="G56" s="28"/>
    </row>
    <row r="57" spans="2:7" x14ac:dyDescent="0.25">
      <c r="B57" s="28"/>
      <c r="C57" s="28"/>
      <c r="D57" s="28"/>
      <c r="E57" s="40"/>
      <c r="F57" s="39"/>
      <c r="G57" s="28"/>
    </row>
    <row r="58" spans="2:7" x14ac:dyDescent="0.25">
      <c r="B58" s="28"/>
      <c r="C58" s="28"/>
      <c r="D58" s="28"/>
      <c r="E58" s="40"/>
      <c r="F58" s="39"/>
      <c r="G58" s="28"/>
    </row>
    <row r="59" spans="2:7" x14ac:dyDescent="0.25">
      <c r="B59" s="28"/>
      <c r="C59" s="28"/>
      <c r="D59" s="28"/>
      <c r="E59" s="37"/>
      <c r="F59" s="28"/>
      <c r="G59" s="28"/>
    </row>
    <row r="60" spans="2:7" x14ac:dyDescent="0.25">
      <c r="B60" s="28"/>
      <c r="C60" s="28"/>
      <c r="D60" s="28"/>
      <c r="E60" s="37"/>
      <c r="F60" s="28"/>
      <c r="G60" s="28"/>
    </row>
  </sheetData>
  <mergeCells count="5">
    <mergeCell ref="B3:C3"/>
    <mergeCell ref="B13:C13"/>
    <mergeCell ref="B23:C23"/>
    <mergeCell ref="B2:C2"/>
    <mergeCell ref="E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Pesées</vt:lpstr>
      <vt:lpstr>Classements</vt:lpstr>
      <vt:lpstr>Classements!Récap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</dc:creator>
  <cp:lastModifiedBy>T</cp:lastModifiedBy>
  <dcterms:created xsi:type="dcterms:W3CDTF">2019-01-30T13:02:14Z</dcterms:created>
  <dcterms:modified xsi:type="dcterms:W3CDTF">2019-02-03T20:20:09Z</dcterms:modified>
</cp:coreProperties>
</file>