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D.E.M\01-Rapports à vérifier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1" i="1" l="1"/>
  <c r="T33" i="1"/>
  <c r="S33" i="1"/>
  <c r="R33" i="1"/>
  <c r="U33" i="1" s="1"/>
  <c r="V33" i="1" s="1"/>
  <c r="G33" i="1" s="1"/>
  <c r="K33" i="1"/>
  <c r="N33" i="1" s="1"/>
  <c r="T31" i="1"/>
  <c r="S31" i="1"/>
  <c r="R31" i="1"/>
  <c r="U31" i="1" s="1"/>
  <c r="V31" i="1" s="1"/>
  <c r="G31" i="1" s="1"/>
  <c r="K31" i="1"/>
  <c r="N31" i="1" s="1"/>
  <c r="T29" i="1"/>
  <c r="S29" i="1"/>
  <c r="R29" i="1"/>
  <c r="U29" i="1" s="1"/>
  <c r="V29" i="1" s="1"/>
  <c r="G29" i="1" s="1"/>
  <c r="K29" i="1"/>
  <c r="N29" i="1" s="1"/>
  <c r="T27" i="1"/>
  <c r="S27" i="1"/>
  <c r="R27" i="1"/>
  <c r="U27" i="1" s="1"/>
  <c r="V27" i="1" s="1"/>
  <c r="G27" i="1" s="1"/>
  <c r="K27" i="1"/>
  <c r="N27" i="1" s="1"/>
  <c r="T25" i="1"/>
  <c r="S25" i="1"/>
  <c r="R25" i="1"/>
  <c r="U25" i="1" s="1"/>
  <c r="V25" i="1" s="1"/>
  <c r="G25" i="1" s="1"/>
  <c r="K25" i="1"/>
  <c r="N25" i="1" s="1"/>
  <c r="T23" i="1"/>
  <c r="S23" i="1"/>
  <c r="R23" i="1"/>
  <c r="U23" i="1" s="1"/>
  <c r="V23" i="1" s="1"/>
  <c r="G23" i="1" s="1"/>
  <c r="K23" i="1"/>
  <c r="N23" i="1" s="1"/>
  <c r="T21" i="1"/>
  <c r="S21" i="1"/>
  <c r="R21" i="1"/>
  <c r="U21" i="1" s="1"/>
  <c r="V21" i="1" s="1"/>
  <c r="G21" i="1" s="1"/>
  <c r="K21" i="1"/>
  <c r="N21" i="1" s="1"/>
  <c r="T19" i="1"/>
  <c r="S19" i="1"/>
  <c r="R19" i="1"/>
  <c r="U19" i="1" s="1"/>
  <c r="V19" i="1" s="1"/>
  <c r="G19" i="1" s="1"/>
  <c r="K19" i="1"/>
  <c r="N19" i="1" s="1"/>
  <c r="T17" i="1"/>
  <c r="S17" i="1"/>
  <c r="R17" i="1"/>
  <c r="U17" i="1" s="1"/>
  <c r="V17" i="1" s="1"/>
  <c r="G17" i="1" s="1"/>
  <c r="K17" i="1"/>
  <c r="N17" i="1" s="1"/>
  <c r="T15" i="1"/>
  <c r="S15" i="1"/>
  <c r="R15" i="1"/>
  <c r="U15" i="1" s="1"/>
  <c r="V15" i="1" s="1"/>
  <c r="K15" i="1"/>
  <c r="N15" i="1" s="1"/>
  <c r="G15" i="1"/>
  <c r="T13" i="1"/>
  <c r="S13" i="1"/>
  <c r="R13" i="1"/>
  <c r="U13" i="1" s="1"/>
  <c r="V13" i="1" s="1"/>
  <c r="G13" i="1" s="1"/>
  <c r="K13" i="1"/>
  <c r="N13" i="1" s="1"/>
  <c r="T11" i="1"/>
  <c r="S11" i="1"/>
  <c r="U11" i="1"/>
  <c r="V11" i="1" s="1"/>
  <c r="G11" i="1" s="1"/>
  <c r="K11" i="1"/>
  <c r="N11" i="1" s="1"/>
  <c r="L11" i="1" l="1"/>
  <c r="M11" i="1"/>
  <c r="L13" i="1"/>
  <c r="M13" i="1"/>
  <c r="L15" i="1"/>
  <c r="M15" i="1"/>
  <c r="L17" i="1"/>
  <c r="M17" i="1"/>
  <c r="L19" i="1"/>
  <c r="M19" i="1"/>
  <c r="L21" i="1"/>
  <c r="M21" i="1"/>
  <c r="L23" i="1"/>
  <c r="M23" i="1"/>
  <c r="L25" i="1"/>
  <c r="M25" i="1"/>
  <c r="L27" i="1"/>
  <c r="M27" i="1"/>
  <c r="L29" i="1"/>
  <c r="M29" i="1"/>
  <c r="L31" i="1"/>
  <c r="M31" i="1"/>
  <c r="L33" i="1"/>
  <c r="M33" i="1"/>
  <c r="O33" i="1" l="1"/>
  <c r="P33" i="1" s="1"/>
  <c r="I33" i="1" s="1"/>
  <c r="O31" i="1"/>
  <c r="P31" i="1" s="1"/>
  <c r="I31" i="1" s="1"/>
  <c r="O29" i="1"/>
  <c r="P29" i="1" s="1"/>
  <c r="I29" i="1" s="1"/>
  <c r="O27" i="1"/>
  <c r="P27" i="1" s="1"/>
  <c r="I27" i="1" s="1"/>
  <c r="O25" i="1"/>
  <c r="P25" i="1" s="1"/>
  <c r="I25" i="1" s="1"/>
  <c r="O23" i="1"/>
  <c r="P23" i="1" s="1"/>
  <c r="I23" i="1" s="1"/>
  <c r="O21" i="1"/>
  <c r="P21" i="1" s="1"/>
  <c r="I21" i="1" s="1"/>
  <c r="O19" i="1"/>
  <c r="P19" i="1" s="1"/>
  <c r="I19" i="1" s="1"/>
  <c r="O17" i="1"/>
  <c r="P17" i="1" s="1"/>
  <c r="I17" i="1" s="1"/>
  <c r="O15" i="1"/>
  <c r="P15" i="1" s="1"/>
  <c r="I15" i="1" s="1"/>
  <c r="O13" i="1"/>
  <c r="P13" i="1" s="1"/>
  <c r="I13" i="1" s="1"/>
  <c r="O11" i="1"/>
  <c r="P11" i="1" s="1"/>
  <c r="I11" i="1" s="1"/>
</calcChain>
</file>

<file path=xl/sharedStrings.xml><?xml version="1.0" encoding="utf-8"?>
<sst xmlns="http://schemas.openxmlformats.org/spreadsheetml/2006/main" count="12" uniqueCount="11">
  <si>
    <t>CELLULE</t>
  </si>
  <si>
    <t>A REMPLIR</t>
  </si>
  <si>
    <t>" Mesures ecart"</t>
  </si>
  <si>
    <t>" Mesures conversion"</t>
  </si>
  <si>
    <t xml:space="preserve">Ecart des mesures en D.M.S. </t>
  </si>
  <si>
    <t>DMS final</t>
  </si>
  <si>
    <t>Mesure :</t>
  </si>
  <si>
    <t>écart</t>
  </si>
  <si>
    <t>Pourquoi le calcul d'une valeure signée - (moins) est faux ? J11-V11</t>
  </si>
  <si>
    <t>Et comment résoudre cette érreur, pour info des fois les mesures sont positives</t>
  </si>
  <si>
    <t>les resultats des autres mesures sont faux aussi voir encadrés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</si>
</sst>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5" formatCode="#\.##0.000"/>
    <numFmt numFmtId="166" formatCode="0\°"/>
    <numFmt numFmtId="167" formatCode="\ 00\°00\'00\'\'"/>
    <numFmt numFmtId="168" formatCode="0&quot;°&quot;\ 00&quot;'&quot;00&quot;'&quot;"/>
    <numFmt numFmtId="169" formatCode="0.0000"/>
    <numFmt numFmtId="170" formatCode="0\'"/>
    <numFmt numFmtId="171" formatCode="0\'\'"/>
    <numFmt numFmtId="172" formatCode="0.00\°"/>
    <numFmt numFmtId="173" formatCode="0&quot;°&quot;00&quot;'&quot;00&quot;'&quot;"/>
  </numFmts>
  <fonts count="12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9"/>
      <name val="Helv"/>
    </font>
    <font>
      <b/>
      <sz val="9"/>
      <color rgb="FFFF0000"/>
      <name val="Helv"/>
    </font>
    <font>
      <b/>
      <sz val="9"/>
      <name val="Arial"/>
      <family val="2"/>
    </font>
    <font>
      <sz val="9"/>
      <color rgb="FFFF0000"/>
      <name val="Helv"/>
    </font>
    <font>
      <b/>
      <sz val="8"/>
      <name val="Arial"/>
      <family val="2"/>
    </font>
    <font>
      <sz val="9"/>
      <color rgb="FF4A5359"/>
      <name val="Helv"/>
    </font>
    <font>
      <sz val="9"/>
      <color theme="1"/>
      <name val="Helv"/>
    </font>
    <font>
      <sz val="8"/>
      <name val="Arial"/>
      <family val="2"/>
    </font>
    <font>
      <sz val="9"/>
      <color rgb="FFFF0000"/>
      <name val="Arial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NumberFormat="1" applyFont="1" applyBorder="1" applyAlignment="1">
      <alignment vertical="center"/>
    </xf>
    <xf numFmtId="0" fontId="2" fillId="2" borderId="2" xfId="0" applyNumberFormat="1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0" xfId="0" applyFont="1" applyBorder="1"/>
    <xf numFmtId="0" fontId="2" fillId="0" borderId="0" xfId="0" applyFont="1" applyBorder="1" applyAlignment="1">
      <alignment horizontal="center" vertical="center"/>
    </xf>
    <xf numFmtId="165" fontId="1" fillId="0" borderId="0" xfId="0" applyNumberFormat="1" applyFont="1" applyAlignment="1">
      <alignment vertical="center"/>
    </xf>
    <xf numFmtId="0" fontId="2" fillId="2" borderId="4" xfId="0" applyNumberFormat="1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right" vertical="center"/>
    </xf>
    <xf numFmtId="166" fontId="2" fillId="2" borderId="0" xfId="0" applyNumberFormat="1" applyFont="1" applyFill="1" applyBorder="1"/>
    <xf numFmtId="0" fontId="2" fillId="3" borderId="6" xfId="0" applyNumberFormat="1" applyFont="1" applyFill="1" applyBorder="1" applyAlignment="1">
      <alignment horizontal="center"/>
    </xf>
    <xf numFmtId="0" fontId="2" fillId="3" borderId="6" xfId="0" applyNumberFormat="1" applyFont="1" applyFill="1" applyBorder="1" applyAlignment="1">
      <alignment horizontal="center" vertical="center"/>
    </xf>
    <xf numFmtId="167" fontId="1" fillId="0" borderId="6" xfId="0" quotePrefix="1" applyNumberFormat="1" applyFont="1" applyBorder="1" applyAlignment="1">
      <alignment horizontal="center" vertical="center"/>
    </xf>
    <xf numFmtId="0" fontId="4" fillId="1" borderId="3" xfId="0" applyNumberFormat="1" applyFont="1" applyFill="1" applyBorder="1" applyAlignment="1">
      <alignment horizontal="center" vertical="center"/>
    </xf>
    <xf numFmtId="0" fontId="4" fillId="1" borderId="1" xfId="0" quotePrefix="1" applyNumberFormat="1" applyFont="1" applyFill="1" applyBorder="1" applyAlignment="1">
      <alignment horizontal="center" vertical="center"/>
    </xf>
    <xf numFmtId="1" fontId="1" fillId="0" borderId="6" xfId="0" applyNumberFormat="1" applyFont="1" applyBorder="1" applyAlignment="1">
      <alignment horizontal="center"/>
    </xf>
    <xf numFmtId="169" fontId="2" fillId="2" borderId="0" xfId="0" applyNumberFormat="1" applyFont="1" applyFill="1" applyBorder="1" applyAlignment="1">
      <alignment horizontal="center" vertical="center"/>
    </xf>
    <xf numFmtId="166" fontId="7" fillId="3" borderId="6" xfId="0" applyNumberFormat="1" applyFont="1" applyFill="1" applyBorder="1" applyAlignment="1">
      <alignment horizontal="center"/>
    </xf>
    <xf numFmtId="170" fontId="7" fillId="3" borderId="6" xfId="0" applyNumberFormat="1" applyFont="1" applyFill="1" applyBorder="1" applyAlignment="1">
      <alignment horizontal="center"/>
    </xf>
    <xf numFmtId="171" fontId="2" fillId="3" borderId="6" xfId="0" applyNumberFormat="1" applyFont="1" applyFill="1" applyBorder="1" applyAlignment="1">
      <alignment horizontal="center"/>
    </xf>
    <xf numFmtId="1" fontId="8" fillId="3" borderId="6" xfId="0" applyNumberFormat="1" applyFont="1" applyFill="1" applyBorder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/>
    </xf>
    <xf numFmtId="166" fontId="1" fillId="0" borderId="0" xfId="0" applyNumberFormat="1" applyFont="1" applyAlignment="1">
      <alignment horizontal="center" vertical="center"/>
    </xf>
    <xf numFmtId="172" fontId="1" fillId="0" borderId="0" xfId="0" applyNumberFormat="1" applyFont="1" applyAlignment="1">
      <alignment horizontal="center" vertical="center"/>
    </xf>
    <xf numFmtId="168" fontId="4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67" fontId="1" fillId="0" borderId="6" xfId="0" applyNumberFormat="1" applyFont="1" applyBorder="1" applyAlignment="1">
      <alignment horizontal="center" vertical="center"/>
    </xf>
    <xf numFmtId="172" fontId="4" fillId="0" borderId="1" xfId="0" applyNumberFormat="1" applyFont="1" applyBorder="1" applyAlignment="1">
      <alignment horizontal="center" vertical="center"/>
    </xf>
    <xf numFmtId="168" fontId="1" fillId="0" borderId="6" xfId="0" applyNumberFormat="1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169" fontId="2" fillId="4" borderId="6" xfId="0" applyNumberFormat="1" applyFont="1" applyFill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1" fontId="5" fillId="3" borderId="6" xfId="0" applyNumberFormat="1" applyFont="1" applyFill="1" applyBorder="1" applyAlignment="1">
      <alignment horizontal="center" vertical="center"/>
    </xf>
    <xf numFmtId="169" fontId="5" fillId="2" borderId="0" xfId="0" applyNumberFormat="1" applyFont="1" applyFill="1" applyBorder="1" applyAlignment="1">
      <alignment horizontal="center" vertical="center"/>
    </xf>
    <xf numFmtId="1" fontId="10" fillId="0" borderId="6" xfId="0" applyNumberFormat="1" applyFont="1" applyBorder="1" applyAlignment="1">
      <alignment horizontal="center"/>
    </xf>
    <xf numFmtId="0" fontId="11" fillId="0" borderId="0" xfId="0" applyFont="1" applyAlignment="1">
      <alignment horizontal="left"/>
    </xf>
    <xf numFmtId="0" fontId="11" fillId="0" borderId="0" xfId="0" applyFont="1"/>
    <xf numFmtId="168" fontId="1" fillId="1" borderId="7" xfId="0" applyNumberFormat="1" applyFont="1" applyFill="1" applyBorder="1" applyAlignment="1">
      <alignment horizontal="center" vertical="center"/>
    </xf>
    <xf numFmtId="173" fontId="1" fillId="1" borderId="7" xfId="0" applyNumberFormat="1" applyFont="1" applyFill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295275</xdr:colOff>
      <xdr:row>6</xdr:row>
      <xdr:rowOff>9525</xdr:rowOff>
    </xdr:from>
    <xdr:to>
      <xdr:col>21</xdr:col>
      <xdr:colOff>123825</xdr:colOff>
      <xdr:row>10</xdr:row>
      <xdr:rowOff>104775</xdr:rowOff>
    </xdr:to>
    <xdr:cxnSp macro="">
      <xdr:nvCxnSpPr>
        <xdr:cNvPr id="8" name="Connecteur droit avec flèche 7"/>
        <xdr:cNvCxnSpPr/>
      </xdr:nvCxnSpPr>
      <xdr:spPr>
        <a:xfrm>
          <a:off x="8305800" y="1152525"/>
          <a:ext cx="2524125" cy="85725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523876</xdr:colOff>
      <xdr:row>6</xdr:row>
      <xdr:rowOff>19050</xdr:rowOff>
    </xdr:from>
    <xdr:to>
      <xdr:col>15</xdr:col>
      <xdr:colOff>323850</xdr:colOff>
      <xdr:row>10</xdr:row>
      <xdr:rowOff>19050</xdr:rowOff>
    </xdr:to>
    <xdr:cxnSp macro="">
      <xdr:nvCxnSpPr>
        <xdr:cNvPr id="9" name="Connecteur droit avec flèche 8"/>
        <xdr:cNvCxnSpPr/>
      </xdr:nvCxnSpPr>
      <xdr:spPr>
        <a:xfrm flipH="1">
          <a:off x="5972176" y="1162050"/>
          <a:ext cx="2362199" cy="76200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304800</xdr:colOff>
      <xdr:row>5</xdr:row>
      <xdr:rowOff>180975</xdr:rowOff>
    </xdr:from>
    <xdr:to>
      <xdr:col>7</xdr:col>
      <xdr:colOff>276225</xdr:colOff>
      <xdr:row>10</xdr:row>
      <xdr:rowOff>95250</xdr:rowOff>
    </xdr:to>
    <xdr:cxnSp macro="">
      <xdr:nvCxnSpPr>
        <xdr:cNvPr id="18" name="Connecteur droit avec flèche 17"/>
        <xdr:cNvCxnSpPr/>
      </xdr:nvCxnSpPr>
      <xdr:spPr>
        <a:xfrm>
          <a:off x="3600450" y="1133475"/>
          <a:ext cx="1066800" cy="866775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V33"/>
  <sheetViews>
    <sheetView tabSelected="1" workbookViewId="0">
      <selection activeCell="I4" sqref="I4"/>
    </sheetView>
  </sheetViews>
  <sheetFormatPr baseColWidth="10" defaultRowHeight="15" x14ac:dyDescent="0.25"/>
  <cols>
    <col min="5" max="5" width="3.7109375" customWidth="1"/>
    <col min="6" max="6" width="5" customWidth="1"/>
    <col min="8" max="8" width="4.42578125" customWidth="1"/>
    <col min="10" max="10" width="9.42578125" customWidth="1"/>
    <col min="11" max="11" width="8.42578125" customWidth="1"/>
    <col min="12" max="15" width="5.140625" customWidth="1"/>
    <col min="16" max="16" width="9.5703125" customWidth="1"/>
    <col min="18" max="20" width="4.28515625" customWidth="1"/>
    <col min="21" max="21" width="6.5703125" customWidth="1"/>
  </cols>
  <sheetData>
    <row r="2" spans="3:22" x14ac:dyDescent="0.25">
      <c r="E2" s="44"/>
      <c r="F2" s="44"/>
    </row>
    <row r="3" spans="3:22" x14ac:dyDescent="0.25">
      <c r="E3" s="44"/>
      <c r="F3" s="44"/>
    </row>
    <row r="5" spans="3:22" x14ac:dyDescent="0.25">
      <c r="M5" s="40" t="s">
        <v>8</v>
      </c>
      <c r="N5" s="40"/>
      <c r="O5" s="40"/>
      <c r="P5" s="40"/>
      <c r="Q5" s="40"/>
      <c r="R5" s="40"/>
      <c r="S5" s="40"/>
      <c r="T5" s="40"/>
      <c r="U5" s="40"/>
      <c r="V5" s="40"/>
    </row>
    <row r="6" spans="3:22" x14ac:dyDescent="0.25">
      <c r="C6" s="41" t="s">
        <v>10</v>
      </c>
      <c r="M6" s="41" t="s">
        <v>9</v>
      </c>
    </row>
    <row r="8" spans="3:22" x14ac:dyDescent="0.25">
      <c r="D8" s="1"/>
      <c r="E8" s="1"/>
      <c r="F8" s="1"/>
      <c r="G8" s="1"/>
      <c r="H8" s="1"/>
      <c r="I8" s="2"/>
      <c r="J8" s="3" t="s">
        <v>0</v>
      </c>
      <c r="K8" s="4"/>
      <c r="L8" s="5"/>
      <c r="M8" s="5"/>
      <c r="N8" s="5"/>
      <c r="O8" s="5"/>
      <c r="P8" s="6"/>
      <c r="Q8" s="6"/>
      <c r="R8" s="6"/>
      <c r="S8" s="6"/>
      <c r="T8" s="6"/>
      <c r="U8" s="6"/>
      <c r="V8" s="7"/>
    </row>
    <row r="9" spans="3:22" x14ac:dyDescent="0.25">
      <c r="D9" s="1"/>
      <c r="E9" s="1"/>
      <c r="F9" s="1"/>
      <c r="G9" s="8"/>
      <c r="H9" s="1"/>
      <c r="I9" s="2"/>
      <c r="J9" s="9" t="s">
        <v>1</v>
      </c>
      <c r="K9" s="36" t="s">
        <v>7</v>
      </c>
      <c r="L9" s="10" t="s">
        <v>2</v>
      </c>
      <c r="M9" s="10"/>
      <c r="N9" s="10"/>
      <c r="O9" s="10"/>
      <c r="P9" s="10"/>
      <c r="Q9" s="6"/>
      <c r="R9" s="10" t="s">
        <v>3</v>
      </c>
      <c r="S9" s="10"/>
      <c r="T9" s="10"/>
      <c r="U9" s="10"/>
      <c r="V9" s="10"/>
    </row>
    <row r="10" spans="3:22" x14ac:dyDescent="0.25">
      <c r="D10" s="1"/>
      <c r="E10" s="1"/>
      <c r="F10" s="1"/>
      <c r="G10" s="1"/>
      <c r="H10" s="1"/>
      <c r="I10" s="11" t="s">
        <v>4</v>
      </c>
      <c r="J10" s="12"/>
      <c r="K10" s="28"/>
      <c r="L10" s="13"/>
      <c r="M10" s="13"/>
      <c r="N10" s="13"/>
      <c r="O10" s="14"/>
      <c r="P10" s="14" t="s">
        <v>5</v>
      </c>
      <c r="Q10" s="6"/>
      <c r="R10" s="13"/>
      <c r="S10" s="13"/>
      <c r="T10" s="13"/>
      <c r="U10" s="14"/>
      <c r="V10" s="14" t="s">
        <v>5</v>
      </c>
    </row>
    <row r="11" spans="3:22" x14ac:dyDescent="0.25">
      <c r="D11" s="15">
        <v>0</v>
      </c>
      <c r="E11" s="16" t="s">
        <v>6</v>
      </c>
      <c r="F11" s="17"/>
      <c r="G11" s="39" t="str">
        <f>V11</f>
        <v>-1° 44' 45"</v>
      </c>
      <c r="H11" s="1"/>
      <c r="I11" s="42" t="str">
        <f>P11</f>
        <v>0° 15' 15"</v>
      </c>
      <c r="J11" s="38">
        <v>-0.2525</v>
      </c>
      <c r="K11" s="35">
        <f>ABS(0-J11)</f>
        <v>0.2525</v>
      </c>
      <c r="L11" s="20">
        <f>INT(K11)</f>
        <v>0</v>
      </c>
      <c r="M11" s="21">
        <f>INT((K11-INT(K11))*60)</f>
        <v>15</v>
      </c>
      <c r="N11" s="22">
        <f>(((K11-INT(K11))*100)-INT((K11-INT(K11))*100))*60</f>
        <v>15</v>
      </c>
      <c r="O11" s="14" t="str">
        <f>L11&amp;"° "&amp;M11</f>
        <v>0° 15</v>
      </c>
      <c r="P11" s="23" t="str">
        <f>O11&amp;"' "&amp;INT(N11)&amp;""""</f>
        <v>0° 15' 15"</v>
      </c>
      <c r="Q11" s="24"/>
      <c r="R11" s="20">
        <f>INT(J11)</f>
        <v>-1</v>
      </c>
      <c r="S11" s="21">
        <f>INT((J11-INT(J11))*60)</f>
        <v>44</v>
      </c>
      <c r="T11" s="22">
        <f>(((J11-INT(J11))*100)-INT((J11-INT(J11))*100))*60</f>
        <v>45</v>
      </c>
      <c r="U11" s="14" t="str">
        <f>R11&amp;"° "&amp;S11</f>
        <v>-1° 44</v>
      </c>
      <c r="V11" s="37" t="str">
        <f>U11&amp;"' "&amp;INT(T11)&amp;""""</f>
        <v>-1° 44' 45"</v>
      </c>
    </row>
    <row r="12" spans="3:22" x14ac:dyDescent="0.25">
      <c r="D12" s="25"/>
      <c r="E12" s="1"/>
      <c r="F12" s="1"/>
      <c r="G12" s="26"/>
      <c r="H12" s="1"/>
      <c r="I12" s="27"/>
      <c r="J12" s="19"/>
      <c r="K12" s="28"/>
      <c r="L12" s="29"/>
      <c r="M12" s="30"/>
      <c r="N12" s="6"/>
      <c r="O12" s="6"/>
      <c r="P12" s="6"/>
      <c r="Q12" s="6"/>
      <c r="R12" s="6"/>
      <c r="S12" s="6"/>
      <c r="T12" s="6"/>
      <c r="U12" s="6"/>
      <c r="V12" s="7"/>
    </row>
    <row r="13" spans="3:22" x14ac:dyDescent="0.25">
      <c r="D13" s="31">
        <v>800000</v>
      </c>
      <c r="E13" s="1"/>
      <c r="F13" s="1"/>
      <c r="G13" s="18" t="str">
        <f>V13</f>
        <v>79° 45' 44"</v>
      </c>
      <c r="H13" s="1"/>
      <c r="I13" s="42" t="str">
        <f>P13</f>
        <v>0° 14' 15"</v>
      </c>
      <c r="J13" s="19">
        <v>79.757499999999993</v>
      </c>
      <c r="K13" s="35">
        <f>ABS(J13-80)</f>
        <v>0.24250000000000682</v>
      </c>
      <c r="L13" s="20">
        <f>INT(K13)</f>
        <v>0</v>
      </c>
      <c r="M13" s="21">
        <f>INT((K13-INT(K13))*60)</f>
        <v>14</v>
      </c>
      <c r="N13" s="22">
        <f>(((K13-INT(K13))*100)-INT((K13-INT(K13))*100))*60</f>
        <v>15.000000000040927</v>
      </c>
      <c r="O13" s="14" t="str">
        <f>L13&amp;"° "&amp;M13</f>
        <v>0° 14</v>
      </c>
      <c r="P13" s="23" t="str">
        <f>O13&amp;"' "&amp;INT(N13)&amp;""""</f>
        <v>0° 14' 15"</v>
      </c>
      <c r="Q13" s="24"/>
      <c r="R13" s="20">
        <f>INT(J13)</f>
        <v>79</v>
      </c>
      <c r="S13" s="21">
        <f>INT((J13-INT(J13))*60)</f>
        <v>45</v>
      </c>
      <c r="T13" s="22">
        <f>(((J13-INT(J13))*100)-INT((J13-INT(J13))*100))*60</f>
        <v>44.999999999959073</v>
      </c>
      <c r="U13" s="14" t="str">
        <f>R13&amp;"° "&amp;S13</f>
        <v>79° 45</v>
      </c>
      <c r="V13" s="23" t="str">
        <f>U13&amp;"' "&amp;INT(T13)&amp;""""</f>
        <v>79° 45' 44"</v>
      </c>
    </row>
    <row r="14" spans="3:22" x14ac:dyDescent="0.25">
      <c r="D14" s="25"/>
      <c r="E14" s="1"/>
      <c r="F14" s="1"/>
      <c r="G14" s="26"/>
      <c r="H14" s="1"/>
      <c r="I14" s="32"/>
      <c r="J14" s="19"/>
      <c r="K14" s="28"/>
      <c r="L14" s="29"/>
      <c r="M14" s="30"/>
      <c r="N14" s="6"/>
      <c r="O14" s="6"/>
      <c r="P14" s="6"/>
      <c r="Q14" s="6"/>
      <c r="R14" s="6"/>
      <c r="S14" s="6"/>
      <c r="T14" s="6"/>
      <c r="U14" s="6"/>
      <c r="V14" s="7"/>
    </row>
    <row r="15" spans="3:22" x14ac:dyDescent="0.25">
      <c r="D15" s="33">
        <v>810000</v>
      </c>
      <c r="E15" s="1"/>
      <c r="F15" s="1"/>
      <c r="G15" s="18" t="str">
        <f>V15</f>
        <v>80° 48' 0"</v>
      </c>
      <c r="H15" s="1"/>
      <c r="I15" s="43" t="str">
        <f>P15</f>
        <v>0° 11' 59"</v>
      </c>
      <c r="J15" s="19">
        <v>80.81</v>
      </c>
      <c r="K15" s="35">
        <f>ABS(81-J15)</f>
        <v>0.18999999999999773</v>
      </c>
      <c r="L15" s="20">
        <f>INT(K15)</f>
        <v>0</v>
      </c>
      <c r="M15" s="21">
        <f>INT((K15-INT(K15))*60)</f>
        <v>11</v>
      </c>
      <c r="N15" s="22">
        <f>(((K15-INT(K15))*100)-INT((K15-INT(K15))*100))*60</f>
        <v>59.999999999986358</v>
      </c>
      <c r="O15" s="14" t="str">
        <f>L15&amp;"° "&amp;M15</f>
        <v>0° 11</v>
      </c>
      <c r="P15" s="23" t="str">
        <f>O15&amp;"' "&amp;INT(N15)&amp;""""</f>
        <v>0° 11' 59"</v>
      </c>
      <c r="Q15" s="24"/>
      <c r="R15" s="20">
        <f>INT(J15)</f>
        <v>80</v>
      </c>
      <c r="S15" s="21">
        <f>INT((J15-INT(J15))*60)</f>
        <v>48</v>
      </c>
      <c r="T15" s="22">
        <f>(((J15-INT(J15))*100)-INT((J15-INT(J15))*100))*60</f>
        <v>1.3642420526593924E-11</v>
      </c>
      <c r="U15" s="14" t="str">
        <f>R15&amp;"° "&amp;S15</f>
        <v>80° 48</v>
      </c>
      <c r="V15" s="23" t="str">
        <f>U15&amp;"' "&amp;INT(T15)&amp;""""</f>
        <v>80° 48' 0"</v>
      </c>
    </row>
    <row r="16" spans="3:22" x14ac:dyDescent="0.25">
      <c r="D16" s="25"/>
      <c r="E16" s="1"/>
      <c r="F16" s="1"/>
      <c r="G16" s="26"/>
      <c r="H16" s="1"/>
      <c r="I16" s="32"/>
      <c r="J16" s="19"/>
      <c r="K16" s="28"/>
      <c r="L16" s="29"/>
      <c r="M16" s="30"/>
      <c r="N16" s="6"/>
      <c r="O16" s="6"/>
      <c r="P16" s="6"/>
      <c r="Q16" s="6"/>
      <c r="R16" s="6"/>
      <c r="S16" s="6"/>
      <c r="T16" s="6"/>
      <c r="U16" s="6"/>
      <c r="V16" s="7"/>
    </row>
    <row r="17" spans="4:22" x14ac:dyDescent="0.25">
      <c r="D17" s="33">
        <v>820000</v>
      </c>
      <c r="E17" s="1"/>
      <c r="F17" s="1"/>
      <c r="G17" s="18" t="str">
        <f>V17</f>
        <v>81° 46' 6"</v>
      </c>
      <c r="H17" s="34"/>
      <c r="I17" s="43" t="str">
        <f>P17</f>
        <v>0° 13' 53"</v>
      </c>
      <c r="J17" s="19">
        <v>81.781000000000006</v>
      </c>
      <c r="K17" s="35">
        <f>ABS(82-J17)</f>
        <v>0.21899999999999409</v>
      </c>
      <c r="L17" s="20">
        <f>INT(K17)</f>
        <v>0</v>
      </c>
      <c r="M17" s="21">
        <f>INT((K17-INT(K17))*60)</f>
        <v>13</v>
      </c>
      <c r="N17" s="22">
        <f>(((K17-INT(K17))*100)-INT((K17-INT(K17))*100))*60</f>
        <v>53.99999999996453</v>
      </c>
      <c r="O17" s="14" t="str">
        <f>L17&amp;"° "&amp;M17</f>
        <v>0° 13</v>
      </c>
      <c r="P17" s="23" t="str">
        <f>O17&amp;"' "&amp;INT(N17)&amp;""""</f>
        <v>0° 13' 53"</v>
      </c>
      <c r="Q17" s="24"/>
      <c r="R17" s="20">
        <f>INT(J17)</f>
        <v>81</v>
      </c>
      <c r="S17" s="21">
        <f>INT((J17-INT(J17))*60)</f>
        <v>46</v>
      </c>
      <c r="T17" s="22">
        <f>(((J17-INT(J17))*100)-INT((J17-INT(J17))*100))*60</f>
        <v>6.0000000000354703</v>
      </c>
      <c r="U17" s="14" t="str">
        <f>R17&amp;"° "&amp;S17</f>
        <v>81° 46</v>
      </c>
      <c r="V17" s="23" t="str">
        <f>U17&amp;"' "&amp;INT(T17)&amp;""""</f>
        <v>81° 46' 6"</v>
      </c>
    </row>
    <row r="18" spans="4:22" x14ac:dyDescent="0.25">
      <c r="D18" s="25"/>
      <c r="E18" s="1"/>
      <c r="F18" s="1"/>
      <c r="G18" s="26"/>
      <c r="H18" s="34"/>
      <c r="I18" s="32"/>
      <c r="J18" s="19"/>
      <c r="K18" s="28"/>
      <c r="L18" s="29"/>
      <c r="M18" s="30"/>
      <c r="N18" s="6"/>
      <c r="O18" s="6"/>
      <c r="P18" s="6"/>
      <c r="Q18" s="6"/>
      <c r="R18" s="6"/>
      <c r="S18" s="6"/>
      <c r="T18" s="6"/>
      <c r="U18" s="6"/>
      <c r="V18" s="7"/>
    </row>
    <row r="19" spans="4:22" x14ac:dyDescent="0.25">
      <c r="D19" s="33">
        <v>830000</v>
      </c>
      <c r="E19" s="1"/>
      <c r="F19" s="1"/>
      <c r="G19" s="18" t="str">
        <f>V19</f>
        <v>82° 48' 24"</v>
      </c>
      <c r="H19" s="34"/>
      <c r="I19" s="43" t="str">
        <f>P19</f>
        <v>0° 11' 35"</v>
      </c>
      <c r="J19" s="19">
        <v>82.804000000000002</v>
      </c>
      <c r="K19" s="35">
        <f>ABS(83-J19)</f>
        <v>0.19599999999999795</v>
      </c>
      <c r="L19" s="20">
        <f>INT(K19)</f>
        <v>0</v>
      </c>
      <c r="M19" s="21">
        <f>INT((K19-INT(K19))*60)</f>
        <v>11</v>
      </c>
      <c r="N19" s="22">
        <f>(((K19-INT(K19))*100)-INT((K19-INT(K19))*100))*60</f>
        <v>35.999999999987722</v>
      </c>
      <c r="O19" s="14" t="str">
        <f>L19&amp;"° "&amp;M19</f>
        <v>0° 11</v>
      </c>
      <c r="P19" s="23" t="str">
        <f>O19&amp;"' "&amp;INT(N19)&amp;""""</f>
        <v>0° 11' 35"</v>
      </c>
      <c r="Q19" s="24"/>
      <c r="R19" s="20">
        <f>INT(J19)</f>
        <v>82</v>
      </c>
      <c r="S19" s="21">
        <f>INT((J19-INT(J19))*60)</f>
        <v>48</v>
      </c>
      <c r="T19" s="22">
        <f>(((J19-INT(J19))*100)-INT((J19-INT(J19))*100))*60</f>
        <v>24.000000000012278</v>
      </c>
      <c r="U19" s="14" t="str">
        <f>R19&amp;"° "&amp;S19</f>
        <v>82° 48</v>
      </c>
      <c r="V19" s="23" t="str">
        <f>U19&amp;"' "&amp;INT(T19)&amp;""""</f>
        <v>82° 48' 24"</v>
      </c>
    </row>
    <row r="20" spans="4:22" x14ac:dyDescent="0.25">
      <c r="D20" s="25"/>
      <c r="E20" s="1"/>
      <c r="F20" s="1"/>
      <c r="G20" s="26"/>
      <c r="H20" s="34"/>
      <c r="I20" s="32"/>
      <c r="J20" s="19"/>
      <c r="K20" s="28"/>
      <c r="L20" s="29"/>
      <c r="M20" s="30"/>
      <c r="N20" s="6"/>
      <c r="O20" s="6"/>
      <c r="P20" s="6"/>
      <c r="Q20" s="6"/>
      <c r="R20" s="6"/>
      <c r="S20" s="6"/>
      <c r="T20" s="6"/>
      <c r="U20" s="6"/>
      <c r="V20" s="7"/>
    </row>
    <row r="21" spans="4:22" x14ac:dyDescent="0.25">
      <c r="D21" s="33">
        <v>840000</v>
      </c>
      <c r="E21" s="1"/>
      <c r="F21" s="1"/>
      <c r="G21" s="18" t="str">
        <f>V21</f>
        <v>83° 47' 48"</v>
      </c>
      <c r="H21" s="34"/>
      <c r="I21" s="43" t="str">
        <f>P21</f>
        <v>0° 12' 11"</v>
      </c>
      <c r="J21" s="19">
        <v>83.798000000000002</v>
      </c>
      <c r="K21" s="35">
        <f>ABS(84-J21)</f>
        <v>0.20199999999999818</v>
      </c>
      <c r="L21" s="20">
        <f>INT(K21)</f>
        <v>0</v>
      </c>
      <c r="M21" s="21">
        <f>INT((K21-INT(K21))*60)</f>
        <v>12</v>
      </c>
      <c r="N21" s="22">
        <f>(((K21-INT(K21))*100)-INT((K21-INT(K21))*100))*60</f>
        <v>11.999999999989086</v>
      </c>
      <c r="O21" s="14" t="str">
        <f>L21&amp;"° "&amp;M21</f>
        <v>0° 12</v>
      </c>
      <c r="P21" s="23" t="str">
        <f>O21&amp;"' "&amp;INT(N21)&amp;""""</f>
        <v>0° 12' 11"</v>
      </c>
      <c r="Q21" s="24"/>
      <c r="R21" s="20">
        <f>INT(J21)</f>
        <v>83</v>
      </c>
      <c r="S21" s="21">
        <f>INT((J21-INT(J21))*60)</f>
        <v>47</v>
      </c>
      <c r="T21" s="22">
        <f>(((J21-INT(J21))*100)-INT((J21-INT(J21))*100))*60</f>
        <v>48.000000000010914</v>
      </c>
      <c r="U21" s="14" t="str">
        <f>R21&amp;"° "&amp;S21</f>
        <v>83° 47</v>
      </c>
      <c r="V21" s="23" t="str">
        <f>U21&amp;"' "&amp;INT(T21)&amp;""""</f>
        <v>83° 47' 48"</v>
      </c>
    </row>
    <row r="22" spans="4:22" x14ac:dyDescent="0.25">
      <c r="D22" s="25"/>
      <c r="E22" s="1"/>
      <c r="F22" s="1"/>
      <c r="G22" s="26"/>
      <c r="H22" s="34"/>
      <c r="I22" s="32"/>
      <c r="J22" s="19"/>
      <c r="K22" s="28"/>
      <c r="L22" s="29"/>
      <c r="M22" s="30"/>
      <c r="N22" s="6"/>
      <c r="O22" s="6"/>
      <c r="P22" s="6"/>
      <c r="Q22" s="6"/>
      <c r="R22" s="6"/>
      <c r="S22" s="6"/>
      <c r="T22" s="6"/>
      <c r="U22" s="6"/>
      <c r="V22" s="7"/>
    </row>
    <row r="23" spans="4:22" x14ac:dyDescent="0.25">
      <c r="D23" s="33">
        <v>850000</v>
      </c>
      <c r="E23" s="1"/>
      <c r="F23" s="1"/>
      <c r="G23" s="18" t="str">
        <f>V23</f>
        <v>84° 49' 35"</v>
      </c>
      <c r="H23" s="34"/>
      <c r="I23" s="43" t="str">
        <f>P23</f>
        <v>0° 10' 24"</v>
      </c>
      <c r="J23" s="19">
        <v>84.825999999999993</v>
      </c>
      <c r="K23" s="35">
        <f>ABS(85-J23)</f>
        <v>0.17400000000000659</v>
      </c>
      <c r="L23" s="20">
        <f>INT(K23)</f>
        <v>0</v>
      </c>
      <c r="M23" s="21">
        <f>INT((K23-INT(K23))*60)</f>
        <v>10</v>
      </c>
      <c r="N23" s="22">
        <f>(((K23-INT(K23))*100)-INT((K23-INT(K23))*100))*60</f>
        <v>24.000000000039563</v>
      </c>
      <c r="O23" s="14" t="str">
        <f>L23&amp;"° "&amp;M23</f>
        <v>0° 10</v>
      </c>
      <c r="P23" s="23" t="str">
        <f>O23&amp;"' "&amp;INT(N23)&amp;""""</f>
        <v>0° 10' 24"</v>
      </c>
      <c r="Q23" s="24"/>
      <c r="R23" s="20">
        <f>INT(J23)</f>
        <v>84</v>
      </c>
      <c r="S23" s="21">
        <f>INT((J23-INT(J23))*60)</f>
        <v>49</v>
      </c>
      <c r="T23" s="22">
        <f>(((J23-INT(J23))*100)-INT((J23-INT(J23))*100))*60</f>
        <v>35.999999999960437</v>
      </c>
      <c r="U23" s="14" t="str">
        <f>R23&amp;"° "&amp;S23</f>
        <v>84° 49</v>
      </c>
      <c r="V23" s="23" t="str">
        <f>U23&amp;"' "&amp;INT(T23)&amp;""""</f>
        <v>84° 49' 35"</v>
      </c>
    </row>
    <row r="24" spans="4:22" x14ac:dyDescent="0.25">
      <c r="D24" s="25"/>
      <c r="E24" s="1"/>
      <c r="F24" s="1"/>
      <c r="G24" s="26"/>
      <c r="H24" s="34"/>
      <c r="I24" s="32"/>
      <c r="J24" s="19"/>
      <c r="K24" s="28"/>
      <c r="L24" s="29"/>
      <c r="M24" s="30"/>
      <c r="N24" s="6"/>
      <c r="O24" s="6"/>
      <c r="P24" s="6"/>
      <c r="Q24" s="6"/>
      <c r="R24" s="6"/>
      <c r="S24" s="6"/>
      <c r="T24" s="6"/>
      <c r="U24" s="6"/>
      <c r="V24" s="7"/>
    </row>
    <row r="25" spans="4:22" x14ac:dyDescent="0.25">
      <c r="D25" s="33">
        <v>860000</v>
      </c>
      <c r="E25" s="1"/>
      <c r="F25" s="1"/>
      <c r="G25" s="18" t="str">
        <f>V25</f>
        <v>85° 49' 41"</v>
      </c>
      <c r="H25" s="34"/>
      <c r="I25" s="43" t="str">
        <f>P25</f>
        <v>0° 10' 18"</v>
      </c>
      <c r="J25" s="19">
        <v>85.816999999999993</v>
      </c>
      <c r="K25" s="35">
        <f>ABS(86-J25)</f>
        <v>0.18300000000000693</v>
      </c>
      <c r="L25" s="20">
        <f>INT(K25)</f>
        <v>0</v>
      </c>
      <c r="M25" s="21">
        <f>INT((K25-INT(K25))*60)</f>
        <v>10</v>
      </c>
      <c r="N25" s="22">
        <f>(((K25-INT(K25))*100)-INT((K25-INT(K25))*100))*60</f>
        <v>18.000000000041609</v>
      </c>
      <c r="O25" s="14" t="str">
        <f>L25&amp;"° "&amp;M25</f>
        <v>0° 10</v>
      </c>
      <c r="P25" s="23" t="str">
        <f>O25&amp;"' "&amp;INT(N25)&amp;""""</f>
        <v>0° 10' 18"</v>
      </c>
      <c r="Q25" s="24"/>
      <c r="R25" s="20">
        <f>INT(J25)</f>
        <v>85</v>
      </c>
      <c r="S25" s="21">
        <f>INT((J25-INT(J25))*60)</f>
        <v>49</v>
      </c>
      <c r="T25" s="22">
        <f>(((J25-INT(J25))*100)-INT((J25-INT(J25))*100))*60</f>
        <v>41.999999999958391</v>
      </c>
      <c r="U25" s="14" t="str">
        <f>R25&amp;"° "&amp;S25</f>
        <v>85° 49</v>
      </c>
      <c r="V25" s="23" t="str">
        <f>U25&amp;"' "&amp;INT(T25)&amp;""""</f>
        <v>85° 49' 41"</v>
      </c>
    </row>
    <row r="26" spans="4:22" x14ac:dyDescent="0.25">
      <c r="D26" s="25"/>
      <c r="E26" s="1"/>
      <c r="F26" s="1"/>
      <c r="G26" s="26"/>
      <c r="H26" s="34"/>
      <c r="I26" s="32"/>
      <c r="J26" s="19"/>
      <c r="K26" s="28"/>
      <c r="L26" s="29"/>
      <c r="M26" s="30"/>
      <c r="N26" s="6"/>
      <c r="O26" s="6"/>
      <c r="P26" s="6"/>
      <c r="Q26" s="6"/>
      <c r="R26" s="6"/>
      <c r="S26" s="6"/>
      <c r="T26" s="6"/>
      <c r="U26" s="6"/>
      <c r="V26" s="7"/>
    </row>
    <row r="27" spans="4:22" x14ac:dyDescent="0.25">
      <c r="D27" s="33">
        <v>870000</v>
      </c>
      <c r="E27" s="1"/>
      <c r="F27" s="1"/>
      <c r="G27" s="18" t="str">
        <f>V27</f>
        <v>86° 43' 6"</v>
      </c>
      <c r="H27" s="34"/>
      <c r="I27" s="43" t="str">
        <f>P27</f>
        <v>0° 16' 53"</v>
      </c>
      <c r="J27" s="19">
        <v>86.721000000000004</v>
      </c>
      <c r="K27" s="35">
        <f>ABS(87-J27)</f>
        <v>0.27899999999999636</v>
      </c>
      <c r="L27" s="20">
        <f>INT(K27)</f>
        <v>0</v>
      </c>
      <c r="M27" s="21">
        <f>INT((K27-INT(K27))*60)</f>
        <v>16</v>
      </c>
      <c r="N27" s="22">
        <f>(((K27-INT(K27))*100)-INT((K27-INT(K27))*100))*60</f>
        <v>53.999999999978172</v>
      </c>
      <c r="O27" s="14" t="str">
        <f>L27&amp;"° "&amp;M27</f>
        <v>0° 16</v>
      </c>
      <c r="P27" s="23" t="str">
        <f>O27&amp;"' "&amp;INT(N27)&amp;""""</f>
        <v>0° 16' 53"</v>
      </c>
      <c r="Q27" s="24"/>
      <c r="R27" s="20">
        <f>INT(J27)</f>
        <v>86</v>
      </c>
      <c r="S27" s="21">
        <f>INT((J27-INT(J27))*60)</f>
        <v>43</v>
      </c>
      <c r="T27" s="22">
        <f>(((J27-INT(J27))*100)-INT((J27-INT(J27))*100))*60</f>
        <v>6.0000000000218279</v>
      </c>
      <c r="U27" s="14" t="str">
        <f>R27&amp;"° "&amp;S27</f>
        <v>86° 43</v>
      </c>
      <c r="V27" s="23" t="str">
        <f>U27&amp;"' "&amp;INT(T27)&amp;""""</f>
        <v>86° 43' 6"</v>
      </c>
    </row>
    <row r="28" spans="4:22" x14ac:dyDescent="0.25">
      <c r="D28" s="25"/>
      <c r="E28" s="1"/>
      <c r="F28" s="1"/>
      <c r="G28" s="26"/>
      <c r="H28" s="34"/>
      <c r="I28" s="32"/>
      <c r="J28" s="19"/>
      <c r="K28" s="28"/>
      <c r="L28" s="29"/>
      <c r="M28" s="30"/>
      <c r="N28" s="6"/>
      <c r="O28" s="6"/>
      <c r="P28" s="6"/>
      <c r="Q28" s="6"/>
      <c r="R28" s="6"/>
      <c r="S28" s="6"/>
      <c r="T28" s="6"/>
      <c r="U28" s="6"/>
      <c r="V28" s="7"/>
    </row>
    <row r="29" spans="4:22" x14ac:dyDescent="0.25">
      <c r="D29" s="33">
        <v>880000</v>
      </c>
      <c r="E29" s="1"/>
      <c r="F29" s="1"/>
      <c r="G29" s="18" t="str">
        <f>V29</f>
        <v>87° 50' 54"</v>
      </c>
      <c r="H29" s="34"/>
      <c r="I29" s="43" t="str">
        <f>P29</f>
        <v>0° 9' 5"</v>
      </c>
      <c r="J29" s="19">
        <v>87.849000000000004</v>
      </c>
      <c r="K29" s="35">
        <f>ABS(88-J29)</f>
        <v>0.15099999999999625</v>
      </c>
      <c r="L29" s="20">
        <f>INT(K29)</f>
        <v>0</v>
      </c>
      <c r="M29" s="21">
        <f>INT((K29-INT(K29))*60)</f>
        <v>9</v>
      </c>
      <c r="N29" s="22">
        <f>(((K29-INT(K29))*100)-INT((K29-INT(K29))*100))*60</f>
        <v>5.99999999997749</v>
      </c>
      <c r="O29" s="14" t="str">
        <f>L29&amp;"° "&amp;M29</f>
        <v>0° 9</v>
      </c>
      <c r="P29" s="23" t="str">
        <f>O29&amp;"' "&amp;INT(N29)&amp;""""</f>
        <v>0° 9' 5"</v>
      </c>
      <c r="Q29" s="24"/>
      <c r="R29" s="20">
        <f>INT(J29)</f>
        <v>87</v>
      </c>
      <c r="S29" s="21">
        <f>INT((J29-INT(J29))*60)</f>
        <v>50</v>
      </c>
      <c r="T29" s="22">
        <f>(((J29-INT(J29))*100)-INT((J29-INT(J29))*100))*60</f>
        <v>54.00000000002251</v>
      </c>
      <c r="U29" s="14" t="str">
        <f>R29&amp;"° "&amp;S29</f>
        <v>87° 50</v>
      </c>
      <c r="V29" s="23" t="str">
        <f>U29&amp;"' "&amp;INT(T29)&amp;""""</f>
        <v>87° 50' 54"</v>
      </c>
    </row>
    <row r="30" spans="4:22" x14ac:dyDescent="0.25">
      <c r="D30" s="25"/>
      <c r="E30" s="1"/>
      <c r="F30" s="1"/>
      <c r="G30" s="26"/>
      <c r="H30" s="34"/>
      <c r="I30" s="32"/>
      <c r="J30" s="19"/>
      <c r="K30" s="28"/>
      <c r="L30" s="29"/>
      <c r="M30" s="30"/>
      <c r="N30" s="6"/>
      <c r="O30" s="6"/>
      <c r="P30" s="6"/>
      <c r="Q30" s="6"/>
      <c r="R30" s="6"/>
      <c r="S30" s="6"/>
      <c r="T30" s="6"/>
      <c r="U30" s="6"/>
      <c r="V30" s="7"/>
    </row>
    <row r="31" spans="4:22" x14ac:dyDescent="0.25">
      <c r="D31" s="33">
        <v>890000</v>
      </c>
      <c r="E31" s="1"/>
      <c r="F31" s="1"/>
      <c r="G31" s="18" t="str">
        <f>V31</f>
        <v>88° 49' 59"</v>
      </c>
      <c r="H31" s="34"/>
      <c r="I31" s="43" t="str">
        <f>P31</f>
        <v>0° 10' 0"</v>
      </c>
      <c r="J31" s="19">
        <v>88.82</v>
      </c>
      <c r="K31" s="35">
        <f>ABS(89-J31)</f>
        <v>0.18000000000000682</v>
      </c>
      <c r="L31" s="20">
        <f>INT(K31)</f>
        <v>0</v>
      </c>
      <c r="M31" s="21">
        <f>INT((K31-INT(K31))*60)</f>
        <v>10</v>
      </c>
      <c r="N31" s="22">
        <f>(((K31-INT(K31))*100)-INT((K31-INT(K31))*100))*60</f>
        <v>4.0927261579781771E-11</v>
      </c>
      <c r="O31" s="14" t="str">
        <f>L31&amp;"° "&amp;M31</f>
        <v>0° 10</v>
      </c>
      <c r="P31" s="23" t="str">
        <f>O31&amp;"' "&amp;INT(N31)&amp;""""</f>
        <v>0° 10' 0"</v>
      </c>
      <c r="Q31" s="24"/>
      <c r="R31" s="20">
        <f>INT(J31)</f>
        <v>88</v>
      </c>
      <c r="S31" s="21">
        <f>INT((J31-INT(J31))*60)</f>
        <v>49</v>
      </c>
      <c r="T31" s="22">
        <f>(((J31-INT(J31))*100)-INT((J31-INT(J31))*100))*60</f>
        <v>59.999999999959073</v>
      </c>
      <c r="U31" s="14" t="str">
        <f>R31&amp;"° "&amp;S31</f>
        <v>88° 49</v>
      </c>
      <c r="V31" s="23" t="str">
        <f>U31&amp;"' "&amp;INT(T31)&amp;""""</f>
        <v>88° 49' 59"</v>
      </c>
    </row>
    <row r="32" spans="4:22" x14ac:dyDescent="0.25">
      <c r="D32" s="25"/>
      <c r="E32" s="1"/>
      <c r="F32" s="1"/>
      <c r="G32" s="26"/>
      <c r="H32" s="34"/>
      <c r="I32" s="32"/>
      <c r="J32" s="19"/>
      <c r="K32" s="28"/>
      <c r="L32" s="29"/>
      <c r="M32" s="30"/>
      <c r="N32" s="6"/>
      <c r="O32" s="6"/>
      <c r="P32" s="6"/>
      <c r="Q32" s="6"/>
      <c r="R32" s="6"/>
      <c r="S32" s="6"/>
      <c r="T32" s="6"/>
      <c r="U32" s="6"/>
      <c r="V32" s="7"/>
    </row>
    <row r="33" spans="4:22" x14ac:dyDescent="0.25">
      <c r="D33" s="33">
        <v>900000</v>
      </c>
      <c r="E33" s="1"/>
      <c r="F33" s="1"/>
      <c r="G33" s="18" t="str">
        <f>V33</f>
        <v>89° 49' 53"</v>
      </c>
      <c r="H33" s="34"/>
      <c r="I33" s="43" t="str">
        <f>P33</f>
        <v>0° 10' 6"</v>
      </c>
      <c r="J33" s="19">
        <v>89.828999999999994</v>
      </c>
      <c r="K33" s="35">
        <f>ABS(90-J33)</f>
        <v>0.17100000000000648</v>
      </c>
      <c r="L33" s="20">
        <f>INT(K33)</f>
        <v>0</v>
      </c>
      <c r="M33" s="21">
        <f>INT((K33-INT(K33))*60)</f>
        <v>10</v>
      </c>
      <c r="N33" s="22">
        <f>(((K33-INT(K33))*100)-INT((K33-INT(K33))*100))*60</f>
        <v>6.0000000000388809</v>
      </c>
      <c r="O33" s="14" t="str">
        <f>L33&amp;"° "&amp;M33</f>
        <v>0° 10</v>
      </c>
      <c r="P33" s="23" t="str">
        <f>O33&amp;"' "&amp;INT(N33)&amp;""""</f>
        <v>0° 10' 6"</v>
      </c>
      <c r="Q33" s="24"/>
      <c r="R33" s="20">
        <f>INT(J33)</f>
        <v>89</v>
      </c>
      <c r="S33" s="21">
        <f>INT((J33-INT(J33))*60)</f>
        <v>49</v>
      </c>
      <c r="T33" s="22">
        <f>(((J33-INT(J33))*100)-INT((J33-INT(J33))*100))*60</f>
        <v>53.999999999961119</v>
      </c>
      <c r="U33" s="14" t="str">
        <f>R33&amp;"° "&amp;S33</f>
        <v>89° 49</v>
      </c>
      <c r="V33" s="23" t="str">
        <f>U33&amp;"' "&amp;INT(T33)&amp;""""</f>
        <v>89° 49' 53"</v>
      </c>
    </row>
  </sheetData>
  <mergeCells count="5">
    <mergeCell ref="K8:O8"/>
    <mergeCell ref="L9:P9"/>
    <mergeCell ref="R9:V9"/>
    <mergeCell ref="E11:F11"/>
    <mergeCell ref="M5:V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MPA-BERTIN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Co.Me.P</dc:creator>
  <cp:lastModifiedBy>Co.Me.P</cp:lastModifiedBy>
  <dcterms:created xsi:type="dcterms:W3CDTF">2019-07-29T07:04:47Z</dcterms:created>
  <dcterms:modified xsi:type="dcterms:W3CDTF">2019-07-29T07:36:12Z</dcterms:modified>
</cp:coreProperties>
</file>