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drawings/drawing8.xml" ContentType="application/vnd.openxmlformats-officedocument.drawingml.chartshapes+xml"/>
  <Override PartName="/xl/charts/chart6.xml" ContentType="application/vnd.openxmlformats-officedocument.drawingml.chart+xml"/>
  <Override PartName="/xl/drawings/drawing9.xml" ContentType="application/vnd.openxmlformats-officedocument.drawingml.chartshapes+xml"/>
  <Override PartName="/xl/charts/chart7.xml" ContentType="application/vnd.openxmlformats-officedocument.drawingml.chart+xml"/>
  <Override PartName="/xl/theme/themeOverride1.xml" ContentType="application/vnd.openxmlformats-officedocument.themeOverride+xml"/>
  <Override PartName="/xl/drawings/drawing10.xml" ContentType="application/vnd.openxmlformats-officedocument.drawingml.chartshapes+xml"/>
  <Override PartName="/xl/charts/chart8.xml" ContentType="application/vnd.openxmlformats-officedocument.drawingml.chart+xml"/>
  <Override PartName="/xl/theme/themeOverride2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9.xml" ContentType="application/vnd.openxmlformats-officedocument.drawingml.chart+xml"/>
  <Override PartName="/xl/theme/themeOverride3.xml" ContentType="application/vnd.openxmlformats-officedocument.themeOverride+xml"/>
  <Override PartName="/xl/drawings/drawing13.xml" ContentType="application/vnd.openxmlformats-officedocument.drawingml.chartshapes+xml"/>
  <Override PartName="/xl/charts/chart10.xml" ContentType="application/vnd.openxmlformats-officedocument.drawingml.chart+xml"/>
  <Override PartName="/xl/theme/themeOverride4.xml" ContentType="application/vnd.openxmlformats-officedocument.themeOverride+xml"/>
  <Override PartName="/xl/drawings/drawing14.xml" ContentType="application/vnd.openxmlformats-officedocument.drawingml.chartshapes+xml"/>
  <Override PartName="/xl/charts/chart11.xml" ContentType="application/vnd.openxmlformats-officedocument.drawingml.chart+xml"/>
  <Override PartName="/xl/theme/themeOverride5.xml" ContentType="application/vnd.openxmlformats-officedocument.themeOverride+xml"/>
  <Override PartName="/xl/drawings/drawing15.xml" ContentType="application/vnd.openxmlformats-officedocument.drawingml.chartshapes+xml"/>
  <Override PartName="/xl/charts/chart12.xml" ContentType="application/vnd.openxmlformats-officedocument.drawingml.chart+xml"/>
  <Override PartName="/xl/theme/themeOverride6.xml" ContentType="application/vnd.openxmlformats-officedocument.themeOverride+xml"/>
  <Override PartName="/xl/drawings/drawing16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240" yWindow="90" windowWidth="19320" windowHeight="8160" tabRatio="836"/>
  </bookViews>
  <sheets>
    <sheet name="Nouveau" sheetId="3" r:id="rId1"/>
    <sheet name="Interface" sheetId="28" state="hidden" r:id="rId2"/>
    <sheet name="Janvier" sheetId="1" r:id="rId3"/>
    <sheet name="Février" sheetId="26" r:id="rId4"/>
    <sheet name="Mars" sheetId="25" r:id="rId5"/>
    <sheet name="File_Active" sheetId="27" r:id="rId6"/>
  </sheets>
  <definedNames>
    <definedName name="_xlnm._FilterDatabase" localSheetId="1" hidden="1">Interface!$A$2:$A$10</definedName>
    <definedName name="A_15">#REF!</definedName>
    <definedName name="A_18">#REF!</definedName>
    <definedName name="A_25">#REF!</definedName>
    <definedName name="A_8">#REF!</definedName>
    <definedName name="A_9">#REF!</definedName>
    <definedName name="A_Acceuil">#REF!</definedName>
    <definedName name="A_Boulogne">#REF!</definedName>
    <definedName name="A_Calais">#REF!</definedName>
    <definedName name="A_Coll">#REF!</definedName>
    <definedName name="A_Courriel">#REF!</definedName>
    <definedName name="A_Desvres">#REF!</definedName>
    <definedName name="A_Entourage">#REF!</definedName>
    <definedName name="A_Etaples">#REF!</definedName>
    <definedName name="A_F">#REF!</definedName>
    <definedName name="A_H">#REF!</definedName>
    <definedName name="A_Hesdin">#REF!</definedName>
    <definedName name="A_Ind">#REF!</definedName>
    <definedName name="A_Marquise">#REF!</definedName>
    <definedName name="A_Montreuil">#REF!</definedName>
    <definedName name="A_Outreau">#REF!</definedName>
    <definedName name="A_PAEJ">#REF!</definedName>
    <definedName name="A_Parents">#REF!</definedName>
    <definedName name="A_Portel">#REF!</definedName>
    <definedName name="A_Prof">#REF!</definedName>
    <definedName name="A_Tel">#REF!</definedName>
    <definedName name="AOUT_15">#REF!</definedName>
    <definedName name="AOUT_18">#REF!</definedName>
    <definedName name="AOUT_25">#REF!</definedName>
    <definedName name="AOUT_8">#REF!</definedName>
    <definedName name="AOUT_9">#REF!</definedName>
    <definedName name="AOUT_acceuil">#REF!</definedName>
    <definedName name="AOUT_Boulogne">#REF!</definedName>
    <definedName name="AOUT_Calais">#REF!</definedName>
    <definedName name="AOUT_Coll">#REF!</definedName>
    <definedName name="AOUT_Courriel">#REF!</definedName>
    <definedName name="AOUT_Desvres">#REF!</definedName>
    <definedName name="AOUT_Entourage">#REF!</definedName>
    <definedName name="AOUT_Etaples">#REF!</definedName>
    <definedName name="AOUT_F">#REF!</definedName>
    <definedName name="AOUT_H">#REF!</definedName>
    <definedName name="AOUT_Hesdin">#REF!</definedName>
    <definedName name="AOUT_Ind">#REF!</definedName>
    <definedName name="AOUT_Marquise">#REF!</definedName>
    <definedName name="AOUT_Montreuil">#REF!</definedName>
    <definedName name="AOUT_Outreau">#REF!</definedName>
    <definedName name="AOUT_PAEJ">#REF!</definedName>
    <definedName name="AOUT_Parents">#REF!</definedName>
    <definedName name="AOUT_Portel">#REF!</definedName>
    <definedName name="AOUT_Prof">#REF!</definedName>
    <definedName name="AOUT_Tel">#REF!</definedName>
    <definedName name="BD_Date" localSheetId="3">OFFSET(Février!$B$1,1,0,COUNTA(Février!$A:$A)-1,1)</definedName>
    <definedName name="BD_Date" localSheetId="4">OFFSET(Mars!$B$1,1,0,COUNTA(Mars!$A:$A)-1,1)</definedName>
    <definedName name="BD_Date">OFFSET(Janvier!$B$1,1,0,COUNTA(Janvier!$A:$A)-1,1)</definedName>
    <definedName name="BD_Nom" localSheetId="3">OFFSET(Février!$C$1,1,0,COUNTA(Février!$A:$A)-1,1)</definedName>
    <definedName name="BD_Nom" localSheetId="4">OFFSET(Mars!$C$1,1,0,COUNTA(Mars!$A:$A)-1,1)</definedName>
    <definedName name="BD_Nom">OFFSET(Janvier!$C$1,1,0,COUNTA(Janvier!$A:$A)-1,1)</definedName>
    <definedName name="Date">OFFSET(Janvier!$B:$B,1,,,)</definedName>
    <definedName name="DATES">OFFSET(Janvier!$B$1,1,0,COUNTA(Janvier!$A:$A)-1,1)</definedName>
    <definedName name="DEC_15">#REF!</definedName>
    <definedName name="DEC_18">#REF!</definedName>
    <definedName name="DEC_25">#REF!</definedName>
    <definedName name="DEC_8">#REF!</definedName>
    <definedName name="DEC_9">#REF!</definedName>
    <definedName name="DEC_acceuil">#REF!</definedName>
    <definedName name="DEC_Boulogne">#REF!</definedName>
    <definedName name="DEC_Calais">#REF!</definedName>
    <definedName name="DEC_Coll">#REF!</definedName>
    <definedName name="DEC_Courriel">#REF!</definedName>
    <definedName name="DEC_Desvres">#REF!</definedName>
    <definedName name="DEC_Entourage">#REF!</definedName>
    <definedName name="DEC_Etaples">#REF!</definedName>
    <definedName name="DEC_F">#REF!</definedName>
    <definedName name="DEC_H">#REF!</definedName>
    <definedName name="DEC_Hesdin">#REF!</definedName>
    <definedName name="DEC_Ind">#REF!</definedName>
    <definedName name="DEC_Marquise">#REF!</definedName>
    <definedName name="DEC_Montreuil">#REF!</definedName>
    <definedName name="DEC_Outreau">#REF!</definedName>
    <definedName name="DEC_PAEJ">#REF!</definedName>
    <definedName name="DEC_Parents">#REF!</definedName>
    <definedName name="DEC_Portel">#REF!</definedName>
    <definedName name="DEC_Prof">#REF!</definedName>
    <definedName name="DEC_Tel">#REF!</definedName>
    <definedName name="educateur">OFFSET(Interface!$J$1,1,,COUNTA(Interface!$J:$J)-1,)</definedName>
    <definedName name="F_Calais">Février!$AI$14</definedName>
    <definedName name="FEV_15">Février!$AN$20</definedName>
    <definedName name="FEV_18">Février!$AO$20</definedName>
    <definedName name="FEV_25">Février!$AP$20</definedName>
    <definedName name="FEV_8">Février!$AL$20</definedName>
    <definedName name="FEV_9">Février!$AM$20</definedName>
    <definedName name="Fev_Acceuil">Février!$AQ$5</definedName>
    <definedName name="FEV_Boulogne">Février!$AI$12</definedName>
    <definedName name="FEV_Coll">Février!$AH$5</definedName>
    <definedName name="FEV_Courriel">Février!$AO$5</definedName>
    <definedName name="FEV_Desvre">Février!$AI$16</definedName>
    <definedName name="FEV_Entourage">Février!$AN$5</definedName>
    <definedName name="FEV_Etaples">Février!$AI$18</definedName>
    <definedName name="FEV_F">Février!$AM$13</definedName>
    <definedName name="FEV_H">Février!$AL$13</definedName>
    <definedName name="FEV_Hesdin">Février!$AI$20</definedName>
    <definedName name="FEV_Ind">Février!$AI$5</definedName>
    <definedName name="FEV_Marquise">Février!$AI$24</definedName>
    <definedName name="FEV_Montreuil">Février!$AI$26</definedName>
    <definedName name="FEV_Outreau">Février!$AI$28</definedName>
    <definedName name="FEV_PAEJ">Février!$AK$5</definedName>
    <definedName name="FEV_Parents">Février!$AM$5</definedName>
    <definedName name="FEV_Portel">Février!$AI$22</definedName>
    <definedName name="FEV_Prof">Février!$AP$5</definedName>
    <definedName name="FEV_Tel">Février!$AL$5</definedName>
    <definedName name="Fiche_Nom">OFFSET(File_Active!$B$2,0,0,COUNTA(File_Active!#REF!),)</definedName>
    <definedName name="J_15">Janvier!$AN$20</definedName>
    <definedName name="J_18">Janvier!$AO$20</definedName>
    <definedName name="J_25">Janvier!$AP$20</definedName>
    <definedName name="J_8">Janvier!$AL$20</definedName>
    <definedName name="J_9">Janvier!$AM$20</definedName>
    <definedName name="J_acceuil">Janvier!$AH$5</definedName>
    <definedName name="J_Boulogne">Janvier!$AI$12</definedName>
    <definedName name="J_Calais">Janvier!$AI$14</definedName>
    <definedName name="J_Coll">Janvier!$AI$5</definedName>
    <definedName name="J_Courriel">Janvier!$AP$5</definedName>
    <definedName name="J_Desvres">Janvier!$AI$16</definedName>
    <definedName name="J_Entourage">Janvier!$AO$5</definedName>
    <definedName name="J_Etaples">Janvier!$AI$18</definedName>
    <definedName name="J_F">Janvier!$AL$13</definedName>
    <definedName name="J_H">Janvier!$AM$13</definedName>
    <definedName name="J_Hesdin">Janvier!$AI$20</definedName>
    <definedName name="J_Ind">Janvier!$AJ$5</definedName>
    <definedName name="J_Marquise">Janvier!$AI$24</definedName>
    <definedName name="J_Montreuil">Janvier!$AI$26</definedName>
    <definedName name="J_Outreau">Janvier!$AI$28</definedName>
    <definedName name="J_PAEJ">Janvier!$AL$5</definedName>
    <definedName name="J_Parent">Janvier!$AN$5</definedName>
    <definedName name="J_Portel">Janvier!$AI$22</definedName>
    <definedName name="J_Prof">Janvier!$AQ$5</definedName>
    <definedName name="J_Tel">Janvier!$AM$5</definedName>
    <definedName name="JUILLET_15">#REF!</definedName>
    <definedName name="JUILLET_18">#REF!</definedName>
    <definedName name="JUILLET_25">#REF!</definedName>
    <definedName name="JUILLET_25.">#REF!</definedName>
    <definedName name="JUILLET_8">#REF!</definedName>
    <definedName name="JUILLET_9">#REF!</definedName>
    <definedName name="JUILLET_acceuil">#REF!</definedName>
    <definedName name="JUILLET_Boulogne">#REF!</definedName>
    <definedName name="JUILLET_Calais">#REF!</definedName>
    <definedName name="JUILLET_Coll">#REF!</definedName>
    <definedName name="JUILLET_Courriel">#REF!</definedName>
    <definedName name="JUILLET_Desvres">#REF!</definedName>
    <definedName name="JUILLET_Entourage">#REF!</definedName>
    <definedName name="JUILLET_Etaples">#REF!</definedName>
    <definedName name="JUILLET_F">#REF!</definedName>
    <definedName name="JUILLET_H">#REF!</definedName>
    <definedName name="JUILLET_Hesdin">#REF!</definedName>
    <definedName name="JUILLET_Ind">#REF!</definedName>
    <definedName name="JUILLET_Marquise">#REF!</definedName>
    <definedName name="JUILLET_Montreuil">#REF!</definedName>
    <definedName name="JUILLET_Outreau">#REF!</definedName>
    <definedName name="JUILLET_PAEJ">#REF!</definedName>
    <definedName name="JUILLET_Parent">#REF!</definedName>
    <definedName name="JUILLET_Portel">#REF!</definedName>
    <definedName name="JUILLET_Prof">#REF!</definedName>
    <definedName name="JUILLET_Tel">#REF!</definedName>
    <definedName name="JUIN_15">#REF!</definedName>
    <definedName name="JUIN_18">#REF!</definedName>
    <definedName name="JUIN_25.">#REF!</definedName>
    <definedName name="JUIN_8">#REF!</definedName>
    <definedName name="JUIN_9">#REF!</definedName>
    <definedName name="JUIN_acceuil">#REF!</definedName>
    <definedName name="JUIN_Boulogne">#REF!</definedName>
    <definedName name="JUIN_Calais">#REF!</definedName>
    <definedName name="JUIN_Coll">#REF!</definedName>
    <definedName name="JUIN_Courriel">#REF!</definedName>
    <definedName name="JUIN_Desvres">#REF!</definedName>
    <definedName name="JUIN_Entourage">#REF!</definedName>
    <definedName name="JUIN_Etaples">#REF!</definedName>
    <definedName name="JUIN_F">#REF!</definedName>
    <definedName name="JUIN_H">#REF!</definedName>
    <definedName name="JUIN_Hesdin">#REF!</definedName>
    <definedName name="JUIN_Ind">#REF!</definedName>
    <definedName name="JUIN_Marquise">#REF!</definedName>
    <definedName name="JUIN_Montreuil">#REF!</definedName>
    <definedName name="JUIN_Outreau">#REF!</definedName>
    <definedName name="JUIN_PAEJ">#REF!</definedName>
    <definedName name="JUIN_Parents">#REF!</definedName>
    <definedName name="JUIN_Portel">#REF!</definedName>
    <definedName name="JUIN_Prof">#REF!</definedName>
    <definedName name="JUIN_Tel">#REF!</definedName>
    <definedName name="Lieux">OFFSET(Interface!$A$1,1,,COUNTA(Interface!$A:$A)-1,)</definedName>
    <definedName name="MAI_15">#REF!</definedName>
    <definedName name="MAI_18">#REF!</definedName>
    <definedName name="MAI_25">#REF!</definedName>
    <definedName name="MAI_8">#REF!</definedName>
    <definedName name="MAI_9">#REF!</definedName>
    <definedName name="MAI_acceuil">#REF!</definedName>
    <definedName name="MAI_Boulogne">#REF!</definedName>
    <definedName name="MAI_Calais">#REF!</definedName>
    <definedName name="MAI_Coll">#REF!</definedName>
    <definedName name="MAI_Courriel">#REF!</definedName>
    <definedName name="MAI_Desvres">#REF!</definedName>
    <definedName name="MAI_Entourage">#REF!</definedName>
    <definedName name="MAI_Etaples">#REF!</definedName>
    <definedName name="MAI_F">#REF!</definedName>
    <definedName name="MAI_H">#REF!</definedName>
    <definedName name="MAI_Hesdin">#REF!</definedName>
    <definedName name="MAI_Ind">#REF!</definedName>
    <definedName name="MAI_Marquise">#REF!</definedName>
    <definedName name="MAI_Montreuil">#REF!</definedName>
    <definedName name="MAI_Outreau">#REF!</definedName>
    <definedName name="MAI_PAEJ">#REF!</definedName>
    <definedName name="MAI_Parents">#REF!</definedName>
    <definedName name="MAI_Portel">#REF!</definedName>
    <definedName name="MAI_Prof">#REF!</definedName>
    <definedName name="MAI_Tel">#REF!</definedName>
    <definedName name="Mars_15">Mars!$AN$20</definedName>
    <definedName name="Mars_18">Mars!$AO$20</definedName>
    <definedName name="Mars_25">Mars!$AP$20</definedName>
    <definedName name="Mars_8">Mars!$AL$20</definedName>
    <definedName name="Mars_9">Mars!$AM$20</definedName>
    <definedName name="Mars_acceuil">Mars!$AQ$5</definedName>
    <definedName name="Mars_Boulogne">Mars!$AI$12</definedName>
    <definedName name="Mars_Calais">Mars!$AI$14</definedName>
    <definedName name="Mars_Coll">Mars!$AH$5</definedName>
    <definedName name="Mars_Courriel">Mars!$AO$5</definedName>
    <definedName name="Mars_Desvres">Mars!$AI$16</definedName>
    <definedName name="Mars_Entourage">Mars!$AN$5</definedName>
    <definedName name="Mars_Etaples">Mars!$AI$18</definedName>
    <definedName name="Mars_F">Mars!$AM$13</definedName>
    <definedName name="Mars_H">Mars!$AL$13</definedName>
    <definedName name="Mars_Hesdin">Mars!$AI$20</definedName>
    <definedName name="Mars_Ind">Mars!$AI$5</definedName>
    <definedName name="Mars_Marquise">Mars!$AI$24</definedName>
    <definedName name="Mars_Montreuil">Mars!$AI$26</definedName>
    <definedName name="Mars_Outreau">Mars!$AI$28</definedName>
    <definedName name="Mars_PAEJ">Mars!$AK$5</definedName>
    <definedName name="Mars_Parents">Mars!$AM$5</definedName>
    <definedName name="Mars_Portel">Mars!$AI$22</definedName>
    <definedName name="Mars_Prof">Mars!$AP$5</definedName>
    <definedName name="Mars_Tel">Mars!$AL$5</definedName>
    <definedName name="Mois">Interface!$G$2:$G$13</definedName>
    <definedName name="Nom_annuaire">OFFSET(Interface!$K$1,1,,COUNTA(Interface!$K:$K)-1,)</definedName>
    <definedName name="Noms">OFFSET(File_Active!$B$2,0,0,COUNTA(File_Active!A:A),0)</definedName>
    <definedName name="NOV_15">#REF!</definedName>
    <definedName name="NOV_18">#REF!</definedName>
    <definedName name="NOV_25">#REF!</definedName>
    <definedName name="NOV_8">#REF!</definedName>
    <definedName name="NOV_9">#REF!</definedName>
    <definedName name="NOV_acceuil">#REF!</definedName>
    <definedName name="NOV_Boulogne">#REF!</definedName>
    <definedName name="NOV_Calais">#REF!</definedName>
    <definedName name="NOV_Coll">#REF!</definedName>
    <definedName name="NOV_Courriel">#REF!</definedName>
    <definedName name="NOV_Desvres">#REF!</definedName>
    <definedName name="NOV_Entourage">#REF!</definedName>
    <definedName name="NOV_Etaples">#REF!</definedName>
    <definedName name="NOV_F">#REF!</definedName>
    <definedName name="NOV_H">#REF!</definedName>
    <definedName name="NOV_Hesdin">#REF!</definedName>
    <definedName name="NOV_Ind">#REF!</definedName>
    <definedName name="NOV_Marquise">#REF!</definedName>
    <definedName name="NOV_Montreuil">#REF!</definedName>
    <definedName name="NOV_Outreau">#REF!</definedName>
    <definedName name="NOV_PAEJ">#REF!</definedName>
    <definedName name="NOV_Parents">#REF!</definedName>
    <definedName name="NOV_Portel">#REF!</definedName>
    <definedName name="NOV_Prof">#REF!</definedName>
    <definedName name="NOV_Tel">#REF!</definedName>
    <definedName name="OCT_15">#REF!</definedName>
    <definedName name="OCT_18">#REF!</definedName>
    <definedName name="OCT_25">#REF!</definedName>
    <definedName name="OCT_8">#REF!</definedName>
    <definedName name="OCT_9">#REF!</definedName>
    <definedName name="OCT_acceuil">#REF!</definedName>
    <definedName name="OCT_Boulogne">#REF!</definedName>
    <definedName name="OCT_Calais">#REF!</definedName>
    <definedName name="OCT_Coll">#REF!</definedName>
    <definedName name="OCT_Courriel">#REF!</definedName>
    <definedName name="OCT_Desvres">#REF!</definedName>
    <definedName name="OCT_Entourage">#REF!</definedName>
    <definedName name="OCT_Etaples">#REF!</definedName>
    <definedName name="OCT_F">#REF!</definedName>
    <definedName name="OCT_H">#REF!</definedName>
    <definedName name="OCT_Hesdin">#REF!</definedName>
    <definedName name="OCT_Ind">#REF!</definedName>
    <definedName name="OCT_Marquise">#REF!</definedName>
    <definedName name="OCT_Montreuil">#REF!</definedName>
    <definedName name="OCT_Outreau">#REF!</definedName>
    <definedName name="OCT_PAEJ">#REF!</definedName>
    <definedName name="OCT_Parents">#REF!</definedName>
    <definedName name="OCT_Portel">#REF!</definedName>
    <definedName name="OCT_Prof">#REF!</definedName>
    <definedName name="OCT_Tel">#REF!</definedName>
    <definedName name="Septbre_15">#REF!</definedName>
    <definedName name="Septbre_18">#REF!</definedName>
    <definedName name="Septbre_25">#REF!</definedName>
    <definedName name="Septbre_8">#REF!</definedName>
    <definedName name="Septbre_9">#REF!</definedName>
    <definedName name="Septbre_acceuil">#REF!</definedName>
    <definedName name="Septbre_Boulogne">#REF!</definedName>
    <definedName name="Septbre_Calais">#REF!</definedName>
    <definedName name="Septbre_Coll">#REF!</definedName>
    <definedName name="Septbre_Courriel">#REF!</definedName>
    <definedName name="Septbre_Desvres">#REF!</definedName>
    <definedName name="Septbre_Entourage">#REF!</definedName>
    <definedName name="Septbre_Etaples">#REF!</definedName>
    <definedName name="Septbre_F">#REF!</definedName>
    <definedName name="Septbre_H">#REF!</definedName>
    <definedName name="Septbre_Hesdin">#REF!</definedName>
    <definedName name="Septbre_Ind">#REF!</definedName>
    <definedName name="Septbre_Marquise">#REF!</definedName>
    <definedName name="Septbre_Montreuil">#REF!</definedName>
    <definedName name="Septbre_Outreau">#REF!</definedName>
    <definedName name="Septbre_PAEJ">#REF!</definedName>
    <definedName name="Septbre_Parents">#REF!</definedName>
    <definedName name="Septbre_Portel">#REF!</definedName>
    <definedName name="Septbre_Prof">#REF!</definedName>
    <definedName name="Septbre_TEL">#REF!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Nouveau!$J$8</definedName>
    <definedName name="solver_typ" localSheetId="0" hidden="1">1</definedName>
    <definedName name="solver_val" localSheetId="0" hidden="1">0</definedName>
    <definedName name="solver_ver" localSheetId="0" hidden="1">3</definedName>
    <definedName name="Z_65C0662A_4FFB_4943_99CD_6F446BE97BEE_.wvu.FilterData" localSheetId="1" hidden="1">Interface!$A$2:$A$10</definedName>
    <definedName name="_xlnm.Print_Area" localSheetId="2">Janvier!$AH$3:$AR$29</definedName>
  </definedNames>
  <calcPr calcId="145621"/>
  <customWorkbookViews>
    <customWorkbookView name="Nouveau" guid="{65C0662A-4FFB-4943-99CD-6F446BE97BEE}" maximized="1" windowWidth="1362" windowHeight="553" tabRatio="836" activeSheetId="3"/>
  </customWorkbookViews>
</workbook>
</file>

<file path=xl/calcChain.xml><?xml version="1.0" encoding="utf-8"?>
<calcChain xmlns="http://schemas.openxmlformats.org/spreadsheetml/2006/main">
  <c r="AM13" i="26" l="1"/>
  <c r="AL13" i="26"/>
  <c r="AM13" i="25"/>
  <c r="AL13" i="25"/>
  <c r="AH5" i="26" l="1"/>
  <c r="AL5" i="25" l="1"/>
  <c r="AL5" i="26"/>
  <c r="AI28" i="1"/>
  <c r="AI26" i="1"/>
  <c r="AI24" i="1"/>
  <c r="AI22" i="1"/>
  <c r="AI20" i="1"/>
  <c r="AI18" i="1"/>
  <c r="AI16" i="1"/>
  <c r="AI14" i="1"/>
  <c r="AI12" i="1"/>
  <c r="AM5" i="1"/>
  <c r="AM28" i="25" l="1"/>
  <c r="AM26" i="25"/>
  <c r="AJ5" i="25"/>
  <c r="AI5" i="25"/>
  <c r="AH5" i="25"/>
  <c r="AM28" i="26"/>
  <c r="AM26" i="26"/>
  <c r="AJ5" i="26"/>
  <c r="AI5" i="26"/>
  <c r="AM28" i="1" l="1"/>
  <c r="AM26" i="1"/>
  <c r="AL20" i="1"/>
  <c r="AQ5" i="1"/>
  <c r="AK5" i="1"/>
  <c r="AJ5" i="1"/>
  <c r="AI5" i="1"/>
  <c r="AL13" i="1" l="1"/>
  <c r="AM13" i="1"/>
  <c r="S1" i="25" l="1"/>
  <c r="V1" i="1"/>
  <c r="AI28" i="25" l="1"/>
  <c r="AI26" i="25"/>
  <c r="AI24" i="25"/>
  <c r="AI22" i="25"/>
  <c r="AI20" i="25"/>
  <c r="AI18" i="25"/>
  <c r="AI16" i="25"/>
  <c r="AI14" i="25"/>
  <c r="AI12" i="25"/>
  <c r="AI28" i="26"/>
  <c r="AI26" i="26"/>
  <c r="AI24" i="26"/>
  <c r="AI22" i="26"/>
  <c r="AI20" i="26"/>
  <c r="AI18" i="26"/>
  <c r="AI16" i="26"/>
  <c r="AI14" i="26"/>
  <c r="AI12" i="26"/>
  <c r="AQ5" i="26" l="1"/>
  <c r="AH5" i="1" l="1"/>
  <c r="AQ5" i="25" l="1"/>
  <c r="AP5" i="25"/>
  <c r="AO5" i="25"/>
  <c r="AN5" i="25"/>
  <c r="AM5" i="25"/>
  <c r="AK5" i="25"/>
  <c r="AP20" i="25"/>
  <c r="AL20" i="25"/>
  <c r="AP5" i="26"/>
  <c r="AO5" i="26"/>
  <c r="AN5" i="26"/>
  <c r="AM5" i="26"/>
  <c r="AK5" i="26"/>
  <c r="AP20" i="26"/>
  <c r="AL20" i="26"/>
  <c r="V1" i="26"/>
  <c r="AP5" i="1"/>
  <c r="AN5" i="1"/>
  <c r="AL5" i="1" l="1"/>
  <c r="AP20" i="1"/>
  <c r="AM20" i="25"/>
  <c r="AM20" i="26"/>
  <c r="AM20" i="1"/>
  <c r="AN20" i="25" l="1"/>
  <c r="AN20" i="26"/>
  <c r="AN20" i="1"/>
  <c r="AO20" i="26" l="1"/>
  <c r="AO20" i="25"/>
  <c r="AO20" i="1"/>
  <c r="AO5" i="1" l="1"/>
</calcChain>
</file>

<file path=xl/sharedStrings.xml><?xml version="1.0" encoding="utf-8"?>
<sst xmlns="http://schemas.openxmlformats.org/spreadsheetml/2006/main" count="209" uniqueCount="92">
  <si>
    <t>Date</t>
  </si>
  <si>
    <t>Nom</t>
  </si>
  <si>
    <t xml:space="preserve"> Sexe</t>
  </si>
  <si>
    <t>Acc. Coll</t>
  </si>
  <si>
    <t>Acc. Ind</t>
  </si>
  <si>
    <t>Hors PAEJ</t>
  </si>
  <si>
    <t>Age</t>
  </si>
  <si>
    <t>Aide par Tel</t>
  </si>
  <si>
    <t>Parents</t>
  </si>
  <si>
    <t>Entourage</t>
  </si>
  <si>
    <t>Courriel</t>
  </si>
  <si>
    <t>Prof.</t>
  </si>
  <si>
    <t>Autre</t>
  </si>
  <si>
    <t>Educ</t>
  </si>
  <si>
    <t>N°</t>
  </si>
  <si>
    <t xml:space="preserve">Homme </t>
  </si>
  <si>
    <t>Femme</t>
  </si>
  <si>
    <t>Tranche d'age</t>
  </si>
  <si>
    <t>moins de 8 ans</t>
  </si>
  <si>
    <t xml:space="preserve">9-14 </t>
  </si>
  <si>
    <t>15-17</t>
  </si>
  <si>
    <t>18-25</t>
  </si>
  <si>
    <t>plus de 25 ans</t>
  </si>
  <si>
    <t>Nombre d'acceuil</t>
  </si>
  <si>
    <t>Homme</t>
  </si>
  <si>
    <t>Boulogne</t>
  </si>
  <si>
    <t>Etaples</t>
  </si>
  <si>
    <t>Montreuil</t>
  </si>
  <si>
    <t>Hesdin</t>
  </si>
  <si>
    <t>Desvres</t>
  </si>
  <si>
    <t xml:space="preserve">Marquise </t>
  </si>
  <si>
    <t>Le Portel</t>
  </si>
  <si>
    <t>Outreau</t>
  </si>
  <si>
    <t>Calais</t>
  </si>
  <si>
    <t>Lieux de permanence</t>
  </si>
  <si>
    <t xml:space="preserve">Lieux de permanence </t>
  </si>
  <si>
    <t>Nombre d'acceuil par lieu de permanence</t>
  </si>
  <si>
    <t>BOULOGNE</t>
  </si>
  <si>
    <t>CALAIS</t>
  </si>
  <si>
    <t>DESVRES</t>
  </si>
  <si>
    <t>ETAPLES</t>
  </si>
  <si>
    <t>HESDIN</t>
  </si>
  <si>
    <t>LE PORTEL</t>
  </si>
  <si>
    <t>MARQUISE</t>
  </si>
  <si>
    <t>MONTREUIL</t>
  </si>
  <si>
    <t>OUTREAU</t>
  </si>
  <si>
    <t xml:space="preserve"> </t>
  </si>
  <si>
    <t>Tranches d'âges</t>
  </si>
  <si>
    <t>Mois</t>
  </si>
  <si>
    <t>Lieux</t>
  </si>
  <si>
    <t>Educateurs</t>
  </si>
  <si>
    <t>damien</t>
  </si>
  <si>
    <t>Nom Annuaire</t>
  </si>
  <si>
    <t>Wacquinghen</t>
  </si>
  <si>
    <t>Damien</t>
  </si>
  <si>
    <t>Fanny</t>
  </si>
  <si>
    <t>Adele</t>
  </si>
  <si>
    <t>Sexe</t>
  </si>
  <si>
    <t>Rendez-vous</t>
  </si>
  <si>
    <t>Acc Familial</t>
  </si>
  <si>
    <t>Collectif</t>
  </si>
  <si>
    <t>Individuel</t>
  </si>
  <si>
    <t>Familial</t>
  </si>
  <si>
    <t>Types d'accueils</t>
  </si>
  <si>
    <t>Rendez-Vous</t>
  </si>
  <si>
    <t>Avec Rdv</t>
  </si>
  <si>
    <t>Sans Rdv</t>
  </si>
  <si>
    <t>Types Accueils</t>
  </si>
  <si>
    <t>Acc. Familial</t>
  </si>
  <si>
    <t>Nouvel Enregistrement</t>
  </si>
  <si>
    <t>Formulaire d'impression</t>
  </si>
  <si>
    <t>Formulaire de recherche</t>
  </si>
  <si>
    <t>Déverouiller/Verrouiller</t>
  </si>
  <si>
    <t>types d'accueils</t>
  </si>
  <si>
    <t>Maud</t>
  </si>
  <si>
    <t>Stagiaire 1</t>
  </si>
  <si>
    <t>Stagiaire 2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</si>
  <si>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</si>
  <si>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</si>
  <si>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</si>
  <si>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</si>
  <si>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</si>
  <si>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</si>
  <si>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</si>
  <si>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</si>
  <si>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</si>
  <si>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</si>
  <si>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</si>
  <si>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</si>
  <si>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Queval</t>
  </si>
  <si>
    <t xml:space="preserve">Base de données </t>
  </si>
  <si>
    <t>Hubert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</si>
</sst>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2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6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sz val="1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11"/>
      <color theme="4" tint="0.39997558519241921"/>
      <name val="Calibri"/>
      <family val="2"/>
    </font>
    <font>
      <b/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/>
      </patternFill>
    </fill>
    <fill>
      <patternFill patternType="solid">
        <fgColor rgb="FF0070C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39997558519241921"/>
        <bgColor theme="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theme="0" tint="-4.9989318521683403E-2"/>
      </left>
      <right/>
      <top style="medium">
        <color theme="0" tint="-4.9989318521683403E-2"/>
      </top>
      <bottom/>
      <diagonal/>
    </border>
    <border>
      <left/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medium">
        <color theme="0" tint="-4.9989318521683403E-2"/>
      </left>
      <right/>
      <top/>
      <bottom style="medium">
        <color theme="0" tint="-4.9989318521683403E-2"/>
      </bottom>
      <diagonal/>
    </border>
    <border>
      <left/>
      <right/>
      <top/>
      <bottom style="medium">
        <color theme="0" tint="-4.9989318521683403E-2"/>
      </bottom>
      <diagonal/>
    </border>
    <border>
      <left/>
      <right style="medium">
        <color theme="0" tint="-4.9989318521683403E-2"/>
      </right>
      <top/>
      <bottom style="medium">
        <color theme="0" tint="-4.9989318521683403E-2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2">
    <xf numFmtId="0" fontId="0" fillId="0" borderId="0"/>
    <xf numFmtId="0" fontId="6" fillId="4" borderId="0" applyNumberFormat="0" applyBorder="0" applyAlignment="0" applyProtection="0"/>
  </cellStyleXfs>
  <cellXfs count="114">
    <xf numFmtId="0" fontId="0" fillId="0" borderId="0" xfId="0"/>
    <xf numFmtId="0" fontId="2" fillId="3" borderId="0" xfId="0" applyFont="1" applyFill="1" applyBorder="1"/>
    <xf numFmtId="14" fontId="4" fillId="3" borderId="0" xfId="0" applyNumberFormat="1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vertical="center"/>
    </xf>
    <xf numFmtId="0" fontId="8" fillId="5" borderId="0" xfId="0" applyFont="1" applyFill="1" applyBorder="1" applyAlignment="1" applyProtection="1">
      <alignment horizontal="center" vertical="center"/>
    </xf>
    <xf numFmtId="0" fontId="10" fillId="5" borderId="0" xfId="0" applyFont="1" applyFill="1" applyBorder="1" applyAlignment="1" applyProtection="1">
      <alignment horizontal="center" vertical="center"/>
    </xf>
    <xf numFmtId="22" fontId="0" fillId="0" borderId="0" xfId="0" applyNumberFormat="1"/>
    <xf numFmtId="14" fontId="0" fillId="0" borderId="0" xfId="0" applyNumberFormat="1"/>
    <xf numFmtId="0" fontId="8" fillId="5" borderId="8" xfId="0" applyFont="1" applyFill="1" applyBorder="1" applyAlignment="1" applyProtection="1">
      <alignment horizontal="center" vertical="center"/>
      <protection hidden="1"/>
    </xf>
    <xf numFmtId="0" fontId="10" fillId="5" borderId="8" xfId="0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Border="1" applyProtection="1">
      <protection hidden="1"/>
    </xf>
    <xf numFmtId="14" fontId="4" fillId="3" borderId="0" xfId="0" applyNumberFormat="1" applyFont="1" applyFill="1" applyBorder="1" applyAlignment="1" applyProtection="1">
      <alignment horizontal="center" vertical="center"/>
      <protection hidden="1"/>
    </xf>
    <xf numFmtId="17" fontId="2" fillId="3" borderId="0" xfId="0" applyNumberFormat="1" applyFont="1" applyFill="1" applyBorder="1" applyProtection="1">
      <protection hidden="1"/>
    </xf>
    <xf numFmtId="0" fontId="2" fillId="3" borderId="0" xfId="0" applyFont="1" applyFill="1" applyBorder="1" applyAlignment="1" applyProtection="1">
      <protection hidden="1"/>
    </xf>
    <xf numFmtId="0" fontId="0" fillId="0" borderId="0" xfId="0" applyProtection="1">
      <protection hidden="1"/>
    </xf>
    <xf numFmtId="0" fontId="0" fillId="0" borderId="0" xfId="0" applyNumberFormat="1" applyProtection="1">
      <protection hidden="1"/>
    </xf>
    <xf numFmtId="0" fontId="0" fillId="0" borderId="0" xfId="0" applyAlignment="1" applyProtection="1">
      <alignment horizontal="left"/>
      <protection hidden="1"/>
    </xf>
    <xf numFmtId="14" fontId="4" fillId="3" borderId="0" xfId="0" applyNumberFormat="1" applyFont="1" applyFill="1" applyBorder="1" applyAlignment="1" applyProtection="1">
      <alignment vertical="center"/>
      <protection hidden="1"/>
    </xf>
    <xf numFmtId="0" fontId="14" fillId="0" borderId="0" xfId="0" applyFont="1"/>
    <xf numFmtId="14" fontId="2" fillId="3" borderId="0" xfId="0" applyNumberFormat="1" applyFont="1" applyFill="1" applyBorder="1" applyAlignment="1" applyProtection="1">
      <alignment horizontal="center" vertical="center"/>
      <protection hidden="1"/>
    </xf>
    <xf numFmtId="14" fontId="4" fillId="3" borderId="6" xfId="0" applyNumberFormat="1" applyFont="1" applyFill="1" applyBorder="1" applyAlignment="1" applyProtection="1">
      <alignment horizontal="center" vertical="center"/>
      <protection hidden="1"/>
    </xf>
    <xf numFmtId="14" fontId="4" fillId="3" borderId="10" xfId="0" applyNumberFormat="1" applyFont="1" applyFill="1" applyBorder="1" applyAlignment="1" applyProtection="1">
      <alignment vertical="center"/>
      <protection hidden="1"/>
    </xf>
    <xf numFmtId="14" fontId="4" fillId="3" borderId="11" xfId="0" applyNumberFormat="1" applyFont="1" applyFill="1" applyBorder="1" applyAlignment="1" applyProtection="1">
      <alignment vertical="center"/>
      <protection hidden="1"/>
    </xf>
    <xf numFmtId="0" fontId="8" fillId="5" borderId="12" xfId="0" applyFont="1" applyFill="1" applyBorder="1" applyAlignment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164" fontId="10" fillId="5" borderId="8" xfId="0" applyNumberFormat="1" applyFont="1" applyFill="1" applyBorder="1" applyAlignment="1" applyProtection="1">
      <alignment horizontal="center" vertical="center"/>
      <protection hidden="1"/>
    </xf>
    <xf numFmtId="164" fontId="3" fillId="3" borderId="0" xfId="0" applyNumberFormat="1" applyFont="1" applyFill="1" applyBorder="1" applyAlignment="1" applyProtection="1">
      <alignment horizontal="center" vertical="center"/>
      <protection hidden="1"/>
    </xf>
    <xf numFmtId="164" fontId="10" fillId="5" borderId="0" xfId="0" applyNumberFormat="1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164" fontId="3" fillId="3" borderId="0" xfId="0" applyNumberFormat="1" applyFont="1" applyFill="1" applyBorder="1" applyAlignment="1">
      <alignment horizontal="center" vertical="center"/>
    </xf>
    <xf numFmtId="0" fontId="0" fillId="8" borderId="27" xfId="0" applyFont="1" applyFill="1" applyBorder="1"/>
    <xf numFmtId="0" fontId="0" fillId="7" borderId="27" xfId="0" applyFont="1" applyFill="1" applyBorder="1"/>
    <xf numFmtId="0" fontId="19" fillId="9" borderId="27" xfId="0" applyFont="1" applyFill="1" applyBorder="1" applyAlignment="1">
      <alignment horizontal="center" vertical="center"/>
    </xf>
    <xf numFmtId="0" fontId="16" fillId="10" borderId="0" xfId="1" applyFont="1" applyFill="1" applyBorder="1" applyAlignment="1" applyProtection="1">
      <alignment vertical="center"/>
      <protection hidden="1"/>
    </xf>
    <xf numFmtId="0" fontId="6" fillId="10" borderId="0" xfId="1" applyFill="1" applyProtection="1">
      <protection hidden="1"/>
    </xf>
    <xf numFmtId="0" fontId="17" fillId="10" borderId="0" xfId="1" applyFont="1" applyFill="1" applyBorder="1" applyAlignment="1" applyProtection="1">
      <protection hidden="1"/>
    </xf>
    <xf numFmtId="0" fontId="15" fillId="10" borderId="0" xfId="1" applyFont="1" applyFill="1" applyProtection="1">
      <protection hidden="1"/>
    </xf>
    <xf numFmtId="0" fontId="13" fillId="10" borderId="0" xfId="1" applyFont="1" applyFill="1" applyProtection="1">
      <protection hidden="1"/>
    </xf>
    <xf numFmtId="0" fontId="6" fillId="10" borderId="23" xfId="1" applyFill="1" applyBorder="1" applyProtection="1">
      <protection hidden="1"/>
    </xf>
    <xf numFmtId="0" fontId="0" fillId="10" borderId="0" xfId="0" applyFill="1" applyProtection="1">
      <protection hidden="1"/>
    </xf>
    <xf numFmtId="0" fontId="0" fillId="10" borderId="23" xfId="0" applyFill="1" applyBorder="1" applyProtection="1">
      <protection hidden="1"/>
    </xf>
    <xf numFmtId="0" fontId="18" fillId="10" borderId="0" xfId="1" applyFont="1" applyFill="1" applyBorder="1" applyProtection="1">
      <protection hidden="1"/>
    </xf>
    <xf numFmtId="0" fontId="6" fillId="10" borderId="0" xfId="1" applyFill="1" applyAlignment="1" applyProtection="1">
      <protection hidden="1"/>
    </xf>
    <xf numFmtId="0" fontId="11" fillId="10" borderId="0" xfId="1" applyFont="1" applyFill="1" applyAlignment="1" applyProtection="1">
      <protection hidden="1"/>
    </xf>
    <xf numFmtId="0" fontId="6" fillId="10" borderId="0" xfId="1" applyFill="1" applyAlignment="1" applyProtection="1">
      <alignment horizontal="center"/>
      <protection hidden="1"/>
    </xf>
    <xf numFmtId="0" fontId="12" fillId="10" borderId="0" xfId="1" applyFont="1" applyFill="1" applyProtection="1">
      <protection hidden="1"/>
    </xf>
    <xf numFmtId="0" fontId="6" fillId="10" borderId="0" xfId="1" applyFill="1" applyBorder="1" applyProtection="1">
      <protection hidden="1"/>
    </xf>
    <xf numFmtId="0" fontId="6" fillId="10" borderId="0" xfId="1" applyFill="1" applyBorder="1" applyAlignment="1" applyProtection="1">
      <protection hidden="1"/>
    </xf>
    <xf numFmtId="0" fontId="12" fillId="10" borderId="0" xfId="0" applyFont="1" applyFill="1" applyProtection="1">
      <protection hidden="1"/>
    </xf>
    <xf numFmtId="0" fontId="1" fillId="10" borderId="0" xfId="0" applyFont="1" applyFill="1" applyAlignment="1" applyProtection="1">
      <alignment horizontal="center" vertical="center"/>
      <protection hidden="1"/>
    </xf>
    <xf numFmtId="0" fontId="0" fillId="10" borderId="0" xfId="0" applyFill="1" applyBorder="1" applyProtection="1">
      <protection hidden="1"/>
    </xf>
    <xf numFmtId="0" fontId="0" fillId="10" borderId="0" xfId="0" applyFill="1" applyBorder="1" applyAlignment="1" applyProtection="1">
      <protection hidden="1"/>
    </xf>
    <xf numFmtId="0" fontId="0" fillId="10" borderId="25" xfId="0" applyFill="1" applyBorder="1" applyProtection="1">
      <protection hidden="1"/>
    </xf>
    <xf numFmtId="0" fontId="0" fillId="10" borderId="25" xfId="0" applyFill="1" applyBorder="1" applyAlignment="1" applyProtection="1">
      <protection hidden="1"/>
    </xf>
    <xf numFmtId="0" fontId="0" fillId="10" borderId="26" xfId="0" applyFill="1" applyBorder="1" applyProtection="1">
      <protection hidden="1"/>
    </xf>
    <xf numFmtId="0" fontId="0" fillId="10" borderId="20" xfId="0" applyFill="1" applyBorder="1" applyProtection="1">
      <protection hidden="1"/>
    </xf>
    <xf numFmtId="0" fontId="0" fillId="10" borderId="21" xfId="0" applyFill="1" applyBorder="1" applyProtection="1">
      <protection hidden="1"/>
    </xf>
    <xf numFmtId="0" fontId="0" fillId="10" borderId="19" xfId="0" applyFill="1" applyBorder="1" applyProtection="1">
      <protection hidden="1"/>
    </xf>
    <xf numFmtId="0" fontId="0" fillId="10" borderId="22" xfId="0" applyFill="1" applyBorder="1" applyProtection="1">
      <protection hidden="1"/>
    </xf>
    <xf numFmtId="0" fontId="0" fillId="10" borderId="24" xfId="0" applyFill="1" applyBorder="1" applyProtection="1">
      <protection hidden="1"/>
    </xf>
    <xf numFmtId="0" fontId="21" fillId="11" borderId="13" xfId="1" applyFont="1" applyFill="1" applyBorder="1" applyAlignment="1" applyProtection="1">
      <alignment horizontal="center" vertical="center"/>
      <protection hidden="1"/>
    </xf>
    <xf numFmtId="0" fontId="21" fillId="11" borderId="14" xfId="1" applyFont="1" applyFill="1" applyBorder="1" applyAlignment="1" applyProtection="1">
      <alignment horizontal="center" vertical="center"/>
      <protection hidden="1"/>
    </xf>
    <xf numFmtId="0" fontId="21" fillId="11" borderId="15" xfId="1" applyFont="1" applyFill="1" applyBorder="1" applyAlignment="1" applyProtection="1">
      <alignment horizontal="center" vertical="center"/>
      <protection hidden="1"/>
    </xf>
    <xf numFmtId="0" fontId="21" fillId="11" borderId="16" xfId="1" applyFont="1" applyFill="1" applyBorder="1" applyAlignment="1" applyProtection="1">
      <alignment horizontal="center" vertical="center"/>
      <protection hidden="1"/>
    </xf>
    <xf numFmtId="0" fontId="21" fillId="11" borderId="17" xfId="1" applyFont="1" applyFill="1" applyBorder="1" applyAlignment="1" applyProtection="1">
      <alignment horizontal="center" vertical="center"/>
      <protection hidden="1"/>
    </xf>
    <xf numFmtId="0" fontId="21" fillId="11" borderId="18" xfId="1" applyFont="1" applyFill="1" applyBorder="1" applyAlignment="1" applyProtection="1">
      <alignment horizontal="center" vertical="center"/>
      <protection hidden="1"/>
    </xf>
    <xf numFmtId="0" fontId="21" fillId="11" borderId="13" xfId="0" applyFont="1" applyFill="1" applyBorder="1" applyAlignment="1" applyProtection="1">
      <alignment horizontal="center" vertical="center"/>
      <protection hidden="1"/>
    </xf>
    <xf numFmtId="0" fontId="21" fillId="11" borderId="14" xfId="0" applyFont="1" applyFill="1" applyBorder="1" applyAlignment="1" applyProtection="1">
      <alignment horizontal="center" vertical="center"/>
      <protection hidden="1"/>
    </xf>
    <xf numFmtId="0" fontId="21" fillId="11" borderId="15" xfId="0" applyFont="1" applyFill="1" applyBorder="1" applyAlignment="1" applyProtection="1">
      <alignment horizontal="center" vertical="center"/>
      <protection hidden="1"/>
    </xf>
    <xf numFmtId="0" fontId="21" fillId="11" borderId="16" xfId="0" applyFont="1" applyFill="1" applyBorder="1" applyAlignment="1" applyProtection="1">
      <alignment horizontal="center" vertical="center"/>
      <protection hidden="1"/>
    </xf>
    <xf numFmtId="0" fontId="21" fillId="11" borderId="17" xfId="0" applyFont="1" applyFill="1" applyBorder="1" applyAlignment="1" applyProtection="1">
      <alignment horizontal="center" vertical="center"/>
      <protection hidden="1"/>
    </xf>
    <xf numFmtId="0" fontId="21" fillId="11" borderId="18" xfId="0" applyFont="1" applyFill="1" applyBorder="1" applyAlignment="1" applyProtection="1">
      <alignment horizontal="center" vertical="center"/>
      <protection hidden="1"/>
    </xf>
    <xf numFmtId="0" fontId="21" fillId="11" borderId="19" xfId="0" applyFont="1" applyFill="1" applyBorder="1" applyAlignment="1" applyProtection="1">
      <alignment horizontal="center" vertical="center"/>
      <protection hidden="1"/>
    </xf>
    <xf numFmtId="0" fontId="21" fillId="11" borderId="20" xfId="0" applyFont="1" applyFill="1" applyBorder="1" applyAlignment="1" applyProtection="1">
      <alignment horizontal="center" vertical="center"/>
      <protection hidden="1"/>
    </xf>
    <xf numFmtId="0" fontId="21" fillId="11" borderId="21" xfId="0" applyFont="1" applyFill="1" applyBorder="1" applyAlignment="1" applyProtection="1">
      <alignment horizontal="center" vertical="center"/>
      <protection hidden="1"/>
    </xf>
    <xf numFmtId="0" fontId="21" fillId="11" borderId="24" xfId="0" applyFont="1" applyFill="1" applyBorder="1" applyAlignment="1" applyProtection="1">
      <alignment horizontal="center" vertical="center"/>
      <protection hidden="1"/>
    </xf>
    <xf numFmtId="0" fontId="21" fillId="11" borderId="25" xfId="0" applyFont="1" applyFill="1" applyBorder="1" applyAlignment="1" applyProtection="1">
      <alignment horizontal="center" vertical="center"/>
      <protection hidden="1"/>
    </xf>
    <xf numFmtId="0" fontId="21" fillId="11" borderId="26" xfId="0" applyFont="1" applyFill="1" applyBorder="1" applyAlignment="1" applyProtection="1">
      <alignment horizontal="center" vertical="center"/>
      <protection hidden="1"/>
    </xf>
    <xf numFmtId="0" fontId="20" fillId="11" borderId="19" xfId="1" applyFont="1" applyFill="1" applyBorder="1" applyAlignment="1" applyProtection="1">
      <alignment horizontal="center" vertical="center"/>
      <protection hidden="1"/>
    </xf>
    <xf numFmtId="0" fontId="20" fillId="11" borderId="20" xfId="1" applyFont="1" applyFill="1" applyBorder="1" applyAlignment="1" applyProtection="1">
      <alignment horizontal="center" vertical="center"/>
      <protection hidden="1"/>
    </xf>
    <xf numFmtId="0" fontId="20" fillId="11" borderId="21" xfId="1" applyFont="1" applyFill="1" applyBorder="1" applyAlignment="1" applyProtection="1">
      <alignment horizontal="center" vertical="center"/>
      <protection hidden="1"/>
    </xf>
    <xf numFmtId="0" fontId="20" fillId="11" borderId="22" xfId="1" applyFont="1" applyFill="1" applyBorder="1" applyAlignment="1" applyProtection="1">
      <alignment horizontal="center" vertical="center"/>
      <protection hidden="1"/>
    </xf>
    <xf numFmtId="0" fontId="20" fillId="11" borderId="0" xfId="1" applyFont="1" applyFill="1" applyBorder="1" applyAlignment="1" applyProtection="1">
      <alignment horizontal="center" vertical="center"/>
      <protection hidden="1"/>
    </xf>
    <xf numFmtId="0" fontId="20" fillId="11" borderId="23" xfId="1" applyFont="1" applyFill="1" applyBorder="1" applyAlignment="1" applyProtection="1">
      <alignment horizontal="center" vertical="center"/>
      <protection hidden="1"/>
    </xf>
    <xf numFmtId="0" fontId="20" fillId="11" borderId="24" xfId="1" applyFont="1" applyFill="1" applyBorder="1" applyAlignment="1" applyProtection="1">
      <alignment horizontal="center" vertical="center"/>
      <protection hidden="1"/>
    </xf>
    <xf numFmtId="0" fontId="20" fillId="11" borderId="25" xfId="1" applyFont="1" applyFill="1" applyBorder="1" applyAlignment="1" applyProtection="1">
      <alignment horizontal="center" vertical="center"/>
      <protection hidden="1"/>
    </xf>
    <xf numFmtId="0" fontId="20" fillId="11" borderId="26" xfId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7" fillId="2" borderId="1" xfId="0" applyFont="1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10" fillId="5" borderId="1" xfId="0" applyFont="1" applyFill="1" applyBorder="1" applyAlignment="1" applyProtection="1">
      <alignment horizontal="center" vertical="center"/>
      <protection hidden="1"/>
    </xf>
    <xf numFmtId="14" fontId="3" fillId="3" borderId="0" xfId="0" applyNumberFormat="1" applyFont="1" applyFill="1" applyBorder="1" applyAlignment="1" applyProtection="1">
      <alignment horizontal="center" vertical="center"/>
      <protection hidden="1"/>
    </xf>
    <xf numFmtId="0" fontId="4" fillId="3" borderId="0" xfId="0" applyNumberFormat="1" applyFont="1" applyFill="1" applyBorder="1" applyAlignment="1" applyProtection="1">
      <alignment horizontal="center" vertical="center"/>
      <protection hidden="1"/>
    </xf>
    <xf numFmtId="0" fontId="8" fillId="5" borderId="2" xfId="0" applyFont="1" applyFill="1" applyBorder="1" applyAlignment="1" applyProtection="1">
      <alignment horizontal="center" vertical="center"/>
      <protection hidden="1"/>
    </xf>
    <xf numFmtId="0" fontId="8" fillId="5" borderId="7" xfId="0" applyFont="1" applyFill="1" applyBorder="1" applyAlignment="1" applyProtection="1">
      <alignment horizontal="center" vertical="center"/>
      <protection hidden="1"/>
    </xf>
    <xf numFmtId="0" fontId="8" fillId="5" borderId="1" xfId="0" applyFont="1" applyFill="1" applyBorder="1" applyAlignment="1" applyProtection="1">
      <alignment horizontal="center" vertical="center"/>
      <protection hidden="1"/>
    </xf>
    <xf numFmtId="0" fontId="8" fillId="5" borderId="3" xfId="0" applyFont="1" applyFill="1" applyBorder="1" applyAlignment="1" applyProtection="1">
      <alignment horizontal="center" vertical="center"/>
      <protection hidden="1"/>
    </xf>
    <xf numFmtId="0" fontId="8" fillId="5" borderId="9" xfId="0" applyFont="1" applyFill="1" applyBorder="1" applyAlignment="1" applyProtection="1">
      <alignment horizontal="center" vertical="center"/>
      <protection hidden="1"/>
    </xf>
    <xf numFmtId="0" fontId="9" fillId="5" borderId="1" xfId="0" applyFont="1" applyFill="1" applyBorder="1" applyAlignment="1" applyProtection="1">
      <alignment horizontal="center" vertical="center"/>
      <protection hidden="1"/>
    </xf>
    <xf numFmtId="0" fontId="3" fillId="6" borderId="1" xfId="0" applyFont="1" applyFill="1" applyBorder="1" applyAlignment="1" applyProtection="1">
      <alignment horizontal="center" vertical="center"/>
      <protection hidden="1"/>
    </xf>
    <xf numFmtId="0" fontId="8" fillId="5" borderId="4" xfId="0" applyFont="1" applyFill="1" applyBorder="1" applyAlignment="1" applyProtection="1">
      <alignment horizontal="center" vertical="center"/>
      <protection hidden="1"/>
    </xf>
    <xf numFmtId="0" fontId="8" fillId="5" borderId="5" xfId="0" applyFont="1" applyFill="1" applyBorder="1" applyAlignment="1" applyProtection="1">
      <alignment horizontal="center" vertical="center"/>
      <protection hidden="1"/>
    </xf>
    <xf numFmtId="0" fontId="19" fillId="6" borderId="1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 applyProtection="1">
      <alignment horizontal="center" vertical="center"/>
      <protection hidden="1"/>
    </xf>
    <xf numFmtId="0" fontId="3" fillId="2" borderId="4" xfId="0" applyFont="1" applyFill="1" applyBorder="1" applyAlignment="1" applyProtection="1">
      <alignment horizontal="center" vertical="center"/>
      <protection hidden="1"/>
    </xf>
    <xf numFmtId="0" fontId="3" fillId="2" borderId="5" xfId="0" applyFont="1" applyFill="1" applyBorder="1" applyAlignment="1" applyProtection="1">
      <alignment horizontal="center" vertical="center"/>
      <protection hidden="1"/>
    </xf>
    <xf numFmtId="0" fontId="8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</cellXfs>
  <cellStyles count="2">
    <cellStyle name="Accent5" xfId="1" builtinId="45"/>
    <cellStyle name="Normal" xfId="0" builtinId="0"/>
  </cellStyles>
  <dxfs count="0"/>
  <tableStyles count="0" defaultTableStyle="TableStyleMedium2" defaultPivotStyle="PivotStyleLight16"/>
  <colors>
    <mruColors>
      <color rgb="FFEF240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0.xml"/><Relationship Id="rId1" Type="http://schemas.openxmlformats.org/officeDocument/2006/relationships/themeOverride" Target="../theme/themeOverride1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2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3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4.xml"/><Relationship Id="rId1" Type="http://schemas.openxmlformats.org/officeDocument/2006/relationships/themeOverride" Target="../theme/themeOverride4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5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6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Fréquentation</a:t>
            </a:r>
            <a:r>
              <a:rPr lang="fr-FR" baseline="0"/>
              <a:t> Homme Femme</a:t>
            </a:r>
          </a:p>
          <a:p>
            <a:pPr>
              <a:defRPr/>
            </a:pPr>
            <a:r>
              <a:rPr lang="fr-FR" baseline="0"/>
              <a:t>Janvier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Janvier!$AL$11:$AM$11</c:f>
              <c:strCache>
                <c:ptCount val="2"/>
                <c:pt idx="0">
                  <c:v>Femme</c:v>
                </c:pt>
                <c:pt idx="1">
                  <c:v>Homme</c:v>
                </c:pt>
              </c:strCache>
            </c:strRef>
          </c:cat>
          <c:val>
            <c:numRef>
              <c:f>Janvier!$AL$13:$AM$13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AGES</a:t>
            </a:r>
          </a:p>
          <a:p>
            <a:pPr>
              <a:defRPr/>
            </a:pPr>
            <a:r>
              <a:rPr lang="fr-FR"/>
              <a:t>Janvier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Janvier!$AL$18:$AP$18</c:f>
              <c:strCache>
                <c:ptCount val="5"/>
                <c:pt idx="0">
                  <c:v>moins de 8 ans</c:v>
                </c:pt>
                <c:pt idx="1">
                  <c:v>9-14 </c:v>
                </c:pt>
                <c:pt idx="2">
                  <c:v>15-17</c:v>
                </c:pt>
                <c:pt idx="3">
                  <c:v>18-25</c:v>
                </c:pt>
                <c:pt idx="4">
                  <c:v>plus de 25 ans</c:v>
                </c:pt>
              </c:strCache>
            </c:strRef>
          </c:cat>
          <c:val>
            <c:numRef>
              <c:f>Janvier!$AL$20:$AP$20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/>
      <c:overlay val="0"/>
      <c:txPr>
        <a:bodyPr/>
        <a:lstStyle/>
        <a:p>
          <a:pPr>
            <a:defRPr sz="16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JANVIER 2012</a:t>
            </a:r>
          </a:p>
        </c:rich>
      </c:tx>
      <c:layout/>
      <c:overlay val="0"/>
    </c:title>
    <c:autoTitleDeleted val="0"/>
    <c:view3D>
      <c:rotX val="0"/>
      <c:rotY val="0"/>
      <c:rAngAx val="0"/>
      <c:perspective val="1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7528010012903403E-2"/>
          <c:y val="0.11142146155304057"/>
          <c:w val="0.9031271927733211"/>
          <c:h val="0.87413531589867044"/>
        </c:manualLayout>
      </c:layout>
      <c:bar3DChart>
        <c:barDir val="col"/>
        <c:grouping val="clustered"/>
        <c:varyColors val="0"/>
        <c:ser>
          <c:idx val="0"/>
          <c:order val="0"/>
          <c:tx>
            <c:v>Nombre d'acceuil</c:v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Janvier!$AH$5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Janvier!$AI$3</c:f>
              <c:strCache>
                <c:ptCount val="1"/>
                <c:pt idx="0">
                  <c:v>Acc. Coll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Janvier!$AI$5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Janvier!$AJ$3</c:f>
              <c:strCache>
                <c:ptCount val="1"/>
                <c:pt idx="0">
                  <c:v>Acc. Ind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Janvier!$AJ$5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Janvier!$AL$3</c:f>
              <c:strCache>
                <c:ptCount val="1"/>
                <c:pt idx="0">
                  <c:v>Hors PAEJ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Janvier!$AL$5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Janvier!$AM$3</c:f>
              <c:strCache>
                <c:ptCount val="1"/>
                <c:pt idx="0">
                  <c:v>Aide par Tel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Janvier!$AM$5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Janvier!$AN$3</c:f>
              <c:strCache>
                <c:ptCount val="1"/>
                <c:pt idx="0">
                  <c:v>Parents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Janvier!$AN$5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Janvier!$AO$3</c:f>
              <c:strCache>
                <c:ptCount val="1"/>
                <c:pt idx="0">
                  <c:v>Entourage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Janvier!$AO$5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Janvier!$AP$3</c:f>
              <c:strCache>
                <c:ptCount val="1"/>
                <c:pt idx="0">
                  <c:v>Courriel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Janvier!$AP$5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strRef>
              <c:f>Janvier!$AQ$3</c:f>
              <c:strCache>
                <c:ptCount val="1"/>
                <c:pt idx="0">
                  <c:v>Prof.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Janvier 2012</c:v>
              </c:pt>
            </c:strLit>
          </c:cat>
          <c:val>
            <c:numRef>
              <c:f>Janvier!$AQ$5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9"/>
          <c:order val="9"/>
          <c:tx>
            <c:strRef>
              <c:f>Janvier!$AK$3</c:f>
              <c:strCache>
                <c:ptCount val="1"/>
                <c:pt idx="0">
                  <c:v>Acc Familial</c:v>
                </c:pt>
              </c:strCache>
            </c:strRef>
          </c:tx>
          <c:invertIfNegative val="0"/>
          <c:val>
            <c:numRef>
              <c:f>Janvier!$AK$5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65320448"/>
        <c:axId val="65321984"/>
        <c:axId val="0"/>
      </c:bar3DChart>
      <c:catAx>
        <c:axId val="65320448"/>
        <c:scaling>
          <c:orientation val="minMax"/>
        </c:scaling>
        <c:delete val="1"/>
        <c:axPos val="b"/>
        <c:numFmt formatCode="mmm\-yy" sourceLinked="1"/>
        <c:majorTickMark val="none"/>
        <c:minorTickMark val="none"/>
        <c:tickLblPos val="nextTo"/>
        <c:crossAx val="65321984"/>
        <c:crosses val="autoZero"/>
        <c:auto val="1"/>
        <c:lblAlgn val="ctr"/>
        <c:lblOffset val="100"/>
        <c:noMultiLvlLbl val="0"/>
      </c:catAx>
      <c:valAx>
        <c:axId val="6532198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65320448"/>
        <c:crosses val="autoZero"/>
        <c:crossBetween val="between"/>
        <c:majorUnit val="1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25" r="0.25" t="0.75" header="0.3" footer="0.3"/>
    <c:pageSetup paperSize="9" orientation="landscape" horizontalDpi="-3" verticalDpi="300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Fréquentation par lieux de Permanence</a:t>
            </a:r>
          </a:p>
          <a:p>
            <a:pPr>
              <a:defRPr/>
            </a:pPr>
            <a:r>
              <a:rPr lang="fr-FR"/>
              <a:t>Janvier</a:t>
            </a:r>
          </a:p>
        </c:rich>
      </c:tx>
      <c:overlay val="0"/>
    </c:title>
    <c:autoTitleDeleted val="0"/>
    <c:view3D>
      <c:rotX val="0"/>
      <c:rotY val="0"/>
      <c:rAngAx val="0"/>
      <c:perspective val="10"/>
    </c:view3D>
    <c:floor>
      <c:thickness val="0"/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4.7528010012903403E-2"/>
          <c:y val="0.11142146155304057"/>
          <c:w val="0.9031271927733211"/>
          <c:h val="0.8741353158986704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Janvier!$AH$12</c:f>
              <c:strCache>
                <c:ptCount val="1"/>
                <c:pt idx="0">
                  <c:v>Boulogne</c:v>
                </c:pt>
              </c:strCache>
            </c:strRef>
          </c:tx>
          <c:invertIfNegative val="0"/>
          <c:dLbls>
            <c:dLbl>
              <c:idx val="0"/>
              <c:showLegendKey val="0"/>
              <c:showVal val="1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val>
            <c:numRef>
              <c:f>Janvier!$AI$12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Janvier!$AH$14</c:f>
              <c:strCache>
                <c:ptCount val="1"/>
                <c:pt idx="0">
                  <c:v>Calais</c:v>
                </c:pt>
              </c:strCache>
            </c:strRef>
          </c:tx>
          <c:invertIfNegative val="0"/>
          <c:val>
            <c:numRef>
              <c:f>Janvier!$AI$14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Janvier!$AH$16</c:f>
              <c:strCache>
                <c:ptCount val="1"/>
                <c:pt idx="0">
                  <c:v>Desvres</c:v>
                </c:pt>
              </c:strCache>
            </c:strRef>
          </c:tx>
          <c:invertIfNegative val="0"/>
          <c:val>
            <c:numRef>
              <c:f>Janvier!$AI$16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Janvier!$AH$18</c:f>
              <c:strCache>
                <c:ptCount val="1"/>
                <c:pt idx="0">
                  <c:v>Etaples</c:v>
                </c:pt>
              </c:strCache>
            </c:strRef>
          </c:tx>
          <c:invertIfNegative val="0"/>
          <c:val>
            <c:numRef>
              <c:f>Janvier!$AI$18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Janvier!$AH$20</c:f>
              <c:strCache>
                <c:ptCount val="1"/>
                <c:pt idx="0">
                  <c:v>Hesdin</c:v>
                </c:pt>
              </c:strCache>
            </c:strRef>
          </c:tx>
          <c:invertIfNegative val="0"/>
          <c:val>
            <c:numRef>
              <c:f>Janvier!$AI$20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Janvier!$AH$22</c:f>
              <c:strCache>
                <c:ptCount val="1"/>
                <c:pt idx="0">
                  <c:v>Le Portel</c:v>
                </c:pt>
              </c:strCache>
            </c:strRef>
          </c:tx>
          <c:invertIfNegative val="0"/>
          <c:val>
            <c:numRef>
              <c:f>Janvier!$AI$22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Janvier!$AH$24</c:f>
              <c:strCache>
                <c:ptCount val="1"/>
                <c:pt idx="0">
                  <c:v>Marquise </c:v>
                </c:pt>
              </c:strCache>
            </c:strRef>
          </c:tx>
          <c:invertIfNegative val="0"/>
          <c:val>
            <c:numRef>
              <c:f>Janvier!$AI$24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Janvier!$AH$26</c:f>
              <c:strCache>
                <c:ptCount val="1"/>
                <c:pt idx="0">
                  <c:v>Montreuil</c:v>
                </c:pt>
              </c:strCache>
            </c:strRef>
          </c:tx>
          <c:invertIfNegative val="0"/>
          <c:val>
            <c:numRef>
              <c:f>Janvier!$AI$26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strRef>
              <c:f>Janvier!$AH$28</c:f>
              <c:strCache>
                <c:ptCount val="1"/>
                <c:pt idx="0">
                  <c:v>Outreau</c:v>
                </c:pt>
              </c:strCache>
            </c:strRef>
          </c:tx>
          <c:invertIfNegative val="0"/>
          <c:val>
            <c:numRef>
              <c:f>Janvier!$AI$28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65399040"/>
        <c:axId val="67239936"/>
        <c:axId val="0"/>
      </c:bar3DChart>
      <c:catAx>
        <c:axId val="65399040"/>
        <c:scaling>
          <c:orientation val="minMax"/>
        </c:scaling>
        <c:delete val="1"/>
        <c:axPos val="b"/>
        <c:numFmt formatCode="mmm\-yy" sourceLinked="1"/>
        <c:majorTickMark val="none"/>
        <c:minorTickMark val="none"/>
        <c:tickLblPos val="nextTo"/>
        <c:crossAx val="67239936"/>
        <c:crosses val="autoZero"/>
        <c:auto val="1"/>
        <c:lblAlgn val="ctr"/>
        <c:lblOffset val="100"/>
        <c:noMultiLvlLbl val="0"/>
      </c:catAx>
      <c:valAx>
        <c:axId val="6723993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65399040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25" r="0.25" t="0.75" header="0.3" footer="0.3"/>
    <c:pageSetup paperSize="9" orientation="landscape" horizontalDpi="-3" verticalDpi="0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AGES</a:t>
            </a:r>
          </a:p>
          <a:p>
            <a:pPr>
              <a:defRPr/>
            </a:pPr>
            <a:r>
              <a:rPr lang="fr-FR"/>
              <a:t>Février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3055555555555558E-2"/>
          <c:y val="0.24323636628754738"/>
          <c:w val="0.81388888888888888"/>
          <c:h val="0.64767096821230674"/>
        </c:manualLayout>
      </c:layout>
      <c:pie3DChart>
        <c:varyColors val="1"/>
        <c:ser>
          <c:idx val="0"/>
          <c:order val="0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Février!$AL$18:$AP$18</c:f>
              <c:strCache>
                <c:ptCount val="5"/>
                <c:pt idx="0">
                  <c:v>moins de 8 ans</c:v>
                </c:pt>
                <c:pt idx="1">
                  <c:v>9-14 </c:v>
                </c:pt>
                <c:pt idx="2">
                  <c:v>15-17</c:v>
                </c:pt>
                <c:pt idx="3">
                  <c:v>18-25</c:v>
                </c:pt>
                <c:pt idx="4">
                  <c:v>plus de 25 ans</c:v>
                </c:pt>
              </c:strCache>
            </c:strRef>
          </c:cat>
          <c:val>
            <c:numRef>
              <c:f>Février!$AL$20:$AP$20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paperSize="9" orientation="landscape" horizontalDpi="-3" verticalDpi="0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SEXES</a:t>
            </a:r>
          </a:p>
          <a:p>
            <a:pPr>
              <a:defRPr/>
            </a:pPr>
            <a:r>
              <a:rPr lang="fr-FR"/>
              <a:t>Février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Février!$AL$11:$AM$11</c:f>
              <c:strCache>
                <c:ptCount val="2"/>
                <c:pt idx="0">
                  <c:v>Homme </c:v>
                </c:pt>
                <c:pt idx="1">
                  <c:v>Femme</c:v>
                </c:pt>
              </c:strCache>
            </c:strRef>
          </c:cat>
          <c:val>
            <c:numRef>
              <c:f>Février!$AL$13:$AM$13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paperSize="9" orientation="landscape" horizontalDpi="-3" verticalDpi="0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fr-FR"/>
              <a:t>FEVRIER 2012</a:t>
            </a:r>
          </a:p>
        </c:rich>
      </c:tx>
      <c:layout/>
      <c:overlay val="0"/>
    </c:title>
    <c:autoTitleDeleted val="0"/>
    <c:view3D>
      <c:rotX val="0"/>
      <c:rotY val="0"/>
      <c:rAngAx val="0"/>
      <c:perspective val="1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Février!$AH$3</c:f>
              <c:strCache>
                <c:ptCount val="1"/>
                <c:pt idx="0">
                  <c:v>Acc. Coll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Février!$AH$5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Février!$AI$3</c:f>
              <c:strCache>
                <c:ptCount val="1"/>
                <c:pt idx="0">
                  <c:v>Acc. Ind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Février!$AI$5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Février!$AK$3</c:f>
              <c:strCache>
                <c:ptCount val="1"/>
                <c:pt idx="0">
                  <c:v>Hors PAEJ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Février!$AK$5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Février!$AL$3</c:f>
              <c:strCache>
                <c:ptCount val="1"/>
                <c:pt idx="0">
                  <c:v>Aide par Tel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Février!$AL$5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Février!$AM$3</c:f>
              <c:strCache>
                <c:ptCount val="1"/>
                <c:pt idx="0">
                  <c:v>Parents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Février!$AM$5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Février!$AN$3</c:f>
              <c:strCache>
                <c:ptCount val="1"/>
                <c:pt idx="0">
                  <c:v>Entourage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Février!$AN$5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Février!$AO$3</c:f>
              <c:strCache>
                <c:ptCount val="1"/>
                <c:pt idx="0">
                  <c:v>Courriel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Février!$AO$5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Février!$AP$3</c:f>
              <c:strCache>
                <c:ptCount val="1"/>
                <c:pt idx="0">
                  <c:v>Prof.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Février!$AP$5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strRef>
              <c:f>Février!$AQ$3</c:f>
              <c:strCache>
                <c:ptCount val="1"/>
                <c:pt idx="0">
                  <c:v>Nombre d'acceuil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FEVRIER 2012</c:v>
              </c:pt>
            </c:strLit>
          </c:cat>
          <c:val>
            <c:numRef>
              <c:f>Février!$AQ$5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9"/>
          <c:order val="9"/>
          <c:tx>
            <c:strRef>
              <c:f>Février!$AJ$3</c:f>
              <c:strCache>
                <c:ptCount val="1"/>
                <c:pt idx="0">
                  <c:v>Acc. Familial</c:v>
                </c:pt>
              </c:strCache>
            </c:strRef>
          </c:tx>
          <c:invertIfNegative val="0"/>
          <c:val>
            <c:numRef>
              <c:f>Février!$AJ$5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67707648"/>
        <c:axId val="67709184"/>
        <c:axId val="0"/>
      </c:bar3DChart>
      <c:catAx>
        <c:axId val="67707648"/>
        <c:scaling>
          <c:orientation val="minMax"/>
        </c:scaling>
        <c:delete val="1"/>
        <c:axPos val="b"/>
        <c:numFmt formatCode="mmm\-yy" sourceLinked="1"/>
        <c:majorTickMark val="none"/>
        <c:minorTickMark val="none"/>
        <c:tickLblPos val="nextTo"/>
        <c:crossAx val="67709184"/>
        <c:crosses val="autoZero"/>
        <c:auto val="1"/>
        <c:lblAlgn val="ctr"/>
        <c:lblOffset val="100"/>
        <c:noMultiLvlLbl val="0"/>
      </c:catAx>
      <c:valAx>
        <c:axId val="6770918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67707648"/>
        <c:crosses val="autoZero"/>
        <c:crossBetween val="between"/>
        <c:majorUnit val="1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 paperSize="9" orientation="landscape" horizontalDpi="-3" verticalDpi="0"/>
  </c:printSettings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fr-FR" sz="1800" b="1" i="0" baseline="0">
                <a:effectLst/>
              </a:rPr>
              <a:t>Fréquentation par lieux de Permanence</a:t>
            </a:r>
            <a:endParaRPr lang="fr-FR">
              <a:effectLst/>
            </a:endParaRPr>
          </a:p>
          <a:p>
            <a:pPr>
              <a:defRPr/>
            </a:pPr>
            <a:r>
              <a:rPr lang="fr-FR" sz="1800" b="1" i="0" baseline="0">
                <a:effectLst/>
              </a:rPr>
              <a:t>Fevrier</a:t>
            </a:r>
            <a:endParaRPr lang="fr-FR">
              <a:effectLst/>
            </a:endParaRPr>
          </a:p>
        </c:rich>
      </c:tx>
      <c:overlay val="0"/>
    </c:title>
    <c:autoTitleDeleted val="0"/>
    <c:view3D>
      <c:rotX val="0"/>
      <c:rotY val="0"/>
      <c:rAngAx val="0"/>
      <c:perspective val="1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Février!$AH$12</c:f>
              <c:strCache>
                <c:ptCount val="1"/>
                <c:pt idx="0">
                  <c:v>Boulogne</c:v>
                </c:pt>
              </c:strCache>
            </c:strRef>
          </c:tx>
          <c:invertIfNegative val="0"/>
          <c:dLbls>
            <c:dLbl>
              <c:idx val="0"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val>
            <c:numRef>
              <c:f>Février!$AI$12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Février!$AH$14</c:f>
              <c:strCache>
                <c:ptCount val="1"/>
                <c:pt idx="0">
                  <c:v>Calais</c:v>
                </c:pt>
              </c:strCache>
            </c:strRef>
          </c:tx>
          <c:invertIfNegative val="0"/>
          <c:val>
            <c:numRef>
              <c:f>Février!$AI$14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Février!$AH$16</c:f>
              <c:strCache>
                <c:ptCount val="1"/>
                <c:pt idx="0">
                  <c:v>Desvres</c:v>
                </c:pt>
              </c:strCache>
            </c:strRef>
          </c:tx>
          <c:invertIfNegative val="0"/>
          <c:val>
            <c:numRef>
              <c:f>Février!$AI$16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Février!$AH$18</c:f>
              <c:strCache>
                <c:ptCount val="1"/>
                <c:pt idx="0">
                  <c:v>Etaples</c:v>
                </c:pt>
              </c:strCache>
            </c:strRef>
          </c:tx>
          <c:invertIfNegative val="0"/>
          <c:val>
            <c:numRef>
              <c:f>Février!$AI$18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Février!$AH$20</c:f>
              <c:strCache>
                <c:ptCount val="1"/>
                <c:pt idx="0">
                  <c:v>Hesdin</c:v>
                </c:pt>
              </c:strCache>
            </c:strRef>
          </c:tx>
          <c:invertIfNegative val="0"/>
          <c:val>
            <c:numRef>
              <c:f>Février!$AI$20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Février!$AH$22</c:f>
              <c:strCache>
                <c:ptCount val="1"/>
                <c:pt idx="0">
                  <c:v>Le Portel</c:v>
                </c:pt>
              </c:strCache>
            </c:strRef>
          </c:tx>
          <c:invertIfNegative val="0"/>
          <c:val>
            <c:numRef>
              <c:f>Février!$AI$22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Février!$AH$24</c:f>
              <c:strCache>
                <c:ptCount val="1"/>
                <c:pt idx="0">
                  <c:v>Marquise </c:v>
                </c:pt>
              </c:strCache>
            </c:strRef>
          </c:tx>
          <c:invertIfNegative val="0"/>
          <c:val>
            <c:numRef>
              <c:f>Février!$AI$24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Février!$AH$26</c:f>
              <c:strCache>
                <c:ptCount val="1"/>
                <c:pt idx="0">
                  <c:v>Montreuil</c:v>
                </c:pt>
              </c:strCache>
            </c:strRef>
          </c:tx>
          <c:invertIfNegative val="0"/>
          <c:val>
            <c:numRef>
              <c:f>Février!$AI$26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strRef>
              <c:f>Février!$AH$28</c:f>
              <c:strCache>
                <c:ptCount val="1"/>
                <c:pt idx="0">
                  <c:v>Outreau</c:v>
                </c:pt>
              </c:strCache>
            </c:strRef>
          </c:tx>
          <c:invertIfNegative val="0"/>
          <c:val>
            <c:numRef>
              <c:f>Février!$AI$28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67345792"/>
        <c:axId val="67363968"/>
        <c:axId val="0"/>
      </c:bar3DChart>
      <c:catAx>
        <c:axId val="67345792"/>
        <c:scaling>
          <c:orientation val="minMax"/>
        </c:scaling>
        <c:delete val="1"/>
        <c:axPos val="b"/>
        <c:numFmt formatCode="mmm\-yy" sourceLinked="1"/>
        <c:majorTickMark val="none"/>
        <c:minorTickMark val="none"/>
        <c:tickLblPos val="nextTo"/>
        <c:crossAx val="67363968"/>
        <c:crosses val="autoZero"/>
        <c:auto val="1"/>
        <c:lblAlgn val="ctr"/>
        <c:lblOffset val="100"/>
        <c:noMultiLvlLbl val="0"/>
      </c:catAx>
      <c:valAx>
        <c:axId val="6736396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67345792"/>
        <c:crosses val="autoZero"/>
        <c:crossBetween val="between"/>
        <c:majorUnit val="1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 paperSize="9" orientation="landscape" horizontalDpi="-3" verticalDpi="0"/>
  </c:printSettings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fr-FR"/>
              <a:t>MARS 2012</a:t>
            </a:r>
          </a:p>
        </c:rich>
      </c:tx>
      <c:layout/>
      <c:overlay val="0"/>
    </c:title>
    <c:autoTitleDeleted val="0"/>
    <c:view3D>
      <c:rotX val="0"/>
      <c:rotY val="0"/>
      <c:rAngAx val="0"/>
      <c:perspective val="1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Mars!$AH$3</c:f>
              <c:strCache>
                <c:ptCount val="1"/>
                <c:pt idx="0">
                  <c:v>Acc. Coll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Mars!$AH$5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Mars!$AI$3</c:f>
              <c:strCache>
                <c:ptCount val="1"/>
                <c:pt idx="0">
                  <c:v>Acc. Ind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Mars!$AI$5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Mars!$AK$3</c:f>
              <c:strCache>
                <c:ptCount val="1"/>
                <c:pt idx="0">
                  <c:v>Hors PAEJ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Mars!$AK$5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Mars!$AL$3</c:f>
              <c:strCache>
                <c:ptCount val="1"/>
                <c:pt idx="0">
                  <c:v>Aide par Tel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Mars!$AL$5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Mars!$AM$3</c:f>
              <c:strCache>
                <c:ptCount val="1"/>
                <c:pt idx="0">
                  <c:v>Parents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Mars!$AM$5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Mars!$AN$3</c:f>
              <c:strCache>
                <c:ptCount val="1"/>
                <c:pt idx="0">
                  <c:v>Entourage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Mars!$AN$5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Mars!$AO$3</c:f>
              <c:strCache>
                <c:ptCount val="1"/>
                <c:pt idx="0">
                  <c:v>Courriel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Mars!$AO$5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Mars!$AP$3</c:f>
              <c:strCache>
                <c:ptCount val="1"/>
                <c:pt idx="0">
                  <c:v>Prof.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Mars!$AP$5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strRef>
              <c:f>Mars!$AQ$3</c:f>
              <c:strCache>
                <c:ptCount val="1"/>
                <c:pt idx="0">
                  <c:v>Nombre d'acceuil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Lit>
              <c:ptCount val="1"/>
              <c:pt idx="0">
                <c:v>MARS 2012</c:v>
              </c:pt>
            </c:strLit>
          </c:cat>
          <c:val>
            <c:numRef>
              <c:f>Mars!$AQ$5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9"/>
          <c:order val="9"/>
          <c:tx>
            <c:strRef>
              <c:f>Mars!$AJ$3</c:f>
              <c:strCache>
                <c:ptCount val="1"/>
                <c:pt idx="0">
                  <c:v>Acc. Familial</c:v>
                </c:pt>
              </c:strCache>
            </c:strRef>
          </c:tx>
          <c:invertIfNegative val="0"/>
          <c:val>
            <c:numRef>
              <c:f>Mars!$AJ$5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57026432"/>
        <c:axId val="57027968"/>
        <c:axId val="0"/>
      </c:bar3DChart>
      <c:catAx>
        <c:axId val="57026432"/>
        <c:scaling>
          <c:orientation val="minMax"/>
        </c:scaling>
        <c:delete val="1"/>
        <c:axPos val="b"/>
        <c:numFmt formatCode="mmm\-yy" sourceLinked="1"/>
        <c:majorTickMark val="none"/>
        <c:minorTickMark val="none"/>
        <c:tickLblPos val="nextTo"/>
        <c:crossAx val="57027968"/>
        <c:crosses val="autoZero"/>
        <c:auto val="1"/>
        <c:lblAlgn val="ctr"/>
        <c:lblOffset val="100"/>
        <c:noMultiLvlLbl val="0"/>
      </c:catAx>
      <c:valAx>
        <c:axId val="5702796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57026432"/>
        <c:crosses val="autoZero"/>
        <c:crossBetween val="between"/>
        <c:majorUnit val="1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 paperSize="9" orientation="landscape" horizontalDpi="-3" verticalDpi="0"/>
  </c:printSettings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fr-FR"/>
              <a:t>Fréquentation Homme/Femme</a:t>
            </a:r>
          </a:p>
          <a:p>
            <a:pPr>
              <a:defRPr/>
            </a:pPr>
            <a:r>
              <a:rPr lang="fr-FR"/>
              <a:t>Mars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Mars!$AL$11:$AM$11</c:f>
              <c:strCache>
                <c:ptCount val="2"/>
                <c:pt idx="0">
                  <c:v>Homme </c:v>
                </c:pt>
                <c:pt idx="1">
                  <c:v>Femme</c:v>
                </c:pt>
              </c:strCache>
            </c:strRef>
          </c:cat>
          <c:val>
            <c:numRef>
              <c:f>Mars!$AL$13:$AM$13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fr-FR"/>
              <a:t>AGES</a:t>
            </a:r>
          </a:p>
          <a:p>
            <a:pPr>
              <a:defRPr/>
            </a:pPr>
            <a:r>
              <a:rPr lang="fr-FR"/>
              <a:t>Mars</a:t>
            </a:r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Mars!$AL$18:$AP$18</c:f>
              <c:strCache>
                <c:ptCount val="5"/>
                <c:pt idx="0">
                  <c:v>moins de 8 ans</c:v>
                </c:pt>
                <c:pt idx="1">
                  <c:v>9-14 </c:v>
                </c:pt>
                <c:pt idx="2">
                  <c:v>15-17</c:v>
                </c:pt>
                <c:pt idx="3">
                  <c:v>18-25</c:v>
                </c:pt>
                <c:pt idx="4">
                  <c:v>plus de 25 ans</c:v>
                </c:pt>
              </c:strCache>
            </c:strRef>
          </c:cat>
          <c:val>
            <c:numRef>
              <c:f>Mars!$AL$20:$AP$20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fr-FR" sz="1800" b="1" i="0" baseline="0">
                <a:effectLst/>
              </a:rPr>
              <a:t>Fréquentation par lieux de Permanence</a:t>
            </a:r>
            <a:endParaRPr lang="fr-FR">
              <a:effectLst/>
            </a:endParaRPr>
          </a:p>
          <a:p>
            <a:pPr>
              <a:defRPr/>
            </a:pPr>
            <a:r>
              <a:rPr lang="fr-FR" sz="1800" b="1" i="0" baseline="0">
                <a:effectLst/>
              </a:rPr>
              <a:t>Mars</a:t>
            </a:r>
            <a:endParaRPr lang="fr-FR">
              <a:effectLst/>
            </a:endParaRPr>
          </a:p>
          <a:p>
            <a:pPr>
              <a:defRPr/>
            </a:pPr>
            <a:endParaRPr lang="fr-FR"/>
          </a:p>
        </c:rich>
      </c:tx>
      <c:layout/>
      <c:overlay val="0"/>
    </c:title>
    <c:autoTitleDeleted val="0"/>
    <c:view3D>
      <c:rotX val="0"/>
      <c:rotY val="0"/>
      <c:rAngAx val="0"/>
      <c:perspective val="1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Mars!$AH$12</c:f>
              <c:strCache>
                <c:ptCount val="1"/>
                <c:pt idx="0">
                  <c:v>Boulogne</c:v>
                </c:pt>
              </c:strCache>
            </c:strRef>
          </c:tx>
          <c:invertIfNegative val="0"/>
          <c:dLbls>
            <c:dLbl>
              <c:idx val="0"/>
              <c:layout/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val>
            <c:numRef>
              <c:f>Mars!$AI$12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Mars!$AH$14</c:f>
              <c:strCache>
                <c:ptCount val="1"/>
                <c:pt idx="0">
                  <c:v>Calais</c:v>
                </c:pt>
              </c:strCache>
            </c:strRef>
          </c:tx>
          <c:invertIfNegative val="0"/>
          <c:val>
            <c:numRef>
              <c:f>Mars!$AI$14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Mars!$AH$16</c:f>
              <c:strCache>
                <c:ptCount val="1"/>
                <c:pt idx="0">
                  <c:v>Desvres</c:v>
                </c:pt>
              </c:strCache>
            </c:strRef>
          </c:tx>
          <c:invertIfNegative val="0"/>
          <c:val>
            <c:numRef>
              <c:f>Mars!$AI$16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Mars!$AH$18</c:f>
              <c:strCache>
                <c:ptCount val="1"/>
                <c:pt idx="0">
                  <c:v>Etaples</c:v>
                </c:pt>
              </c:strCache>
            </c:strRef>
          </c:tx>
          <c:invertIfNegative val="0"/>
          <c:val>
            <c:numRef>
              <c:f>Mars!$AI$18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Mars!$AH$20</c:f>
              <c:strCache>
                <c:ptCount val="1"/>
                <c:pt idx="0">
                  <c:v>Hesdin</c:v>
                </c:pt>
              </c:strCache>
            </c:strRef>
          </c:tx>
          <c:invertIfNegative val="0"/>
          <c:val>
            <c:numRef>
              <c:f>Mars!$AI$20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Mars!$AH$22</c:f>
              <c:strCache>
                <c:ptCount val="1"/>
                <c:pt idx="0">
                  <c:v>Le Portel</c:v>
                </c:pt>
              </c:strCache>
            </c:strRef>
          </c:tx>
          <c:invertIfNegative val="0"/>
          <c:val>
            <c:numRef>
              <c:f>Mars!$AI$22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Mars!$AH$24</c:f>
              <c:strCache>
                <c:ptCount val="1"/>
                <c:pt idx="0">
                  <c:v>Marquise </c:v>
                </c:pt>
              </c:strCache>
            </c:strRef>
          </c:tx>
          <c:invertIfNegative val="0"/>
          <c:val>
            <c:numRef>
              <c:f>Mars!$AI$24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Mars!$AH$26</c:f>
              <c:strCache>
                <c:ptCount val="1"/>
                <c:pt idx="0">
                  <c:v>Montreuil</c:v>
                </c:pt>
              </c:strCache>
            </c:strRef>
          </c:tx>
          <c:invertIfNegative val="0"/>
          <c:val>
            <c:numRef>
              <c:f>Mars!$AI$26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8"/>
          <c:order val="8"/>
          <c:tx>
            <c:strRef>
              <c:f>Mars!$AH$28</c:f>
              <c:strCache>
                <c:ptCount val="1"/>
                <c:pt idx="0">
                  <c:v>Outreau</c:v>
                </c:pt>
              </c:strCache>
            </c:strRef>
          </c:tx>
          <c:invertIfNegative val="0"/>
          <c:val>
            <c:numRef>
              <c:f>Mars!$AI$28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67555328"/>
        <c:axId val="67556864"/>
        <c:axId val="0"/>
      </c:bar3DChart>
      <c:catAx>
        <c:axId val="67555328"/>
        <c:scaling>
          <c:orientation val="minMax"/>
        </c:scaling>
        <c:delete val="1"/>
        <c:axPos val="b"/>
        <c:numFmt formatCode="mmm\-yy" sourceLinked="1"/>
        <c:majorTickMark val="none"/>
        <c:minorTickMark val="none"/>
        <c:tickLblPos val="nextTo"/>
        <c:crossAx val="67556864"/>
        <c:crosses val="autoZero"/>
        <c:auto val="1"/>
        <c:lblAlgn val="ctr"/>
        <c:lblOffset val="100"/>
        <c:noMultiLvlLbl val="0"/>
      </c:catAx>
      <c:valAx>
        <c:axId val="6755686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67555328"/>
        <c:crosses val="autoZero"/>
        <c:crossBetween val="between"/>
        <c:majorUnit val="1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 paperSize="9" orientation="landscape" horizontalDpi="-3" verticalDpi="0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7.jpeg"/></Relationships>
</file>

<file path=xl/drawings/_rels/drawing6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7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6.jpeg"/></Relationships>
</file>

<file path=xl/drawings/_rels/drawing9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6.jpeg"/></Relationships>
</file>

<file path=xl/drawings/_rels/drawing10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7.jpeg"/></Relationships>
</file>

<file path=xl/drawings/_rels/drawing11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7.jpe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7.jpeg"/></Relationships>
</file>

<file path=xl/drawings/_rels/drawing1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6.jpeg"/></Relationships>
</file>

<file path=xl/drawings/_rels/drawing1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269401</xdr:colOff>
      <xdr:row>29</xdr:row>
      <xdr:rowOff>111353</xdr:rowOff>
    </xdr:from>
    <xdr:to>
      <xdr:col>9</xdr:col>
      <xdr:colOff>833453</xdr:colOff>
      <xdr:row>32</xdr:row>
      <xdr:rowOff>69273</xdr:rowOff>
    </xdr:to>
    <xdr:pic macro="[0]!lock_1"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037" y="8822398"/>
          <a:ext cx="564052" cy="581375"/>
        </a:xfrm>
        <a:prstGeom prst="roundRect">
          <a:avLst>
            <a:gd name="adj" fmla="val 4167"/>
          </a:avLst>
        </a:prstGeom>
        <a:solidFill>
          <a:srgbClr val="FFFFFF"/>
        </a:solidFill>
        <a:ln w="28575" cap="sq">
          <a:solidFill>
            <a:schemeClr val="tx1"/>
          </a:solidFill>
          <a:miter lim="800000"/>
        </a:ln>
        <a:effectLst>
          <a:reflection blurRad="12700" stA="28000" endPos="28000" dist="5000" dir="5400000" sy="-100000" algn="bl" rotWithShape="0"/>
        </a:effectLst>
      </xdr:spPr>
    </xdr:pic>
    <xdr:clientData/>
  </xdr:twoCellAnchor>
  <xdr:twoCellAnchor>
    <xdr:from>
      <xdr:col>8</xdr:col>
      <xdr:colOff>640773</xdr:colOff>
      <xdr:row>29</xdr:row>
      <xdr:rowOff>121228</xdr:rowOff>
    </xdr:from>
    <xdr:to>
      <xdr:col>9</xdr:col>
      <xdr:colOff>134609</xdr:colOff>
      <xdr:row>32</xdr:row>
      <xdr:rowOff>85195</xdr:rowOff>
    </xdr:to>
    <xdr:pic macro="[0]!Un_Lock"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0" y="8832273"/>
          <a:ext cx="550245" cy="587422"/>
        </a:xfrm>
        <a:prstGeom prst="roundRect">
          <a:avLst>
            <a:gd name="adj" fmla="val 4167"/>
          </a:avLst>
        </a:prstGeom>
        <a:solidFill>
          <a:srgbClr val="FFFFFF"/>
        </a:solidFill>
        <a:ln w="28575" cap="sq">
          <a:solidFill>
            <a:schemeClr val="tx1"/>
          </a:solidFill>
          <a:miter lim="800000"/>
        </a:ln>
        <a:effectLst>
          <a:reflection blurRad="12700" stA="28000" endPos="28000" dist="5000" dir="5400000" sy="-100000" algn="bl" rotWithShape="0"/>
        </a:effectLst>
      </xdr:spPr>
    </xdr:pic>
    <xdr:clientData/>
  </xdr:twoCellAnchor>
  <xdr:twoCellAnchor>
    <xdr:from>
      <xdr:col>4</xdr:col>
      <xdr:colOff>432057</xdr:colOff>
      <xdr:row>29</xdr:row>
      <xdr:rowOff>17320</xdr:rowOff>
    </xdr:from>
    <xdr:to>
      <xdr:col>4</xdr:col>
      <xdr:colOff>1229591</xdr:colOff>
      <xdr:row>32</xdr:row>
      <xdr:rowOff>103909</xdr:rowOff>
    </xdr:to>
    <xdr:pic macro="[0]!Impressions"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5512" y="8728365"/>
          <a:ext cx="797534" cy="710044"/>
        </a:xfrm>
        <a:prstGeom prst="roundRect">
          <a:avLst>
            <a:gd name="adj" fmla="val 4167"/>
          </a:avLst>
        </a:prstGeom>
        <a:solidFill>
          <a:srgbClr val="FFFFFF"/>
        </a:solidFill>
        <a:ln w="28575" cap="sq">
          <a:solidFill>
            <a:schemeClr val="tx1"/>
          </a:solidFill>
          <a:miter lim="800000"/>
        </a:ln>
        <a:effectLst>
          <a:reflection blurRad="12700" stA="28000" endPos="28000" dist="5000" dir="5400000" sy="-100000" algn="bl" rotWithShape="0"/>
        </a:effectLst>
      </xdr:spPr>
    </xdr:pic>
    <xdr:clientData/>
  </xdr:twoCellAnchor>
  <xdr:twoCellAnchor>
    <xdr:from>
      <xdr:col>8</xdr:col>
      <xdr:colOff>865910</xdr:colOff>
      <xdr:row>20</xdr:row>
      <xdr:rowOff>225136</xdr:rowOff>
    </xdr:from>
    <xdr:to>
      <xdr:col>9</xdr:col>
      <xdr:colOff>565283</xdr:colOff>
      <xdr:row>23</xdr:row>
      <xdr:rowOff>51954</xdr:rowOff>
    </xdr:to>
    <xdr:pic macro="[0]!rechercher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3137" y="6598227"/>
          <a:ext cx="755782" cy="762000"/>
        </a:xfrm>
        <a:prstGeom prst="roundRect">
          <a:avLst>
            <a:gd name="adj" fmla="val 4167"/>
          </a:avLst>
        </a:prstGeom>
        <a:solidFill>
          <a:srgbClr val="FFFFFF"/>
        </a:solidFill>
        <a:ln w="28575" cap="sq">
          <a:solidFill>
            <a:schemeClr val="tx1"/>
          </a:solidFill>
          <a:miter lim="800000"/>
        </a:ln>
        <a:effectLst>
          <a:reflection blurRad="12700" stA="28000" endPos="28000" dist="5000" dir="5400000" sy="-100000" algn="bl" rotWithShape="0"/>
        </a:effectLst>
      </xdr:spPr>
    </xdr:pic>
    <xdr:clientData/>
  </xdr:twoCellAnchor>
  <xdr:twoCellAnchor>
    <xdr:from>
      <xdr:col>4</xdr:col>
      <xdr:colOff>431351</xdr:colOff>
      <xdr:row>20</xdr:row>
      <xdr:rowOff>137326</xdr:rowOff>
    </xdr:from>
    <xdr:to>
      <xdr:col>4</xdr:col>
      <xdr:colOff>1212274</xdr:colOff>
      <xdr:row>22</xdr:row>
      <xdr:rowOff>259772</xdr:rowOff>
    </xdr:to>
    <xdr:pic macro="[0]!controle">
      <xdr:nvPicPr>
        <xdr:cNvPr id="36" name="Image 3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4806" y="6510417"/>
          <a:ext cx="780923" cy="763219"/>
        </a:xfrm>
        <a:prstGeom prst="roundRect">
          <a:avLst>
            <a:gd name="adj" fmla="val 4167"/>
          </a:avLst>
        </a:prstGeom>
        <a:solidFill>
          <a:srgbClr val="FFFFFF"/>
        </a:solidFill>
        <a:ln w="38100" cap="sq">
          <a:solidFill>
            <a:schemeClr val="tx1"/>
          </a:solidFill>
          <a:miter lim="800000"/>
        </a:ln>
        <a:effectLst>
          <a:reflection blurRad="12700" stA="28000" endPos="28000" dist="5000" dir="5400000" sy="-100000" algn="bl" rotWithShape="0"/>
        </a:effectLst>
      </xdr:spPr>
      <xdr:style>
        <a:lnRef idx="0">
          <a:scrgbClr r="0" g="0" b="0"/>
        </a:lnRef>
        <a:fillRef idx="1002">
          <a:schemeClr val="dk2"/>
        </a:fillRef>
        <a:effectRef idx="0">
          <a:scrgbClr r="0" g="0" b="0"/>
        </a:effectRef>
        <a:fontRef idx="major"/>
      </xdr:style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384403</xdr:colOff>
      <xdr:row>31</xdr:row>
      <xdr:rowOff>42181</xdr:rowOff>
    </xdr:from>
    <xdr:to>
      <xdr:col>24</xdr:col>
      <xdr:colOff>701449</xdr:colOff>
      <xdr:row>51</xdr:row>
      <xdr:rowOff>127907</xdr:rowOff>
    </xdr:to>
    <xdr:graphicFrame macro="">
      <xdr:nvGraphicFramePr>
        <xdr:cNvPr id="7" name="Janvier_Graph_Sex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1595438</xdr:colOff>
      <xdr:row>32</xdr:row>
      <xdr:rowOff>129947</xdr:rowOff>
    </xdr:from>
    <xdr:to>
      <xdr:col>30</xdr:col>
      <xdr:colOff>294594</xdr:colOff>
      <xdr:row>53</xdr:row>
      <xdr:rowOff>185737</xdr:rowOff>
    </xdr:to>
    <xdr:graphicFrame macro="">
      <xdr:nvGraphicFramePr>
        <xdr:cNvPr id="10" name="Janvier_Graph_Ag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455034</xdr:colOff>
      <xdr:row>3</xdr:row>
      <xdr:rowOff>161986</xdr:rowOff>
    </xdr:from>
    <xdr:to>
      <xdr:col>30</xdr:col>
      <xdr:colOff>1412297</xdr:colOff>
      <xdr:row>30</xdr:row>
      <xdr:rowOff>151100</xdr:rowOff>
    </xdr:to>
    <xdr:graphicFrame macro="">
      <xdr:nvGraphicFramePr>
        <xdr:cNvPr id="6" name="Janvier_graph_Principal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571500</xdr:colOff>
      <xdr:row>60</xdr:row>
      <xdr:rowOff>25400</xdr:rowOff>
    </xdr:from>
    <xdr:to>
      <xdr:col>31</xdr:col>
      <xdr:colOff>58738</xdr:colOff>
      <xdr:row>88</xdr:row>
      <xdr:rowOff>1814</xdr:rowOff>
    </xdr:to>
    <xdr:graphicFrame macro="">
      <xdr:nvGraphicFramePr>
        <xdr:cNvPr id="11" name="Janvier_Graph_Lieux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0.87996</cdr:x>
      <cdr:y>0.83676</cdr:y>
    </cdr:from>
    <cdr:to>
      <cdr:x>0.99044</cdr:x>
      <cdr:y>0.9511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259285" y="3259791"/>
          <a:ext cx="785812" cy="445434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0.84587</cdr:x>
      <cdr:y>0.82976</cdr:y>
    </cdr:from>
    <cdr:to>
      <cdr:x>0.96607</cdr:x>
      <cdr:y>0.9475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929314" y="3365728"/>
          <a:ext cx="842576" cy="477610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0.94669</cdr:x>
      <cdr:y>0.87171</cdr:y>
    </cdr:from>
    <cdr:to>
      <cdr:x>1</cdr:x>
      <cdr:y>0.95934</cdr:y>
    </cdr:to>
    <cdr:pic macro="[0]!imprimer"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5644813" y="4677555"/>
          <a:ext cx="881063" cy="470265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0.94669</cdr:x>
      <cdr:y>0.87171</cdr:y>
    </cdr:from>
    <cdr:to>
      <cdr:x>1</cdr:x>
      <cdr:y>0.95934</cdr:y>
    </cdr:to>
    <cdr:pic macro="[0]!imprimer"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5644813" y="4677555"/>
          <a:ext cx="881063" cy="470265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707881</xdr:colOff>
      <xdr:row>31</xdr:row>
      <xdr:rowOff>163656</xdr:rowOff>
    </xdr:from>
    <xdr:to>
      <xdr:col>31</xdr:col>
      <xdr:colOff>916132</xdr:colOff>
      <xdr:row>47</xdr:row>
      <xdr:rowOff>82694</xdr:rowOff>
    </xdr:to>
    <xdr:graphicFrame macro="">
      <xdr:nvGraphicFramePr>
        <xdr:cNvPr id="2" name="Février_Graph_Ag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685800</xdr:colOff>
      <xdr:row>31</xdr:row>
      <xdr:rowOff>167366</xdr:rowOff>
    </xdr:from>
    <xdr:to>
      <xdr:col>22</xdr:col>
      <xdr:colOff>489857</xdr:colOff>
      <xdr:row>52</xdr:row>
      <xdr:rowOff>171449</xdr:rowOff>
    </xdr:to>
    <xdr:graphicFrame macro="">
      <xdr:nvGraphicFramePr>
        <xdr:cNvPr id="4" name="Février_Graph_Sex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571500</xdr:colOff>
      <xdr:row>3</xdr:row>
      <xdr:rowOff>133350</xdr:rowOff>
    </xdr:from>
    <xdr:to>
      <xdr:col>32</xdr:col>
      <xdr:colOff>13854</xdr:colOff>
      <xdr:row>30</xdr:row>
      <xdr:rowOff>114300</xdr:rowOff>
    </xdr:to>
    <xdr:graphicFrame macro="">
      <xdr:nvGraphicFramePr>
        <xdr:cNvPr id="8" name="Février_Graph_Principal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635000</xdr:colOff>
      <xdr:row>59</xdr:row>
      <xdr:rowOff>44450</xdr:rowOff>
    </xdr:from>
    <xdr:to>
      <xdr:col>31</xdr:col>
      <xdr:colOff>931718</xdr:colOff>
      <xdr:row>86</xdr:row>
      <xdr:rowOff>177800</xdr:rowOff>
    </xdr:to>
    <xdr:graphicFrame macro="">
      <xdr:nvGraphicFramePr>
        <xdr:cNvPr id="12" name="Février_Graph_Lieux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0.84356</cdr:x>
      <cdr:y>0.80144</cdr:y>
    </cdr:from>
    <cdr:to>
      <cdr:x>0.9903</cdr:x>
      <cdr:y>0.94566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392243" y="2408451"/>
          <a:ext cx="764042" cy="433401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0.8046</cdr:x>
      <cdr:y>0.78993</cdr:y>
    </cdr:from>
    <cdr:to>
      <cdr:x>0.9636</cdr:x>
      <cdr:y>0.95329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000500" y="2166938"/>
          <a:ext cx="790575" cy="448133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0.93156</cdr:x>
      <cdr:y>0.82802</cdr:y>
    </cdr:from>
    <cdr:to>
      <cdr:x>0.98176</cdr:x>
      <cdr:y>0.91053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5882937" y="4400871"/>
          <a:ext cx="855826" cy="438549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0.93156</cdr:x>
      <cdr:y>0.82802</cdr:y>
    </cdr:from>
    <cdr:to>
      <cdr:x>0.98176</cdr:x>
      <cdr:y>0.91053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5882937" y="4400871"/>
          <a:ext cx="855826" cy="438549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155864</xdr:colOff>
      <xdr:row>5</xdr:row>
      <xdr:rowOff>80962</xdr:rowOff>
    </xdr:from>
    <xdr:to>
      <xdr:col>31</xdr:col>
      <xdr:colOff>900546</xdr:colOff>
      <xdr:row>34</xdr:row>
      <xdr:rowOff>119062</xdr:rowOff>
    </xdr:to>
    <xdr:graphicFrame macro="">
      <xdr:nvGraphicFramePr>
        <xdr:cNvPr id="13" name="Mars_Graph_Principal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304801</xdr:colOff>
      <xdr:row>36</xdr:row>
      <xdr:rowOff>190500</xdr:rowOff>
    </xdr:from>
    <xdr:to>
      <xdr:col>23</xdr:col>
      <xdr:colOff>38101</xdr:colOff>
      <xdr:row>57</xdr:row>
      <xdr:rowOff>28576</xdr:rowOff>
    </xdr:to>
    <xdr:graphicFrame macro="">
      <xdr:nvGraphicFramePr>
        <xdr:cNvPr id="15" name="Mars_Graph_Sex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304801</xdr:colOff>
      <xdr:row>35</xdr:row>
      <xdr:rowOff>95250</xdr:rowOff>
    </xdr:from>
    <xdr:to>
      <xdr:col>31</xdr:col>
      <xdr:colOff>228601</xdr:colOff>
      <xdr:row>56</xdr:row>
      <xdr:rowOff>47625</xdr:rowOff>
    </xdr:to>
    <xdr:graphicFrame macro="">
      <xdr:nvGraphicFramePr>
        <xdr:cNvPr id="16" name="Mars_Graph_Ag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508000</xdr:colOff>
      <xdr:row>61</xdr:row>
      <xdr:rowOff>133350</xdr:rowOff>
    </xdr:from>
    <xdr:to>
      <xdr:col>31</xdr:col>
      <xdr:colOff>762000</xdr:colOff>
      <xdr:row>93</xdr:row>
      <xdr:rowOff>92075</xdr:rowOff>
    </xdr:to>
    <xdr:graphicFrame macro="">
      <xdr:nvGraphicFramePr>
        <xdr:cNvPr id="12" name="Mars_Graph_Lieux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0.93492</cdr:x>
      <cdr:y>0.87776</cdr:y>
    </cdr:from>
    <cdr:to>
      <cdr:x>0.97884</cdr:x>
      <cdr:y>0.94996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5249951" y="5300661"/>
          <a:ext cx="716462" cy="436017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0.85843</cdr:x>
      <cdr:y>0.84653</cdr:y>
    </cdr:from>
    <cdr:to>
      <cdr:x>0.98122</cdr:x>
      <cdr:y>0.97442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6167437" y="3309938"/>
          <a:ext cx="882187" cy="500063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0.83647</cdr:x>
      <cdr:y>0.8528</cdr:y>
    </cdr:from>
    <cdr:to>
      <cdr:x>0.97739</cdr:x>
      <cdr:y>0.97664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286376" y="3476625"/>
          <a:ext cx="890588" cy="504825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0.93492</cdr:x>
      <cdr:y>0.87776</cdr:y>
    </cdr:from>
    <cdr:to>
      <cdr:x>0.97884</cdr:x>
      <cdr:y>0.94996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5249951" y="5300661"/>
          <a:ext cx="716462" cy="436017"/>
        </a:xfrm>
        <a:prstGeom xmlns:a="http://schemas.openxmlformats.org/drawingml/2006/main" prst="roundRect">
          <a:avLst>
            <a:gd name="adj" fmla="val 16667"/>
          </a:avLst>
        </a:prstGeom>
        <a:ln xmlns:a="http://schemas.openxmlformats.org/drawingml/2006/main">
          <a:noFill/>
        </a:ln>
        <a:effectLst xmlns:a="http://schemas.openxmlformats.org/drawingml/2006/main"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 xmlns:a="http://schemas.openxmlformats.org/drawingml/2006/main">
          <a:camera prst="perspectiveRelaxed">
            <a:rot lat="19800000" lon="1200000" rev="20820000"/>
          </a:camera>
          <a:lightRig rig="threePt" dir="t"/>
        </a:scene3d>
        <a:sp3d xmlns:a="http://schemas.openxmlformats.org/drawingml/2006/main" contourW="6350" prstMaterial="matte">
          <a:bevelT w="101600" h="101600"/>
          <a:contourClr>
            <a:srgbClr val="969696"/>
          </a:contourClr>
        </a:sp3d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powder">
          <a:bevelT w="165100" prst="coolSlant"/>
        </a:sp3d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-0.249977111117893"/>
  </sheetPr>
  <dimension ref="A1:Y41"/>
  <sheetViews>
    <sheetView showGridLines="0" tabSelected="1" zoomScale="55" zoomScaleNormal="55" workbookViewId="0">
      <selection activeCell="D30" sqref="D30"/>
    </sheetView>
  </sheetViews>
  <sheetFormatPr baseColWidth="10" defaultRowHeight="15" x14ac:dyDescent="0.25"/>
  <cols>
    <col min="1" max="1" width="11.42578125" style="40" customWidth="1"/>
    <col min="2" max="2" width="15.7109375" style="40" bestFit="1" customWidth="1"/>
    <col min="3" max="3" width="19.85546875" style="40" customWidth="1"/>
    <col min="4" max="4" width="19.5703125" style="40" customWidth="1"/>
    <col min="5" max="5" width="25.140625" style="40" customWidth="1"/>
    <col min="6" max="6" width="21" style="40" customWidth="1"/>
    <col min="7" max="7" width="22.85546875" style="40" customWidth="1"/>
    <col min="8" max="8" width="14.85546875" style="40" customWidth="1"/>
    <col min="9" max="9" width="15.85546875" style="40" customWidth="1"/>
    <col min="10" max="10" width="17" style="40" bestFit="1" customWidth="1"/>
    <col min="11" max="11" width="12" style="40" customWidth="1"/>
    <col min="12" max="12" width="12.7109375" style="40" customWidth="1"/>
    <col min="13" max="13" width="11.42578125" style="40"/>
    <col min="14" max="14" width="13" style="40" customWidth="1"/>
    <col min="15" max="15" width="16" style="40" bestFit="1" customWidth="1"/>
    <col min="16" max="16" width="23.5703125" style="40" bestFit="1" customWidth="1"/>
    <col min="17" max="16384" width="11.42578125" style="40"/>
  </cols>
  <sheetData>
    <row r="1" spans="1:20" ht="30" customHeight="1" x14ac:dyDescent="0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S1" s="35"/>
    </row>
    <row r="2" spans="1:20" ht="25.5" customHeight="1" x14ac:dyDescent="0.25"/>
    <row r="3" spans="1:20" ht="26.25" customHeight="1" x14ac:dyDescent="0.25"/>
    <row r="5" spans="1:20" ht="24" customHeight="1" thickBot="1" x14ac:dyDescent="0.3"/>
    <row r="6" spans="1:20" ht="21" customHeight="1" thickTop="1" x14ac:dyDescent="0.25">
      <c r="B6" s="58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7"/>
    </row>
    <row r="7" spans="1:20" ht="21.75" customHeight="1" x14ac:dyDescent="0.25">
      <c r="B7" s="59"/>
      <c r="T7" s="41"/>
    </row>
    <row r="8" spans="1:20" ht="19.5" customHeight="1" thickBot="1" x14ac:dyDescent="0.3">
      <c r="B8" s="59"/>
      <c r="C8" s="34"/>
      <c r="D8" s="35"/>
      <c r="E8" s="35"/>
      <c r="F8" s="35"/>
      <c r="G8" s="35"/>
      <c r="H8" s="35"/>
      <c r="I8" s="35"/>
      <c r="J8" s="35"/>
      <c r="K8" s="36"/>
      <c r="L8" s="36"/>
      <c r="M8" s="37"/>
      <c r="N8" s="38"/>
      <c r="O8" s="35"/>
      <c r="P8" s="35"/>
      <c r="Q8" s="35"/>
      <c r="R8" s="35"/>
      <c r="S8" s="35"/>
      <c r="T8" s="39"/>
    </row>
    <row r="9" spans="1:20" ht="22.5" customHeight="1" thickTop="1" x14ac:dyDescent="0.25">
      <c r="B9" s="59"/>
      <c r="C9" s="36"/>
      <c r="D9" s="38"/>
      <c r="E9" s="38"/>
      <c r="F9" s="35"/>
      <c r="G9" s="79" t="s">
        <v>90</v>
      </c>
      <c r="H9" s="80"/>
      <c r="I9" s="80"/>
      <c r="J9" s="80"/>
      <c r="K9" s="80"/>
      <c r="L9" s="80"/>
      <c r="M9" s="80"/>
      <c r="N9" s="80"/>
      <c r="O9" s="81"/>
      <c r="T9" s="41"/>
    </row>
    <row r="10" spans="1:20" ht="27.75" customHeight="1" x14ac:dyDescent="0.25">
      <c r="B10" s="59"/>
      <c r="C10" s="42"/>
      <c r="D10" s="35"/>
      <c r="E10" s="35"/>
      <c r="F10" s="35"/>
      <c r="G10" s="82"/>
      <c r="H10" s="83"/>
      <c r="I10" s="83"/>
      <c r="J10" s="83"/>
      <c r="K10" s="83"/>
      <c r="L10" s="83"/>
      <c r="M10" s="83"/>
      <c r="N10" s="83"/>
      <c r="O10" s="84"/>
      <c r="T10" s="41"/>
    </row>
    <row r="11" spans="1:20" ht="24" customHeight="1" x14ac:dyDescent="0.25">
      <c r="B11" s="59"/>
      <c r="C11" s="43"/>
      <c r="D11" s="35"/>
      <c r="E11" s="35"/>
      <c r="F11" s="35"/>
      <c r="G11" s="82"/>
      <c r="H11" s="83"/>
      <c r="I11" s="83"/>
      <c r="J11" s="83"/>
      <c r="K11" s="83"/>
      <c r="L11" s="83"/>
      <c r="M11" s="83"/>
      <c r="N11" s="83"/>
      <c r="O11" s="84"/>
      <c r="T11" s="41"/>
    </row>
    <row r="12" spans="1:20" ht="26.25" customHeight="1" x14ac:dyDescent="0.25">
      <c r="B12" s="59"/>
      <c r="C12" s="43"/>
      <c r="D12" s="35"/>
      <c r="E12" s="35"/>
      <c r="F12" s="35"/>
      <c r="G12" s="82"/>
      <c r="H12" s="83"/>
      <c r="I12" s="83"/>
      <c r="J12" s="83"/>
      <c r="K12" s="83"/>
      <c r="L12" s="83"/>
      <c r="M12" s="83"/>
      <c r="N12" s="83"/>
      <c r="O12" s="84"/>
      <c r="T12" s="41"/>
    </row>
    <row r="13" spans="1:20" ht="31.5" customHeight="1" x14ac:dyDescent="0.25">
      <c r="B13" s="59"/>
      <c r="C13" s="43"/>
      <c r="D13" s="35"/>
      <c r="E13" s="35"/>
      <c r="F13" s="35"/>
      <c r="G13" s="82"/>
      <c r="H13" s="83"/>
      <c r="I13" s="83"/>
      <c r="J13" s="83"/>
      <c r="K13" s="83"/>
      <c r="L13" s="83"/>
      <c r="M13" s="83"/>
      <c r="N13" s="83"/>
      <c r="O13" s="84"/>
      <c r="T13" s="41"/>
    </row>
    <row r="14" spans="1:20" ht="28.5" customHeight="1" thickBot="1" x14ac:dyDescent="0.3">
      <c r="B14" s="59"/>
      <c r="C14" s="43"/>
      <c r="D14" s="44"/>
      <c r="E14" s="44"/>
      <c r="F14" s="44"/>
      <c r="G14" s="85"/>
      <c r="H14" s="86"/>
      <c r="I14" s="86"/>
      <c r="J14" s="86"/>
      <c r="K14" s="86"/>
      <c r="L14" s="86"/>
      <c r="M14" s="86"/>
      <c r="N14" s="86"/>
      <c r="O14" s="87"/>
      <c r="T14" s="41"/>
    </row>
    <row r="15" spans="1:20" ht="27.75" customHeight="1" thickTop="1" x14ac:dyDescent="0.25">
      <c r="B15" s="59"/>
      <c r="C15" s="45"/>
      <c r="D15" s="35"/>
      <c r="E15" s="35"/>
      <c r="F15" s="35"/>
      <c r="G15" s="35"/>
      <c r="H15" s="35"/>
      <c r="I15" s="35"/>
      <c r="J15" s="35"/>
      <c r="K15" s="35"/>
      <c r="L15" s="35"/>
      <c r="T15" s="41"/>
    </row>
    <row r="16" spans="1:20" ht="23.25" customHeight="1" x14ac:dyDescent="0.25">
      <c r="B16" s="59"/>
      <c r="C16" s="43"/>
      <c r="D16" s="35"/>
      <c r="E16" s="35"/>
      <c r="F16" s="35"/>
      <c r="G16" s="35"/>
      <c r="H16" s="35"/>
      <c r="I16" s="35"/>
      <c r="J16" s="35"/>
      <c r="K16" s="46"/>
      <c r="L16" s="35"/>
      <c r="T16" s="41"/>
    </row>
    <row r="17" spans="2:25" ht="27.75" customHeight="1" x14ac:dyDescent="0.25">
      <c r="B17" s="59"/>
      <c r="C17" s="43"/>
      <c r="D17" s="35"/>
      <c r="E17" s="35"/>
      <c r="F17" s="35"/>
      <c r="G17" s="35"/>
      <c r="H17" s="35"/>
      <c r="I17" s="35"/>
      <c r="J17" s="35"/>
      <c r="K17" s="46"/>
      <c r="L17" s="35"/>
      <c r="T17" s="41"/>
    </row>
    <row r="18" spans="2:25" ht="27" customHeight="1" x14ac:dyDescent="0.25">
      <c r="B18" s="59"/>
      <c r="C18" s="43"/>
      <c r="D18" s="35"/>
      <c r="E18" s="47"/>
      <c r="F18" s="47"/>
      <c r="G18" s="47"/>
      <c r="H18" s="47"/>
      <c r="I18" s="47"/>
      <c r="J18" s="47"/>
      <c r="K18" s="46"/>
      <c r="L18" s="35"/>
      <c r="T18" s="41"/>
    </row>
    <row r="19" spans="2:25" ht="29.25" customHeight="1" x14ac:dyDescent="0.25">
      <c r="B19" s="59"/>
      <c r="C19" s="43"/>
      <c r="D19" s="35"/>
      <c r="E19" s="47"/>
      <c r="F19" s="48"/>
      <c r="G19" s="48"/>
      <c r="H19" s="48"/>
      <c r="I19" s="48"/>
      <c r="J19" s="48"/>
      <c r="K19" s="49"/>
      <c r="L19" s="35"/>
      <c r="T19" s="41"/>
    </row>
    <row r="20" spans="2:25" ht="24" customHeight="1" x14ac:dyDescent="0.25">
      <c r="B20" s="59"/>
      <c r="C20" s="43"/>
      <c r="D20" s="35"/>
      <c r="E20" s="47"/>
      <c r="F20" s="48"/>
      <c r="G20" s="48"/>
      <c r="H20" s="48"/>
      <c r="I20" s="48"/>
      <c r="J20" s="48"/>
      <c r="K20" s="49"/>
      <c r="L20" s="35"/>
      <c r="T20" s="41"/>
    </row>
    <row r="21" spans="2:25" ht="27" customHeight="1" thickBot="1" x14ac:dyDescent="0.3">
      <c r="B21" s="59"/>
      <c r="C21" s="43"/>
      <c r="D21" s="35"/>
      <c r="E21" s="47"/>
      <c r="F21" s="48"/>
      <c r="G21" s="48"/>
      <c r="H21" s="48"/>
      <c r="I21" s="48"/>
      <c r="J21" s="48"/>
      <c r="K21" s="49"/>
      <c r="L21" s="35"/>
      <c r="T21" s="41"/>
    </row>
    <row r="22" spans="2:25" ht="23.25" customHeight="1" x14ac:dyDescent="0.25">
      <c r="B22" s="59"/>
      <c r="C22" s="43"/>
      <c r="D22" s="35"/>
      <c r="E22" s="47"/>
      <c r="F22" s="61" t="s">
        <v>69</v>
      </c>
      <c r="G22" s="62"/>
      <c r="H22" s="63"/>
      <c r="I22" s="48"/>
      <c r="J22" s="48"/>
      <c r="K22" s="67" t="s">
        <v>71</v>
      </c>
      <c r="L22" s="68"/>
      <c r="M22" s="68"/>
      <c r="N22" s="69"/>
      <c r="T22" s="41"/>
    </row>
    <row r="23" spans="2:25" ht="22.5" customHeight="1" thickBot="1" x14ac:dyDescent="0.3">
      <c r="B23" s="59"/>
      <c r="C23" s="43"/>
      <c r="D23" s="35"/>
      <c r="E23" s="47"/>
      <c r="F23" s="64"/>
      <c r="G23" s="65"/>
      <c r="H23" s="66"/>
      <c r="I23" s="48"/>
      <c r="J23" s="48"/>
      <c r="K23" s="70"/>
      <c r="L23" s="71"/>
      <c r="M23" s="71"/>
      <c r="N23" s="72"/>
      <c r="T23" s="41"/>
      <c r="U23" s="35"/>
      <c r="V23" s="35"/>
      <c r="W23" s="35"/>
      <c r="X23" s="49"/>
      <c r="Y23" s="35"/>
    </row>
    <row r="24" spans="2:25" ht="29.25" customHeight="1" x14ac:dyDescent="0.25">
      <c r="B24" s="59"/>
      <c r="C24" s="43"/>
      <c r="D24" s="35"/>
      <c r="E24" s="47"/>
      <c r="F24" s="48"/>
      <c r="G24" s="48"/>
      <c r="H24" s="48"/>
      <c r="I24" s="48"/>
      <c r="J24" s="48"/>
      <c r="K24" s="49"/>
      <c r="L24" s="35"/>
      <c r="T24" s="41"/>
      <c r="U24" s="35"/>
      <c r="V24" s="35"/>
      <c r="W24" s="35"/>
      <c r="X24" s="46"/>
      <c r="Y24" s="35"/>
    </row>
    <row r="25" spans="2:25" x14ac:dyDescent="0.25">
      <c r="B25" s="59"/>
      <c r="C25" s="43"/>
      <c r="D25" s="35"/>
      <c r="E25" s="47"/>
      <c r="F25" s="48"/>
      <c r="G25" s="48"/>
      <c r="H25" s="48"/>
      <c r="I25" s="48"/>
      <c r="J25" s="48"/>
      <c r="K25" s="49"/>
      <c r="L25" s="35"/>
      <c r="T25" s="41"/>
      <c r="U25" s="35"/>
      <c r="V25" s="35"/>
      <c r="W25" s="35"/>
      <c r="X25" s="46"/>
      <c r="Y25" s="35"/>
    </row>
    <row r="26" spans="2:25" x14ac:dyDescent="0.25">
      <c r="B26" s="59"/>
      <c r="C26" s="35"/>
      <c r="D26" s="35"/>
      <c r="E26" s="47"/>
      <c r="F26" s="48"/>
      <c r="G26" s="48"/>
      <c r="H26" s="48"/>
      <c r="I26" s="48"/>
      <c r="J26" s="48"/>
      <c r="K26" s="49"/>
      <c r="L26" s="35"/>
      <c r="T26" s="41"/>
      <c r="U26" s="35"/>
      <c r="V26" s="35"/>
      <c r="X26" s="49"/>
    </row>
    <row r="27" spans="2:25" ht="21.75" customHeight="1" x14ac:dyDescent="0.25">
      <c r="B27" s="59"/>
      <c r="C27" s="43"/>
      <c r="T27" s="41"/>
      <c r="U27" s="35"/>
      <c r="V27" s="35"/>
      <c r="X27" s="49"/>
    </row>
    <row r="28" spans="2:25" x14ac:dyDescent="0.25">
      <c r="B28" s="59"/>
      <c r="C28" s="43"/>
      <c r="T28" s="41"/>
      <c r="X28" s="49"/>
    </row>
    <row r="29" spans="2:25" x14ac:dyDescent="0.25">
      <c r="B29" s="59"/>
      <c r="T29" s="41"/>
      <c r="X29" s="49"/>
    </row>
    <row r="30" spans="2:25" ht="15.75" thickBot="1" x14ac:dyDescent="0.3">
      <c r="B30" s="59"/>
      <c r="D30" s="50"/>
      <c r="E30" s="51"/>
      <c r="F30" s="48"/>
      <c r="G30" s="48"/>
      <c r="H30" s="48"/>
      <c r="I30" s="48"/>
      <c r="J30" s="48"/>
      <c r="S30" s="35"/>
      <c r="T30" s="39"/>
      <c r="X30" s="49"/>
    </row>
    <row r="31" spans="2:25" ht="15.75" thickTop="1" x14ac:dyDescent="0.25">
      <c r="B31" s="59"/>
      <c r="D31" s="35"/>
      <c r="E31" s="47"/>
      <c r="F31" s="61" t="s">
        <v>70</v>
      </c>
      <c r="G31" s="62"/>
      <c r="H31" s="63"/>
      <c r="I31" s="48"/>
      <c r="J31" s="48"/>
      <c r="K31" s="73" t="s">
        <v>72</v>
      </c>
      <c r="L31" s="74"/>
      <c r="M31" s="74"/>
      <c r="N31" s="75"/>
      <c r="S31" s="35"/>
      <c r="T31" s="39"/>
      <c r="X31" s="49"/>
    </row>
    <row r="32" spans="2:25" ht="15.75" thickBot="1" x14ac:dyDescent="0.3">
      <c r="B32" s="59"/>
      <c r="D32" s="35"/>
      <c r="E32" s="47"/>
      <c r="F32" s="64"/>
      <c r="G32" s="65"/>
      <c r="H32" s="66"/>
      <c r="I32" s="48"/>
      <c r="J32" s="48"/>
      <c r="K32" s="76"/>
      <c r="L32" s="77"/>
      <c r="M32" s="77"/>
      <c r="N32" s="78"/>
      <c r="S32" s="35"/>
      <c r="T32" s="39"/>
      <c r="X32" s="49"/>
    </row>
    <row r="33" spans="2:24" x14ac:dyDescent="0.25">
      <c r="B33" s="59"/>
      <c r="D33" s="35"/>
      <c r="E33" s="47"/>
      <c r="F33" s="48"/>
      <c r="G33" s="48"/>
      <c r="H33" s="48"/>
      <c r="I33" s="48"/>
      <c r="J33" s="48"/>
      <c r="K33" s="49"/>
      <c r="L33" s="35"/>
      <c r="T33" s="41"/>
      <c r="X33" s="49"/>
    </row>
    <row r="34" spans="2:24" x14ac:dyDescent="0.25">
      <c r="B34" s="59"/>
      <c r="E34" s="51"/>
      <c r="F34" s="52"/>
      <c r="G34" s="52"/>
      <c r="H34" s="52"/>
      <c r="I34" s="52"/>
      <c r="J34" s="52"/>
      <c r="T34" s="41"/>
      <c r="X34" s="49"/>
    </row>
    <row r="35" spans="2:24" x14ac:dyDescent="0.25">
      <c r="B35" s="59"/>
      <c r="E35" s="51"/>
      <c r="F35" s="52"/>
      <c r="G35" s="52"/>
      <c r="H35" s="52"/>
      <c r="I35" s="52"/>
      <c r="J35" s="52"/>
      <c r="T35" s="41"/>
      <c r="X35" s="49"/>
    </row>
    <row r="36" spans="2:24" x14ac:dyDescent="0.25">
      <c r="B36" s="59"/>
      <c r="E36" s="51"/>
      <c r="F36" s="52"/>
      <c r="G36" s="52"/>
      <c r="H36" s="52"/>
      <c r="I36" s="52"/>
      <c r="J36" s="52"/>
      <c r="T36" s="41"/>
      <c r="X36" s="49"/>
    </row>
    <row r="37" spans="2:24" x14ac:dyDescent="0.25">
      <c r="B37" s="59"/>
      <c r="E37" s="51"/>
      <c r="F37" s="52"/>
      <c r="G37" s="52"/>
      <c r="H37" s="52"/>
      <c r="I37" s="52"/>
      <c r="J37" s="52"/>
      <c r="T37" s="41"/>
    </row>
    <row r="38" spans="2:24" x14ac:dyDescent="0.25">
      <c r="B38" s="59"/>
      <c r="E38" s="51"/>
      <c r="F38" s="52"/>
      <c r="G38" s="52"/>
      <c r="H38" s="52"/>
      <c r="I38" s="52"/>
      <c r="J38" s="52"/>
      <c r="T38" s="41"/>
    </row>
    <row r="39" spans="2:24" x14ac:dyDescent="0.25">
      <c r="B39" s="59"/>
      <c r="E39" s="51"/>
      <c r="F39" s="52"/>
      <c r="G39" s="52"/>
      <c r="H39" s="52"/>
      <c r="I39" s="52"/>
      <c r="J39" s="52"/>
      <c r="T39" s="41"/>
    </row>
    <row r="40" spans="2:24" ht="15.75" thickBot="1" x14ac:dyDescent="0.3">
      <c r="B40" s="60"/>
      <c r="C40" s="53"/>
      <c r="D40" s="53"/>
      <c r="E40" s="53"/>
      <c r="F40" s="54"/>
      <c r="G40" s="54"/>
      <c r="H40" s="54"/>
      <c r="I40" s="54"/>
      <c r="J40" s="54"/>
      <c r="K40" s="53"/>
      <c r="L40" s="53"/>
      <c r="M40" s="53"/>
      <c r="N40" s="53"/>
      <c r="O40" s="53"/>
      <c r="P40" s="53"/>
      <c r="Q40" s="53"/>
      <c r="R40" s="53"/>
      <c r="S40" s="53"/>
      <c r="T40" s="55"/>
    </row>
    <row r="41" spans="2:24" ht="15.75" thickTop="1" x14ac:dyDescent="0.25"/>
  </sheetData>
  <customSheetViews>
    <customSheetView guid="{65C0662A-4FFB-4943-99CD-6F446BE97BEE}" scale="55" showGridLines="0">
      <selection activeCell="G25" sqref="G25"/>
      <pageMargins left="0.7" right="0.7" top="0.75" bottom="0.75" header="0.3" footer="0.3"/>
      <pageSetup paperSize="9" orientation="portrait" horizontalDpi="4294967293" r:id="rId1"/>
    </customSheetView>
  </customSheetViews>
  <mergeCells count="5">
    <mergeCell ref="F22:H23"/>
    <mergeCell ref="F31:H32"/>
    <mergeCell ref="K22:N23"/>
    <mergeCell ref="K31:N32"/>
    <mergeCell ref="G9:O14"/>
  </mergeCells>
  <phoneticPr fontId="5" type="noConversion"/>
  <pageMargins left="0.7" right="0.7" top="0.75" bottom="0.75" header="0.3" footer="0.3"/>
  <pageSetup paperSize="9" orientation="portrait" horizont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C00000"/>
  </sheetPr>
  <dimension ref="A1:K16"/>
  <sheetViews>
    <sheetView workbookViewId="0">
      <selection activeCell="K13" sqref="K13"/>
    </sheetView>
  </sheetViews>
  <sheetFormatPr baseColWidth="10" defaultRowHeight="15" x14ac:dyDescent="0.25"/>
  <cols>
    <col min="1" max="1" width="18.140625" customWidth="1"/>
    <col min="3" max="3" width="15.7109375" bestFit="1" customWidth="1"/>
    <col min="4" max="4" width="13.28515625" customWidth="1"/>
    <col min="6" max="6" width="15.7109375" bestFit="1" customWidth="1"/>
    <col min="11" max="11" width="23" customWidth="1"/>
  </cols>
  <sheetData>
    <row r="1" spans="1:11" x14ac:dyDescent="0.25">
      <c r="A1" t="s">
        <v>49</v>
      </c>
      <c r="G1" s="33" t="s">
        <v>48</v>
      </c>
      <c r="J1" t="s">
        <v>50</v>
      </c>
      <c r="K1" t="s">
        <v>52</v>
      </c>
    </row>
    <row r="2" spans="1:11" ht="18.75" x14ac:dyDescent="0.3">
      <c r="A2" s="18" t="s">
        <v>37</v>
      </c>
      <c r="C2" t="s">
        <v>57</v>
      </c>
      <c r="D2" t="s">
        <v>73</v>
      </c>
      <c r="G2" s="31" t="s">
        <v>77</v>
      </c>
      <c r="J2" t="s">
        <v>54</v>
      </c>
      <c r="K2" t="s">
        <v>51</v>
      </c>
    </row>
    <row r="3" spans="1:11" ht="18.75" x14ac:dyDescent="0.3">
      <c r="A3" s="18" t="s">
        <v>38</v>
      </c>
      <c r="C3" t="s">
        <v>24</v>
      </c>
      <c r="D3" s="25" t="s">
        <v>60</v>
      </c>
      <c r="G3" s="32" t="s">
        <v>78</v>
      </c>
      <c r="J3" t="s">
        <v>55</v>
      </c>
    </row>
    <row r="4" spans="1:11" ht="18.75" x14ac:dyDescent="0.3">
      <c r="A4" s="18" t="s">
        <v>39</v>
      </c>
      <c r="C4" t="s">
        <v>16</v>
      </c>
      <c r="D4" s="25" t="s">
        <v>61</v>
      </c>
      <c r="G4" s="31" t="s">
        <v>79</v>
      </c>
      <c r="J4" t="s">
        <v>56</v>
      </c>
    </row>
    <row r="5" spans="1:11" ht="18.75" x14ac:dyDescent="0.3">
      <c r="A5" s="18" t="s">
        <v>40</v>
      </c>
      <c r="B5" s="88"/>
      <c r="C5" s="88"/>
      <c r="D5" s="25" t="s">
        <v>62</v>
      </c>
      <c r="G5" s="32" t="s">
        <v>80</v>
      </c>
      <c r="J5" t="s">
        <v>74</v>
      </c>
    </row>
    <row r="6" spans="1:11" ht="18.75" x14ac:dyDescent="0.3">
      <c r="A6" s="18" t="s">
        <v>41</v>
      </c>
      <c r="G6" s="31" t="s">
        <v>81</v>
      </c>
      <c r="J6" t="s">
        <v>75</v>
      </c>
    </row>
    <row r="7" spans="1:11" ht="18.75" x14ac:dyDescent="0.3">
      <c r="A7" s="18" t="s">
        <v>42</v>
      </c>
      <c r="G7" s="32" t="s">
        <v>82</v>
      </c>
      <c r="J7" t="s">
        <v>76</v>
      </c>
    </row>
    <row r="8" spans="1:11" ht="18.75" x14ac:dyDescent="0.3">
      <c r="A8" s="18" t="s">
        <v>43</v>
      </c>
      <c r="G8" s="31" t="s">
        <v>83</v>
      </c>
    </row>
    <row r="9" spans="1:11" ht="18.75" x14ac:dyDescent="0.3">
      <c r="A9" s="18" t="s">
        <v>44</v>
      </c>
      <c r="G9" s="32" t="s">
        <v>84</v>
      </c>
    </row>
    <row r="10" spans="1:11" ht="18.75" x14ac:dyDescent="0.3">
      <c r="A10" s="18" t="s">
        <v>45</v>
      </c>
      <c r="G10" s="31" t="s">
        <v>85</v>
      </c>
    </row>
    <row r="11" spans="1:11" ht="18.75" x14ac:dyDescent="0.3">
      <c r="A11" s="18" t="s">
        <v>53</v>
      </c>
      <c r="G11" s="32" t="s">
        <v>86</v>
      </c>
    </row>
    <row r="12" spans="1:11" x14ac:dyDescent="0.25">
      <c r="G12" s="31" t="s">
        <v>87</v>
      </c>
    </row>
    <row r="13" spans="1:11" x14ac:dyDescent="0.25">
      <c r="G13" s="32" t="s">
        <v>88</v>
      </c>
    </row>
    <row r="14" spans="1:11" x14ac:dyDescent="0.25">
      <c r="C14" s="6"/>
      <c r="F14" s="6"/>
    </row>
    <row r="16" spans="1:11" x14ac:dyDescent="0.25">
      <c r="C16" s="7"/>
    </row>
  </sheetData>
  <autoFilter ref="A2:A11">
    <sortState ref="A3:A10">
      <sortCondition ref="A2:A10"/>
    </sortState>
  </autoFilter>
  <customSheetViews>
    <customSheetView guid="{65C0662A-4FFB-4943-99CD-6F446BE97BEE}" showAutoFilter="1">
      <selection activeCell="A25" sqref="A25"/>
      <pageMargins left="0.7" right="0.7" top="0.75" bottom="0.75" header="0.3" footer="0.3"/>
      <autoFilter ref="A2:A10">
        <sortState ref="A3:A10">
          <sortCondition ref="A2:A10"/>
        </sortState>
      </autoFilter>
    </customSheetView>
  </customSheetViews>
  <mergeCells count="1">
    <mergeCell ref="B5: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  <pageSetUpPr fitToPage="1"/>
  </sheetPr>
  <dimension ref="A1:BQ74"/>
  <sheetViews>
    <sheetView showGridLines="0" topLeftCell="AB1" zoomScale="70" zoomScaleNormal="70" workbookViewId="0">
      <pane ySplit="1" topLeftCell="A8" activePane="bottomLeft" state="frozen"/>
      <selection pane="bottomLeft" activeCell="E31" sqref="E31"/>
    </sheetView>
  </sheetViews>
  <sheetFormatPr baseColWidth="10" defaultRowHeight="15" x14ac:dyDescent="0.25"/>
  <cols>
    <col min="1" max="1" width="13.140625" style="24" customWidth="1"/>
    <col min="2" max="2" width="15.7109375" style="27" customWidth="1"/>
    <col min="3" max="3" width="15.5703125" style="24" customWidth="1"/>
    <col min="4" max="4" width="11.42578125" style="24" customWidth="1"/>
    <col min="5" max="5" width="22" style="24" customWidth="1"/>
    <col min="6" max="6" width="16.140625" style="24" customWidth="1"/>
    <col min="7" max="7" width="11.42578125" style="24" customWidth="1"/>
    <col min="8" max="8" width="18.42578125" style="24" customWidth="1"/>
    <col min="9" max="9" width="12.140625" style="24" customWidth="1"/>
    <col min="10" max="10" width="15.5703125" style="24" customWidth="1"/>
    <col min="11" max="11" width="13" style="24" customWidth="1"/>
    <col min="12" max="12" width="11.42578125" style="24" customWidth="1"/>
    <col min="13" max="13" width="9.5703125" style="24" customWidth="1"/>
    <col min="14" max="14" width="16.5703125" style="24" customWidth="1"/>
    <col min="15" max="15" width="27.5703125" style="24" customWidth="1"/>
    <col min="16" max="16" width="17.28515625" style="24" customWidth="1"/>
    <col min="17" max="19" width="11.42578125" style="10"/>
    <col min="20" max="20" width="11.42578125" style="10" customWidth="1"/>
    <col min="21" max="21" width="23.28515625" style="10" bestFit="1" customWidth="1"/>
    <col min="22" max="22" width="11.42578125" style="10" bestFit="1" customWidth="1"/>
    <col min="23" max="23" width="15.28515625" style="10" customWidth="1"/>
    <col min="24" max="24" width="25.28515625" style="10" customWidth="1"/>
    <col min="25" max="25" width="23.5703125" style="10" customWidth="1"/>
    <col min="26" max="26" width="25.7109375" style="10" customWidth="1"/>
    <col min="27" max="27" width="28.85546875" style="10" customWidth="1"/>
    <col min="28" max="28" width="32.140625" style="10" customWidth="1"/>
    <col min="29" max="29" width="18.7109375" style="10" customWidth="1"/>
    <col min="30" max="30" width="19.140625" style="10" customWidth="1"/>
    <col min="31" max="31" width="22.42578125" style="10" customWidth="1"/>
    <col min="32" max="32" width="24.5703125" style="10" customWidth="1"/>
    <col min="33" max="33" width="18.5703125" style="10" customWidth="1"/>
    <col min="34" max="34" width="28.28515625" style="10" bestFit="1" customWidth="1"/>
    <col min="35" max="35" width="24.140625" style="10" customWidth="1"/>
    <col min="36" max="36" width="27.5703125" style="10" customWidth="1"/>
    <col min="37" max="37" width="18.7109375" style="10" customWidth="1"/>
    <col min="38" max="38" width="18.5703125" style="10" customWidth="1"/>
    <col min="39" max="39" width="28.85546875" style="10" customWidth="1"/>
    <col min="40" max="40" width="22" style="10" customWidth="1"/>
    <col min="41" max="42" width="29.7109375" style="10" customWidth="1"/>
    <col min="43" max="43" width="16.42578125" style="10" customWidth="1"/>
    <col min="44" max="44" width="12.85546875" style="10" customWidth="1"/>
    <col min="45" max="54" width="29.7109375" style="10" customWidth="1"/>
    <col min="55" max="55" width="30" style="10" customWidth="1"/>
    <col min="56" max="56" width="32" style="10" customWidth="1"/>
    <col min="57" max="57" width="35.28515625" style="10" customWidth="1"/>
    <col min="58" max="58" width="25" style="10" customWidth="1"/>
    <col min="59" max="59" width="25.42578125" style="10" customWidth="1"/>
    <col min="60" max="60" width="28.7109375" style="10" customWidth="1"/>
    <col min="61" max="61" width="31" style="10" customWidth="1"/>
    <col min="62" max="62" width="24.85546875" style="10" customWidth="1"/>
    <col min="63" max="63" width="27.85546875" style="10" customWidth="1"/>
    <col min="64" max="64" width="36" style="10" customWidth="1"/>
    <col min="65" max="65" width="28.7109375" style="10" customWidth="1"/>
    <col min="66" max="66" width="28.28515625" style="10" bestFit="1" customWidth="1"/>
    <col min="67" max="67" width="33" style="10" bestFit="1" customWidth="1"/>
    <col min="68" max="68" width="25.42578125" style="10" bestFit="1" customWidth="1"/>
    <col min="69" max="69" width="28.5703125" style="10" bestFit="1" customWidth="1"/>
    <col min="70" max="16384" width="11.42578125" style="10"/>
  </cols>
  <sheetData>
    <row r="1" spans="1:69" ht="44.25" customHeight="1" x14ac:dyDescent="0.25">
      <c r="A1" s="23" t="s">
        <v>14</v>
      </c>
      <c r="B1" s="26" t="s">
        <v>0</v>
      </c>
      <c r="C1" s="9" t="s">
        <v>1</v>
      </c>
      <c r="D1" s="9" t="s">
        <v>2</v>
      </c>
      <c r="E1" s="9" t="s">
        <v>63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34</v>
      </c>
      <c r="P1" s="9" t="s">
        <v>58</v>
      </c>
      <c r="Q1" s="21"/>
      <c r="R1" s="21"/>
      <c r="S1" s="21"/>
      <c r="T1" s="21"/>
      <c r="U1" s="22"/>
      <c r="V1" s="92">
        <f ca="1">TODAY()</f>
        <v>40952</v>
      </c>
      <c r="W1" s="92"/>
      <c r="X1" s="92"/>
    </row>
    <row r="2" spans="1:69" ht="18" customHeight="1" x14ac:dyDescent="0.25">
      <c r="Q2" s="11"/>
      <c r="R2" s="11"/>
      <c r="S2" s="11"/>
      <c r="T2" s="11"/>
      <c r="AH2" s="20"/>
      <c r="AI2" s="19"/>
      <c r="AJ2" s="19"/>
      <c r="AK2" s="19"/>
    </row>
    <row r="3" spans="1:69" ht="16.5" customHeight="1" x14ac:dyDescent="0.25">
      <c r="Q3" s="11"/>
      <c r="R3" s="11"/>
      <c r="S3" s="11"/>
      <c r="T3" s="93"/>
      <c r="AH3" s="91" t="s">
        <v>23</v>
      </c>
      <c r="AI3" s="91" t="s">
        <v>3</v>
      </c>
      <c r="AJ3" s="91" t="s">
        <v>4</v>
      </c>
      <c r="AK3" s="91" t="s">
        <v>59</v>
      </c>
      <c r="AL3" s="91" t="s">
        <v>5</v>
      </c>
      <c r="AM3" s="91" t="s">
        <v>7</v>
      </c>
      <c r="AN3" s="91" t="s">
        <v>8</v>
      </c>
      <c r="AO3" s="91" t="s">
        <v>9</v>
      </c>
      <c r="AP3" s="91" t="s">
        <v>10</v>
      </c>
      <c r="AQ3" s="91" t="s">
        <v>11</v>
      </c>
      <c r="AR3" s="91"/>
    </row>
    <row r="4" spans="1:69" ht="16.5" customHeight="1" x14ac:dyDescent="0.25">
      <c r="Q4" s="11"/>
      <c r="R4" s="11"/>
      <c r="S4" s="11"/>
      <c r="T4" s="93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</row>
    <row r="5" spans="1:69" ht="16.5" customHeight="1" x14ac:dyDescent="0.25">
      <c r="AH5" s="89">
        <f>COUNTA(Janvier!$A:$A)-1</f>
        <v>0</v>
      </c>
      <c r="AI5" s="90">
        <f>COUNTIFS(Janvier!$E:$E,"Collectif")</f>
        <v>0</v>
      </c>
      <c r="AJ5" s="90">
        <f>COUNTIFS(Janvier!$E:$E,"Individuel")</f>
        <v>0</v>
      </c>
      <c r="AK5" s="90">
        <f>COUNTIFS(Janvier!$E:$E,"Familial")</f>
        <v>0</v>
      </c>
      <c r="AL5" s="90">
        <f>COUNTIFS(Janvier!$F:$F,"oui")</f>
        <v>0</v>
      </c>
      <c r="AM5" s="90">
        <f>COUNTIFS(Janvier!$H:$H,"oui")</f>
        <v>0</v>
      </c>
      <c r="AN5" s="90">
        <f>COUNTIFS(Janvier!$I:$I,"oui")</f>
        <v>0</v>
      </c>
      <c r="AO5" s="90">
        <f>COUNTIFS(Janvier!$J:$J,"oui")</f>
        <v>0</v>
      </c>
      <c r="AP5" s="90">
        <f>COUNTIFS(Janvier!$K:$K,"oui")</f>
        <v>0</v>
      </c>
      <c r="AQ5" s="90">
        <f>COUNTIFS(Janvier!$L:$L,"oui")</f>
        <v>0</v>
      </c>
      <c r="AR5" s="90"/>
    </row>
    <row r="6" spans="1:69" ht="16.5" customHeight="1" x14ac:dyDescent="0.25">
      <c r="Q6" s="11"/>
      <c r="R6" s="11"/>
      <c r="S6" s="11"/>
      <c r="AH6" s="89"/>
      <c r="AI6" s="90"/>
      <c r="AJ6" s="90"/>
      <c r="AK6" s="90"/>
      <c r="AL6" s="90"/>
      <c r="AM6" s="90"/>
      <c r="AN6" s="90"/>
      <c r="AO6" s="90"/>
      <c r="AP6" s="90"/>
      <c r="AQ6" s="90"/>
      <c r="AR6" s="90"/>
    </row>
    <row r="7" spans="1:69" ht="16.5" customHeight="1" x14ac:dyDescent="0.25">
      <c r="Q7" s="11"/>
      <c r="R7" s="11"/>
      <c r="S7" s="11"/>
    </row>
    <row r="8" spans="1:69" ht="16.5" customHeight="1" x14ac:dyDescent="0.25">
      <c r="Q8" s="11"/>
      <c r="R8" s="11"/>
      <c r="S8" s="11"/>
    </row>
    <row r="9" spans="1:69" ht="16.5" customHeight="1" x14ac:dyDescent="0.25">
      <c r="Q9" s="11"/>
      <c r="R9" s="11"/>
      <c r="S9" s="11"/>
      <c r="T9" s="12"/>
    </row>
    <row r="10" spans="1:69" ht="14.25" customHeight="1" x14ac:dyDescent="0.25">
      <c r="Q10" s="11"/>
      <c r="R10" s="11"/>
      <c r="S10" s="11"/>
      <c r="AH10" s="94" t="s">
        <v>35</v>
      </c>
      <c r="AI10" s="94" t="s">
        <v>36</v>
      </c>
      <c r="AJ10" s="97"/>
    </row>
    <row r="11" spans="1:69" ht="15" customHeight="1" x14ac:dyDescent="0.25">
      <c r="AH11" s="95" t="s">
        <v>25</v>
      </c>
      <c r="AI11" s="95"/>
      <c r="AJ11" s="98"/>
      <c r="AL11" s="99" t="s">
        <v>16</v>
      </c>
      <c r="AM11" s="91" t="s">
        <v>24</v>
      </c>
    </row>
    <row r="12" spans="1:69" ht="16.5" customHeight="1" x14ac:dyDescent="0.25">
      <c r="AH12" s="96" t="s">
        <v>25</v>
      </c>
      <c r="AI12" s="89">
        <f>COUNTIFS($O:$O,"Boulogne")</f>
        <v>0</v>
      </c>
      <c r="AJ12" s="89"/>
      <c r="AK12" s="13"/>
      <c r="AL12" s="99"/>
      <c r="AM12" s="91"/>
    </row>
    <row r="13" spans="1:69" ht="16.5" customHeight="1" x14ac:dyDescent="0.25">
      <c r="AH13" s="96"/>
      <c r="AI13" s="89"/>
      <c r="AJ13" s="89"/>
      <c r="AL13" s="100">
        <f>COUNTIFS(Janvier!$D:$D,"Femme")</f>
        <v>0</v>
      </c>
      <c r="AM13" s="100">
        <f>COUNTIFS(Janvier!$D:$D,"Homme")</f>
        <v>0</v>
      </c>
    </row>
    <row r="14" spans="1:69" x14ac:dyDescent="0.25">
      <c r="Y14" s="14"/>
      <c r="Z14" s="14"/>
      <c r="AA14" s="14"/>
      <c r="AB14" s="14"/>
      <c r="AC14" s="14"/>
      <c r="AD14" s="14"/>
      <c r="AE14" s="14"/>
      <c r="AF14" s="14"/>
      <c r="AG14" s="14"/>
      <c r="AH14" s="96" t="s">
        <v>33</v>
      </c>
      <c r="AI14" s="89">
        <f>COUNTIFS($O:$O,"Calais")</f>
        <v>0</v>
      </c>
      <c r="AJ14" s="89"/>
      <c r="AK14" s="14"/>
      <c r="AL14" s="100"/>
      <c r="AM14" s="100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</row>
    <row r="15" spans="1:69" x14ac:dyDescent="0.25">
      <c r="Y15" s="15"/>
      <c r="Z15" s="15"/>
      <c r="AA15" s="15"/>
      <c r="AB15" s="15"/>
      <c r="AC15" s="15"/>
      <c r="AD15" s="15"/>
      <c r="AE15" s="15"/>
      <c r="AF15" s="15"/>
      <c r="AG15" s="15"/>
      <c r="AH15" s="96"/>
      <c r="AI15" s="89"/>
      <c r="AJ15" s="89"/>
      <c r="AK15" s="15"/>
      <c r="AL15" s="14"/>
      <c r="AM15" s="15"/>
      <c r="AN15" s="15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</row>
    <row r="16" spans="1:69" x14ac:dyDescent="0.25"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96" t="s">
        <v>29</v>
      </c>
      <c r="AI16" s="89">
        <f>COUNTIFS($O:$O,"Desvres")</f>
        <v>0</v>
      </c>
      <c r="AJ16" s="89"/>
      <c r="AK16" s="14"/>
      <c r="AL16" s="96" t="s">
        <v>47</v>
      </c>
      <c r="AM16" s="96"/>
      <c r="AN16" s="96"/>
      <c r="AO16" s="96"/>
      <c r="AP16" s="96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</row>
    <row r="17" spans="21:69" x14ac:dyDescent="0.25"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96"/>
      <c r="AI17" s="89"/>
      <c r="AJ17" s="89"/>
      <c r="AK17" s="14"/>
      <c r="AL17" s="96"/>
      <c r="AM17" s="96"/>
      <c r="AN17" s="96"/>
      <c r="AO17" s="96"/>
      <c r="AP17" s="96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</row>
    <row r="18" spans="21:69" x14ac:dyDescent="0.25">
      <c r="V18" s="15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96" t="s">
        <v>26</v>
      </c>
      <c r="AI18" s="89">
        <f>COUNTIFS($O:$O,"Etaples")</f>
        <v>0</v>
      </c>
      <c r="AJ18" s="89"/>
      <c r="AK18" s="14"/>
      <c r="AL18" s="96" t="s">
        <v>18</v>
      </c>
      <c r="AM18" s="96" t="s">
        <v>19</v>
      </c>
      <c r="AN18" s="96" t="s">
        <v>20</v>
      </c>
      <c r="AO18" s="96" t="s">
        <v>21</v>
      </c>
      <c r="AP18" s="96" t="s">
        <v>22</v>
      </c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</row>
    <row r="19" spans="21:69" x14ac:dyDescent="0.25">
      <c r="V19" s="15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96"/>
      <c r="AI19" s="89"/>
      <c r="AJ19" s="89"/>
      <c r="AK19" s="14"/>
      <c r="AL19" s="96"/>
      <c r="AM19" s="96"/>
      <c r="AN19" s="96"/>
      <c r="AO19" s="96"/>
      <c r="AP19" s="96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</row>
    <row r="20" spans="21:69" x14ac:dyDescent="0.25">
      <c r="V20" s="15"/>
      <c r="W20" s="14"/>
      <c r="X20" s="16"/>
      <c r="Y20" s="14"/>
      <c r="Z20" s="14"/>
      <c r="AA20" s="14"/>
      <c r="AB20" s="14"/>
      <c r="AC20" s="14"/>
      <c r="AD20" s="14"/>
      <c r="AE20" s="14"/>
      <c r="AF20" s="14"/>
      <c r="AG20" s="14"/>
      <c r="AH20" s="96" t="s">
        <v>28</v>
      </c>
      <c r="AI20" s="89">
        <f>COUNTIFS($O:$O,"Hesdin")</f>
        <v>0</v>
      </c>
      <c r="AJ20" s="89"/>
      <c r="AK20" s="14"/>
      <c r="AL20" s="89">
        <f>COUNTIFS(Janvier!$G:$G,"&lt;8")</f>
        <v>0</v>
      </c>
      <c r="AM20" s="89">
        <f>COUNTIFS(Janvier!$G:$G,"&lt;14")-AL20</f>
        <v>0</v>
      </c>
      <c r="AN20" s="89">
        <f>COUNTIFS(Janvier!$G:$G,"&lt;=17")-(AM20+AL20)</f>
        <v>0</v>
      </c>
      <c r="AO20" s="89">
        <f>COUNTIFS(Janvier!$G:$G,"&lt;=25")-(AN20+AM20+AL20)</f>
        <v>0</v>
      </c>
      <c r="AP20" s="89">
        <f>COUNTIFS(Janvier!$G:$G,"&gt;25")</f>
        <v>0</v>
      </c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</row>
    <row r="21" spans="21:69" x14ac:dyDescent="0.25">
      <c r="V21" s="14"/>
      <c r="W21" s="14"/>
      <c r="X21" s="16"/>
      <c r="Y21" s="14"/>
      <c r="Z21" s="14"/>
      <c r="AA21" s="14"/>
      <c r="AB21" s="14"/>
      <c r="AC21" s="14"/>
      <c r="AD21" s="14"/>
      <c r="AE21" s="14"/>
      <c r="AF21" s="14"/>
      <c r="AG21" s="14"/>
      <c r="AH21" s="96"/>
      <c r="AI21" s="89"/>
      <c r="AJ21" s="89"/>
      <c r="AK21" s="14"/>
      <c r="AL21" s="89"/>
      <c r="AM21" s="89"/>
      <c r="AN21" s="89"/>
      <c r="AO21" s="89"/>
      <c r="AP21" s="89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</row>
    <row r="22" spans="21:69" x14ac:dyDescent="0.25">
      <c r="U22" s="14"/>
      <c r="V22" s="14"/>
      <c r="W22" s="14"/>
      <c r="X22" s="16"/>
      <c r="Y22" s="14"/>
      <c r="Z22" s="14"/>
      <c r="AA22" s="14"/>
      <c r="AB22" s="14"/>
      <c r="AC22" s="14"/>
      <c r="AD22" s="14"/>
      <c r="AE22" s="14"/>
      <c r="AF22" s="14"/>
      <c r="AG22" s="14"/>
      <c r="AH22" s="96" t="s">
        <v>31</v>
      </c>
      <c r="AI22" s="89">
        <f>COUNTIFS($O:$O,"Le Portel")</f>
        <v>0</v>
      </c>
      <c r="AJ22" s="89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</row>
    <row r="23" spans="21:69" x14ac:dyDescent="0.25">
      <c r="U23" s="16"/>
      <c r="V23" s="15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96"/>
      <c r="AI23" s="89"/>
      <c r="AJ23" s="89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</row>
    <row r="24" spans="21:69" x14ac:dyDescent="0.25">
      <c r="U24" s="16"/>
      <c r="V24" s="15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96" t="s">
        <v>30</v>
      </c>
      <c r="AI24" s="89">
        <f>COUNTIFS($O:$O,"Marquise")</f>
        <v>0</v>
      </c>
      <c r="AJ24" s="89"/>
      <c r="AK24" s="14"/>
      <c r="AL24" s="94" t="s">
        <v>64</v>
      </c>
      <c r="AM24" s="97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</row>
    <row r="25" spans="21:69" x14ac:dyDescent="0.25">
      <c r="U25" s="16"/>
      <c r="V25" s="15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96"/>
      <c r="AI25" s="89"/>
      <c r="AJ25" s="89"/>
      <c r="AK25" s="14"/>
      <c r="AL25" s="101"/>
      <c r="AM25" s="102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</row>
    <row r="26" spans="21:69" x14ac:dyDescent="0.25">
      <c r="U26" s="16"/>
      <c r="V26" s="15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96" t="s">
        <v>27</v>
      </c>
      <c r="AI26" s="89">
        <f>COUNTIFS($O:$O,"Montreuil")</f>
        <v>0</v>
      </c>
      <c r="AJ26" s="89"/>
      <c r="AK26" s="14"/>
      <c r="AL26" s="96" t="s">
        <v>65</v>
      </c>
      <c r="AM26" s="90">
        <f>COUNTIFS(Janvier!$P:$P,"Oui")</f>
        <v>0</v>
      </c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</row>
    <row r="27" spans="21:69" x14ac:dyDescent="0.25">
      <c r="U27" s="16"/>
      <c r="V27" s="15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96"/>
      <c r="AI27" s="89"/>
      <c r="AJ27" s="89"/>
      <c r="AK27" s="14"/>
      <c r="AL27" s="96"/>
      <c r="AM27" s="90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</row>
    <row r="28" spans="21:69" x14ac:dyDescent="0.25">
      <c r="U28" s="16"/>
      <c r="V28" s="15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96" t="s">
        <v>32</v>
      </c>
      <c r="AI28" s="89">
        <f>COUNTIFS($O:$O,"Outreau")</f>
        <v>0</v>
      </c>
      <c r="AJ28" s="89"/>
      <c r="AK28" s="14"/>
      <c r="AL28" s="96" t="s">
        <v>66</v>
      </c>
      <c r="AM28" s="90">
        <f>COUNTIFS(Janvier!$P:$P,"Non")</f>
        <v>0</v>
      </c>
      <c r="AN28" s="14"/>
      <c r="AO28" s="14"/>
      <c r="AP28" s="14"/>
      <c r="AQ28" s="14"/>
      <c r="AR28" s="14"/>
      <c r="AS28" s="14"/>
      <c r="AT28" s="14"/>
      <c r="AU28" s="14"/>
      <c r="AV28" s="14"/>
    </row>
    <row r="29" spans="21:69" x14ac:dyDescent="0.25">
      <c r="U29" s="16"/>
      <c r="V29" s="15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96"/>
      <c r="AI29" s="89"/>
      <c r="AJ29" s="89"/>
      <c r="AK29" s="14"/>
      <c r="AL29" s="96"/>
      <c r="AM29" s="90"/>
      <c r="AN29" s="14"/>
      <c r="AO29" s="14"/>
      <c r="AP29" s="14"/>
      <c r="AQ29" s="14"/>
    </row>
    <row r="30" spans="21:69" x14ac:dyDescent="0.25">
      <c r="U30" s="16"/>
      <c r="V30" s="15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</row>
    <row r="31" spans="21:69" x14ac:dyDescent="0.25">
      <c r="U31" s="16"/>
      <c r="V31" s="15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</row>
    <row r="32" spans="21:69" x14ac:dyDescent="0.25"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M32" s="14"/>
    </row>
    <row r="33" spans="21:37" x14ac:dyDescent="0.25"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</row>
    <row r="34" spans="21:37" x14ac:dyDescent="0.25"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</row>
    <row r="35" spans="21:37" x14ac:dyDescent="0.25"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</row>
    <row r="36" spans="21:37" x14ac:dyDescent="0.25"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I36" s="14"/>
      <c r="AJ36" s="14"/>
      <c r="AK36" s="14"/>
    </row>
    <row r="37" spans="21:37" x14ac:dyDescent="0.25"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I37" s="14"/>
      <c r="AJ37" s="14"/>
      <c r="AK37" s="14"/>
    </row>
    <row r="38" spans="21:37" x14ac:dyDescent="0.25">
      <c r="U38" s="14"/>
      <c r="V38" s="14"/>
      <c r="W38" s="14"/>
      <c r="X38" s="14"/>
      <c r="Y38" s="14"/>
      <c r="Z38" s="14"/>
      <c r="AA38" s="14"/>
      <c r="AB38" s="14"/>
      <c r="AC38" s="14"/>
      <c r="AD38" s="14"/>
      <c r="AI38" s="14"/>
      <c r="AJ38" s="14"/>
      <c r="AK38" s="14"/>
    </row>
    <row r="39" spans="21:37" x14ac:dyDescent="0.25">
      <c r="U39" s="14"/>
      <c r="V39" s="14"/>
      <c r="W39" s="14"/>
      <c r="X39" s="14"/>
      <c r="Y39" s="14"/>
      <c r="Z39" s="14"/>
      <c r="AA39" s="14"/>
      <c r="AB39" s="14"/>
    </row>
    <row r="40" spans="21:37" x14ac:dyDescent="0.25">
      <c r="U40" s="14"/>
      <c r="V40" s="14"/>
      <c r="W40" s="14"/>
      <c r="X40" s="14"/>
      <c r="Y40" s="14"/>
      <c r="Z40" s="14"/>
      <c r="AA40" s="14"/>
      <c r="AB40" s="14"/>
    </row>
    <row r="41" spans="21:37" x14ac:dyDescent="0.25">
      <c r="U41" s="14"/>
      <c r="V41" s="14"/>
      <c r="W41" s="14"/>
      <c r="X41" s="14"/>
      <c r="Y41" s="14"/>
      <c r="Z41" s="14"/>
      <c r="AA41" s="14"/>
    </row>
    <row r="42" spans="21:37" x14ac:dyDescent="0.25">
      <c r="U42" s="14"/>
      <c r="V42" s="14"/>
      <c r="X42" s="14"/>
      <c r="Y42" s="14"/>
      <c r="Z42" s="14"/>
    </row>
    <row r="43" spans="21:37" x14ac:dyDescent="0.25">
      <c r="U43" s="14"/>
      <c r="V43" s="14"/>
      <c r="X43" s="14"/>
      <c r="Y43" s="14"/>
      <c r="Z43" s="14"/>
    </row>
    <row r="44" spans="21:37" x14ac:dyDescent="0.25">
      <c r="U44" s="14"/>
      <c r="V44" s="14"/>
      <c r="X44" s="14"/>
      <c r="Y44" s="14"/>
      <c r="Z44" s="14"/>
    </row>
    <row r="45" spans="21:37" x14ac:dyDescent="0.25">
      <c r="U45" s="14"/>
      <c r="V45" s="14"/>
      <c r="X45" s="14"/>
      <c r="Y45" s="14"/>
      <c r="Z45" s="14"/>
    </row>
    <row r="46" spans="21:37" x14ac:dyDescent="0.25">
      <c r="U46" s="14"/>
      <c r="V46" s="14"/>
      <c r="X46" s="14"/>
      <c r="Y46" s="14"/>
      <c r="Z46" s="14"/>
    </row>
    <row r="47" spans="21:37" x14ac:dyDescent="0.25">
      <c r="U47" s="14"/>
      <c r="V47" s="14"/>
      <c r="X47" s="14"/>
      <c r="Y47" s="14"/>
      <c r="Z47" s="14"/>
    </row>
    <row r="48" spans="21:37" x14ac:dyDescent="0.25">
      <c r="U48" s="14"/>
      <c r="V48" s="14"/>
      <c r="X48" s="14"/>
      <c r="Y48" s="14"/>
      <c r="Z48" s="14"/>
    </row>
    <row r="49" spans="24:26" x14ac:dyDescent="0.25">
      <c r="X49" s="14"/>
      <c r="Y49" s="14"/>
      <c r="Z49" s="14"/>
    </row>
    <row r="50" spans="24:26" x14ac:dyDescent="0.25">
      <c r="X50" s="14"/>
      <c r="Y50" s="14"/>
      <c r="Z50" s="14"/>
    </row>
    <row r="51" spans="24:26" x14ac:dyDescent="0.25">
      <c r="X51" s="14"/>
      <c r="Y51" s="14"/>
      <c r="Z51" s="14"/>
    </row>
    <row r="52" spans="24:26" x14ac:dyDescent="0.25">
      <c r="X52" s="14"/>
      <c r="Y52" s="14"/>
      <c r="Z52" s="14"/>
    </row>
    <row r="53" spans="24:26" x14ac:dyDescent="0.25">
      <c r="Y53" s="14"/>
      <c r="Z53" s="14"/>
    </row>
    <row r="54" spans="24:26" x14ac:dyDescent="0.25">
      <c r="Y54" s="14"/>
      <c r="Z54" s="14"/>
    </row>
    <row r="55" spans="24:26" x14ac:dyDescent="0.25">
      <c r="Y55" s="14"/>
      <c r="Z55" s="14"/>
    </row>
    <row r="56" spans="24:26" x14ac:dyDescent="0.25">
      <c r="Y56" s="14"/>
      <c r="Z56" s="14"/>
    </row>
    <row r="57" spans="24:26" x14ac:dyDescent="0.25">
      <c r="Y57" s="14"/>
      <c r="Z57" s="14"/>
    </row>
    <row r="58" spans="24:26" x14ac:dyDescent="0.25">
      <c r="Y58" s="14"/>
      <c r="Z58" s="14"/>
    </row>
    <row r="59" spans="24:26" x14ac:dyDescent="0.25">
      <c r="Y59" s="14"/>
      <c r="Z59" s="14"/>
    </row>
    <row r="60" spans="24:26" x14ac:dyDescent="0.25">
      <c r="Y60" s="14"/>
      <c r="Z60" s="14"/>
    </row>
    <row r="61" spans="24:26" x14ac:dyDescent="0.25">
      <c r="Y61" s="14"/>
      <c r="Z61" s="14"/>
    </row>
    <row r="62" spans="24:26" x14ac:dyDescent="0.25">
      <c r="Y62" s="14"/>
      <c r="Z62" s="14"/>
    </row>
    <row r="63" spans="24:26" x14ac:dyDescent="0.25">
      <c r="Y63" s="14"/>
      <c r="Z63" s="14"/>
    </row>
    <row r="64" spans="24:26" x14ac:dyDescent="0.25">
      <c r="Y64" s="14"/>
      <c r="Z64" s="14"/>
    </row>
    <row r="65" spans="25:26" x14ac:dyDescent="0.25">
      <c r="Y65" s="14"/>
      <c r="Z65" s="14"/>
    </row>
    <row r="66" spans="25:26" x14ac:dyDescent="0.25">
      <c r="Y66" s="14"/>
      <c r="Z66" s="14"/>
    </row>
    <row r="67" spans="25:26" x14ac:dyDescent="0.25">
      <c r="Y67" s="14"/>
      <c r="Z67" s="14"/>
    </row>
    <row r="68" spans="25:26" x14ac:dyDescent="0.25">
      <c r="Y68" s="14"/>
      <c r="Z68" s="14"/>
    </row>
    <row r="69" spans="25:26" x14ac:dyDescent="0.25">
      <c r="Y69" s="14"/>
      <c r="Z69" s="14"/>
    </row>
    <row r="70" spans="25:26" x14ac:dyDescent="0.25">
      <c r="Y70" s="14"/>
      <c r="Z70" s="14"/>
    </row>
    <row r="71" spans="25:26" x14ac:dyDescent="0.25">
      <c r="Y71" s="14"/>
      <c r="Z71" s="14"/>
    </row>
    <row r="72" spans="25:26" x14ac:dyDescent="0.25">
      <c r="Y72" s="14"/>
      <c r="Z72" s="14"/>
    </row>
    <row r="73" spans="25:26" x14ac:dyDescent="0.25">
      <c r="Y73" s="14"/>
      <c r="Z73" s="14"/>
    </row>
    <row r="74" spans="25:26" x14ac:dyDescent="0.25">
      <c r="Y74" s="14"/>
      <c r="Z74" s="14"/>
    </row>
  </sheetData>
  <sheetProtection selectLockedCells="1"/>
  <customSheetViews>
    <customSheetView guid="{65C0662A-4FFB-4943-99CD-6F446BE97BEE}" scale="70" showGridLines="0" fitToPage="1">
      <pane ySplit="1" topLeftCell="A8" activePane="bottomLeft" state="frozen"/>
      <selection pane="bottomLeft" activeCell="G29" sqref="G29"/>
      <pageMargins left="0.7" right="0.7" top="0.75" bottom="0.75" header="0.3" footer="0.3"/>
      <pageSetup paperSize="9" orientation="landscape" verticalDpi="300" r:id="rId1"/>
    </customSheetView>
  </customSheetViews>
  <mergeCells count="62">
    <mergeCell ref="AQ5:AR6"/>
    <mergeCell ref="AL28:AL29"/>
    <mergeCell ref="AM26:AM27"/>
    <mergeCell ref="AM28:AM29"/>
    <mergeCell ref="AL20:AL21"/>
    <mergeCell ref="AM20:AM21"/>
    <mergeCell ref="AN18:AN19"/>
    <mergeCell ref="AO18:AO19"/>
    <mergeCell ref="AP18:AP19"/>
    <mergeCell ref="AL24:AM25"/>
    <mergeCell ref="AL26:AL27"/>
    <mergeCell ref="AN20:AN21"/>
    <mergeCell ref="AO20:AO21"/>
    <mergeCell ref="AP20:AP21"/>
    <mergeCell ref="AL18:AL19"/>
    <mergeCell ref="AM18:AM19"/>
    <mergeCell ref="AM5:AM6"/>
    <mergeCell ref="AN5:AN6"/>
    <mergeCell ref="AO5:AO6"/>
    <mergeCell ref="AP5:AP6"/>
    <mergeCell ref="AL16:AP17"/>
    <mergeCell ref="AL11:AL12"/>
    <mergeCell ref="AM11:AM12"/>
    <mergeCell ref="AL13:AL14"/>
    <mergeCell ref="AM13:AM14"/>
    <mergeCell ref="AI28:AJ29"/>
    <mergeCell ref="AH24:AH25"/>
    <mergeCell ref="AH26:AH27"/>
    <mergeCell ref="AI22:AJ23"/>
    <mergeCell ref="AI24:AJ25"/>
    <mergeCell ref="AI26:AJ27"/>
    <mergeCell ref="AH22:AH23"/>
    <mergeCell ref="AH28:AH29"/>
    <mergeCell ref="AI16:AJ17"/>
    <mergeCell ref="AI18:AJ19"/>
    <mergeCell ref="AI20:AJ21"/>
    <mergeCell ref="AI12:AJ13"/>
    <mergeCell ref="AH10:AH11"/>
    <mergeCell ref="AH14:AH15"/>
    <mergeCell ref="AI10:AJ11"/>
    <mergeCell ref="AI14:AJ15"/>
    <mergeCell ref="AH12:AH13"/>
    <mergeCell ref="AH18:AH19"/>
    <mergeCell ref="AH20:AH21"/>
    <mergeCell ref="AH16:AH17"/>
    <mergeCell ref="T3:T4"/>
    <mergeCell ref="AI3:AI4"/>
    <mergeCell ref="AH3:AH4"/>
    <mergeCell ref="AK3:AK4"/>
    <mergeCell ref="AM3:AM4"/>
    <mergeCell ref="AN3:AN4"/>
    <mergeCell ref="AO3:AO4"/>
    <mergeCell ref="AP3:AP4"/>
    <mergeCell ref="AQ3:AR4"/>
    <mergeCell ref="V1:X1"/>
    <mergeCell ref="AH5:AH6"/>
    <mergeCell ref="AI5:AI6"/>
    <mergeCell ref="AJ5:AJ6"/>
    <mergeCell ref="AL5:AL6"/>
    <mergeCell ref="AJ3:AJ4"/>
    <mergeCell ref="AL3:AL4"/>
    <mergeCell ref="AK5:AK6"/>
  </mergeCells>
  <phoneticPr fontId="5" type="noConversion"/>
  <printOptions horizontalCentered="1"/>
  <pageMargins left="0.7" right="0.7" top="0.75" bottom="0.75" header="0.3" footer="0.3"/>
  <pageSetup paperSize="9" scale="51" fitToHeight="0" orientation="landscape" horizontalDpi="4294967293" verticalDpi="300" r:id="rId2"/>
  <headerFooter>
    <oddHeader>&amp;CRésumés Janvier</oddHead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3" tint="0.39997558519241921"/>
  </sheetPr>
  <dimension ref="A1:AR32"/>
  <sheetViews>
    <sheetView showGridLines="0" zoomScale="70" zoomScaleNormal="70" workbookViewId="0">
      <pane ySplit="1" topLeftCell="A2" activePane="bottomLeft" state="frozen"/>
      <selection pane="bottomLeft" activeCell="D47" sqref="D47"/>
    </sheetView>
  </sheetViews>
  <sheetFormatPr baseColWidth="10" defaultRowHeight="15" x14ac:dyDescent="0.25"/>
  <cols>
    <col min="1" max="1" width="11.42578125" style="24" customWidth="1"/>
    <col min="2" max="2" width="15.7109375" style="27" customWidth="1"/>
    <col min="3" max="3" width="15.5703125" style="24" customWidth="1"/>
    <col min="4" max="4" width="11.42578125" style="24" customWidth="1"/>
    <col min="5" max="5" width="19.85546875" style="24" bestFit="1" customWidth="1"/>
    <col min="6" max="6" width="17" style="24" customWidth="1"/>
    <col min="7" max="7" width="11.42578125" style="24" customWidth="1"/>
    <col min="8" max="8" width="18" style="24" customWidth="1"/>
    <col min="9" max="9" width="12.5703125" style="24" customWidth="1"/>
    <col min="10" max="10" width="15.7109375" style="24" customWidth="1"/>
    <col min="11" max="13" width="11.42578125" style="24" customWidth="1"/>
    <col min="14" max="14" width="16.5703125" style="24" customWidth="1"/>
    <col min="15" max="15" width="23.5703125" style="24" customWidth="1"/>
    <col min="16" max="16" width="20.140625" style="24" customWidth="1"/>
    <col min="17" max="17" width="16.85546875" style="10" customWidth="1"/>
    <col min="18" max="18" width="22" style="10" bestFit="1" customWidth="1"/>
    <col min="19" max="19" width="17.42578125" style="10" bestFit="1" customWidth="1"/>
    <col min="20" max="20" width="14.7109375" style="10" bestFit="1" customWidth="1"/>
    <col min="21" max="21" width="18.7109375" style="10" customWidth="1"/>
    <col min="22" max="22" width="19.140625" style="10" customWidth="1"/>
    <col min="23" max="24" width="11.42578125" style="10"/>
    <col min="25" max="25" width="18.140625" style="10" customWidth="1"/>
    <col min="26" max="26" width="14.42578125" style="10" bestFit="1" customWidth="1"/>
    <col min="27" max="27" width="11.42578125" style="10"/>
    <col min="28" max="28" width="14.28515625" style="10" customWidth="1"/>
    <col min="29" max="29" width="14" style="10" customWidth="1"/>
    <col min="30" max="30" width="17.42578125" style="10" bestFit="1" customWidth="1"/>
    <col min="31" max="31" width="11.42578125" style="10"/>
    <col min="32" max="32" width="19.5703125" style="10" bestFit="1" customWidth="1"/>
    <col min="33" max="33" width="11.42578125" style="10"/>
    <col min="34" max="34" width="24.28515625" style="10" bestFit="1" customWidth="1"/>
    <col min="35" max="35" width="21.28515625" style="10" customWidth="1"/>
    <col min="36" max="36" width="23" style="10" customWidth="1"/>
    <col min="37" max="37" width="17.5703125" style="10" customWidth="1"/>
    <col min="38" max="38" width="19.42578125" style="10" customWidth="1"/>
    <col min="39" max="39" width="15.85546875" style="10" customWidth="1"/>
    <col min="40" max="40" width="11.42578125" style="10"/>
    <col min="41" max="41" width="15.140625" style="10" customWidth="1"/>
    <col min="42" max="42" width="17" style="10" customWidth="1"/>
    <col min="43" max="16384" width="11.42578125" style="10"/>
  </cols>
  <sheetData>
    <row r="1" spans="1:44" ht="45.75" customHeight="1" x14ac:dyDescent="0.25">
      <c r="A1" s="8" t="s">
        <v>14</v>
      </c>
      <c r="B1" s="26" t="s">
        <v>0</v>
      </c>
      <c r="C1" s="9" t="s">
        <v>1</v>
      </c>
      <c r="D1" s="9" t="s">
        <v>2</v>
      </c>
      <c r="E1" s="9" t="s">
        <v>67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34</v>
      </c>
      <c r="P1" s="9" t="s">
        <v>58</v>
      </c>
      <c r="S1" s="17"/>
      <c r="V1" s="17">
        <f ca="1">TODAY()</f>
        <v>40952</v>
      </c>
    </row>
    <row r="3" spans="1:44" ht="16.5" customHeight="1" x14ac:dyDescent="0.25">
      <c r="AH3" s="91" t="s">
        <v>3</v>
      </c>
      <c r="AI3" s="91" t="s">
        <v>4</v>
      </c>
      <c r="AJ3" s="91" t="s">
        <v>68</v>
      </c>
      <c r="AK3" s="91" t="s">
        <v>5</v>
      </c>
      <c r="AL3" s="91" t="s">
        <v>7</v>
      </c>
      <c r="AM3" s="91" t="s">
        <v>8</v>
      </c>
      <c r="AN3" s="91" t="s">
        <v>9</v>
      </c>
      <c r="AO3" s="91" t="s">
        <v>10</v>
      </c>
      <c r="AP3" s="91" t="s">
        <v>11</v>
      </c>
      <c r="AQ3" s="91" t="s">
        <v>23</v>
      </c>
      <c r="AR3" s="91"/>
    </row>
    <row r="4" spans="1:44" ht="16.5" customHeight="1" x14ac:dyDescent="0.25"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</row>
    <row r="5" spans="1:44" ht="16.5" customHeight="1" x14ac:dyDescent="0.25">
      <c r="AH5" s="90">
        <f>COUNTIFS(Février!$E:$E,"Collectif")</f>
        <v>0</v>
      </c>
      <c r="AI5" s="90">
        <f>COUNTIFS(Février!$E:$E,"Individuel")</f>
        <v>0</v>
      </c>
      <c r="AJ5" s="90">
        <f>COUNTIFS(Février!$E:$E,"Familial")</f>
        <v>0</v>
      </c>
      <c r="AK5" s="90">
        <f>COUNTIFS(Février!$F:$F,"oui")</f>
        <v>0</v>
      </c>
      <c r="AL5" s="90">
        <f>COUNTIFS(Février!$H:$H,"oui")</f>
        <v>0</v>
      </c>
      <c r="AM5" s="90">
        <f>COUNTIFS(Février!$I:$I,"oui")</f>
        <v>0</v>
      </c>
      <c r="AN5" s="90">
        <f>COUNTIFS(Février!$J:$J,"oui")</f>
        <v>0</v>
      </c>
      <c r="AO5" s="90">
        <f>COUNTIFS(Février!$K:$K,"oui")</f>
        <v>0</v>
      </c>
      <c r="AP5" s="90">
        <f>COUNTIFS(Février!$L:$L,"oui")</f>
        <v>0</v>
      </c>
      <c r="AQ5" s="104">
        <f>COUNTA(Février!$A:$A)-1</f>
        <v>0</v>
      </c>
      <c r="AR5" s="105"/>
    </row>
    <row r="6" spans="1:44" ht="16.5" customHeight="1" x14ac:dyDescent="0.25">
      <c r="AH6" s="90"/>
      <c r="AI6" s="90"/>
      <c r="AJ6" s="90"/>
      <c r="AK6" s="90"/>
      <c r="AL6" s="90"/>
      <c r="AM6" s="90"/>
      <c r="AN6" s="90"/>
      <c r="AO6" s="90"/>
      <c r="AP6" s="90"/>
      <c r="AQ6" s="106"/>
      <c r="AR6" s="107"/>
    </row>
    <row r="7" spans="1:44" ht="16.5" customHeight="1" x14ac:dyDescent="0.25"/>
    <row r="8" spans="1:44" ht="16.5" customHeight="1" x14ac:dyDescent="0.25"/>
    <row r="9" spans="1:44" ht="16.5" customHeight="1" x14ac:dyDescent="0.25"/>
    <row r="10" spans="1:44" ht="16.5" customHeight="1" x14ac:dyDescent="0.25">
      <c r="AH10" s="96" t="s">
        <v>35</v>
      </c>
      <c r="AI10" s="96" t="s">
        <v>36</v>
      </c>
      <c r="AJ10" s="96"/>
    </row>
    <row r="11" spans="1:44" ht="16.5" customHeight="1" x14ac:dyDescent="0.25">
      <c r="R11" s="14"/>
      <c r="AH11" s="96" t="s">
        <v>25</v>
      </c>
      <c r="AI11" s="96"/>
      <c r="AJ11" s="96"/>
      <c r="AL11" s="99" t="s">
        <v>15</v>
      </c>
      <c r="AM11" s="99" t="s">
        <v>16</v>
      </c>
    </row>
    <row r="12" spans="1:44" x14ac:dyDescent="0.25">
      <c r="R12" s="15"/>
      <c r="S12" s="14"/>
      <c r="AH12" s="96" t="s">
        <v>25</v>
      </c>
      <c r="AI12" s="103">
        <f>COUNTIFS($O:$O,"Boulogne")</f>
        <v>0</v>
      </c>
      <c r="AJ12" s="103"/>
      <c r="AL12" s="99"/>
      <c r="AM12" s="99"/>
    </row>
    <row r="13" spans="1:44" x14ac:dyDescent="0.25">
      <c r="R13" s="15"/>
      <c r="S13" s="14"/>
      <c r="AH13" s="96"/>
      <c r="AI13" s="103"/>
      <c r="AJ13" s="103"/>
      <c r="AL13" s="100">
        <f>COUNTIFS(Février!$D:$D,"Homme")</f>
        <v>0</v>
      </c>
      <c r="AM13" s="100">
        <f>COUNTIFS(Février!$D:$D,"Femme")</f>
        <v>0</v>
      </c>
    </row>
    <row r="14" spans="1:44" x14ac:dyDescent="0.25">
      <c r="R14" s="15"/>
      <c r="S14" s="14"/>
      <c r="AH14" s="96" t="s">
        <v>33</v>
      </c>
      <c r="AI14" s="103">
        <f>COUNTIFS($O:$O,"Calais")</f>
        <v>0</v>
      </c>
      <c r="AJ14" s="103"/>
      <c r="AL14" s="100"/>
      <c r="AM14" s="100"/>
    </row>
    <row r="15" spans="1:44" x14ac:dyDescent="0.25">
      <c r="R15" s="15"/>
      <c r="S15" s="14"/>
      <c r="AH15" s="96"/>
      <c r="AI15" s="103"/>
      <c r="AJ15" s="103"/>
    </row>
    <row r="16" spans="1:44" x14ac:dyDescent="0.25">
      <c r="R16" s="15"/>
      <c r="S16" s="14"/>
      <c r="AH16" s="96" t="s">
        <v>29</v>
      </c>
      <c r="AI16" s="103">
        <f>COUNTIFS($O:$O,"Desvres")</f>
        <v>0</v>
      </c>
      <c r="AJ16" s="103"/>
      <c r="AL16" s="96" t="s">
        <v>17</v>
      </c>
      <c r="AM16" s="96"/>
      <c r="AN16" s="96"/>
      <c r="AO16" s="96"/>
      <c r="AP16" s="96"/>
    </row>
    <row r="17" spans="18:42" x14ac:dyDescent="0.25">
      <c r="R17" s="14"/>
      <c r="S17" s="14"/>
      <c r="AH17" s="96"/>
      <c r="AI17" s="103"/>
      <c r="AJ17" s="103"/>
      <c r="AL17" s="96"/>
      <c r="AM17" s="96"/>
      <c r="AN17" s="96"/>
      <c r="AO17" s="96"/>
      <c r="AP17" s="96"/>
    </row>
    <row r="18" spans="18:42" x14ac:dyDescent="0.25">
      <c r="R18" s="14"/>
      <c r="S18" s="14"/>
      <c r="AH18" s="96" t="s">
        <v>26</v>
      </c>
      <c r="AI18" s="103">
        <f>COUNTIFS($O:$O,"Etaples")</f>
        <v>0</v>
      </c>
      <c r="AJ18" s="103"/>
      <c r="AL18" s="96" t="s">
        <v>18</v>
      </c>
      <c r="AM18" s="96" t="s">
        <v>19</v>
      </c>
      <c r="AN18" s="96" t="s">
        <v>20</v>
      </c>
      <c r="AO18" s="96" t="s">
        <v>21</v>
      </c>
      <c r="AP18" s="96" t="s">
        <v>22</v>
      </c>
    </row>
    <row r="19" spans="18:42" x14ac:dyDescent="0.25">
      <c r="R19" s="14"/>
      <c r="S19" s="14"/>
      <c r="AH19" s="96"/>
      <c r="AI19" s="103"/>
      <c r="AJ19" s="103"/>
      <c r="AL19" s="96"/>
      <c r="AM19" s="96"/>
      <c r="AN19" s="96"/>
      <c r="AO19" s="96"/>
      <c r="AP19" s="96"/>
    </row>
    <row r="20" spans="18:42" x14ac:dyDescent="0.25">
      <c r="R20" s="14"/>
      <c r="S20" s="14"/>
      <c r="AH20" s="96" t="s">
        <v>28</v>
      </c>
      <c r="AI20" s="103">
        <f>COUNTIFS($O:$O,"Hesdin")</f>
        <v>0</v>
      </c>
      <c r="AJ20" s="103"/>
      <c r="AL20" s="89">
        <f>COUNTIFS(Février!$G:$G,"&lt;8")</f>
        <v>0</v>
      </c>
      <c r="AM20" s="89">
        <f>COUNTIFS(Février!$G:$G,"&lt;14")-AL20</f>
        <v>0</v>
      </c>
      <c r="AN20" s="89">
        <f>COUNTIFS(Février!$G:$G,"&lt;=17")-(AM20+AL20)</f>
        <v>0</v>
      </c>
      <c r="AO20" s="89">
        <f>COUNTIFS(Février!$G:$G,"&lt;=25")-(AN20+AM20+AL20)</f>
        <v>0</v>
      </c>
      <c r="AP20" s="89">
        <f>COUNTIFS(Février!$G:$G,"&gt;25")</f>
        <v>0</v>
      </c>
    </row>
    <row r="21" spans="18:42" x14ac:dyDescent="0.25">
      <c r="R21" s="14"/>
      <c r="S21" s="14"/>
      <c r="AH21" s="96"/>
      <c r="AI21" s="103"/>
      <c r="AJ21" s="103"/>
      <c r="AL21" s="89"/>
      <c r="AM21" s="89"/>
      <c r="AN21" s="89"/>
      <c r="AO21" s="89"/>
      <c r="AP21" s="89"/>
    </row>
    <row r="22" spans="18:42" x14ac:dyDescent="0.25">
      <c r="R22" s="14"/>
      <c r="S22" s="14"/>
      <c r="AH22" s="96" t="s">
        <v>31</v>
      </c>
      <c r="AI22" s="103">
        <f>COUNTIFS($O:$O,"Le Portel")</f>
        <v>0</v>
      </c>
      <c r="AJ22" s="103"/>
    </row>
    <row r="23" spans="18:42" x14ac:dyDescent="0.25">
      <c r="R23" s="14"/>
      <c r="S23" s="14"/>
      <c r="AH23" s="96"/>
      <c r="AI23" s="103"/>
      <c r="AJ23" s="103"/>
    </row>
    <row r="24" spans="18:42" x14ac:dyDescent="0.25">
      <c r="R24" s="14"/>
      <c r="S24" s="14"/>
      <c r="AH24" s="96" t="s">
        <v>30</v>
      </c>
      <c r="AI24" s="103">
        <f>COUNTIFS($O:$O,"Marquise")</f>
        <v>0</v>
      </c>
      <c r="AJ24" s="103"/>
      <c r="AL24" s="94" t="s">
        <v>64</v>
      </c>
      <c r="AM24" s="97"/>
    </row>
    <row r="25" spans="18:42" x14ac:dyDescent="0.25">
      <c r="R25" s="14"/>
      <c r="S25" s="14"/>
      <c r="AH25" s="96"/>
      <c r="AI25" s="103"/>
      <c r="AJ25" s="103"/>
      <c r="AL25" s="101"/>
      <c r="AM25" s="102"/>
    </row>
    <row r="26" spans="18:42" x14ac:dyDescent="0.25">
      <c r="R26" s="14"/>
      <c r="S26" s="14"/>
      <c r="AH26" s="96" t="s">
        <v>27</v>
      </c>
      <c r="AI26" s="103">
        <f>COUNTIFS($O:$O,"Montreuil")</f>
        <v>0</v>
      </c>
      <c r="AJ26" s="103"/>
      <c r="AL26" s="96" t="s">
        <v>65</v>
      </c>
      <c r="AM26" s="90">
        <f>COUNTIFS(Février!$P:$P,"Oui")</f>
        <v>0</v>
      </c>
    </row>
    <row r="27" spans="18:42" x14ac:dyDescent="0.25">
      <c r="R27" s="14"/>
      <c r="S27" s="14"/>
      <c r="AH27" s="96"/>
      <c r="AI27" s="103"/>
      <c r="AJ27" s="103"/>
      <c r="AL27" s="96"/>
      <c r="AM27" s="90"/>
    </row>
    <row r="28" spans="18:42" x14ac:dyDescent="0.25">
      <c r="R28" s="14"/>
      <c r="S28" s="14"/>
      <c r="AH28" s="96" t="s">
        <v>32</v>
      </c>
      <c r="AI28" s="103">
        <f>COUNTIFS($O:$O,"Outreau")</f>
        <v>0</v>
      </c>
      <c r="AJ28" s="103"/>
      <c r="AL28" s="96" t="s">
        <v>66</v>
      </c>
      <c r="AM28" s="90">
        <f>COUNTIFS(Février!$P:$P,"Non")</f>
        <v>0</v>
      </c>
    </row>
    <row r="29" spans="18:42" x14ac:dyDescent="0.25">
      <c r="R29" s="14"/>
      <c r="S29" s="14"/>
      <c r="AH29" s="96"/>
      <c r="AI29" s="103"/>
      <c r="AJ29" s="103"/>
      <c r="AL29" s="96"/>
      <c r="AM29" s="90"/>
    </row>
    <row r="30" spans="18:42" x14ac:dyDescent="0.25">
      <c r="S30" s="14"/>
      <c r="AK30" s="10" t="s">
        <v>46</v>
      </c>
    </row>
    <row r="31" spans="18:42" ht="16.5" customHeight="1" x14ac:dyDescent="0.25"/>
    <row r="32" spans="18:42" ht="16.5" customHeight="1" x14ac:dyDescent="0.25"/>
  </sheetData>
  <customSheetViews>
    <customSheetView guid="{65C0662A-4FFB-4943-99CD-6F446BE97BEE}" scale="70" showGridLines="0">
      <pane ySplit="1" topLeftCell="A2" activePane="bottomLeft" state="frozen"/>
      <selection pane="bottomLeft" activeCell="E10" sqref="E10"/>
      <pageMargins left="0.7" right="0.7" top="0.75" bottom="0.75" header="0.3" footer="0.3"/>
      <pageSetup paperSize="9" orientation="portrait" horizontalDpi="4294967293" verticalDpi="300" r:id="rId1"/>
    </customSheetView>
  </customSheetViews>
  <mergeCells count="60">
    <mergeCell ref="AL26:AL27"/>
    <mergeCell ref="AL28:AL29"/>
    <mergeCell ref="AM26:AM27"/>
    <mergeCell ref="AM28:AM29"/>
    <mergeCell ref="AL13:AL14"/>
    <mergeCell ref="AM13:AM14"/>
    <mergeCell ref="AL18:AL19"/>
    <mergeCell ref="AM18:AM19"/>
    <mergeCell ref="AL24:AM25"/>
    <mergeCell ref="AK5:AK6"/>
    <mergeCell ref="AL5:AL6"/>
    <mergeCell ref="AQ3:AR4"/>
    <mergeCell ref="AL16:AP17"/>
    <mergeCell ref="AL11:AL12"/>
    <mergeCell ref="AM11:AM12"/>
    <mergeCell ref="AQ5:AR6"/>
    <mergeCell ref="AM5:AM6"/>
    <mergeCell ref="AN5:AN6"/>
    <mergeCell ref="AO5:AO6"/>
    <mergeCell ref="AP5:AP6"/>
    <mergeCell ref="AN3:AN4"/>
    <mergeCell ref="AO3:AO4"/>
    <mergeCell ref="AP3:AP4"/>
    <mergeCell ref="AH14:AH15"/>
    <mergeCell ref="AI14:AJ15"/>
    <mergeCell ref="AH16:AH17"/>
    <mergeCell ref="AI16:AJ17"/>
    <mergeCell ref="AH5:AH6"/>
    <mergeCell ref="AI5:AI6"/>
    <mergeCell ref="AJ5:AJ6"/>
    <mergeCell ref="AH18:AH19"/>
    <mergeCell ref="AI18:AJ19"/>
    <mergeCell ref="AH20:AH21"/>
    <mergeCell ref="AI20:AJ21"/>
    <mergeCell ref="AH22:AH23"/>
    <mergeCell ref="AI22:AJ23"/>
    <mergeCell ref="AN18:AN19"/>
    <mergeCell ref="AO18:AO19"/>
    <mergeCell ref="AP18:AP19"/>
    <mergeCell ref="AL20:AL21"/>
    <mergeCell ref="AM20:AM21"/>
    <mergeCell ref="AN20:AN21"/>
    <mergeCell ref="AO20:AO21"/>
    <mergeCell ref="AP20:AP21"/>
    <mergeCell ref="AH26:AH27"/>
    <mergeCell ref="AH28:AH29"/>
    <mergeCell ref="AI26:AJ27"/>
    <mergeCell ref="AI28:AJ29"/>
    <mergeCell ref="AM3:AM4"/>
    <mergeCell ref="AH3:AH4"/>
    <mergeCell ref="AI3:AI4"/>
    <mergeCell ref="AJ3:AJ4"/>
    <mergeCell ref="AK3:AK4"/>
    <mergeCell ref="AL3:AL4"/>
    <mergeCell ref="AH10:AH11"/>
    <mergeCell ref="AI10:AJ11"/>
    <mergeCell ref="AH24:AH25"/>
    <mergeCell ref="AI24:AJ25"/>
    <mergeCell ref="AH12:AH13"/>
    <mergeCell ref="AI12:AJ13"/>
  </mergeCells>
  <phoneticPr fontId="5" type="noConversion"/>
  <pageMargins left="0.7" right="0.7" top="0.75" bottom="0.75" header="0.3" footer="0.3"/>
  <pageSetup paperSize="9" orientation="portrait" horizontalDpi="4294967293" verticalDpi="30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39997558519241921"/>
  </sheetPr>
  <dimension ref="A1:AR39"/>
  <sheetViews>
    <sheetView showGridLines="0" zoomScale="70" zoomScaleNormal="70" workbookViewId="0">
      <pane ySplit="1" topLeftCell="A2" activePane="bottomLeft" state="frozen"/>
      <selection pane="bottomLeft" sqref="A1:P1"/>
    </sheetView>
  </sheetViews>
  <sheetFormatPr baseColWidth="10" defaultRowHeight="15" x14ac:dyDescent="0.25"/>
  <cols>
    <col min="1" max="1" width="11.42578125" style="29" customWidth="1"/>
    <col min="2" max="2" width="15.7109375" style="30" customWidth="1"/>
    <col min="3" max="3" width="15.5703125" style="29" customWidth="1"/>
    <col min="4" max="4" width="11.42578125" style="29" customWidth="1"/>
    <col min="5" max="5" width="22" style="29" bestFit="1" customWidth="1"/>
    <col min="6" max="6" width="13.28515625" style="29" customWidth="1"/>
    <col min="7" max="7" width="11.42578125" style="29" customWidth="1"/>
    <col min="8" max="8" width="14.28515625" style="29" customWidth="1"/>
    <col min="9" max="13" width="11.42578125" style="29" customWidth="1"/>
    <col min="14" max="14" width="16.5703125" style="29" customWidth="1"/>
    <col min="15" max="15" width="23.5703125" style="29" customWidth="1"/>
    <col min="16" max="16" width="24.28515625" style="1" customWidth="1"/>
    <col min="17" max="17" width="17.140625" style="1" customWidth="1"/>
    <col min="18" max="18" width="16.28515625" style="1" bestFit="1" customWidth="1"/>
    <col min="19" max="19" width="22" style="1" bestFit="1" customWidth="1"/>
    <col min="20" max="20" width="13.42578125" style="1" bestFit="1" customWidth="1"/>
    <col min="21" max="21" width="15.28515625" style="1" bestFit="1" customWidth="1"/>
    <col min="22" max="31" width="11.42578125" style="1"/>
    <col min="32" max="32" width="17.42578125" style="1" bestFit="1" customWidth="1"/>
    <col min="33" max="33" width="11.42578125" style="1"/>
    <col min="34" max="34" width="23.7109375" style="1" customWidth="1"/>
    <col min="35" max="35" width="18.5703125" style="1" customWidth="1"/>
    <col min="36" max="36" width="27.5703125" style="1" customWidth="1"/>
    <col min="37" max="37" width="23" style="1" customWidth="1"/>
    <col min="38" max="38" width="19.85546875" style="1" customWidth="1"/>
    <col min="39" max="39" width="20.42578125" style="1" customWidth="1"/>
    <col min="40" max="40" width="25.140625" style="1" customWidth="1"/>
    <col min="41" max="41" width="11.42578125" style="1"/>
    <col min="42" max="42" width="34" style="1" customWidth="1"/>
    <col min="43" max="43" width="11.42578125" style="1"/>
    <col min="44" max="44" width="13.140625" style="1" bestFit="1" customWidth="1"/>
    <col min="45" max="45" width="19.5703125" style="1" bestFit="1" customWidth="1"/>
    <col min="46" max="46" width="14.7109375" style="1" bestFit="1" customWidth="1"/>
    <col min="47" max="47" width="16.7109375" style="1" bestFit="1" customWidth="1"/>
    <col min="48" max="48" width="11" style="1" bestFit="1" customWidth="1"/>
    <col min="49" max="49" width="19.140625" style="1" bestFit="1" customWidth="1"/>
    <col min="50" max="16384" width="11.42578125" style="1"/>
  </cols>
  <sheetData>
    <row r="1" spans="1:44" ht="45" customHeight="1" x14ac:dyDescent="0.25">
      <c r="A1" s="4" t="s">
        <v>14</v>
      </c>
      <c r="B1" s="28" t="s">
        <v>0</v>
      </c>
      <c r="C1" s="5" t="s">
        <v>1</v>
      </c>
      <c r="D1" s="5" t="s">
        <v>2</v>
      </c>
      <c r="E1" s="5" t="s">
        <v>63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34</v>
      </c>
      <c r="P1" s="5" t="s">
        <v>58</v>
      </c>
      <c r="Q1" s="3"/>
      <c r="R1" s="3"/>
      <c r="S1" s="3">
        <f ca="1">TODAY()</f>
        <v>40952</v>
      </c>
    </row>
    <row r="2" spans="1:44" ht="16.5" customHeight="1" x14ac:dyDescent="0.25">
      <c r="Q2" s="2"/>
      <c r="R2" s="2"/>
      <c r="S2" s="2"/>
    </row>
    <row r="3" spans="1:44" ht="16.5" customHeight="1" x14ac:dyDescent="0.25">
      <c r="Q3" s="2"/>
      <c r="R3" s="2"/>
      <c r="S3" s="2"/>
      <c r="AH3" s="109" t="s">
        <v>3</v>
      </c>
      <c r="AI3" s="109" t="s">
        <v>4</v>
      </c>
      <c r="AJ3" s="109" t="s">
        <v>68</v>
      </c>
      <c r="AK3" s="109" t="s">
        <v>5</v>
      </c>
      <c r="AL3" s="109" t="s">
        <v>7</v>
      </c>
      <c r="AM3" s="109" t="s">
        <v>8</v>
      </c>
      <c r="AN3" s="109" t="s">
        <v>9</v>
      </c>
      <c r="AO3" s="109" t="s">
        <v>10</v>
      </c>
      <c r="AP3" s="109" t="s">
        <v>11</v>
      </c>
      <c r="AQ3" s="109" t="s">
        <v>23</v>
      </c>
      <c r="AR3" s="109"/>
    </row>
    <row r="4" spans="1:44" ht="16.5" customHeight="1" x14ac:dyDescent="0.25">
      <c r="Q4" s="2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</row>
    <row r="5" spans="1:44" ht="16.5" customHeight="1" x14ac:dyDescent="0.25">
      <c r="Q5" s="2"/>
      <c r="AH5" s="110">
        <f>COUNTIFS(Mars!$E:$E,"Collectif")</f>
        <v>0</v>
      </c>
      <c r="AI5" s="110">
        <f>COUNTIFS(Mars!$E:$E,"Individuel")</f>
        <v>0</v>
      </c>
      <c r="AJ5" s="110">
        <f>COUNTIFS(Mars!$E:$E,"Familial")</f>
        <v>0</v>
      </c>
      <c r="AK5" s="110">
        <f>COUNTIFS(Mars!$F:$F,"oui")</f>
        <v>0</v>
      </c>
      <c r="AL5" s="110">
        <f>COUNTIFS(Mars!$H:$H,"oui")</f>
        <v>0</v>
      </c>
      <c r="AM5" s="110">
        <f>COUNTIFS(Mars!$I:$I,"oui")</f>
        <v>0</v>
      </c>
      <c r="AN5" s="110">
        <f>COUNTIFS(Mars!$J:$J,"oui")</f>
        <v>0</v>
      </c>
      <c r="AO5" s="110">
        <f>COUNTIFS(Mars!$K:$K,"oui")</f>
        <v>0</v>
      </c>
      <c r="AP5" s="110">
        <f>COUNTIFS(Mars!$L:$L,"oui")</f>
        <v>0</v>
      </c>
      <c r="AQ5" s="110">
        <f>COUNTA(Mars!$A:$A)-1</f>
        <v>0</v>
      </c>
      <c r="AR5" s="110"/>
    </row>
    <row r="6" spans="1:44" ht="16.5" customHeight="1" x14ac:dyDescent="0.25">
      <c r="Q6" s="2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</row>
    <row r="7" spans="1:44" ht="16.5" customHeight="1" x14ac:dyDescent="0.25">
      <c r="Q7" s="2"/>
    </row>
    <row r="8" spans="1:44" ht="21.75" customHeight="1" x14ac:dyDescent="0.25"/>
    <row r="9" spans="1:44" ht="16.5" customHeight="1" x14ac:dyDescent="0.25"/>
    <row r="10" spans="1:44" ht="16.5" customHeight="1" x14ac:dyDescent="0.25">
      <c r="AH10" s="108" t="s">
        <v>35</v>
      </c>
      <c r="AI10" s="108" t="s">
        <v>36</v>
      </c>
      <c r="AJ10" s="108"/>
    </row>
    <row r="11" spans="1:44" ht="16.5" customHeight="1" x14ac:dyDescent="0.25">
      <c r="AH11" s="108"/>
      <c r="AI11" s="108"/>
      <c r="AJ11" s="108"/>
      <c r="AL11" s="112" t="s">
        <v>15</v>
      </c>
      <c r="AM11" s="112" t="s">
        <v>16</v>
      </c>
    </row>
    <row r="12" spans="1:44" ht="16.5" customHeight="1" x14ac:dyDescent="0.25">
      <c r="AH12" s="108" t="s">
        <v>25</v>
      </c>
      <c r="AI12" s="111">
        <f>COUNTIFS($O:$O,"Boulogne")</f>
        <v>0</v>
      </c>
      <c r="AJ12" s="111"/>
      <c r="AL12" s="112"/>
      <c r="AM12" s="112"/>
    </row>
    <row r="13" spans="1:44" ht="16.5" customHeight="1" x14ac:dyDescent="0.25">
      <c r="AH13" s="108"/>
      <c r="AI13" s="111"/>
      <c r="AJ13" s="111"/>
      <c r="AL13" s="113">
        <f>COUNTIFS(Mars!$D:$D,"Homme")</f>
        <v>0</v>
      </c>
      <c r="AM13" s="113">
        <f>COUNTIFS(Mars!$D:$D,"Femme")</f>
        <v>0</v>
      </c>
    </row>
    <row r="14" spans="1:44" ht="16.5" customHeight="1" x14ac:dyDescent="0.25">
      <c r="AH14" s="108" t="s">
        <v>33</v>
      </c>
      <c r="AI14" s="111">
        <f>COUNTIFS($O:$O,"Calais")</f>
        <v>0</v>
      </c>
      <c r="AJ14" s="111"/>
      <c r="AL14" s="113"/>
      <c r="AM14" s="113"/>
    </row>
    <row r="15" spans="1:44" ht="16.5" customHeight="1" x14ac:dyDescent="0.25">
      <c r="AH15" s="108"/>
      <c r="AI15" s="111"/>
      <c r="AJ15" s="111"/>
    </row>
    <row r="16" spans="1:44" ht="16.5" customHeight="1" x14ac:dyDescent="0.25">
      <c r="AH16" s="108" t="s">
        <v>29</v>
      </c>
      <c r="AI16" s="111">
        <f>COUNTIFS($O:$O,"Desvres")</f>
        <v>0</v>
      </c>
      <c r="AJ16" s="111"/>
      <c r="AL16" s="108" t="s">
        <v>17</v>
      </c>
      <c r="AM16" s="108"/>
      <c r="AN16" s="108"/>
      <c r="AO16" s="108"/>
      <c r="AP16" s="108"/>
    </row>
    <row r="17" spans="34:42" ht="16.5" customHeight="1" x14ac:dyDescent="0.25">
      <c r="AH17" s="108"/>
      <c r="AI17" s="111"/>
      <c r="AJ17" s="111"/>
      <c r="AL17" s="108"/>
      <c r="AM17" s="108"/>
      <c r="AN17" s="108"/>
      <c r="AO17" s="108"/>
      <c r="AP17" s="108"/>
    </row>
    <row r="18" spans="34:42" ht="16.5" customHeight="1" x14ac:dyDescent="0.25">
      <c r="AH18" s="108" t="s">
        <v>26</v>
      </c>
      <c r="AI18" s="111">
        <f>COUNTIFS($O:$O,"Etaples")</f>
        <v>0</v>
      </c>
      <c r="AJ18" s="111"/>
      <c r="AL18" s="108" t="s">
        <v>18</v>
      </c>
      <c r="AM18" s="108" t="s">
        <v>19</v>
      </c>
      <c r="AN18" s="108" t="s">
        <v>20</v>
      </c>
      <c r="AO18" s="108" t="s">
        <v>21</v>
      </c>
      <c r="AP18" s="108" t="s">
        <v>22</v>
      </c>
    </row>
    <row r="19" spans="34:42" ht="16.5" customHeight="1" x14ac:dyDescent="0.25">
      <c r="AH19" s="108"/>
      <c r="AI19" s="111"/>
      <c r="AJ19" s="111"/>
      <c r="AL19" s="108"/>
      <c r="AM19" s="108"/>
      <c r="AN19" s="108"/>
      <c r="AO19" s="108"/>
      <c r="AP19" s="108"/>
    </row>
    <row r="20" spans="34:42" ht="16.5" customHeight="1" x14ac:dyDescent="0.25">
      <c r="AH20" s="108" t="s">
        <v>28</v>
      </c>
      <c r="AI20" s="111">
        <f>COUNTIFS($O:$O,"Hesdin")</f>
        <v>0</v>
      </c>
      <c r="AJ20" s="111"/>
      <c r="AL20" s="111">
        <f>COUNTIFS(Mars!$G:$G,"&lt;8")</f>
        <v>0</v>
      </c>
      <c r="AM20" s="111">
        <f>COUNTIFS(Mars!$G:$G,"&lt;14")-AL20</f>
        <v>0</v>
      </c>
      <c r="AN20" s="111">
        <f>COUNTIFS(Mars!$G:$G,"&lt;=17")-(AM20+AL20)</f>
        <v>0</v>
      </c>
      <c r="AO20" s="111">
        <f>COUNTIFS(Mars!$G:$G,"&lt;=25")-(AN20+AM20+AL20)</f>
        <v>0</v>
      </c>
      <c r="AP20" s="111">
        <f>COUNTIFS(Mars!$G:$G,"&gt;25")</f>
        <v>0</v>
      </c>
    </row>
    <row r="21" spans="34:42" ht="16.5" customHeight="1" x14ac:dyDescent="0.25">
      <c r="AH21" s="108"/>
      <c r="AI21" s="111"/>
      <c r="AJ21" s="111"/>
      <c r="AL21" s="111"/>
      <c r="AM21" s="111"/>
      <c r="AN21" s="111"/>
      <c r="AO21" s="111"/>
      <c r="AP21" s="111"/>
    </row>
    <row r="22" spans="34:42" ht="16.5" customHeight="1" x14ac:dyDescent="0.25">
      <c r="AH22" s="108" t="s">
        <v>31</v>
      </c>
      <c r="AI22" s="111">
        <f>COUNTIFS($O:$O,"Le Portel")</f>
        <v>0</v>
      </c>
      <c r="AJ22" s="111"/>
    </row>
    <row r="23" spans="34:42" ht="16.5" customHeight="1" x14ac:dyDescent="0.25">
      <c r="AH23" s="108"/>
      <c r="AI23" s="111"/>
      <c r="AJ23" s="111"/>
    </row>
    <row r="24" spans="34:42" ht="16.5" customHeight="1" x14ac:dyDescent="0.25">
      <c r="AH24" s="108" t="s">
        <v>30</v>
      </c>
      <c r="AI24" s="111">
        <f>COUNTIFS($O:$O,"Marquise")</f>
        <v>0</v>
      </c>
      <c r="AJ24" s="111"/>
      <c r="AL24" s="96" t="s">
        <v>64</v>
      </c>
      <c r="AM24" s="96"/>
    </row>
    <row r="25" spans="34:42" ht="16.5" customHeight="1" x14ac:dyDescent="0.25">
      <c r="AH25" s="108"/>
      <c r="AI25" s="111"/>
      <c r="AJ25" s="111"/>
      <c r="AL25" s="96"/>
      <c r="AM25" s="96"/>
    </row>
    <row r="26" spans="34:42" ht="16.5" customHeight="1" x14ac:dyDescent="0.25">
      <c r="AH26" s="108" t="s">
        <v>27</v>
      </c>
      <c r="AI26" s="111">
        <f>COUNTIFS($O:$O,"Montreuil")</f>
        <v>0</v>
      </c>
      <c r="AJ26" s="111"/>
      <c r="AL26" s="96" t="s">
        <v>65</v>
      </c>
      <c r="AM26" s="90">
        <f>COUNTIFS(Mars!$P:$P,"oui")</f>
        <v>0</v>
      </c>
    </row>
    <row r="27" spans="34:42" ht="16.5" customHeight="1" x14ac:dyDescent="0.25">
      <c r="AH27" s="108"/>
      <c r="AI27" s="111"/>
      <c r="AJ27" s="111"/>
      <c r="AL27" s="96"/>
      <c r="AM27" s="90"/>
    </row>
    <row r="28" spans="34:42" ht="16.5" customHeight="1" x14ac:dyDescent="0.25">
      <c r="AH28" s="108" t="s">
        <v>32</v>
      </c>
      <c r="AI28" s="111">
        <f>COUNTIFS($O:$O,"Outreau")</f>
        <v>0</v>
      </c>
      <c r="AJ28" s="111"/>
      <c r="AL28" s="96" t="s">
        <v>66</v>
      </c>
      <c r="AM28" s="90">
        <f>COUNTIFS(Mars!$P:$P,"oui")</f>
        <v>0</v>
      </c>
    </row>
    <row r="29" spans="34:42" ht="16.5" customHeight="1" x14ac:dyDescent="0.25">
      <c r="AH29" s="108"/>
      <c r="AI29" s="111"/>
      <c r="AJ29" s="111"/>
      <c r="AL29" s="96"/>
      <c r="AM29" s="90"/>
    </row>
    <row r="30" spans="34:42" ht="16.5" customHeight="1" x14ac:dyDescent="0.25"/>
    <row r="31" spans="34:42" ht="16.5" customHeight="1" x14ac:dyDescent="0.25"/>
    <row r="32" spans="34:42" ht="16.5" customHeight="1" x14ac:dyDescent="0.25"/>
    <row r="33" ht="16.5" customHeight="1" x14ac:dyDescent="0.25"/>
    <row r="34" ht="16.5" customHeight="1" x14ac:dyDescent="0.25"/>
    <row r="35" ht="16.5" customHeight="1" x14ac:dyDescent="0.25"/>
    <row r="36" ht="16.5" customHeight="1" x14ac:dyDescent="0.25"/>
    <row r="37" ht="16.5" customHeight="1" x14ac:dyDescent="0.25"/>
    <row r="38" ht="16.5" customHeight="1" x14ac:dyDescent="0.25"/>
    <row r="39" ht="16.5" customHeight="1" x14ac:dyDescent="0.25"/>
  </sheetData>
  <customSheetViews>
    <customSheetView guid="{65C0662A-4FFB-4943-99CD-6F446BE97BEE}" scale="70" showGridLines="0">
      <pane ySplit="1" topLeftCell="A2" activePane="bottomLeft" state="frozen"/>
      <selection pane="bottomLeft" activeCell="F26" sqref="F26"/>
      <pageMargins left="0.7" right="0.7" top="0.75" bottom="0.75" header="0.3" footer="0.3"/>
    </customSheetView>
  </customSheetViews>
  <mergeCells count="60">
    <mergeCell ref="AI28:AJ29"/>
    <mergeCell ref="AL11:AL12"/>
    <mergeCell ref="AM11:AM12"/>
    <mergeCell ref="AL13:AL14"/>
    <mergeCell ref="AM13:AM14"/>
    <mergeCell ref="AL16:AP17"/>
    <mergeCell ref="AL18:AL19"/>
    <mergeCell ref="AM18:AM19"/>
    <mergeCell ref="AN18:AN19"/>
    <mergeCell ref="AO18:AO19"/>
    <mergeCell ref="AP18:AP19"/>
    <mergeCell ref="AL20:AL21"/>
    <mergeCell ref="AM20:AM21"/>
    <mergeCell ref="AN20:AN21"/>
    <mergeCell ref="AO20:AO21"/>
    <mergeCell ref="AP20:AP21"/>
    <mergeCell ref="AI12:AJ13"/>
    <mergeCell ref="AI14:AJ15"/>
    <mergeCell ref="AI20:AJ21"/>
    <mergeCell ref="AM5:AM6"/>
    <mergeCell ref="AI26:AJ27"/>
    <mergeCell ref="AI22:AJ23"/>
    <mergeCell ref="AI24:AJ25"/>
    <mergeCell ref="AI16:AJ17"/>
    <mergeCell ref="AI18:AJ19"/>
    <mergeCell ref="AN5:AN6"/>
    <mergeCell ref="AO5:AO6"/>
    <mergeCell ref="AP5:AP6"/>
    <mergeCell ref="AQ5:AR6"/>
    <mergeCell ref="AH5:AH6"/>
    <mergeCell ref="AI5:AI6"/>
    <mergeCell ref="AJ5:AJ6"/>
    <mergeCell ref="AK5:AK6"/>
    <mergeCell ref="AL5:AL6"/>
    <mergeCell ref="AM3:AM4"/>
    <mergeCell ref="AN3:AN4"/>
    <mergeCell ref="AO3:AO4"/>
    <mergeCell ref="AP3:AP4"/>
    <mergeCell ref="AQ3:AR4"/>
    <mergeCell ref="AH3:AH4"/>
    <mergeCell ref="AI3:AI4"/>
    <mergeCell ref="AJ3:AJ4"/>
    <mergeCell ref="AK3:AK4"/>
    <mergeCell ref="AL3:AL4"/>
    <mergeCell ref="AM28:AM29"/>
    <mergeCell ref="AH10:AH11"/>
    <mergeCell ref="AH12:AH13"/>
    <mergeCell ref="AH14:AH15"/>
    <mergeCell ref="AH16:AH17"/>
    <mergeCell ref="AH18:AH19"/>
    <mergeCell ref="AH20:AH21"/>
    <mergeCell ref="AL24:AM25"/>
    <mergeCell ref="AL26:AL27"/>
    <mergeCell ref="AM26:AM27"/>
    <mergeCell ref="AH28:AH29"/>
    <mergeCell ref="AH22:AH23"/>
    <mergeCell ref="AH24:AH25"/>
    <mergeCell ref="AH26:AH27"/>
    <mergeCell ref="AL28:AL29"/>
    <mergeCell ref="AI10:AJ11"/>
  </mergeCells>
  <phoneticPr fontId="5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-0.499984740745262"/>
  </sheetPr>
  <dimension ref="A1:O3"/>
  <sheetViews>
    <sheetView zoomScale="70" zoomScaleNormal="70" workbookViewId="0">
      <selection activeCell="B9" sqref="B9"/>
    </sheetView>
  </sheetViews>
  <sheetFormatPr baseColWidth="10" defaultRowHeight="15" x14ac:dyDescent="0.25"/>
  <cols>
    <col min="4" max="4" width="19.140625" bestFit="1" customWidth="1"/>
    <col min="5" max="5" width="13.42578125" bestFit="1" customWidth="1"/>
    <col min="7" max="7" width="14.28515625" bestFit="1" customWidth="1"/>
    <col min="14" max="14" width="23.5703125" bestFit="1" customWidth="1"/>
    <col min="15" max="15" width="15.28515625" bestFit="1" customWidth="1"/>
  </cols>
  <sheetData>
    <row r="1" spans="1:15" ht="44.25" customHeight="1" x14ac:dyDescent="0.25">
      <c r="A1" s="28" t="s">
        <v>0</v>
      </c>
      <c r="B1" s="5" t="s">
        <v>1</v>
      </c>
      <c r="C1" s="5" t="s">
        <v>2</v>
      </c>
      <c r="D1" s="5" t="s">
        <v>63</v>
      </c>
      <c r="E1" s="5" t="s">
        <v>5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  <c r="M1" s="5" t="s">
        <v>13</v>
      </c>
      <c r="N1" s="5" t="s">
        <v>34</v>
      </c>
      <c r="O1" s="5" t="s">
        <v>58</v>
      </c>
    </row>
    <row r="2" spans="1:15" x14ac:dyDescent="0.25">
      <c r="B2" t="s">
        <v>89</v>
      </c>
    </row>
    <row r="3" spans="1:15" x14ac:dyDescent="0.25">
      <c r="B3" t="s">
        <v>91</v>
      </c>
    </row>
  </sheetData>
  <customSheetViews>
    <customSheetView guid="{65C0662A-4FFB-4943-99CD-6F446BE97BEE}" scale="70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77</vt:i4>
      </vt:variant>
    </vt:vector>
  </HeadingPairs>
  <TitlesOfParts>
    <vt:vector size="83" baseType="lpstr">
      <vt:lpstr>Nouveau</vt:lpstr>
      <vt:lpstr>Interface</vt:lpstr>
      <vt:lpstr>Janvier</vt:lpstr>
      <vt:lpstr>Février</vt:lpstr>
      <vt:lpstr>Mars</vt:lpstr>
      <vt:lpstr>File_Active</vt:lpstr>
      <vt:lpstr>F_Calais</vt:lpstr>
      <vt:lpstr>FEV_15</vt:lpstr>
      <vt:lpstr>FEV_18</vt:lpstr>
      <vt:lpstr>FEV_25</vt:lpstr>
      <vt:lpstr>FEV_8</vt:lpstr>
      <vt:lpstr>FEV_9</vt:lpstr>
      <vt:lpstr>Fev_Acceuil</vt:lpstr>
      <vt:lpstr>FEV_Boulogne</vt:lpstr>
      <vt:lpstr>FEV_Coll</vt:lpstr>
      <vt:lpstr>FEV_Courriel</vt:lpstr>
      <vt:lpstr>FEV_Desvre</vt:lpstr>
      <vt:lpstr>FEV_Entourage</vt:lpstr>
      <vt:lpstr>FEV_Etaples</vt:lpstr>
      <vt:lpstr>FEV_F</vt:lpstr>
      <vt:lpstr>FEV_H</vt:lpstr>
      <vt:lpstr>FEV_Hesdin</vt:lpstr>
      <vt:lpstr>FEV_Ind</vt:lpstr>
      <vt:lpstr>FEV_Marquise</vt:lpstr>
      <vt:lpstr>FEV_Montreuil</vt:lpstr>
      <vt:lpstr>FEV_Outreau</vt:lpstr>
      <vt:lpstr>FEV_PAEJ</vt:lpstr>
      <vt:lpstr>FEV_Parents</vt:lpstr>
      <vt:lpstr>FEV_Portel</vt:lpstr>
      <vt:lpstr>FEV_Prof</vt:lpstr>
      <vt:lpstr>FEV_Tel</vt:lpstr>
      <vt:lpstr>J_15</vt:lpstr>
      <vt:lpstr>J_18</vt:lpstr>
      <vt:lpstr>J_25</vt:lpstr>
      <vt:lpstr>J_8</vt:lpstr>
      <vt:lpstr>J_9</vt:lpstr>
      <vt:lpstr>J_acceuil</vt:lpstr>
      <vt:lpstr>J_Boulogne</vt:lpstr>
      <vt:lpstr>J_Calais</vt:lpstr>
      <vt:lpstr>J_Coll</vt:lpstr>
      <vt:lpstr>J_Courriel</vt:lpstr>
      <vt:lpstr>J_Desvres</vt:lpstr>
      <vt:lpstr>J_Entourage</vt:lpstr>
      <vt:lpstr>J_Etaples</vt:lpstr>
      <vt:lpstr>J_F</vt:lpstr>
      <vt:lpstr>J_H</vt:lpstr>
      <vt:lpstr>J_Hesdin</vt:lpstr>
      <vt:lpstr>J_Ind</vt:lpstr>
      <vt:lpstr>J_Marquise</vt:lpstr>
      <vt:lpstr>J_Montreuil</vt:lpstr>
      <vt:lpstr>J_Outreau</vt:lpstr>
      <vt:lpstr>J_PAEJ</vt:lpstr>
      <vt:lpstr>J_Parent</vt:lpstr>
      <vt:lpstr>J_Portel</vt:lpstr>
      <vt:lpstr>J_Prof</vt:lpstr>
      <vt:lpstr>J_Tel</vt:lpstr>
      <vt:lpstr>Mars_15</vt:lpstr>
      <vt:lpstr>Mars_18</vt:lpstr>
      <vt:lpstr>Mars_25</vt:lpstr>
      <vt:lpstr>Mars_8</vt:lpstr>
      <vt:lpstr>Mars_9</vt:lpstr>
      <vt:lpstr>Mars_acceuil</vt:lpstr>
      <vt:lpstr>Mars_Boulogne</vt:lpstr>
      <vt:lpstr>Mars_Calais</vt:lpstr>
      <vt:lpstr>Mars_Coll</vt:lpstr>
      <vt:lpstr>Mars_Courriel</vt:lpstr>
      <vt:lpstr>Mars_Desvres</vt:lpstr>
      <vt:lpstr>Mars_Entourage</vt:lpstr>
      <vt:lpstr>Mars_Etaples</vt:lpstr>
      <vt:lpstr>Mars_F</vt:lpstr>
      <vt:lpstr>Mars_H</vt:lpstr>
      <vt:lpstr>Mars_Hesdin</vt:lpstr>
      <vt:lpstr>Mars_Ind</vt:lpstr>
      <vt:lpstr>Mars_Marquise</vt:lpstr>
      <vt:lpstr>Mars_Montreuil</vt:lpstr>
      <vt:lpstr>Mars_Outreau</vt:lpstr>
      <vt:lpstr>Mars_PAEJ</vt:lpstr>
      <vt:lpstr>Mars_Parents</vt:lpstr>
      <vt:lpstr>Mars_Portel</vt:lpstr>
      <vt:lpstr>Mars_Prof</vt:lpstr>
      <vt:lpstr>Mars_Tel</vt:lpstr>
      <vt:lpstr>Mois</vt:lpstr>
      <vt:lpstr>Janvier!Zone_d_impression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Queval</dc:creator>
  <cp:lastModifiedBy>luxounette</cp:lastModifiedBy>
  <cp:lastPrinted>2012-02-13T09:31:01Z</cp:lastPrinted>
  <dcterms:created xsi:type="dcterms:W3CDTF">2012-01-09T14:03:54Z</dcterms:created>
  <dcterms:modified xsi:type="dcterms:W3CDTF">2012-02-13T16:34:58Z</dcterms:modified>
</cp:coreProperties>
</file>