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20115" windowHeight="8220" activeTab="2"/>
  </bookViews>
  <sheets>
    <sheet name="Banque de donnée" sheetId="1" r:id="rId1"/>
    <sheet name="Consultation" sheetId="2" r:id="rId2"/>
    <sheet name="Nouveau" sheetId="3" r:id="rId3"/>
    <sheet name="graphique" sheetId="4" r:id="rId4"/>
  </sheets>
  <definedNames>
    <definedName name="BD_Date">OFFSET('Banque de donnée'!$B$1,1,0,COUNTA('Banque de donnée'!$A:$A)-1,1)</definedName>
    <definedName name="BD_Nom">OFFSET('Banque de donnée'!$C$1,1,0,COUNTA('Banque de donnée'!$A:$A)-1,1)</definedName>
  </definedNames>
  <calcPr calcId="145621"/>
</workbook>
</file>

<file path=xl/calcChain.xml><?xml version="1.0" encoding="utf-8"?>
<calcChain xmlns="http://schemas.openxmlformats.org/spreadsheetml/2006/main">
  <c r="D20" i="4" l="1"/>
  <c r="D16" i="4"/>
  <c r="D17" i="4" s="1"/>
  <c r="D18" i="4" s="1"/>
  <c r="D19" i="4" s="1"/>
  <c r="J9" i="3"/>
  <c r="D23" i="4" l="1"/>
  <c r="P1" i="1"/>
  <c r="C14" i="4"/>
  <c r="C13" i="4"/>
  <c r="C12" i="4"/>
  <c r="C11" i="4"/>
  <c r="C10" i="4"/>
  <c r="C9" i="4"/>
  <c r="C7" i="4"/>
  <c r="C8" i="4"/>
  <c r="C5" i="4"/>
  <c r="C4" i="4"/>
  <c r="O3" i="3" l="1"/>
  <c r="N3" i="3"/>
  <c r="M3" i="3"/>
  <c r="L3" i="3"/>
  <c r="K3" i="3"/>
  <c r="J3" i="3"/>
  <c r="I3" i="3"/>
  <c r="G3" i="3"/>
  <c r="D3" i="3"/>
  <c r="F3" i="3"/>
  <c r="E3" i="3"/>
  <c r="C9" i="2"/>
  <c r="C8" i="2"/>
  <c r="H3" i="3"/>
  <c r="B3" i="3"/>
  <c r="C3" i="3"/>
  <c r="A3" i="3"/>
</calcChain>
</file>

<file path=xl/sharedStrings.xml><?xml version="1.0" encoding="utf-8"?>
<sst xmlns="http://schemas.openxmlformats.org/spreadsheetml/2006/main" count="188" uniqueCount="42">
  <si>
    <t>Date</t>
  </si>
  <si>
    <t>Nom</t>
  </si>
  <si>
    <t xml:space="preserve"> Sexe</t>
  </si>
  <si>
    <t>Acc. Coll</t>
  </si>
  <si>
    <t>Acc. Ind</t>
  </si>
  <si>
    <t>Hors PAEJ</t>
  </si>
  <si>
    <t>Age</t>
  </si>
  <si>
    <t>Aide par Tel</t>
  </si>
  <si>
    <t>Parents</t>
  </si>
  <si>
    <t>Entourage</t>
  </si>
  <si>
    <t>Courriel</t>
  </si>
  <si>
    <t>Prof.</t>
  </si>
  <si>
    <t>Autre</t>
  </si>
  <si>
    <t>Educ</t>
  </si>
  <si>
    <t>N°</t>
  </si>
  <si>
    <t>non</t>
  </si>
  <si>
    <t xml:space="preserve">Sexe </t>
  </si>
  <si>
    <t>defaut</t>
  </si>
  <si>
    <t>RAS</t>
  </si>
  <si>
    <t>H</t>
  </si>
  <si>
    <t>Nouvel Usager</t>
  </si>
  <si>
    <t>HOMME</t>
  </si>
  <si>
    <t>FEMME</t>
  </si>
  <si>
    <t/>
  </si>
  <si>
    <t xml:space="preserve">Homme </t>
  </si>
  <si>
    <t>Femme</t>
  </si>
  <si>
    <t>Tranche d'age</t>
  </si>
  <si>
    <t>moins de 8 ans</t>
  </si>
  <si>
    <t xml:space="preserve">9-14 </t>
  </si>
  <si>
    <t>15-17</t>
  </si>
  <si>
    <t>18-25</t>
  </si>
  <si>
    <t>plus de 25 ans</t>
  </si>
  <si>
    <t>Nombre d'acceuil</t>
  </si>
  <si>
    <t>F</t>
  </si>
  <si>
    <t>corentin</t>
  </si>
  <si>
    <t>oui</t>
  </si>
  <si>
    <t>queval</t>
  </si>
  <si>
    <t>damien</t>
  </si>
  <si>
    <t>guerin</t>
  </si>
  <si>
    <t>jg</t>
  </si>
  <si>
    <t>bidule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</si>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</sst>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mbria"/>
      <family val="1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3" tint="-0.24994659260841701"/>
      </left>
      <right style="medium">
        <color theme="3" tint="-0.24994659260841701"/>
      </right>
      <top style="double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double">
        <color theme="3" tint="-0.24994659260841701"/>
      </right>
      <top style="double">
        <color theme="3" tint="-0.24994659260841701"/>
      </top>
      <bottom style="medium">
        <color theme="3" tint="-0.24994659260841701"/>
      </bottom>
      <diagonal/>
    </border>
    <border>
      <left style="double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double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double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ouble">
        <color theme="3" tint="-0.24994659260841701"/>
      </bottom>
      <diagonal/>
    </border>
    <border>
      <left style="medium">
        <color theme="3" tint="-0.24994659260841701"/>
      </left>
      <right style="double">
        <color theme="3" tint="-0.24994659260841701"/>
      </right>
      <top style="medium">
        <color theme="3" tint="-0.24994659260841701"/>
      </top>
      <bottom style="double">
        <color theme="3" tint="-0.24994659260841701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/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6" borderId="0" xfId="0" applyFont="1" applyFill="1"/>
    <xf numFmtId="14" fontId="1" fillId="7" borderId="3" xfId="0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14" fontId="1" fillId="5" borderId="12" xfId="0" applyNumberFormat="1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8" fillId="10" borderId="21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0" borderId="23" xfId="0" applyFont="1" applyFill="1" applyBorder="1" applyAlignment="1">
      <alignment horizontal="center" vertical="center"/>
    </xf>
    <xf numFmtId="0" fontId="4" fillId="10" borderId="22" xfId="0" applyFont="1" applyFill="1" applyBorder="1" applyAlignment="1">
      <alignment horizontal="center" vertical="center"/>
    </xf>
    <xf numFmtId="0" fontId="0" fillId="10" borderId="24" xfId="0" applyFill="1" applyBorder="1" applyAlignment="1">
      <alignment horizontal="center"/>
    </xf>
    <xf numFmtId="0" fontId="0" fillId="10" borderId="14" xfId="0" quotePrefix="1" applyFill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3" fillId="8" borderId="15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0" fontId="0" fillId="8" borderId="20" xfId="0" applyFill="1" applyBorder="1"/>
    <xf numFmtId="0" fontId="0" fillId="8" borderId="25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5" borderId="0" xfId="0" applyFont="1" applyFill="1" applyBorder="1"/>
    <xf numFmtId="0" fontId="4" fillId="5" borderId="0" xfId="0" applyFont="1" applyFill="1" applyBorder="1" applyAlignment="1">
      <alignment vertical="center"/>
    </xf>
    <xf numFmtId="0" fontId="6" fillId="10" borderId="0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10" fillId="6" borderId="0" xfId="0" applyFont="1" applyFill="1"/>
    <xf numFmtId="0" fontId="11" fillId="6" borderId="0" xfId="0" applyFont="1" applyFill="1" applyAlignment="1">
      <alignment horizontal="center" vertical="center"/>
    </xf>
    <xf numFmtId="14" fontId="9" fillId="5" borderId="18" xfId="0" applyNumberFormat="1" applyFont="1" applyFill="1" applyBorder="1" applyAlignment="1">
      <alignment horizontal="center" vertical="center"/>
    </xf>
    <xf numFmtId="14" fontId="9" fillId="5" borderId="19" xfId="0" applyNumberFormat="1" applyFont="1" applyFill="1" applyBorder="1" applyAlignment="1">
      <alignment horizontal="center" vertical="center"/>
    </xf>
    <xf numFmtId="14" fontId="9" fillId="5" borderId="20" xfId="0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22" fontId="7" fillId="6" borderId="18" xfId="0" applyNumberFormat="1" applyFont="1" applyFill="1" applyBorder="1" applyAlignment="1">
      <alignment horizontal="center" vertical="center"/>
    </xf>
    <xf numFmtId="22" fontId="7" fillId="6" borderId="19" xfId="0" applyNumberFormat="1" applyFont="1" applyFill="1" applyBorder="1" applyAlignment="1">
      <alignment horizontal="center" vertical="center"/>
    </xf>
    <xf numFmtId="22" fontId="7" fillId="6" borderId="20" xfId="0" applyNumberFormat="1" applyFont="1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4" fillId="10" borderId="18" xfId="0" applyFont="1" applyFill="1" applyBorder="1" applyAlignment="1">
      <alignment horizontal="center" vertical="center"/>
    </xf>
    <xf numFmtId="0" fontId="4" fillId="1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Présence Homme / Femme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graphique!$B$4:$B$5</c:f>
              <c:strCache>
                <c:ptCount val="2"/>
                <c:pt idx="0">
                  <c:v>Homme </c:v>
                </c:pt>
                <c:pt idx="1">
                  <c:v>Femme</c:v>
                </c:pt>
              </c:strCache>
            </c:strRef>
          </c:cat>
          <c:val>
            <c:numRef>
              <c:f>graphique!$C$4:$C$5</c:f>
              <c:numCache>
                <c:formatCode>General</c:formatCode>
                <c:ptCount val="2"/>
                <c:pt idx="0">
                  <c:v>7</c:v>
                </c:pt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Fréquentation</a:t>
            </a:r>
            <a:r>
              <a:rPr lang="fr-FR" baseline="0"/>
              <a:t> par tranche d'âge</a:t>
            </a:r>
            <a:endParaRPr lang="fr-FR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graphique!$C$16:$C$20</c:f>
              <c:strCache>
                <c:ptCount val="5"/>
                <c:pt idx="0">
                  <c:v>moins de 8 ans</c:v>
                </c:pt>
                <c:pt idx="1">
                  <c:v>9-14 </c:v>
                </c:pt>
                <c:pt idx="2">
                  <c:v>15-17</c:v>
                </c:pt>
                <c:pt idx="3">
                  <c:v>18-25</c:v>
                </c:pt>
                <c:pt idx="4">
                  <c:v>plus de 25 ans</c:v>
                </c:pt>
              </c:strCache>
            </c:strRef>
          </c:cat>
          <c:val>
            <c:numRef>
              <c:f>graphique!$D$16:$D$20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Style="combo" dx="16" fmlaLink="$A$1" fmlaRange="BD_Date" noThreeD="1" sel="2" val="0"/>
</file>

<file path=xl/ctrlProps/ctrlProp2.xml><?xml version="1.0" encoding="utf-8"?>
<formControlPr xmlns="http://schemas.microsoft.com/office/spreadsheetml/2009/9/main" objectType="Drop" dropStyle="combo" dx="16" fmlaLink="$A$1" fmlaRange="BD_Nom" noThreeD="1" sel="2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2" dropStyle="combo" dx="16" fmlaLink="$E$7" fmlaRange="$M$11:$M$12" noThreeD="1" sel="2" val="0"/>
</file>

<file path=xl/ctrlProps/ctrlProp5.xml><?xml version="1.0" encoding="utf-8"?>
<formControlPr xmlns="http://schemas.microsoft.com/office/spreadsheetml/2009/9/main" objectType="CheckBox" fmlaLink="$F$8" noThreeD="1"/>
</file>

<file path=xl/ctrlProps/ctrlProp6.xml><?xml version="1.0" encoding="utf-8"?>
<formControlPr xmlns="http://schemas.microsoft.com/office/spreadsheetml/2009/9/main" objectType="CheckBox" fmlaLink="$F$9" lockText="1" noThreeD="1"/>
</file>

<file path=xl/ctrlProps/ctrlProp7.xml><?xml version="1.0" encoding="utf-8"?>
<formControlPr xmlns="http://schemas.microsoft.com/office/spreadsheetml/2009/9/main" objectType="CheckBox" fmlaLink="$F$10" lockText="1" noThreeD="1"/>
</file>

<file path=xl/ctrlProps/ctrlProp8.xml><?xml version="1.0" encoding="utf-8"?>
<formControlPr xmlns="http://schemas.microsoft.com/office/spreadsheetml/2009/9/main" objectType="CheckBox" fmlaLink="$F$12" lockText="1" noThreeD="1"/>
</file>

<file path=xl/ctrlProps/ctrlProp9.xml><?xml version="1.0" encoding="utf-8"?>
<formControlPr xmlns="http://schemas.microsoft.com/office/spreadsheetml/2009/9/main" objectType="CheckBox" fmlaLink="$F$13" lockText="1" noThreeD="1"/>
</file>

<file path=xl/ctrlProps/ctrlProp10.xml><?xml version="1.0" encoding="utf-8"?>
<formControlPr xmlns="http://schemas.microsoft.com/office/spreadsheetml/2009/9/main" objectType="CheckBox" fmlaLink="$F$14" lockText="1" noThreeD="1"/>
</file>

<file path=xl/ctrlProps/ctrlProp11.xml><?xml version="1.0" encoding="utf-8"?>
<formControlPr xmlns="http://schemas.microsoft.com/office/spreadsheetml/2009/9/main" objectType="CheckBox" fmlaLink="$F$15" lockText="1" noThreeD="1"/>
</file>

<file path=xl/ctrlProps/ctrlProp12.xml><?xml version="1.0" encoding="utf-8"?>
<formControlPr xmlns="http://schemas.microsoft.com/office/spreadsheetml/2009/9/main" objectType="CheckBox" fmlaLink="$F$16" lockText="1" noThreeD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7</xdr:row>
          <xdr:rowOff>0</xdr:rowOff>
        </xdr:from>
        <xdr:to>
          <xdr:col>8</xdr:col>
          <xdr:colOff>752475</xdr:colOff>
          <xdr:row>8</xdr:row>
          <xdr:rowOff>9525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390525</xdr:colOff>
          <xdr:row>7</xdr:row>
          <xdr:rowOff>19050</xdr:rowOff>
        </xdr:from>
        <xdr:to>
          <xdr:col>12</xdr:col>
          <xdr:colOff>361950</xdr:colOff>
          <xdr:row>8</xdr:row>
          <xdr:rowOff>28575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6</xdr:row>
          <xdr:rowOff>266700</xdr:rowOff>
        </xdr:from>
        <xdr:to>
          <xdr:col>6</xdr:col>
          <xdr:colOff>342900</xdr:colOff>
          <xdr:row>16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36576" tIns="0" rIns="36576" bIns="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mbria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28575</xdr:rowOff>
        </xdr:from>
        <xdr:to>
          <xdr:col>4</xdr:col>
          <xdr:colOff>742950</xdr:colOff>
          <xdr:row>6</xdr:row>
          <xdr:rowOff>228600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28575</xdr:rowOff>
        </xdr:from>
        <xdr:to>
          <xdr:col>4</xdr:col>
          <xdr:colOff>304800</xdr:colOff>
          <xdr:row>8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47625</xdr:rowOff>
        </xdr:from>
        <xdr:to>
          <xdr:col>4</xdr:col>
          <xdr:colOff>209550</xdr:colOff>
          <xdr:row>8</xdr:row>
          <xdr:rowOff>276225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38100</xdr:rowOff>
        </xdr:from>
        <xdr:to>
          <xdr:col>4</xdr:col>
          <xdr:colOff>257175</xdr:colOff>
          <xdr:row>9</xdr:row>
          <xdr:rowOff>295275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11</xdr:row>
          <xdr:rowOff>38100</xdr:rowOff>
        </xdr:from>
        <xdr:to>
          <xdr:col>4</xdr:col>
          <xdr:colOff>742950</xdr:colOff>
          <xdr:row>11</xdr:row>
          <xdr:rowOff>295275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66675</xdr:rowOff>
        </xdr:from>
        <xdr:to>
          <xdr:col>4</xdr:col>
          <xdr:colOff>390525</xdr:colOff>
          <xdr:row>12</xdr:row>
          <xdr:rowOff>295275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13</xdr:row>
          <xdr:rowOff>66675</xdr:rowOff>
        </xdr:from>
        <xdr:to>
          <xdr:col>4</xdr:col>
          <xdr:colOff>447675</xdr:colOff>
          <xdr:row>13</xdr:row>
          <xdr:rowOff>304800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14</xdr:row>
          <xdr:rowOff>57150</xdr:rowOff>
        </xdr:from>
        <xdr:to>
          <xdr:col>4</xdr:col>
          <xdr:colOff>542925</xdr:colOff>
          <xdr:row>14</xdr:row>
          <xdr:rowOff>266700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15</xdr:row>
          <xdr:rowOff>76200</xdr:rowOff>
        </xdr:from>
        <xdr:to>
          <xdr:col>4</xdr:col>
          <xdr:colOff>571500</xdr:colOff>
          <xdr:row>15</xdr:row>
          <xdr:rowOff>285750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323546</xdr:colOff>
      <xdr:row>2</xdr:row>
      <xdr:rowOff>3476</xdr:rowOff>
    </xdr:from>
    <xdr:to>
      <xdr:col>20</xdr:col>
      <xdr:colOff>571500</xdr:colOff>
      <xdr:row>18</xdr:row>
      <xdr:rowOff>54428</xdr:rowOff>
    </xdr:to>
    <xdr:graphicFrame macro="">
      <xdr:nvGraphicFramePr>
        <xdr:cNvPr id="8" name="Graphique 7" title="Pourcentage Homme / Femm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353786</xdr:colOff>
      <xdr:row>19</xdr:row>
      <xdr:rowOff>122466</xdr:rowOff>
    </xdr:from>
    <xdr:to>
      <xdr:col>20</xdr:col>
      <xdr:colOff>680358</xdr:colOff>
      <xdr:row>35</xdr:row>
      <xdr:rowOff>7107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2"/>
  <sheetViews>
    <sheetView showGridLines="0" zoomScale="70" zoomScaleNormal="70" workbookViewId="0">
      <pane ySplit="1" topLeftCell="A2" activePane="bottomLeft" state="frozen"/>
      <selection pane="bottomLeft" activeCell="H10" sqref="H10"/>
    </sheetView>
  </sheetViews>
  <sheetFormatPr baseColWidth="10" defaultRowHeight="15" x14ac:dyDescent="0.25"/>
  <cols>
    <col min="1" max="1" width="11.42578125" style="37" customWidth="1"/>
    <col min="2" max="2" width="15.7109375" style="37" customWidth="1"/>
    <col min="3" max="3" width="15.5703125" style="37" customWidth="1"/>
    <col min="4" max="4" width="11.42578125" style="37" customWidth="1"/>
    <col min="5" max="6" width="11.42578125" style="37"/>
    <col min="7" max="7" width="13.28515625" style="37" customWidth="1"/>
    <col min="8" max="14" width="11.42578125" style="37"/>
    <col min="15" max="15" width="16.5703125" style="37" customWidth="1"/>
    <col min="16" max="16384" width="11.42578125" style="37"/>
  </cols>
  <sheetData>
    <row r="1" spans="1:18" ht="16.5" customHeight="1" thickBot="1" x14ac:dyDescent="0.3">
      <c r="A1" s="39" t="s">
        <v>14</v>
      </c>
      <c r="B1" s="40" t="s">
        <v>0</v>
      </c>
      <c r="C1" s="40" t="s">
        <v>1</v>
      </c>
      <c r="D1" s="40" t="s">
        <v>2</v>
      </c>
      <c r="E1" s="40" t="s">
        <v>3</v>
      </c>
      <c r="F1" s="40" t="s">
        <v>4</v>
      </c>
      <c r="G1" s="40" t="s">
        <v>5</v>
      </c>
      <c r="H1" s="40" t="s">
        <v>6</v>
      </c>
      <c r="I1" s="40" t="s">
        <v>7</v>
      </c>
      <c r="J1" s="40" t="s">
        <v>8</v>
      </c>
      <c r="K1" s="40" t="s">
        <v>9</v>
      </c>
      <c r="L1" s="40" t="s">
        <v>10</v>
      </c>
      <c r="M1" s="40" t="s">
        <v>11</v>
      </c>
      <c r="N1" s="40" t="s">
        <v>12</v>
      </c>
      <c r="O1" s="40" t="s">
        <v>13</v>
      </c>
      <c r="P1" s="43">
        <f ca="1">TODAY()</f>
        <v>40918</v>
      </c>
      <c r="Q1" s="44"/>
      <c r="R1" s="45"/>
    </row>
    <row r="2" spans="1:18" ht="16.5" hidden="1" customHeight="1" x14ac:dyDescent="0.25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</row>
    <row r="3" spans="1:18" ht="16.5" customHeight="1" thickBot="1" x14ac:dyDescent="0.3">
      <c r="A3" s="16">
        <v>9</v>
      </c>
      <c r="B3" s="17">
        <v>40918.385855671295</v>
      </c>
      <c r="C3" s="18" t="s">
        <v>23</v>
      </c>
      <c r="D3" s="19" t="s">
        <v>19</v>
      </c>
      <c r="E3" s="18" t="s">
        <v>15</v>
      </c>
      <c r="F3" s="19" t="s">
        <v>15</v>
      </c>
      <c r="G3" s="18" t="s">
        <v>15</v>
      </c>
      <c r="H3" s="19"/>
      <c r="I3" s="18" t="s">
        <v>15</v>
      </c>
      <c r="J3" s="19" t="s">
        <v>15</v>
      </c>
      <c r="K3" s="18" t="s">
        <v>15</v>
      </c>
      <c r="L3" s="19" t="s">
        <v>15</v>
      </c>
      <c r="M3" s="18" t="s">
        <v>15</v>
      </c>
      <c r="N3" s="19" t="s">
        <v>18</v>
      </c>
      <c r="O3" s="20" t="s">
        <v>18</v>
      </c>
    </row>
    <row r="4" spans="1:18" ht="16.5" customHeight="1" thickBot="1" x14ac:dyDescent="0.3">
      <c r="A4" s="16">
        <v>8</v>
      </c>
      <c r="B4" s="17">
        <v>40918.385413194446</v>
      </c>
      <c r="C4" s="18" t="s">
        <v>23</v>
      </c>
      <c r="D4" s="19" t="s">
        <v>19</v>
      </c>
      <c r="E4" s="18" t="s">
        <v>15</v>
      </c>
      <c r="F4" s="19" t="s">
        <v>15</v>
      </c>
      <c r="G4" s="18" t="s">
        <v>15</v>
      </c>
      <c r="H4" s="19">
        <v>7</v>
      </c>
      <c r="I4" s="18" t="s">
        <v>15</v>
      </c>
      <c r="J4" s="19" t="s">
        <v>15</v>
      </c>
      <c r="K4" s="18" t="s">
        <v>15</v>
      </c>
      <c r="L4" s="19" t="s">
        <v>15</v>
      </c>
      <c r="M4" s="18" t="s">
        <v>15</v>
      </c>
      <c r="N4" s="19" t="s">
        <v>18</v>
      </c>
      <c r="O4" s="20" t="s">
        <v>18</v>
      </c>
    </row>
    <row r="5" spans="1:18" ht="16.5" customHeight="1" thickBot="1" x14ac:dyDescent="0.3">
      <c r="A5" s="16">
        <v>7</v>
      </c>
      <c r="B5" s="17">
        <v>40918.384575578704</v>
      </c>
      <c r="C5" s="18" t="s">
        <v>23</v>
      </c>
      <c r="D5" s="19" t="s">
        <v>19</v>
      </c>
      <c r="E5" s="18" t="s">
        <v>15</v>
      </c>
      <c r="F5" s="19" t="s">
        <v>15</v>
      </c>
      <c r="G5" s="18" t="s">
        <v>15</v>
      </c>
      <c r="H5" s="19"/>
      <c r="I5" s="18" t="s">
        <v>15</v>
      </c>
      <c r="J5" s="19" t="s">
        <v>15</v>
      </c>
      <c r="K5" s="18" t="s">
        <v>15</v>
      </c>
      <c r="L5" s="19" t="s">
        <v>15</v>
      </c>
      <c r="M5" s="18" t="s">
        <v>15</v>
      </c>
      <c r="N5" s="19" t="s">
        <v>18</v>
      </c>
      <c r="O5" s="20" t="s">
        <v>18</v>
      </c>
    </row>
    <row r="6" spans="1:18" ht="16.5" customHeight="1" thickBot="1" x14ac:dyDescent="0.3">
      <c r="A6" s="16">
        <v>6</v>
      </c>
      <c r="B6" s="17">
        <v>40918.381116435186</v>
      </c>
      <c r="C6" s="18" t="s">
        <v>23</v>
      </c>
      <c r="D6" s="19" t="s">
        <v>19</v>
      </c>
      <c r="E6" s="18" t="s">
        <v>15</v>
      </c>
      <c r="F6" s="19" t="s">
        <v>15</v>
      </c>
      <c r="G6" s="18" t="s">
        <v>15</v>
      </c>
      <c r="H6" s="19">
        <v>13</v>
      </c>
      <c r="I6" s="18" t="s">
        <v>15</v>
      </c>
      <c r="J6" s="19" t="s">
        <v>15</v>
      </c>
      <c r="K6" s="18" t="s">
        <v>15</v>
      </c>
      <c r="L6" s="19" t="s">
        <v>15</v>
      </c>
      <c r="M6" s="18" t="s">
        <v>15</v>
      </c>
      <c r="N6" s="19" t="s">
        <v>18</v>
      </c>
      <c r="O6" s="20" t="s">
        <v>18</v>
      </c>
    </row>
    <row r="7" spans="1:18" ht="16.5" customHeight="1" thickBot="1" x14ac:dyDescent="0.3">
      <c r="A7" s="16">
        <v>5</v>
      </c>
      <c r="B7" s="17">
        <v>40917.874950578705</v>
      </c>
      <c r="C7" s="18" t="s">
        <v>40</v>
      </c>
      <c r="D7" s="19" t="s">
        <v>19</v>
      </c>
      <c r="E7" s="18" t="s">
        <v>15</v>
      </c>
      <c r="F7" s="19" t="s">
        <v>35</v>
      </c>
      <c r="G7" s="18" t="s">
        <v>15</v>
      </c>
      <c r="H7" s="19"/>
      <c r="I7" s="18" t="s">
        <v>15</v>
      </c>
      <c r="J7" s="19" t="s">
        <v>15</v>
      </c>
      <c r="K7" s="18" t="s">
        <v>35</v>
      </c>
      <c r="L7" s="19" t="s">
        <v>15</v>
      </c>
      <c r="M7" s="18" t="s">
        <v>15</v>
      </c>
      <c r="N7" s="19" t="s">
        <v>18</v>
      </c>
      <c r="O7" s="20" t="s">
        <v>41</v>
      </c>
    </row>
    <row r="8" spans="1:18" ht="16.5" customHeight="1" thickBot="1" x14ac:dyDescent="0.3">
      <c r="A8" s="16">
        <v>4</v>
      </c>
      <c r="B8" s="17">
        <v>40917.86746134259</v>
      </c>
      <c r="C8" s="18" t="s">
        <v>23</v>
      </c>
      <c r="D8" s="19" t="s">
        <v>33</v>
      </c>
      <c r="E8" s="18" t="s">
        <v>15</v>
      </c>
      <c r="F8" s="19" t="s">
        <v>15</v>
      </c>
      <c r="G8" s="18" t="s">
        <v>15</v>
      </c>
      <c r="H8" s="19">
        <v>16</v>
      </c>
      <c r="I8" s="18" t="s">
        <v>15</v>
      </c>
      <c r="J8" s="19" t="s">
        <v>15</v>
      </c>
      <c r="K8" s="18" t="s">
        <v>15</v>
      </c>
      <c r="L8" s="19" t="s">
        <v>15</v>
      </c>
      <c r="M8" s="18" t="s">
        <v>15</v>
      </c>
      <c r="N8" s="19" t="s">
        <v>18</v>
      </c>
      <c r="O8" s="20" t="s">
        <v>18</v>
      </c>
    </row>
    <row r="9" spans="1:18" ht="16.5" customHeight="1" thickBot="1" x14ac:dyDescent="0.3">
      <c r="A9" s="16">
        <v>3</v>
      </c>
      <c r="B9" s="17">
        <v>40917.859230208334</v>
      </c>
      <c r="C9" s="18" t="s">
        <v>38</v>
      </c>
      <c r="D9" s="19" t="s">
        <v>33</v>
      </c>
      <c r="E9" s="18" t="s">
        <v>15</v>
      </c>
      <c r="F9" s="19" t="s">
        <v>35</v>
      </c>
      <c r="G9" s="18" t="s">
        <v>35</v>
      </c>
      <c r="H9" s="19"/>
      <c r="I9" s="18" t="s">
        <v>15</v>
      </c>
      <c r="J9" s="19" t="s">
        <v>15</v>
      </c>
      <c r="K9" s="18" t="s">
        <v>15</v>
      </c>
      <c r="L9" s="19" t="s">
        <v>15</v>
      </c>
      <c r="M9" s="18" t="s">
        <v>35</v>
      </c>
      <c r="N9" s="19" t="s">
        <v>18</v>
      </c>
      <c r="O9" s="20" t="s">
        <v>39</v>
      </c>
    </row>
    <row r="10" spans="1:18" ht="16.5" customHeight="1" thickBot="1" x14ac:dyDescent="0.3">
      <c r="A10" s="16">
        <v>2</v>
      </c>
      <c r="B10" s="17">
        <v>40917.858135416667</v>
      </c>
      <c r="C10" s="18" t="s">
        <v>36</v>
      </c>
      <c r="D10" s="19" t="s">
        <v>19</v>
      </c>
      <c r="E10" s="18" t="s">
        <v>35</v>
      </c>
      <c r="F10" s="19" t="s">
        <v>35</v>
      </c>
      <c r="G10" s="18" t="s">
        <v>35</v>
      </c>
      <c r="H10" s="19">
        <v>24</v>
      </c>
      <c r="I10" s="18" t="s">
        <v>15</v>
      </c>
      <c r="J10" s="19" t="s">
        <v>15</v>
      </c>
      <c r="K10" s="18" t="s">
        <v>35</v>
      </c>
      <c r="L10" s="19" t="s">
        <v>15</v>
      </c>
      <c r="M10" s="18" t="s">
        <v>15</v>
      </c>
      <c r="N10" s="19" t="s">
        <v>18</v>
      </c>
      <c r="O10" s="20" t="s">
        <v>37</v>
      </c>
    </row>
    <row r="11" spans="1:18" ht="16.5" customHeight="1" x14ac:dyDescent="0.25">
      <c r="A11" s="16">
        <v>1</v>
      </c>
      <c r="B11" s="17">
        <v>40917.857445254631</v>
      </c>
      <c r="C11" s="18" t="s">
        <v>36</v>
      </c>
      <c r="D11" s="19" t="s">
        <v>19</v>
      </c>
      <c r="E11" s="18" t="s">
        <v>35</v>
      </c>
      <c r="F11" s="19" t="s">
        <v>35</v>
      </c>
      <c r="G11" s="18" t="s">
        <v>35</v>
      </c>
      <c r="H11" s="19">
        <v>35</v>
      </c>
      <c r="I11" s="18" t="s">
        <v>35</v>
      </c>
      <c r="J11" s="19" t="s">
        <v>15</v>
      </c>
      <c r="K11" s="18" t="s">
        <v>15</v>
      </c>
      <c r="L11" s="19" t="s">
        <v>35</v>
      </c>
      <c r="M11" s="18" t="s">
        <v>35</v>
      </c>
      <c r="N11" s="19" t="s">
        <v>18</v>
      </c>
      <c r="O11" s="20" t="s">
        <v>34</v>
      </c>
    </row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21"/>
  <sheetViews>
    <sheetView zoomScale="90" zoomScaleNormal="90" workbookViewId="0">
      <selection activeCell="F19" sqref="F19"/>
    </sheetView>
  </sheetViews>
  <sheetFormatPr baseColWidth="10" defaultRowHeight="15" x14ac:dyDescent="0.25"/>
  <cols>
    <col min="3" max="3" width="34.140625" customWidth="1"/>
  </cols>
  <sheetData>
    <row r="1" spans="1:3" x14ac:dyDescent="0.25">
      <c r="A1">
        <v>2</v>
      </c>
    </row>
    <row r="8" spans="1:3" x14ac:dyDescent="0.25">
      <c r="B8" s="1" t="s">
        <v>0</v>
      </c>
      <c r="C8" s="2">
        <f ca="1">INDEX(BD_Date,A1)</f>
        <v>40918.385855671295</v>
      </c>
    </row>
    <row r="9" spans="1:3" x14ac:dyDescent="0.25">
      <c r="B9" s="1" t="s">
        <v>1</v>
      </c>
      <c r="C9" s="3" t="str">
        <f ca="1">INDEX(BD_Nom,A1)</f>
        <v/>
      </c>
    </row>
    <row r="10" spans="1:3" x14ac:dyDescent="0.25">
      <c r="B10" s="1" t="s">
        <v>2</v>
      </c>
      <c r="C10" s="3"/>
    </row>
    <row r="11" spans="1:3" x14ac:dyDescent="0.25">
      <c r="B11" s="1" t="s">
        <v>3</v>
      </c>
      <c r="C11" s="3"/>
    </row>
    <row r="12" spans="1:3" x14ac:dyDescent="0.25">
      <c r="B12" s="1" t="s">
        <v>4</v>
      </c>
      <c r="C12" s="3"/>
    </row>
    <row r="13" spans="1:3" x14ac:dyDescent="0.25">
      <c r="B13" s="1" t="s">
        <v>5</v>
      </c>
      <c r="C13" s="3"/>
    </row>
    <row r="14" spans="1:3" x14ac:dyDescent="0.25">
      <c r="B14" s="1" t="s">
        <v>6</v>
      </c>
      <c r="C14" s="3"/>
    </row>
    <row r="15" spans="1:3" x14ac:dyDescent="0.25">
      <c r="B15" s="1" t="s">
        <v>7</v>
      </c>
      <c r="C15" s="3"/>
    </row>
    <row r="16" spans="1:3" x14ac:dyDescent="0.25">
      <c r="B16" s="1" t="s">
        <v>8</v>
      </c>
      <c r="C16" s="3"/>
    </row>
    <row r="17" spans="2:3" x14ac:dyDescent="0.25">
      <c r="B17" s="1" t="s">
        <v>9</v>
      </c>
      <c r="C17" s="3"/>
    </row>
    <row r="18" spans="2:3" x14ac:dyDescent="0.25">
      <c r="B18" s="1" t="s">
        <v>10</v>
      </c>
      <c r="C18" s="3"/>
    </row>
    <row r="19" spans="2:3" x14ac:dyDescent="0.25">
      <c r="B19" s="1" t="s">
        <v>11</v>
      </c>
      <c r="C19" s="3"/>
    </row>
    <row r="20" spans="2:3" x14ac:dyDescent="0.25">
      <c r="B20" s="1" t="s">
        <v>12</v>
      </c>
      <c r="C20" s="3"/>
    </row>
    <row r="21" spans="2:3" x14ac:dyDescent="0.25">
      <c r="B21" s="1" t="s">
        <v>13</v>
      </c>
      <c r="C21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Drop Down 2">
              <controlPr defaultSize="0" autoLine="0" autoPict="0">
                <anchor moveWithCells="1">
                  <from>
                    <xdr:col>5</xdr:col>
                    <xdr:colOff>752475</xdr:colOff>
                    <xdr:row>7</xdr:row>
                    <xdr:rowOff>0</xdr:rowOff>
                  </from>
                  <to>
                    <xdr:col>8</xdr:col>
                    <xdr:colOff>752475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Drop Down 3">
              <controlPr defaultSize="0" autoLine="0" autoPict="0">
                <anchor moveWithCells="1">
                  <from>
                    <xdr:col>9</xdr:col>
                    <xdr:colOff>390525</xdr:colOff>
                    <xdr:row>7</xdr:row>
                    <xdr:rowOff>19050</xdr:rowOff>
                  </from>
                  <to>
                    <xdr:col>12</xdr:col>
                    <xdr:colOff>361950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29"/>
  <sheetViews>
    <sheetView showGridLines="0" tabSelected="1" zoomScale="80" zoomScaleNormal="80" workbookViewId="0">
      <selection activeCell="E5" sqref="E5"/>
    </sheetView>
  </sheetViews>
  <sheetFormatPr baseColWidth="10" defaultRowHeight="15" x14ac:dyDescent="0.25"/>
  <cols>
    <col min="1" max="1" width="11.42578125" style="5"/>
    <col min="2" max="2" width="12.42578125" style="5" customWidth="1"/>
    <col min="3" max="3" width="15.7109375" style="5" customWidth="1"/>
    <col min="4" max="4" width="11.42578125" style="5"/>
    <col min="5" max="5" width="14.5703125" style="5" customWidth="1"/>
    <col min="6" max="9" width="11.42578125" style="5"/>
    <col min="10" max="10" width="17" style="5" bestFit="1" customWidth="1"/>
    <col min="11" max="16384" width="11.42578125" style="5"/>
  </cols>
  <sheetData>
    <row r="1" spans="1:16" ht="19.5" thickBot="1" x14ac:dyDescent="0.35">
      <c r="A1" s="46" t="s">
        <v>20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</row>
    <row r="2" spans="1:16" ht="25.5" customHeight="1" thickTop="1" thickBot="1" x14ac:dyDescent="0.3">
      <c r="A2" s="13" t="s">
        <v>14</v>
      </c>
      <c r="B2" s="14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  <c r="N2" s="14" t="s">
        <v>12</v>
      </c>
      <c r="O2" s="15" t="s">
        <v>13</v>
      </c>
    </row>
    <row r="3" spans="1:16" ht="26.25" customHeight="1" x14ac:dyDescent="0.25">
      <c r="A3" s="16">
        <f>MAX('Banque de donnée'!A:A)+1</f>
        <v>10</v>
      </c>
      <c r="B3" s="17">
        <f>E5</f>
        <v>0</v>
      </c>
      <c r="C3" s="18" t="str">
        <f>E6&amp;""</f>
        <v/>
      </c>
      <c r="D3" s="19" t="str">
        <f>IF(E7=1,"F",IF(E7=2,"H","NSP"))</f>
        <v>H</v>
      </c>
      <c r="E3" s="18" t="str">
        <f>IF(F8=FALSE,"non","oui")</f>
        <v>non</v>
      </c>
      <c r="F3" s="19" t="str">
        <f>IF(F9=FALSE,"non","oui")</f>
        <v>non</v>
      </c>
      <c r="G3" s="18" t="str">
        <f>IF(F10=FALSE,"non","oui")</f>
        <v>non</v>
      </c>
      <c r="H3" s="19" t="str">
        <f>IF(ISBLANK(E11),"NSP",E11)</f>
        <v>NSP</v>
      </c>
      <c r="I3" s="18" t="str">
        <f>IF(F12=FALSE,"non","oui")</f>
        <v>non</v>
      </c>
      <c r="J3" s="19" t="str">
        <f>IF(F13=FALSE,"non","oui")</f>
        <v>non</v>
      </c>
      <c r="K3" s="18" t="str">
        <f>IF(F14=FALSE,"non","oui")</f>
        <v>non</v>
      </c>
      <c r="L3" s="19" t="str">
        <f>IF(F15=FALSE,"non","oui")</f>
        <v>non</v>
      </c>
      <c r="M3" s="18" t="str">
        <f>IF(F16=FALSE,"non","oui")</f>
        <v>non</v>
      </c>
      <c r="N3" s="19" t="str">
        <f>IF(ISBLANK(E17),"RAS",E17)</f>
        <v>RAS</v>
      </c>
      <c r="O3" s="20" t="str">
        <f>IF(ISBLANK(E18),"RAS",E18)</f>
        <v>RAS</v>
      </c>
    </row>
    <row r="4" spans="1:16" ht="15.75" thickBot="1" x14ac:dyDescent="0.3"/>
    <row r="5" spans="1:16" ht="16.5" thickTop="1" thickBot="1" x14ac:dyDescent="0.3">
      <c r="D5" s="6" t="s">
        <v>0</v>
      </c>
      <c r="E5" s="12"/>
    </row>
    <row r="6" spans="1:16" ht="21" customHeight="1" thickBot="1" x14ac:dyDescent="0.3">
      <c r="D6" s="7" t="s">
        <v>1</v>
      </c>
      <c r="E6" s="9"/>
    </row>
    <row r="7" spans="1:16" ht="21.75" customHeight="1" thickBot="1" x14ac:dyDescent="0.3">
      <c r="D7" s="7" t="s">
        <v>2</v>
      </c>
      <c r="E7" s="9">
        <v>2</v>
      </c>
    </row>
    <row r="8" spans="1:16" ht="19.5" customHeight="1" thickBot="1" x14ac:dyDescent="0.3">
      <c r="D8" s="7" t="s">
        <v>3</v>
      </c>
      <c r="E8" s="9"/>
    </row>
    <row r="9" spans="1:16" ht="22.5" customHeight="1" thickBot="1" x14ac:dyDescent="0.3">
      <c r="D9" s="7" t="s">
        <v>4</v>
      </c>
      <c r="E9" s="9"/>
      <c r="J9" s="48">
        <f ca="1">NOW()</f>
        <v>40918.728656250001</v>
      </c>
      <c r="K9" s="49"/>
      <c r="L9" s="50"/>
      <c r="M9" s="11"/>
    </row>
    <row r="10" spans="1:16" ht="27.75" customHeight="1" thickBot="1" x14ac:dyDescent="0.3">
      <c r="D10" s="7" t="s">
        <v>5</v>
      </c>
      <c r="E10" s="9"/>
      <c r="M10" s="11"/>
    </row>
    <row r="11" spans="1:16" ht="24" customHeight="1" thickBot="1" x14ac:dyDescent="0.3">
      <c r="D11" s="7" t="s">
        <v>6</v>
      </c>
      <c r="E11" s="9"/>
      <c r="K11" s="41"/>
      <c r="L11" s="41"/>
      <c r="M11" s="42" t="s">
        <v>22</v>
      </c>
      <c r="N11" s="41"/>
      <c r="O11" s="41"/>
      <c r="P11" s="41"/>
    </row>
    <row r="12" spans="1:16" ht="26.25" customHeight="1" thickBot="1" x14ac:dyDescent="0.3">
      <c r="D12" s="7" t="s">
        <v>7</v>
      </c>
      <c r="E12" s="9"/>
      <c r="K12" s="41"/>
      <c r="L12" s="41" t="s">
        <v>16</v>
      </c>
      <c r="M12" s="42" t="s">
        <v>21</v>
      </c>
      <c r="N12" s="41"/>
      <c r="O12" s="41"/>
      <c r="P12" s="41"/>
    </row>
    <row r="13" spans="1:16" ht="24" customHeight="1" thickBot="1" x14ac:dyDescent="0.3">
      <c r="D13" s="7" t="s">
        <v>8</v>
      </c>
      <c r="E13" s="9"/>
      <c r="K13" s="41"/>
      <c r="L13" s="41"/>
      <c r="M13" s="42" t="s">
        <v>17</v>
      </c>
      <c r="N13" s="41"/>
      <c r="O13" s="41"/>
      <c r="P13" s="41"/>
    </row>
    <row r="14" spans="1:16" ht="25.5" customHeight="1" thickBot="1" x14ac:dyDescent="0.3">
      <c r="D14" s="7" t="s">
        <v>9</v>
      </c>
      <c r="E14" s="9"/>
      <c r="K14" s="41"/>
      <c r="L14" s="41"/>
      <c r="M14" s="41"/>
      <c r="N14" s="41"/>
      <c r="O14" s="41"/>
      <c r="P14" s="41"/>
    </row>
    <row r="15" spans="1:16" ht="27.75" customHeight="1" thickBot="1" x14ac:dyDescent="0.3">
      <c r="D15" s="7" t="s">
        <v>10</v>
      </c>
      <c r="E15" s="9"/>
      <c r="K15" s="41"/>
      <c r="L15" s="41"/>
      <c r="M15" s="41"/>
      <c r="N15" s="41"/>
      <c r="O15" s="41"/>
      <c r="P15" s="41"/>
    </row>
    <row r="16" spans="1:16" ht="23.25" customHeight="1" thickBot="1" x14ac:dyDescent="0.3">
      <c r="D16" s="7" t="s">
        <v>11</v>
      </c>
      <c r="E16" s="9"/>
      <c r="K16" s="41"/>
      <c r="L16" s="41"/>
      <c r="M16" s="41"/>
      <c r="N16" s="41"/>
      <c r="O16" s="41"/>
      <c r="P16" s="41"/>
    </row>
    <row r="17" spans="2:16" ht="22.5" customHeight="1" thickBot="1" x14ac:dyDescent="0.3">
      <c r="D17" s="7" t="s">
        <v>12</v>
      </c>
      <c r="E17" s="9"/>
      <c r="K17" s="41"/>
      <c r="L17" s="41"/>
      <c r="M17" s="41"/>
      <c r="N17" s="41"/>
      <c r="O17" s="41"/>
      <c r="P17" s="41"/>
    </row>
    <row r="18" spans="2:16" ht="21.75" customHeight="1" thickBot="1" x14ac:dyDescent="0.3">
      <c r="D18" s="8" t="s">
        <v>13</v>
      </c>
      <c r="E18" s="10"/>
    </row>
    <row r="19" spans="2:16" ht="21.75" customHeight="1" thickTop="1" x14ac:dyDescent="0.25"/>
    <row r="20" spans="2:16" ht="28.5" customHeight="1" x14ac:dyDescent="0.25"/>
    <row r="23" spans="2:16" x14ac:dyDescent="0.25">
      <c r="B23" s="4"/>
    </row>
    <row r="25" spans="2:16" x14ac:dyDescent="0.25">
      <c r="B25" s="4"/>
    </row>
    <row r="27" spans="2:16" x14ac:dyDescent="0.25">
      <c r="B27" s="4"/>
    </row>
    <row r="29" spans="2:16" x14ac:dyDescent="0.25">
      <c r="B29" s="4"/>
    </row>
  </sheetData>
  <mergeCells count="2">
    <mergeCell ref="A1:O1"/>
    <mergeCell ref="J9:L9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_New">
                <anchor moveWithCells="1" sizeWithCells="1">
                  <from>
                    <xdr:col>5</xdr:col>
                    <xdr:colOff>38100</xdr:colOff>
                    <xdr:row>6</xdr:row>
                    <xdr:rowOff>266700</xdr:rowOff>
                  </from>
                  <to>
                    <xdr:col>6</xdr:col>
                    <xdr:colOff>342900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locked="0" defaultSize="0" autoLine="0" autoPict="0">
                <anchor moveWithCells="1">
                  <from>
                    <xdr:col>4</xdr:col>
                    <xdr:colOff>0</xdr:colOff>
                    <xdr:row>6</xdr:row>
                    <xdr:rowOff>28575</xdr:rowOff>
                  </from>
                  <to>
                    <xdr:col>4</xdr:col>
                    <xdr:colOff>742950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Caseàcocher3_Cliquer">
                <anchor moveWithCells="1">
                  <from>
                    <xdr:col>4</xdr:col>
                    <xdr:colOff>0</xdr:colOff>
                    <xdr:row>7</xdr:row>
                    <xdr:rowOff>28575</xdr:rowOff>
                  </from>
                  <to>
                    <xdr:col>4</xdr:col>
                    <xdr:colOff>304800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47625</xdr:rowOff>
                  </from>
                  <to>
                    <xdr:col>4</xdr:col>
                    <xdr:colOff>209550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4</xdr:col>
                    <xdr:colOff>9525</xdr:colOff>
                    <xdr:row>9</xdr:row>
                    <xdr:rowOff>38100</xdr:rowOff>
                  </from>
                  <to>
                    <xdr:col>4</xdr:col>
                    <xdr:colOff>257175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>
                <anchor moveWithCells="1">
                  <from>
                    <xdr:col>4</xdr:col>
                    <xdr:colOff>9525</xdr:colOff>
                    <xdr:row>11</xdr:row>
                    <xdr:rowOff>38100</xdr:rowOff>
                  </from>
                  <to>
                    <xdr:col>4</xdr:col>
                    <xdr:colOff>742950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66675</xdr:rowOff>
                  </from>
                  <to>
                    <xdr:col>4</xdr:col>
                    <xdr:colOff>390525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>
                <anchor moveWithCells="1">
                  <from>
                    <xdr:col>4</xdr:col>
                    <xdr:colOff>9525</xdr:colOff>
                    <xdr:row>13</xdr:row>
                    <xdr:rowOff>66675</xdr:rowOff>
                  </from>
                  <to>
                    <xdr:col>4</xdr:col>
                    <xdr:colOff>447675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>
                <anchor moveWithCells="1">
                  <from>
                    <xdr:col>4</xdr:col>
                    <xdr:colOff>9525</xdr:colOff>
                    <xdr:row>14</xdr:row>
                    <xdr:rowOff>57150</xdr:rowOff>
                  </from>
                  <to>
                    <xdr:col>4</xdr:col>
                    <xdr:colOff>542925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4</xdr:col>
                    <xdr:colOff>19050</xdr:colOff>
                    <xdr:row>15</xdr:row>
                    <xdr:rowOff>76200</xdr:rowOff>
                  </from>
                  <to>
                    <xdr:col>4</xdr:col>
                    <xdr:colOff>571500</xdr:colOff>
                    <xdr:row>15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showGridLines="0" zoomScale="70" zoomScaleNormal="70" workbookViewId="0">
      <selection activeCell="G21" sqref="G21"/>
    </sheetView>
  </sheetViews>
  <sheetFormatPr baseColWidth="10" defaultRowHeight="15" x14ac:dyDescent="0.25"/>
  <cols>
    <col min="2" max="2" width="13.140625" bestFit="1" customWidth="1"/>
    <col min="3" max="3" width="14.28515625" bestFit="1" customWidth="1"/>
    <col min="5" max="5" width="13.140625" bestFit="1" customWidth="1"/>
    <col min="6" max="6" width="16.85546875" customWidth="1"/>
    <col min="7" max="7" width="14.28515625" bestFit="1" customWidth="1"/>
  </cols>
  <sheetData>
    <row r="3" spans="2:4" ht="15.75" thickBot="1" x14ac:dyDescent="0.3"/>
    <row r="4" spans="2:4" ht="15.75" x14ac:dyDescent="0.25">
      <c r="B4" s="21" t="s">
        <v>24</v>
      </c>
      <c r="C4" s="29">
        <f>COUNTIFS('Banque de donnée'!D:D,"H")</f>
        <v>7</v>
      </c>
    </row>
    <row r="5" spans="2:4" ht="16.5" thickBot="1" x14ac:dyDescent="0.3">
      <c r="B5" s="22" t="s">
        <v>25</v>
      </c>
      <c r="C5" s="36">
        <f>COUNTIFS('Banque de donnée'!D:D,"F")</f>
        <v>2</v>
      </c>
    </row>
    <row r="6" spans="2:4" ht="15.75" thickBot="1" x14ac:dyDescent="0.3"/>
    <row r="7" spans="2:4" x14ac:dyDescent="0.25">
      <c r="B7" s="23" t="s">
        <v>3</v>
      </c>
      <c r="C7" s="29">
        <f>COUNTIFS('Banque de donnée'!E:E,"oui")</f>
        <v>2</v>
      </c>
    </row>
    <row r="8" spans="2:4" x14ac:dyDescent="0.25">
      <c r="B8" s="24" t="s">
        <v>4</v>
      </c>
      <c r="C8" s="30">
        <f>COUNTIFS('Banque de donnée'!F:F,"oui")</f>
        <v>4</v>
      </c>
    </row>
    <row r="9" spans="2:4" x14ac:dyDescent="0.25">
      <c r="B9" s="24" t="s">
        <v>5</v>
      </c>
      <c r="C9" s="30">
        <f>COUNTIFS('Banque de donnée'!G:G,"oui")</f>
        <v>3</v>
      </c>
    </row>
    <row r="10" spans="2:4" x14ac:dyDescent="0.25">
      <c r="B10" s="24" t="s">
        <v>7</v>
      </c>
      <c r="C10" s="30">
        <f>COUNTIFS('Banque de donnée'!H:H,"oui")</f>
        <v>0</v>
      </c>
    </row>
    <row r="11" spans="2:4" x14ac:dyDescent="0.25">
      <c r="B11" s="24" t="s">
        <v>8</v>
      </c>
      <c r="C11" s="30">
        <f>COUNTIFS('Banque de donnée'!J:J,"oui")</f>
        <v>0</v>
      </c>
    </row>
    <row r="12" spans="2:4" x14ac:dyDescent="0.25">
      <c r="B12" s="24" t="s">
        <v>9</v>
      </c>
      <c r="C12" s="30">
        <f>COUNTIFS('Banque de donnée'!K:K,"oui")</f>
        <v>2</v>
      </c>
    </row>
    <row r="13" spans="2:4" x14ac:dyDescent="0.25">
      <c r="B13" s="24" t="s">
        <v>10</v>
      </c>
      <c r="C13" s="30">
        <f>COUNTIFS('Banque de donnée'!L:L,"oui")</f>
        <v>1</v>
      </c>
    </row>
    <row r="14" spans="2:4" ht="15.75" thickBot="1" x14ac:dyDescent="0.3">
      <c r="B14" s="25" t="s">
        <v>11</v>
      </c>
      <c r="C14" s="31">
        <f>COUNTIFS('Banque de donnée'!M:M,"oui")</f>
        <v>2</v>
      </c>
    </row>
    <row r="15" spans="2:4" ht="15.75" thickBot="1" x14ac:dyDescent="0.3"/>
    <row r="16" spans="2:4" ht="15.75" thickTop="1" x14ac:dyDescent="0.25">
      <c r="B16" s="51" t="s">
        <v>26</v>
      </c>
      <c r="C16" s="26" t="s">
        <v>27</v>
      </c>
      <c r="D16" s="33">
        <f>COUNTIFS('Banque de donnée'!H:H,"&lt;8")</f>
        <v>1</v>
      </c>
    </row>
    <row r="17" spans="2:4" x14ac:dyDescent="0.25">
      <c r="B17" s="52"/>
      <c r="C17" s="27" t="s">
        <v>28</v>
      </c>
      <c r="D17" s="34">
        <f>COUNTIFS('Banque de donnée'!H:H,"&lt;14")-D16</f>
        <v>1</v>
      </c>
    </row>
    <row r="18" spans="2:4" x14ac:dyDescent="0.25">
      <c r="B18" s="52"/>
      <c r="C18" s="27" t="s">
        <v>29</v>
      </c>
      <c r="D18" s="34">
        <f>COUNTIFS('Banque de donnée'!H:H,"&lt;=17")-(D17+D16)</f>
        <v>1</v>
      </c>
    </row>
    <row r="19" spans="2:4" x14ac:dyDescent="0.25">
      <c r="B19" s="52"/>
      <c r="C19" s="27" t="s">
        <v>30</v>
      </c>
      <c r="D19" s="34">
        <f>COUNTIFS('Banque de donnée'!H:H,"&lt;=25")-(D18+D17+D16)</f>
        <v>1</v>
      </c>
    </row>
    <row r="20" spans="2:4" ht="15.75" thickBot="1" x14ac:dyDescent="0.3">
      <c r="B20" s="53"/>
      <c r="C20" s="28" t="s">
        <v>31</v>
      </c>
      <c r="D20" s="35">
        <f>COUNTIFS('Banque de donnée'!H:H,"&gt;25")</f>
        <v>1</v>
      </c>
    </row>
    <row r="21" spans="2:4" ht="15.75" thickTop="1" x14ac:dyDescent="0.25"/>
    <row r="22" spans="2:4" ht="15.75" thickBot="1" x14ac:dyDescent="0.3"/>
    <row r="23" spans="2:4" ht="15.75" thickBot="1" x14ac:dyDescent="0.3">
      <c r="B23" s="54" t="s">
        <v>32</v>
      </c>
      <c r="C23" s="55"/>
      <c r="D23" s="32">
        <f>COUNTA('Banque de donnée'!A:A)-1</f>
        <v>9</v>
      </c>
    </row>
  </sheetData>
  <mergeCells count="2">
    <mergeCell ref="B16:B20"/>
    <mergeCell ref="B23:C2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Banque de donnée</vt:lpstr>
      <vt:lpstr>Consultation</vt:lpstr>
      <vt:lpstr>Nouveau</vt:lpstr>
      <vt:lpstr>graphique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Queval</dc:creator>
  <cp:lastModifiedBy>Queval</cp:lastModifiedBy>
  <dcterms:created xsi:type="dcterms:W3CDTF">2012-01-09T14:03:54Z</dcterms:created>
  <dcterms:modified xsi:type="dcterms:W3CDTF">2012-01-10T16:29:17Z</dcterms:modified>
</cp:coreProperties>
</file>