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20" yWindow="30" windowWidth="19320" windowHeight="11760" tabRatio="611" activeTab="1"/>
  </bookViews>
  <sheets>
    <sheet name="planning" sheetId="1" r:id="rId1"/>
    <sheet name="suivi sandrine" sheetId="15" r:id="rId2"/>
  </sheets>
  <externalReferences>
    <externalReference r:id="rId3"/>
  </externalReferences>
  <definedNames>
    <definedName name="Base">OFFSET(planning!$A$2:$H$2,,,COUNTA(planning!$A:$A)-1)</definedName>
    <definedName name="essai">OFFSET([1]planning!$A$2:$H$2,,,COUNTA([1]planning!$A:$A)-1)</definedName>
    <definedName name="rr">OFFSET([1]planning!$A$2:$H$2,,,COUNTA([1]planning!$A:$A)-1)</definedName>
    <definedName name="uu">OFFSET([1]planning!$A$2:$H$2,,,COUNTA([1]planning!$A:$A)-1)</definedName>
  </definedNames>
  <calcPr calcId="125725"/>
</workbook>
</file>

<file path=xl/calcChain.xml><?xml version="1.0" encoding="utf-8"?>
<calcChain xmlns="http://schemas.openxmlformats.org/spreadsheetml/2006/main">
  <c r="H2" i="15"/>
  <c r="H36"/>
  <c r="E53" i="1"/>
  <c r="E75"/>
  <c r="E74"/>
  <c r="E73"/>
  <c r="E72"/>
  <c r="E71"/>
  <c r="E70"/>
  <c r="E69"/>
  <c r="E68"/>
  <c r="E67"/>
  <c r="E66"/>
  <c r="E65"/>
  <c r="E64"/>
  <c r="E63"/>
  <c r="E62"/>
  <c r="E61"/>
  <c r="E60"/>
  <c r="E59"/>
  <c r="E58"/>
  <c r="E57"/>
  <c r="E56"/>
  <c r="E55"/>
  <c r="E54"/>
  <c r="H35" i="15"/>
  <c r="H34"/>
  <c r="E34"/>
  <c r="E38"/>
  <c r="E37"/>
  <c r="E36"/>
  <c r="E35"/>
  <c r="E33"/>
  <c r="H33"/>
  <c r="E32"/>
  <c r="H32"/>
  <c r="H31"/>
  <c r="E31"/>
  <c r="H30"/>
  <c r="E30"/>
  <c r="J58" l="1"/>
  <c r="J57"/>
  <c r="J56"/>
  <c r="J55"/>
  <c r="J54"/>
  <c r="J53"/>
  <c r="J52"/>
  <c r="J51"/>
  <c r="J50"/>
  <c r="J49"/>
  <c r="J48"/>
  <c r="J47"/>
  <c r="J46"/>
  <c r="J45"/>
  <c r="J44"/>
  <c r="J43"/>
  <c r="J42"/>
  <c r="J41"/>
  <c r="J40"/>
  <c r="J39"/>
  <c r="J38"/>
  <c r="J37"/>
  <c r="J36"/>
  <c r="I36" s="1"/>
  <c r="J35"/>
  <c r="I35" s="1"/>
  <c r="J34"/>
  <c r="I34" s="1"/>
  <c r="J33"/>
  <c r="I33" s="1"/>
  <c r="J32"/>
  <c r="I32" s="1"/>
  <c r="J31"/>
  <c r="I31" s="1"/>
  <c r="J30"/>
  <c r="I30" s="1"/>
  <c r="I58"/>
  <c r="I57"/>
  <c r="I56"/>
  <c r="I55"/>
  <c r="I54"/>
  <c r="I53"/>
  <c r="I52"/>
  <c r="I51"/>
  <c r="I50"/>
  <c r="I49"/>
  <c r="I48"/>
  <c r="I47"/>
  <c r="I46"/>
  <c r="I45"/>
  <c r="I44"/>
  <c r="I43"/>
  <c r="I42"/>
  <c r="I41"/>
  <c r="I40"/>
  <c r="I39"/>
  <c r="I38"/>
  <c r="I37"/>
  <c r="J3" l="1"/>
  <c r="I3" s="1"/>
  <c r="J4"/>
  <c r="I4" s="1"/>
  <c r="J5"/>
  <c r="I5" s="1"/>
  <c r="J6"/>
  <c r="I6" s="1"/>
  <c r="J7"/>
  <c r="I7" s="1"/>
  <c r="J8"/>
  <c r="I8" s="1"/>
  <c r="J9"/>
  <c r="I9" s="1"/>
  <c r="J10"/>
  <c r="I10" s="1"/>
  <c r="J11"/>
  <c r="I11" s="1"/>
  <c r="J12"/>
  <c r="I12" s="1"/>
  <c r="J13"/>
  <c r="I13" s="1"/>
  <c r="J14"/>
  <c r="I14" s="1"/>
  <c r="J15"/>
  <c r="I15" s="1"/>
  <c r="J16"/>
  <c r="I16" s="1"/>
  <c r="J17"/>
  <c r="I17" s="1"/>
  <c r="J18"/>
  <c r="I18" s="1"/>
  <c r="J19"/>
  <c r="I19" s="1"/>
  <c r="J20"/>
  <c r="I20" s="1"/>
  <c r="J21"/>
  <c r="I21" s="1"/>
  <c r="J22"/>
  <c r="I22" s="1"/>
  <c r="J23"/>
  <c r="I23" s="1"/>
  <c r="J24"/>
  <c r="J25"/>
  <c r="J26"/>
  <c r="J27"/>
  <c r="J28"/>
  <c r="J29"/>
  <c r="J2"/>
  <c r="E21"/>
  <c r="E2" i="1"/>
  <c r="E3"/>
  <c r="O57" i="15"/>
  <c r="O56"/>
  <c r="O55"/>
  <c r="O54"/>
  <c r="O53"/>
  <c r="O52"/>
  <c r="O6" i="1"/>
  <c r="O51" i="15"/>
  <c r="O50"/>
  <c r="O49"/>
  <c r="O48"/>
  <c r="O47"/>
  <c r="O46"/>
  <c r="O45"/>
  <c r="O44"/>
  <c r="O43"/>
  <c r="O42"/>
  <c r="O41"/>
  <c r="O40"/>
  <c r="O39"/>
  <c r="O38"/>
  <c r="O37"/>
  <c r="O36"/>
  <c r="O35"/>
  <c r="O34"/>
  <c r="O33"/>
  <c r="O32"/>
  <c r="O31"/>
  <c r="O30"/>
  <c r="O29"/>
  <c r="O28"/>
  <c r="O27"/>
  <c r="O26"/>
  <c r="O25"/>
  <c r="O24"/>
  <c r="O23"/>
  <c r="O22"/>
  <c r="O21"/>
  <c r="O20"/>
  <c r="O19"/>
  <c r="O18"/>
  <c r="O17"/>
  <c r="O16"/>
  <c r="O15"/>
  <c r="O14"/>
  <c r="O13"/>
  <c r="O12"/>
  <c r="O11"/>
  <c r="O10"/>
  <c r="O9"/>
  <c r="O8"/>
  <c r="O7"/>
  <c r="O6"/>
  <c r="O5"/>
  <c r="O4"/>
  <c r="O3"/>
  <c r="O2"/>
  <c r="O1"/>
  <c r="H29"/>
  <c r="H28"/>
  <c r="H27"/>
  <c r="H26"/>
  <c r="H25"/>
  <c r="H24"/>
  <c r="H23"/>
  <c r="H22"/>
  <c r="H21"/>
  <c r="H20"/>
  <c r="H19"/>
  <c r="H18"/>
  <c r="H17"/>
  <c r="H16"/>
  <c r="H15"/>
  <c r="H14"/>
  <c r="H13"/>
  <c r="H12"/>
  <c r="H11"/>
  <c r="H10"/>
  <c r="H9"/>
  <c r="H8"/>
  <c r="E29"/>
  <c r="E28"/>
  <c r="E27"/>
  <c r="E26"/>
  <c r="E25"/>
  <c r="E24"/>
  <c r="E23"/>
  <c r="E22"/>
  <c r="E20"/>
  <c r="E19"/>
  <c r="E18"/>
  <c r="E17"/>
  <c r="E16"/>
  <c r="E15"/>
  <c r="E14"/>
  <c r="E13"/>
  <c r="E12"/>
  <c r="E11"/>
  <c r="E10"/>
  <c r="E9"/>
  <c r="E8"/>
  <c r="H7"/>
  <c r="H6"/>
  <c r="E6"/>
  <c r="E7"/>
  <c r="E27" i="1"/>
  <c r="E42"/>
  <c r="E52"/>
  <c r="E51"/>
  <c r="E50"/>
  <c r="E49"/>
  <c r="E48"/>
  <c r="E47"/>
  <c r="E46"/>
  <c r="E45"/>
  <c r="E44"/>
  <c r="E43"/>
  <c r="E3" i="15"/>
  <c r="E2"/>
  <c r="E41" i="1"/>
  <c r="H4" i="15"/>
  <c r="E4"/>
  <c r="H3"/>
  <c r="E39" i="1"/>
  <c r="E40"/>
  <c r="E38"/>
  <c r="E18"/>
  <c r="E31"/>
  <c r="E36"/>
  <c r="E35"/>
  <c r="E34"/>
  <c r="E33"/>
  <c r="E26"/>
  <c r="E32"/>
  <c r="E30"/>
  <c r="E29"/>
  <c r="E28"/>
  <c r="E25"/>
  <c r="E24"/>
  <c r="E23"/>
  <c r="E22"/>
  <c r="E21"/>
  <c r="E20"/>
  <c r="E19"/>
  <c r="E17"/>
  <c r="E16"/>
  <c r="E15"/>
  <c r="E14"/>
  <c r="E13"/>
  <c r="E12"/>
  <c r="E11"/>
  <c r="E10"/>
  <c r="E9"/>
  <c r="E8"/>
  <c r="E7"/>
  <c r="E6"/>
  <c r="E5"/>
  <c r="E4"/>
  <c r="O4"/>
  <c r="O3"/>
  <c r="O2"/>
  <c r="I3" l="1"/>
  <c r="O7"/>
  <c r="I29" i="15"/>
  <c r="I28"/>
  <c r="I27"/>
  <c r="I26"/>
  <c r="I24"/>
  <c r="I25"/>
  <c r="O5" i="1"/>
  <c r="I2" i="15"/>
  <c r="O12" i="1" l="1"/>
</calcChain>
</file>

<file path=xl/sharedStrings.xml><?xml version="1.0" encoding="utf-8"?>
<sst xmlns="http://schemas.openxmlformats.org/spreadsheetml/2006/main" count="286" uniqueCount="110">
  <si>
    <t>type de production</t>
  </si>
  <si>
    <t>nbre jour</t>
  </si>
  <si>
    <t>moyen humain</t>
  </si>
  <si>
    <t>chape crochet x</t>
  </si>
  <si>
    <t>cadence p/h</t>
  </si>
  <si>
    <t>marie laure</t>
  </si>
  <si>
    <t>assemblage boucle vélo</t>
  </si>
  <si>
    <t>godet semi libre</t>
  </si>
  <si>
    <t>capot équipé</t>
  </si>
  <si>
    <t>assemblage anche sampic</t>
  </si>
  <si>
    <t>cadre 20/15</t>
  </si>
  <si>
    <t>gravure murakami</t>
  </si>
  <si>
    <t>assemblage pégase</t>
  </si>
  <si>
    <t>assemblage renfort enchappe</t>
  </si>
  <si>
    <t>accroche assiette</t>
  </si>
  <si>
    <t>gravure rivet</t>
  </si>
  <si>
    <t>assemblage roulé br25</t>
  </si>
  <si>
    <t>assemblage roulé br20</t>
  </si>
  <si>
    <t>assemblage ardillon br20</t>
  </si>
  <si>
    <t>assemblage roulé ba 16</t>
  </si>
  <si>
    <t>assemblage ardillon ba 16</t>
  </si>
  <si>
    <t>assemblage roulé ba 18</t>
  </si>
  <si>
    <t>assemblage roulé ba 20</t>
  </si>
  <si>
    <t>assemblage ardillon ba 20</t>
  </si>
  <si>
    <t>assemblage roulé ba 22</t>
  </si>
  <si>
    <t>assemblage ardillon ba 22</t>
  </si>
  <si>
    <t>plaque inventeur pm</t>
  </si>
  <si>
    <t>rail ouvert fond</t>
  </si>
  <si>
    <t>découpe E plate</t>
  </si>
  <si>
    <t>vernis</t>
  </si>
  <si>
    <t>aliette</t>
  </si>
  <si>
    <t>sandrine</t>
  </si>
  <si>
    <t>florence</t>
  </si>
  <si>
    <t>cambrage tube</t>
  </si>
  <si>
    <t xml:space="preserve">valérie </t>
  </si>
  <si>
    <t>ghislaine</t>
  </si>
  <si>
    <t>employés</t>
  </si>
  <si>
    <t>credit 120  jour/4 semaines</t>
  </si>
  <si>
    <t>priorité</t>
  </si>
  <si>
    <t>outils monté</t>
  </si>
  <si>
    <t>oui</t>
  </si>
  <si>
    <t>non</t>
  </si>
  <si>
    <t>semaine en cours</t>
  </si>
  <si>
    <t>pour 25</t>
  </si>
  <si>
    <t>prévision</t>
  </si>
  <si>
    <t xml:space="preserve">compteur départ </t>
  </si>
  <si>
    <t>compteur fin</t>
  </si>
  <si>
    <t>nbre de pièce</t>
  </si>
  <si>
    <t>date</t>
  </si>
  <si>
    <t>activité annexe</t>
  </si>
  <si>
    <t>heure de début</t>
  </si>
  <si>
    <t>heure de fin</t>
  </si>
  <si>
    <t>durée opération(h)</t>
  </si>
  <si>
    <t>gravure crèche</t>
  </si>
  <si>
    <t>rail ouvert coté 1</t>
  </si>
  <si>
    <t>rail ouvert coté 2</t>
  </si>
  <si>
    <t>soufflage godet</t>
  </si>
  <si>
    <t>absente après midi</t>
  </si>
  <si>
    <t>30 x 10</t>
  </si>
  <si>
    <t>divers</t>
  </si>
  <si>
    <t>flan équerre halton</t>
  </si>
  <si>
    <t>cambrage équerre halton</t>
  </si>
  <si>
    <t>30x10</t>
  </si>
  <si>
    <t>découpe en 2 crèche sifflet</t>
  </si>
  <si>
    <t>quantité à produire</t>
  </si>
  <si>
    <t>assemblage ardillon ba18</t>
  </si>
  <si>
    <t>godet tolériane</t>
  </si>
  <si>
    <t>godet eclat poudre soleil</t>
  </si>
  <si>
    <t>cadre 40/20 matricage</t>
  </si>
  <si>
    <t>assemblage ardillon 30 x 10</t>
  </si>
  <si>
    <t>clip de cisaillement</t>
  </si>
  <si>
    <t>client</t>
  </si>
  <si>
    <t>LV</t>
  </si>
  <si>
    <t>BRI</t>
  </si>
  <si>
    <t>TEX</t>
  </si>
  <si>
    <t>INO</t>
  </si>
  <si>
    <t>CRO</t>
  </si>
  <si>
    <t>WEST</t>
  </si>
  <si>
    <t>HAL</t>
  </si>
  <si>
    <t>SAM</t>
  </si>
  <si>
    <t>GOE</t>
  </si>
  <si>
    <t>unité</t>
  </si>
  <si>
    <t>Barre</t>
  </si>
  <si>
    <t>Unit</t>
  </si>
  <si>
    <t>Mètre</t>
  </si>
  <si>
    <t>of terminé</t>
  </si>
  <si>
    <t>entretoise sll4+clips</t>
  </si>
  <si>
    <t>godet 50 x 50</t>
  </si>
  <si>
    <t>assemblage ardillon br25</t>
  </si>
  <si>
    <t>diviseur</t>
  </si>
  <si>
    <t>=DECALER(planning!$A$2:$H$2;;;NBVAL(planning!$A:$A)-1)</t>
  </si>
  <si>
    <t>http://forum.excel-pratique.com/excel/gestion-de-feuilles-t27767.html</t>
  </si>
  <si>
    <t>assemblage clips chaussure</t>
  </si>
  <si>
    <t>contrôle rivet</t>
  </si>
  <si>
    <t>Fin OF</t>
  </si>
  <si>
    <t>pb avec outil anche 615</t>
  </si>
  <si>
    <t>entretoise bora Ø 3,2</t>
  </si>
  <si>
    <t>entretoise bora Ø 4,2</t>
  </si>
  <si>
    <t>entretoise bora encoche</t>
  </si>
  <si>
    <t>entretoise bora cambrage</t>
  </si>
  <si>
    <t>casse outil</t>
  </si>
  <si>
    <t>profil u découpe</t>
  </si>
  <si>
    <t>godet FAP 5C</t>
  </si>
  <si>
    <t>DIGIT</t>
  </si>
  <si>
    <t>godet éclat poudre soleil</t>
  </si>
  <si>
    <t>halton patte 50x50</t>
  </si>
  <si>
    <t>godet xxtrème</t>
  </si>
  <si>
    <t>clip coulisse</t>
  </si>
  <si>
    <t>godet teint 48,5 x 43,5</t>
  </si>
  <si>
    <t>charge de travail</t>
  </si>
</sst>
</file>

<file path=xl/styles.xml><?xml version="1.0" encoding="utf-8"?>
<styleSheet xmlns="http://schemas.openxmlformats.org/spreadsheetml/2006/main">
  <numFmts count="1">
    <numFmt numFmtId="164" formatCode="h:mm;@"/>
  </numFmts>
  <fonts count="17">
    <font>
      <sz val="11"/>
      <color theme="1"/>
      <name val="Times New Roman"/>
      <family val="2"/>
    </font>
    <font>
      <sz val="11"/>
      <color theme="1"/>
      <name val="Times New Roman"/>
      <family val="2"/>
      <scheme val="minor"/>
    </font>
    <font>
      <sz val="11"/>
      <color theme="1"/>
      <name val="Times New Roman"/>
      <family val="2"/>
      <scheme val="minor"/>
    </font>
    <font>
      <sz val="11"/>
      <color indexed="10"/>
      <name val="Times New Roman"/>
      <family val="2"/>
    </font>
    <font>
      <sz val="11"/>
      <color indexed="9"/>
      <name val="Times New Roman"/>
      <family val="2"/>
    </font>
    <font>
      <sz val="11"/>
      <color indexed="40"/>
      <name val="Times New Roman"/>
      <family val="2"/>
    </font>
    <font>
      <sz val="11"/>
      <name val="Times New Roman"/>
      <family val="2"/>
    </font>
    <font>
      <sz val="11"/>
      <color indexed="17"/>
      <name val="Times New Roman"/>
      <family val="2"/>
    </font>
    <font>
      <b/>
      <sz val="11"/>
      <color indexed="8"/>
      <name val="Times New Roman"/>
      <family val="1"/>
    </font>
    <font>
      <b/>
      <sz val="11"/>
      <color indexed="53"/>
      <name val="Times New Roman"/>
      <family val="1"/>
    </font>
    <font>
      <sz val="11"/>
      <color indexed="50"/>
      <name val="Times New Roman"/>
      <family val="2"/>
    </font>
    <font>
      <sz val="11"/>
      <name val="Times New Roman"/>
      <family val="2"/>
    </font>
    <font>
      <u/>
      <sz val="9.35"/>
      <color indexed="12"/>
      <name val="Times New Roman"/>
      <family val="2"/>
    </font>
    <font>
      <sz val="8"/>
      <name val="Times New Roman"/>
      <family val="2"/>
    </font>
    <font>
      <b/>
      <sz val="11"/>
      <color theme="1"/>
      <name val="Times New Roman"/>
      <family val="1"/>
    </font>
    <font>
      <sz val="11"/>
      <color rgb="FF00B0F0"/>
      <name val="Times New Roman"/>
      <family val="2"/>
    </font>
    <font>
      <sz val="11"/>
      <color rgb="FFFF0000"/>
      <name val="Times New Roman"/>
      <family val="2"/>
    </font>
  </fonts>
  <fills count="7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34998626667073579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0" fontId="12" fillId="0" borderId="0" applyNumberFormat="0" applyFill="0" applyBorder="0" applyAlignment="0" applyProtection="0">
      <alignment vertical="top"/>
      <protection locked="0"/>
    </xf>
    <xf numFmtId="0" fontId="2" fillId="0" borderId="0"/>
    <xf numFmtId="0" fontId="1" fillId="0" borderId="0"/>
  </cellStyleXfs>
  <cellXfs count="40">
    <xf numFmtId="0" fontId="0" fillId="0" borderId="0" xfId="0"/>
    <xf numFmtId="0" fontId="3" fillId="2" borderId="0" xfId="0" applyFont="1" applyFill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3" fillId="0" borderId="0" xfId="0" applyFont="1"/>
    <xf numFmtId="1" fontId="0" fillId="0" borderId="0" xfId="0" applyNumberFormat="1" applyAlignment="1">
      <alignment horizontal="center"/>
    </xf>
    <xf numFmtId="0" fontId="0" fillId="3" borderId="0" xfId="0" applyFill="1" applyAlignment="1">
      <alignment horizontal="center"/>
    </xf>
    <xf numFmtId="0" fontId="0" fillId="3" borderId="0" xfId="0" applyFill="1"/>
    <xf numFmtId="0" fontId="0" fillId="0" borderId="0" xfId="0" applyAlignment="1">
      <alignment horizontal="left" vertical="top"/>
    </xf>
    <xf numFmtId="0" fontId="4" fillId="0" borderId="0" xfId="0" applyFont="1"/>
    <xf numFmtId="0" fontId="6" fillId="0" borderId="0" xfId="0" applyFont="1"/>
    <xf numFmtId="0" fontId="7" fillId="0" borderId="0" xfId="0" applyFont="1"/>
    <xf numFmtId="14" fontId="8" fillId="0" borderId="0" xfId="0" applyNumberFormat="1" applyFont="1" applyAlignment="1">
      <alignment horizontal="center"/>
    </xf>
    <xf numFmtId="0" fontId="0" fillId="0" borderId="0" xfId="0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5" fillId="0" borderId="0" xfId="0" applyFont="1" applyAlignment="1">
      <alignment horizontal="center"/>
    </xf>
    <xf numFmtId="14" fontId="0" fillId="0" borderId="0" xfId="0" applyNumberFormat="1"/>
    <xf numFmtId="0" fontId="0" fillId="0" borderId="0" xfId="0" applyFont="1"/>
    <xf numFmtId="0" fontId="9" fillId="0" borderId="0" xfId="0" applyFont="1"/>
    <xf numFmtId="0" fontId="10" fillId="0" borderId="0" xfId="0" applyFont="1"/>
    <xf numFmtId="0" fontId="3" fillId="0" borderId="0" xfId="0" applyFont="1" applyAlignment="1">
      <alignment horizontal="center"/>
    </xf>
    <xf numFmtId="0" fontId="11" fillId="4" borderId="0" xfId="0" applyNumberFormat="1" applyFont="1" applyFill="1"/>
    <xf numFmtId="0" fontId="11" fillId="0" borderId="0" xfId="0" applyNumberFormat="1" applyFont="1" applyFill="1"/>
    <xf numFmtId="0" fontId="0" fillId="0" borderId="0" xfId="0" applyFill="1"/>
    <xf numFmtId="0" fontId="12" fillId="0" borderId="0" xfId="1" applyAlignment="1" applyProtection="1"/>
    <xf numFmtId="1" fontId="0" fillId="0" borderId="0" xfId="0" applyNumberFormat="1" applyFill="1" applyAlignment="1">
      <alignment horizontal="center"/>
    </xf>
    <xf numFmtId="0" fontId="0" fillId="0" borderId="0" xfId="0" applyFill="1" applyAlignment="1">
      <alignment horizontal="center"/>
    </xf>
    <xf numFmtId="0" fontId="0" fillId="5" borderId="0" xfId="0" applyFill="1"/>
    <xf numFmtId="1" fontId="14" fillId="0" borderId="0" xfId="0" applyNumberFormat="1" applyFont="1" applyFill="1" applyAlignment="1">
      <alignment horizontal="center"/>
    </xf>
    <xf numFmtId="0" fontId="0" fillId="5" borderId="0" xfId="0" applyFill="1" applyAlignment="1">
      <alignment horizontal="center"/>
    </xf>
    <xf numFmtId="0" fontId="15" fillId="0" borderId="0" xfId="0" applyFont="1" applyAlignment="1">
      <alignment horizontal="center"/>
    </xf>
    <xf numFmtId="14" fontId="14" fillId="0" borderId="0" xfId="0" applyNumberFormat="1" applyFont="1" applyAlignment="1">
      <alignment horizontal="center"/>
    </xf>
    <xf numFmtId="0" fontId="16" fillId="0" borderId="0" xfId="0" applyFont="1"/>
    <xf numFmtId="20" fontId="0" fillId="0" borderId="0" xfId="0" applyNumberFormat="1" applyAlignment="1">
      <alignment horizontal="center"/>
    </xf>
    <xf numFmtId="164" fontId="0" fillId="6" borderId="0" xfId="0" applyNumberFormat="1" applyFill="1" applyAlignment="1">
      <alignment horizontal="center"/>
    </xf>
    <xf numFmtId="0" fontId="0" fillId="6" borderId="0" xfId="0" applyFill="1" applyAlignment="1">
      <alignment horizontal="center"/>
    </xf>
    <xf numFmtId="14" fontId="0" fillId="6" borderId="0" xfId="0" applyNumberFormat="1" applyFill="1" applyAlignment="1">
      <alignment horizontal="center"/>
    </xf>
    <xf numFmtId="0" fontId="0" fillId="5" borderId="0" xfId="0" applyFill="1" applyAlignment="1">
      <alignment horizontal="left" vertical="top"/>
    </xf>
    <xf numFmtId="0" fontId="0" fillId="5" borderId="0" xfId="0" applyFill="1" applyAlignment="1"/>
  </cellXfs>
  <cellStyles count="4">
    <cellStyle name="Lien hypertexte" xfId="1" builtinId="8"/>
    <cellStyle name="Normal" xfId="0" builtinId="0"/>
    <cellStyle name="Normal 2" xfId="2"/>
    <cellStyle name="Normal 3" xfId="3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522714</xdr:colOff>
      <xdr:row>10</xdr:row>
      <xdr:rowOff>23231</xdr:rowOff>
    </xdr:from>
    <xdr:to>
      <xdr:col>12</xdr:col>
      <xdr:colOff>662104</xdr:colOff>
      <xdr:row>14</xdr:row>
      <xdr:rowOff>127774</xdr:rowOff>
    </xdr:to>
    <xdr:sp macro="" textlink="">
      <xdr:nvSpPr>
        <xdr:cNvPr id="3" name="ZoneTexte 2"/>
        <xdr:cNvSpPr txBox="1"/>
      </xdr:nvSpPr>
      <xdr:spPr>
        <a:xfrm>
          <a:off x="7805854" y="1881768"/>
          <a:ext cx="6168018" cy="847957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une formule ou une feuille que vous voulez</a:t>
          </a:r>
          <a:r>
            <a:rPr lang="fr-FR" sz="1100" baseline="0"/>
            <a:t> déplacer contient le nom "base" qui existe déjà sur la feuille de destination. Voulez vous utiliser cette version du nom?</a:t>
          </a:r>
        </a:p>
        <a:p>
          <a:r>
            <a:rPr lang="fr-FR" sz="1100" baseline="0"/>
            <a:t>* pour utiliser la définition du nom existante dans la feullie de destination, cliquer sur OUI</a:t>
          </a:r>
        </a:p>
        <a:p>
          <a:r>
            <a:rPr lang="fr-FR" sz="1100" baseline="0"/>
            <a:t>* pour renommer la plage à laquelle la formule ou la feuille fait référence, cliquer sur NON et , dans la boite de dialogue NOM déjà utilisé, tapez un nouveau nom</a:t>
          </a:r>
          <a:endParaRPr lang="fr-FR" sz="1100"/>
        </a:p>
      </xdr:txBody>
    </xdr:sp>
    <xdr:clientData/>
  </xdr:twoCellAnchor>
  <xdr:oneCellAnchor>
    <xdr:from>
      <xdr:col>11</xdr:col>
      <xdr:colOff>1486830</xdr:colOff>
      <xdr:row>7</xdr:row>
      <xdr:rowOff>151006</xdr:rowOff>
    </xdr:from>
    <xdr:ext cx="1695915" cy="277725"/>
    <xdr:sp macro="" textlink="">
      <xdr:nvSpPr>
        <xdr:cNvPr id="4" name="ZoneTexte 3"/>
        <xdr:cNvSpPr txBox="1"/>
      </xdr:nvSpPr>
      <xdr:spPr>
        <a:xfrm>
          <a:off x="10907287" y="1451982"/>
          <a:ext cx="1695915" cy="277725"/>
        </a:xfrm>
        <a:prstGeom prst="rect">
          <a:avLst/>
        </a:prstGeom>
        <a:solidFill>
          <a:srgbClr val="FFC000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fr-FR" sz="1100"/>
            <a:t>message affiché</a:t>
          </a:r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ABRODE%2520Formules%2520V003(1)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lanning"/>
      <sheetName val="suivi "/>
    </sheetNames>
    <sheetDataSet>
      <sheetData sheetId="0">
        <row r="1">
          <cell r="A1" t="str">
            <v>type de production</v>
          </cell>
        </row>
        <row r="2">
          <cell r="A2" t="str">
            <v>chape crochet x</v>
          </cell>
          <cell r="B2" t="str">
            <v>CRO</v>
          </cell>
          <cell r="C2">
            <v>3500</v>
          </cell>
          <cell r="D2" t="str">
            <v>Unit</v>
          </cell>
          <cell r="E2">
            <v>0</v>
          </cell>
          <cell r="F2">
            <v>0</v>
          </cell>
          <cell r="H2">
            <v>1</v>
          </cell>
        </row>
        <row r="3">
          <cell r="A3" t="str">
            <v>assemblage boucle vélo</v>
          </cell>
        </row>
        <row r="4">
          <cell r="A4" t="str">
            <v>godet semi libre</v>
          </cell>
        </row>
        <row r="5">
          <cell r="A5" t="str">
            <v>godet eclat poudre soleil</v>
          </cell>
        </row>
        <row r="6">
          <cell r="A6" t="str">
            <v>capot équipé</v>
          </cell>
        </row>
        <row r="7">
          <cell r="A7" t="str">
            <v>assemblage roulé ba 16</v>
          </cell>
        </row>
        <row r="8">
          <cell r="A8" t="str">
            <v>assemblage ardillon ba 16</v>
          </cell>
        </row>
        <row r="9">
          <cell r="A9" t="str">
            <v>assemblage roulé ba 18</v>
          </cell>
        </row>
        <row r="10">
          <cell r="A10" t="str">
            <v>assemblage ardillon ba18</v>
          </cell>
        </row>
        <row r="11">
          <cell r="A11" t="str">
            <v>assemblage roulé ba 20</v>
          </cell>
        </row>
        <row r="12">
          <cell r="A12" t="str">
            <v>assemblage ardillon ba 20</v>
          </cell>
        </row>
        <row r="13">
          <cell r="A13" t="str">
            <v>assemblage roulé ba 22</v>
          </cell>
        </row>
        <row r="14">
          <cell r="A14" t="str">
            <v>assemblage ardillon ba 22</v>
          </cell>
        </row>
        <row r="15">
          <cell r="A15" t="str">
            <v>profil u découpe</v>
          </cell>
        </row>
        <row r="16">
          <cell r="A16" t="str">
            <v>godet tolériane</v>
          </cell>
        </row>
        <row r="17">
          <cell r="A17" t="str">
            <v>entretoise sll4+clips</v>
          </cell>
        </row>
        <row r="18">
          <cell r="A18" t="str">
            <v>assemblage anche sampic</v>
          </cell>
        </row>
        <row r="19">
          <cell r="A19" t="str">
            <v>assemblage ardillon br25</v>
          </cell>
        </row>
        <row r="20">
          <cell r="A20" t="str">
            <v>assemblage roulé br25</v>
          </cell>
        </row>
        <row r="21">
          <cell r="A21" t="str">
            <v>assemblage ardillon 30 x 10</v>
          </cell>
        </row>
        <row r="22">
          <cell r="A22" t="str">
            <v>assemblage roulé br20</v>
          </cell>
        </row>
        <row r="23">
          <cell r="A23" t="str">
            <v>assemblage ardillon br20</v>
          </cell>
        </row>
        <row r="24">
          <cell r="A24" t="str">
            <v>cadre 40/20 matricage</v>
          </cell>
        </row>
        <row r="25">
          <cell r="A25" t="str">
            <v>cadre 20/15</v>
          </cell>
        </row>
        <row r="26">
          <cell r="A26" t="str">
            <v>gravure murakami</v>
          </cell>
        </row>
        <row r="27">
          <cell r="A27" t="str">
            <v>assemblage pégase</v>
          </cell>
        </row>
        <row r="28">
          <cell r="A28" t="str">
            <v>assemblage renfort enchappe</v>
          </cell>
        </row>
        <row r="29">
          <cell r="A29" t="str">
            <v>accroche assiette</v>
          </cell>
        </row>
        <row r="30">
          <cell r="A30" t="str">
            <v>gravure rivet</v>
          </cell>
        </row>
        <row r="31">
          <cell r="A31" t="str">
            <v>découpe en 2 crèche sifflet</v>
          </cell>
        </row>
        <row r="32">
          <cell r="A32" t="str">
            <v>plaque inventeur pm</v>
          </cell>
        </row>
        <row r="33">
          <cell r="A33" t="str">
            <v>rail ouvert coté 1</v>
          </cell>
        </row>
        <row r="34">
          <cell r="A34" t="str">
            <v>rail ouvert fond</v>
          </cell>
        </row>
        <row r="35">
          <cell r="A35" t="str">
            <v>assemblage clips chaussure</v>
          </cell>
        </row>
        <row r="36">
          <cell r="A36" t="str">
            <v>découpe E plate</v>
          </cell>
        </row>
        <row r="37">
          <cell r="A37" t="str">
            <v>vernis</v>
          </cell>
        </row>
        <row r="38">
          <cell r="A38" t="str">
            <v>cambrage tube</v>
          </cell>
        </row>
        <row r="39">
          <cell r="A39" t="str">
            <v>gravure crèche</v>
          </cell>
        </row>
        <row r="40">
          <cell r="A40" t="str">
            <v>rail ouvert coté 2</v>
          </cell>
        </row>
        <row r="41">
          <cell r="A41" t="str">
            <v>soufflage godet</v>
          </cell>
        </row>
        <row r="42">
          <cell r="A42" t="str">
            <v>divers</v>
          </cell>
        </row>
        <row r="43">
          <cell r="A43" t="str">
            <v>flan équerre halton</v>
          </cell>
        </row>
        <row r="44">
          <cell r="A44" t="str">
            <v>cambrage équerre halton</v>
          </cell>
        </row>
        <row r="45">
          <cell r="A45" t="str">
            <v>clip de cisaillement</v>
          </cell>
        </row>
        <row r="46">
          <cell r="A46" t="str">
            <v>assemblage 615</v>
          </cell>
        </row>
        <row r="47">
          <cell r="A47" t="str">
            <v>godet 50 x 50</v>
          </cell>
        </row>
        <row r="48">
          <cell r="A48" t="str">
            <v>entretoise bora Ø 3,2</v>
          </cell>
        </row>
        <row r="49">
          <cell r="A49" t="str">
            <v>entretoise bora Ø 4,2</v>
          </cell>
        </row>
        <row r="50">
          <cell r="A50" t="str">
            <v>entretoise bora encoche</v>
          </cell>
        </row>
        <row r="51">
          <cell r="A51" t="str">
            <v>entretoise bora cambrage</v>
          </cell>
        </row>
      </sheetData>
      <sheetData sheetId="1" refreshError="1"/>
    </sheetDataSet>
  </externalBook>
</externalLink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Essentiel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NewsPrint">
      <a:majorFont>
        <a:latin typeface="Impact"/>
        <a:ea typeface=""/>
        <a:cs typeface=""/>
        <a:font script="Jpan" typeface="HGP創英角ｺﾞｼｯｸUB"/>
        <a:font script="Hang" typeface="HY견고딕"/>
        <a:font script="Hans" typeface="微软雅黑"/>
        <a:font script="Hant" typeface="微軟正黑體"/>
        <a:font script="Arab" typeface="Tahoma"/>
        <a:font script="Hebr" typeface="Tohoma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Times New Roman"/>
        <a:ea typeface=""/>
        <a:cs typeface=""/>
        <a:font script="Jpan" typeface="ＭＳ Ｐ明朝"/>
        <a:font script="Hang" typeface="바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inorFont>
    </a:fontScheme>
    <a:fmtScheme name="Essentiel">
      <a:fillStyleLst>
        <a:solidFill>
          <a:schemeClr val="phClr"/>
        </a:solidFill>
        <a:gradFill rotWithShape="1">
          <a:gsLst>
            <a:gs pos="0">
              <a:schemeClr val="phClr">
                <a:tint val="60000"/>
                <a:satMod val="250000"/>
              </a:schemeClr>
            </a:gs>
            <a:gs pos="35000">
              <a:schemeClr val="phClr">
                <a:tint val="47000"/>
                <a:satMod val="275000"/>
              </a:schemeClr>
            </a:gs>
            <a:gs pos="100000">
              <a:schemeClr val="phClr">
                <a:tint val="25000"/>
                <a:satMod val="300000"/>
              </a:schemeClr>
            </a:gs>
          </a:gsLst>
          <a:lin ang="16200000" scaled="1"/>
        </a:gradFill>
        <a:solidFill>
          <a:schemeClr val="phClr">
            <a:satMod val="110000"/>
          </a:schemeClr>
        </a:solidFill>
      </a:fillStyleLst>
      <a:lnStyleLst>
        <a:ln w="12700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8575" cap="flat" cmpd="sng" algn="ctr">
          <a:solidFill>
            <a:schemeClr val="phClr"/>
          </a:solidFill>
          <a:prstDash val="solid"/>
        </a:ln>
        <a:ln w="41275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39999" dist="23000" algn="bl" rotWithShape="0">
              <a:srgbClr val="000000">
                <a:alpha val="40000"/>
              </a:srgbClr>
            </a:outerShdw>
          </a:effectLst>
        </a:effectStyle>
        <a:effectStyle>
          <a:effectLst>
            <a:outerShdw blurRad="38100" dist="19050" algn="bl" rotWithShape="0">
              <a:srgbClr val="000000">
                <a:alpha val="60000"/>
              </a:srgbClr>
            </a:outerShdw>
          </a:effectLst>
          <a:scene3d>
            <a:camera prst="orthographicFront">
              <a:rot lat="0" lon="0" rev="0"/>
            </a:camera>
            <a:lightRig rig="balanced" dir="l"/>
          </a:scene3d>
          <a:sp3d prstMaterial="plastic">
            <a:bevelT w="38100" h="31750"/>
          </a:sp3d>
        </a:effectStyle>
      </a:effectStyleLst>
      <a:bgFillStyleLst>
        <a:solidFill>
          <a:schemeClr val="phClr"/>
        </a:solidFill>
        <a:blipFill rotWithShape="1">
          <a:blip xmlns:r="http://schemas.openxmlformats.org/officeDocument/2006/relationships" r:embed="rId1">
            <a:duotone>
              <a:schemeClr val="phClr">
                <a:tint val="96000"/>
              </a:schemeClr>
              <a:schemeClr val="phClr">
                <a:shade val="94000"/>
              </a:schemeClr>
            </a:duotone>
          </a:blip>
          <a:tile tx="0" ty="0" sx="100000" sy="100000" flip="none" algn="tl"/>
        </a:blipFill>
        <a:gradFill rotWithShape="1">
          <a:gsLst>
            <a:gs pos="0">
              <a:schemeClr val="phClr">
                <a:tint val="84000"/>
                <a:satMod val="110000"/>
              </a:schemeClr>
            </a:gs>
            <a:gs pos="44000">
              <a:schemeClr val="phClr">
                <a:tint val="93000"/>
                <a:satMod val="115000"/>
              </a:schemeClr>
            </a:gs>
            <a:gs pos="100000">
              <a:schemeClr val="phClr">
                <a:tint val="100000"/>
                <a:shade val="59000"/>
                <a:satMod val="120000"/>
              </a:schemeClr>
            </a:gs>
          </a:gsLst>
          <a:path path="circle">
            <a:fillToRect l="40000" t="60000" r="60000" b="4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gestion-de-feuilles-t27767.html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86"/>
  <sheetViews>
    <sheetView topLeftCell="F7" zoomScale="85" zoomScaleNormal="85" workbookViewId="0">
      <selection activeCell="Q17" sqref="Q17"/>
    </sheetView>
  </sheetViews>
  <sheetFormatPr baseColWidth="10" defaultRowHeight="15"/>
  <cols>
    <col min="1" max="1" width="26.28515625" style="2" customWidth="1"/>
    <col min="2" max="2" width="6.85546875" style="14" customWidth="1"/>
    <col min="3" max="3" width="13" style="2" customWidth="1"/>
    <col min="4" max="4" width="5" style="2" customWidth="1"/>
    <col min="5" max="6" width="15.28515625" customWidth="1"/>
    <col min="7" max="7" width="12.28515625" customWidth="1"/>
    <col min="8" max="8" width="7.42578125" customWidth="1"/>
    <col min="9" max="9" width="26" customWidth="1"/>
    <col min="10" max="10" width="8.85546875" customWidth="1"/>
    <col min="11" max="11" width="10.42578125" customWidth="1"/>
    <col min="13" max="13" width="11.28515625" customWidth="1"/>
    <col min="14" max="14" width="14.42578125" customWidth="1"/>
    <col min="15" max="15" width="16.7109375" customWidth="1"/>
    <col min="18" max="18" width="30.7109375" customWidth="1"/>
  </cols>
  <sheetData>
    <row r="1" spans="1:18" ht="39.75" customHeight="1">
      <c r="A1" s="7" t="s">
        <v>0</v>
      </c>
      <c r="B1" s="15" t="s">
        <v>71</v>
      </c>
      <c r="C1" s="7" t="s">
        <v>4</v>
      </c>
      <c r="D1" s="7" t="s">
        <v>81</v>
      </c>
      <c r="E1" s="7" t="s">
        <v>1</v>
      </c>
      <c r="F1" s="7" t="s">
        <v>64</v>
      </c>
      <c r="G1" s="7" t="s">
        <v>36</v>
      </c>
      <c r="H1" s="7" t="s">
        <v>89</v>
      </c>
      <c r="I1" s="7" t="s">
        <v>37</v>
      </c>
      <c r="J1" s="7" t="s">
        <v>38</v>
      </c>
      <c r="K1" s="7" t="s">
        <v>39</v>
      </c>
      <c r="L1" s="7" t="s">
        <v>44</v>
      </c>
      <c r="M1" s="7"/>
      <c r="N1" s="7" t="s">
        <v>42</v>
      </c>
      <c r="O1" s="7" t="s">
        <v>2</v>
      </c>
      <c r="P1" s="8"/>
    </row>
    <row r="2" spans="1:18">
      <c r="A2" s="30" t="s">
        <v>3</v>
      </c>
      <c r="B2" s="14" t="s">
        <v>76</v>
      </c>
      <c r="C2" s="16">
        <v>3500</v>
      </c>
      <c r="D2" t="s">
        <v>83</v>
      </c>
      <c r="E2">
        <f>(F2/C2)/7</f>
        <v>0</v>
      </c>
      <c r="F2">
        <v>0</v>
      </c>
      <c r="G2" s="5"/>
      <c r="H2" s="21">
        <v>1</v>
      </c>
      <c r="I2" s="1" t="s">
        <v>109</v>
      </c>
      <c r="N2" s="10" t="s">
        <v>30</v>
      </c>
      <c r="O2">
        <f ca="1">SUMIF(G2:G42,N2,E2:E41)</f>
        <v>0</v>
      </c>
    </row>
    <row r="3" spans="1:18">
      <c r="A3" s="30" t="s">
        <v>6</v>
      </c>
      <c r="B3" s="14" t="s">
        <v>72</v>
      </c>
      <c r="C3" s="31">
        <v>550</v>
      </c>
      <c r="D3" t="s">
        <v>83</v>
      </c>
      <c r="E3">
        <f>(F3/C3)/7</f>
        <v>1.2987012987012989</v>
      </c>
      <c r="F3">
        <v>5000</v>
      </c>
      <c r="G3" s="5"/>
      <c r="H3" s="21">
        <v>1</v>
      </c>
      <c r="I3" s="1">
        <f>SUM(E2:E508)</f>
        <v>143.99751798326986</v>
      </c>
      <c r="J3" s="12" t="s">
        <v>40</v>
      </c>
      <c r="K3" s="12" t="s">
        <v>40</v>
      </c>
      <c r="N3" s="10" t="s">
        <v>34</v>
      </c>
      <c r="O3">
        <f ca="1">SUMIF(G3:G43,N3,E3:E42)</f>
        <v>1.4285714285714286</v>
      </c>
      <c r="R3" s="17"/>
    </row>
    <row r="4" spans="1:18">
      <c r="A4" s="30" t="s">
        <v>7</v>
      </c>
      <c r="B4" s="14" t="s">
        <v>73</v>
      </c>
      <c r="C4" s="2">
        <v>2500</v>
      </c>
      <c r="D4" t="s">
        <v>83</v>
      </c>
      <c r="E4">
        <f t="shared" ref="E4:E67" si="0">(F4/C4)/7</f>
        <v>0.6</v>
      </c>
      <c r="F4">
        <v>10500</v>
      </c>
      <c r="H4" s="21">
        <v>1</v>
      </c>
      <c r="N4" s="10" t="s">
        <v>31</v>
      </c>
      <c r="O4">
        <f>SUMIF(G4:G60,N4,E4:E60)</f>
        <v>12.030075187969926</v>
      </c>
    </row>
    <row r="5" spans="1:18">
      <c r="A5" s="30" t="s">
        <v>67</v>
      </c>
      <c r="B5" s="14" t="s">
        <v>73</v>
      </c>
      <c r="C5" s="2">
        <v>6000</v>
      </c>
      <c r="D5" t="s">
        <v>83</v>
      </c>
      <c r="E5">
        <f t="shared" si="0"/>
        <v>0.7142857142857143</v>
      </c>
      <c r="F5">
        <v>30000</v>
      </c>
      <c r="H5" s="21">
        <v>1</v>
      </c>
      <c r="N5" s="10" t="s">
        <v>35</v>
      </c>
      <c r="O5">
        <f>SUMIF(G5:G60,N5,E5:E60)</f>
        <v>3.75</v>
      </c>
    </row>
    <row r="6" spans="1:18">
      <c r="A6" s="30" t="s">
        <v>8</v>
      </c>
      <c r="B6" s="14" t="s">
        <v>74</v>
      </c>
      <c r="C6" s="2">
        <v>28</v>
      </c>
      <c r="D6" t="s">
        <v>83</v>
      </c>
      <c r="E6">
        <f t="shared" si="0"/>
        <v>8.4183673469387763</v>
      </c>
      <c r="F6">
        <v>1650</v>
      </c>
      <c r="H6" s="21">
        <v>1</v>
      </c>
      <c r="N6" s="10" t="s">
        <v>32</v>
      </c>
      <c r="O6">
        <f>SUMIF(G2:G60,N6,E2:E60)</f>
        <v>0</v>
      </c>
      <c r="P6" s="22"/>
      <c r="Q6" s="22" t="s">
        <v>90</v>
      </c>
    </row>
    <row r="7" spans="1:18">
      <c r="A7" s="30" t="s">
        <v>19</v>
      </c>
      <c r="B7" s="14" t="s">
        <v>75</v>
      </c>
      <c r="C7" s="31">
        <v>800</v>
      </c>
      <c r="D7"/>
      <c r="E7">
        <f t="shared" si="0"/>
        <v>0</v>
      </c>
      <c r="H7" s="21">
        <v>1</v>
      </c>
      <c r="N7" s="10" t="s">
        <v>5</v>
      </c>
      <c r="O7">
        <f>SUMIF(G2:G60,N7,E2:E60)</f>
        <v>7.0714285714285712</v>
      </c>
    </row>
    <row r="8" spans="1:18">
      <c r="A8" s="30" t="s">
        <v>20</v>
      </c>
      <c r="B8" s="14" t="s">
        <v>75</v>
      </c>
      <c r="C8" s="16">
        <v>1000</v>
      </c>
      <c r="D8"/>
      <c r="E8">
        <f t="shared" si="0"/>
        <v>0</v>
      </c>
      <c r="H8" s="21">
        <v>1</v>
      </c>
      <c r="N8" s="10"/>
    </row>
    <row r="9" spans="1:18">
      <c r="A9" s="30" t="s">
        <v>21</v>
      </c>
      <c r="B9" s="14" t="s">
        <v>75</v>
      </c>
      <c r="C9" s="31">
        <v>800</v>
      </c>
      <c r="D9"/>
      <c r="E9">
        <f t="shared" si="0"/>
        <v>0</v>
      </c>
      <c r="H9" s="21">
        <v>1</v>
      </c>
      <c r="N9" s="18"/>
    </row>
    <row r="10" spans="1:18">
      <c r="A10" s="30" t="s">
        <v>65</v>
      </c>
      <c r="B10" s="14" t="s">
        <v>75</v>
      </c>
      <c r="C10" s="16">
        <v>1000</v>
      </c>
      <c r="D10"/>
      <c r="E10">
        <f t="shared" si="0"/>
        <v>0</v>
      </c>
      <c r="G10" s="5"/>
      <c r="H10" s="21">
        <v>1</v>
      </c>
    </row>
    <row r="11" spans="1:18">
      <c r="A11" s="30" t="s">
        <v>22</v>
      </c>
      <c r="B11" s="14" t="s">
        <v>75</v>
      </c>
      <c r="C11" s="31">
        <v>800</v>
      </c>
      <c r="D11"/>
      <c r="E11">
        <f t="shared" si="0"/>
        <v>3.75</v>
      </c>
      <c r="F11">
        <v>21000</v>
      </c>
      <c r="G11" s="33" t="s">
        <v>35</v>
      </c>
      <c r="H11" s="21">
        <v>1</v>
      </c>
      <c r="J11" t="s">
        <v>41</v>
      </c>
      <c r="K11" t="s">
        <v>41</v>
      </c>
      <c r="L11" t="s">
        <v>30</v>
      </c>
    </row>
    <row r="12" spans="1:18">
      <c r="A12" s="30" t="s">
        <v>23</v>
      </c>
      <c r="B12" s="14" t="s">
        <v>75</v>
      </c>
      <c r="C12" s="16">
        <v>1000</v>
      </c>
      <c r="D12"/>
      <c r="E12">
        <f t="shared" si="0"/>
        <v>3</v>
      </c>
      <c r="F12">
        <v>21000</v>
      </c>
      <c r="H12" s="21">
        <v>1</v>
      </c>
      <c r="J12" t="s">
        <v>41</v>
      </c>
      <c r="K12" s="12" t="s">
        <v>40</v>
      </c>
      <c r="L12" t="s">
        <v>30</v>
      </c>
      <c r="O12" s="24">
        <f ca="1">SUM(O2:O9)</f>
        <v>24.280075187969928</v>
      </c>
      <c r="P12" s="24" t="s">
        <v>43</v>
      </c>
    </row>
    <row r="13" spans="1:18">
      <c r="A13" s="30" t="s">
        <v>24</v>
      </c>
      <c r="B13" s="14" t="s">
        <v>75</v>
      </c>
      <c r="C13" s="31">
        <v>800</v>
      </c>
      <c r="D13"/>
      <c r="E13">
        <f t="shared" si="0"/>
        <v>0</v>
      </c>
      <c r="H13" s="21">
        <v>1</v>
      </c>
      <c r="J13" t="s">
        <v>41</v>
      </c>
      <c r="K13" t="s">
        <v>41</v>
      </c>
    </row>
    <row r="14" spans="1:18">
      <c r="A14" s="30" t="s">
        <v>25</v>
      </c>
      <c r="B14" s="14" t="s">
        <v>75</v>
      </c>
      <c r="C14" s="16">
        <v>1000</v>
      </c>
      <c r="D14"/>
      <c r="E14">
        <f t="shared" si="0"/>
        <v>0</v>
      </c>
      <c r="H14" s="21">
        <v>1</v>
      </c>
    </row>
    <row r="15" spans="1:18">
      <c r="A15" s="30" t="s">
        <v>101</v>
      </c>
      <c r="B15" s="14" t="s">
        <v>77</v>
      </c>
      <c r="C15" s="2">
        <v>800</v>
      </c>
      <c r="D15"/>
      <c r="E15">
        <f t="shared" si="0"/>
        <v>0.7142857142857143</v>
      </c>
      <c r="F15">
        <v>4000</v>
      </c>
      <c r="H15" s="21">
        <v>1</v>
      </c>
      <c r="J15" t="s">
        <v>41</v>
      </c>
      <c r="K15" t="s">
        <v>41</v>
      </c>
      <c r="L15" t="s">
        <v>31</v>
      </c>
    </row>
    <row r="16" spans="1:18">
      <c r="A16" s="30" t="s">
        <v>66</v>
      </c>
      <c r="B16" s="14" t="s">
        <v>73</v>
      </c>
      <c r="C16" s="16">
        <v>5000</v>
      </c>
      <c r="D16"/>
      <c r="E16">
        <f t="shared" si="0"/>
        <v>0</v>
      </c>
      <c r="F16">
        <v>0</v>
      </c>
      <c r="H16" s="21">
        <v>1</v>
      </c>
      <c r="J16" t="s">
        <v>41</v>
      </c>
      <c r="K16" s="11" t="s">
        <v>41</v>
      </c>
    </row>
    <row r="17" spans="1:15">
      <c r="A17" s="30" t="s">
        <v>86</v>
      </c>
      <c r="B17" s="14" t="s">
        <v>78</v>
      </c>
      <c r="C17" s="16">
        <v>100</v>
      </c>
      <c r="D17"/>
      <c r="E17" s="19">
        <f t="shared" si="0"/>
        <v>7.0714285714285712</v>
      </c>
      <c r="F17">
        <v>4950</v>
      </c>
      <c r="G17" s="5" t="s">
        <v>5</v>
      </c>
      <c r="H17" s="21">
        <v>2</v>
      </c>
      <c r="J17" s="12" t="s">
        <v>40</v>
      </c>
      <c r="K17" s="12" t="s">
        <v>40</v>
      </c>
      <c r="L17" t="s">
        <v>5</v>
      </c>
      <c r="O17" s="23"/>
    </row>
    <row r="18" spans="1:15">
      <c r="A18" s="30" t="s">
        <v>9</v>
      </c>
      <c r="B18" s="14" t="s">
        <v>79</v>
      </c>
      <c r="C18" s="2">
        <v>180</v>
      </c>
      <c r="D18"/>
      <c r="E18">
        <f t="shared" si="0"/>
        <v>7.9365079365079367</v>
      </c>
      <c r="F18">
        <v>10000</v>
      </c>
      <c r="H18" s="21">
        <v>1</v>
      </c>
      <c r="J18" t="s">
        <v>41</v>
      </c>
      <c r="K18" t="s">
        <v>41</v>
      </c>
    </row>
    <row r="19" spans="1:15">
      <c r="A19" s="30" t="s">
        <v>88</v>
      </c>
      <c r="B19" s="14" t="s">
        <v>72</v>
      </c>
      <c r="C19" s="31">
        <v>1000</v>
      </c>
      <c r="D19"/>
      <c r="E19">
        <f t="shared" si="0"/>
        <v>2.1428571428571428</v>
      </c>
      <c r="F19">
        <v>15000</v>
      </c>
      <c r="H19" s="21">
        <v>1</v>
      </c>
      <c r="J19" t="s">
        <v>41</v>
      </c>
      <c r="K19" t="s">
        <v>41</v>
      </c>
    </row>
    <row r="20" spans="1:15">
      <c r="A20" s="30" t="s">
        <v>16</v>
      </c>
      <c r="B20" s="14" t="s">
        <v>72</v>
      </c>
      <c r="C20" s="31">
        <v>800</v>
      </c>
      <c r="D20"/>
      <c r="E20">
        <f t="shared" si="0"/>
        <v>0.8928571428571429</v>
      </c>
      <c r="F20">
        <v>5000</v>
      </c>
      <c r="G20" s="5"/>
      <c r="H20" s="21">
        <v>1</v>
      </c>
      <c r="J20" t="s">
        <v>41</v>
      </c>
      <c r="K20" t="s">
        <v>41</v>
      </c>
    </row>
    <row r="21" spans="1:15">
      <c r="A21" s="30" t="s">
        <v>69</v>
      </c>
      <c r="B21" s="14" t="s">
        <v>72</v>
      </c>
      <c r="C21" s="16">
        <v>850</v>
      </c>
      <c r="D21"/>
      <c r="E21">
        <f t="shared" si="0"/>
        <v>0</v>
      </c>
      <c r="F21">
        <v>0</v>
      </c>
      <c r="H21" s="21">
        <v>1</v>
      </c>
      <c r="J21" t="s">
        <v>41</v>
      </c>
      <c r="K21" t="s">
        <v>41</v>
      </c>
    </row>
    <row r="22" spans="1:15">
      <c r="A22" s="30" t="s">
        <v>17</v>
      </c>
      <c r="B22" s="14" t="s">
        <v>72</v>
      </c>
      <c r="C22" s="31">
        <v>800</v>
      </c>
      <c r="D22"/>
      <c r="E22">
        <f t="shared" si="0"/>
        <v>0.8928571428571429</v>
      </c>
      <c r="F22">
        <v>5000</v>
      </c>
      <c r="H22" s="21">
        <v>1</v>
      </c>
      <c r="J22" s="12" t="s">
        <v>40</v>
      </c>
      <c r="K22" t="s">
        <v>40</v>
      </c>
      <c r="L22" t="s">
        <v>30</v>
      </c>
    </row>
    <row r="23" spans="1:15">
      <c r="A23" s="30" t="s">
        <v>18</v>
      </c>
      <c r="B23" s="14" t="s">
        <v>72</v>
      </c>
      <c r="C23" s="16">
        <v>1000</v>
      </c>
      <c r="D23"/>
      <c r="E23">
        <f t="shared" si="0"/>
        <v>0.7142857142857143</v>
      </c>
      <c r="F23">
        <v>5000</v>
      </c>
      <c r="G23" s="5"/>
      <c r="H23" s="21">
        <v>1</v>
      </c>
      <c r="J23" t="s">
        <v>41</v>
      </c>
      <c r="K23" t="s">
        <v>41</v>
      </c>
      <c r="L23" t="s">
        <v>31</v>
      </c>
    </row>
    <row r="24" spans="1:15">
      <c r="A24" s="30" t="s">
        <v>68</v>
      </c>
      <c r="B24" s="14" t="s">
        <v>72</v>
      </c>
      <c r="C24" s="16">
        <v>800</v>
      </c>
      <c r="D24"/>
      <c r="E24">
        <f t="shared" si="0"/>
        <v>0</v>
      </c>
      <c r="F24">
        <v>0</v>
      </c>
      <c r="H24" s="21">
        <v>1</v>
      </c>
      <c r="K24" s="12" t="s">
        <v>40</v>
      </c>
      <c r="L24" t="s">
        <v>5</v>
      </c>
    </row>
    <row r="25" spans="1:15">
      <c r="A25" s="30" t="s">
        <v>10</v>
      </c>
      <c r="B25" s="14" t="s">
        <v>72</v>
      </c>
      <c r="C25" s="16">
        <v>3500</v>
      </c>
      <c r="D25"/>
      <c r="E25">
        <f t="shared" si="0"/>
        <v>4.0816326530612246</v>
      </c>
      <c r="F25">
        <v>100000</v>
      </c>
      <c r="G25" s="5"/>
      <c r="H25" s="21">
        <v>1</v>
      </c>
      <c r="J25" s="12" t="s">
        <v>40</v>
      </c>
      <c r="K25" t="s">
        <v>41</v>
      </c>
      <c r="L25" t="s">
        <v>34</v>
      </c>
      <c r="N25" s="10" t="s">
        <v>40</v>
      </c>
    </row>
    <row r="26" spans="1:15">
      <c r="A26" s="30" t="s">
        <v>11</v>
      </c>
      <c r="B26" s="14" t="s">
        <v>72</v>
      </c>
      <c r="C26" s="16">
        <v>500</v>
      </c>
      <c r="D26"/>
      <c r="E26">
        <f t="shared" si="0"/>
        <v>5.7142857142857144</v>
      </c>
      <c r="F26">
        <v>20000</v>
      </c>
      <c r="G26" s="5"/>
      <c r="H26" s="21">
        <v>2</v>
      </c>
      <c r="J26" s="12" t="s">
        <v>40</v>
      </c>
      <c r="K26" s="12" t="s">
        <v>40</v>
      </c>
      <c r="L26" t="s">
        <v>32</v>
      </c>
      <c r="N26" s="10" t="s">
        <v>41</v>
      </c>
    </row>
    <row r="27" spans="1:15">
      <c r="A27" s="30" t="s">
        <v>12</v>
      </c>
      <c r="B27" s="14" t="s">
        <v>72</v>
      </c>
      <c r="C27" s="2">
        <v>200</v>
      </c>
      <c r="D27"/>
      <c r="E27">
        <f>(F27/C27)/7</f>
        <v>0</v>
      </c>
      <c r="F27">
        <v>0</v>
      </c>
      <c r="H27" s="21">
        <v>1</v>
      </c>
      <c r="J27" t="s">
        <v>41</v>
      </c>
      <c r="K27" t="s">
        <v>41</v>
      </c>
      <c r="N27" s="11"/>
    </row>
    <row r="28" spans="1:15">
      <c r="A28" s="30" t="s">
        <v>13</v>
      </c>
      <c r="B28" s="14" t="s">
        <v>72</v>
      </c>
      <c r="C28" s="16">
        <v>250</v>
      </c>
      <c r="D28"/>
      <c r="E28">
        <f t="shared" si="0"/>
        <v>0.5714285714285714</v>
      </c>
      <c r="F28">
        <v>1000</v>
      </c>
      <c r="H28" s="21">
        <v>1</v>
      </c>
      <c r="J28" t="s">
        <v>40</v>
      </c>
      <c r="K28" t="s">
        <v>41</v>
      </c>
    </row>
    <row r="29" spans="1:15">
      <c r="A29" s="30" t="s">
        <v>14</v>
      </c>
      <c r="B29" s="14" t="s">
        <v>76</v>
      </c>
      <c r="C29" s="2">
        <v>100</v>
      </c>
      <c r="D29"/>
      <c r="E29">
        <f t="shared" si="0"/>
        <v>2.8571428571428572</v>
      </c>
      <c r="F29">
        <v>2000</v>
      </c>
      <c r="H29" s="21">
        <v>1</v>
      </c>
      <c r="J29" t="s">
        <v>41</v>
      </c>
      <c r="K29" t="s">
        <v>41</v>
      </c>
    </row>
    <row r="30" spans="1:15">
      <c r="A30" s="30" t="s">
        <v>15</v>
      </c>
      <c r="B30" s="14" t="s">
        <v>72</v>
      </c>
      <c r="C30" s="2">
        <v>1000</v>
      </c>
      <c r="D30"/>
      <c r="E30">
        <f t="shared" si="0"/>
        <v>1.4285714285714286</v>
      </c>
      <c r="F30">
        <v>10000</v>
      </c>
      <c r="G30" s="33" t="s">
        <v>34</v>
      </c>
      <c r="H30" s="21">
        <v>1</v>
      </c>
      <c r="J30" t="s">
        <v>41</v>
      </c>
      <c r="K30" s="12" t="s">
        <v>40</v>
      </c>
    </row>
    <row r="31" spans="1:15">
      <c r="A31" s="30" t="s">
        <v>63</v>
      </c>
      <c r="B31" s="14" t="s">
        <v>79</v>
      </c>
      <c r="C31" s="16">
        <v>2000</v>
      </c>
      <c r="D31"/>
      <c r="E31">
        <f t="shared" si="0"/>
        <v>0</v>
      </c>
      <c r="F31">
        <v>0</v>
      </c>
      <c r="G31" s="5"/>
      <c r="H31" s="21">
        <v>0.5</v>
      </c>
      <c r="J31" t="s">
        <v>41</v>
      </c>
      <c r="K31" s="12" t="s">
        <v>40</v>
      </c>
    </row>
    <row r="32" spans="1:15">
      <c r="A32" s="30" t="s">
        <v>26</v>
      </c>
      <c r="B32" s="14" t="s">
        <v>72</v>
      </c>
      <c r="C32" s="31">
        <v>600</v>
      </c>
      <c r="D32"/>
      <c r="E32" s="19">
        <f t="shared" si="0"/>
        <v>2.3809523809523809</v>
      </c>
      <c r="F32">
        <v>10000</v>
      </c>
      <c r="G32" s="5"/>
      <c r="H32" s="21">
        <v>1</v>
      </c>
      <c r="J32" t="s">
        <v>41</v>
      </c>
      <c r="K32" s="12" t="s">
        <v>40</v>
      </c>
      <c r="L32" t="s">
        <v>35</v>
      </c>
    </row>
    <row r="33" spans="1:18">
      <c r="A33" s="30" t="s">
        <v>54</v>
      </c>
      <c r="B33" s="14" t="s">
        <v>74</v>
      </c>
      <c r="C33" s="16">
        <v>70</v>
      </c>
      <c r="D33" t="s">
        <v>82</v>
      </c>
      <c r="E33">
        <f t="shared" si="0"/>
        <v>7.5102040816326525</v>
      </c>
      <c r="F33">
        <v>3680</v>
      </c>
      <c r="G33" s="5"/>
      <c r="H33" s="21">
        <v>14</v>
      </c>
      <c r="J33" s="12" t="s">
        <v>40</v>
      </c>
      <c r="K33" s="12" t="s">
        <v>40</v>
      </c>
    </row>
    <row r="34" spans="1:18">
      <c r="A34" s="30" t="s">
        <v>27</v>
      </c>
      <c r="B34" s="14" t="s">
        <v>74</v>
      </c>
      <c r="C34" s="16">
        <v>75</v>
      </c>
      <c r="D34" t="s">
        <v>82</v>
      </c>
      <c r="E34">
        <f t="shared" si="0"/>
        <v>7.0095238095238104</v>
      </c>
      <c r="F34">
        <v>3680</v>
      </c>
      <c r="G34" s="33"/>
      <c r="H34" s="21">
        <v>1</v>
      </c>
      <c r="J34" s="12" t="s">
        <v>40</v>
      </c>
      <c r="K34" t="s">
        <v>41</v>
      </c>
      <c r="L34" t="s">
        <v>32</v>
      </c>
      <c r="Q34" s="10" t="s">
        <v>83</v>
      </c>
      <c r="R34" s="25" t="s">
        <v>91</v>
      </c>
    </row>
    <row r="35" spans="1:18">
      <c r="A35" s="30" t="s">
        <v>92</v>
      </c>
      <c r="B35" s="14" t="s">
        <v>80</v>
      </c>
      <c r="C35" s="2">
        <v>200</v>
      </c>
      <c r="D35"/>
      <c r="E35">
        <f t="shared" si="0"/>
        <v>2.1428571428571428</v>
      </c>
      <c r="F35">
        <v>3000</v>
      </c>
      <c r="H35" s="21">
        <v>1</v>
      </c>
      <c r="J35" t="s">
        <v>41</v>
      </c>
      <c r="K35" t="s">
        <v>41</v>
      </c>
      <c r="L35" t="s">
        <v>5</v>
      </c>
      <c r="Q35" s="10" t="s">
        <v>82</v>
      </c>
    </row>
    <row r="36" spans="1:18">
      <c r="A36" s="30" t="s">
        <v>28</v>
      </c>
      <c r="B36" s="14" t="s">
        <v>103</v>
      </c>
      <c r="C36" s="31">
        <v>9500</v>
      </c>
      <c r="D36" t="s">
        <v>83</v>
      </c>
      <c r="E36" s="19">
        <f t="shared" si="0"/>
        <v>12.030075187969926</v>
      </c>
      <c r="F36">
        <v>800000</v>
      </c>
      <c r="G36" s="33" t="s">
        <v>31</v>
      </c>
      <c r="H36" s="21">
        <v>1</v>
      </c>
      <c r="J36" t="s">
        <v>41</v>
      </c>
      <c r="K36" s="12" t="s">
        <v>40</v>
      </c>
      <c r="L36" t="s">
        <v>31</v>
      </c>
      <c r="Q36" s="10" t="s">
        <v>84</v>
      </c>
    </row>
    <row r="37" spans="1:18">
      <c r="A37" s="30" t="s">
        <v>29</v>
      </c>
      <c r="D37"/>
      <c r="E37">
        <v>3</v>
      </c>
      <c r="G37" s="5"/>
      <c r="H37" s="21">
        <v>1</v>
      </c>
      <c r="J37" t="s">
        <v>41</v>
      </c>
      <c r="K37" t="s">
        <v>41</v>
      </c>
    </row>
    <row r="38" spans="1:18">
      <c r="A38" s="30" t="s">
        <v>33</v>
      </c>
      <c r="B38" s="14" t="s">
        <v>80</v>
      </c>
      <c r="C38" s="16">
        <v>660</v>
      </c>
      <c r="D38"/>
      <c r="E38">
        <f t="shared" si="0"/>
        <v>0</v>
      </c>
      <c r="F38">
        <v>0</v>
      </c>
      <c r="G38" s="5"/>
      <c r="H38" s="21">
        <v>1</v>
      </c>
      <c r="J38" s="12" t="s">
        <v>40</v>
      </c>
      <c r="K38" s="12" t="s">
        <v>40</v>
      </c>
    </row>
    <row r="39" spans="1:18">
      <c r="A39" s="30" t="s">
        <v>53</v>
      </c>
      <c r="B39" s="14" t="s">
        <v>79</v>
      </c>
      <c r="C39" s="16">
        <v>900</v>
      </c>
      <c r="D39"/>
      <c r="E39">
        <f t="shared" si="0"/>
        <v>0.15873015873015875</v>
      </c>
      <c r="F39">
        <v>1000</v>
      </c>
      <c r="G39" s="5"/>
      <c r="H39" s="21">
        <v>1</v>
      </c>
      <c r="J39" s="12" t="s">
        <v>40</v>
      </c>
      <c r="K39" s="12" t="s">
        <v>40</v>
      </c>
    </row>
    <row r="40" spans="1:18">
      <c r="A40" s="30" t="s">
        <v>55</v>
      </c>
      <c r="B40" s="14" t="s">
        <v>74</v>
      </c>
      <c r="C40" s="16">
        <v>80</v>
      </c>
      <c r="D40" t="s">
        <v>82</v>
      </c>
      <c r="E40">
        <f t="shared" si="0"/>
        <v>6.5714285714285712</v>
      </c>
      <c r="F40">
        <v>3680</v>
      </c>
      <c r="H40" s="21">
        <v>15</v>
      </c>
      <c r="J40" s="12" t="s">
        <v>40</v>
      </c>
      <c r="K40" s="12" t="s">
        <v>40</v>
      </c>
    </row>
    <row r="41" spans="1:18">
      <c r="A41" s="30" t="s">
        <v>56</v>
      </c>
      <c r="C41" s="16">
        <v>6000</v>
      </c>
      <c r="D41"/>
      <c r="E41">
        <f t="shared" si="0"/>
        <v>0</v>
      </c>
      <c r="F41">
        <v>0</v>
      </c>
      <c r="H41" s="21">
        <v>1</v>
      </c>
    </row>
    <row r="42" spans="1:18">
      <c r="A42" s="30" t="s">
        <v>59</v>
      </c>
      <c r="C42" s="2">
        <v>1</v>
      </c>
      <c r="D42"/>
      <c r="E42">
        <f>(F42/C42)/7</f>
        <v>0</v>
      </c>
      <c r="F42">
        <v>0</v>
      </c>
      <c r="H42" s="21">
        <v>1</v>
      </c>
    </row>
    <row r="43" spans="1:18">
      <c r="A43" s="30" t="s">
        <v>60</v>
      </c>
      <c r="B43" s="14" t="s">
        <v>78</v>
      </c>
      <c r="C43" s="2">
        <v>4000</v>
      </c>
      <c r="D43"/>
      <c r="E43">
        <f t="shared" si="0"/>
        <v>0</v>
      </c>
      <c r="F43">
        <v>0</v>
      </c>
      <c r="H43" s="21">
        <v>1</v>
      </c>
      <c r="J43" s="12" t="s">
        <v>40</v>
      </c>
      <c r="K43" s="12" t="s">
        <v>40</v>
      </c>
    </row>
    <row r="44" spans="1:18">
      <c r="A44" s="30" t="s">
        <v>61</v>
      </c>
      <c r="B44" s="14" t="s">
        <v>78</v>
      </c>
      <c r="C44" s="2">
        <v>800</v>
      </c>
      <c r="D44"/>
      <c r="E44">
        <f t="shared" si="0"/>
        <v>0.44642857142857145</v>
      </c>
      <c r="F44">
        <v>2500</v>
      </c>
      <c r="H44" s="21">
        <v>1</v>
      </c>
      <c r="J44" t="s">
        <v>41</v>
      </c>
      <c r="K44" t="s">
        <v>41</v>
      </c>
    </row>
    <row r="45" spans="1:18">
      <c r="A45" s="30" t="s">
        <v>70</v>
      </c>
      <c r="B45" s="14" t="s">
        <v>74</v>
      </c>
      <c r="C45" s="16">
        <v>50</v>
      </c>
      <c r="D45" t="s">
        <v>83</v>
      </c>
      <c r="E45">
        <f t="shared" si="0"/>
        <v>0.71142857142857152</v>
      </c>
      <c r="F45">
        <v>249</v>
      </c>
      <c r="H45" s="21">
        <v>1</v>
      </c>
      <c r="K45" s="12" t="s">
        <v>40</v>
      </c>
      <c r="L45" t="s">
        <v>34</v>
      </c>
    </row>
    <row r="46" spans="1:18">
      <c r="A46" s="30" t="s">
        <v>102</v>
      </c>
      <c r="B46" s="14" t="s">
        <v>73</v>
      </c>
      <c r="C46" s="31">
        <v>7000</v>
      </c>
      <c r="D46" t="s">
        <v>83</v>
      </c>
      <c r="E46">
        <f t="shared" si="0"/>
        <v>1.2244897959183674</v>
      </c>
      <c r="F46">
        <v>60000</v>
      </c>
      <c r="G46" s="33" t="s">
        <v>30</v>
      </c>
      <c r="H46" s="21">
        <v>1</v>
      </c>
      <c r="K46" s="12" t="s">
        <v>40</v>
      </c>
    </row>
    <row r="47" spans="1:18">
      <c r="A47" s="30" t="s">
        <v>87</v>
      </c>
      <c r="C47" s="16">
        <v>5000</v>
      </c>
      <c r="D47" t="s">
        <v>83</v>
      </c>
      <c r="E47">
        <f t="shared" si="0"/>
        <v>0.7142857142857143</v>
      </c>
      <c r="F47">
        <v>25000</v>
      </c>
      <c r="G47" s="5"/>
      <c r="H47" s="21">
        <v>1</v>
      </c>
      <c r="J47" s="12" t="s">
        <v>40</v>
      </c>
      <c r="K47" s="12" t="s">
        <v>40</v>
      </c>
    </row>
    <row r="48" spans="1:18">
      <c r="A48" s="30" t="s">
        <v>96</v>
      </c>
      <c r="B48" s="14" t="s">
        <v>78</v>
      </c>
      <c r="C48" s="31">
        <v>500</v>
      </c>
      <c r="D48" t="s">
        <v>83</v>
      </c>
      <c r="E48">
        <f t="shared" si="0"/>
        <v>0.14285714285714285</v>
      </c>
      <c r="F48">
        <v>500</v>
      </c>
      <c r="H48" s="21">
        <v>1</v>
      </c>
      <c r="K48" s="20"/>
    </row>
    <row r="49" spans="1:9">
      <c r="A49" s="30" t="s">
        <v>97</v>
      </c>
      <c r="B49" s="14" t="s">
        <v>78</v>
      </c>
      <c r="C49" s="31">
        <v>600</v>
      </c>
      <c r="D49"/>
      <c r="E49">
        <f t="shared" si="0"/>
        <v>0.11904761904761905</v>
      </c>
      <c r="F49">
        <v>500</v>
      </c>
      <c r="H49" s="21">
        <v>1</v>
      </c>
    </row>
    <row r="50" spans="1:9">
      <c r="A50" s="30" t="s">
        <v>98</v>
      </c>
      <c r="B50" s="14" t="s">
        <v>78</v>
      </c>
      <c r="C50" s="2">
        <v>800</v>
      </c>
      <c r="D50"/>
      <c r="E50">
        <f t="shared" si="0"/>
        <v>8.9285714285714288E-2</v>
      </c>
      <c r="F50">
        <v>500</v>
      </c>
      <c r="H50" s="21">
        <v>1</v>
      </c>
    </row>
    <row r="51" spans="1:9">
      <c r="A51" s="30" t="s">
        <v>99</v>
      </c>
      <c r="B51" s="14" t="s">
        <v>78</v>
      </c>
      <c r="C51" s="2">
        <v>800</v>
      </c>
      <c r="D51"/>
      <c r="E51">
        <f t="shared" si="0"/>
        <v>8.9285714285714288E-2</v>
      </c>
      <c r="F51">
        <v>500</v>
      </c>
      <c r="H51" s="21">
        <v>1</v>
      </c>
    </row>
    <row r="52" spans="1:9">
      <c r="A52" s="30" t="s">
        <v>104</v>
      </c>
      <c r="B52" s="14" t="s">
        <v>73</v>
      </c>
      <c r="C52" s="31">
        <v>5000</v>
      </c>
      <c r="D52"/>
      <c r="E52">
        <f t="shared" si="0"/>
        <v>2.5714285714285716</v>
      </c>
      <c r="F52">
        <v>90000</v>
      </c>
      <c r="G52" s="33" t="s">
        <v>30</v>
      </c>
      <c r="H52" s="21">
        <v>1</v>
      </c>
    </row>
    <row r="53" spans="1:9">
      <c r="A53" s="30" t="s">
        <v>105</v>
      </c>
      <c r="B53" s="14" t="s">
        <v>78</v>
      </c>
      <c r="C53" s="2">
        <v>800</v>
      </c>
      <c r="D53"/>
      <c r="E53">
        <f>(F53/C53)/7</f>
        <v>4.4642857142857144</v>
      </c>
      <c r="F53">
        <v>25000</v>
      </c>
      <c r="H53" s="21">
        <v>1</v>
      </c>
      <c r="I53" s="14"/>
    </row>
    <row r="54" spans="1:9">
      <c r="A54" s="30" t="s">
        <v>106</v>
      </c>
      <c r="B54" s="14" t="s">
        <v>73</v>
      </c>
      <c r="C54" s="2">
        <v>800</v>
      </c>
      <c r="D54"/>
      <c r="E54">
        <f t="shared" si="0"/>
        <v>1.7857142857142858</v>
      </c>
      <c r="F54">
        <v>10000</v>
      </c>
      <c r="H54" s="21">
        <v>1</v>
      </c>
    </row>
    <row r="55" spans="1:9">
      <c r="A55" s="30" t="s">
        <v>107</v>
      </c>
      <c r="B55" s="14" t="s">
        <v>74</v>
      </c>
      <c r="C55" s="2">
        <v>800</v>
      </c>
      <c r="D55"/>
      <c r="E55">
        <f t="shared" si="0"/>
        <v>26.785714285714285</v>
      </c>
      <c r="F55">
        <v>150000</v>
      </c>
      <c r="H55" s="21">
        <v>1</v>
      </c>
    </row>
    <row r="56" spans="1:9">
      <c r="A56" s="30" t="s">
        <v>108</v>
      </c>
      <c r="C56" s="2">
        <v>800</v>
      </c>
      <c r="D56"/>
      <c r="E56">
        <f t="shared" si="0"/>
        <v>11.25</v>
      </c>
      <c r="F56">
        <v>63000</v>
      </c>
      <c r="H56" s="21">
        <v>1</v>
      </c>
    </row>
    <row r="57" spans="1:9">
      <c r="A57" s="30"/>
      <c r="C57" s="2">
        <v>800</v>
      </c>
      <c r="D57"/>
      <c r="E57">
        <f t="shared" si="0"/>
        <v>0</v>
      </c>
      <c r="H57" s="21">
        <v>1</v>
      </c>
    </row>
    <row r="58" spans="1:9">
      <c r="A58" s="30"/>
      <c r="C58" s="2">
        <v>800</v>
      </c>
      <c r="D58"/>
      <c r="E58">
        <f t="shared" si="0"/>
        <v>0</v>
      </c>
      <c r="H58" s="21">
        <v>1</v>
      </c>
    </row>
    <row r="59" spans="1:9">
      <c r="A59" s="30"/>
      <c r="C59" s="2">
        <v>800</v>
      </c>
      <c r="D59"/>
      <c r="E59">
        <f t="shared" si="0"/>
        <v>0</v>
      </c>
      <c r="H59" s="21">
        <v>1</v>
      </c>
    </row>
    <row r="60" spans="1:9">
      <c r="A60" s="30"/>
      <c r="C60" s="2">
        <v>800</v>
      </c>
      <c r="D60"/>
      <c r="E60">
        <f t="shared" si="0"/>
        <v>0</v>
      </c>
      <c r="H60" s="21">
        <v>1</v>
      </c>
    </row>
    <row r="61" spans="1:9">
      <c r="A61" s="30"/>
      <c r="C61" s="2">
        <v>800</v>
      </c>
      <c r="D61"/>
      <c r="E61">
        <f t="shared" si="0"/>
        <v>0</v>
      </c>
      <c r="H61" s="21">
        <v>1</v>
      </c>
    </row>
    <row r="62" spans="1:9">
      <c r="A62" s="30"/>
      <c r="C62" s="2">
        <v>800</v>
      </c>
      <c r="D62"/>
      <c r="E62">
        <f t="shared" si="0"/>
        <v>0</v>
      </c>
      <c r="H62" s="21">
        <v>1</v>
      </c>
    </row>
    <row r="63" spans="1:9">
      <c r="A63" s="30"/>
      <c r="C63" s="2">
        <v>800</v>
      </c>
      <c r="D63"/>
      <c r="E63">
        <f t="shared" si="0"/>
        <v>0</v>
      </c>
      <c r="H63" s="21">
        <v>1</v>
      </c>
    </row>
    <row r="64" spans="1:9">
      <c r="A64" s="30"/>
      <c r="C64" s="2">
        <v>800</v>
      </c>
      <c r="D64"/>
      <c r="E64">
        <f t="shared" si="0"/>
        <v>0</v>
      </c>
      <c r="H64" s="21">
        <v>1</v>
      </c>
    </row>
    <row r="65" spans="1:8">
      <c r="A65" s="30"/>
      <c r="C65" s="2">
        <v>800</v>
      </c>
      <c r="D65"/>
      <c r="E65">
        <f t="shared" si="0"/>
        <v>0</v>
      </c>
      <c r="H65" s="21">
        <v>1</v>
      </c>
    </row>
    <row r="66" spans="1:8">
      <c r="A66" s="30"/>
      <c r="C66" s="2">
        <v>800</v>
      </c>
      <c r="D66"/>
      <c r="E66">
        <f t="shared" si="0"/>
        <v>0</v>
      </c>
      <c r="H66" s="21">
        <v>1</v>
      </c>
    </row>
    <row r="67" spans="1:8">
      <c r="A67" s="30"/>
      <c r="C67" s="2">
        <v>800</v>
      </c>
      <c r="D67"/>
      <c r="E67">
        <f t="shared" si="0"/>
        <v>0</v>
      </c>
      <c r="H67" s="21">
        <v>1</v>
      </c>
    </row>
    <row r="68" spans="1:8">
      <c r="A68" s="30"/>
      <c r="C68" s="2">
        <v>800</v>
      </c>
      <c r="D68"/>
      <c r="E68">
        <f t="shared" ref="E68:E75" si="1">(F68/C68)/7</f>
        <v>0</v>
      </c>
      <c r="H68" s="21">
        <v>1</v>
      </c>
    </row>
    <row r="69" spans="1:8">
      <c r="A69" s="30"/>
      <c r="C69" s="2">
        <v>800</v>
      </c>
      <c r="D69"/>
      <c r="E69">
        <f t="shared" si="1"/>
        <v>0</v>
      </c>
      <c r="H69" s="21">
        <v>1</v>
      </c>
    </row>
    <row r="70" spans="1:8">
      <c r="A70" s="30"/>
      <c r="C70" s="2">
        <v>800</v>
      </c>
      <c r="D70"/>
      <c r="E70">
        <f t="shared" si="1"/>
        <v>0</v>
      </c>
      <c r="H70" s="21">
        <v>1</v>
      </c>
    </row>
    <row r="71" spans="1:8">
      <c r="A71" s="30"/>
      <c r="C71" s="2">
        <v>800</v>
      </c>
      <c r="E71">
        <f t="shared" si="1"/>
        <v>0</v>
      </c>
      <c r="H71" s="21">
        <v>1</v>
      </c>
    </row>
    <row r="72" spans="1:8">
      <c r="A72" s="30"/>
      <c r="C72" s="2">
        <v>800</v>
      </c>
      <c r="E72">
        <f t="shared" si="1"/>
        <v>0</v>
      </c>
      <c r="H72" s="21">
        <v>1</v>
      </c>
    </row>
    <row r="73" spans="1:8">
      <c r="A73" s="30"/>
      <c r="C73" s="2">
        <v>800</v>
      </c>
      <c r="E73">
        <f t="shared" si="1"/>
        <v>0</v>
      </c>
      <c r="H73" s="21">
        <v>1</v>
      </c>
    </row>
    <row r="74" spans="1:8">
      <c r="A74" s="30"/>
      <c r="C74" s="2">
        <v>800</v>
      </c>
      <c r="E74">
        <f t="shared" si="1"/>
        <v>0</v>
      </c>
      <c r="H74" s="21">
        <v>1</v>
      </c>
    </row>
    <row r="75" spans="1:8">
      <c r="A75" s="30"/>
      <c r="C75" s="2">
        <v>800</v>
      </c>
      <c r="E75">
        <f t="shared" si="1"/>
        <v>0</v>
      </c>
      <c r="H75" s="21">
        <v>1</v>
      </c>
    </row>
    <row r="76" spans="1:8">
      <c r="A76" s="30"/>
      <c r="H76" s="21">
        <v>1</v>
      </c>
    </row>
    <row r="77" spans="1:8">
      <c r="A77" s="30"/>
      <c r="H77" s="21">
        <v>1</v>
      </c>
    </row>
    <row r="78" spans="1:8">
      <c r="A78" s="30"/>
      <c r="H78" s="21">
        <v>1</v>
      </c>
    </row>
    <row r="79" spans="1:8">
      <c r="A79" s="30"/>
      <c r="H79" s="21">
        <v>1</v>
      </c>
    </row>
    <row r="80" spans="1:8">
      <c r="A80" s="30"/>
      <c r="H80" s="21">
        <v>1</v>
      </c>
    </row>
    <row r="81" spans="1:8">
      <c r="A81" s="30"/>
      <c r="H81" s="21">
        <v>1</v>
      </c>
    </row>
    <row r="82" spans="1:8">
      <c r="A82" s="30"/>
      <c r="H82" s="21">
        <v>1</v>
      </c>
    </row>
    <row r="83" spans="1:8">
      <c r="A83" s="30"/>
      <c r="H83" s="21">
        <v>1</v>
      </c>
    </row>
    <row r="84" spans="1:8">
      <c r="A84" s="30"/>
      <c r="H84" s="21">
        <v>1</v>
      </c>
    </row>
    <row r="85" spans="1:8">
      <c r="A85" s="30"/>
      <c r="H85" s="21">
        <v>1</v>
      </c>
    </row>
    <row r="86" spans="1:8">
      <c r="A86" s="30"/>
      <c r="H86" s="21">
        <v>1</v>
      </c>
    </row>
  </sheetData>
  <phoneticPr fontId="13" type="noConversion"/>
  <dataValidations count="5">
    <dataValidation type="list" allowBlank="1" showInputMessage="1" showErrorMessage="1" sqref="I53 A86">
      <formula1>$A$2:$A$52</formula1>
    </dataValidation>
    <dataValidation type="list" allowBlank="1" showInputMessage="1" showErrorMessage="1" sqref="L3:L70 G2:G80">
      <formula1>$N$2:$N$13</formula1>
    </dataValidation>
    <dataValidation type="list" allowBlank="1" showInputMessage="1" showErrorMessage="1" sqref="J2:K2">
      <formula1>$N$26:$N$27</formula1>
    </dataValidation>
    <dataValidation type="list" allowBlank="1" showInputMessage="1" showErrorMessage="1" sqref="J3:K53">
      <formula1>$N$25:$N$27</formula1>
    </dataValidation>
    <dataValidation type="list" allowBlank="1" showInputMessage="1" showErrorMessage="1" sqref="Q39 D2:D70">
      <formula1>$Q$34:$Q$38</formula1>
    </dataValidation>
  </dataValidations>
  <hyperlinks>
    <hyperlink ref="R34" r:id="rId1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O58"/>
  <sheetViews>
    <sheetView tabSelected="1" topLeftCell="B4" zoomScale="82" zoomScaleNormal="82" workbookViewId="0">
      <selection activeCell="L21" sqref="L21"/>
    </sheetView>
  </sheetViews>
  <sheetFormatPr baseColWidth="10" defaultRowHeight="15"/>
  <cols>
    <col min="1" max="1" width="28.5703125" customWidth="1"/>
    <col min="2" max="2" width="11.42578125" style="2"/>
    <col min="3" max="3" width="15.28515625" style="2" customWidth="1"/>
    <col min="4" max="4" width="11.42578125" style="2"/>
    <col min="5" max="5" width="16" style="2" customWidth="1"/>
    <col min="6" max="6" width="14.85546875" style="2" customWidth="1"/>
    <col min="7" max="8" width="11.42578125" style="2"/>
    <col min="9" max="9" width="11.7109375" style="6" customWidth="1"/>
    <col min="10" max="10" width="7.28515625" style="6" customWidth="1"/>
    <col min="11" max="11" width="1.5703125" style="6" customWidth="1"/>
    <col min="12" max="12" width="58.42578125" customWidth="1"/>
    <col min="15" max="15" width="11.42578125" style="9"/>
  </cols>
  <sheetData>
    <row r="1" spans="1:15">
      <c r="A1" s="8" t="s">
        <v>0</v>
      </c>
      <c r="B1" s="2" t="s">
        <v>48</v>
      </c>
      <c r="C1" s="2" t="s">
        <v>50</v>
      </c>
      <c r="D1" s="2" t="s">
        <v>51</v>
      </c>
      <c r="E1" s="2" t="s">
        <v>52</v>
      </c>
      <c r="F1" s="2" t="s">
        <v>45</v>
      </c>
      <c r="G1" s="2" t="s">
        <v>46</v>
      </c>
      <c r="H1" s="2" t="s">
        <v>47</v>
      </c>
      <c r="I1" s="6" t="s">
        <v>4</v>
      </c>
      <c r="J1" s="6" t="s">
        <v>89</v>
      </c>
      <c r="L1" t="s">
        <v>49</v>
      </c>
      <c r="O1" s="38" t="str">
        <f>planning!A2</f>
        <v>chape crochet x</v>
      </c>
    </row>
    <row r="2" spans="1:15">
      <c r="A2" s="28" t="s">
        <v>56</v>
      </c>
      <c r="B2" s="13">
        <v>40910</v>
      </c>
      <c r="C2" s="4">
        <v>0.33333333333333331</v>
      </c>
      <c r="D2" s="4">
        <v>0.41666666666666669</v>
      </c>
      <c r="E2" s="4">
        <f t="shared" ref="E2:E31" si="0">D2-C2+IF(C2&gt;D2,1)</f>
        <v>8.333333333333337E-2</v>
      </c>
      <c r="F2" s="2">
        <v>0</v>
      </c>
      <c r="G2" s="2">
        <v>12000</v>
      </c>
      <c r="H2" s="2">
        <f>G2-F2</f>
        <v>12000</v>
      </c>
      <c r="I2" s="29">
        <f ca="1">IF(OR(VALUE(E2)=0,VALUE(J2)=0),"",(H2*60/(E2*1440))/J2)</f>
        <v>5999.9999999999973</v>
      </c>
      <c r="J2" s="27">
        <f t="shared" ref="J2:J58" ca="1" si="1">IF(A2="",1,VLOOKUP(A2,Base,8,FALSE))</f>
        <v>1</v>
      </c>
      <c r="K2" s="26"/>
      <c r="O2" s="38" t="str">
        <f>planning!A3</f>
        <v>assemblage boucle vélo</v>
      </c>
    </row>
    <row r="3" spans="1:15">
      <c r="A3" s="28" t="s">
        <v>69</v>
      </c>
      <c r="B3" s="3">
        <v>40910</v>
      </c>
      <c r="C3" s="4">
        <v>0.41666666666666669</v>
      </c>
      <c r="D3" s="4">
        <v>0.44791666666666669</v>
      </c>
      <c r="E3" s="4">
        <f>D3-C3+IF(C3&gt;D3,1)</f>
        <v>3.125E-2</v>
      </c>
      <c r="F3" s="2">
        <v>0</v>
      </c>
      <c r="G3" s="2">
        <v>550</v>
      </c>
      <c r="H3" s="2">
        <f t="shared" ref="H3:H36" si="2">G3-F3</f>
        <v>550</v>
      </c>
      <c r="I3" s="29">
        <f t="shared" ref="I3:I58" ca="1" si="3">IF(OR(VALUE(E3)=0,ISERROR(J3),VALUE(J3)=0),"",(H3*60/(E3*1440))/J3)</f>
        <v>733.33333333333337</v>
      </c>
      <c r="J3" s="27">
        <f t="shared" ca="1" si="1"/>
        <v>1</v>
      </c>
      <c r="K3" s="26"/>
      <c r="L3" t="s">
        <v>58</v>
      </c>
      <c r="O3" s="38" t="str">
        <f>planning!A4</f>
        <v>godet semi libre</v>
      </c>
    </row>
    <row r="4" spans="1:15">
      <c r="A4" s="28"/>
      <c r="B4" s="3">
        <v>40910</v>
      </c>
      <c r="C4" s="4">
        <v>0.44791666666666669</v>
      </c>
      <c r="D4" s="4">
        <v>0.5</v>
      </c>
      <c r="E4" s="4">
        <f t="shared" si="0"/>
        <v>5.2083333333333315E-2</v>
      </c>
      <c r="F4" s="2">
        <v>0</v>
      </c>
      <c r="G4" s="2">
        <v>0</v>
      </c>
      <c r="H4" s="2">
        <f t="shared" si="2"/>
        <v>0</v>
      </c>
      <c r="I4" s="29">
        <f t="shared" si="3"/>
        <v>0</v>
      </c>
      <c r="J4" s="27">
        <f t="shared" si="1"/>
        <v>1</v>
      </c>
      <c r="K4" s="26"/>
      <c r="O4" s="38" t="str">
        <f>planning!A5</f>
        <v>godet eclat poudre soleil</v>
      </c>
    </row>
    <row r="5" spans="1:15">
      <c r="A5" s="28"/>
      <c r="B5" s="37"/>
      <c r="C5" s="35"/>
      <c r="D5" s="35"/>
      <c r="E5" s="35"/>
      <c r="F5" s="36"/>
      <c r="G5" s="36"/>
      <c r="H5" s="36"/>
      <c r="I5" s="29" t="str">
        <f t="shared" si="3"/>
        <v/>
      </c>
      <c r="J5" s="27">
        <f t="shared" si="1"/>
        <v>1</v>
      </c>
      <c r="K5" s="26"/>
      <c r="L5" t="s">
        <v>57</v>
      </c>
      <c r="O5" s="38" t="str">
        <f>planning!A6</f>
        <v>capot équipé</v>
      </c>
    </row>
    <row r="6" spans="1:15">
      <c r="A6" s="28" t="s">
        <v>69</v>
      </c>
      <c r="B6" s="13">
        <v>40911</v>
      </c>
      <c r="C6" s="4">
        <v>0.33333333333333331</v>
      </c>
      <c r="D6" s="4">
        <v>0.5</v>
      </c>
      <c r="E6" s="4">
        <f>D6-C6+IF(C6&gt;D6,1)</f>
        <v>0.16666666666666669</v>
      </c>
      <c r="F6" s="2">
        <v>564</v>
      </c>
      <c r="G6" s="2">
        <v>4000</v>
      </c>
      <c r="H6" s="2">
        <f t="shared" si="2"/>
        <v>3436</v>
      </c>
      <c r="I6" s="29">
        <f t="shared" ca="1" si="3"/>
        <v>858.99999999999989</v>
      </c>
      <c r="J6" s="27">
        <f t="shared" ca="1" si="1"/>
        <v>1</v>
      </c>
      <c r="K6" s="26"/>
      <c r="L6" t="s">
        <v>62</v>
      </c>
      <c r="O6" s="38" t="str">
        <f>planning!A7</f>
        <v>assemblage roulé ba 16</v>
      </c>
    </row>
    <row r="7" spans="1:15">
      <c r="A7" s="28" t="s">
        <v>69</v>
      </c>
      <c r="B7" s="3">
        <v>40911</v>
      </c>
      <c r="C7" s="4">
        <v>0.54166666666666663</v>
      </c>
      <c r="D7" s="4">
        <v>0.60138888888888886</v>
      </c>
      <c r="E7" s="4">
        <f t="shared" si="0"/>
        <v>5.9722222222222232E-2</v>
      </c>
      <c r="F7" s="2">
        <v>0</v>
      </c>
      <c r="G7" s="2">
        <v>1200</v>
      </c>
      <c r="H7" s="2">
        <f t="shared" si="2"/>
        <v>1200</v>
      </c>
      <c r="I7" s="29">
        <f t="shared" ca="1" si="3"/>
        <v>837.20930232558123</v>
      </c>
      <c r="J7" s="27">
        <f t="shared" ca="1" si="1"/>
        <v>1</v>
      </c>
      <c r="K7" s="26"/>
      <c r="O7" s="38" t="str">
        <f>planning!A8</f>
        <v>assemblage ardillon ba 16</v>
      </c>
    </row>
    <row r="8" spans="1:15">
      <c r="A8" s="28" t="s">
        <v>60</v>
      </c>
      <c r="B8" s="3">
        <v>40911</v>
      </c>
      <c r="C8" s="4">
        <v>0.6020833333333333</v>
      </c>
      <c r="D8" s="4">
        <v>0.6875</v>
      </c>
      <c r="E8" s="4">
        <f t="shared" si="0"/>
        <v>8.5416666666666696E-2</v>
      </c>
      <c r="F8" s="2">
        <v>300</v>
      </c>
      <c r="G8" s="2">
        <v>9700</v>
      </c>
      <c r="H8" s="2">
        <f t="shared" si="2"/>
        <v>9400</v>
      </c>
      <c r="I8" s="29">
        <f t="shared" ca="1" si="3"/>
        <v>4585.3658536585353</v>
      </c>
      <c r="J8" s="27">
        <f t="shared" ca="1" si="1"/>
        <v>1</v>
      </c>
      <c r="K8" s="26"/>
      <c r="O8" s="38" t="str">
        <f>planning!A9</f>
        <v>assemblage roulé ba 18</v>
      </c>
    </row>
    <row r="9" spans="1:15">
      <c r="A9" s="28" t="s">
        <v>18</v>
      </c>
      <c r="B9" s="13">
        <v>40912</v>
      </c>
      <c r="C9" s="4">
        <v>0.33333333333333331</v>
      </c>
      <c r="D9" s="4">
        <v>0.5</v>
      </c>
      <c r="E9" s="4">
        <f t="shared" si="0"/>
        <v>0.16666666666666669</v>
      </c>
      <c r="F9" s="2">
        <v>0</v>
      </c>
      <c r="G9" s="2">
        <v>4689</v>
      </c>
      <c r="H9" s="2">
        <f t="shared" si="2"/>
        <v>4689</v>
      </c>
      <c r="I9" s="29">
        <f t="shared" ca="1" si="3"/>
        <v>1172.2499999999998</v>
      </c>
      <c r="J9" s="27">
        <f t="shared" ca="1" si="1"/>
        <v>1</v>
      </c>
      <c r="K9" s="26"/>
      <c r="O9" s="38" t="str">
        <f>planning!A10</f>
        <v>assemblage ardillon ba18</v>
      </c>
    </row>
    <row r="10" spans="1:15">
      <c r="A10" s="28" t="s">
        <v>18</v>
      </c>
      <c r="B10" s="3">
        <v>40912</v>
      </c>
      <c r="C10" s="4">
        <v>0.54166666666666663</v>
      </c>
      <c r="D10" s="4">
        <v>0.59375</v>
      </c>
      <c r="E10" s="4">
        <f t="shared" si="0"/>
        <v>5.208333333333337E-2</v>
      </c>
      <c r="F10" s="2">
        <v>4689</v>
      </c>
      <c r="G10" s="2">
        <v>6000</v>
      </c>
      <c r="H10" s="2">
        <f t="shared" si="2"/>
        <v>1311</v>
      </c>
      <c r="I10" s="29">
        <f t="shared" ca="1" si="3"/>
        <v>1048.7999999999993</v>
      </c>
      <c r="J10" s="27">
        <f t="shared" ca="1" si="1"/>
        <v>1</v>
      </c>
      <c r="K10" s="26"/>
      <c r="L10" t="s">
        <v>85</v>
      </c>
      <c r="O10" s="38" t="str">
        <f>planning!A11</f>
        <v>assemblage roulé ba 20</v>
      </c>
    </row>
    <row r="11" spans="1:15">
      <c r="A11" s="28" t="s">
        <v>33</v>
      </c>
      <c r="B11" s="3">
        <v>40912</v>
      </c>
      <c r="C11" s="4">
        <v>0.59375</v>
      </c>
      <c r="D11" s="4">
        <v>0.65625</v>
      </c>
      <c r="E11" s="4">
        <f t="shared" si="0"/>
        <v>6.25E-2</v>
      </c>
      <c r="F11" s="2">
        <v>8000</v>
      </c>
      <c r="G11" s="2">
        <v>9000</v>
      </c>
      <c r="H11" s="2">
        <f t="shared" si="2"/>
        <v>1000</v>
      </c>
      <c r="I11" s="29">
        <f t="shared" ca="1" si="3"/>
        <v>666.66666666666663</v>
      </c>
      <c r="J11" s="27">
        <f t="shared" ca="1" si="1"/>
        <v>1</v>
      </c>
      <c r="K11" s="26"/>
      <c r="O11" s="38" t="str">
        <f>planning!A12</f>
        <v>assemblage ardillon ba 20</v>
      </c>
    </row>
    <row r="12" spans="1:15">
      <c r="A12" s="28" t="s">
        <v>18</v>
      </c>
      <c r="B12" s="3">
        <v>40912</v>
      </c>
      <c r="C12" s="4">
        <v>0.65625</v>
      </c>
      <c r="D12" s="4">
        <v>0.6875</v>
      </c>
      <c r="E12" s="4">
        <f t="shared" si="0"/>
        <v>3.125E-2</v>
      </c>
      <c r="F12" s="2">
        <v>0</v>
      </c>
      <c r="G12" s="2">
        <v>870</v>
      </c>
      <c r="H12" s="2">
        <f t="shared" si="2"/>
        <v>870</v>
      </c>
      <c r="I12" s="29">
        <f t="shared" ca="1" si="3"/>
        <v>1160</v>
      </c>
      <c r="J12" s="27">
        <f t="shared" ca="1" si="1"/>
        <v>1</v>
      </c>
      <c r="K12" s="26"/>
      <c r="O12" s="38" t="str">
        <f>planning!A13</f>
        <v>assemblage roulé ba 22</v>
      </c>
    </row>
    <row r="13" spans="1:15">
      <c r="A13" s="28" t="s">
        <v>18</v>
      </c>
      <c r="B13" s="13">
        <v>40913</v>
      </c>
      <c r="C13" s="4">
        <v>0.33333333333333331</v>
      </c>
      <c r="D13" s="4">
        <v>0.35416666666666669</v>
      </c>
      <c r="E13" s="4">
        <f t="shared" si="0"/>
        <v>2.083333333333337E-2</v>
      </c>
      <c r="F13" s="2">
        <v>870</v>
      </c>
      <c r="G13" s="2">
        <v>1434</v>
      </c>
      <c r="H13" s="2">
        <f t="shared" si="2"/>
        <v>564</v>
      </c>
      <c r="I13" s="29">
        <f t="shared" ca="1" si="3"/>
        <v>1127.999999999998</v>
      </c>
      <c r="J13" s="27">
        <f t="shared" ca="1" si="1"/>
        <v>1</v>
      </c>
      <c r="K13" s="26"/>
      <c r="O13" s="38" t="str">
        <f>planning!A14</f>
        <v>assemblage ardillon ba 22</v>
      </c>
    </row>
    <row r="14" spans="1:15">
      <c r="A14" s="28" t="s">
        <v>27</v>
      </c>
      <c r="B14" s="3">
        <v>40913</v>
      </c>
      <c r="C14" s="4">
        <v>0.35416666666666669</v>
      </c>
      <c r="D14" s="4">
        <v>0.5</v>
      </c>
      <c r="E14" s="4">
        <f t="shared" si="0"/>
        <v>0.14583333333333331</v>
      </c>
      <c r="F14" s="2">
        <v>0</v>
      </c>
      <c r="G14" s="2">
        <v>260</v>
      </c>
      <c r="H14" s="2">
        <f t="shared" si="2"/>
        <v>260</v>
      </c>
      <c r="I14" s="29">
        <f t="shared" ca="1" si="3"/>
        <v>74.285714285714292</v>
      </c>
      <c r="J14" s="27">
        <f t="shared" ca="1" si="1"/>
        <v>1</v>
      </c>
      <c r="K14" s="26"/>
      <c r="O14" s="38" t="str">
        <f>planning!A15</f>
        <v>profil u découpe</v>
      </c>
    </row>
    <row r="15" spans="1:15">
      <c r="A15" s="28" t="s">
        <v>27</v>
      </c>
      <c r="B15" s="3">
        <v>40913</v>
      </c>
      <c r="C15" s="4">
        <v>0.54166666666666663</v>
      </c>
      <c r="D15" s="4">
        <v>0.6875</v>
      </c>
      <c r="E15" s="4">
        <f t="shared" si="0"/>
        <v>0.14583333333333337</v>
      </c>
      <c r="F15" s="2">
        <v>260</v>
      </c>
      <c r="G15" s="2">
        <v>509</v>
      </c>
      <c r="H15" s="2">
        <f t="shared" si="2"/>
        <v>249</v>
      </c>
      <c r="I15" s="29">
        <f t="shared" ca="1" si="3"/>
        <v>71.142857142857125</v>
      </c>
      <c r="J15" s="27">
        <f t="shared" ca="1" si="1"/>
        <v>1</v>
      </c>
      <c r="K15" s="26"/>
      <c r="O15" s="38" t="str">
        <f>planning!A16</f>
        <v>godet tolériane</v>
      </c>
    </row>
    <row r="16" spans="1:15">
      <c r="A16" s="28" t="s">
        <v>27</v>
      </c>
      <c r="B16" s="13">
        <v>40914</v>
      </c>
      <c r="C16" s="4">
        <v>0.33333333333333331</v>
      </c>
      <c r="D16" s="4">
        <v>0.5</v>
      </c>
      <c r="E16" s="4">
        <f t="shared" si="0"/>
        <v>0.16666666666666669</v>
      </c>
      <c r="F16" s="2">
        <v>509</v>
      </c>
      <c r="G16" s="2">
        <v>815</v>
      </c>
      <c r="H16" s="2">
        <f t="shared" si="2"/>
        <v>306</v>
      </c>
      <c r="I16" s="29">
        <f t="shared" ca="1" si="3"/>
        <v>76.499999999999986</v>
      </c>
      <c r="J16" s="27">
        <f t="shared" ca="1" si="1"/>
        <v>1</v>
      </c>
      <c r="K16" s="26"/>
      <c r="O16" s="38" t="str">
        <f>planning!A17</f>
        <v>entretoise sll4+clips</v>
      </c>
    </row>
    <row r="17" spans="1:15">
      <c r="A17" s="28" t="s">
        <v>27</v>
      </c>
      <c r="B17" s="3">
        <v>40914</v>
      </c>
      <c r="C17" s="4">
        <v>0.54166666666666663</v>
      </c>
      <c r="D17" s="4">
        <v>0.64583333333333337</v>
      </c>
      <c r="E17" s="4">
        <f t="shared" si="0"/>
        <v>0.10416666666666674</v>
      </c>
      <c r="F17" s="2">
        <v>815</v>
      </c>
      <c r="G17" s="2">
        <v>1010</v>
      </c>
      <c r="H17" s="2">
        <f t="shared" si="2"/>
        <v>195</v>
      </c>
      <c r="I17" s="29">
        <f t="shared" ca="1" si="3"/>
        <v>77.999999999999943</v>
      </c>
      <c r="J17" s="27">
        <f t="shared" ca="1" si="1"/>
        <v>1</v>
      </c>
      <c r="K17" s="26"/>
      <c r="O17" s="38" t="str">
        <f>planning!A18</f>
        <v>assemblage anche sampic</v>
      </c>
    </row>
    <row r="18" spans="1:15">
      <c r="A18" s="28" t="s">
        <v>27</v>
      </c>
      <c r="B18" s="13">
        <v>40917</v>
      </c>
      <c r="C18" s="4">
        <v>0.33333333333333331</v>
      </c>
      <c r="D18" s="4">
        <v>0.5</v>
      </c>
      <c r="E18" s="4">
        <f t="shared" si="0"/>
        <v>0.16666666666666669</v>
      </c>
      <c r="F18" s="2">
        <v>1010</v>
      </c>
      <c r="G18" s="2">
        <v>1310</v>
      </c>
      <c r="H18" s="2">
        <f t="shared" si="2"/>
        <v>300</v>
      </c>
      <c r="I18" s="29">
        <f t="shared" ca="1" si="3"/>
        <v>74.999999999999986</v>
      </c>
      <c r="J18" s="27">
        <f t="shared" ca="1" si="1"/>
        <v>1</v>
      </c>
      <c r="K18" s="26"/>
      <c r="O18" s="38" t="str">
        <f>planning!A19</f>
        <v>assemblage ardillon br25</v>
      </c>
    </row>
    <row r="19" spans="1:15">
      <c r="A19" s="28" t="s">
        <v>16</v>
      </c>
      <c r="B19" s="3">
        <v>40917</v>
      </c>
      <c r="C19" s="4">
        <v>0.54166666666666663</v>
      </c>
      <c r="D19" s="4">
        <v>0.60416666666666663</v>
      </c>
      <c r="E19" s="4">
        <f t="shared" si="0"/>
        <v>6.25E-2</v>
      </c>
      <c r="F19" s="2">
        <v>0</v>
      </c>
      <c r="G19" s="2">
        <v>1000</v>
      </c>
      <c r="H19" s="2">
        <f t="shared" si="2"/>
        <v>1000</v>
      </c>
      <c r="I19" s="29">
        <f t="shared" ca="1" si="3"/>
        <v>666.66666666666663</v>
      </c>
      <c r="J19" s="27">
        <f t="shared" ca="1" si="1"/>
        <v>1</v>
      </c>
      <c r="K19" s="26"/>
      <c r="O19" s="38" t="str">
        <f>planning!A20</f>
        <v>assemblage roulé br25</v>
      </c>
    </row>
    <row r="20" spans="1:15">
      <c r="A20" s="28" t="s">
        <v>88</v>
      </c>
      <c r="B20" s="3">
        <v>40917</v>
      </c>
      <c r="C20" s="4">
        <v>0.60416666666666663</v>
      </c>
      <c r="D20" s="4">
        <v>0.63888888888888895</v>
      </c>
      <c r="E20" s="4">
        <f t="shared" si="0"/>
        <v>3.4722222222222321E-2</v>
      </c>
      <c r="F20" s="2">
        <v>0</v>
      </c>
      <c r="G20" s="2">
        <v>1000</v>
      </c>
      <c r="H20" s="2">
        <f t="shared" si="2"/>
        <v>1000</v>
      </c>
      <c r="I20" s="29">
        <f t="shared" ca="1" si="3"/>
        <v>1199.9999999999966</v>
      </c>
      <c r="J20" s="27">
        <f t="shared" ca="1" si="1"/>
        <v>1</v>
      </c>
      <c r="K20" s="26"/>
      <c r="O20" s="38" t="str">
        <f>planning!A21</f>
        <v>assemblage ardillon 30 x 10</v>
      </c>
    </row>
    <row r="21" spans="1:15">
      <c r="A21" s="28" t="s">
        <v>27</v>
      </c>
      <c r="B21" s="3">
        <v>40917</v>
      </c>
      <c r="C21" s="4">
        <v>0.63888888888888895</v>
      </c>
      <c r="D21" s="4">
        <v>0.6875</v>
      </c>
      <c r="E21" s="4">
        <f t="shared" si="0"/>
        <v>4.8611111111111049E-2</v>
      </c>
      <c r="F21" s="2">
        <v>300</v>
      </c>
      <c r="G21" s="2">
        <v>383</v>
      </c>
      <c r="H21" s="2">
        <f t="shared" si="2"/>
        <v>83</v>
      </c>
      <c r="I21" s="29">
        <f t="shared" ca="1" si="3"/>
        <v>71.142857142857224</v>
      </c>
      <c r="J21" s="27">
        <f t="shared" ca="1" si="1"/>
        <v>1</v>
      </c>
      <c r="K21" s="26"/>
      <c r="O21" s="38" t="str">
        <f>planning!A22</f>
        <v>assemblage roulé br20</v>
      </c>
    </row>
    <row r="22" spans="1:15">
      <c r="A22" s="28" t="s">
        <v>27</v>
      </c>
      <c r="B22" s="13">
        <v>40918</v>
      </c>
      <c r="C22" s="4">
        <v>0.33333333333333331</v>
      </c>
      <c r="D22" s="4">
        <v>0.36805555555555558</v>
      </c>
      <c r="E22" s="4">
        <f t="shared" si="0"/>
        <v>3.4722222222222265E-2</v>
      </c>
      <c r="F22" s="2">
        <v>383</v>
      </c>
      <c r="G22" s="2">
        <v>444</v>
      </c>
      <c r="H22" s="2">
        <f t="shared" si="2"/>
        <v>61</v>
      </c>
      <c r="I22" s="29">
        <f t="shared" ca="1" si="3"/>
        <v>73.199999999999903</v>
      </c>
      <c r="J22" s="27">
        <f t="shared" ca="1" si="1"/>
        <v>1</v>
      </c>
      <c r="K22" s="26"/>
      <c r="O22" s="38" t="str">
        <f>planning!A23</f>
        <v>assemblage ardillon br20</v>
      </c>
    </row>
    <row r="23" spans="1:15">
      <c r="A23" s="28" t="s">
        <v>27</v>
      </c>
      <c r="B23" s="3">
        <v>40918</v>
      </c>
      <c r="C23" s="4">
        <v>0.36805555555555558</v>
      </c>
      <c r="D23" s="4">
        <v>0.5</v>
      </c>
      <c r="E23" s="4">
        <f t="shared" si="0"/>
        <v>0.13194444444444442</v>
      </c>
      <c r="F23" s="2">
        <v>0</v>
      </c>
      <c r="G23" s="2">
        <v>240</v>
      </c>
      <c r="H23" s="2">
        <f t="shared" si="2"/>
        <v>240</v>
      </c>
      <c r="I23" s="29">
        <f t="shared" ca="1" si="3"/>
        <v>75.789473684210535</v>
      </c>
      <c r="J23" s="27">
        <f t="shared" ca="1" si="1"/>
        <v>1</v>
      </c>
      <c r="K23" s="26"/>
      <c r="O23" s="38" t="str">
        <f>planning!A24</f>
        <v>cadre 40/20 matricage</v>
      </c>
    </row>
    <row r="24" spans="1:15">
      <c r="A24" s="28" t="s">
        <v>27</v>
      </c>
      <c r="B24" s="3">
        <v>40918</v>
      </c>
      <c r="C24" s="4">
        <v>0.5625</v>
      </c>
      <c r="D24" s="4">
        <v>0.6875</v>
      </c>
      <c r="E24" s="4">
        <f t="shared" si="0"/>
        <v>0.125</v>
      </c>
      <c r="F24" s="2">
        <v>240</v>
      </c>
      <c r="G24" s="2">
        <v>452</v>
      </c>
      <c r="H24" s="2">
        <f t="shared" si="2"/>
        <v>212</v>
      </c>
      <c r="I24" s="29">
        <f t="shared" ca="1" si="3"/>
        <v>70.666666666666671</v>
      </c>
      <c r="J24" s="27">
        <f t="shared" ca="1" si="1"/>
        <v>1</v>
      </c>
      <c r="K24" s="26"/>
      <c r="O24" s="38" t="str">
        <f>planning!A25</f>
        <v>cadre 20/15</v>
      </c>
    </row>
    <row r="25" spans="1:15">
      <c r="A25" s="28" t="s">
        <v>27</v>
      </c>
      <c r="B25" s="32">
        <v>40919</v>
      </c>
      <c r="C25" s="4">
        <v>0.33333333333333331</v>
      </c>
      <c r="D25" s="4">
        <v>0.4375</v>
      </c>
      <c r="E25" s="4">
        <f t="shared" si="0"/>
        <v>0.10416666666666669</v>
      </c>
      <c r="F25" s="2">
        <v>452</v>
      </c>
      <c r="G25" s="2">
        <v>645</v>
      </c>
      <c r="H25" s="2">
        <f t="shared" si="2"/>
        <v>193</v>
      </c>
      <c r="I25" s="29">
        <f t="shared" ca="1" si="3"/>
        <v>77.199999999999989</v>
      </c>
      <c r="J25" s="27">
        <f t="shared" ca="1" si="1"/>
        <v>1</v>
      </c>
      <c r="K25" s="26"/>
      <c r="L25" t="s">
        <v>94</v>
      </c>
      <c r="O25" s="38" t="str">
        <f>planning!A26</f>
        <v>gravure murakami</v>
      </c>
    </row>
    <row r="26" spans="1:15">
      <c r="A26" s="28" t="s">
        <v>59</v>
      </c>
      <c r="B26" s="3">
        <v>40919</v>
      </c>
      <c r="C26" s="4">
        <v>0.4375</v>
      </c>
      <c r="D26" s="34">
        <v>0.47916666666666669</v>
      </c>
      <c r="E26" s="4">
        <f t="shared" si="0"/>
        <v>4.1666666666666685E-2</v>
      </c>
      <c r="H26" s="2">
        <f t="shared" si="2"/>
        <v>0</v>
      </c>
      <c r="I26" s="29">
        <f t="shared" ca="1" si="3"/>
        <v>0</v>
      </c>
      <c r="J26" s="27">
        <f t="shared" ca="1" si="1"/>
        <v>1</v>
      </c>
      <c r="K26" s="26"/>
      <c r="L26" t="s">
        <v>93</v>
      </c>
      <c r="O26" s="38" t="str">
        <f>planning!A27</f>
        <v>assemblage pégase</v>
      </c>
    </row>
    <row r="27" spans="1:15">
      <c r="A27" s="28" t="s">
        <v>9</v>
      </c>
      <c r="B27" s="3">
        <v>40919</v>
      </c>
      <c r="C27" s="4">
        <v>0.47916666666666669</v>
      </c>
      <c r="D27" s="34">
        <v>0.48958333333333331</v>
      </c>
      <c r="E27" s="4">
        <f t="shared" si="0"/>
        <v>1.041666666666663E-2</v>
      </c>
      <c r="F27" s="2">
        <v>0</v>
      </c>
      <c r="G27" s="2">
        <v>45</v>
      </c>
      <c r="H27" s="2">
        <f t="shared" si="2"/>
        <v>45</v>
      </c>
      <c r="I27" s="29">
        <f t="shared" ca="1" si="3"/>
        <v>180.00000000000063</v>
      </c>
      <c r="J27" s="27">
        <f t="shared" ca="1" si="1"/>
        <v>1</v>
      </c>
      <c r="K27" s="26"/>
      <c r="L27" t="s">
        <v>95</v>
      </c>
      <c r="O27" s="38" t="str">
        <f>planning!A28</f>
        <v>assemblage renfort enchappe</v>
      </c>
    </row>
    <row r="28" spans="1:15">
      <c r="A28" s="28" t="s">
        <v>96</v>
      </c>
      <c r="B28" s="3">
        <v>40919</v>
      </c>
      <c r="C28" s="4">
        <v>0.49305555555555558</v>
      </c>
      <c r="D28" s="34">
        <v>0.5</v>
      </c>
      <c r="E28" s="4">
        <f t="shared" si="0"/>
        <v>6.9444444444444198E-3</v>
      </c>
      <c r="F28" s="2">
        <v>0</v>
      </c>
      <c r="G28" s="2">
        <v>21</v>
      </c>
      <c r="H28" s="2">
        <f t="shared" si="2"/>
        <v>21</v>
      </c>
      <c r="I28" s="29">
        <f t="shared" ca="1" si="3"/>
        <v>126.00000000000045</v>
      </c>
      <c r="J28" s="27">
        <f t="shared" ca="1" si="1"/>
        <v>1</v>
      </c>
      <c r="K28" s="26"/>
      <c r="O28" s="38" t="str">
        <f>planning!A29</f>
        <v>accroche assiette</v>
      </c>
    </row>
    <row r="29" spans="1:15">
      <c r="A29" s="28" t="s">
        <v>96</v>
      </c>
      <c r="B29" s="3">
        <v>40919</v>
      </c>
      <c r="C29" s="4">
        <v>0.5625</v>
      </c>
      <c r="D29" s="34">
        <v>0.66319444444444442</v>
      </c>
      <c r="E29" s="4">
        <f t="shared" si="0"/>
        <v>0.10069444444444442</v>
      </c>
      <c r="F29" s="2">
        <v>21</v>
      </c>
      <c r="G29" s="2">
        <v>1172</v>
      </c>
      <c r="H29" s="2">
        <f t="shared" si="2"/>
        <v>1151</v>
      </c>
      <c r="I29" s="29">
        <f t="shared" ca="1" si="3"/>
        <v>476.27586206896564</v>
      </c>
      <c r="J29" s="27">
        <f t="shared" ca="1" si="1"/>
        <v>1</v>
      </c>
      <c r="K29" s="26"/>
      <c r="L29" t="s">
        <v>100</v>
      </c>
      <c r="O29" s="38" t="str">
        <f>planning!A30</f>
        <v>gravure rivet</v>
      </c>
    </row>
    <row r="30" spans="1:15">
      <c r="A30" s="28" t="s">
        <v>97</v>
      </c>
      <c r="B30" s="3">
        <v>40919</v>
      </c>
      <c r="C30" s="4">
        <v>0.66319444444444442</v>
      </c>
      <c r="D30" s="34">
        <v>0.6875</v>
      </c>
      <c r="E30" s="4">
        <f t="shared" si="0"/>
        <v>2.430555555555558E-2</v>
      </c>
      <c r="F30" s="2">
        <v>0</v>
      </c>
      <c r="G30" s="2">
        <v>350</v>
      </c>
      <c r="H30" s="2">
        <f t="shared" si="2"/>
        <v>350</v>
      </c>
      <c r="I30" s="29">
        <f t="shared" ca="1" si="3"/>
        <v>599.99999999999943</v>
      </c>
      <c r="J30" s="27">
        <f t="shared" ca="1" si="1"/>
        <v>1</v>
      </c>
      <c r="K30" s="26"/>
      <c r="O30" s="38" t="str">
        <f>planning!A31</f>
        <v>découpe en 2 crèche sifflet</v>
      </c>
    </row>
    <row r="31" spans="1:15">
      <c r="A31" s="28" t="s">
        <v>97</v>
      </c>
      <c r="B31" s="32">
        <v>40920</v>
      </c>
      <c r="C31" s="34">
        <v>0.33333333333333331</v>
      </c>
      <c r="D31" s="34">
        <v>0.38541666666666669</v>
      </c>
      <c r="E31" s="4">
        <f t="shared" si="0"/>
        <v>5.208333333333337E-2</v>
      </c>
      <c r="F31" s="2">
        <v>350</v>
      </c>
      <c r="G31" s="2">
        <v>1175</v>
      </c>
      <c r="H31" s="2">
        <f t="shared" si="2"/>
        <v>825</v>
      </c>
      <c r="I31" s="29">
        <f t="shared" ca="1" si="3"/>
        <v>659.99999999999955</v>
      </c>
      <c r="J31" s="27">
        <f t="shared" ca="1" si="1"/>
        <v>1</v>
      </c>
      <c r="K31" s="26"/>
      <c r="O31" s="38" t="str">
        <f>planning!A32</f>
        <v>plaque inventeur pm</v>
      </c>
    </row>
    <row r="32" spans="1:15">
      <c r="A32" s="28" t="s">
        <v>96</v>
      </c>
      <c r="B32" s="3">
        <v>40920</v>
      </c>
      <c r="C32" s="34">
        <v>0.38541666666666669</v>
      </c>
      <c r="D32" s="34">
        <v>0.44097222222222227</v>
      </c>
      <c r="E32" s="4">
        <f>D32-C32+IF(C32&gt;D32,1)</f>
        <v>5.555555555555558E-2</v>
      </c>
      <c r="F32" s="2">
        <v>1172</v>
      </c>
      <c r="G32" s="2">
        <v>1995</v>
      </c>
      <c r="H32" s="2">
        <f t="shared" si="2"/>
        <v>823</v>
      </c>
      <c r="I32" s="29">
        <f t="shared" ca="1" si="3"/>
        <v>617.24999999999977</v>
      </c>
      <c r="J32" s="27">
        <f t="shared" ca="1" si="1"/>
        <v>1</v>
      </c>
      <c r="K32" s="26"/>
      <c r="O32" s="38" t="str">
        <f>planning!A33</f>
        <v>rail ouvert coté 1</v>
      </c>
    </row>
    <row r="33" spans="1:15">
      <c r="A33" s="28" t="s">
        <v>97</v>
      </c>
      <c r="B33" s="3">
        <v>40920</v>
      </c>
      <c r="C33" s="34">
        <v>0.44097222222222227</v>
      </c>
      <c r="D33" s="34">
        <v>0.49305555555555558</v>
      </c>
      <c r="E33" s="4">
        <f>D33-C33+IF(C33&gt;D33,1)</f>
        <v>5.2083333333333315E-2</v>
      </c>
      <c r="F33" s="2">
        <v>1175</v>
      </c>
      <c r="G33" s="2">
        <v>1995</v>
      </c>
      <c r="H33" s="2">
        <f t="shared" si="2"/>
        <v>820</v>
      </c>
      <c r="I33" s="29">
        <f t="shared" ca="1" si="3"/>
        <v>656.00000000000023</v>
      </c>
      <c r="J33" s="27">
        <f t="shared" ca="1" si="1"/>
        <v>1</v>
      </c>
      <c r="K33" s="26"/>
      <c r="O33" s="38" t="str">
        <f>planning!A34</f>
        <v>rail ouvert fond</v>
      </c>
    </row>
    <row r="34" spans="1:15">
      <c r="A34" s="28" t="s">
        <v>28</v>
      </c>
      <c r="B34" s="3">
        <v>40920</v>
      </c>
      <c r="C34" s="34">
        <v>0.49652777777777773</v>
      </c>
      <c r="D34" s="34">
        <v>0.5</v>
      </c>
      <c r="E34" s="4">
        <f>D34-C34+IF(C34&gt;D34,1)</f>
        <v>3.4722222222222654E-3</v>
      </c>
      <c r="F34" s="2">
        <v>0</v>
      </c>
      <c r="G34" s="2">
        <v>333</v>
      </c>
      <c r="H34" s="2">
        <f t="shared" si="2"/>
        <v>333</v>
      </c>
      <c r="I34" s="29">
        <f t="shared" ca="1" si="3"/>
        <v>3995.9999999999504</v>
      </c>
      <c r="J34" s="27">
        <f t="shared" ca="1" si="1"/>
        <v>1</v>
      </c>
      <c r="K34" s="26"/>
      <c r="O34" s="38" t="str">
        <f>planning!A35</f>
        <v>assemblage clips chaussure</v>
      </c>
    </row>
    <row r="35" spans="1:15">
      <c r="A35" s="28" t="s">
        <v>28</v>
      </c>
      <c r="B35" s="3">
        <v>40920</v>
      </c>
      <c r="C35" s="34">
        <v>0.5625</v>
      </c>
      <c r="D35" s="34">
        <v>0.6875</v>
      </c>
      <c r="E35" s="4">
        <f t="shared" ref="E35:E38" si="4">D35-C35+IF(C35&gt;D35,1)</f>
        <v>0.125</v>
      </c>
      <c r="F35" s="2">
        <v>333</v>
      </c>
      <c r="G35" s="2">
        <v>30170</v>
      </c>
      <c r="H35" s="2">
        <f t="shared" si="2"/>
        <v>29837</v>
      </c>
      <c r="I35" s="29">
        <f ca="1">IF(OR(VALUE(E35)=0,ISERROR(J35),VALUE(J35)=0),"",(H35*60/(E35*1440))/J35)</f>
        <v>9945.6666666666661</v>
      </c>
      <c r="J35" s="27">
        <f t="shared" ca="1" si="1"/>
        <v>1</v>
      </c>
      <c r="K35" s="26"/>
      <c r="O35" s="38" t="str">
        <f>planning!A36</f>
        <v>découpe E plate</v>
      </c>
    </row>
    <row r="36" spans="1:15">
      <c r="A36" s="28" t="s">
        <v>28</v>
      </c>
      <c r="B36" s="32">
        <v>40921</v>
      </c>
      <c r="C36" s="34">
        <v>0.33333333333333331</v>
      </c>
      <c r="D36" s="34">
        <v>0.47222222222222227</v>
      </c>
      <c r="E36" s="4">
        <f t="shared" si="4"/>
        <v>0.13888888888888895</v>
      </c>
      <c r="F36" s="2">
        <v>30170</v>
      </c>
      <c r="G36" s="2">
        <v>60600</v>
      </c>
      <c r="H36" s="2">
        <f t="shared" si="2"/>
        <v>30430</v>
      </c>
      <c r="I36" s="29">
        <f t="shared" ca="1" si="3"/>
        <v>9128.9999999999964</v>
      </c>
      <c r="J36" s="27">
        <f t="shared" ca="1" si="1"/>
        <v>1</v>
      </c>
      <c r="K36" s="26"/>
      <c r="O36" s="38" t="str">
        <f>planning!A37</f>
        <v>vernis</v>
      </c>
    </row>
    <row r="37" spans="1:15">
      <c r="A37" s="28"/>
      <c r="B37" s="3">
        <v>40921</v>
      </c>
      <c r="E37" s="4">
        <f t="shared" si="4"/>
        <v>0</v>
      </c>
      <c r="I37" s="29" t="str">
        <f t="shared" si="3"/>
        <v/>
      </c>
      <c r="J37" s="27">
        <f t="shared" si="1"/>
        <v>1</v>
      </c>
      <c r="K37" s="26"/>
      <c r="O37" s="38" t="str">
        <f>planning!A38</f>
        <v>cambrage tube</v>
      </c>
    </row>
    <row r="38" spans="1:15">
      <c r="A38" s="28"/>
      <c r="E38" s="4">
        <f t="shared" si="4"/>
        <v>0</v>
      </c>
      <c r="I38" s="29" t="str">
        <f t="shared" si="3"/>
        <v/>
      </c>
      <c r="J38" s="27">
        <f t="shared" si="1"/>
        <v>1</v>
      </c>
      <c r="K38" s="26"/>
      <c r="O38" s="38" t="str">
        <f>planning!A39</f>
        <v>gravure crèche</v>
      </c>
    </row>
    <row r="39" spans="1:15">
      <c r="A39" s="28"/>
      <c r="I39" s="29" t="str">
        <f t="shared" si="3"/>
        <v/>
      </c>
      <c r="J39" s="27">
        <f t="shared" si="1"/>
        <v>1</v>
      </c>
      <c r="K39" s="26"/>
      <c r="O39" s="38" t="str">
        <f>planning!A40</f>
        <v>rail ouvert coté 2</v>
      </c>
    </row>
    <row r="40" spans="1:15">
      <c r="A40" s="28"/>
      <c r="I40" s="29" t="str">
        <f t="shared" si="3"/>
        <v/>
      </c>
      <c r="J40" s="27">
        <f t="shared" si="1"/>
        <v>1</v>
      </c>
      <c r="K40" s="26"/>
      <c r="O40" s="38" t="str">
        <f>planning!A41</f>
        <v>soufflage godet</v>
      </c>
    </row>
    <row r="41" spans="1:15">
      <c r="A41" s="28"/>
      <c r="I41" s="29" t="str">
        <f t="shared" si="3"/>
        <v/>
      </c>
      <c r="J41" s="27">
        <f t="shared" si="1"/>
        <v>1</v>
      </c>
      <c r="K41" s="26"/>
      <c r="O41" s="38" t="str">
        <f>planning!A42</f>
        <v>divers</v>
      </c>
    </row>
    <row r="42" spans="1:15">
      <c r="A42" s="28"/>
      <c r="I42" s="29" t="str">
        <f t="shared" si="3"/>
        <v/>
      </c>
      <c r="J42" s="27">
        <f t="shared" si="1"/>
        <v>1</v>
      </c>
      <c r="K42" s="26"/>
      <c r="O42" s="39" t="str">
        <f>planning!A43</f>
        <v>flan équerre halton</v>
      </c>
    </row>
    <row r="43" spans="1:15">
      <c r="A43" s="28"/>
      <c r="I43" s="29" t="str">
        <f t="shared" si="3"/>
        <v/>
      </c>
      <c r="J43" s="27">
        <f t="shared" si="1"/>
        <v>1</v>
      </c>
      <c r="K43" s="26"/>
      <c r="O43" s="39" t="str">
        <f>planning!A44</f>
        <v>cambrage équerre halton</v>
      </c>
    </row>
    <row r="44" spans="1:15">
      <c r="A44" s="28"/>
      <c r="I44" s="29" t="str">
        <f t="shared" si="3"/>
        <v/>
      </c>
      <c r="J44" s="27">
        <f t="shared" si="1"/>
        <v>1</v>
      </c>
      <c r="K44" s="26"/>
      <c r="O44" s="38" t="str">
        <f>planning!A45</f>
        <v>clip de cisaillement</v>
      </c>
    </row>
    <row r="45" spans="1:15">
      <c r="A45" s="28"/>
      <c r="I45" s="29" t="str">
        <f t="shared" si="3"/>
        <v/>
      </c>
      <c r="J45" s="27">
        <f t="shared" si="1"/>
        <v>1</v>
      </c>
      <c r="K45" s="26"/>
      <c r="O45" s="38" t="str">
        <f>planning!A46</f>
        <v>godet FAP 5C</v>
      </c>
    </row>
    <row r="46" spans="1:15">
      <c r="A46" s="28"/>
      <c r="I46" s="29" t="str">
        <f t="shared" si="3"/>
        <v/>
      </c>
      <c r="J46" s="27">
        <f t="shared" si="1"/>
        <v>1</v>
      </c>
      <c r="K46" s="26"/>
      <c r="O46" s="38" t="str">
        <f>planning!A47</f>
        <v>godet 50 x 50</v>
      </c>
    </row>
    <row r="47" spans="1:15">
      <c r="A47" s="28"/>
      <c r="I47" s="29" t="str">
        <f t="shared" si="3"/>
        <v/>
      </c>
      <c r="J47" s="27">
        <f t="shared" si="1"/>
        <v>1</v>
      </c>
      <c r="K47" s="26"/>
      <c r="O47" s="38" t="str">
        <f>planning!A48</f>
        <v>entretoise bora Ø 3,2</v>
      </c>
    </row>
    <row r="48" spans="1:15">
      <c r="A48" s="28"/>
      <c r="I48" s="29" t="str">
        <f t="shared" si="3"/>
        <v/>
      </c>
      <c r="J48" s="27">
        <f t="shared" si="1"/>
        <v>1</v>
      </c>
      <c r="K48" s="26"/>
      <c r="O48" s="38" t="str">
        <f>planning!A49</f>
        <v>entretoise bora Ø 4,2</v>
      </c>
    </row>
    <row r="49" spans="1:15">
      <c r="A49" s="28"/>
      <c r="I49" s="29" t="str">
        <f t="shared" si="3"/>
        <v/>
      </c>
      <c r="J49" s="27">
        <f t="shared" si="1"/>
        <v>1</v>
      </c>
      <c r="K49" s="26"/>
      <c r="O49" s="38" t="str">
        <f>planning!A50</f>
        <v>entretoise bora encoche</v>
      </c>
    </row>
    <row r="50" spans="1:15">
      <c r="A50" s="28"/>
      <c r="I50" s="29" t="str">
        <f t="shared" si="3"/>
        <v/>
      </c>
      <c r="J50" s="27">
        <f t="shared" si="1"/>
        <v>1</v>
      </c>
      <c r="K50" s="26"/>
      <c r="O50" s="38" t="str">
        <f>planning!A51</f>
        <v>entretoise bora cambrage</v>
      </c>
    </row>
    <row r="51" spans="1:15">
      <c r="A51" s="28"/>
      <c r="I51" s="29" t="str">
        <f t="shared" si="3"/>
        <v/>
      </c>
      <c r="J51" s="27">
        <f t="shared" si="1"/>
        <v>1</v>
      </c>
      <c r="K51" s="26"/>
      <c r="O51" s="38" t="str">
        <f>planning!A52</f>
        <v>godet éclat poudre soleil</v>
      </c>
    </row>
    <row r="52" spans="1:15">
      <c r="A52" s="28"/>
      <c r="I52" s="29" t="str">
        <f t="shared" si="3"/>
        <v/>
      </c>
      <c r="J52" s="27">
        <f t="shared" si="1"/>
        <v>1</v>
      </c>
      <c r="K52" s="26"/>
      <c r="O52" s="38" t="str">
        <f>planning!A53</f>
        <v>halton patte 50x50</v>
      </c>
    </row>
    <row r="53" spans="1:15">
      <c r="A53" s="28"/>
      <c r="I53" s="29" t="str">
        <f t="shared" si="3"/>
        <v/>
      </c>
      <c r="J53" s="27">
        <f t="shared" si="1"/>
        <v>1</v>
      </c>
      <c r="K53" s="26"/>
      <c r="O53" s="38">
        <f>planning!A86</f>
        <v>0</v>
      </c>
    </row>
    <row r="54" spans="1:15">
      <c r="A54" s="28"/>
      <c r="I54" s="29" t="str">
        <f t="shared" si="3"/>
        <v/>
      </c>
      <c r="J54" s="27">
        <f t="shared" si="1"/>
        <v>1</v>
      </c>
      <c r="K54" s="26"/>
      <c r="O54" s="38" t="str">
        <f>planning!A55</f>
        <v>clip coulisse</v>
      </c>
    </row>
    <row r="55" spans="1:15">
      <c r="A55" s="28"/>
      <c r="I55" s="29" t="str">
        <f t="shared" si="3"/>
        <v/>
      </c>
      <c r="J55" s="27">
        <f t="shared" si="1"/>
        <v>1</v>
      </c>
      <c r="K55" s="26"/>
      <c r="O55" s="38" t="str">
        <f>planning!A56</f>
        <v>godet teint 48,5 x 43,5</v>
      </c>
    </row>
    <row r="56" spans="1:15">
      <c r="A56" s="28"/>
      <c r="I56" s="29" t="str">
        <f t="shared" si="3"/>
        <v/>
      </c>
      <c r="J56" s="27">
        <f t="shared" si="1"/>
        <v>1</v>
      </c>
      <c r="K56" s="26"/>
      <c r="O56" s="38">
        <f>planning!A57</f>
        <v>0</v>
      </c>
    </row>
    <row r="57" spans="1:15">
      <c r="A57" s="28"/>
      <c r="I57" s="29" t="str">
        <f t="shared" si="3"/>
        <v/>
      </c>
      <c r="J57" s="27">
        <f t="shared" si="1"/>
        <v>1</v>
      </c>
      <c r="K57" s="26"/>
      <c r="O57" s="38">
        <f>planning!A58</f>
        <v>0</v>
      </c>
    </row>
    <row r="58" spans="1:15">
      <c r="I58" s="29" t="str">
        <f t="shared" si="3"/>
        <v/>
      </c>
      <c r="J58" s="27">
        <f t="shared" si="1"/>
        <v>1</v>
      </c>
      <c r="K58" s="26"/>
    </row>
  </sheetData>
  <phoneticPr fontId="13" type="noConversion"/>
  <dataValidations count="3">
    <dataValidation type="list" allowBlank="1" showInputMessage="1" showErrorMessage="1" sqref="A2:A7">
      <formula1>$O$1:$O$41</formula1>
    </dataValidation>
    <dataValidation type="list" allowBlank="1" showInputMessage="1" showErrorMessage="1" sqref="A9:A57">
      <formula1>$O$1:$O$51</formula1>
    </dataValidation>
    <dataValidation type="list" allowBlank="1" showInputMessage="1" showErrorMessage="1" sqref="A8">
      <formula1>$O$1:$O$63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planning</vt:lpstr>
      <vt:lpstr>suivi sandrine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Van Goethem</dc:creator>
  <cp:lastModifiedBy>Administrateur</cp:lastModifiedBy>
  <dcterms:created xsi:type="dcterms:W3CDTF">2011-12-28T10:27:25Z</dcterms:created>
  <dcterms:modified xsi:type="dcterms:W3CDTF">2012-01-13T12:40:26Z</dcterms:modified>
</cp:coreProperties>
</file>