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60" windowWidth="19320" windowHeight="8190"/>
  </bookViews>
  <sheets>
    <sheet name="CLIENTS A B C" sheetId="3" r:id="rId1"/>
    <sheet name="ANALYSE" sheetId="4" r:id="rId2"/>
    <sheet name="PLANNING DE VISTES" sheetId="5" r:id="rId3"/>
  </sheets>
  <definedNames>
    <definedName name="_xlnm._FilterDatabase" localSheetId="0" hidden="1">'CLIENTS A B C'!$A$10:$G$10</definedName>
    <definedName name="_xlnm.Print_Titles" localSheetId="0">'CLIENTS A B C'!$1:$10</definedName>
    <definedName name="_xlnm.Print_Area" localSheetId="1">ANALYSE!$A$2:$H$34</definedName>
    <definedName name="_xlnm.Print_Area" localSheetId="0">'CLIENTS A B C'!$A$2:$G$82</definedName>
  </definedNames>
  <calcPr calcId="125725" fullCalcOnLoad="1"/>
</workbook>
</file>

<file path=xl/calcChain.xml><?xml version="1.0" encoding="utf-8"?>
<calcChain xmlns="http://schemas.openxmlformats.org/spreadsheetml/2006/main">
  <c r="K3" i="5"/>
  <c r="E12" i="3"/>
  <c r="F12"/>
  <c r="E13"/>
  <c r="F13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E23"/>
  <c r="F23"/>
  <c r="E24"/>
  <c r="F24"/>
  <c r="E25"/>
  <c r="F25"/>
  <c r="E26"/>
  <c r="F26"/>
  <c r="E27"/>
  <c r="F27"/>
  <c r="E28"/>
  <c r="F28"/>
  <c r="E29"/>
  <c r="F29"/>
  <c r="E30"/>
  <c r="F30"/>
  <c r="E31"/>
  <c r="F31"/>
  <c r="E32"/>
  <c r="F32"/>
  <c r="E33"/>
  <c r="F33"/>
  <c r="E34"/>
  <c r="F34"/>
  <c r="E35"/>
  <c r="F35"/>
  <c r="E36"/>
  <c r="F36"/>
  <c r="E37"/>
  <c r="F37"/>
  <c r="E38"/>
  <c r="F38"/>
  <c r="E39"/>
  <c r="F39"/>
  <c r="E40"/>
  <c r="F40"/>
  <c r="E41"/>
  <c r="F41"/>
  <c r="E42"/>
  <c r="F42"/>
  <c r="E43"/>
  <c r="F43"/>
  <c r="E44"/>
  <c r="F44"/>
  <c r="E45"/>
  <c r="F45"/>
  <c r="E46"/>
  <c r="F46"/>
  <c r="E47"/>
  <c r="F47"/>
  <c r="E48"/>
  <c r="F48"/>
  <c r="E49"/>
  <c r="F49"/>
  <c r="E50"/>
  <c r="F50"/>
  <c r="E51"/>
  <c r="F51"/>
  <c r="E52"/>
  <c r="F52"/>
  <c r="E53"/>
  <c r="F53"/>
  <c r="E54"/>
  <c r="F54"/>
  <c r="E55"/>
  <c r="F55"/>
  <c r="E56"/>
  <c r="F56"/>
  <c r="E57"/>
  <c r="F57"/>
  <c r="E58"/>
  <c r="F58"/>
  <c r="E59"/>
  <c r="F59"/>
  <c r="E60"/>
  <c r="F60"/>
  <c r="E61"/>
  <c r="F61"/>
  <c r="E62"/>
  <c r="F62"/>
  <c r="E63"/>
  <c r="F63"/>
  <c r="E64"/>
  <c r="F64"/>
  <c r="E65"/>
  <c r="F65"/>
  <c r="E66"/>
  <c r="F66"/>
  <c r="E67"/>
  <c r="F67"/>
  <c r="E68"/>
  <c r="F68"/>
  <c r="E69"/>
  <c r="F69"/>
  <c r="E70"/>
  <c r="F70"/>
  <c r="E71"/>
  <c r="F71"/>
  <c r="E72"/>
  <c r="F72"/>
  <c r="E73"/>
  <c r="F73"/>
  <c r="E74"/>
  <c r="F74"/>
  <c r="E75"/>
  <c r="F75"/>
  <c r="E76"/>
  <c r="F76"/>
  <c r="E77"/>
  <c r="F77"/>
  <c r="E78"/>
  <c r="F78"/>
  <c r="E79"/>
  <c r="F79"/>
  <c r="E80"/>
  <c r="F80"/>
  <c r="E81"/>
  <c r="F81"/>
  <c r="E82"/>
  <c r="F82"/>
  <c r="F11"/>
  <c r="E11"/>
  <c r="B2"/>
  <c r="B1" i="5"/>
  <c r="L7"/>
  <c r="A2" i="4"/>
  <c r="D2" i="3"/>
  <c r="B7"/>
  <c r="A4" i="4" s="1"/>
  <c r="E4" i="3"/>
  <c r="D11"/>
  <c r="E6"/>
  <c r="A20" i="4"/>
  <c r="A18"/>
  <c r="A16"/>
  <c r="K14"/>
  <c r="K15"/>
  <c r="A7"/>
  <c r="E20"/>
  <c r="E18"/>
  <c r="E16"/>
  <c r="D12" i="3" l="1"/>
  <c r="D13" l="1"/>
  <c r="D14" l="1"/>
  <c r="D15" l="1"/>
  <c r="D16" l="1"/>
  <c r="D17" l="1"/>
  <c r="D18" l="1"/>
  <c r="D19" l="1"/>
  <c r="D20" l="1"/>
  <c r="D21" l="1"/>
  <c r="D22" l="1"/>
  <c r="D23" l="1"/>
  <c r="D24" l="1"/>
  <c r="D25" l="1"/>
  <c r="D26" l="1"/>
  <c r="D27" l="1"/>
  <c r="D28" l="1"/>
  <c r="D29" l="1"/>
  <c r="D30" l="1"/>
  <c r="D31" l="1"/>
  <c r="D32" s="1"/>
  <c r="D33" l="1"/>
  <c r="D34" l="1"/>
  <c r="D35" l="1"/>
  <c r="D36" l="1"/>
  <c r="D37" l="1"/>
  <c r="D38" l="1"/>
  <c r="D39" l="1"/>
  <c r="D40" l="1"/>
  <c r="D41" l="1"/>
  <c r="D42" l="1"/>
  <c r="D43" l="1"/>
  <c r="D44" l="1"/>
  <c r="D45" l="1"/>
  <c r="D46" l="1"/>
  <c r="D47" l="1"/>
  <c r="D48" l="1"/>
  <c r="D49" l="1"/>
  <c r="D50" l="1"/>
  <c r="D51" l="1"/>
  <c r="D52" l="1"/>
  <c r="D53" l="1"/>
  <c r="D54" l="1"/>
  <c r="D55" l="1"/>
  <c r="D56" l="1"/>
  <c r="D57" l="1"/>
  <c r="D58" l="1"/>
  <c r="D59" l="1"/>
  <c r="D60" l="1"/>
  <c r="D61" l="1"/>
  <c r="D62" l="1"/>
  <c r="D63" l="1"/>
  <c r="D64" l="1"/>
  <c r="D65" l="1"/>
  <c r="D66" l="1"/>
  <c r="D67" l="1"/>
  <c r="D68" l="1"/>
  <c r="D69" l="1"/>
  <c r="D70" l="1"/>
  <c r="D71" l="1"/>
  <c r="D72" l="1"/>
  <c r="D73" l="1"/>
  <c r="D74" l="1"/>
  <c r="D75" l="1"/>
  <c r="D76" l="1"/>
  <c r="D77" l="1"/>
  <c r="D78" l="1"/>
  <c r="G78" l="1"/>
  <c r="D79"/>
  <c r="G11"/>
  <c r="G12"/>
  <c r="G14"/>
  <c r="G15"/>
  <c r="G16"/>
  <c r="G18"/>
  <c r="G19"/>
  <c r="G20"/>
  <c r="G22"/>
  <c r="G23"/>
  <c r="G24"/>
  <c r="G26"/>
  <c r="G27"/>
  <c r="G28"/>
  <c r="G30"/>
  <c r="G31"/>
  <c r="G32"/>
  <c r="G34"/>
  <c r="G35"/>
  <c r="G36"/>
  <c r="G39"/>
  <c r="G40"/>
  <c r="G42"/>
  <c r="G43"/>
  <c r="G44"/>
  <c r="G46"/>
  <c r="G47"/>
  <c r="G48"/>
  <c r="G50"/>
  <c r="G51"/>
  <c r="G52"/>
  <c r="G54"/>
  <c r="G55"/>
  <c r="G56"/>
  <c r="G58"/>
  <c r="G59"/>
  <c r="G60"/>
  <c r="G62"/>
  <c r="G63"/>
  <c r="G64"/>
  <c r="G66"/>
  <c r="G67"/>
  <c r="G68"/>
  <c r="G70"/>
  <c r="G71"/>
  <c r="G72"/>
  <c r="G74"/>
  <c r="G75"/>
  <c r="G76"/>
  <c r="G13"/>
  <c r="G17"/>
  <c r="G21"/>
  <c r="G25"/>
  <c r="G29"/>
  <c r="G33"/>
  <c r="G37"/>
  <c r="G38"/>
  <c r="G41"/>
  <c r="G45"/>
  <c r="G49"/>
  <c r="G53"/>
  <c r="G57"/>
  <c r="G61"/>
  <c r="G65"/>
  <c r="G69"/>
  <c r="G73"/>
  <c r="G77"/>
  <c r="G79" l="1"/>
  <c r="D80"/>
  <c r="G80" l="1"/>
  <c r="D81"/>
  <c r="B4" l="1"/>
  <c r="G81"/>
  <c r="D82"/>
  <c r="G82" s="1"/>
  <c r="O5" i="5" l="1"/>
  <c r="C18" i="4"/>
  <c r="G18" s="1"/>
  <c r="H18" s="1"/>
  <c r="M5" i="5" s="1"/>
  <c r="C4" i="3"/>
  <c r="B18" i="4" s="1"/>
  <c r="L5" i="5" s="1"/>
  <c r="B3" i="3"/>
  <c r="B6"/>
  <c r="O6" i="5" l="1"/>
  <c r="C20" i="4"/>
  <c r="G20" s="1"/>
  <c r="H20" s="1"/>
  <c r="M6" i="5" s="1"/>
  <c r="C6" i="3"/>
  <c r="B20" i="4" s="1"/>
  <c r="L6" i="5" s="1"/>
  <c r="O4"/>
  <c r="C16" i="4"/>
  <c r="C3" i="3"/>
  <c r="B16" i="4" s="1"/>
  <c r="L4" i="5" s="1"/>
  <c r="B5" i="3"/>
  <c r="C5" s="1"/>
  <c r="C22" i="4" l="1"/>
  <c r="G16"/>
  <c r="H16" l="1"/>
  <c r="M4" i="5" s="1"/>
  <c r="G22" i="4"/>
  <c r="H22" l="1"/>
  <c r="G24"/>
  <c r="H24" s="1"/>
  <c r="M7" i="5" s="1"/>
  <c r="M9" s="1"/>
  <c r="H27" i="4" l="1"/>
  <c r="G27"/>
  <c r="A5" l="1"/>
  <c r="D33" s="1"/>
  <c r="D34" s="1"/>
  <c r="G6"/>
</calcChain>
</file>

<file path=xl/comments1.xml><?xml version="1.0" encoding="utf-8"?>
<comments xmlns="http://schemas.openxmlformats.org/spreadsheetml/2006/main">
  <authors>
    <author>David Nicoli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David :</t>
        </r>
        <r>
          <rPr>
            <sz val="9"/>
            <color indexed="81"/>
            <rFont val="Tahoma"/>
            <family val="2"/>
          </rPr>
          <t xml:space="preserve">
Si vous pouvez m'aider à faire en sorte que le résultat s'affiche tout seul. Exemple : le dernier client "A" alors decaler de deux celulles a gauche et renvoyer le %</t>
        </r>
      </text>
    </comment>
  </commentList>
</comments>
</file>

<file path=xl/comments2.xml><?xml version="1.0" encoding="utf-8"?>
<comments xmlns="http://schemas.openxmlformats.org/spreadsheetml/2006/main">
  <authors>
    <author>David Nicoli</author>
  </authors>
  <commentList>
    <comment ref="K2" authorId="0">
      <text>
        <r>
          <rPr>
            <b/>
            <sz val="9"/>
            <color indexed="81"/>
            <rFont val="Tahoma"/>
            <family val="2"/>
          </rPr>
          <t>David Nicoli: Si ce nombre pouvait être arrondi...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0" authorId="0">
      <text>
        <r>
          <rPr>
            <b/>
            <sz val="9"/>
            <color indexed="81"/>
            <rFont val="Tahoma"/>
            <family val="2"/>
          </rPr>
          <t>David:</t>
        </r>
        <r>
          <rPr>
            <sz val="9"/>
            <color indexed="81"/>
            <rFont val="Tahoma"/>
            <family val="2"/>
          </rPr>
          <t xml:space="preserve">
Comment remplir ce tableau avec le nom des clients  A B C tout en respectant le nombre de visites a faire. Juste ci-dessus?
Je m'y perd.</t>
        </r>
      </text>
    </comment>
  </commentList>
</comments>
</file>

<file path=xl/sharedStrings.xml><?xml version="1.0" encoding="utf-8"?>
<sst xmlns="http://schemas.openxmlformats.org/spreadsheetml/2006/main" count="84" uniqueCount="63">
  <si>
    <t>TOTAL</t>
  </si>
  <si>
    <t>C.A.</t>
  </si>
  <si>
    <t>CLIENT</t>
  </si>
  <si>
    <t>CA CUMUL</t>
  </si>
  <si>
    <t>CLIENTS</t>
  </si>
  <si>
    <t>DECROISSANT</t>
  </si>
  <si>
    <t>% DECR</t>
  </si>
  <si>
    <t>A</t>
  </si>
  <si>
    <t>B</t>
  </si>
  <si>
    <t>A+B</t>
  </si>
  <si>
    <t>C</t>
  </si>
  <si>
    <t>% CLIENT C.A</t>
  </si>
  <si>
    <t>REPARTITION DES VISITES SELON LES CATEGORIES DE CLIENTS</t>
  </si>
  <si>
    <t>CATEGORIE</t>
  </si>
  <si>
    <t>NOMBRE</t>
  </si>
  <si>
    <t>VISITES /</t>
  </si>
  <si>
    <t>DE VISITES</t>
  </si>
  <si>
    <t>SEMAINE</t>
  </si>
  <si>
    <t>par AN</t>
  </si>
  <si>
    <t>de la catégorie</t>
  </si>
  <si>
    <t>TOTAL VISITES / AN :</t>
  </si>
  <si>
    <t>des clients générent</t>
  </si>
  <si>
    <t>du C.A en 2011</t>
  </si>
  <si>
    <t>jours : 366</t>
  </si>
  <si>
    <t>jours ouvrés : 253</t>
  </si>
  <si>
    <t>jours fériés : 9</t>
  </si>
  <si>
    <t>jours de RTT : 13</t>
  </si>
  <si>
    <t>jours de C.P : 30</t>
  </si>
  <si>
    <t>bureau : 41</t>
  </si>
  <si>
    <t xml:space="preserve">Jours Terrain : </t>
  </si>
  <si>
    <t>soit en semaine :</t>
  </si>
  <si>
    <t>%</t>
  </si>
  <si>
    <t>Visite par jours</t>
  </si>
  <si>
    <t>JOURS DE TERRAIN / SEMAINE</t>
  </si>
  <si>
    <t>SEMAINES DE TERRAIN / AN</t>
  </si>
  <si>
    <t>VISITES PAR AN</t>
  </si>
  <si>
    <t>Visites par Client</t>
  </si>
  <si>
    <t>SOUS TOTAL</t>
  </si>
  <si>
    <t xml:space="preserve">Pour réussir à tenir une moyenne réelle de </t>
  </si>
  <si>
    <t>visites par jour,</t>
  </si>
  <si>
    <t>il faut en permanence en programmer</t>
  </si>
  <si>
    <t>toutes les x sem</t>
  </si>
  <si>
    <t>Les catégories de clients correspondent à leur historique</t>
  </si>
  <si>
    <t>et non à leur potentiel</t>
  </si>
  <si>
    <t>PART PROSPECTION :</t>
  </si>
  <si>
    <t>Comptes en portefeuille</t>
  </si>
  <si>
    <t>LUNDI</t>
  </si>
  <si>
    <t>MARDI</t>
  </si>
  <si>
    <t>MERCREDI</t>
  </si>
  <si>
    <t>JEUDI</t>
  </si>
  <si>
    <t>VENDREDI</t>
  </si>
  <si>
    <t>VIS./SEM.</t>
  </si>
  <si>
    <t>Obj.</t>
  </si>
  <si>
    <t>Réel</t>
  </si>
  <si>
    <t>VIS. CUMUL</t>
  </si>
  <si>
    <t>VISITE / SEM</t>
  </si>
  <si>
    <t>P</t>
  </si>
  <si>
    <t>total</t>
  </si>
  <si>
    <t>NBR clie. Cat</t>
  </si>
  <si>
    <t>MATIN</t>
  </si>
  <si>
    <t>A-M</t>
  </si>
  <si>
    <t>BUREAU</t>
  </si>
  <si>
    <t>Cat</t>
  </si>
</sst>
</file>

<file path=xl/styles.xml><?xml version="1.0" encoding="utf-8"?>
<styleSheet xmlns="http://schemas.openxmlformats.org/spreadsheetml/2006/main">
  <numFmts count="5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0.0%"/>
    <numFmt numFmtId="169" formatCode="#,##0.0_ ;[Red]\-#,##0.0\ "/>
    <numFmt numFmtId="170" formatCode="0.0"/>
  </numFmts>
  <fonts count="22">
    <font>
      <sz val="12"/>
      <color theme="1"/>
      <name val="Calibri"/>
      <family val="2"/>
      <scheme val="minor"/>
    </font>
    <font>
      <sz val="12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i/>
      <u/>
      <sz val="16"/>
      <color indexed="10"/>
      <name val="Arial"/>
      <family val="2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rgb="FF666666"/>
      <name val="Trebuchet MS"/>
      <family val="2"/>
    </font>
    <font>
      <b/>
      <sz val="14.4"/>
      <color rgb="FFFF0000"/>
      <name val="Arial"/>
      <family val="2"/>
    </font>
    <font>
      <sz val="10"/>
      <color rgb="FFFF0000"/>
      <name val="Arial"/>
      <family val="2"/>
    </font>
    <font>
      <b/>
      <sz val="18"/>
      <color theme="1"/>
      <name val="Calibri"/>
      <family val="2"/>
      <scheme val="minor"/>
    </font>
    <font>
      <b/>
      <sz val="9"/>
      <color rgb="FF666666"/>
      <name val="Trebuchet MS"/>
      <family val="2"/>
    </font>
    <font>
      <sz val="18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FF0000"/>
      <name val="Arial"/>
      <family val="2"/>
    </font>
    <font>
      <sz val="11"/>
      <color rgb="FF0000FF"/>
      <name val="Arial"/>
      <family val="2"/>
    </font>
    <font>
      <sz val="2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125">
    <xf numFmtId="0" fontId="0" fillId="0" borderId="0" xfId="0"/>
    <xf numFmtId="0" fontId="1" fillId="0" borderId="1" xfId="0" applyFont="1" applyBorder="1"/>
    <xf numFmtId="0" fontId="2" fillId="0" borderId="0" xfId="0" applyFont="1" applyAlignment="1">
      <alignment horizontal="right"/>
    </xf>
    <xf numFmtId="0" fontId="3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left"/>
    </xf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4" fillId="0" borderId="0" xfId="0" applyFont="1" applyBorder="1"/>
    <xf numFmtId="0" fontId="0" fillId="0" borderId="0" xfId="0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2" xfId="0" applyFon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9" fillId="2" borderId="0" xfId="0" applyFont="1" applyFill="1" applyBorder="1" applyAlignment="1">
      <alignment wrapText="1"/>
    </xf>
    <xf numFmtId="1" fontId="0" fillId="0" borderId="0" xfId="0" applyNumberFormat="1" applyBorder="1" applyAlignment="1">
      <alignment horizontal="center"/>
    </xf>
    <xf numFmtId="1" fontId="0" fillId="0" borderId="0" xfId="0" applyNumberFormat="1" applyBorder="1"/>
    <xf numFmtId="6" fontId="1" fillId="3" borderId="1" xfId="1" applyNumberFormat="1" applyFont="1" applyFill="1" applyBorder="1"/>
    <xf numFmtId="0" fontId="10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7" xfId="0" applyBorder="1" applyAlignment="1">
      <alignment horizontal="center"/>
    </xf>
    <xf numFmtId="4" fontId="0" fillId="0" borderId="7" xfId="0" applyNumberFormat="1" applyBorder="1" applyAlignment="1">
      <alignment horizontal="center"/>
    </xf>
    <xf numFmtId="169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4" fontId="0" fillId="0" borderId="8" xfId="0" applyNumberFormat="1" applyBorder="1" applyAlignment="1">
      <alignment horizontal="center"/>
    </xf>
    <xf numFmtId="169" fontId="0" fillId="0" borderId="8" xfId="0" applyNumberFormat="1" applyBorder="1" applyAlignment="1">
      <alignment horizontal="center"/>
    </xf>
    <xf numFmtId="4" fontId="0" fillId="0" borderId="0" xfId="0" applyNumberFormat="1" applyBorder="1" applyAlignment="1">
      <alignment horizontal="center"/>
    </xf>
    <xf numFmtId="169" fontId="0" fillId="0" borderId="0" xfId="0" applyNumberFormat="1" applyBorder="1" applyAlignment="1">
      <alignment horizontal="center"/>
    </xf>
    <xf numFmtId="164" fontId="7" fillId="0" borderId="0" xfId="2" applyNumberFormat="1" applyFont="1" applyAlignment="1">
      <alignment horizontal="center"/>
    </xf>
    <xf numFmtId="170" fontId="11" fillId="0" borderId="0" xfId="0" applyNumberFormat="1" applyFont="1" applyAlignment="1">
      <alignment horizontal="center"/>
    </xf>
    <xf numFmtId="10" fontId="7" fillId="0" borderId="0" xfId="2" applyNumberFormat="1" applyFont="1" applyAlignment="1">
      <alignment horizontal="center"/>
    </xf>
    <xf numFmtId="0" fontId="7" fillId="0" borderId="0" xfId="0" applyFont="1" applyAlignment="1">
      <alignment horizontal="center"/>
    </xf>
    <xf numFmtId="6" fontId="1" fillId="0" borderId="1" xfId="1" applyNumberFormat="1" applyFont="1" applyBorder="1" applyAlignment="1">
      <alignment horizontal="center"/>
    </xf>
    <xf numFmtId="164" fontId="1" fillId="0" borderId="1" xfId="2" applyNumberFormat="1" applyFont="1" applyBorder="1" applyAlignment="1">
      <alignment horizontal="center"/>
    </xf>
    <xf numFmtId="9" fontId="1" fillId="0" borderId="1" xfId="2" applyNumberFormat="1" applyFont="1" applyBorder="1" applyAlignment="1">
      <alignment horizontal="center"/>
    </xf>
    <xf numFmtId="0" fontId="0" fillId="0" borderId="0" xfId="0" applyNumberFormat="1"/>
    <xf numFmtId="0" fontId="0" fillId="0" borderId="0" xfId="0" applyFill="1" applyBorder="1" applyAlignment="1">
      <alignment horizontal="center"/>
    </xf>
    <xf numFmtId="0" fontId="8" fillId="0" borderId="0" xfId="0" applyFont="1" applyBorder="1"/>
    <xf numFmtId="0" fontId="0" fillId="0" borderId="2" xfId="0" applyBorder="1" applyAlignment="1">
      <alignment horizontal="center"/>
    </xf>
    <xf numFmtId="1" fontId="12" fillId="0" borderId="0" xfId="0" applyNumberFormat="1" applyFont="1" applyBorder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8" xfId="0" applyBorder="1"/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9" fontId="4" fillId="0" borderId="1" xfId="2" applyNumberFormat="1" applyFon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0" fontId="4" fillId="0" borderId="10" xfId="0" applyFont="1" applyBorder="1"/>
    <xf numFmtId="0" fontId="4" fillId="0" borderId="11" xfId="0" applyFont="1" applyBorder="1"/>
    <xf numFmtId="0" fontId="0" fillId="0" borderId="11" xfId="0" applyBorder="1" applyAlignment="1">
      <alignment horizontal="center"/>
    </xf>
    <xf numFmtId="0" fontId="0" fillId="0" borderId="11" xfId="0" applyBorder="1"/>
    <xf numFmtId="1" fontId="0" fillId="0" borderId="1" xfId="0" applyNumberFormat="1" applyBorder="1" applyAlignment="1">
      <alignment horizontal="center"/>
    </xf>
    <xf numFmtId="1" fontId="4" fillId="0" borderId="1" xfId="0" applyNumberFormat="1" applyFont="1" applyBorder="1" applyAlignment="1">
      <alignment horizontal="center"/>
    </xf>
    <xf numFmtId="9" fontId="4" fillId="0" borderId="11" xfId="2" applyFont="1" applyBorder="1" applyAlignment="1">
      <alignment horizontal="center"/>
    </xf>
    <xf numFmtId="0" fontId="0" fillId="0" borderId="9" xfId="0" applyBorder="1"/>
    <xf numFmtId="1" fontId="0" fillId="0" borderId="10" xfId="0" applyNumberFormat="1" applyBorder="1" applyAlignment="1">
      <alignment horizontal="center"/>
    </xf>
    <xf numFmtId="1" fontId="4" fillId="0" borderId="9" xfId="0" applyNumberFormat="1" applyFon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0" xfId="0" applyBorder="1" applyAlignment="1">
      <alignment horizontal="left"/>
    </xf>
    <xf numFmtId="0" fontId="13" fillId="0" borderId="0" xfId="0" applyFont="1" applyBorder="1" applyAlignment="1">
      <alignment horizontal="left"/>
    </xf>
    <xf numFmtId="0" fontId="2" fillId="0" borderId="0" xfId="0" applyFont="1" applyBorder="1"/>
    <xf numFmtId="0" fontId="3" fillId="0" borderId="0" xfId="0" applyFont="1" applyBorder="1"/>
    <xf numFmtId="170" fontId="3" fillId="0" borderId="0" xfId="0" applyNumberFormat="1" applyFont="1" applyBorder="1"/>
    <xf numFmtId="0" fontId="9" fillId="2" borderId="0" xfId="0" applyFont="1" applyFill="1" applyBorder="1" applyAlignment="1">
      <alignment horizontal="right" wrapText="1"/>
    </xf>
    <xf numFmtId="0" fontId="5" fillId="0" borderId="0" xfId="0" applyFont="1" applyAlignment="1"/>
    <xf numFmtId="0" fontId="14" fillId="3" borderId="0" xfId="0" applyFont="1" applyFill="1" applyAlignment="1">
      <alignment horizontal="center"/>
    </xf>
    <xf numFmtId="1" fontId="0" fillId="0" borderId="2" xfId="0" applyNumberFormat="1" applyBorder="1" applyAlignment="1">
      <alignment horizontal="center"/>
    </xf>
    <xf numFmtId="6" fontId="0" fillId="0" borderId="0" xfId="0" applyNumberFormat="1" applyBorder="1"/>
    <xf numFmtId="0" fontId="0" fillId="0" borderId="12" xfId="0" applyBorder="1" applyAlignment="1">
      <alignment horizontal="center"/>
    </xf>
    <xf numFmtId="0" fontId="0" fillId="0" borderId="6" xfId="0" applyBorder="1" applyAlignment="1">
      <alignment horizontal="center"/>
    </xf>
    <xf numFmtId="1" fontId="0" fillId="0" borderId="5" xfId="0" applyNumberFormat="1" applyBorder="1" applyAlignment="1">
      <alignment horizontal="center"/>
    </xf>
    <xf numFmtId="0" fontId="5" fillId="0" borderId="0" xfId="0" applyFont="1" applyAlignment="1">
      <alignment horizontal="right"/>
    </xf>
    <xf numFmtId="0" fontId="4" fillId="0" borderId="1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4" fillId="0" borderId="10" xfId="0" applyFont="1" applyBorder="1" applyAlignment="1">
      <alignment horizontal="right"/>
    </xf>
    <xf numFmtId="0" fontId="4" fillId="0" borderId="11" xfId="0" applyFont="1" applyBorder="1" applyAlignment="1">
      <alignment horizontal="right"/>
    </xf>
    <xf numFmtId="0" fontId="4" fillId="0" borderId="9" xfId="0" applyFont="1" applyBorder="1" applyAlignment="1">
      <alignment horizontal="right"/>
    </xf>
    <xf numFmtId="0" fontId="15" fillId="0" borderId="10" xfId="0" applyFont="1" applyBorder="1" applyAlignment="1">
      <alignment horizontal="center"/>
    </xf>
    <xf numFmtId="0" fontId="15" fillId="0" borderId="11" xfId="0" applyFont="1" applyBorder="1" applyAlignment="1">
      <alignment horizontal="center"/>
    </xf>
    <xf numFmtId="0" fontId="15" fillId="0" borderId="9" xfId="0" applyFont="1" applyBorder="1" applyAlignment="1">
      <alignment horizontal="center"/>
    </xf>
    <xf numFmtId="0" fontId="17" fillId="0" borderId="14" xfId="0" applyFont="1" applyBorder="1" applyAlignment="1">
      <alignment vertical="top" wrapText="1"/>
    </xf>
    <xf numFmtId="0" fontId="16" fillId="0" borderId="14" xfId="0" applyFont="1" applyBorder="1" applyAlignment="1">
      <alignment vertical="top" wrapText="1"/>
    </xf>
    <xf numFmtId="0" fontId="17" fillId="0" borderId="17" xfId="0" applyFont="1" applyBorder="1" applyAlignment="1">
      <alignment vertical="top" wrapText="1"/>
    </xf>
    <xf numFmtId="0" fontId="18" fillId="0" borderId="17" xfId="0" applyFont="1" applyBorder="1" applyAlignment="1">
      <alignment vertical="top" wrapText="1"/>
    </xf>
    <xf numFmtId="0" fontId="16" fillId="0" borderId="17" xfId="0" applyFont="1" applyBorder="1" applyAlignment="1">
      <alignment vertical="top" wrapText="1"/>
    </xf>
    <xf numFmtId="0" fontId="18" fillId="0" borderId="17" xfId="0" applyFont="1" applyBorder="1" applyAlignment="1">
      <alignment horizontal="center" vertical="top" wrapText="1"/>
    </xf>
    <xf numFmtId="0" fontId="17" fillId="0" borderId="17" xfId="0" applyFont="1" applyBorder="1" applyAlignment="1">
      <alignment horizontal="center" vertical="top" wrapText="1"/>
    </xf>
    <xf numFmtId="0" fontId="16" fillId="0" borderId="19" xfId="0" applyFont="1" applyBorder="1" applyAlignment="1">
      <alignment vertical="top" wrapText="1"/>
    </xf>
    <xf numFmtId="0" fontId="16" fillId="0" borderId="14" xfId="0" applyFont="1" applyBorder="1" applyAlignment="1">
      <alignment vertical="top" wrapText="1"/>
    </xf>
    <xf numFmtId="0" fontId="18" fillId="0" borderId="19" xfId="0" applyFont="1" applyBorder="1" applyAlignment="1">
      <alignment vertical="top" wrapText="1"/>
    </xf>
    <xf numFmtId="0" fontId="18" fillId="0" borderId="14" xfId="0" applyFont="1" applyBorder="1" applyAlignment="1">
      <alignment vertical="top" wrapText="1"/>
    </xf>
    <xf numFmtId="0" fontId="18" fillId="0" borderId="19" xfId="0" applyFont="1" applyBorder="1" applyAlignment="1">
      <alignment horizontal="center" vertical="top" wrapText="1"/>
    </xf>
    <xf numFmtId="0" fontId="18" fillId="0" borderId="14" xfId="0" applyFont="1" applyBorder="1" applyAlignment="1">
      <alignment horizontal="center" vertical="top" wrapText="1"/>
    </xf>
    <xf numFmtId="0" fontId="17" fillId="0" borderId="19" xfId="0" applyFont="1" applyBorder="1" applyAlignment="1">
      <alignment horizontal="center" vertical="top" wrapText="1"/>
    </xf>
    <xf numFmtId="0" fontId="17" fillId="0" borderId="14" xfId="0" applyFont="1" applyBorder="1" applyAlignment="1">
      <alignment horizontal="center" vertical="top" wrapText="1"/>
    </xf>
    <xf numFmtId="0" fontId="17" fillId="0" borderId="19" xfId="0" applyFont="1" applyBorder="1" applyAlignment="1">
      <alignment vertical="top" wrapText="1"/>
    </xf>
    <xf numFmtId="0" fontId="17" fillId="0" borderId="14" xfId="0" applyFont="1" applyBorder="1" applyAlignment="1">
      <alignment vertical="top" wrapText="1"/>
    </xf>
    <xf numFmtId="9" fontId="0" fillId="0" borderId="0" xfId="0" applyNumberFormat="1"/>
    <xf numFmtId="0" fontId="16" fillId="0" borderId="14" xfId="0" applyFont="1" applyBorder="1" applyAlignment="1">
      <alignment horizontal="center" vertical="top" wrapText="1"/>
    </xf>
    <xf numFmtId="0" fontId="16" fillId="0" borderId="19" xfId="0" applyFont="1" applyBorder="1" applyAlignment="1">
      <alignment horizontal="center" vertical="top" wrapText="1"/>
    </xf>
    <xf numFmtId="0" fontId="16" fillId="0" borderId="14" xfId="0" applyFont="1" applyBorder="1" applyAlignment="1">
      <alignment horizontal="center" vertical="top" wrapText="1"/>
    </xf>
    <xf numFmtId="1" fontId="0" fillId="0" borderId="0" xfId="0" applyNumberFormat="1"/>
    <xf numFmtId="0" fontId="19" fillId="0" borderId="0" xfId="0" applyFont="1" applyAlignment="1">
      <alignment horizontal="center"/>
    </xf>
    <xf numFmtId="0" fontId="16" fillId="0" borderId="19" xfId="0" applyFont="1" applyBorder="1" applyAlignment="1">
      <alignment vertical="top" wrapText="1"/>
    </xf>
    <xf numFmtId="0" fontId="17" fillId="0" borderId="21" xfId="0" applyFont="1" applyBorder="1" applyAlignment="1">
      <alignment horizontal="center" vertical="center" wrapText="1"/>
    </xf>
    <xf numFmtId="0" fontId="17" fillId="0" borderId="22" xfId="0" applyFont="1" applyBorder="1" applyAlignment="1">
      <alignment horizontal="center" vertical="center" wrapText="1"/>
    </xf>
    <xf numFmtId="0" fontId="17" fillId="0" borderId="23" xfId="0" applyFont="1" applyBorder="1" applyAlignment="1">
      <alignment horizontal="center" vertical="center" wrapText="1"/>
    </xf>
    <xf numFmtId="0" fontId="17" fillId="0" borderId="24" xfId="0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 wrapText="1"/>
    </xf>
    <xf numFmtId="0" fontId="17" fillId="0" borderId="25" xfId="0" applyFont="1" applyBorder="1" applyAlignment="1">
      <alignment horizontal="center" vertical="center" wrapText="1"/>
    </xf>
    <xf numFmtId="0" fontId="17" fillId="0" borderId="26" xfId="0" applyFont="1" applyBorder="1" applyAlignment="1">
      <alignment horizontal="center" vertical="center" wrapText="1"/>
    </xf>
    <xf numFmtId="0" fontId="17" fillId="0" borderId="18" xfId="0" applyFont="1" applyBorder="1" applyAlignment="1">
      <alignment horizontal="center" vertical="center" wrapText="1"/>
    </xf>
    <xf numFmtId="0" fontId="17" fillId="0" borderId="17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top" wrapText="1"/>
    </xf>
    <xf numFmtId="0" fontId="16" fillId="0" borderId="16" xfId="0" applyFont="1" applyBorder="1" applyAlignment="1">
      <alignment horizontal="center" vertical="top" wrapText="1"/>
    </xf>
    <xf numFmtId="0" fontId="0" fillId="0" borderId="2" xfId="0" applyBorder="1" applyAlignment="1">
      <alignment vertical="center"/>
    </xf>
    <xf numFmtId="0" fontId="16" fillId="0" borderId="13" xfId="0" applyFont="1" applyBorder="1" applyAlignment="1">
      <alignment horizontal="center" vertical="top" wrapText="1"/>
    </xf>
    <xf numFmtId="0" fontId="16" fillId="0" borderId="15" xfId="0" applyFont="1" applyBorder="1" applyAlignment="1">
      <alignment horizontal="center" vertical="top" wrapText="1"/>
    </xf>
    <xf numFmtId="0" fontId="0" fillId="0" borderId="15" xfId="0" applyBorder="1" applyAlignment="1">
      <alignment horizontal="center" vertical="top" wrapText="1"/>
    </xf>
    <xf numFmtId="0" fontId="16" fillId="0" borderId="20" xfId="0" applyFont="1" applyBorder="1" applyAlignment="1">
      <alignment horizontal="center" vertical="top" wrapText="1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R82"/>
  <sheetViews>
    <sheetView tabSelected="1" zoomScale="90" zoomScaleNormal="90" workbookViewId="0"/>
  </sheetViews>
  <sheetFormatPr baseColWidth="10" defaultRowHeight="15.75"/>
  <cols>
    <col min="1" max="1" width="4.375" bestFit="1" customWidth="1"/>
    <col min="2" max="2" width="51.5" bestFit="1" customWidth="1"/>
    <col min="3" max="4" width="16.375" style="4" bestFit="1" customWidth="1"/>
    <col min="5" max="5" width="11.75" style="4" bestFit="1" customWidth="1"/>
    <col min="6" max="6" width="13.125" style="4" bestFit="1" customWidth="1"/>
    <col min="7" max="7" width="6.625" style="4" customWidth="1"/>
    <col min="8" max="8" width="5.875" bestFit="1" customWidth="1"/>
    <col min="9" max="9" width="11" style="6"/>
    <col min="10" max="10" width="8.375" style="6" bestFit="1" customWidth="1"/>
    <col min="11" max="11" width="15.5" style="6" bestFit="1" customWidth="1"/>
    <col min="12" max="12" width="9.125" style="6" customWidth="1"/>
    <col min="13" max="18" width="11" style="6"/>
  </cols>
  <sheetData>
    <row r="1" spans="1:17" ht="23.25">
      <c r="E1" s="70"/>
    </row>
    <row r="2" spans="1:17" s="6" customFormat="1" ht="20.25">
      <c r="A2" s="2"/>
      <c r="B2" s="76" t="str">
        <f>"Méthode ABC sur les "&amp;B7 &amp;" clients du secteur "</f>
        <v xml:space="preserve">Méthode ABC sur les 72 clients du secteur </v>
      </c>
      <c r="C2" s="76"/>
      <c r="D2" s="69" t="str">
        <f>LEFT(B11,2)</f>
        <v>1</v>
      </c>
      <c r="E2" s="69"/>
      <c r="F2" s="69"/>
      <c r="G2" s="10"/>
    </row>
    <row r="3" spans="1:17" s="6" customFormat="1">
      <c r="A3" s="21" t="s">
        <v>7</v>
      </c>
      <c r="B3" s="5">
        <f>COUNTIF($G$11:$G$422,A3)</f>
        <v>36</v>
      </c>
      <c r="C3" s="31">
        <f>B3/$B$7</f>
        <v>0.5</v>
      </c>
      <c r="D3" s="32" t="s">
        <v>21</v>
      </c>
      <c r="E3" s="33">
        <v>0.499</v>
      </c>
      <c r="F3" s="34" t="s">
        <v>22</v>
      </c>
      <c r="G3" s="10"/>
    </row>
    <row r="4" spans="1:17" s="6" customFormat="1">
      <c r="A4" s="21" t="s">
        <v>8</v>
      </c>
      <c r="B4" s="5">
        <f>COUNTIF($G$11:$G$422,A4)</f>
        <v>21</v>
      </c>
      <c r="C4" s="31">
        <f>B4/$B$7</f>
        <v>0.29166666666666669</v>
      </c>
      <c r="D4" s="32" t="s">
        <v>21</v>
      </c>
      <c r="E4" s="33">
        <f>E5-E3</f>
        <v>0.28600000000000003</v>
      </c>
      <c r="F4" s="34" t="s">
        <v>22</v>
      </c>
      <c r="G4" s="10"/>
    </row>
    <row r="5" spans="1:17" s="6" customFormat="1">
      <c r="A5" s="22" t="s">
        <v>9</v>
      </c>
      <c r="B5" s="5">
        <f>B3+B4</f>
        <v>57</v>
      </c>
      <c r="C5" s="31">
        <f>B5/$B$7</f>
        <v>0.79166666666666663</v>
      </c>
      <c r="D5" s="32" t="s">
        <v>21</v>
      </c>
      <c r="E5" s="33">
        <v>0.78500000000000003</v>
      </c>
      <c r="F5" s="34" t="s">
        <v>22</v>
      </c>
      <c r="G5" s="10"/>
    </row>
    <row r="6" spans="1:17" s="6" customFormat="1">
      <c r="A6" s="21" t="s">
        <v>10</v>
      </c>
      <c r="B6" s="5">
        <f>COUNTIF($G$11:$G$422,A6)</f>
        <v>15</v>
      </c>
      <c r="C6" s="31">
        <f>B6/$B$7</f>
        <v>0.20833333333333334</v>
      </c>
      <c r="D6" s="32" t="s">
        <v>21</v>
      </c>
      <c r="E6" s="33">
        <f>100%-E5</f>
        <v>0.21499999999999997</v>
      </c>
      <c r="F6" s="34" t="s">
        <v>22</v>
      </c>
      <c r="G6" s="10"/>
    </row>
    <row r="7" spans="1:17" s="6" customFormat="1" ht="18">
      <c r="B7" s="20">
        <f>COUNTA(B11:B212)</f>
        <v>72</v>
      </c>
      <c r="C7" s="29"/>
      <c r="D7" s="10"/>
      <c r="E7" s="30"/>
      <c r="F7" s="30"/>
      <c r="G7" s="10"/>
    </row>
    <row r="8" spans="1:17" s="6" customFormat="1">
      <c r="B8" s="10"/>
      <c r="C8" s="29"/>
      <c r="D8" s="10"/>
      <c r="E8" s="30"/>
      <c r="F8" s="30"/>
      <c r="G8" s="10"/>
    </row>
    <row r="9" spans="1:17" s="6" customFormat="1">
      <c r="C9" s="24" t="s">
        <v>1</v>
      </c>
      <c r="D9" s="23" t="s">
        <v>3</v>
      </c>
      <c r="E9" s="25" t="s">
        <v>11</v>
      </c>
      <c r="F9" s="25" t="s">
        <v>2</v>
      </c>
    </row>
    <row r="10" spans="1:17" ht="17.25">
      <c r="B10" s="23" t="s">
        <v>4</v>
      </c>
      <c r="C10" s="27" t="s">
        <v>5</v>
      </c>
      <c r="D10" s="26" t="s">
        <v>5</v>
      </c>
      <c r="E10" s="28" t="s">
        <v>0</v>
      </c>
      <c r="F10" s="28" t="s">
        <v>6</v>
      </c>
      <c r="G10" s="120" t="s">
        <v>62</v>
      </c>
      <c r="O10" s="64"/>
    </row>
    <row r="11" spans="1:17" ht="17.25">
      <c r="A11">
        <v>1</v>
      </c>
      <c r="B11" s="1">
        <v>1</v>
      </c>
      <c r="C11" s="19">
        <v>10000</v>
      </c>
      <c r="D11" s="35">
        <f>C11</f>
        <v>10000</v>
      </c>
      <c r="E11" s="36">
        <f>D11/$D$82</f>
        <v>1.3839757748880363E-2</v>
      </c>
      <c r="F11" s="37">
        <f>A11/$A$82</f>
        <v>1.3888888888888888E-2</v>
      </c>
      <c r="G11" s="4" t="str">
        <f>IF(E11&lt;50%,"A",IF(E11&lt;80%,"B","C"))</f>
        <v>A</v>
      </c>
      <c r="O11" s="16"/>
      <c r="P11" s="68"/>
      <c r="Q11" s="65"/>
    </row>
    <row r="12" spans="1:17" ht="17.25">
      <c r="A12">
        <v>2</v>
      </c>
      <c r="B12" s="1">
        <v>2</v>
      </c>
      <c r="C12" s="19">
        <v>10001</v>
      </c>
      <c r="D12" s="35">
        <f t="shared" ref="D12:D75" si="0">D11+C12</f>
        <v>20001</v>
      </c>
      <c r="E12" s="36">
        <f t="shared" ref="E12:E75" si="1">D12/$D$82</f>
        <v>2.7680899473535615E-2</v>
      </c>
      <c r="F12" s="37">
        <f t="shared" ref="F12:F75" si="2">A12/$A$82</f>
        <v>2.7777777777777776E-2</v>
      </c>
      <c r="G12" s="4" t="str">
        <f t="shared" ref="G12:G75" si="3">IF(E12&lt;50%,"A",IF(E12&lt;80%,"B","C"))</f>
        <v>A</v>
      </c>
      <c r="O12" s="16"/>
      <c r="P12" s="68"/>
      <c r="Q12" s="65"/>
    </row>
    <row r="13" spans="1:17" ht="17.25">
      <c r="A13">
        <v>3</v>
      </c>
      <c r="B13" s="1">
        <v>3</v>
      </c>
      <c r="C13" s="19">
        <v>10002</v>
      </c>
      <c r="D13" s="35">
        <f t="shared" si="0"/>
        <v>30003</v>
      </c>
      <c r="E13" s="36">
        <f t="shared" si="1"/>
        <v>4.1523425173965754E-2</v>
      </c>
      <c r="F13" s="37">
        <f t="shared" si="2"/>
        <v>4.1666666666666664E-2</v>
      </c>
      <c r="G13" s="4" t="str">
        <f t="shared" si="3"/>
        <v>A</v>
      </c>
      <c r="O13" s="16"/>
      <c r="P13" s="68"/>
      <c r="Q13" s="66"/>
    </row>
    <row r="14" spans="1:17" ht="17.25">
      <c r="A14">
        <v>4</v>
      </c>
      <c r="B14" s="1">
        <v>4</v>
      </c>
      <c r="C14" s="19">
        <v>10003</v>
      </c>
      <c r="D14" s="35">
        <f t="shared" si="0"/>
        <v>40006</v>
      </c>
      <c r="E14" s="36">
        <f t="shared" si="1"/>
        <v>5.5367334850170785E-2</v>
      </c>
      <c r="F14" s="37">
        <f t="shared" si="2"/>
        <v>5.5555555555555552E-2</v>
      </c>
      <c r="G14" s="4" t="str">
        <f t="shared" si="3"/>
        <v>A</v>
      </c>
      <c r="O14" s="16"/>
      <c r="P14" s="68"/>
      <c r="Q14" s="65"/>
    </row>
    <row r="15" spans="1:17">
      <c r="A15">
        <v>5</v>
      </c>
      <c r="B15" s="1">
        <v>5</v>
      </c>
      <c r="C15" s="19">
        <v>10004</v>
      </c>
      <c r="D15" s="35">
        <f t="shared" si="0"/>
        <v>50010</v>
      </c>
      <c r="E15" s="36">
        <f t="shared" si="1"/>
        <v>6.9212628502150694E-2</v>
      </c>
      <c r="F15" s="37">
        <f t="shared" si="2"/>
        <v>6.9444444444444448E-2</v>
      </c>
      <c r="G15" s="4" t="str">
        <f t="shared" si="3"/>
        <v>A</v>
      </c>
      <c r="H15" s="3"/>
      <c r="J15" s="66"/>
      <c r="K15" s="67"/>
    </row>
    <row r="16" spans="1:17" ht="17.25">
      <c r="A16">
        <v>6</v>
      </c>
      <c r="B16" s="1">
        <v>6</v>
      </c>
      <c r="C16" s="19">
        <v>10005</v>
      </c>
      <c r="D16" s="35">
        <f t="shared" si="0"/>
        <v>60015</v>
      </c>
      <c r="E16" s="36">
        <f t="shared" si="1"/>
        <v>8.3059306129905502E-2</v>
      </c>
      <c r="F16" s="37">
        <f t="shared" si="2"/>
        <v>8.3333333333333329E-2</v>
      </c>
      <c r="G16" s="4" t="str">
        <f t="shared" si="3"/>
        <v>A</v>
      </c>
      <c r="M16" s="16"/>
      <c r="N16" s="16"/>
    </row>
    <row r="17" spans="1:14" ht="17.25">
      <c r="A17">
        <v>7</v>
      </c>
      <c r="B17" s="1">
        <v>7</v>
      </c>
      <c r="C17" s="19">
        <v>10006</v>
      </c>
      <c r="D17" s="35">
        <f t="shared" si="0"/>
        <v>70021</v>
      </c>
      <c r="E17" s="36">
        <f t="shared" si="1"/>
        <v>9.6907367733435196E-2</v>
      </c>
      <c r="F17" s="37">
        <f t="shared" si="2"/>
        <v>9.7222222222222224E-2</v>
      </c>
      <c r="G17" s="4" t="str">
        <f t="shared" si="3"/>
        <v>A</v>
      </c>
      <c r="M17" s="16"/>
      <c r="N17" s="16"/>
    </row>
    <row r="18" spans="1:14">
      <c r="A18">
        <v>8</v>
      </c>
      <c r="B18" s="1">
        <v>8</v>
      </c>
      <c r="C18" s="19">
        <v>10007</v>
      </c>
      <c r="D18" s="35">
        <f t="shared" si="0"/>
        <v>80028</v>
      </c>
      <c r="E18" s="36">
        <f t="shared" si="1"/>
        <v>0.11075681331273977</v>
      </c>
      <c r="F18" s="37">
        <f t="shared" si="2"/>
        <v>0.1111111111111111</v>
      </c>
      <c r="G18" s="4" t="str">
        <f t="shared" si="3"/>
        <v>A</v>
      </c>
    </row>
    <row r="19" spans="1:14">
      <c r="A19">
        <v>9</v>
      </c>
      <c r="B19" s="1">
        <v>9</v>
      </c>
      <c r="C19" s="19">
        <v>10008</v>
      </c>
      <c r="D19" s="35">
        <f t="shared" si="0"/>
        <v>90036</v>
      </c>
      <c r="E19" s="36">
        <f t="shared" si="1"/>
        <v>0.12460764286781924</v>
      </c>
      <c r="F19" s="37">
        <f t="shared" si="2"/>
        <v>0.125</v>
      </c>
      <c r="G19" s="4" t="str">
        <f t="shared" si="3"/>
        <v>A</v>
      </c>
    </row>
    <row r="20" spans="1:14">
      <c r="A20">
        <v>10</v>
      </c>
      <c r="B20" s="1">
        <v>10</v>
      </c>
      <c r="C20" s="19">
        <v>10009</v>
      </c>
      <c r="D20" s="35">
        <f t="shared" si="0"/>
        <v>100045</v>
      </c>
      <c r="E20" s="36">
        <f t="shared" si="1"/>
        <v>0.13845985639867359</v>
      </c>
      <c r="F20" s="37">
        <f t="shared" si="2"/>
        <v>0.1388888888888889</v>
      </c>
      <c r="G20" s="4" t="str">
        <f t="shared" si="3"/>
        <v>A</v>
      </c>
    </row>
    <row r="21" spans="1:14">
      <c r="A21">
        <v>11</v>
      </c>
      <c r="B21" s="1">
        <v>11</v>
      </c>
      <c r="C21" s="19">
        <v>10010</v>
      </c>
      <c r="D21" s="35">
        <f t="shared" si="0"/>
        <v>110055</v>
      </c>
      <c r="E21" s="36">
        <f t="shared" si="1"/>
        <v>0.15231345390530285</v>
      </c>
      <c r="F21" s="37">
        <f t="shared" si="2"/>
        <v>0.15277777777777779</v>
      </c>
      <c r="G21" s="4" t="str">
        <f t="shared" si="3"/>
        <v>A</v>
      </c>
      <c r="I21" s="72"/>
    </row>
    <row r="22" spans="1:14">
      <c r="A22">
        <v>12</v>
      </c>
      <c r="B22" s="1">
        <v>12</v>
      </c>
      <c r="C22" s="19">
        <v>10011</v>
      </c>
      <c r="D22" s="35">
        <f t="shared" si="0"/>
        <v>120066</v>
      </c>
      <c r="E22" s="36">
        <f t="shared" si="1"/>
        <v>0.16616843538770698</v>
      </c>
      <c r="F22" s="37">
        <f t="shared" si="2"/>
        <v>0.16666666666666666</v>
      </c>
      <c r="G22" s="4" t="str">
        <f t="shared" si="3"/>
        <v>A</v>
      </c>
      <c r="I22" s="72"/>
    </row>
    <row r="23" spans="1:14">
      <c r="A23">
        <v>13</v>
      </c>
      <c r="B23" s="1">
        <v>13</v>
      </c>
      <c r="C23" s="19">
        <v>10012</v>
      </c>
      <c r="D23" s="35">
        <f t="shared" si="0"/>
        <v>130078</v>
      </c>
      <c r="E23" s="36">
        <f t="shared" si="1"/>
        <v>0.18002480084588598</v>
      </c>
      <c r="F23" s="37">
        <f t="shared" si="2"/>
        <v>0.18055555555555555</v>
      </c>
      <c r="G23" s="4" t="str">
        <f t="shared" si="3"/>
        <v>A</v>
      </c>
      <c r="I23" s="72"/>
    </row>
    <row r="24" spans="1:14">
      <c r="A24">
        <v>14</v>
      </c>
      <c r="B24" s="1">
        <v>14</v>
      </c>
      <c r="C24" s="19">
        <v>10013</v>
      </c>
      <c r="D24" s="35">
        <f t="shared" si="0"/>
        <v>140091</v>
      </c>
      <c r="E24" s="36">
        <f t="shared" si="1"/>
        <v>0.19388255027983989</v>
      </c>
      <c r="F24" s="37">
        <f t="shared" si="2"/>
        <v>0.19444444444444445</v>
      </c>
      <c r="G24" s="4" t="str">
        <f t="shared" si="3"/>
        <v>A</v>
      </c>
      <c r="I24" s="72"/>
    </row>
    <row r="25" spans="1:14">
      <c r="A25">
        <v>15</v>
      </c>
      <c r="B25" s="1">
        <v>15</v>
      </c>
      <c r="C25" s="19">
        <v>10014</v>
      </c>
      <c r="D25" s="35">
        <f t="shared" si="0"/>
        <v>150105</v>
      </c>
      <c r="E25" s="36">
        <f t="shared" si="1"/>
        <v>0.20774168368956869</v>
      </c>
      <c r="F25" s="37">
        <f t="shared" si="2"/>
        <v>0.20833333333333334</v>
      </c>
      <c r="G25" s="4" t="str">
        <f t="shared" si="3"/>
        <v>A</v>
      </c>
      <c r="I25" s="72"/>
    </row>
    <row r="26" spans="1:14">
      <c r="A26">
        <v>16</v>
      </c>
      <c r="B26" s="1">
        <v>16</v>
      </c>
      <c r="C26" s="19">
        <v>10015</v>
      </c>
      <c r="D26" s="35">
        <f t="shared" si="0"/>
        <v>160120</v>
      </c>
      <c r="E26" s="36">
        <f t="shared" si="1"/>
        <v>0.22160220107507239</v>
      </c>
      <c r="F26" s="37">
        <f t="shared" si="2"/>
        <v>0.22222222222222221</v>
      </c>
      <c r="G26" s="4" t="str">
        <f t="shared" si="3"/>
        <v>A</v>
      </c>
      <c r="I26" s="72"/>
    </row>
    <row r="27" spans="1:14">
      <c r="A27">
        <v>17</v>
      </c>
      <c r="B27" s="1">
        <v>17</v>
      </c>
      <c r="C27" s="19">
        <v>10016</v>
      </c>
      <c r="D27" s="35">
        <f t="shared" si="0"/>
        <v>170136</v>
      </c>
      <c r="E27" s="36">
        <f t="shared" si="1"/>
        <v>0.23546410243635096</v>
      </c>
      <c r="F27" s="37">
        <f t="shared" si="2"/>
        <v>0.2361111111111111</v>
      </c>
      <c r="G27" s="4" t="str">
        <f t="shared" si="3"/>
        <v>A</v>
      </c>
      <c r="I27" s="72"/>
    </row>
    <row r="28" spans="1:14">
      <c r="A28">
        <v>18</v>
      </c>
      <c r="B28" s="1">
        <v>18</v>
      </c>
      <c r="C28" s="19">
        <v>10017</v>
      </c>
      <c r="D28" s="35">
        <f t="shared" si="0"/>
        <v>180153</v>
      </c>
      <c r="E28" s="36">
        <f t="shared" si="1"/>
        <v>0.24932738777340441</v>
      </c>
      <c r="F28" s="37">
        <f t="shared" si="2"/>
        <v>0.25</v>
      </c>
      <c r="G28" s="4" t="str">
        <f t="shared" si="3"/>
        <v>A</v>
      </c>
      <c r="I28" s="72"/>
    </row>
    <row r="29" spans="1:14">
      <c r="A29">
        <v>19</v>
      </c>
      <c r="B29" s="1">
        <v>19</v>
      </c>
      <c r="C29" s="19">
        <v>10018</v>
      </c>
      <c r="D29" s="35">
        <f t="shared" si="0"/>
        <v>190171</v>
      </c>
      <c r="E29" s="36">
        <f t="shared" si="1"/>
        <v>0.26319205708623278</v>
      </c>
      <c r="F29" s="37">
        <f t="shared" si="2"/>
        <v>0.2638888888888889</v>
      </c>
      <c r="G29" s="4" t="str">
        <f t="shared" si="3"/>
        <v>A</v>
      </c>
      <c r="I29" s="72"/>
    </row>
    <row r="30" spans="1:14">
      <c r="A30">
        <v>20</v>
      </c>
      <c r="B30" s="1">
        <v>20</v>
      </c>
      <c r="C30" s="19">
        <v>10019</v>
      </c>
      <c r="D30" s="35">
        <f t="shared" si="0"/>
        <v>200190</v>
      </c>
      <c r="E30" s="36">
        <f t="shared" si="1"/>
        <v>0.27705811037483602</v>
      </c>
      <c r="F30" s="37">
        <f t="shared" si="2"/>
        <v>0.27777777777777779</v>
      </c>
      <c r="G30" s="4" t="str">
        <f t="shared" si="3"/>
        <v>A</v>
      </c>
      <c r="I30" s="72"/>
    </row>
    <row r="31" spans="1:14">
      <c r="A31">
        <v>21</v>
      </c>
      <c r="B31" s="1">
        <v>21</v>
      </c>
      <c r="C31" s="19">
        <v>10020</v>
      </c>
      <c r="D31" s="35">
        <f t="shared" si="0"/>
        <v>210210</v>
      </c>
      <c r="E31" s="36">
        <f t="shared" si="1"/>
        <v>0.29092554763921413</v>
      </c>
      <c r="F31" s="37">
        <f t="shared" si="2"/>
        <v>0.29166666666666669</v>
      </c>
      <c r="G31" s="4" t="str">
        <f t="shared" si="3"/>
        <v>A</v>
      </c>
      <c r="I31" s="72"/>
    </row>
    <row r="32" spans="1:14">
      <c r="A32">
        <v>22</v>
      </c>
      <c r="B32" s="1">
        <v>22</v>
      </c>
      <c r="C32" s="19">
        <v>10021</v>
      </c>
      <c r="D32" s="35">
        <f t="shared" si="0"/>
        <v>220231</v>
      </c>
      <c r="E32" s="36">
        <f t="shared" si="1"/>
        <v>0.30479436887936712</v>
      </c>
      <c r="F32" s="37">
        <f t="shared" si="2"/>
        <v>0.30555555555555558</v>
      </c>
      <c r="G32" s="4" t="str">
        <f t="shared" si="3"/>
        <v>A</v>
      </c>
      <c r="I32" s="72"/>
    </row>
    <row r="33" spans="1:9">
      <c r="A33">
        <v>23</v>
      </c>
      <c r="B33" s="1">
        <v>23</v>
      </c>
      <c r="C33" s="19">
        <v>10022</v>
      </c>
      <c r="D33" s="35">
        <f t="shared" si="0"/>
        <v>230253</v>
      </c>
      <c r="E33" s="36">
        <f t="shared" si="1"/>
        <v>0.31866457409529503</v>
      </c>
      <c r="F33" s="37">
        <f t="shared" si="2"/>
        <v>0.31944444444444442</v>
      </c>
      <c r="G33" s="4" t="str">
        <f t="shared" si="3"/>
        <v>A</v>
      </c>
      <c r="I33" s="72"/>
    </row>
    <row r="34" spans="1:9">
      <c r="A34">
        <v>24</v>
      </c>
      <c r="B34" s="1">
        <v>24</v>
      </c>
      <c r="C34" s="19">
        <v>10023</v>
      </c>
      <c r="D34" s="35">
        <f t="shared" si="0"/>
        <v>240276</v>
      </c>
      <c r="E34" s="36">
        <f t="shared" si="1"/>
        <v>0.33253616328699781</v>
      </c>
      <c r="F34" s="37">
        <f t="shared" si="2"/>
        <v>0.33333333333333331</v>
      </c>
      <c r="G34" s="4" t="str">
        <f t="shared" si="3"/>
        <v>A</v>
      </c>
      <c r="I34" s="72"/>
    </row>
    <row r="35" spans="1:9">
      <c r="A35">
        <v>25</v>
      </c>
      <c r="B35" s="1">
        <v>25</v>
      </c>
      <c r="C35" s="19">
        <v>10024</v>
      </c>
      <c r="D35" s="35">
        <f t="shared" si="0"/>
        <v>250300</v>
      </c>
      <c r="E35" s="36">
        <f t="shared" si="1"/>
        <v>0.34640913645447552</v>
      </c>
      <c r="F35" s="37">
        <f t="shared" si="2"/>
        <v>0.34722222222222221</v>
      </c>
      <c r="G35" s="4" t="str">
        <f t="shared" si="3"/>
        <v>A</v>
      </c>
      <c r="I35" s="72"/>
    </row>
    <row r="36" spans="1:9">
      <c r="A36">
        <v>26</v>
      </c>
      <c r="B36" s="1">
        <v>26</v>
      </c>
      <c r="C36" s="19">
        <v>10025</v>
      </c>
      <c r="D36" s="35">
        <f t="shared" si="0"/>
        <v>260325</v>
      </c>
      <c r="E36" s="36">
        <f t="shared" si="1"/>
        <v>0.36028349359772804</v>
      </c>
      <c r="F36" s="37">
        <f t="shared" si="2"/>
        <v>0.3611111111111111</v>
      </c>
      <c r="G36" s="4" t="str">
        <f t="shared" si="3"/>
        <v>A</v>
      </c>
      <c r="I36" s="72"/>
    </row>
    <row r="37" spans="1:9">
      <c r="A37">
        <v>27</v>
      </c>
      <c r="B37" s="1">
        <v>27</v>
      </c>
      <c r="C37" s="19">
        <v>10026</v>
      </c>
      <c r="D37" s="35">
        <f t="shared" si="0"/>
        <v>270351</v>
      </c>
      <c r="E37" s="36">
        <f t="shared" si="1"/>
        <v>0.3741592347167555</v>
      </c>
      <c r="F37" s="37">
        <f t="shared" si="2"/>
        <v>0.375</v>
      </c>
      <c r="G37" s="4" t="str">
        <f t="shared" si="3"/>
        <v>A</v>
      </c>
      <c r="I37" s="72"/>
    </row>
    <row r="38" spans="1:9">
      <c r="A38">
        <v>28</v>
      </c>
      <c r="B38" s="1">
        <v>28</v>
      </c>
      <c r="C38" s="19">
        <v>10027</v>
      </c>
      <c r="D38" s="35">
        <f t="shared" si="0"/>
        <v>280378</v>
      </c>
      <c r="E38" s="36">
        <f t="shared" si="1"/>
        <v>0.38803635981155787</v>
      </c>
      <c r="F38" s="37">
        <f t="shared" si="2"/>
        <v>0.3888888888888889</v>
      </c>
      <c r="G38" s="4" t="str">
        <f t="shared" si="3"/>
        <v>A</v>
      </c>
      <c r="I38" s="72"/>
    </row>
    <row r="39" spans="1:9">
      <c r="A39">
        <v>29</v>
      </c>
      <c r="B39" s="1">
        <v>29</v>
      </c>
      <c r="C39" s="19">
        <v>10028</v>
      </c>
      <c r="D39" s="35">
        <f t="shared" si="0"/>
        <v>290406</v>
      </c>
      <c r="E39" s="36">
        <f t="shared" si="1"/>
        <v>0.40191486888213507</v>
      </c>
      <c r="F39" s="37">
        <f t="shared" si="2"/>
        <v>0.40277777777777779</v>
      </c>
      <c r="G39" s="4" t="str">
        <f t="shared" si="3"/>
        <v>A</v>
      </c>
      <c r="I39" s="72"/>
    </row>
    <row r="40" spans="1:9">
      <c r="A40">
        <v>30</v>
      </c>
      <c r="B40" s="1">
        <v>30</v>
      </c>
      <c r="C40" s="19">
        <v>10029</v>
      </c>
      <c r="D40" s="35">
        <f t="shared" si="0"/>
        <v>300435</v>
      </c>
      <c r="E40" s="36">
        <f t="shared" si="1"/>
        <v>0.41579476192848719</v>
      </c>
      <c r="F40" s="37">
        <f t="shared" si="2"/>
        <v>0.41666666666666669</v>
      </c>
      <c r="G40" s="4" t="str">
        <f t="shared" si="3"/>
        <v>A</v>
      </c>
      <c r="I40" s="72"/>
    </row>
    <row r="41" spans="1:9">
      <c r="A41">
        <v>31</v>
      </c>
      <c r="B41" s="1">
        <v>31</v>
      </c>
      <c r="C41" s="19">
        <v>10030</v>
      </c>
      <c r="D41" s="35">
        <f t="shared" si="0"/>
        <v>310465</v>
      </c>
      <c r="E41" s="36">
        <f t="shared" si="1"/>
        <v>0.42967603895061418</v>
      </c>
      <c r="F41" s="37">
        <f t="shared" si="2"/>
        <v>0.43055555555555558</v>
      </c>
      <c r="G41" s="4" t="str">
        <f t="shared" si="3"/>
        <v>A</v>
      </c>
      <c r="I41" s="72"/>
    </row>
    <row r="42" spans="1:9">
      <c r="A42">
        <v>32</v>
      </c>
      <c r="B42" s="1">
        <v>32</v>
      </c>
      <c r="C42" s="19">
        <v>10031</v>
      </c>
      <c r="D42" s="35">
        <f t="shared" si="0"/>
        <v>320496</v>
      </c>
      <c r="E42" s="36">
        <f t="shared" si="1"/>
        <v>0.4435586999485161</v>
      </c>
      <c r="F42" s="37">
        <f t="shared" si="2"/>
        <v>0.44444444444444442</v>
      </c>
      <c r="G42" s="4" t="str">
        <f t="shared" si="3"/>
        <v>A</v>
      </c>
      <c r="I42" s="72"/>
    </row>
    <row r="43" spans="1:9">
      <c r="A43">
        <v>33</v>
      </c>
      <c r="B43" s="1">
        <v>33</v>
      </c>
      <c r="C43" s="19">
        <v>10032</v>
      </c>
      <c r="D43" s="35">
        <f t="shared" si="0"/>
        <v>330528</v>
      </c>
      <c r="E43" s="36">
        <f t="shared" si="1"/>
        <v>0.45744274492219289</v>
      </c>
      <c r="F43" s="37">
        <f t="shared" si="2"/>
        <v>0.45833333333333331</v>
      </c>
      <c r="G43" s="4" t="str">
        <f t="shared" si="3"/>
        <v>A</v>
      </c>
      <c r="I43" s="72"/>
    </row>
    <row r="44" spans="1:9">
      <c r="A44">
        <v>34</v>
      </c>
      <c r="B44" s="1">
        <v>34</v>
      </c>
      <c r="C44" s="19">
        <v>10033</v>
      </c>
      <c r="D44" s="35">
        <f t="shared" si="0"/>
        <v>340561</v>
      </c>
      <c r="E44" s="36">
        <f t="shared" si="1"/>
        <v>0.47132817387164455</v>
      </c>
      <c r="F44" s="37">
        <f t="shared" si="2"/>
        <v>0.47222222222222221</v>
      </c>
      <c r="G44" s="4" t="str">
        <f t="shared" si="3"/>
        <v>A</v>
      </c>
      <c r="I44" s="72"/>
    </row>
    <row r="45" spans="1:9">
      <c r="A45">
        <v>35</v>
      </c>
      <c r="B45" s="1">
        <v>35</v>
      </c>
      <c r="C45" s="19">
        <v>10034</v>
      </c>
      <c r="D45" s="35">
        <f t="shared" si="0"/>
        <v>350595</v>
      </c>
      <c r="E45" s="36">
        <f t="shared" si="1"/>
        <v>0.48521498679687108</v>
      </c>
      <c r="F45" s="37">
        <f t="shared" si="2"/>
        <v>0.4861111111111111</v>
      </c>
      <c r="G45" s="4" t="str">
        <f t="shared" si="3"/>
        <v>A</v>
      </c>
      <c r="I45" s="72"/>
    </row>
    <row r="46" spans="1:9">
      <c r="A46">
        <v>36</v>
      </c>
      <c r="B46" s="1">
        <v>36</v>
      </c>
      <c r="C46" s="19">
        <v>10035</v>
      </c>
      <c r="D46" s="35">
        <f t="shared" si="0"/>
        <v>360630</v>
      </c>
      <c r="E46" s="36">
        <f t="shared" si="1"/>
        <v>0.49910318369787254</v>
      </c>
      <c r="F46" s="37">
        <f t="shared" si="2"/>
        <v>0.5</v>
      </c>
      <c r="G46" s="4" t="str">
        <f t="shared" si="3"/>
        <v>A</v>
      </c>
      <c r="I46" s="72"/>
    </row>
    <row r="47" spans="1:9">
      <c r="A47">
        <v>37</v>
      </c>
      <c r="B47" s="1">
        <v>37</v>
      </c>
      <c r="C47" s="19">
        <v>10036</v>
      </c>
      <c r="D47" s="35">
        <f t="shared" si="0"/>
        <v>370666</v>
      </c>
      <c r="E47" s="36">
        <f t="shared" si="1"/>
        <v>0.51299276457464893</v>
      </c>
      <c r="F47" s="37">
        <f t="shared" si="2"/>
        <v>0.51388888888888884</v>
      </c>
      <c r="G47" s="4" t="str">
        <f t="shared" si="3"/>
        <v>B</v>
      </c>
      <c r="I47" s="72"/>
    </row>
    <row r="48" spans="1:9">
      <c r="A48">
        <v>38</v>
      </c>
      <c r="B48" s="1">
        <v>38</v>
      </c>
      <c r="C48" s="19">
        <v>10037</v>
      </c>
      <c r="D48" s="35">
        <f t="shared" si="0"/>
        <v>380703</v>
      </c>
      <c r="E48" s="36">
        <f t="shared" si="1"/>
        <v>0.52688372942720008</v>
      </c>
      <c r="F48" s="37">
        <f t="shared" si="2"/>
        <v>0.52777777777777779</v>
      </c>
      <c r="G48" s="4" t="str">
        <f t="shared" si="3"/>
        <v>B</v>
      </c>
      <c r="I48" s="72"/>
    </row>
    <row r="49" spans="1:11">
      <c r="A49">
        <v>39</v>
      </c>
      <c r="B49" s="1">
        <v>39</v>
      </c>
      <c r="C49" s="19">
        <v>10038</v>
      </c>
      <c r="D49" s="35">
        <f t="shared" si="0"/>
        <v>390741</v>
      </c>
      <c r="E49" s="36">
        <f t="shared" si="1"/>
        <v>0.5407760782555262</v>
      </c>
      <c r="F49" s="37">
        <f t="shared" si="2"/>
        <v>0.54166666666666663</v>
      </c>
      <c r="G49" s="4" t="str">
        <f t="shared" si="3"/>
        <v>B</v>
      </c>
      <c r="I49" s="72"/>
    </row>
    <row r="50" spans="1:11">
      <c r="A50">
        <v>40</v>
      </c>
      <c r="B50" s="1">
        <v>40</v>
      </c>
      <c r="C50" s="19">
        <v>10039</v>
      </c>
      <c r="D50" s="35">
        <f t="shared" si="0"/>
        <v>400780</v>
      </c>
      <c r="E50" s="36">
        <f t="shared" si="1"/>
        <v>0.5546698110596272</v>
      </c>
      <c r="F50" s="37">
        <f t="shared" si="2"/>
        <v>0.55555555555555558</v>
      </c>
      <c r="G50" s="4" t="str">
        <f t="shared" si="3"/>
        <v>B</v>
      </c>
      <c r="I50" s="72"/>
    </row>
    <row r="51" spans="1:11">
      <c r="A51">
        <v>41</v>
      </c>
      <c r="B51" s="1">
        <v>41</v>
      </c>
      <c r="C51" s="19">
        <v>10040</v>
      </c>
      <c r="D51" s="35">
        <f t="shared" si="0"/>
        <v>410820</v>
      </c>
      <c r="E51" s="36">
        <f t="shared" si="1"/>
        <v>0.56856492783950308</v>
      </c>
      <c r="F51" s="37">
        <f t="shared" si="2"/>
        <v>0.56944444444444442</v>
      </c>
      <c r="G51" s="4" t="str">
        <f t="shared" si="3"/>
        <v>B</v>
      </c>
      <c r="I51" s="72"/>
    </row>
    <row r="52" spans="1:11">
      <c r="A52">
        <v>42</v>
      </c>
      <c r="B52" s="1">
        <v>42</v>
      </c>
      <c r="C52" s="19">
        <v>10041</v>
      </c>
      <c r="D52" s="35">
        <f t="shared" si="0"/>
        <v>420861</v>
      </c>
      <c r="E52" s="36">
        <f t="shared" si="1"/>
        <v>0.58246142859515382</v>
      </c>
      <c r="F52" s="37">
        <f t="shared" si="2"/>
        <v>0.58333333333333337</v>
      </c>
      <c r="G52" s="4" t="str">
        <f t="shared" si="3"/>
        <v>B</v>
      </c>
      <c r="I52" s="72"/>
    </row>
    <row r="53" spans="1:11">
      <c r="A53">
        <v>43</v>
      </c>
      <c r="B53" s="1">
        <v>43</v>
      </c>
      <c r="C53" s="19">
        <v>10042</v>
      </c>
      <c r="D53" s="35">
        <f t="shared" si="0"/>
        <v>430903</v>
      </c>
      <c r="E53" s="36">
        <f t="shared" si="1"/>
        <v>0.59635931332657954</v>
      </c>
      <c r="F53" s="37">
        <f t="shared" si="2"/>
        <v>0.59722222222222221</v>
      </c>
      <c r="G53" s="4" t="str">
        <f t="shared" si="3"/>
        <v>B</v>
      </c>
      <c r="I53" s="72"/>
      <c r="K53" s="72"/>
    </row>
    <row r="54" spans="1:11">
      <c r="A54">
        <v>44</v>
      </c>
      <c r="B54" s="1">
        <v>44</v>
      </c>
      <c r="C54" s="19">
        <v>10043</v>
      </c>
      <c r="D54" s="35">
        <f t="shared" si="0"/>
        <v>440946</v>
      </c>
      <c r="E54" s="36">
        <f t="shared" si="1"/>
        <v>0.61025858203378003</v>
      </c>
      <c r="F54" s="37">
        <f t="shared" si="2"/>
        <v>0.61111111111111116</v>
      </c>
      <c r="G54" s="4" t="str">
        <f t="shared" si="3"/>
        <v>B</v>
      </c>
      <c r="I54" s="72"/>
    </row>
    <row r="55" spans="1:11">
      <c r="A55">
        <v>45</v>
      </c>
      <c r="B55" s="1">
        <v>45</v>
      </c>
      <c r="C55" s="19">
        <v>10044</v>
      </c>
      <c r="D55" s="35">
        <f t="shared" si="0"/>
        <v>450990</v>
      </c>
      <c r="E55" s="36">
        <f t="shared" si="1"/>
        <v>0.6241592347167555</v>
      </c>
      <c r="F55" s="37">
        <f t="shared" si="2"/>
        <v>0.625</v>
      </c>
      <c r="G55" s="4" t="str">
        <f t="shared" si="3"/>
        <v>B</v>
      </c>
      <c r="I55" s="72"/>
    </row>
    <row r="56" spans="1:11">
      <c r="A56">
        <v>46</v>
      </c>
      <c r="B56" s="1">
        <v>46</v>
      </c>
      <c r="C56" s="19">
        <v>10045</v>
      </c>
      <c r="D56" s="35">
        <f t="shared" si="0"/>
        <v>461035</v>
      </c>
      <c r="E56" s="36">
        <f t="shared" si="1"/>
        <v>0.63806127137550583</v>
      </c>
      <c r="F56" s="37">
        <f t="shared" si="2"/>
        <v>0.63888888888888884</v>
      </c>
      <c r="G56" s="4" t="str">
        <f t="shared" si="3"/>
        <v>B</v>
      </c>
      <c r="I56" s="72"/>
    </row>
    <row r="57" spans="1:11">
      <c r="A57">
        <v>47</v>
      </c>
      <c r="B57" s="1">
        <v>47</v>
      </c>
      <c r="C57" s="19">
        <v>10046</v>
      </c>
      <c r="D57" s="35">
        <f t="shared" si="0"/>
        <v>471081</v>
      </c>
      <c r="E57" s="36">
        <f t="shared" si="1"/>
        <v>0.65196469201003104</v>
      </c>
      <c r="F57" s="37">
        <f t="shared" si="2"/>
        <v>0.65277777777777779</v>
      </c>
      <c r="G57" s="4" t="str">
        <f t="shared" si="3"/>
        <v>B</v>
      </c>
      <c r="I57" s="72"/>
    </row>
    <row r="58" spans="1:11">
      <c r="A58">
        <v>48</v>
      </c>
      <c r="B58" s="1">
        <v>48</v>
      </c>
      <c r="C58" s="19">
        <v>10047</v>
      </c>
      <c r="D58" s="35">
        <f t="shared" si="0"/>
        <v>481128</v>
      </c>
      <c r="E58" s="36">
        <f t="shared" si="1"/>
        <v>0.66586949662033112</v>
      </c>
      <c r="F58" s="37">
        <f t="shared" si="2"/>
        <v>0.66666666666666663</v>
      </c>
      <c r="G58" s="4" t="str">
        <f t="shared" si="3"/>
        <v>B</v>
      </c>
      <c r="I58" s="72"/>
    </row>
    <row r="59" spans="1:11">
      <c r="A59">
        <v>49</v>
      </c>
      <c r="B59" s="1">
        <v>49</v>
      </c>
      <c r="C59" s="19">
        <v>10048</v>
      </c>
      <c r="D59" s="35">
        <f t="shared" si="0"/>
        <v>491176</v>
      </c>
      <c r="E59" s="36">
        <f t="shared" si="1"/>
        <v>0.67977568520640619</v>
      </c>
      <c r="F59" s="37">
        <f t="shared" si="2"/>
        <v>0.68055555555555558</v>
      </c>
      <c r="G59" s="4" t="str">
        <f t="shared" si="3"/>
        <v>B</v>
      </c>
      <c r="I59" s="72"/>
    </row>
    <row r="60" spans="1:11">
      <c r="A60">
        <v>50</v>
      </c>
      <c r="B60" s="1">
        <v>50</v>
      </c>
      <c r="C60" s="19">
        <v>10049</v>
      </c>
      <c r="D60" s="35">
        <f t="shared" si="0"/>
        <v>501225</v>
      </c>
      <c r="E60" s="36">
        <f t="shared" si="1"/>
        <v>0.69368325776825601</v>
      </c>
      <c r="F60" s="37">
        <f t="shared" si="2"/>
        <v>0.69444444444444442</v>
      </c>
      <c r="G60" s="4" t="str">
        <f t="shared" si="3"/>
        <v>B</v>
      </c>
      <c r="I60" s="72"/>
    </row>
    <row r="61" spans="1:11">
      <c r="A61">
        <v>51</v>
      </c>
      <c r="B61" s="1">
        <v>51</v>
      </c>
      <c r="C61" s="19">
        <v>10050</v>
      </c>
      <c r="D61" s="35">
        <f t="shared" si="0"/>
        <v>511275</v>
      </c>
      <c r="E61" s="36">
        <f t="shared" si="1"/>
        <v>0.70759221430588082</v>
      </c>
      <c r="F61" s="37">
        <f t="shared" si="2"/>
        <v>0.70833333333333337</v>
      </c>
      <c r="G61" s="4" t="str">
        <f t="shared" si="3"/>
        <v>B</v>
      </c>
      <c r="I61" s="72"/>
    </row>
    <row r="62" spans="1:11">
      <c r="A62">
        <v>52</v>
      </c>
      <c r="B62" s="1">
        <v>52</v>
      </c>
      <c r="C62" s="19">
        <v>10051</v>
      </c>
      <c r="D62" s="35">
        <f t="shared" si="0"/>
        <v>521326</v>
      </c>
      <c r="E62" s="36">
        <f t="shared" si="1"/>
        <v>0.72150255481928049</v>
      </c>
      <c r="F62" s="37">
        <f t="shared" si="2"/>
        <v>0.72222222222222221</v>
      </c>
      <c r="G62" s="4" t="str">
        <f t="shared" si="3"/>
        <v>B</v>
      </c>
      <c r="I62" s="72"/>
    </row>
    <row r="63" spans="1:11">
      <c r="A63">
        <v>53</v>
      </c>
      <c r="B63" s="1">
        <v>53</v>
      </c>
      <c r="C63" s="19">
        <v>10052</v>
      </c>
      <c r="D63" s="35">
        <f t="shared" si="0"/>
        <v>531378</v>
      </c>
      <c r="E63" s="36">
        <f t="shared" si="1"/>
        <v>0.73541427930845493</v>
      </c>
      <c r="F63" s="37">
        <f t="shared" si="2"/>
        <v>0.73611111111111116</v>
      </c>
      <c r="G63" s="4" t="str">
        <f t="shared" si="3"/>
        <v>B</v>
      </c>
      <c r="I63" s="72"/>
    </row>
    <row r="64" spans="1:11">
      <c r="A64">
        <v>54</v>
      </c>
      <c r="B64" s="1">
        <v>54</v>
      </c>
      <c r="C64" s="19">
        <v>10053</v>
      </c>
      <c r="D64" s="35">
        <f t="shared" si="0"/>
        <v>541431</v>
      </c>
      <c r="E64" s="36">
        <f t="shared" si="1"/>
        <v>0.74932738777340446</v>
      </c>
      <c r="F64" s="37">
        <f t="shared" si="2"/>
        <v>0.75</v>
      </c>
      <c r="G64" s="4" t="str">
        <f t="shared" si="3"/>
        <v>B</v>
      </c>
      <c r="I64" s="72"/>
    </row>
    <row r="65" spans="1:9">
      <c r="A65">
        <v>55</v>
      </c>
      <c r="B65" s="1">
        <v>55</v>
      </c>
      <c r="C65" s="19">
        <v>10054</v>
      </c>
      <c r="D65" s="35">
        <f t="shared" si="0"/>
        <v>551485</v>
      </c>
      <c r="E65" s="36">
        <f t="shared" si="1"/>
        <v>0.76324188021412875</v>
      </c>
      <c r="F65" s="37">
        <f t="shared" si="2"/>
        <v>0.76388888888888884</v>
      </c>
      <c r="G65" s="4" t="str">
        <f t="shared" si="3"/>
        <v>B</v>
      </c>
      <c r="I65" s="72"/>
    </row>
    <row r="66" spans="1:9">
      <c r="A66">
        <v>56</v>
      </c>
      <c r="B66" s="1">
        <v>56</v>
      </c>
      <c r="C66" s="19">
        <v>10055</v>
      </c>
      <c r="D66" s="35">
        <f t="shared" si="0"/>
        <v>561540</v>
      </c>
      <c r="E66" s="36">
        <f t="shared" si="1"/>
        <v>0.77715775663062792</v>
      </c>
      <c r="F66" s="37">
        <f t="shared" si="2"/>
        <v>0.77777777777777779</v>
      </c>
      <c r="G66" s="4" t="str">
        <f t="shared" si="3"/>
        <v>B</v>
      </c>
      <c r="I66" s="72"/>
    </row>
    <row r="67" spans="1:9">
      <c r="A67">
        <v>57</v>
      </c>
      <c r="B67" s="1">
        <v>57</v>
      </c>
      <c r="C67" s="19">
        <v>10056</v>
      </c>
      <c r="D67" s="35">
        <f t="shared" si="0"/>
        <v>571596</v>
      </c>
      <c r="E67" s="36">
        <f t="shared" si="1"/>
        <v>0.79107501702290206</v>
      </c>
      <c r="F67" s="37">
        <f t="shared" si="2"/>
        <v>0.79166666666666663</v>
      </c>
      <c r="G67" s="4" t="str">
        <f t="shared" si="3"/>
        <v>B</v>
      </c>
      <c r="I67" s="72"/>
    </row>
    <row r="68" spans="1:9">
      <c r="A68">
        <v>58</v>
      </c>
      <c r="B68" s="1">
        <v>58</v>
      </c>
      <c r="C68" s="19">
        <v>10057</v>
      </c>
      <c r="D68" s="35">
        <f t="shared" si="0"/>
        <v>581653</v>
      </c>
      <c r="E68" s="36">
        <f t="shared" si="1"/>
        <v>0.80499366139095097</v>
      </c>
      <c r="F68" s="37">
        <f t="shared" si="2"/>
        <v>0.80555555555555558</v>
      </c>
      <c r="G68" s="4" t="str">
        <f t="shared" si="3"/>
        <v>C</v>
      </c>
      <c r="I68" s="72"/>
    </row>
    <row r="69" spans="1:9">
      <c r="A69">
        <v>59</v>
      </c>
      <c r="B69" s="1">
        <v>59</v>
      </c>
      <c r="C69" s="19">
        <v>10058</v>
      </c>
      <c r="D69" s="35">
        <f t="shared" si="0"/>
        <v>591711</v>
      </c>
      <c r="E69" s="36">
        <f t="shared" si="1"/>
        <v>0.81891368973477485</v>
      </c>
      <c r="F69" s="37">
        <f t="shared" si="2"/>
        <v>0.81944444444444442</v>
      </c>
      <c r="G69" s="4" t="str">
        <f t="shared" si="3"/>
        <v>C</v>
      </c>
      <c r="I69" s="72"/>
    </row>
    <row r="70" spans="1:9">
      <c r="A70">
        <v>60</v>
      </c>
      <c r="B70" s="1">
        <v>60</v>
      </c>
      <c r="C70" s="19">
        <v>10059</v>
      </c>
      <c r="D70" s="35">
        <f t="shared" si="0"/>
        <v>601770</v>
      </c>
      <c r="E70" s="36">
        <f t="shared" si="1"/>
        <v>0.83283510205437361</v>
      </c>
      <c r="F70" s="37">
        <f t="shared" si="2"/>
        <v>0.83333333333333337</v>
      </c>
      <c r="G70" s="4" t="str">
        <f t="shared" si="3"/>
        <v>C</v>
      </c>
      <c r="I70" s="72"/>
    </row>
    <row r="71" spans="1:9">
      <c r="A71">
        <v>61</v>
      </c>
      <c r="B71" s="1">
        <v>61</v>
      </c>
      <c r="C71" s="19">
        <v>10060</v>
      </c>
      <c r="D71" s="35">
        <f t="shared" si="0"/>
        <v>611830</v>
      </c>
      <c r="E71" s="36">
        <f t="shared" si="1"/>
        <v>0.84675789834974724</v>
      </c>
      <c r="F71" s="37">
        <f t="shared" si="2"/>
        <v>0.84722222222222221</v>
      </c>
      <c r="G71" s="4" t="str">
        <f t="shared" si="3"/>
        <v>C</v>
      </c>
      <c r="I71" s="72"/>
    </row>
    <row r="72" spans="1:9">
      <c r="A72">
        <v>62</v>
      </c>
      <c r="B72" s="1">
        <v>62</v>
      </c>
      <c r="C72" s="19">
        <v>10061</v>
      </c>
      <c r="D72" s="35">
        <f t="shared" si="0"/>
        <v>621891</v>
      </c>
      <c r="E72" s="36">
        <f t="shared" si="1"/>
        <v>0.86068207862089585</v>
      </c>
      <c r="F72" s="37">
        <f t="shared" si="2"/>
        <v>0.86111111111111116</v>
      </c>
      <c r="G72" s="4" t="str">
        <f t="shared" si="3"/>
        <v>C</v>
      </c>
      <c r="I72" s="72"/>
    </row>
    <row r="73" spans="1:9">
      <c r="A73">
        <v>63</v>
      </c>
      <c r="B73" s="1">
        <v>63</v>
      </c>
      <c r="C73" s="19">
        <v>10062</v>
      </c>
      <c r="D73" s="35">
        <f t="shared" si="0"/>
        <v>631953</v>
      </c>
      <c r="E73" s="36">
        <f t="shared" si="1"/>
        <v>0.87460764286781922</v>
      </c>
      <c r="F73" s="37">
        <f t="shared" si="2"/>
        <v>0.875</v>
      </c>
      <c r="G73" s="4" t="str">
        <f t="shared" si="3"/>
        <v>C</v>
      </c>
      <c r="I73" s="72"/>
    </row>
    <row r="74" spans="1:9">
      <c r="A74">
        <v>64</v>
      </c>
      <c r="B74" s="1">
        <v>64</v>
      </c>
      <c r="C74" s="19">
        <v>10063</v>
      </c>
      <c r="D74" s="35">
        <f t="shared" si="0"/>
        <v>642016</v>
      </c>
      <c r="E74" s="36">
        <f t="shared" si="1"/>
        <v>0.88853459109051758</v>
      </c>
      <c r="F74" s="37">
        <f t="shared" si="2"/>
        <v>0.88888888888888884</v>
      </c>
      <c r="G74" s="4" t="str">
        <f t="shared" si="3"/>
        <v>C</v>
      </c>
      <c r="I74" s="72"/>
    </row>
    <row r="75" spans="1:9">
      <c r="A75">
        <v>65</v>
      </c>
      <c r="B75" s="1">
        <v>65</v>
      </c>
      <c r="C75" s="19">
        <v>10064</v>
      </c>
      <c r="D75" s="35">
        <f t="shared" si="0"/>
        <v>652080</v>
      </c>
      <c r="E75" s="36">
        <f t="shared" si="1"/>
        <v>0.9024629232889908</v>
      </c>
      <c r="F75" s="37">
        <f t="shared" si="2"/>
        <v>0.90277777777777779</v>
      </c>
      <c r="G75" s="4" t="str">
        <f t="shared" si="3"/>
        <v>C</v>
      </c>
      <c r="I75" s="72"/>
    </row>
    <row r="76" spans="1:9">
      <c r="A76">
        <v>66</v>
      </c>
      <c r="B76" s="1">
        <v>66</v>
      </c>
      <c r="C76" s="19">
        <v>10065</v>
      </c>
      <c r="D76" s="35">
        <f t="shared" ref="D76:D82" si="4">D75+C76</f>
        <v>662145</v>
      </c>
      <c r="E76" s="36">
        <f t="shared" ref="E76:E82" si="5">D76/$D$82</f>
        <v>0.91639263946323879</v>
      </c>
      <c r="F76" s="37">
        <f t="shared" ref="F76:F82" si="6">A76/$A$82</f>
        <v>0.91666666666666663</v>
      </c>
      <c r="G76" s="4" t="str">
        <f t="shared" ref="G76:G82" si="7">IF(E76&lt;50%,"A",IF(E76&lt;80%,"B","C"))</f>
        <v>C</v>
      </c>
      <c r="I76" s="72"/>
    </row>
    <row r="77" spans="1:9">
      <c r="A77">
        <v>67</v>
      </c>
      <c r="B77" s="1">
        <v>67</v>
      </c>
      <c r="C77" s="19">
        <v>10066</v>
      </c>
      <c r="D77" s="35">
        <f t="shared" si="4"/>
        <v>672211</v>
      </c>
      <c r="E77" s="36">
        <f t="shared" si="5"/>
        <v>0.93032373961326176</v>
      </c>
      <c r="F77" s="37">
        <f t="shared" si="6"/>
        <v>0.93055555555555558</v>
      </c>
      <c r="G77" s="4" t="str">
        <f t="shared" si="7"/>
        <v>C</v>
      </c>
      <c r="I77" s="72"/>
    </row>
    <row r="78" spans="1:9">
      <c r="A78">
        <v>68</v>
      </c>
      <c r="B78" s="1">
        <v>68</v>
      </c>
      <c r="C78" s="19">
        <v>10067</v>
      </c>
      <c r="D78" s="35">
        <f t="shared" si="4"/>
        <v>682278</v>
      </c>
      <c r="E78" s="36">
        <f t="shared" si="5"/>
        <v>0.94425622373905971</v>
      </c>
      <c r="F78" s="37">
        <f t="shared" si="6"/>
        <v>0.94444444444444442</v>
      </c>
      <c r="G78" s="4" t="str">
        <f t="shared" si="7"/>
        <v>C</v>
      </c>
      <c r="I78" s="72"/>
    </row>
    <row r="79" spans="1:9">
      <c r="A79">
        <v>69</v>
      </c>
      <c r="B79" s="1">
        <v>69</v>
      </c>
      <c r="C79" s="19">
        <v>10068</v>
      </c>
      <c r="D79" s="35">
        <f t="shared" si="4"/>
        <v>692346</v>
      </c>
      <c r="E79" s="36">
        <f t="shared" si="5"/>
        <v>0.95819009184063242</v>
      </c>
      <c r="F79" s="37">
        <f t="shared" si="6"/>
        <v>0.95833333333333337</v>
      </c>
      <c r="G79" s="4" t="str">
        <f t="shared" si="7"/>
        <v>C</v>
      </c>
      <c r="I79" s="72"/>
    </row>
    <row r="80" spans="1:9">
      <c r="A80">
        <v>70</v>
      </c>
      <c r="B80" s="1">
        <v>70</v>
      </c>
      <c r="C80" s="19">
        <v>10069</v>
      </c>
      <c r="D80" s="35">
        <f t="shared" si="4"/>
        <v>702415</v>
      </c>
      <c r="E80" s="36">
        <f t="shared" si="5"/>
        <v>0.97212534391798011</v>
      </c>
      <c r="F80" s="37">
        <f t="shared" si="6"/>
        <v>0.97222222222222221</v>
      </c>
      <c r="G80" s="4" t="str">
        <f t="shared" si="7"/>
        <v>C</v>
      </c>
      <c r="I80" s="72"/>
    </row>
    <row r="81" spans="1:9">
      <c r="A81">
        <v>71</v>
      </c>
      <c r="B81" s="1">
        <v>71</v>
      </c>
      <c r="C81" s="19">
        <v>10070</v>
      </c>
      <c r="D81" s="35">
        <f t="shared" si="4"/>
        <v>712485</v>
      </c>
      <c r="E81" s="36">
        <f t="shared" si="5"/>
        <v>0.98606197997110256</v>
      </c>
      <c r="F81" s="37">
        <f t="shared" si="6"/>
        <v>0.98611111111111116</v>
      </c>
      <c r="G81" s="4" t="str">
        <f t="shared" si="7"/>
        <v>C</v>
      </c>
      <c r="I81" s="72"/>
    </row>
    <row r="82" spans="1:9">
      <c r="A82">
        <v>72</v>
      </c>
      <c r="B82" s="1">
        <v>72</v>
      </c>
      <c r="C82" s="19">
        <v>10071</v>
      </c>
      <c r="D82" s="35">
        <f t="shared" si="4"/>
        <v>722556</v>
      </c>
      <c r="E82" s="36">
        <f t="shared" si="5"/>
        <v>1</v>
      </c>
      <c r="F82" s="37">
        <f t="shared" si="6"/>
        <v>1</v>
      </c>
      <c r="G82" s="4" t="str">
        <f t="shared" si="7"/>
        <v>C</v>
      </c>
      <c r="I82" s="72"/>
    </row>
  </sheetData>
  <autoFilter ref="A10:G10"/>
  <mergeCells count="1">
    <mergeCell ref="B2:C2"/>
  </mergeCells>
  <printOptions horizontalCentered="1"/>
  <pageMargins left="0" right="0" top="0" bottom="0" header="0" footer="0"/>
  <pageSetup paperSize="9" scale="82" fitToHeight="0" orientation="portrait" horizontalDpi="300" r:id="rId1"/>
  <colBreaks count="1" manualBreakCount="1">
    <brk id="7" max="1048575" man="1"/>
  </colBreaks>
  <ignoredErrors>
    <ignoredError sqref="B5" formula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34"/>
  <sheetViews>
    <sheetView zoomScaleNormal="100" workbookViewId="0">
      <selection activeCell="H24" sqref="H24"/>
    </sheetView>
  </sheetViews>
  <sheetFormatPr baseColWidth="10" defaultRowHeight="15.75"/>
  <cols>
    <col min="1" max="1" width="16.875" customWidth="1"/>
    <col min="2" max="2" width="6.375" customWidth="1"/>
    <col min="3" max="3" width="12.875" customWidth="1"/>
    <col min="4" max="4" width="14.125" bestFit="1" customWidth="1"/>
    <col min="5" max="5" width="18" bestFit="1" customWidth="1"/>
    <col min="6" max="6" width="2.375" customWidth="1"/>
    <col min="7" max="7" width="13.375" bestFit="1" customWidth="1"/>
    <col min="10" max="10" width="23.625" bestFit="1" customWidth="1"/>
  </cols>
  <sheetData>
    <row r="2" spans="1:11" ht="23.25">
      <c r="A2" s="82" t="str">
        <f>"ANALYSE SECTEUR " &amp;LEFT('CLIENTS A B C'!B11,2)</f>
        <v>ANALYSE SECTEUR 1</v>
      </c>
      <c r="B2" s="83"/>
      <c r="C2" s="83"/>
      <c r="D2" s="83"/>
      <c r="E2" s="83"/>
      <c r="F2" s="83"/>
      <c r="G2" s="83"/>
      <c r="H2" s="84"/>
    </row>
    <row r="3" spans="1:11">
      <c r="A3" s="7"/>
      <c r="B3" s="6"/>
      <c r="C3" s="40"/>
      <c r="D3" s="6"/>
      <c r="E3" s="6"/>
      <c r="F3" s="6"/>
      <c r="G3" s="6"/>
      <c r="H3" s="8"/>
    </row>
    <row r="4" spans="1:11">
      <c r="A4" s="41">
        <f>'CLIENTS A B C'!B7</f>
        <v>72</v>
      </c>
      <c r="B4" s="6" t="s">
        <v>45</v>
      </c>
      <c r="C4" s="6"/>
      <c r="D4" s="6"/>
      <c r="E4" s="6"/>
      <c r="F4" s="6"/>
      <c r="G4" s="6"/>
      <c r="H4" s="8"/>
    </row>
    <row r="5" spans="1:11">
      <c r="A5" s="71">
        <f>G27/A7/A6</f>
        <v>8.625</v>
      </c>
      <c r="B5" s="6" t="s">
        <v>32</v>
      </c>
      <c r="C5" s="6"/>
      <c r="D5" s="6"/>
      <c r="E5" s="6"/>
      <c r="F5" s="6"/>
      <c r="G5" s="6"/>
      <c r="H5" s="8"/>
    </row>
    <row r="6" spans="1:11" ht="23.25">
      <c r="A6" s="41">
        <v>4</v>
      </c>
      <c r="B6" s="6" t="s">
        <v>33</v>
      </c>
      <c r="C6" s="6"/>
      <c r="D6" s="6"/>
      <c r="E6" s="9" t="s">
        <v>20</v>
      </c>
      <c r="F6" s="6"/>
      <c r="G6" s="42">
        <f>G27</f>
        <v>1380</v>
      </c>
      <c r="H6" s="8"/>
    </row>
    <row r="7" spans="1:11">
      <c r="A7" s="71">
        <f>K15</f>
        <v>40</v>
      </c>
      <c r="B7" s="6" t="s">
        <v>34</v>
      </c>
      <c r="C7" s="6"/>
      <c r="D7" s="6"/>
      <c r="E7" s="6"/>
      <c r="F7" s="6"/>
      <c r="G7" s="6"/>
      <c r="H7" s="8"/>
      <c r="J7" t="s">
        <v>23</v>
      </c>
      <c r="K7" s="38">
        <v>366</v>
      </c>
    </row>
    <row r="8" spans="1:11">
      <c r="A8" s="7"/>
      <c r="B8" s="6"/>
      <c r="C8" s="6"/>
      <c r="D8" s="6"/>
      <c r="E8" s="6"/>
      <c r="F8" s="6"/>
      <c r="G8" s="6"/>
      <c r="H8" s="8"/>
      <c r="J8" t="s">
        <v>24</v>
      </c>
      <c r="K8" s="38">
        <v>253</v>
      </c>
    </row>
    <row r="9" spans="1:11">
      <c r="A9" s="7"/>
      <c r="B9" s="6"/>
      <c r="C9" s="6"/>
      <c r="D9" s="6"/>
      <c r="E9" s="6"/>
      <c r="F9" s="6"/>
      <c r="G9" s="6"/>
      <c r="H9" s="8"/>
      <c r="J9" t="s">
        <v>25</v>
      </c>
      <c r="K9" s="38">
        <v>9</v>
      </c>
    </row>
    <row r="10" spans="1:11">
      <c r="A10" s="7" t="s">
        <v>12</v>
      </c>
      <c r="B10" s="6"/>
      <c r="C10" s="6"/>
      <c r="D10" s="6"/>
      <c r="E10" s="6"/>
      <c r="F10" s="6"/>
      <c r="G10" s="6"/>
      <c r="H10" s="8"/>
      <c r="J10" t="s">
        <v>26</v>
      </c>
      <c r="K10" s="38">
        <v>13</v>
      </c>
    </row>
    <row r="11" spans="1:11">
      <c r="A11" s="7"/>
      <c r="B11" s="6"/>
      <c r="C11" s="6"/>
      <c r="D11" s="6"/>
      <c r="E11" s="6"/>
      <c r="F11" s="6"/>
      <c r="G11" s="6"/>
      <c r="H11" s="8"/>
      <c r="J11" t="s">
        <v>27</v>
      </c>
      <c r="K11" s="38">
        <v>30</v>
      </c>
    </row>
    <row r="12" spans="1:11">
      <c r="A12" s="7"/>
      <c r="B12" s="6"/>
      <c r="C12" s="6"/>
      <c r="D12" s="6"/>
      <c r="E12" s="6"/>
      <c r="F12" s="6"/>
      <c r="G12" s="6"/>
      <c r="H12" s="8"/>
      <c r="J12" t="s">
        <v>28</v>
      </c>
      <c r="K12" s="38">
        <v>41</v>
      </c>
    </row>
    <row r="13" spans="1:11">
      <c r="A13" s="77" t="s">
        <v>13</v>
      </c>
      <c r="B13" s="77" t="s">
        <v>31</v>
      </c>
      <c r="C13" s="78" t="s">
        <v>14</v>
      </c>
      <c r="D13" s="23" t="s">
        <v>16</v>
      </c>
      <c r="E13" s="73" t="s">
        <v>36</v>
      </c>
      <c r="F13" s="10"/>
      <c r="G13" s="23" t="s">
        <v>35</v>
      </c>
      <c r="H13" s="46" t="s">
        <v>15</v>
      </c>
    </row>
    <row r="14" spans="1:11">
      <c r="A14" s="77"/>
      <c r="B14" s="77"/>
      <c r="C14" s="78"/>
      <c r="D14" s="45" t="s">
        <v>41</v>
      </c>
      <c r="E14" s="74" t="s">
        <v>18</v>
      </c>
      <c r="F14" s="10"/>
      <c r="G14" s="45" t="s">
        <v>19</v>
      </c>
      <c r="H14" s="47" t="s">
        <v>17</v>
      </c>
      <c r="J14" s="39" t="s">
        <v>29</v>
      </c>
      <c r="K14">
        <f>K8-K9-K10-K11-K12</f>
        <v>160</v>
      </c>
    </row>
    <row r="15" spans="1:11">
      <c r="A15" s="12"/>
      <c r="B15" s="9"/>
      <c r="C15" s="10"/>
      <c r="D15" s="6"/>
      <c r="E15" s="6"/>
      <c r="F15" s="6"/>
      <c r="G15" s="6"/>
      <c r="H15" s="11"/>
      <c r="J15" t="s">
        <v>30</v>
      </c>
      <c r="K15">
        <f>K14/4</f>
        <v>40</v>
      </c>
    </row>
    <row r="16" spans="1:11">
      <c r="A16" s="43" t="str">
        <f>'CLIENTS A B C'!A3</f>
        <v>A</v>
      </c>
      <c r="B16" s="49">
        <f>'CLIENTS A B C'!C3</f>
        <v>0.5</v>
      </c>
      <c r="C16" s="48">
        <f>'CLIENTS A B C'!B3</f>
        <v>36</v>
      </c>
      <c r="D16" s="48">
        <v>2</v>
      </c>
      <c r="E16" s="50">
        <f>A7/D16</f>
        <v>20</v>
      </c>
      <c r="F16" s="6"/>
      <c r="G16" s="50">
        <f>E16*C16</f>
        <v>720</v>
      </c>
      <c r="H16" s="51">
        <f>G16/A7</f>
        <v>18</v>
      </c>
    </row>
    <row r="17" spans="1:8">
      <c r="A17" s="43"/>
      <c r="B17" s="43"/>
      <c r="C17" s="48"/>
      <c r="D17" s="48"/>
      <c r="E17" s="48"/>
      <c r="F17" s="6"/>
      <c r="G17" s="50"/>
      <c r="H17" s="43"/>
    </row>
    <row r="18" spans="1:8">
      <c r="A18" s="43" t="str">
        <f>'CLIENTS A B C'!A4</f>
        <v>B</v>
      </c>
      <c r="B18" s="49">
        <f>'CLIENTS A B C'!C4</f>
        <v>0.29166666666666669</v>
      </c>
      <c r="C18" s="48">
        <f>'CLIENTS A B C'!B4</f>
        <v>21</v>
      </c>
      <c r="D18" s="48">
        <v>3</v>
      </c>
      <c r="E18" s="50">
        <f>A7/D18</f>
        <v>13.333333333333334</v>
      </c>
      <c r="F18" s="6"/>
      <c r="G18" s="50">
        <f>E18*C18</f>
        <v>280</v>
      </c>
      <c r="H18" s="51">
        <f>G18/A7</f>
        <v>7</v>
      </c>
    </row>
    <row r="19" spans="1:8">
      <c r="A19" s="43"/>
      <c r="B19" s="43"/>
      <c r="C19" s="48"/>
      <c r="D19" s="48"/>
      <c r="E19" s="48"/>
      <c r="F19" s="6"/>
      <c r="G19" s="50"/>
      <c r="H19" s="51"/>
    </row>
    <row r="20" spans="1:8">
      <c r="A20" s="43" t="str">
        <f>'CLIENTS A B C'!A6</f>
        <v>C</v>
      </c>
      <c r="B20" s="49">
        <f>'CLIENTS A B C'!C6</f>
        <v>0.20833333333333334</v>
      </c>
      <c r="C20" s="48">
        <f>'CLIENTS A B C'!B6</f>
        <v>15</v>
      </c>
      <c r="D20" s="48">
        <v>4</v>
      </c>
      <c r="E20" s="50">
        <f>A7/D20</f>
        <v>10</v>
      </c>
      <c r="F20" s="6"/>
      <c r="G20" s="50">
        <f>E20*C20</f>
        <v>150</v>
      </c>
      <c r="H20" s="51">
        <f>G20/A7</f>
        <v>3.75</v>
      </c>
    </row>
    <row r="21" spans="1:8">
      <c r="A21" s="12"/>
      <c r="B21" s="9"/>
      <c r="C21" s="10"/>
      <c r="D21" s="6"/>
      <c r="E21" s="6"/>
      <c r="F21" s="6"/>
      <c r="G21" s="10"/>
      <c r="H21" s="11"/>
    </row>
    <row r="22" spans="1:8">
      <c r="A22" s="52" t="s">
        <v>37</v>
      </c>
      <c r="B22" s="53"/>
      <c r="C22" s="54">
        <f>SUM(C16:C20)</f>
        <v>72</v>
      </c>
      <c r="D22" s="55"/>
      <c r="E22" s="44"/>
      <c r="F22" s="6"/>
      <c r="G22" s="56">
        <f>SUM(G16:G20)</f>
        <v>1150</v>
      </c>
      <c r="H22" s="57">
        <f>G22/A7</f>
        <v>28.75</v>
      </c>
    </row>
    <row r="23" spans="1:8">
      <c r="A23" s="12"/>
      <c r="B23" s="9"/>
      <c r="C23" s="6"/>
      <c r="D23" s="6"/>
      <c r="E23" s="6"/>
      <c r="F23" s="6"/>
      <c r="G23" s="10"/>
      <c r="H23" s="11"/>
    </row>
    <row r="24" spans="1:8">
      <c r="A24" s="52" t="s">
        <v>44</v>
      </c>
      <c r="B24" s="58">
        <v>0.2</v>
      </c>
      <c r="C24" s="55"/>
      <c r="D24" s="55"/>
      <c r="E24" s="59"/>
      <c r="F24" s="6"/>
      <c r="G24" s="60">
        <f>G22*B24</f>
        <v>230</v>
      </c>
      <c r="H24" s="61">
        <f>G24/35</f>
        <v>6.5714285714285712</v>
      </c>
    </row>
    <row r="25" spans="1:8">
      <c r="A25" s="12"/>
      <c r="B25" s="6"/>
      <c r="C25" s="6"/>
      <c r="D25" s="6"/>
      <c r="E25" s="6"/>
      <c r="F25" s="6"/>
      <c r="G25" s="10"/>
      <c r="H25" s="11"/>
    </row>
    <row r="26" spans="1:8">
      <c r="A26" s="12"/>
      <c r="B26" s="9"/>
      <c r="C26" s="6"/>
      <c r="D26" s="6"/>
      <c r="E26" s="6"/>
      <c r="F26" s="6"/>
      <c r="G26" s="10"/>
      <c r="H26" s="11"/>
    </row>
    <row r="27" spans="1:8">
      <c r="A27" s="79" t="s">
        <v>0</v>
      </c>
      <c r="B27" s="80"/>
      <c r="C27" s="80"/>
      <c r="D27" s="80"/>
      <c r="E27" s="81"/>
      <c r="F27" s="6"/>
      <c r="G27" s="56">
        <f>G22+G24</f>
        <v>1380</v>
      </c>
      <c r="H27" s="57">
        <f>H22+H24</f>
        <v>35.321428571428569</v>
      </c>
    </row>
    <row r="28" spans="1:8">
      <c r="A28" s="7"/>
      <c r="B28" s="6"/>
      <c r="C28" s="6"/>
      <c r="D28" s="6"/>
      <c r="E28" s="6"/>
      <c r="F28" s="6"/>
      <c r="G28" s="6"/>
      <c r="H28" s="8"/>
    </row>
    <row r="29" spans="1:8">
      <c r="A29" s="7"/>
      <c r="B29" s="6"/>
      <c r="C29" s="6"/>
      <c r="D29" s="6"/>
      <c r="E29" s="6"/>
      <c r="F29" s="6"/>
      <c r="G29" s="6"/>
      <c r="H29" s="8"/>
    </row>
    <row r="30" spans="1:8">
      <c r="A30" s="7" t="s">
        <v>42</v>
      </c>
      <c r="B30" s="6"/>
      <c r="C30" s="6"/>
      <c r="D30" s="6"/>
      <c r="E30" s="6"/>
      <c r="F30" s="6"/>
      <c r="G30" s="6"/>
      <c r="H30" s="8"/>
    </row>
    <row r="31" spans="1:8">
      <c r="A31" s="7" t="s">
        <v>43</v>
      </c>
      <c r="B31" s="6"/>
      <c r="C31" s="6"/>
      <c r="D31" s="6"/>
      <c r="E31" s="6"/>
      <c r="F31" s="6"/>
      <c r="G31" s="6"/>
      <c r="H31" s="8"/>
    </row>
    <row r="32" spans="1:8">
      <c r="A32" s="7"/>
      <c r="B32" s="6"/>
      <c r="C32" s="6"/>
      <c r="D32" s="6"/>
      <c r="E32" s="63"/>
      <c r="F32" s="6"/>
      <c r="G32" s="6"/>
      <c r="H32" s="8"/>
    </row>
    <row r="33" spans="1:8">
      <c r="A33" s="62" t="s">
        <v>38</v>
      </c>
      <c r="B33" s="6"/>
      <c r="C33" s="6"/>
      <c r="D33" s="17">
        <f>A5</f>
        <v>8.625</v>
      </c>
      <c r="E33" s="6" t="s">
        <v>39</v>
      </c>
      <c r="F33" s="6"/>
      <c r="G33" s="18"/>
      <c r="H33" s="8"/>
    </row>
    <row r="34" spans="1:8">
      <c r="A34" s="13" t="s">
        <v>40</v>
      </c>
      <c r="B34" s="14"/>
      <c r="C34" s="14"/>
      <c r="D34" s="75">
        <f>IF(D33&lt;&gt;0,D33+1)</f>
        <v>9.625</v>
      </c>
      <c r="E34" s="14"/>
      <c r="F34" s="14"/>
      <c r="G34" s="14"/>
      <c r="H34" s="15"/>
    </row>
  </sheetData>
  <mergeCells count="5">
    <mergeCell ref="A13:A14"/>
    <mergeCell ref="B13:B14"/>
    <mergeCell ref="C13:C14"/>
    <mergeCell ref="A27:E27"/>
    <mergeCell ref="A2:H2"/>
  </mergeCells>
  <printOptions horizontalCentered="1" verticalCentered="1"/>
  <pageMargins left="0.39" right="0.27" top="0.94488188976377963" bottom="0.74803149606299213" header="0.31496062992125984" footer="0.31496062992125984"/>
  <pageSetup paperSize="9" scale="94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O45"/>
  <sheetViews>
    <sheetView workbookViewId="0">
      <selection activeCell="K2" sqref="K2"/>
    </sheetView>
  </sheetViews>
  <sheetFormatPr baseColWidth="10" defaultRowHeight="15.75"/>
  <cols>
    <col min="2" max="2" width="11" style="4"/>
    <col min="5" max="5" width="1.75" bestFit="1" customWidth="1"/>
    <col min="7" max="7" width="1.75" bestFit="1" customWidth="1"/>
    <col min="9" max="9" width="1.75" bestFit="1" customWidth="1"/>
    <col min="11" max="11" width="12.375" bestFit="1" customWidth="1"/>
  </cols>
  <sheetData>
    <row r="1" spans="2:15" ht="26.25">
      <c r="B1" s="107" t="str">
        <f>"Planning Hebdomadaire du secteur " &amp;'CLIENTS A B C'!D2</f>
        <v>Planning Hebdomadaire du secteur 1</v>
      </c>
      <c r="C1" s="107"/>
      <c r="D1" s="107"/>
      <c r="E1" s="107"/>
      <c r="F1" s="107"/>
      <c r="G1" s="107"/>
      <c r="H1" s="107"/>
      <c r="I1" s="107"/>
    </row>
    <row r="2" spans="2:15"/>
    <row r="3" spans="2:15" ht="16.5" thickBot="1">
      <c r="K3" t="str">
        <f>ANALYSE!A5 &amp;" visites / jours"</f>
        <v>8,625 visites / jours</v>
      </c>
      <c r="M3" t="s">
        <v>55</v>
      </c>
      <c r="O3" t="s">
        <v>58</v>
      </c>
    </row>
    <row r="4" spans="2:15" ht="16.5" thickBot="1">
      <c r="B4" s="121"/>
      <c r="C4" s="104" t="s">
        <v>7</v>
      </c>
      <c r="D4" s="105"/>
      <c r="E4" s="85"/>
      <c r="F4" s="103" t="s">
        <v>8</v>
      </c>
      <c r="G4" s="86"/>
      <c r="H4" s="103" t="s">
        <v>10</v>
      </c>
      <c r="I4" s="86"/>
      <c r="K4" t="s">
        <v>7</v>
      </c>
      <c r="L4" s="102">
        <f>ANALYSE!B16</f>
        <v>0.5</v>
      </c>
      <c r="M4" s="106">
        <f>ANALYSE!H16</f>
        <v>18</v>
      </c>
      <c r="O4">
        <f>'CLIENTS A B C'!B3</f>
        <v>36</v>
      </c>
    </row>
    <row r="5" spans="2:15">
      <c r="B5" s="119"/>
      <c r="C5" s="109" t="s">
        <v>61</v>
      </c>
      <c r="D5" s="110"/>
      <c r="E5" s="110"/>
      <c r="F5" s="110"/>
      <c r="G5" s="110"/>
      <c r="H5" s="110"/>
      <c r="I5" s="111"/>
      <c r="K5" t="s">
        <v>8</v>
      </c>
      <c r="L5" s="102">
        <f>ANALYSE!B18</f>
        <v>0.29166666666666669</v>
      </c>
      <c r="M5" s="106">
        <f>ANALYSE!H18</f>
        <v>7</v>
      </c>
      <c r="O5">
        <f>'CLIENTS A B C'!B4</f>
        <v>21</v>
      </c>
    </row>
    <row r="6" spans="2:15">
      <c r="B6" s="119" t="s">
        <v>59</v>
      </c>
      <c r="C6" s="112"/>
      <c r="D6" s="113"/>
      <c r="E6" s="113"/>
      <c r="F6" s="113"/>
      <c r="G6" s="113"/>
      <c r="H6" s="113"/>
      <c r="I6" s="114"/>
      <c r="K6" t="s">
        <v>10</v>
      </c>
      <c r="L6" s="102">
        <f>ANALYSE!B20</f>
        <v>0.20833333333333334</v>
      </c>
      <c r="M6" s="106">
        <f>ANALYSE!H20</f>
        <v>3.75</v>
      </c>
      <c r="O6">
        <f>'CLIENTS A B C'!B6</f>
        <v>15</v>
      </c>
    </row>
    <row r="7" spans="2:15">
      <c r="B7" s="119"/>
      <c r="C7" s="112"/>
      <c r="D7" s="113"/>
      <c r="E7" s="113"/>
      <c r="F7" s="113"/>
      <c r="G7" s="113"/>
      <c r="H7" s="113"/>
      <c r="I7" s="114"/>
      <c r="K7" t="s">
        <v>56</v>
      </c>
      <c r="L7" s="102">
        <f>ANALYSE!B24</f>
        <v>0.2</v>
      </c>
      <c r="M7" s="106">
        <f>ANALYSE!H24</f>
        <v>6.5714285714285712</v>
      </c>
    </row>
    <row r="8" spans="2:15" ht="16.5" thickBot="1">
      <c r="B8" s="122" t="s">
        <v>46</v>
      </c>
      <c r="C8" s="115"/>
      <c r="D8" s="116"/>
      <c r="E8" s="116"/>
      <c r="F8" s="116"/>
      <c r="G8" s="116"/>
      <c r="H8" s="116"/>
      <c r="I8" s="117"/>
    </row>
    <row r="9" spans="2:15" ht="16.5" thickBot="1">
      <c r="B9" s="118"/>
      <c r="C9" s="92"/>
      <c r="D9" s="93"/>
      <c r="E9" s="87"/>
      <c r="F9" s="89"/>
      <c r="G9" s="87"/>
      <c r="H9" s="89"/>
      <c r="I9" s="87"/>
      <c r="L9" t="s">
        <v>57</v>
      </c>
      <c r="M9" s="106">
        <f>SUM(M4:M7)</f>
        <v>35.321428571428569</v>
      </c>
      <c r="N9" t="s">
        <v>55</v>
      </c>
    </row>
    <row r="10" spans="2:15" ht="16.5" thickBot="1">
      <c r="B10" s="118"/>
      <c r="C10" s="92"/>
      <c r="D10" s="93"/>
      <c r="E10" s="87"/>
      <c r="F10" s="89"/>
      <c r="G10" s="87"/>
      <c r="H10" s="89"/>
      <c r="I10" s="87"/>
    </row>
    <row r="11" spans="2:15" ht="16.5" thickBot="1">
      <c r="B11" s="118" t="s">
        <v>60</v>
      </c>
      <c r="C11" s="108"/>
      <c r="D11" s="86"/>
      <c r="E11" s="87"/>
      <c r="F11" s="89"/>
      <c r="G11" s="87"/>
      <c r="H11" s="89"/>
      <c r="I11" s="87"/>
    </row>
    <row r="12" spans="2:15" ht="16.5" thickBot="1">
      <c r="B12" s="123"/>
      <c r="C12" s="92"/>
      <c r="D12" s="93"/>
      <c r="E12" s="87"/>
      <c r="F12" s="89"/>
      <c r="G12" s="87"/>
      <c r="H12" s="89"/>
      <c r="I12" s="87"/>
    </row>
    <row r="13" spans="2:15" ht="16.5" thickBot="1">
      <c r="B13" s="119"/>
      <c r="C13" s="94"/>
      <c r="D13" s="95"/>
      <c r="E13" s="87"/>
      <c r="F13" s="88"/>
      <c r="G13" s="87"/>
      <c r="H13" s="88"/>
      <c r="I13" s="87"/>
      <c r="L13" s="38"/>
    </row>
    <row r="14" spans="2:15" ht="16.5" thickBot="1">
      <c r="B14" s="119"/>
      <c r="C14" s="94"/>
      <c r="D14" s="95"/>
      <c r="E14" s="87"/>
      <c r="F14" s="88"/>
      <c r="G14" s="87"/>
      <c r="H14" s="88"/>
      <c r="I14" s="87"/>
    </row>
    <row r="15" spans="2:15" ht="16.5" thickBot="1">
      <c r="B15" s="119"/>
      <c r="C15" s="94"/>
      <c r="D15" s="95"/>
      <c r="E15" s="87"/>
      <c r="F15" s="88"/>
      <c r="G15" s="87"/>
      <c r="H15" s="88"/>
      <c r="I15" s="87"/>
    </row>
    <row r="16" spans="2:15" ht="16.5" thickBot="1">
      <c r="B16" s="119" t="s">
        <v>47</v>
      </c>
      <c r="C16" s="94"/>
      <c r="D16" s="95"/>
      <c r="E16" s="87"/>
      <c r="F16" s="88"/>
      <c r="G16" s="87"/>
      <c r="H16" s="88"/>
      <c r="I16" s="87"/>
    </row>
    <row r="17" spans="2:9" ht="16.5" thickBot="1">
      <c r="B17" s="118"/>
      <c r="C17" s="94"/>
      <c r="D17" s="95"/>
      <c r="E17" s="87"/>
      <c r="F17" s="88"/>
      <c r="G17" s="87"/>
      <c r="H17" s="88"/>
      <c r="I17" s="87"/>
    </row>
    <row r="18" spans="2:9" ht="16.5" thickBot="1">
      <c r="B18" s="118"/>
      <c r="C18" s="94"/>
      <c r="D18" s="95"/>
      <c r="E18" s="87"/>
      <c r="F18" s="88"/>
      <c r="G18" s="87"/>
      <c r="H18" s="89"/>
      <c r="I18" s="87"/>
    </row>
    <row r="19" spans="2:9" ht="16.5" thickBot="1">
      <c r="B19" s="123"/>
      <c r="C19" s="94"/>
      <c r="D19" s="95"/>
      <c r="E19" s="87"/>
      <c r="F19" s="88"/>
      <c r="G19" s="87"/>
      <c r="H19" s="89"/>
      <c r="I19" s="87"/>
    </row>
    <row r="20" spans="2:9" ht="16.5" thickBot="1">
      <c r="B20" s="119"/>
      <c r="C20" s="94"/>
      <c r="D20" s="95"/>
      <c r="E20" s="87"/>
      <c r="F20" s="88"/>
      <c r="G20" s="87"/>
      <c r="H20" s="88"/>
      <c r="I20" s="87"/>
    </row>
    <row r="21" spans="2:9" ht="16.5" thickBot="1">
      <c r="B21" s="119"/>
      <c r="C21" s="94"/>
      <c r="D21" s="95"/>
      <c r="E21" s="87"/>
      <c r="F21" s="88"/>
      <c r="G21" s="87"/>
      <c r="H21" s="88"/>
      <c r="I21" s="87"/>
    </row>
    <row r="22" spans="2:9" ht="16.5" thickBot="1">
      <c r="B22" s="119"/>
      <c r="C22" s="94"/>
      <c r="D22" s="95"/>
      <c r="E22" s="87"/>
      <c r="F22" s="88"/>
      <c r="G22" s="87"/>
      <c r="H22" s="88"/>
      <c r="I22" s="87"/>
    </row>
    <row r="23" spans="2:9" ht="16.5" thickBot="1">
      <c r="B23" s="119" t="s">
        <v>48</v>
      </c>
      <c r="C23" s="94"/>
      <c r="D23" s="95"/>
      <c r="E23" s="87"/>
      <c r="F23" s="88"/>
      <c r="G23" s="87"/>
      <c r="H23" s="89"/>
      <c r="I23" s="89"/>
    </row>
    <row r="24" spans="2:9" ht="16.5" thickBot="1">
      <c r="B24" s="118"/>
      <c r="C24" s="94"/>
      <c r="D24" s="95"/>
      <c r="E24" s="87"/>
      <c r="F24" s="88"/>
      <c r="G24" s="87"/>
      <c r="H24" s="89"/>
      <c r="I24" s="89"/>
    </row>
    <row r="25" spans="2:9" ht="16.5" thickBot="1">
      <c r="B25" s="118"/>
      <c r="C25" s="94"/>
      <c r="D25" s="95"/>
      <c r="E25" s="87"/>
      <c r="F25" s="88"/>
      <c r="G25" s="87"/>
      <c r="H25" s="89"/>
      <c r="I25" s="89"/>
    </row>
    <row r="26" spans="2:9" ht="16.5" thickBot="1">
      <c r="B26" s="123"/>
      <c r="C26" s="94"/>
      <c r="D26" s="95"/>
      <c r="E26" s="87"/>
      <c r="F26" s="88"/>
      <c r="G26" s="87"/>
      <c r="H26" s="89"/>
      <c r="I26" s="89"/>
    </row>
    <row r="27" spans="2:9" ht="16.5" thickBot="1">
      <c r="B27" s="119"/>
      <c r="C27" s="94"/>
      <c r="D27" s="95"/>
      <c r="E27" s="87"/>
      <c r="F27" s="88"/>
      <c r="G27" s="87"/>
      <c r="H27" s="89"/>
      <c r="I27" s="89"/>
    </row>
    <row r="28" spans="2:9" ht="16.5" thickBot="1">
      <c r="B28" s="119"/>
      <c r="C28" s="94"/>
      <c r="D28" s="95"/>
      <c r="E28" s="87"/>
      <c r="F28" s="88"/>
      <c r="G28" s="87"/>
      <c r="H28" s="89"/>
      <c r="I28" s="89"/>
    </row>
    <row r="29" spans="2:9" ht="16.5" thickBot="1">
      <c r="B29" s="119"/>
      <c r="C29" s="94"/>
      <c r="D29" s="95"/>
      <c r="E29" s="87"/>
      <c r="F29" s="88"/>
      <c r="G29" s="87"/>
      <c r="H29" s="89"/>
      <c r="I29" s="89"/>
    </row>
    <row r="30" spans="2:9" ht="16.5" thickBot="1">
      <c r="B30" s="119" t="s">
        <v>49</v>
      </c>
      <c r="C30" s="92"/>
      <c r="D30" s="93"/>
      <c r="E30" s="87"/>
      <c r="F30" s="89"/>
      <c r="G30" s="89"/>
      <c r="H30" s="89"/>
      <c r="I30" s="89"/>
    </row>
    <row r="31" spans="2:9" ht="16.5" thickBot="1">
      <c r="B31" s="118"/>
      <c r="C31" s="92"/>
      <c r="D31" s="93"/>
      <c r="E31" s="87"/>
      <c r="F31" s="89"/>
      <c r="G31" s="89"/>
      <c r="H31" s="89"/>
      <c r="I31" s="89"/>
    </row>
    <row r="32" spans="2:9" ht="16.5" thickBot="1">
      <c r="B32" s="118"/>
      <c r="C32" s="92"/>
      <c r="D32" s="93"/>
      <c r="E32" s="87"/>
      <c r="F32" s="89"/>
      <c r="G32" s="89"/>
      <c r="H32" s="89"/>
      <c r="I32" s="89"/>
    </row>
    <row r="33" spans="2:9" ht="16.5" thickBot="1">
      <c r="B33" s="123"/>
      <c r="C33" s="92"/>
      <c r="D33" s="93"/>
      <c r="E33" s="87"/>
      <c r="F33" s="89"/>
      <c r="G33" s="89"/>
      <c r="H33" s="89"/>
      <c r="I33" s="89"/>
    </row>
    <row r="34" spans="2:9" ht="16.5" thickBot="1">
      <c r="B34" s="124"/>
      <c r="C34" s="92"/>
      <c r="D34" s="93"/>
      <c r="E34" s="87"/>
      <c r="F34" s="89"/>
      <c r="G34" s="89"/>
      <c r="H34" s="89"/>
      <c r="I34" s="89"/>
    </row>
    <row r="35" spans="2:9" ht="16.5" thickBot="1">
      <c r="B35" s="119" t="s">
        <v>59</v>
      </c>
      <c r="C35" s="92"/>
      <c r="D35" s="93"/>
      <c r="E35" s="87"/>
      <c r="F35" s="89"/>
      <c r="G35" s="89"/>
      <c r="H35" s="89"/>
      <c r="I35" s="89"/>
    </row>
    <row r="36" spans="2:9" ht="16.5" thickBot="1">
      <c r="B36" s="119"/>
      <c r="C36" s="108"/>
      <c r="D36" s="86"/>
      <c r="E36" s="87"/>
      <c r="F36" s="89"/>
      <c r="G36" s="89"/>
      <c r="H36" s="89"/>
      <c r="I36" s="89"/>
    </row>
    <row r="37" spans="2:9" ht="16.5" thickBot="1">
      <c r="B37" s="122"/>
      <c r="C37" s="92"/>
      <c r="D37" s="93"/>
      <c r="E37" s="87"/>
      <c r="F37" s="89"/>
      <c r="G37" s="89"/>
      <c r="H37" s="89"/>
      <c r="I37" s="89"/>
    </row>
    <row r="38" spans="2:9" ht="16.5" thickBot="1">
      <c r="B38" s="119" t="s">
        <v>50</v>
      </c>
      <c r="C38" s="92"/>
      <c r="D38" s="93"/>
      <c r="E38" s="87"/>
      <c r="F38" s="89"/>
      <c r="G38" s="89"/>
      <c r="H38" s="89"/>
      <c r="I38" s="89"/>
    </row>
    <row r="39" spans="2:9" ht="16.5" thickBot="1">
      <c r="B39" s="118"/>
      <c r="C39" s="92"/>
      <c r="D39" s="93"/>
      <c r="E39" s="87"/>
      <c r="F39" s="89"/>
      <c r="G39" s="89"/>
      <c r="H39" s="89"/>
      <c r="I39" s="89"/>
    </row>
    <row r="40" spans="2:9" ht="16.5" thickBot="1">
      <c r="B40" s="118" t="s">
        <v>60</v>
      </c>
      <c r="C40" s="92"/>
      <c r="D40" s="93"/>
      <c r="E40" s="87"/>
      <c r="F40" s="89"/>
      <c r="G40" s="89"/>
      <c r="H40" s="89"/>
      <c r="I40" s="89"/>
    </row>
    <row r="41" spans="2:9" ht="16.5" thickBot="1">
      <c r="B41" s="123"/>
      <c r="C41" s="92"/>
      <c r="D41" s="93"/>
      <c r="E41" s="87"/>
      <c r="F41" s="89"/>
      <c r="G41" s="89"/>
      <c r="H41" s="89"/>
      <c r="I41" s="89"/>
    </row>
    <row r="42" spans="2:9" ht="16.5" thickBot="1">
      <c r="B42" s="119" t="s">
        <v>0</v>
      </c>
      <c r="C42" s="89" t="s">
        <v>52</v>
      </c>
      <c r="D42" s="96">
        <v>9</v>
      </c>
      <c r="E42" s="97"/>
      <c r="F42" s="90">
        <v>11</v>
      </c>
      <c r="G42" s="90"/>
      <c r="H42" s="90">
        <v>10</v>
      </c>
      <c r="I42" s="90"/>
    </row>
    <row r="43" spans="2:9" ht="16.5" thickBot="1">
      <c r="B43" s="122" t="s">
        <v>51</v>
      </c>
      <c r="C43" s="89" t="s">
        <v>53</v>
      </c>
      <c r="D43" s="98">
        <v>7</v>
      </c>
      <c r="E43" s="99"/>
      <c r="F43" s="91">
        <v>9</v>
      </c>
      <c r="G43" s="89"/>
      <c r="H43" s="91">
        <v>10</v>
      </c>
      <c r="I43" s="89"/>
    </row>
    <row r="44" spans="2:9" ht="16.5" thickBot="1">
      <c r="B44" s="119" t="s">
        <v>0</v>
      </c>
      <c r="C44" s="89" t="s">
        <v>52</v>
      </c>
      <c r="D44" s="100"/>
      <c r="E44" s="101"/>
      <c r="F44" s="89"/>
      <c r="G44" s="89"/>
      <c r="H44" s="89"/>
      <c r="I44" s="89"/>
    </row>
    <row r="45" spans="2:9" ht="16.5" thickBot="1">
      <c r="B45" s="122" t="s">
        <v>54</v>
      </c>
      <c r="C45" s="89" t="s">
        <v>53</v>
      </c>
      <c r="D45" s="100"/>
      <c r="E45" s="101"/>
      <c r="F45" s="89"/>
      <c r="G45" s="89"/>
      <c r="H45" s="89"/>
      <c r="I45" s="89"/>
    </row>
  </sheetData>
  <mergeCells count="38">
    <mergeCell ref="D42:E42"/>
    <mergeCell ref="D43:E43"/>
    <mergeCell ref="D44:E44"/>
    <mergeCell ref="D45:E45"/>
    <mergeCell ref="B1:I1"/>
    <mergeCell ref="C5:I8"/>
    <mergeCell ref="C35:D35"/>
    <mergeCell ref="C37:D37"/>
    <mergeCell ref="C38:D38"/>
    <mergeCell ref="C39:D39"/>
    <mergeCell ref="C40:D40"/>
    <mergeCell ref="C41:D41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0:D10"/>
    <mergeCell ref="C12:D12"/>
    <mergeCell ref="C13:D13"/>
    <mergeCell ref="C14:D14"/>
    <mergeCell ref="C15:D15"/>
    <mergeCell ref="C16:D16"/>
    <mergeCell ref="C4:D4"/>
    <mergeCell ref="C9:D9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CLIENTS A B C</vt:lpstr>
      <vt:lpstr>ANALYSE</vt:lpstr>
      <vt:lpstr>PLANNING DE VISTES</vt:lpstr>
      <vt:lpstr>'CLIENTS A B C'!Impression_des_titres</vt:lpstr>
      <vt:lpstr>ANALYSE!Zone_d_impression</vt:lpstr>
      <vt:lpstr>'CLIENTS A B C'!Zone_d_impression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Nicoli</dc:creator>
  <cp:lastModifiedBy>David Nicoli</cp:lastModifiedBy>
  <cp:lastPrinted>2011-12-14T16:56:22Z</cp:lastPrinted>
  <dcterms:created xsi:type="dcterms:W3CDTF">2010-12-07T11:13:01Z</dcterms:created>
  <dcterms:modified xsi:type="dcterms:W3CDTF">2011-12-15T15:22:03Z</dcterms:modified>
</cp:coreProperties>
</file>