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15" yWindow="390" windowWidth="12135" windowHeight="8880"/>
  </bookViews>
  <sheets>
    <sheet name="Feuil1" sheetId="1" r:id="rId1"/>
    <sheet name="Feuil2" sheetId="2" r:id="rId2"/>
    <sheet name="Feuil3" sheetId="3" r:id="rId3"/>
  </sheets>
  <definedNames>
    <definedName name="DEGRE">Feuil2!$B$2:$B$4</definedName>
    <definedName name="Mensualité">Feuil2!$L$2:$L$3</definedName>
    <definedName name="Tab1_Produit_TLA">Feuil2!$B$9:$B$12</definedName>
    <definedName name="Tab2_ListeAge">Feuil2!$F$17:$I$17</definedName>
    <definedName name="Tab2_Location36_48">Feuil2!$F$20:$I$20</definedName>
    <definedName name="Tab2_PrixLocatif">Feuil2!$F$21:$I$30</definedName>
    <definedName name="Tab2_Produit_Confort">Feuil2!$B$21:$B$30</definedName>
  </definedNames>
  <calcPr calcId="145621"/>
</workbook>
</file>

<file path=xl/calcChain.xml><?xml version="1.0" encoding="utf-8"?>
<calcChain xmlns="http://schemas.openxmlformats.org/spreadsheetml/2006/main">
  <c r="J19" i="1" l="1"/>
  <c r="J17" i="1"/>
  <c r="J15" i="1"/>
  <c r="I19" i="1" l="1"/>
  <c r="I17" i="1"/>
  <c r="F19" i="1"/>
  <c r="F17" i="1"/>
  <c r="D19" i="1"/>
  <c r="D17" i="1"/>
  <c r="I15" i="1"/>
  <c r="F15" i="1"/>
  <c r="D15" i="1"/>
  <c r="I10" i="1"/>
  <c r="I8" i="1"/>
  <c r="I6" i="1"/>
  <c r="I11" i="1"/>
  <c r="I9" i="1"/>
  <c r="I7" i="1"/>
  <c r="K7" i="1"/>
  <c r="K9" i="1"/>
  <c r="K11" i="1"/>
  <c r="J10" i="1"/>
  <c r="J8" i="1"/>
  <c r="J6" i="1"/>
  <c r="F8" i="1"/>
  <c r="F6" i="1"/>
  <c r="F10" i="1"/>
  <c r="D10" i="1"/>
  <c r="D8" i="1"/>
  <c r="D6" i="1"/>
</calcChain>
</file>

<file path=xl/sharedStrings.xml><?xml version="1.0" encoding="utf-8"?>
<sst xmlns="http://schemas.openxmlformats.org/spreadsheetml/2006/main" count="111" uniqueCount="65">
  <si>
    <t>DEGRE</t>
  </si>
  <si>
    <t>GAMME</t>
  </si>
  <si>
    <t>DESCRIPTIF</t>
  </si>
  <si>
    <t>IM</t>
  </si>
  <si>
    <t>PRODUIT</t>
  </si>
  <si>
    <t>4 à 8</t>
  </si>
  <si>
    <t>sup 12</t>
  </si>
  <si>
    <t>Sans Engagement</t>
  </si>
  <si>
    <t>Produit</t>
  </si>
  <si>
    <t>Produit :</t>
  </si>
  <si>
    <t>Service</t>
  </si>
  <si>
    <t>Tarif</t>
  </si>
  <si>
    <t>Degré</t>
  </si>
  <si>
    <t>Descriptif</t>
  </si>
  <si>
    <t>Gamme</t>
  </si>
  <si>
    <t>Location</t>
  </si>
  <si>
    <t>Service mensuel :</t>
  </si>
  <si>
    <t>Mois</t>
  </si>
  <si>
    <t>36 mois</t>
  </si>
  <si>
    <t xml:space="preserve">36 mois </t>
  </si>
  <si>
    <t>Autonomie</t>
  </si>
  <si>
    <t>Confort</t>
  </si>
  <si>
    <t>TLA</t>
  </si>
  <si>
    <t>jusque 83 ans</t>
  </si>
  <si>
    <t>84 &amp; 85 ans</t>
  </si>
  <si>
    <t>48 mois</t>
  </si>
  <si>
    <t>Comptant</t>
  </si>
  <si>
    <t>Comptant :</t>
  </si>
  <si>
    <t>Age :</t>
  </si>
  <si>
    <t>ans</t>
  </si>
  <si>
    <t xml:space="preserve"> + 85 ans</t>
  </si>
  <si>
    <t>&lt;84</t>
  </si>
  <si>
    <t>84 à 85</t>
  </si>
  <si>
    <t>&gt;85</t>
  </si>
  <si>
    <t>Mensualité</t>
  </si>
  <si>
    <t>TA</t>
  </si>
  <si>
    <t>PROD A1</t>
  </si>
  <si>
    <t>DESCRIP A1</t>
  </si>
  <si>
    <t>PROD A2</t>
  </si>
  <si>
    <t>DESCRIP A2</t>
  </si>
  <si>
    <t>PROD A3</t>
  </si>
  <si>
    <t>DESCRIP A3</t>
  </si>
  <si>
    <t>PROD A4</t>
  </si>
  <si>
    <t>DESCRIP A4</t>
  </si>
  <si>
    <t>DESCRIP B4</t>
  </si>
  <si>
    <t>DESCRIP B2</t>
  </si>
  <si>
    <t>PROD B3</t>
  </si>
  <si>
    <t>DESCRIP B3</t>
  </si>
  <si>
    <t>PROD B4</t>
  </si>
  <si>
    <t>PROD B5</t>
  </si>
  <si>
    <t>DESCRIP B5</t>
  </si>
  <si>
    <t>PROD B6</t>
  </si>
  <si>
    <t>DESCRIP B6</t>
  </si>
  <si>
    <t>PROD B7</t>
  </si>
  <si>
    <t>DESCRIP B7</t>
  </si>
  <si>
    <t>PROD B8</t>
  </si>
  <si>
    <t>DESCRIP B8</t>
  </si>
  <si>
    <t>PROD B9</t>
  </si>
  <si>
    <t>DESCRIP B9</t>
  </si>
  <si>
    <t>PROD B10</t>
  </si>
  <si>
    <t>DESCRIP B10</t>
  </si>
  <si>
    <t>PROD B2</t>
  </si>
  <si>
    <t>PROD B1</t>
  </si>
  <si>
    <t>DESCRIP B1</t>
  </si>
  <si>
    <t>TB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</si>
</sst>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[Red]\Im"/>
  </numFmts>
  <fonts count="17" x14ac:knownFonts="1">
    <font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color theme="9" tint="-0.499984740745262"/>
      <name val="Calibri"/>
      <family val="2"/>
      <scheme val="minor"/>
    </font>
    <font>
      <b/>
      <i/>
      <sz val="11"/>
      <name val="Calibri"/>
      <family val="2"/>
    </font>
    <font>
      <b/>
      <i/>
      <sz val="11"/>
      <color indexed="8"/>
      <name val="Calibri"/>
      <family val="2"/>
    </font>
    <font>
      <sz val="11"/>
      <color indexed="8"/>
      <name val="Calibri"/>
      <family val="2"/>
    </font>
    <font>
      <b/>
      <i/>
      <sz val="11"/>
      <color indexed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65"/>
        <bgColor auto="1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4" fontId="15" fillId="0" borderId="0" applyFont="0" applyFill="0" applyBorder="0" applyAlignment="0" applyProtection="0"/>
  </cellStyleXfs>
  <cellXfs count="99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 wrapText="1"/>
    </xf>
    <xf numFmtId="164" fontId="0" fillId="0" borderId="15" xfId="0" applyNumberFormat="1" applyBorder="1" applyAlignment="1">
      <alignment horizontal="center" vertical="center" wrapText="1"/>
    </xf>
    <xf numFmtId="164" fontId="0" fillId="0" borderId="16" xfId="0" applyNumberFormat="1" applyBorder="1" applyAlignment="1">
      <alignment horizontal="center" vertical="center" wrapText="1"/>
    </xf>
    <xf numFmtId="164" fontId="0" fillId="0" borderId="17" xfId="0" applyNumberFormat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44" fontId="0" fillId="0" borderId="14" xfId="1" applyFont="1" applyBorder="1" applyAlignment="1">
      <alignment horizontal="center" vertical="center" wrapText="1"/>
    </xf>
    <xf numFmtId="44" fontId="0" fillId="0" borderId="15" xfId="1" applyFont="1" applyBorder="1" applyAlignment="1">
      <alignment horizontal="center" vertical="center" wrapText="1"/>
    </xf>
    <xf numFmtId="44" fontId="0" fillId="0" borderId="16" xfId="1" applyFont="1" applyBorder="1" applyAlignment="1">
      <alignment horizontal="center" vertical="center" wrapText="1"/>
    </xf>
    <xf numFmtId="44" fontId="0" fillId="0" borderId="17" xfId="1" applyFont="1" applyBorder="1" applyAlignment="1">
      <alignment horizontal="center" vertical="center" wrapText="1"/>
    </xf>
    <xf numFmtId="0" fontId="0" fillId="0" borderId="5" xfId="0" applyBorder="1" applyAlignment="1">
      <alignment wrapText="1"/>
    </xf>
    <xf numFmtId="0" fontId="8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wrapText="1"/>
    </xf>
    <xf numFmtId="44" fontId="7" fillId="0" borderId="9" xfId="1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9" fillId="0" borderId="0" xfId="0" applyFont="1" applyAlignment="1">
      <alignment horizontal="center"/>
    </xf>
    <xf numFmtId="44" fontId="8" fillId="0" borderId="7" xfId="1" applyFont="1" applyBorder="1" applyAlignment="1">
      <alignment horizontal="center" vertical="center" wrapText="1"/>
    </xf>
    <xf numFmtId="0" fontId="0" fillId="0" borderId="5" xfId="0" applyBorder="1"/>
    <xf numFmtId="0" fontId="1" fillId="2" borderId="9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44" fontId="7" fillId="0" borderId="10" xfId="1" applyFont="1" applyBorder="1" applyAlignment="1">
      <alignment horizontal="center" vertical="center" wrapText="1"/>
    </xf>
    <xf numFmtId="44" fontId="7" fillId="0" borderId="0" xfId="1" applyFont="1" applyAlignment="1">
      <alignment horizontal="center" vertical="center" wrapText="1"/>
    </xf>
    <xf numFmtId="0" fontId="7" fillId="0" borderId="0" xfId="0" applyFont="1"/>
    <xf numFmtId="0" fontId="0" fillId="0" borderId="8" xfId="0" applyBorder="1" applyAlignment="1">
      <alignment horizontal="center" vertical="center"/>
    </xf>
    <xf numFmtId="44" fontId="0" fillId="0" borderId="20" xfId="1" applyFont="1" applyBorder="1" applyAlignment="1">
      <alignment horizontal="center" vertical="center"/>
    </xf>
    <xf numFmtId="44" fontId="0" fillId="0" borderId="14" xfId="1" applyFont="1" applyBorder="1" applyAlignment="1">
      <alignment horizontal="center" vertical="center"/>
    </xf>
    <xf numFmtId="44" fontId="0" fillId="0" borderId="18" xfId="1" applyFont="1" applyBorder="1" applyAlignment="1">
      <alignment horizontal="center" vertical="center"/>
    </xf>
    <xf numFmtId="44" fontId="0" fillId="0" borderId="19" xfId="1" applyFont="1" applyBorder="1" applyAlignment="1">
      <alignment horizontal="center" vertical="center"/>
    </xf>
    <xf numFmtId="44" fontId="0" fillId="0" borderId="16" xfId="1" applyFont="1" applyBorder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13" fillId="6" borderId="1" xfId="0" applyFont="1" applyFill="1" applyBorder="1" applyAlignment="1">
      <alignment horizontal="center"/>
    </xf>
    <xf numFmtId="0" fontId="0" fillId="0" borderId="1" xfId="0" applyBorder="1" applyAlignment="1">
      <alignment horizontal="left" vertical="center" wrapText="1"/>
    </xf>
    <xf numFmtId="0" fontId="14" fillId="6" borderId="1" xfId="0" applyFont="1" applyFill="1" applyBorder="1" applyAlignment="1">
      <alignment horizont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horizontal="left" vertical="center"/>
    </xf>
    <xf numFmtId="0" fontId="0" fillId="0" borderId="21" xfId="0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44" fontId="12" fillId="0" borderId="4" xfId="1" applyFont="1" applyBorder="1" applyAlignment="1">
      <alignment horizontal="right" vertical="center" wrapText="1"/>
    </xf>
    <xf numFmtId="44" fontId="12" fillId="0" borderId="6" xfId="1" applyFont="1" applyBorder="1" applyAlignment="1">
      <alignment horizontal="right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  <protection locked="0"/>
    </xf>
    <xf numFmtId="0" fontId="7" fillId="0" borderId="3" xfId="0" applyFont="1" applyBorder="1" applyAlignment="1" applyProtection="1">
      <alignment horizontal="center" vertical="center" wrapText="1"/>
      <protection locked="0"/>
    </xf>
    <xf numFmtId="165" fontId="7" fillId="4" borderId="2" xfId="0" applyNumberFormat="1" applyFont="1" applyFill="1" applyBorder="1" applyAlignment="1">
      <alignment horizontal="center" vertical="center" wrapText="1"/>
    </xf>
    <xf numFmtId="165" fontId="7" fillId="4" borderId="3" xfId="0" applyNumberFormat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/>
    </xf>
    <xf numFmtId="16" fontId="7" fillId="0" borderId="2" xfId="0" applyNumberFormat="1" applyFont="1" applyBorder="1" applyAlignment="1">
      <alignment horizontal="center" vertical="center" wrapText="1"/>
    </xf>
    <xf numFmtId="16" fontId="7" fillId="0" borderId="3" xfId="0" applyNumberFormat="1" applyFont="1" applyBorder="1" applyAlignment="1">
      <alignment horizontal="center" vertical="center" wrapText="1"/>
    </xf>
    <xf numFmtId="44" fontId="7" fillId="0" borderId="4" xfId="1" applyFont="1" applyBorder="1" applyAlignment="1">
      <alignment vertical="center"/>
    </xf>
    <xf numFmtId="44" fontId="7" fillId="0" borderId="6" xfId="1" applyFont="1" applyBorder="1" applyAlignment="1">
      <alignment vertical="center"/>
    </xf>
    <xf numFmtId="8" fontId="7" fillId="0" borderId="5" xfId="0" applyNumberFormat="1" applyFont="1" applyBorder="1" applyAlignment="1">
      <alignment horizontal="center" vertical="center"/>
    </xf>
    <xf numFmtId="8" fontId="7" fillId="0" borderId="7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16" fillId="6" borderId="2" xfId="0" applyFont="1" applyFill="1" applyBorder="1" applyAlignment="1">
      <alignment horizontal="center" vertical="center" wrapText="1"/>
    </xf>
    <xf numFmtId="0" fontId="16" fillId="6" borderId="11" xfId="0" applyFont="1" applyFill="1" applyBorder="1" applyAlignment="1">
      <alignment horizontal="center" vertical="center" wrapText="1"/>
    </xf>
    <xf numFmtId="0" fontId="16" fillId="6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</cellXfs>
  <cellStyles count="3">
    <cellStyle name="Monétaire" xfId="1" builtinId="4"/>
    <cellStyle name="Monétaire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390525</xdr:colOff>
      <xdr:row>6</xdr:row>
      <xdr:rowOff>304800</xdr:rowOff>
    </xdr:from>
    <xdr:to>
      <xdr:col>14</xdr:col>
      <xdr:colOff>647700</xdr:colOff>
      <xdr:row>21</xdr:row>
      <xdr:rowOff>85725</xdr:rowOff>
    </xdr:to>
    <xdr:sp macro="" textlink="">
      <xdr:nvSpPr>
        <xdr:cNvPr id="2" name="ZoneTexte 1"/>
        <xdr:cNvSpPr txBox="1"/>
      </xdr:nvSpPr>
      <xdr:spPr>
        <a:xfrm>
          <a:off x="7896225" y="1743075"/>
          <a:ext cx="2047875" cy="410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  <a:r>
            <a:rPr lang="fr-FR" sz="1100" baseline="0"/>
            <a:t> et encore merci pour votre aide; </a:t>
          </a:r>
        </a:p>
        <a:p>
          <a:r>
            <a:rPr lang="fr-FR" sz="1100" baseline="0"/>
            <a:t>Avec vos formules j'ai fait le tableau ci-contre, qui correspond à mes souhaits car des produits pour le même tranche d'age peuvent être en loc 36 et d'autre 48 mois.</a:t>
          </a:r>
        </a:p>
        <a:p>
          <a:r>
            <a:rPr lang="fr-FR" sz="1100" baseline="0"/>
            <a:t>J'ai un erreur lorsque je suis sur du &lt;84ans à 48mois et je n'arrive pas à trouver la solllution.</a:t>
          </a:r>
        </a:p>
        <a:p>
          <a:r>
            <a:rPr lang="fr-FR" sz="1100" baseline="0"/>
            <a:t>Merci d'avance pour votre aide. </a:t>
          </a:r>
        </a:p>
        <a:p>
          <a:r>
            <a:rPr lang="fr-FR" sz="1100" baseline="0"/>
            <a:t>Pourriez-vous également expliquer où est cette erreur afin que je comprenne.   </a:t>
          </a:r>
        </a:p>
        <a:p>
          <a:endParaRPr lang="fr-FR" sz="1100" baseline="0"/>
        </a:p>
        <a:p>
          <a:r>
            <a:rPr lang="fr-FR" sz="1100" baseline="0"/>
            <a:t>@ Tulipe_4 : j'ai pris bonne note de cette difficulté concernant les cellules fusionnés. Je vais modifié cela dans mon tableau final.</a:t>
          </a:r>
        </a:p>
        <a:p>
          <a:r>
            <a:rPr lang="fr-FR" sz="1100" baseline="0"/>
            <a:t>Encore merci de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20"/>
  <sheetViews>
    <sheetView tabSelected="1" topLeftCell="B10" workbookViewId="0">
      <selection activeCell="K16" sqref="K16"/>
    </sheetView>
  </sheetViews>
  <sheetFormatPr baseColWidth="10" defaultRowHeight="15" x14ac:dyDescent="0.25"/>
  <cols>
    <col min="1" max="1" width="10.7109375" customWidth="1"/>
    <col min="2" max="2" width="6.7109375" style="37" customWidth="1"/>
    <col min="3" max="3" width="14.7109375" style="37" customWidth="1"/>
    <col min="4" max="4" width="11.5703125" style="37"/>
    <col min="5" max="5" width="16.7109375" style="37" customWidth="1"/>
    <col min="6" max="7" width="5.7109375" style="37" customWidth="1"/>
    <col min="8" max="8" width="9.7109375" style="37" customWidth="1"/>
    <col min="9" max="9" width="10.7109375" style="37" customWidth="1"/>
    <col min="10" max="10" width="11" style="37" customWidth="1"/>
    <col min="11" max="11" width="9.28515625" customWidth="1"/>
    <col min="12" max="12" width="10.7109375" customWidth="1"/>
    <col min="13" max="13" width="4.7109375" customWidth="1"/>
  </cols>
  <sheetData>
    <row r="3" spans="1:11" ht="14.45" x14ac:dyDescent="0.3">
      <c r="A3" t="s">
        <v>28</v>
      </c>
      <c r="B3" s="44" t="s">
        <v>31</v>
      </c>
      <c r="C3" s="37" t="s">
        <v>29</v>
      </c>
    </row>
    <row r="5" spans="1:11" ht="28.9" customHeight="1" x14ac:dyDescent="0.25">
      <c r="B5" s="32" t="s">
        <v>12</v>
      </c>
      <c r="C5" s="32" t="s">
        <v>8</v>
      </c>
      <c r="D5" s="61" t="s">
        <v>13</v>
      </c>
      <c r="E5" s="61"/>
      <c r="F5" s="61" t="s">
        <v>14</v>
      </c>
      <c r="G5" s="61"/>
      <c r="H5" s="70" t="s">
        <v>7</v>
      </c>
      <c r="I5" s="70"/>
      <c r="J5" s="62" t="s">
        <v>15</v>
      </c>
      <c r="K5" s="63"/>
    </row>
    <row r="6" spans="1:11" s="6" customFormat="1" ht="25.9" customHeight="1" x14ac:dyDescent="0.25">
      <c r="A6" s="78" t="s">
        <v>35</v>
      </c>
      <c r="B6" s="73"/>
      <c r="C6" s="71" t="s">
        <v>36</v>
      </c>
      <c r="D6" s="64" t="str">
        <f>IF(ISERROR(VLOOKUP($C6,Feuil2!$B$9:$H$12,2,0)),"",VLOOKUP($C6,Feuil2!$B$9:$H$12,2,0))</f>
        <v>DESCRIP A1</v>
      </c>
      <c r="E6" s="65"/>
      <c r="F6" s="64" t="str">
        <f>IF(ISERROR(VLOOKUP($C6,Feuil2!$B$9:$H$12,3,0)),"",VLOOKUP($C6,Feuil2!$B$9:$H$12,3,0))</f>
        <v>TLA</v>
      </c>
      <c r="G6" s="65"/>
      <c r="H6" s="33" t="s">
        <v>9</v>
      </c>
      <c r="I6" s="26">
        <f>IF(ISERROR(VLOOKUP($C6,Feuil2!$B$9:$H$12,6,0)),"",VLOOKUP($C6,Feuil2!$B$9:$H$12,6,0))</f>
        <v>409.9</v>
      </c>
      <c r="J6" s="68">
        <f>IF(ISERROR(VLOOKUP($C6,Feuil2!$B$9:$H$12,4,0)),"",VLOOKUP($C6,Feuil2!$B$9:$H$12,4,0))</f>
        <v>39.9</v>
      </c>
      <c r="K6" s="23"/>
    </row>
    <row r="7" spans="1:11" s="6" customFormat="1" ht="25.9" customHeight="1" x14ac:dyDescent="0.25">
      <c r="A7" s="79"/>
      <c r="B7" s="74"/>
      <c r="C7" s="72"/>
      <c r="D7" s="66"/>
      <c r="E7" s="67"/>
      <c r="F7" s="66"/>
      <c r="G7" s="67"/>
      <c r="H7" s="33" t="s">
        <v>16</v>
      </c>
      <c r="I7" s="26">
        <f>IF(ISERROR(VLOOKUP($C6,Feuil2!$B$9:$H$12,7,0)),"",VLOOKUP($C6,Feuil2!$B$9:$H$12,7,0))</f>
        <v>21.9</v>
      </c>
      <c r="J7" s="69"/>
      <c r="K7" s="24" t="str">
        <f>IF(ISERROR(VLOOKUP($C6,Feuil2!$B$9:$H$12,5,0)),"",VLOOKUP($C6,Feuil2!$B$9:$H$12,5,0))</f>
        <v>36 mois</v>
      </c>
    </row>
    <row r="8" spans="1:11" s="6" customFormat="1" ht="25.9" customHeight="1" x14ac:dyDescent="0.25">
      <c r="A8" s="79"/>
      <c r="B8" s="83"/>
      <c r="C8" s="76"/>
      <c r="D8" s="64" t="str">
        <f>IF(ISERROR(VLOOKUP($C8,Feuil2!$B$9:$H$12,2,0)),"",VLOOKUP($C8,Feuil2!$B$9:$H$12,2,0))</f>
        <v/>
      </c>
      <c r="E8" s="65"/>
      <c r="F8" s="64" t="str">
        <f>IF(ISERROR(VLOOKUP($C8,Feuil2!$B$9:$H$12,3,0)),"",VLOOKUP($C8,Feuil2!$B$9:$H$12,3,0))</f>
        <v/>
      </c>
      <c r="G8" s="65"/>
      <c r="H8" s="34" t="s">
        <v>9</v>
      </c>
      <c r="I8" s="35" t="str">
        <f>IF(ISERROR(VLOOKUP($C8,Feuil2!$B$9:$H$12,6,0)),"",VLOOKUP($C8,Feuil2!$B$9:$H$12,6,0))</f>
        <v/>
      </c>
      <c r="J8" s="68" t="str">
        <f>IF(ISERROR(VLOOKUP($C8,Feuil2!$B$9:$H$12,4,0)),"",VLOOKUP($C8,Feuil2!$B$9:$H$12,4,0))</f>
        <v/>
      </c>
      <c r="K8" s="23"/>
    </row>
    <row r="9" spans="1:11" s="6" customFormat="1" ht="25.9" customHeight="1" x14ac:dyDescent="0.25">
      <c r="A9" s="79"/>
      <c r="B9" s="84"/>
      <c r="C9" s="77"/>
      <c r="D9" s="66"/>
      <c r="E9" s="67"/>
      <c r="F9" s="66"/>
      <c r="G9" s="67"/>
      <c r="H9" s="33" t="s">
        <v>16</v>
      </c>
      <c r="I9" s="26" t="str">
        <f>IF(ISERROR(VLOOKUP($C8,Feuil2!$B$9:$H$12,7,0)),"",VLOOKUP($C8,Feuil2!$B$9:$H$12,7,0))</f>
        <v/>
      </c>
      <c r="J9" s="69"/>
      <c r="K9" s="25" t="str">
        <f>IF(ISERROR(VLOOKUP($C8,Feuil2!$B$9:$H$12,5,0)),"",VLOOKUP($C8,Feuil2!$B$9:$H$12,5,0))</f>
        <v/>
      </c>
    </row>
    <row r="10" spans="1:11" s="6" customFormat="1" ht="25.9" customHeight="1" x14ac:dyDescent="0.25">
      <c r="A10" s="79"/>
      <c r="B10" s="75"/>
      <c r="C10" s="75"/>
      <c r="D10" s="75" t="str">
        <f>IF(ISERROR(VLOOKUP($C10,Feuil2!$B$9:$H$12,2,0)),"",VLOOKUP($C10,Feuil2!$B$9:$H$12,2,0))</f>
        <v/>
      </c>
      <c r="E10" s="75"/>
      <c r="F10" s="75" t="str">
        <f>IF(ISERROR(VLOOKUP($C10,Feuil2!$B$9:$H$12,3,0)),"",VLOOKUP($C10,Feuil2!$B$9:$H$12,3,0))</f>
        <v/>
      </c>
      <c r="G10" s="75"/>
      <c r="H10" s="33" t="s">
        <v>9</v>
      </c>
      <c r="I10" s="36" t="str">
        <f>IF(ISERROR(VLOOKUP($C10,Feuil2!$B$9:$H$12,6,0)),"",VLOOKUP($C10,Feuil2!$B$9:$H$12,6,0))</f>
        <v/>
      </c>
      <c r="J10" s="68" t="str">
        <f>IF(ISERROR(VLOOKUP($C10,Feuil2!$B$9:$H$12,4,0)),"",VLOOKUP($C10,Feuil2!$B$9:$H$12,4,0))</f>
        <v/>
      </c>
      <c r="K10" s="23"/>
    </row>
    <row r="11" spans="1:11" s="6" customFormat="1" ht="25.9" customHeight="1" x14ac:dyDescent="0.25">
      <c r="A11" s="80"/>
      <c r="B11" s="75"/>
      <c r="C11" s="75"/>
      <c r="D11" s="75"/>
      <c r="E11" s="75"/>
      <c r="F11" s="75"/>
      <c r="G11" s="75"/>
      <c r="H11" s="33" t="s">
        <v>16</v>
      </c>
      <c r="I11" s="26" t="str">
        <f>IF(ISERROR(VLOOKUP($C10,Feuil2!$B$9:$H$12,7,0)),"",VLOOKUP($C10,Feuil2!$B$9:$H$12,7,0))</f>
        <v/>
      </c>
      <c r="J11" s="69"/>
      <c r="K11" s="29" t="str">
        <f>IF(ISERROR(VLOOKUP($C10,Feuil2!$B$9:$H$12,5,0)),"",VLOOKUP($C10,Feuil2!$B$9:$H$12,5,0))</f>
        <v/>
      </c>
    </row>
    <row r="14" spans="1:11" x14ac:dyDescent="0.25">
      <c r="B14" s="32" t="s">
        <v>12</v>
      </c>
      <c r="C14" s="32" t="s">
        <v>8</v>
      </c>
      <c r="D14" s="61" t="s">
        <v>13</v>
      </c>
      <c r="E14" s="61"/>
      <c r="F14" s="70" t="s">
        <v>14</v>
      </c>
      <c r="G14" s="70"/>
      <c r="H14" s="61" t="s">
        <v>7</v>
      </c>
      <c r="I14" s="61"/>
      <c r="J14" s="61" t="s">
        <v>15</v>
      </c>
      <c r="K14" s="61"/>
    </row>
    <row r="15" spans="1:11" ht="25.9" customHeight="1" x14ac:dyDescent="0.25">
      <c r="A15" s="81" t="s">
        <v>64</v>
      </c>
      <c r="B15" s="82"/>
      <c r="C15" s="75" t="s">
        <v>62</v>
      </c>
      <c r="D15" s="75" t="str">
        <f>IF(ISERROR(VLOOKUP($C15,Feuil2!$B$21:$H$30,2,0)),"",VLOOKUP($C15,Feuil2!$B$21:$H$30,2,0))</f>
        <v>DESCRIP B1</v>
      </c>
      <c r="E15" s="75"/>
      <c r="F15" s="89" t="str">
        <f>IF(ISERROR(VLOOKUP($C15,Feuil2!$B$21:$H$30,3,0)),"",VLOOKUP($C15,Feuil2!$B$21:$H$30,3,0))</f>
        <v>Autonomie</v>
      </c>
      <c r="G15" s="89"/>
      <c r="H15" s="64" t="s">
        <v>27</v>
      </c>
      <c r="I15" s="87">
        <f>IF(ISERROR(VLOOKUP($C15,Feuil2!$B$21:$H$30,4,0)),"",VLOOKUP($C15,Feuil2!$B$21:$H$30,4,0))</f>
        <v>1850</v>
      </c>
      <c r="J15" s="85" t="e">
        <f>IF(C15="","",INDEX(Tab2_PrixLocatif,MATCH($C15,Tab2_Produit_Confort,0),MATCH($B$3,Tab2_ListeAge,0),MATCH($K$16,Mensualité,0)))</f>
        <v>#REF!</v>
      </c>
      <c r="K15" s="30"/>
    </row>
    <row r="16" spans="1:11" ht="25.9" customHeight="1" x14ac:dyDescent="0.25">
      <c r="A16" s="81"/>
      <c r="B16" s="82"/>
      <c r="C16" s="75"/>
      <c r="D16" s="75"/>
      <c r="E16" s="75"/>
      <c r="F16" s="89"/>
      <c r="G16" s="89"/>
      <c r="H16" s="66"/>
      <c r="I16" s="88"/>
      <c r="J16" s="86"/>
      <c r="K16" s="49" t="s">
        <v>25</v>
      </c>
    </row>
    <row r="17" spans="1:11" ht="25.9" customHeight="1" x14ac:dyDescent="0.25">
      <c r="A17" s="81"/>
      <c r="B17" s="82"/>
      <c r="C17" s="75" t="s">
        <v>62</v>
      </c>
      <c r="D17" s="75" t="str">
        <f>IF(ISERROR(VLOOKUP($C17,Feuil2!$B$21:$H$30,2,0)),"",VLOOKUP($C17,Feuil2!$B$21:$H$30,2,0))</f>
        <v>DESCRIP B1</v>
      </c>
      <c r="E17" s="75"/>
      <c r="F17" s="89" t="str">
        <f>IF(ISERROR(VLOOKUP($C17,Feuil2!$B$21:$H$30,3,0)),"",VLOOKUP($C17,Feuil2!$B$21:$H$30,3,0))</f>
        <v>Autonomie</v>
      </c>
      <c r="G17" s="89"/>
      <c r="H17" s="64" t="s">
        <v>27</v>
      </c>
      <c r="I17" s="87">
        <f>IF(ISERROR(VLOOKUP($C17,Feuil2!$B$21:$H$30,4,0)),"",VLOOKUP($C17,Feuil2!$B$21:$H$30,4,0))</f>
        <v>1850</v>
      </c>
      <c r="J17" s="85">
        <f>IF(C17="","",INDEX(Tab2_PrixLocatif,MATCH($C17,Tab2_Produit_Confort,0),MATCH($B$3,Tab2_ListeAge,0),MATCH($K$18,Mensualité,0)))</f>
        <v>93</v>
      </c>
      <c r="K17" s="30"/>
    </row>
    <row r="18" spans="1:11" ht="25.9" customHeight="1" x14ac:dyDescent="0.25">
      <c r="A18" s="81"/>
      <c r="B18" s="82"/>
      <c r="C18" s="75"/>
      <c r="D18" s="75"/>
      <c r="E18" s="75"/>
      <c r="F18" s="89"/>
      <c r="G18" s="89"/>
      <c r="H18" s="66"/>
      <c r="I18" s="88"/>
      <c r="J18" s="86"/>
      <c r="K18" s="49" t="s">
        <v>18</v>
      </c>
    </row>
    <row r="19" spans="1:11" ht="25.9" customHeight="1" x14ac:dyDescent="0.25">
      <c r="A19" s="81"/>
      <c r="B19" s="82"/>
      <c r="C19" s="75"/>
      <c r="D19" s="75" t="str">
        <f>IF(ISERROR(VLOOKUP($C19,Feuil2!$B$21:$H$30,2,0)),"",VLOOKUP($C19,Feuil2!$B$21:$H$30,2,0))</f>
        <v/>
      </c>
      <c r="E19" s="75"/>
      <c r="F19" s="89" t="str">
        <f>IF(ISERROR(VLOOKUP($C19,Feuil2!$B$21:$H$30,3,0)),"",VLOOKUP($C19,Feuil2!$B$21:$H$30,3,0))</f>
        <v/>
      </c>
      <c r="G19" s="89"/>
      <c r="H19" s="64" t="s">
        <v>27</v>
      </c>
      <c r="I19" s="87" t="str">
        <f>IF(ISERROR(VLOOKUP($C19,Feuil2!$B$21:$H$30,4,0)),"",VLOOKUP($C19,Feuil2!$B$21:$H$30,4,0))</f>
        <v/>
      </c>
      <c r="J19" s="85" t="str">
        <f>IF(C19="","",INDEX(Tab2_PrixLocatif,MATCH($C19,Tab2_Produit_Confort,0),MATCH($B$3,Tab2_ListeAge,0),MATCH($K$20,Mensualité,0)))</f>
        <v/>
      </c>
      <c r="K19" s="30"/>
    </row>
    <row r="20" spans="1:11" ht="25.9" customHeight="1" x14ac:dyDescent="0.25">
      <c r="A20" s="81"/>
      <c r="B20" s="82"/>
      <c r="C20" s="75"/>
      <c r="D20" s="75"/>
      <c r="E20" s="75"/>
      <c r="F20" s="89"/>
      <c r="G20" s="89"/>
      <c r="H20" s="66"/>
      <c r="I20" s="88"/>
      <c r="J20" s="86"/>
      <c r="K20" s="49" t="s">
        <v>25</v>
      </c>
    </row>
  </sheetData>
  <mergeCells count="46">
    <mergeCell ref="D14:E14"/>
    <mergeCell ref="F14:G14"/>
    <mergeCell ref="H14:I14"/>
    <mergeCell ref="H15:H16"/>
    <mergeCell ref="I15:I16"/>
    <mergeCell ref="F15:G16"/>
    <mergeCell ref="J19:J20"/>
    <mergeCell ref="J17:J18"/>
    <mergeCell ref="J15:J16"/>
    <mergeCell ref="C15:C16"/>
    <mergeCell ref="C17:C18"/>
    <mergeCell ref="C19:C20"/>
    <mergeCell ref="D15:E16"/>
    <mergeCell ref="D17:E18"/>
    <mergeCell ref="D19:E20"/>
    <mergeCell ref="H17:H18"/>
    <mergeCell ref="H19:H20"/>
    <mergeCell ref="I17:I18"/>
    <mergeCell ref="I19:I20"/>
    <mergeCell ref="F17:G18"/>
    <mergeCell ref="F19:G20"/>
    <mergeCell ref="A6:A11"/>
    <mergeCell ref="A15:A20"/>
    <mergeCell ref="B15:B16"/>
    <mergeCell ref="B17:B18"/>
    <mergeCell ref="B19:B20"/>
    <mergeCell ref="B10:B11"/>
    <mergeCell ref="B8:B9"/>
    <mergeCell ref="C10:C11"/>
    <mergeCell ref="D10:E11"/>
    <mergeCell ref="F10:G11"/>
    <mergeCell ref="J10:J11"/>
    <mergeCell ref="C8:C9"/>
    <mergeCell ref="F8:G9"/>
    <mergeCell ref="J8:J9"/>
    <mergeCell ref="C6:C7"/>
    <mergeCell ref="B6:B7"/>
    <mergeCell ref="D6:E7"/>
    <mergeCell ref="D8:E9"/>
    <mergeCell ref="D5:E5"/>
    <mergeCell ref="J14:K14"/>
    <mergeCell ref="J5:K5"/>
    <mergeCell ref="F5:G5"/>
    <mergeCell ref="F6:G7"/>
    <mergeCell ref="J6:J7"/>
    <mergeCell ref="H5:I5"/>
  </mergeCells>
  <dataValidations count="5">
    <dataValidation type="list" allowBlank="1" showInputMessage="1" showErrorMessage="1" sqref="C6 C8 C10">
      <formula1>Tab1_Produit_TLA</formula1>
    </dataValidation>
    <dataValidation type="list" allowBlank="1" showInputMessage="1" showErrorMessage="1" sqref="B6 B8 B10 B15:B20">
      <formula1>DEGRE</formula1>
    </dataValidation>
    <dataValidation type="list" allowBlank="1" showInputMessage="1" showErrorMessage="1" sqref="C15:C20">
      <formula1>Tab2_Produit_Confort</formula1>
    </dataValidation>
    <dataValidation type="list" allowBlank="1" showInputMessage="1" showErrorMessage="1" sqref="B3">
      <formula1>"&lt;84,84 à 85,&gt;85"</formula1>
    </dataValidation>
    <dataValidation type="list" allowBlank="1" showInputMessage="1" showErrorMessage="1" sqref="K16 K18 K20">
      <formula1>Mensualité</formula1>
    </dataValidation>
  </dataValidations>
  <printOptions horizontalCentered="1" gridLines="1"/>
  <pageMargins left="0.23622047244094491" right="0.23622047244094491" top="0.39370078740157483" bottom="0.39370078740157483" header="0.31496062992125984" footer="0.31496062992125984"/>
  <pageSetup paperSize="9" orientation="landscape" horizontalDpi="720" verticalDpi="720" r:id="rId1"/>
  <ignoredErrors>
    <ignoredError sqref="I7:I10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opLeftCell="A4" zoomScale="85" zoomScaleNormal="85" workbookViewId="0">
      <selection activeCell="F17" sqref="F17:I17"/>
    </sheetView>
  </sheetViews>
  <sheetFormatPr baseColWidth="10" defaultRowHeight="15" x14ac:dyDescent="0.25"/>
  <cols>
    <col min="2" max="2" width="28.85546875" customWidth="1"/>
    <col min="3" max="3" width="34.7109375" customWidth="1"/>
    <col min="4" max="4" width="19.140625" customWidth="1"/>
    <col min="5" max="5" width="15.28515625" customWidth="1"/>
    <col min="6" max="6" width="10.28515625" customWidth="1"/>
  </cols>
  <sheetData>
    <row r="1" spans="1:12" x14ac:dyDescent="0.25">
      <c r="B1" s="3" t="s">
        <v>0</v>
      </c>
      <c r="L1" s="5" t="s">
        <v>34</v>
      </c>
    </row>
    <row r="2" spans="1:12" x14ac:dyDescent="0.25">
      <c r="B2" s="10" t="s">
        <v>3</v>
      </c>
      <c r="L2" s="1" t="s">
        <v>18</v>
      </c>
    </row>
    <row r="3" spans="1:12" x14ac:dyDescent="0.25">
      <c r="B3" s="4" t="s">
        <v>5</v>
      </c>
      <c r="L3" s="1" t="s">
        <v>25</v>
      </c>
    </row>
    <row r="4" spans="1:12" x14ac:dyDescent="0.25">
      <c r="B4" s="1" t="s">
        <v>6</v>
      </c>
    </row>
    <row r="5" spans="1:12" ht="14.45" x14ac:dyDescent="0.3">
      <c r="B5" s="27"/>
    </row>
    <row r="6" spans="1:12" s="2" customFormat="1" ht="14.45" x14ac:dyDescent="0.3">
      <c r="B6" s="2">
        <v>1</v>
      </c>
      <c r="C6" s="28">
        <v>2</v>
      </c>
      <c r="D6" s="28">
        <v>3</v>
      </c>
      <c r="E6" s="28">
        <v>4</v>
      </c>
      <c r="F6" s="28">
        <v>5</v>
      </c>
      <c r="G6" s="28">
        <v>6</v>
      </c>
      <c r="H6" s="28">
        <v>7</v>
      </c>
    </row>
    <row r="7" spans="1:12" ht="15.75" thickBot="1" x14ac:dyDescent="0.3">
      <c r="E7" s="90" t="s">
        <v>11</v>
      </c>
      <c r="F7" s="90"/>
      <c r="G7" s="90"/>
      <c r="H7" s="90"/>
    </row>
    <row r="8" spans="1:12" ht="15" customHeight="1" x14ac:dyDescent="0.25">
      <c r="A8" s="95" t="s">
        <v>35</v>
      </c>
      <c r="B8" s="50" t="s">
        <v>4</v>
      </c>
      <c r="C8" s="52" t="s">
        <v>2</v>
      </c>
      <c r="D8" s="9" t="s">
        <v>1</v>
      </c>
      <c r="E8" s="11" t="s">
        <v>15</v>
      </c>
      <c r="F8" s="12" t="s">
        <v>17</v>
      </c>
      <c r="G8" s="17" t="s">
        <v>26</v>
      </c>
      <c r="H8" s="18" t="s">
        <v>10</v>
      </c>
    </row>
    <row r="9" spans="1:12" x14ac:dyDescent="0.25">
      <c r="A9" s="96"/>
      <c r="B9" s="51" t="s">
        <v>36</v>
      </c>
      <c r="C9" s="51" t="s">
        <v>37</v>
      </c>
      <c r="D9" s="8" t="s">
        <v>22</v>
      </c>
      <c r="E9" s="13">
        <v>39.9</v>
      </c>
      <c r="F9" s="14" t="s">
        <v>18</v>
      </c>
      <c r="G9" s="19">
        <v>409.9</v>
      </c>
      <c r="H9" s="20">
        <v>21.9</v>
      </c>
    </row>
    <row r="10" spans="1:12" x14ac:dyDescent="0.25">
      <c r="A10" s="96"/>
      <c r="B10" s="51" t="s">
        <v>38</v>
      </c>
      <c r="C10" s="51" t="s">
        <v>39</v>
      </c>
      <c r="D10" s="8" t="s">
        <v>22</v>
      </c>
      <c r="E10" s="13">
        <v>34.9</v>
      </c>
      <c r="F10" s="14" t="s">
        <v>19</v>
      </c>
      <c r="G10" s="19">
        <v>350.8</v>
      </c>
      <c r="H10" s="20">
        <v>25</v>
      </c>
    </row>
    <row r="11" spans="1:12" x14ac:dyDescent="0.25">
      <c r="A11" s="96"/>
      <c r="B11" s="51" t="s">
        <v>40</v>
      </c>
      <c r="C11" s="51" t="s">
        <v>41</v>
      </c>
      <c r="D11" s="8" t="s">
        <v>22</v>
      </c>
      <c r="E11" s="13">
        <v>59.9</v>
      </c>
      <c r="F11" s="14" t="s">
        <v>18</v>
      </c>
      <c r="G11" s="19">
        <v>760.7</v>
      </c>
      <c r="H11" s="20">
        <v>29</v>
      </c>
    </row>
    <row r="12" spans="1:12" ht="15.75" thickBot="1" x14ac:dyDescent="0.3">
      <c r="A12" s="97"/>
      <c r="B12" s="51" t="s">
        <v>42</v>
      </c>
      <c r="C12" s="51" t="s">
        <v>43</v>
      </c>
      <c r="D12" s="8" t="s">
        <v>22</v>
      </c>
      <c r="E12" s="15">
        <v>48.9</v>
      </c>
      <c r="F12" s="16" t="s">
        <v>18</v>
      </c>
      <c r="G12" s="21">
        <v>870</v>
      </c>
      <c r="H12" s="22">
        <v>24.9</v>
      </c>
    </row>
    <row r="16" spans="1:12" x14ac:dyDescent="0.25">
      <c r="A16" s="2"/>
      <c r="B16" s="2">
        <v>1</v>
      </c>
      <c r="C16" s="2">
        <v>2</v>
      </c>
      <c r="D16" s="2">
        <v>3</v>
      </c>
      <c r="E16" s="2">
        <v>4</v>
      </c>
      <c r="F16" s="2">
        <v>5</v>
      </c>
      <c r="G16" s="2">
        <v>6</v>
      </c>
      <c r="H16" s="2">
        <v>7</v>
      </c>
      <c r="I16" s="2">
        <v>8</v>
      </c>
      <c r="J16" s="2"/>
      <c r="K16" s="2"/>
    </row>
    <row r="17" spans="1:13" x14ac:dyDescent="0.25">
      <c r="A17" s="2"/>
      <c r="B17" s="2"/>
      <c r="C17" s="2"/>
      <c r="D17" s="2"/>
      <c r="E17" s="2"/>
      <c r="F17" s="58" t="s">
        <v>31</v>
      </c>
      <c r="G17" s="58" t="s">
        <v>31</v>
      </c>
      <c r="H17" s="45" t="s">
        <v>32</v>
      </c>
      <c r="I17" s="45" t="s">
        <v>33</v>
      </c>
      <c r="J17" s="45"/>
      <c r="K17" s="45"/>
      <c r="L17" s="45"/>
      <c r="M17" s="45"/>
    </row>
    <row r="18" spans="1:13" x14ac:dyDescent="0.25">
      <c r="E18" s="94" t="s">
        <v>11</v>
      </c>
      <c r="F18" s="94"/>
      <c r="G18" s="94"/>
      <c r="H18" s="94"/>
      <c r="I18" s="94"/>
      <c r="J18" s="46"/>
      <c r="K18" s="46"/>
      <c r="L18" s="46"/>
      <c r="M18" s="46"/>
    </row>
    <row r="19" spans="1:13" x14ac:dyDescent="0.25">
      <c r="E19" s="98" t="s">
        <v>26</v>
      </c>
      <c r="F19" s="94" t="s">
        <v>23</v>
      </c>
      <c r="G19" s="94"/>
      <c r="H19" s="48" t="s">
        <v>24</v>
      </c>
      <c r="I19" s="48" t="s">
        <v>30</v>
      </c>
    </row>
    <row r="20" spans="1:13" ht="14.45" customHeight="1" x14ac:dyDescent="0.25">
      <c r="A20" s="91" t="s">
        <v>64</v>
      </c>
      <c r="B20" s="31" t="s">
        <v>4</v>
      </c>
      <c r="C20" s="5" t="s">
        <v>2</v>
      </c>
      <c r="D20" s="9" t="s">
        <v>1</v>
      </c>
      <c r="E20" s="98"/>
      <c r="F20" s="47" t="s">
        <v>18</v>
      </c>
      <c r="G20" s="47" t="s">
        <v>25</v>
      </c>
      <c r="H20" s="47" t="s">
        <v>18</v>
      </c>
      <c r="I20" s="47" t="s">
        <v>18</v>
      </c>
    </row>
    <row r="21" spans="1:13" x14ac:dyDescent="0.25">
      <c r="A21" s="92"/>
      <c r="B21" s="55" t="s">
        <v>62</v>
      </c>
      <c r="C21" s="53" t="s">
        <v>63</v>
      </c>
      <c r="D21" s="38" t="s">
        <v>20</v>
      </c>
      <c r="E21" s="39">
        <v>1850</v>
      </c>
      <c r="F21" s="40">
        <v>93</v>
      </c>
      <c r="G21" s="40">
        <v>76</v>
      </c>
      <c r="H21" s="40">
        <v>90</v>
      </c>
      <c r="I21" s="40">
        <v>1001</v>
      </c>
    </row>
    <row r="22" spans="1:13" x14ac:dyDescent="0.25">
      <c r="A22" s="92"/>
      <c r="B22" s="59" t="s">
        <v>61</v>
      </c>
      <c r="C22" s="60" t="s">
        <v>45</v>
      </c>
      <c r="D22" s="38" t="s">
        <v>20</v>
      </c>
      <c r="E22" s="41">
        <v>1175</v>
      </c>
      <c r="F22" s="40">
        <v>59.9</v>
      </c>
      <c r="G22" s="40">
        <v>49.9</v>
      </c>
      <c r="H22" s="40">
        <v>57</v>
      </c>
      <c r="I22" s="40">
        <v>1002</v>
      </c>
    </row>
    <row r="23" spans="1:13" x14ac:dyDescent="0.25">
      <c r="A23" s="92"/>
      <c r="B23" s="55" t="s">
        <v>46</v>
      </c>
      <c r="C23" s="53" t="s">
        <v>47</v>
      </c>
      <c r="D23" s="38" t="s">
        <v>20</v>
      </c>
      <c r="E23" s="41">
        <v>210</v>
      </c>
      <c r="F23" s="40">
        <v>16</v>
      </c>
      <c r="G23" s="40">
        <v>12.9</v>
      </c>
      <c r="H23" s="40">
        <v>15</v>
      </c>
      <c r="I23" s="40">
        <v>1003</v>
      </c>
    </row>
    <row r="24" spans="1:13" x14ac:dyDescent="0.25">
      <c r="A24" s="92"/>
      <c r="B24" s="55" t="s">
        <v>48</v>
      </c>
      <c r="C24" s="55" t="s">
        <v>44</v>
      </c>
      <c r="D24" s="38" t="s">
        <v>20</v>
      </c>
      <c r="E24" s="41">
        <v>160</v>
      </c>
      <c r="F24" s="40">
        <v>10</v>
      </c>
      <c r="G24" s="40">
        <v>8</v>
      </c>
      <c r="H24" s="40">
        <v>9</v>
      </c>
      <c r="I24" s="40">
        <v>1004</v>
      </c>
    </row>
    <row r="25" spans="1:13" x14ac:dyDescent="0.25">
      <c r="A25" s="92"/>
      <c r="B25" s="55" t="s">
        <v>49</v>
      </c>
      <c r="C25" s="55" t="s">
        <v>50</v>
      </c>
      <c r="D25" s="38" t="s">
        <v>20</v>
      </c>
      <c r="E25" s="41">
        <v>130</v>
      </c>
      <c r="F25" s="40">
        <v>9.5</v>
      </c>
      <c r="G25" s="40">
        <v>7.5</v>
      </c>
      <c r="H25" s="40">
        <v>8.5</v>
      </c>
      <c r="I25" s="40">
        <v>1005</v>
      </c>
    </row>
    <row r="26" spans="1:13" x14ac:dyDescent="0.25">
      <c r="A26" s="92"/>
      <c r="B26" s="54" t="s">
        <v>51</v>
      </c>
      <c r="C26" s="54" t="s">
        <v>52</v>
      </c>
      <c r="D26" s="38" t="s">
        <v>20</v>
      </c>
      <c r="E26" s="41">
        <v>330</v>
      </c>
      <c r="F26" s="40">
        <v>18.899999999999999</v>
      </c>
      <c r="G26" s="40">
        <v>16.899999999999999</v>
      </c>
      <c r="H26" s="40">
        <v>17</v>
      </c>
      <c r="I26" s="40">
        <v>1006</v>
      </c>
    </row>
    <row r="27" spans="1:13" x14ac:dyDescent="0.25">
      <c r="A27" s="92"/>
      <c r="B27" s="55" t="s">
        <v>53</v>
      </c>
      <c r="C27" s="56" t="s">
        <v>54</v>
      </c>
      <c r="D27" s="38" t="s">
        <v>21</v>
      </c>
      <c r="E27" s="41">
        <v>1850</v>
      </c>
      <c r="F27" s="40">
        <v>93</v>
      </c>
      <c r="G27" s="40">
        <v>76</v>
      </c>
      <c r="H27" s="40">
        <v>90</v>
      </c>
      <c r="I27" s="40">
        <v>1007</v>
      </c>
    </row>
    <row r="28" spans="1:13" x14ac:dyDescent="0.25">
      <c r="A28" s="92"/>
      <c r="B28" s="55" t="s">
        <v>55</v>
      </c>
      <c r="C28" s="56" t="s">
        <v>56</v>
      </c>
      <c r="D28" s="38" t="s">
        <v>21</v>
      </c>
      <c r="E28" s="41">
        <v>1175</v>
      </c>
      <c r="F28" s="40">
        <v>59.9</v>
      </c>
      <c r="G28" s="40">
        <v>49.9</v>
      </c>
      <c r="H28" s="40">
        <v>57</v>
      </c>
      <c r="I28" s="40">
        <v>1008</v>
      </c>
    </row>
    <row r="29" spans="1:13" x14ac:dyDescent="0.25">
      <c r="A29" s="92"/>
      <c r="B29" s="55" t="s">
        <v>57</v>
      </c>
      <c r="C29" s="56" t="s">
        <v>58</v>
      </c>
      <c r="D29" s="38" t="s">
        <v>21</v>
      </c>
      <c r="E29" s="41">
        <v>1050</v>
      </c>
      <c r="F29" s="40">
        <v>53.9</v>
      </c>
      <c r="G29" s="40">
        <v>44.9</v>
      </c>
      <c r="H29" s="40">
        <v>51.9</v>
      </c>
      <c r="I29" s="40">
        <v>1009</v>
      </c>
    </row>
    <row r="30" spans="1:13" ht="15.75" thickBot="1" x14ac:dyDescent="0.3">
      <c r="A30" s="93"/>
      <c r="B30" s="57" t="s">
        <v>59</v>
      </c>
      <c r="C30" s="56" t="s">
        <v>60</v>
      </c>
      <c r="D30" s="38" t="s">
        <v>21</v>
      </c>
      <c r="E30" s="42">
        <v>310</v>
      </c>
      <c r="F30" s="43">
        <v>18.5</v>
      </c>
      <c r="G30" s="43">
        <v>16.5</v>
      </c>
      <c r="H30" s="43">
        <v>17.5</v>
      </c>
      <c r="I30" s="43">
        <v>1000</v>
      </c>
    </row>
    <row r="31" spans="1:13" x14ac:dyDescent="0.25">
      <c r="F31" s="7"/>
    </row>
    <row r="32" spans="1:13" x14ac:dyDescent="0.25">
      <c r="F32" s="7"/>
    </row>
  </sheetData>
  <sortState ref="B2:B9">
    <sortCondition ref="B2"/>
  </sortState>
  <mergeCells count="6">
    <mergeCell ref="E7:H7"/>
    <mergeCell ref="A20:A30"/>
    <mergeCell ref="F19:G19"/>
    <mergeCell ref="E18:I18"/>
    <mergeCell ref="A8:A12"/>
    <mergeCell ref="E19:E20"/>
  </mergeCells>
  <pageMargins left="0.7" right="0.7" top="0.75" bottom="0.75" header="0.3" footer="0.3"/>
  <pageSetup paperSize="9" orientation="portrait" horizontalDpi="720" verticalDpi="72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DEGRE</vt:lpstr>
      <vt:lpstr>Mensualité</vt:lpstr>
      <vt:lpstr>Tab1_Produit_TLA</vt:lpstr>
      <vt:lpstr>Tab2_ListeAge</vt:lpstr>
      <vt:lpstr>Tab2_Location36_48</vt:lpstr>
      <vt:lpstr>Tab2_PrixLocatif</vt:lpstr>
      <vt:lpstr>Tab2_Produit_Confort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Guêpe</dc:creator>
  <cp:lastModifiedBy>Chartres David</cp:lastModifiedBy>
  <cp:lastPrinted>2012-04-23T22:36:28Z</cp:lastPrinted>
  <dcterms:created xsi:type="dcterms:W3CDTF">2012-04-22T22:02:24Z</dcterms:created>
  <dcterms:modified xsi:type="dcterms:W3CDTF">2012-04-25T23:54:02Z</dcterms:modified>
</cp:coreProperties>
</file>