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12" yWindow="384" windowWidth="12132" windowHeight="8880"/>
  </bookViews>
  <sheets>
    <sheet name="Feuil1" sheetId="1" r:id="rId1"/>
    <sheet name="Feuil2" sheetId="2" r:id="rId2"/>
    <sheet name="Feuil3" sheetId="3" r:id="rId3"/>
  </sheets>
  <definedNames>
    <definedName name="DEGRE">Feuil2!$B$2:$B$4</definedName>
    <definedName name="Produit_Confort">Feuil2!$B$21:$B$30</definedName>
    <definedName name="Produit_TLA">Feuil2!$B$9:$B$12</definedName>
  </definedNames>
  <calcPr calcId="145621"/>
</workbook>
</file>

<file path=xl/calcChain.xml><?xml version="1.0" encoding="utf-8"?>
<calcChain xmlns="http://schemas.openxmlformats.org/spreadsheetml/2006/main">
  <c r="L15" i="1" l="1"/>
  <c r="L19" i="1"/>
  <c r="L17" i="1"/>
  <c r="J15" i="1"/>
  <c r="J19" i="1"/>
  <c r="J17" i="1"/>
  <c r="I19" i="1" l="1"/>
  <c r="I17" i="1"/>
  <c r="F19" i="1"/>
  <c r="F17" i="1"/>
  <c r="D19" i="1"/>
  <c r="D17" i="1"/>
  <c r="I15" i="1"/>
  <c r="F15" i="1"/>
  <c r="D15" i="1"/>
  <c r="I10" i="1"/>
  <c r="I8" i="1"/>
  <c r="I6" i="1"/>
  <c r="I11" i="1"/>
  <c r="I9" i="1"/>
  <c r="I7" i="1"/>
  <c r="K7" i="1"/>
  <c r="K9" i="1"/>
  <c r="K11" i="1"/>
  <c r="J10" i="1"/>
  <c r="J8" i="1"/>
  <c r="J6" i="1"/>
  <c r="F8" i="1"/>
  <c r="F6" i="1"/>
  <c r="F10" i="1"/>
  <c r="D10" i="1"/>
  <c r="D8" i="1"/>
  <c r="D6" i="1"/>
</calcChain>
</file>

<file path=xl/sharedStrings.xml><?xml version="1.0" encoding="utf-8"?>
<sst xmlns="http://schemas.openxmlformats.org/spreadsheetml/2006/main" count="158" uniqueCount="70">
  <si>
    <t>DEGRE</t>
  </si>
  <si>
    <t>GAMME</t>
  </si>
  <si>
    <t>DESCRIPTIF</t>
  </si>
  <si>
    <t>IM</t>
  </si>
  <si>
    <t>PRODUIT</t>
  </si>
  <si>
    <t>4 à 8</t>
  </si>
  <si>
    <t>sup 12</t>
  </si>
  <si>
    <t>Sans Engagement</t>
  </si>
  <si>
    <t>Produit</t>
  </si>
  <si>
    <t>Produit :</t>
  </si>
  <si>
    <t xml:space="preserve">Produit </t>
  </si>
  <si>
    <t>Service</t>
  </si>
  <si>
    <t>Tarif</t>
  </si>
  <si>
    <t>Degré</t>
  </si>
  <si>
    <t>Descriptif</t>
  </si>
  <si>
    <t>Gamme</t>
  </si>
  <si>
    <t>Location</t>
  </si>
  <si>
    <t>Service mensuel :</t>
  </si>
  <si>
    <t>Mois</t>
  </si>
  <si>
    <t>36 mois</t>
  </si>
  <si>
    <t xml:space="preserve"> 36 mois </t>
  </si>
  <si>
    <t xml:space="preserve">36 mois </t>
  </si>
  <si>
    <t>Autonomie</t>
  </si>
  <si>
    <t>Confort</t>
  </si>
  <si>
    <t>TLA</t>
  </si>
  <si>
    <t>jusque 83 ans</t>
  </si>
  <si>
    <t>84 &amp; 85 ans</t>
  </si>
  <si>
    <t>48 mois</t>
  </si>
  <si>
    <t>Comptant</t>
  </si>
  <si>
    <t>Comptant :</t>
  </si>
  <si>
    <t>Age :</t>
  </si>
  <si>
    <t>ans</t>
  </si>
  <si>
    <t xml:space="preserve"> + 85 ans</t>
  </si>
  <si>
    <t xml:space="preserve">X mois </t>
  </si>
  <si>
    <t>&lt;84</t>
  </si>
  <si>
    <t>84 à 85</t>
  </si>
  <si>
    <t>&gt;85</t>
  </si>
  <si>
    <t>PROD A1</t>
  </si>
  <si>
    <t>PROD A2</t>
  </si>
  <si>
    <t>PROD A3</t>
  </si>
  <si>
    <t>PROD A4</t>
  </si>
  <si>
    <t>TA</t>
  </si>
  <si>
    <t>DESCRIP A1</t>
  </si>
  <si>
    <t>DESCRIP A2</t>
  </si>
  <si>
    <t>DESCRIP A3</t>
  </si>
  <si>
    <t>DESCRIP A4</t>
  </si>
  <si>
    <t>PROD B1</t>
  </si>
  <si>
    <t>PROD B2</t>
  </si>
  <si>
    <t>PROD B3</t>
  </si>
  <si>
    <t>PROD B4</t>
  </si>
  <si>
    <t>PROD B5</t>
  </si>
  <si>
    <t>PROD B6</t>
  </si>
  <si>
    <t>PROD B7</t>
  </si>
  <si>
    <t>PROD B8</t>
  </si>
  <si>
    <t>PROD B9</t>
  </si>
  <si>
    <t>PROD B10</t>
  </si>
  <si>
    <t>TB</t>
  </si>
  <si>
    <t>DESCRIP B4</t>
  </si>
  <si>
    <t>DESCRIP B2</t>
  </si>
  <si>
    <t>DESCRIP B3</t>
  </si>
  <si>
    <t>DESCRIP B5</t>
  </si>
  <si>
    <t>DESCRIP B6</t>
  </si>
  <si>
    <t>DESCRIP B7</t>
  </si>
  <si>
    <t>DESCRIP B8</t>
  </si>
  <si>
    <t>DESCRIP B9</t>
  </si>
  <si>
    <t>DESCRIP B10</t>
  </si>
  <si>
    <t xml:space="preserve">J'ai réussi à faire ces tableaux grâce à votre aide, maintenant et malgrés mes divers tentatives je n'arrive pas à trouver les bonnes formulles pour finir celui-ci  </t>
  </si>
  <si>
    <t>j'espère ne faire comprendre</t>
  </si>
  <si>
    <t>merci de votre aide</t>
  </si>
  <si>
    <t>en fonction de l'age le tarif et le nombre de mois de loc varie. Mais je ne trouve pas comment  faire pour afficher les données annexes comme le nombre de mois et pour la tranche d'age &lt;84 comment indiquer les sommes pour  les 48mois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</si>
</sst>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8" formatCode="#,##0.00\ &quot;€&quot;;[Red]\-#,##0.00\ &quot;€&quot;"/>
    <numFmt numFmtId="44" formatCode="_-* #,##0.00\ &quot;€&quot;_-;\-* #,##0.00\ &quot;€&quot;_-;_-* &quot;-&quot;??\ &quot;€&quot;_-;_-@_-"/>
    <numFmt numFmtId="164" formatCode="_-* #,##0.00\ [$€-40C]_-;\-* #,##0.00\ [$€-40C]_-;_-* &quot;-&quot;??\ [$€-40C]_-;_-@_-"/>
    <numFmt numFmtId="165" formatCode="[Red]\Im"/>
  </numFmts>
  <fonts count="13" x14ac:knownFonts="1">
    <font>
      <sz val="11"/>
      <color theme="1"/>
      <name val="Calibri"/>
      <family val="2"/>
      <scheme val="minor"/>
    </font>
    <font>
      <b/>
      <i/>
      <sz val="11"/>
      <name val="Calibri"/>
      <family val="2"/>
      <scheme val="minor"/>
    </font>
    <font>
      <b/>
      <i/>
      <sz val="11"/>
      <color theme="1"/>
      <name val="Calibri"/>
      <family val="2"/>
      <scheme val="minor"/>
    </font>
    <font>
      <sz val="11"/>
      <color theme="1"/>
      <name val="Calibri"/>
      <family val="2"/>
      <scheme val="minor"/>
    </font>
    <font>
      <b/>
      <sz val="11"/>
      <color theme="1"/>
      <name val="Calibri"/>
      <family val="2"/>
      <scheme val="minor"/>
    </font>
    <font>
      <b/>
      <i/>
      <sz val="11"/>
      <color rgb="FFFF0000"/>
      <name val="Calibri"/>
      <family val="2"/>
      <scheme val="minor"/>
    </font>
    <font>
      <sz val="11"/>
      <name val="Calibri"/>
      <family val="2"/>
      <scheme val="minor"/>
    </font>
    <font>
      <sz val="10"/>
      <color theme="1"/>
      <name val="Calibri"/>
      <family val="2"/>
      <scheme val="minor"/>
    </font>
    <font>
      <sz val="8"/>
      <color theme="1"/>
      <name val="Calibri"/>
      <family val="2"/>
      <scheme val="minor"/>
    </font>
    <font>
      <i/>
      <sz val="11"/>
      <color theme="1"/>
      <name val="Calibri"/>
      <family val="2"/>
      <scheme val="minor"/>
    </font>
    <font>
      <b/>
      <i/>
      <sz val="11"/>
      <color rgb="FF00B050"/>
      <name val="Calibri"/>
      <family val="2"/>
      <scheme val="minor"/>
    </font>
    <font>
      <b/>
      <i/>
      <sz val="10"/>
      <color theme="1"/>
      <name val="Calibri"/>
      <family val="2"/>
      <scheme val="minor"/>
    </font>
    <font>
      <sz val="10"/>
      <color theme="9" tint="-0.499984740745262"/>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indexed="65"/>
        <bgColor auto="1"/>
      </patternFill>
    </fill>
    <fill>
      <patternFill patternType="solid">
        <fgColor rgb="FFFFFF00"/>
        <bgColor indexed="64"/>
      </patternFill>
    </fill>
    <fill>
      <patternFill patternType="solid">
        <fgColor rgb="FF92D05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top/>
      <bottom style="thin">
        <color indexed="64"/>
      </bottom>
      <diagonal/>
    </border>
  </borders>
  <cellStyleXfs count="2">
    <xf numFmtId="0" fontId="0" fillId="0" borderId="0"/>
    <xf numFmtId="44" fontId="3" fillId="0" borderId="0" applyFont="0" applyFill="0" applyBorder="0" applyAlignment="0" applyProtection="0"/>
  </cellStyleXfs>
  <cellXfs count="107">
    <xf numFmtId="0" fontId="0" fillId="0" borderId="0" xfId="0"/>
    <xf numFmtId="0" fontId="0" fillId="0" borderId="1" xfId="0" applyBorder="1" applyAlignment="1">
      <alignment horizontal="center"/>
    </xf>
    <xf numFmtId="0" fontId="0" fillId="0" borderId="0" xfId="0" applyAlignment="1">
      <alignment horizontal="center"/>
    </xf>
    <xf numFmtId="0" fontId="1" fillId="2" borderId="1" xfId="0" applyFont="1" applyFill="1" applyBorder="1" applyAlignment="1">
      <alignment horizontal="center"/>
    </xf>
    <xf numFmtId="16" fontId="0" fillId="0" borderId="1" xfId="0" applyNumberFormat="1" applyBorder="1" applyAlignment="1">
      <alignment horizontal="center"/>
    </xf>
    <xf numFmtId="0" fontId="0" fillId="0" borderId="1" xfId="0" applyBorder="1" applyAlignment="1">
      <alignment horizontal="left" vertical="center" wrapText="1"/>
    </xf>
    <xf numFmtId="0" fontId="2" fillId="2" borderId="1" xfId="0" applyFont="1" applyFill="1" applyBorder="1" applyAlignment="1">
      <alignment horizontal="center"/>
    </xf>
    <xf numFmtId="0" fontId="0" fillId="0" borderId="0" xfId="0" applyAlignment="1">
      <alignment wrapText="1"/>
    </xf>
    <xf numFmtId="0" fontId="0" fillId="0" borderId="0" xfId="0" applyAlignment="1">
      <alignment horizontal="center" vertical="center"/>
    </xf>
    <xf numFmtId="0" fontId="0" fillId="0" borderId="8" xfId="0" applyBorder="1" applyAlignment="1">
      <alignment horizontal="center" vertical="center" wrapText="1"/>
    </xf>
    <xf numFmtId="0" fontId="2" fillId="2" borderId="8" xfId="0" applyFont="1" applyFill="1" applyBorder="1" applyAlignment="1">
      <alignment horizontal="center"/>
    </xf>
    <xf numFmtId="0" fontId="0" fillId="0" borderId="1" xfId="0" applyBorder="1"/>
    <xf numFmtId="0" fontId="6" fillId="0" borderId="1" xfId="0" applyFont="1" applyBorder="1" applyAlignment="1">
      <alignment horizontal="center"/>
    </xf>
    <xf numFmtId="0" fontId="2" fillId="2" borderId="12" xfId="0" applyFont="1" applyFill="1" applyBorder="1" applyAlignment="1">
      <alignment horizontal="center" vertical="center"/>
    </xf>
    <xf numFmtId="0" fontId="2" fillId="2" borderId="13" xfId="0" applyFont="1" applyFill="1" applyBorder="1" applyAlignment="1">
      <alignment horizontal="center" vertical="center"/>
    </xf>
    <xf numFmtId="164" fontId="0" fillId="0" borderId="14" xfId="0" applyNumberFormat="1" applyBorder="1" applyAlignment="1">
      <alignment horizontal="center" vertical="center" wrapText="1"/>
    </xf>
    <xf numFmtId="164" fontId="0" fillId="0" borderId="15" xfId="0" applyNumberFormat="1" applyBorder="1" applyAlignment="1">
      <alignment horizontal="center" vertical="center" wrapText="1"/>
    </xf>
    <xf numFmtId="164" fontId="0" fillId="0" borderId="16" xfId="0" applyNumberFormat="1" applyBorder="1" applyAlignment="1">
      <alignment horizontal="center" vertical="center" wrapText="1"/>
    </xf>
    <xf numFmtId="164" fontId="0" fillId="0" borderId="17" xfId="0" applyNumberFormat="1" applyBorder="1" applyAlignment="1">
      <alignment horizontal="center" vertical="center" wrapText="1"/>
    </xf>
    <xf numFmtId="0" fontId="2" fillId="2" borderId="12" xfId="0" applyFont="1" applyFill="1" applyBorder="1" applyAlignment="1">
      <alignment horizontal="center"/>
    </xf>
    <xf numFmtId="0" fontId="2" fillId="2" borderId="13" xfId="0" applyFont="1" applyFill="1" applyBorder="1" applyAlignment="1">
      <alignment horizontal="center"/>
    </xf>
    <xf numFmtId="44" fontId="0" fillId="0" borderId="14" xfId="1" applyFont="1" applyBorder="1" applyAlignment="1">
      <alignment horizontal="center" vertical="center" wrapText="1"/>
    </xf>
    <xf numFmtId="44" fontId="0" fillId="0" borderId="15" xfId="1" applyFont="1" applyBorder="1" applyAlignment="1">
      <alignment horizontal="center" vertical="center" wrapText="1"/>
    </xf>
    <xf numFmtId="44" fontId="0" fillId="0" borderId="16" xfId="1" applyFont="1" applyBorder="1" applyAlignment="1">
      <alignment horizontal="center" vertical="center" wrapText="1"/>
    </xf>
    <xf numFmtId="44" fontId="0" fillId="0" borderId="17" xfId="1" applyFont="1" applyBorder="1" applyAlignment="1">
      <alignment horizontal="center" vertical="center" wrapText="1"/>
    </xf>
    <xf numFmtId="0" fontId="0" fillId="0" borderId="5" xfId="0" applyBorder="1" applyAlignment="1">
      <alignment wrapText="1"/>
    </xf>
    <xf numFmtId="0" fontId="8" fillId="0" borderId="7" xfId="0" applyFont="1" applyBorder="1" applyAlignment="1">
      <alignment horizontal="center" wrapText="1"/>
    </xf>
    <xf numFmtId="44" fontId="7" fillId="0" borderId="9" xfId="1" applyFont="1" applyBorder="1" applyAlignment="1">
      <alignment horizontal="center" vertical="center" wrapText="1"/>
    </xf>
    <xf numFmtId="0" fontId="0" fillId="0" borderId="0" xfId="0" applyBorder="1" applyAlignment="1">
      <alignment horizontal="center"/>
    </xf>
    <xf numFmtId="0" fontId="9" fillId="0" borderId="0" xfId="0" applyFont="1" applyAlignment="1">
      <alignment horizontal="center"/>
    </xf>
    <xf numFmtId="44" fontId="8" fillId="0" borderId="7" xfId="1" applyFont="1" applyBorder="1" applyAlignment="1">
      <alignment horizontal="center" vertical="center" wrapText="1"/>
    </xf>
    <xf numFmtId="0" fontId="0" fillId="0" borderId="5" xfId="0" applyBorder="1"/>
    <xf numFmtId="0" fontId="0" fillId="0" borderId="7" xfId="0" applyBorder="1"/>
    <xf numFmtId="0" fontId="1" fillId="2" borderId="9" xfId="0" applyFont="1" applyFill="1" applyBorder="1" applyAlignment="1">
      <alignment horizontal="center"/>
    </xf>
    <xf numFmtId="0" fontId="11" fillId="2" borderId="1" xfId="0" applyFont="1" applyFill="1" applyBorder="1" applyAlignment="1">
      <alignment horizontal="center" vertical="center"/>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44" fontId="7" fillId="0" borderId="10" xfId="1" applyFont="1" applyBorder="1" applyAlignment="1">
      <alignment horizontal="center" vertical="center" wrapText="1"/>
    </xf>
    <xf numFmtId="44" fontId="7" fillId="0" borderId="0" xfId="1" applyFont="1" applyAlignment="1">
      <alignment horizontal="center" vertical="center" wrapText="1"/>
    </xf>
    <xf numFmtId="0" fontId="7" fillId="0" borderId="0" xfId="0" applyFont="1"/>
    <xf numFmtId="0" fontId="0" fillId="0" borderId="1" xfId="0" applyBorder="1" applyAlignment="1">
      <alignment horizontal="left" vertical="center"/>
    </xf>
    <xf numFmtId="0" fontId="0" fillId="0" borderId="1" xfId="0" applyBorder="1" applyAlignment="1">
      <alignment wrapText="1"/>
    </xf>
    <xf numFmtId="0" fontId="0" fillId="0" borderId="1" xfId="0" applyFill="1" applyBorder="1" applyAlignment="1">
      <alignment horizontal="left" vertical="center"/>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18" xfId="0" applyFont="1" applyFill="1" applyBorder="1" applyAlignment="1">
      <alignment horizontal="center"/>
    </xf>
    <xf numFmtId="0" fontId="2" fillId="2" borderId="19" xfId="0" applyFont="1" applyFill="1" applyBorder="1" applyAlignment="1">
      <alignment horizontal="center"/>
    </xf>
    <xf numFmtId="0" fontId="0" fillId="0" borderId="8" xfId="0" applyBorder="1" applyAlignment="1">
      <alignment horizontal="center" vertical="center"/>
    </xf>
    <xf numFmtId="0" fontId="0" fillId="0" borderId="15" xfId="0" applyBorder="1" applyAlignment="1">
      <alignment horizontal="center" vertical="center"/>
    </xf>
    <xf numFmtId="0" fontId="0" fillId="0" borderId="17" xfId="0" applyBorder="1" applyAlignment="1">
      <alignment horizontal="center" vertical="center"/>
    </xf>
    <xf numFmtId="0" fontId="2" fillId="2" borderId="7" xfId="0" applyFont="1" applyFill="1" applyBorder="1" applyAlignment="1">
      <alignment horizontal="center" vertical="center"/>
    </xf>
    <xf numFmtId="44" fontId="0" fillId="0" borderId="23" xfId="1" applyFont="1" applyBorder="1" applyAlignment="1">
      <alignment horizontal="center" vertical="center"/>
    </xf>
    <xf numFmtId="44" fontId="0" fillId="0" borderId="14" xfId="1" applyFont="1" applyBorder="1" applyAlignment="1">
      <alignment horizontal="center" vertical="center"/>
    </xf>
    <xf numFmtId="44" fontId="0" fillId="0" borderId="21" xfId="1" applyFont="1" applyBorder="1" applyAlignment="1">
      <alignment horizontal="center" vertical="center"/>
    </xf>
    <xf numFmtId="44" fontId="0" fillId="0" borderId="22" xfId="1" applyFont="1" applyBorder="1" applyAlignment="1">
      <alignment horizontal="center" vertical="center"/>
    </xf>
    <xf numFmtId="44" fontId="0" fillId="0" borderId="16" xfId="1" applyFont="1" applyBorder="1" applyAlignment="1">
      <alignment horizontal="center" vertical="center"/>
    </xf>
    <xf numFmtId="0" fontId="7" fillId="6" borderId="0" xfId="0" applyFont="1" applyFill="1" applyAlignment="1">
      <alignment horizontal="center" vertical="center"/>
    </xf>
    <xf numFmtId="0" fontId="0" fillId="0" borderId="24" xfId="0" applyBorder="1" applyAlignment="1">
      <alignment horizontal="center" vertical="center"/>
    </xf>
    <xf numFmtId="44" fontId="0" fillId="0" borderId="4" xfId="1" applyFont="1" applyBorder="1" applyAlignment="1">
      <alignment horizontal="center" vertical="center"/>
    </xf>
    <xf numFmtId="44" fontId="0" fillId="0" borderId="6" xfId="1" applyFont="1" applyBorder="1" applyAlignment="1">
      <alignment horizontal="center" vertical="center"/>
    </xf>
    <xf numFmtId="0" fontId="11"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8" fontId="7" fillId="0" borderId="5" xfId="0" applyNumberFormat="1" applyFont="1" applyBorder="1" applyAlignment="1">
      <alignment horizontal="center" vertical="center"/>
    </xf>
    <xf numFmtId="8" fontId="7" fillId="0" borderId="7" xfId="0" applyNumberFormat="1" applyFont="1" applyBorder="1" applyAlignment="1">
      <alignment horizontal="center" vertical="center"/>
    </xf>
    <xf numFmtId="0" fontId="7" fillId="0" borderId="1" xfId="0" applyFont="1" applyBorder="1" applyAlignment="1">
      <alignment horizontal="center" vertical="center"/>
    </xf>
    <xf numFmtId="44" fontId="7" fillId="0" borderId="4" xfId="1" applyFont="1" applyBorder="1" applyAlignment="1">
      <alignment vertical="center"/>
    </xf>
    <xf numFmtId="44" fontId="7" fillId="0" borderId="6" xfId="1" applyFont="1" applyBorder="1" applyAlignment="1">
      <alignment vertical="center"/>
    </xf>
    <xf numFmtId="0" fontId="7" fillId="0" borderId="1" xfId="0" applyFont="1" applyBorder="1" applyAlignment="1">
      <alignment horizontal="center" vertical="center" wrapText="1"/>
    </xf>
    <xf numFmtId="0" fontId="5" fillId="4" borderId="2"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7" fillId="0" borderId="1" xfId="0" applyFont="1" applyBorder="1" applyAlignment="1">
      <alignment horizontal="center"/>
    </xf>
    <xf numFmtId="16" fontId="7" fillId="0" borderId="2" xfId="0" applyNumberFormat="1" applyFont="1" applyBorder="1" applyAlignment="1">
      <alignment horizontal="center" vertical="center" wrapText="1"/>
    </xf>
    <xf numFmtId="16" fontId="7" fillId="0" borderId="3" xfId="0" applyNumberFormat="1" applyFont="1" applyBorder="1" applyAlignment="1">
      <alignment horizontal="center" vertical="center" wrapText="1"/>
    </xf>
    <xf numFmtId="44" fontId="12" fillId="0" borderId="4" xfId="1" applyFont="1" applyBorder="1" applyAlignment="1">
      <alignment horizontal="right" vertical="center" wrapText="1"/>
    </xf>
    <xf numFmtId="44" fontId="12" fillId="0" borderId="6" xfId="1" applyFont="1" applyBorder="1" applyAlignment="1">
      <alignment horizontal="right"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2"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165" fontId="7" fillId="5" borderId="2" xfId="0" applyNumberFormat="1" applyFont="1" applyFill="1" applyBorder="1" applyAlignment="1">
      <alignment horizontal="center" vertical="center" wrapText="1"/>
    </xf>
    <xf numFmtId="165" fontId="7" fillId="5" borderId="3" xfId="0" applyNumberFormat="1" applyFont="1" applyFill="1" applyBorder="1" applyAlignment="1">
      <alignment horizontal="center" vertical="center" wrapText="1"/>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4" fillId="2" borderId="6" xfId="0" applyFont="1" applyFill="1" applyBorder="1" applyAlignment="1">
      <alignment horizontal="center"/>
    </xf>
    <xf numFmtId="0" fontId="4" fillId="2" borderId="7" xfId="0" applyFont="1" applyFill="1" applyBorder="1" applyAlignment="1">
      <alignment horizontal="center"/>
    </xf>
    <xf numFmtId="0" fontId="4" fillId="2" borderId="8" xfId="0" applyFont="1" applyFill="1" applyBorder="1" applyAlignment="1">
      <alignment horizontal="center"/>
    </xf>
    <xf numFmtId="0" fontId="4" fillId="2" borderId="20" xfId="0" applyFont="1" applyFill="1" applyBorder="1" applyAlignment="1">
      <alignment horizontal="center"/>
    </xf>
    <xf numFmtId="0" fontId="4" fillId="2" borderId="9" xfId="0" applyFont="1" applyFill="1" applyBorder="1" applyAlignment="1">
      <alignment horizontal="center"/>
    </xf>
    <xf numFmtId="0" fontId="4" fillId="2" borderId="24" xfId="0" applyFont="1" applyFill="1" applyBorder="1" applyAlignment="1">
      <alignment horizontal="center"/>
    </xf>
    <xf numFmtId="0" fontId="2" fillId="2" borderId="11" xfId="0" applyFont="1" applyFill="1" applyBorder="1" applyAlignment="1">
      <alignment horizontal="center" vertical="center"/>
    </xf>
    <xf numFmtId="0" fontId="2" fillId="2" borderId="3" xfId="0" applyFont="1" applyFill="1" applyBorder="1" applyAlignment="1">
      <alignment horizontal="center" vertical="center"/>
    </xf>
    <xf numFmtId="0" fontId="4" fillId="3" borderId="2" xfId="0" applyFont="1" applyFill="1" applyBorder="1" applyAlignment="1">
      <alignment horizontal="center"/>
    </xf>
    <xf numFmtId="0" fontId="5" fillId="2" borderId="2"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8" fillId="7" borderId="7" xfId="0" applyFont="1" applyFill="1" applyBorder="1" applyAlignment="1">
      <alignment horizontal="center" vertical="center" wrapText="1"/>
    </xf>
    <xf numFmtId="0" fontId="0" fillId="7" borderId="7" xfId="0" applyFill="1" applyBorder="1"/>
    <xf numFmtId="0" fontId="0" fillId="0" borderId="0" xfId="0" applyAlignment="1">
      <alignment horizontal="left" vertical="top" wrapText="1"/>
    </xf>
  </cellXfs>
  <cellStyles count="2">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R20"/>
  <sheetViews>
    <sheetView tabSelected="1" topLeftCell="A7" workbookViewId="0">
      <selection activeCell="N19" sqref="N19"/>
    </sheetView>
  </sheetViews>
  <sheetFormatPr baseColWidth="10" defaultRowHeight="14.4" x14ac:dyDescent="0.3"/>
  <cols>
    <col min="1" max="1" width="10.6640625" customWidth="1"/>
    <col min="2" max="2" width="6.77734375" style="39" customWidth="1"/>
    <col min="3" max="3" width="14.77734375" style="39" customWidth="1"/>
    <col min="4" max="4" width="11.5546875" style="39"/>
    <col min="5" max="5" width="16.77734375" style="39" customWidth="1"/>
    <col min="6" max="7" width="5.77734375" style="39" customWidth="1"/>
    <col min="8" max="8" width="9.77734375" style="39" customWidth="1"/>
    <col min="9" max="9" width="10.6640625" style="39" customWidth="1"/>
    <col min="10" max="10" width="11" style="39" customWidth="1"/>
    <col min="11" max="11" width="4.77734375" customWidth="1"/>
    <col min="12" max="12" width="10.77734375" customWidth="1"/>
    <col min="13" max="13" width="4.77734375" customWidth="1"/>
  </cols>
  <sheetData>
    <row r="3" spans="1:18" x14ac:dyDescent="0.3">
      <c r="A3" t="s">
        <v>30</v>
      </c>
      <c r="B3" s="56" t="s">
        <v>34</v>
      </c>
      <c r="C3" s="39" t="s">
        <v>31</v>
      </c>
    </row>
    <row r="5" spans="1:18" ht="28.8" customHeight="1" x14ac:dyDescent="0.3">
      <c r="B5" s="34" t="s">
        <v>13</v>
      </c>
      <c r="C5" s="34" t="s">
        <v>8</v>
      </c>
      <c r="D5" s="60" t="s">
        <v>14</v>
      </c>
      <c r="E5" s="60"/>
      <c r="F5" s="60" t="s">
        <v>15</v>
      </c>
      <c r="G5" s="60"/>
      <c r="H5" s="61" t="s">
        <v>7</v>
      </c>
      <c r="I5" s="61"/>
      <c r="J5" s="87" t="s">
        <v>16</v>
      </c>
      <c r="K5" s="88"/>
    </row>
    <row r="6" spans="1:18" s="7" customFormat="1" ht="25.95" customHeight="1" x14ac:dyDescent="0.3">
      <c r="A6" s="70" t="s">
        <v>41</v>
      </c>
      <c r="B6" s="85"/>
      <c r="C6" s="83" t="s">
        <v>38</v>
      </c>
      <c r="D6" s="62" t="str">
        <f>IF(ISERROR(VLOOKUP($C6,Feuil2!$B$9:$H$12,2,0)),"",VLOOKUP($C6,Feuil2!$B$9:$H$12,2,0))</f>
        <v>DESCRIP A2</v>
      </c>
      <c r="E6" s="81"/>
      <c r="F6" s="62" t="str">
        <f>IF(ISERROR(VLOOKUP($C6,Feuil2!$B$9:$H$12,3,0)),"",VLOOKUP($C6,Feuil2!$B$9:$H$12,3,0))</f>
        <v>TLA</v>
      </c>
      <c r="G6" s="81"/>
      <c r="H6" s="35" t="s">
        <v>9</v>
      </c>
      <c r="I6" s="27">
        <f>IF(ISERROR(VLOOKUP($C6,Feuil2!$B$9:$H$12,6,0)),"",VLOOKUP($C6,Feuil2!$B$9:$H$12,6,0))</f>
        <v>350.8</v>
      </c>
      <c r="J6" s="77">
        <f>IF(ISERROR(VLOOKUP($C6,Feuil2!$B$9:$H$12,4,0)),"",VLOOKUP($C6,Feuil2!$B$9:$H$12,4,0))</f>
        <v>34.9</v>
      </c>
      <c r="K6" s="25"/>
    </row>
    <row r="7" spans="1:18" s="7" customFormat="1" ht="25.95" customHeight="1" x14ac:dyDescent="0.3">
      <c r="A7" s="71"/>
      <c r="B7" s="86"/>
      <c r="C7" s="84"/>
      <c r="D7" s="63"/>
      <c r="E7" s="82"/>
      <c r="F7" s="63"/>
      <c r="G7" s="82"/>
      <c r="H7" s="35" t="s">
        <v>17</v>
      </c>
      <c r="I7" s="27">
        <f>IF(ISERROR(VLOOKUP($C6,Feuil2!$B$9:$H$12,7,0)),"",VLOOKUP($C6,Feuil2!$B$9:$H$12,7,0))</f>
        <v>25</v>
      </c>
      <c r="J7" s="78"/>
      <c r="K7" s="104" t="str">
        <f>IF(ISERROR(VLOOKUP($C6,Feuil2!$B$9:$H$12,5,0)),"",VLOOKUP($C6,Feuil2!$B$9:$H$12,5,0))</f>
        <v xml:space="preserve">36 mois </v>
      </c>
    </row>
    <row r="8" spans="1:18" s="7" customFormat="1" ht="25.95" customHeight="1" x14ac:dyDescent="0.3">
      <c r="A8" s="71"/>
      <c r="B8" s="75"/>
      <c r="C8" s="79"/>
      <c r="D8" s="62" t="str">
        <f>IF(ISERROR(VLOOKUP($C8,Feuil2!$B$9:$H$12,2,0)),"",VLOOKUP($C8,Feuil2!$B$9:$H$12,2,0))</f>
        <v/>
      </c>
      <c r="E8" s="81"/>
      <c r="F8" s="62" t="str">
        <f>IF(ISERROR(VLOOKUP($C8,Feuil2!$B$9:$H$12,3,0)),"",VLOOKUP($C8,Feuil2!$B$9:$H$12,3,0))</f>
        <v/>
      </c>
      <c r="G8" s="81"/>
      <c r="H8" s="36" t="s">
        <v>9</v>
      </c>
      <c r="I8" s="37" t="str">
        <f>IF(ISERROR(VLOOKUP($C8,Feuil2!$B$9:$H$12,6,0)),"",VLOOKUP($C8,Feuil2!$B$9:$H$12,6,0))</f>
        <v/>
      </c>
      <c r="J8" s="77" t="str">
        <f>IF(ISERROR(VLOOKUP($C8,Feuil2!$B$9:$H$12,4,0)),"",VLOOKUP($C8,Feuil2!$B$9:$H$12,4,0))</f>
        <v/>
      </c>
      <c r="K8" s="25"/>
      <c r="P8" s="106" t="s">
        <v>66</v>
      </c>
      <c r="Q8" s="106"/>
      <c r="R8" s="106"/>
    </row>
    <row r="9" spans="1:18" s="7" customFormat="1" ht="25.95" customHeight="1" x14ac:dyDescent="0.3">
      <c r="A9" s="71"/>
      <c r="B9" s="76"/>
      <c r="C9" s="80"/>
      <c r="D9" s="63"/>
      <c r="E9" s="82"/>
      <c r="F9" s="63"/>
      <c r="G9" s="82"/>
      <c r="H9" s="35" t="s">
        <v>17</v>
      </c>
      <c r="I9" s="27" t="str">
        <f>IF(ISERROR(VLOOKUP($C8,Feuil2!$B$9:$H$12,7,0)),"",VLOOKUP($C8,Feuil2!$B$9:$H$12,7,0))</f>
        <v/>
      </c>
      <c r="J9" s="78"/>
      <c r="K9" s="26" t="str">
        <f>IF(ISERROR(VLOOKUP($C8,Feuil2!$B$9:$H$12,5,0)),"",VLOOKUP($C8,Feuil2!$B$9:$H$12,5,0))</f>
        <v/>
      </c>
      <c r="P9" s="106"/>
      <c r="Q9" s="106"/>
      <c r="R9" s="106"/>
    </row>
    <row r="10" spans="1:18" s="7" customFormat="1" ht="25.95" customHeight="1" x14ac:dyDescent="0.3">
      <c r="A10" s="71"/>
      <c r="B10" s="69"/>
      <c r="C10" s="69"/>
      <c r="D10" s="69" t="str">
        <f>IF(ISERROR(VLOOKUP($C10,Feuil2!$B$9:$H$12,2,0)),"",VLOOKUP($C10,Feuil2!$B$9:$H$12,2,0))</f>
        <v/>
      </c>
      <c r="E10" s="69"/>
      <c r="F10" s="69" t="str">
        <f>IF(ISERROR(VLOOKUP($C10,Feuil2!$B$9:$H$12,3,0)),"",VLOOKUP($C10,Feuil2!$B$9:$H$12,3,0))</f>
        <v/>
      </c>
      <c r="G10" s="69"/>
      <c r="H10" s="35" t="s">
        <v>9</v>
      </c>
      <c r="I10" s="38" t="str">
        <f>IF(ISERROR(VLOOKUP($C10,Feuil2!$B$9:$H$12,6,0)),"",VLOOKUP($C10,Feuil2!$B$9:$H$12,6,0))</f>
        <v/>
      </c>
      <c r="J10" s="77" t="str">
        <f>IF(ISERROR(VLOOKUP($C10,Feuil2!$B$9:$H$12,4,0)),"",VLOOKUP($C10,Feuil2!$B$9:$H$12,4,0))</f>
        <v/>
      </c>
      <c r="K10" s="25"/>
      <c r="P10" s="106"/>
      <c r="Q10" s="106"/>
      <c r="R10" s="106"/>
    </row>
    <row r="11" spans="1:18" s="7" customFormat="1" ht="25.95" customHeight="1" x14ac:dyDescent="0.3">
      <c r="A11" s="72"/>
      <c r="B11" s="69"/>
      <c r="C11" s="69"/>
      <c r="D11" s="69"/>
      <c r="E11" s="69"/>
      <c r="F11" s="69"/>
      <c r="G11" s="69"/>
      <c r="H11" s="35" t="s">
        <v>17</v>
      </c>
      <c r="I11" s="27" t="str">
        <f>IF(ISERROR(VLOOKUP($C10,Feuil2!$B$9:$H$12,7,0)),"",VLOOKUP($C10,Feuil2!$B$9:$H$12,7,0))</f>
        <v/>
      </c>
      <c r="J11" s="78"/>
      <c r="K11" s="30" t="str">
        <f>IF(ISERROR(VLOOKUP($C10,Feuil2!$B$9:$H$12,5,0)),"",VLOOKUP($C10,Feuil2!$B$9:$H$12,5,0))</f>
        <v/>
      </c>
      <c r="P11" s="106"/>
      <c r="Q11" s="106"/>
      <c r="R11" s="106"/>
    </row>
    <row r="12" spans="1:18" ht="14.4" customHeight="1" x14ac:dyDescent="0.3">
      <c r="P12" s="106" t="s">
        <v>69</v>
      </c>
      <c r="Q12" s="106"/>
      <c r="R12" s="106"/>
    </row>
    <row r="13" spans="1:18" x14ac:dyDescent="0.3">
      <c r="P13" s="106"/>
      <c r="Q13" s="106"/>
      <c r="R13" s="106"/>
    </row>
    <row r="14" spans="1:18" x14ac:dyDescent="0.3">
      <c r="B14" s="34" t="s">
        <v>13</v>
      </c>
      <c r="C14" s="34" t="s">
        <v>8</v>
      </c>
      <c r="D14" s="60" t="s">
        <v>14</v>
      </c>
      <c r="E14" s="60"/>
      <c r="F14" s="61" t="s">
        <v>15</v>
      </c>
      <c r="G14" s="61"/>
      <c r="H14" s="60" t="s">
        <v>7</v>
      </c>
      <c r="I14" s="60"/>
      <c r="J14" s="60" t="s">
        <v>16</v>
      </c>
      <c r="K14" s="60"/>
      <c r="L14" s="60"/>
      <c r="M14" s="60"/>
      <c r="P14" s="106"/>
      <c r="Q14" s="106"/>
      <c r="R14" s="106"/>
    </row>
    <row r="15" spans="1:18" ht="25.95" customHeight="1" x14ac:dyDescent="0.3">
      <c r="A15" s="73" t="s">
        <v>56</v>
      </c>
      <c r="B15" s="74"/>
      <c r="C15" s="69" t="s">
        <v>47</v>
      </c>
      <c r="D15" s="69" t="str">
        <f>IF(ISERROR(VLOOKUP($C15,Feuil2!$B$21:$K$30,2,0)),"",VLOOKUP($C15,Feuil2!$B$21:$K$30,2,0))</f>
        <v>DESCRIP B2</v>
      </c>
      <c r="E15" s="69"/>
      <c r="F15" s="66" t="str">
        <f>IF(ISERROR(VLOOKUP($C15,Feuil2!$B$21:$K$30,3,0)),"",VLOOKUP($C15,Feuil2!$B$21:$K$30,3,0))</f>
        <v>Autonomie</v>
      </c>
      <c r="G15" s="66"/>
      <c r="H15" s="62" t="s">
        <v>29</v>
      </c>
      <c r="I15" s="64">
        <f>IF(ISERROR(VLOOKUP($C15,Feuil2!$B$21:$K$30,4,0)),"",VLOOKUP($C15,Feuil2!$B$21:$K$30,4,0))</f>
        <v>1175</v>
      </c>
      <c r="J15" s="67">
        <f>IF(ISERROR(VLOOKUP($C15,Feuil2!$B$21:$M$30,MATCH(B$3,Feuil2!B$17:M$17,0),0)),"",VLOOKUP($C15,Feuil2!$B$21:$M$30,MATCH(B$3,Feuil2!B$17:M$17,0),0))</f>
        <v>59.9</v>
      </c>
      <c r="K15" s="31"/>
      <c r="L15" s="58" t="str">
        <f>IF(ISERROR(VLOOKUP($C15,Feuil2!$G$21:$M$30,MATCH(B$3,Feuil2!G$17:M$17,0),0)),"",VLOOKUP($C15,Feuil2!$G$21:$M$30,MATCH(B$3,Feuil2!G$17:M$17,0),0))</f>
        <v/>
      </c>
      <c r="M15" s="31"/>
      <c r="P15" s="106"/>
      <c r="Q15" s="106"/>
      <c r="R15" s="106"/>
    </row>
    <row r="16" spans="1:18" ht="25.95" customHeight="1" x14ac:dyDescent="0.3">
      <c r="A16" s="73"/>
      <c r="B16" s="74"/>
      <c r="C16" s="69"/>
      <c r="D16" s="69"/>
      <c r="E16" s="69"/>
      <c r="F16" s="66"/>
      <c r="G16" s="66"/>
      <c r="H16" s="63"/>
      <c r="I16" s="65"/>
      <c r="J16" s="68"/>
      <c r="K16" s="105"/>
      <c r="L16" s="59"/>
      <c r="M16" s="32"/>
      <c r="P16" s="106"/>
      <c r="Q16" s="106"/>
      <c r="R16" s="106"/>
    </row>
    <row r="17" spans="1:18" ht="25.95" customHeight="1" x14ac:dyDescent="0.3">
      <c r="A17" s="73"/>
      <c r="B17" s="74"/>
      <c r="C17" s="69" t="s">
        <v>49</v>
      </c>
      <c r="D17" s="69" t="str">
        <f>IF(ISERROR(VLOOKUP($C17,Feuil2!$B$21:$K$30,2,0)),"",VLOOKUP($C17,Feuil2!$B$21:$K$30,2,0))</f>
        <v>DESCRIP B4</v>
      </c>
      <c r="E17" s="69"/>
      <c r="F17" s="66" t="str">
        <f>IF(ISERROR(VLOOKUP($C17,Feuil2!$B$21:$K$30,3,0)),"",VLOOKUP($C17,Feuil2!$B$21:$K$30,3,0))</f>
        <v>Autonomie</v>
      </c>
      <c r="G17" s="66"/>
      <c r="H17" s="62" t="s">
        <v>29</v>
      </c>
      <c r="I17" s="64">
        <f>IF(ISERROR(VLOOKUP($C17,Feuil2!$B$21:$K$30,4,0)),"",VLOOKUP($C17,Feuil2!$B$21:$K$30,4,0))</f>
        <v>160</v>
      </c>
      <c r="J17" s="67">
        <f>IF(ISERROR(VLOOKUP($C17,Feuil2!$B$21:$M$30,MATCH(B$3,Feuil2!B$17:M$17,0),0)),"",VLOOKUP($C17,Feuil2!$B$21:$M$30,MATCH(B$3,Feuil2!B$17:M$17,0),0))</f>
        <v>10</v>
      </c>
      <c r="K17" s="31"/>
      <c r="L17" s="58">
        <f>IF(ISERROR(VLOOKUP($C17,Feuil2!$B$21:$M$30,MATCH(B$3,Feuil2!B$17:M$17,0),0)),"",VLOOKUP($C17,Feuil2!$B$21:$M$30,MATCH(B$3,Feuil2!B$17:M$17,0),0))</f>
        <v>10</v>
      </c>
      <c r="M17" s="31"/>
      <c r="P17" s="106"/>
      <c r="Q17" s="106"/>
      <c r="R17" s="106"/>
    </row>
    <row r="18" spans="1:18" ht="25.95" customHeight="1" x14ac:dyDescent="0.3">
      <c r="A18" s="73"/>
      <c r="B18" s="74"/>
      <c r="C18" s="69"/>
      <c r="D18" s="69"/>
      <c r="E18" s="69"/>
      <c r="F18" s="66"/>
      <c r="G18" s="66"/>
      <c r="H18" s="63"/>
      <c r="I18" s="65"/>
      <c r="J18" s="68"/>
      <c r="K18" s="32"/>
      <c r="L18" s="59"/>
      <c r="M18" s="32"/>
      <c r="P18" s="106"/>
      <c r="Q18" s="106"/>
      <c r="R18" s="106"/>
    </row>
    <row r="19" spans="1:18" ht="25.95" customHeight="1" x14ac:dyDescent="0.3">
      <c r="A19" s="73"/>
      <c r="B19" s="74"/>
      <c r="C19" s="69" t="s">
        <v>49</v>
      </c>
      <c r="D19" s="69" t="str">
        <f>IF(ISERROR(VLOOKUP($C19,Feuil2!$B$21:$K$30,2,0)),"",VLOOKUP($C19,Feuil2!$B$21:$K$30,2,0))</f>
        <v>DESCRIP B4</v>
      </c>
      <c r="E19" s="69"/>
      <c r="F19" s="66" t="str">
        <f>IF(ISERROR(VLOOKUP($C19,Feuil2!$B$21:$K$30,3,0)),"",VLOOKUP($C19,Feuil2!$B$21:$K$30,3,0))</f>
        <v>Autonomie</v>
      </c>
      <c r="G19" s="66"/>
      <c r="H19" s="62" t="s">
        <v>29</v>
      </c>
      <c r="I19" s="64">
        <f>IF(ISERROR(VLOOKUP($C19,Feuil2!$B$21:$K$30,4,0)),"",VLOOKUP($C19,Feuil2!$B$21:$K$30,4,0))</f>
        <v>160</v>
      </c>
      <c r="J19" s="67">
        <f>IF(ISERROR(VLOOKUP($C19,Feuil2!$B$21:$M$30,MATCH(B$3,Feuil2!B$17:M$17,0),0)),"",VLOOKUP($C19,Feuil2!$B$21:$M$30,MATCH(B$3,Feuil2!B$17:M$17,0),0))</f>
        <v>10</v>
      </c>
      <c r="K19" s="31"/>
      <c r="L19" s="58">
        <f>IF(ISERROR(VLOOKUP($C19,Feuil2!$B$21:$M$30,MATCH(B$3,Feuil2!B$17:M$17,0),0)),"",VLOOKUP($C19,Feuil2!$B$21:$M$30,MATCH(B$3,Feuil2!B$17:M$17,0),0))</f>
        <v>10</v>
      </c>
      <c r="M19" s="31"/>
      <c r="P19" t="s">
        <v>67</v>
      </c>
    </row>
    <row r="20" spans="1:18" ht="25.95" customHeight="1" x14ac:dyDescent="0.3">
      <c r="A20" s="73"/>
      <c r="B20" s="74"/>
      <c r="C20" s="69"/>
      <c r="D20" s="69"/>
      <c r="E20" s="69"/>
      <c r="F20" s="66"/>
      <c r="G20" s="66"/>
      <c r="H20" s="63"/>
      <c r="I20" s="65"/>
      <c r="J20" s="68"/>
      <c r="K20" s="32"/>
      <c r="L20" s="59"/>
      <c r="M20" s="32"/>
      <c r="P20" t="s">
        <v>68</v>
      </c>
    </row>
  </sheetData>
  <mergeCells count="51">
    <mergeCell ref="P8:R11"/>
    <mergeCell ref="P12:R18"/>
    <mergeCell ref="J5:K5"/>
    <mergeCell ref="F5:G5"/>
    <mergeCell ref="F6:G7"/>
    <mergeCell ref="J6:J7"/>
    <mergeCell ref="H5:I5"/>
    <mergeCell ref="C6:C7"/>
    <mergeCell ref="B6:B7"/>
    <mergeCell ref="D6:E7"/>
    <mergeCell ref="D8:E9"/>
    <mergeCell ref="D5:E5"/>
    <mergeCell ref="C10:C11"/>
    <mergeCell ref="D10:E11"/>
    <mergeCell ref="F10:G11"/>
    <mergeCell ref="J10:J11"/>
    <mergeCell ref="C8:C9"/>
    <mergeCell ref="F8:G9"/>
    <mergeCell ref="J8:J9"/>
    <mergeCell ref="A6:A11"/>
    <mergeCell ref="A15:A20"/>
    <mergeCell ref="B15:B16"/>
    <mergeCell ref="B17:B18"/>
    <mergeCell ref="B19:B20"/>
    <mergeCell ref="B10:B11"/>
    <mergeCell ref="B8:B9"/>
    <mergeCell ref="J19:J20"/>
    <mergeCell ref="J17:J18"/>
    <mergeCell ref="J15:J16"/>
    <mergeCell ref="C15:C16"/>
    <mergeCell ref="C17:C18"/>
    <mergeCell ref="C19:C20"/>
    <mergeCell ref="D15:E16"/>
    <mergeCell ref="D17:E18"/>
    <mergeCell ref="D19:E20"/>
    <mergeCell ref="L15:L16"/>
    <mergeCell ref="L17:L18"/>
    <mergeCell ref="L19:L20"/>
    <mergeCell ref="D14:E14"/>
    <mergeCell ref="F14:G14"/>
    <mergeCell ref="H14:I14"/>
    <mergeCell ref="J14:M14"/>
    <mergeCell ref="H15:H16"/>
    <mergeCell ref="I15:I16"/>
    <mergeCell ref="H17:H18"/>
    <mergeCell ref="H19:H20"/>
    <mergeCell ref="I17:I18"/>
    <mergeCell ref="I19:I20"/>
    <mergeCell ref="F15:G16"/>
    <mergeCell ref="F17:G18"/>
    <mergeCell ref="F19:G20"/>
  </mergeCells>
  <dataValidations count="4">
    <dataValidation type="list" allowBlank="1" showInputMessage="1" showErrorMessage="1" sqref="C6 C8 C10">
      <formula1>Produit_TLA</formula1>
    </dataValidation>
    <dataValidation type="list" allowBlank="1" showInputMessage="1" showErrorMessage="1" sqref="B6 B8 B10 B15:B20">
      <formula1>DEGRE</formula1>
    </dataValidation>
    <dataValidation type="list" allowBlank="1" showInputMessage="1" showErrorMessage="1" sqref="C15:C20">
      <formula1>Produit_Confort</formula1>
    </dataValidation>
    <dataValidation type="list" allowBlank="1" showInputMessage="1" showErrorMessage="1" sqref="B3">
      <formula1>"&lt;84,84 à 85,&gt;85"</formula1>
    </dataValidation>
  </dataValidations>
  <printOptions horizontalCentered="1" gridLines="1"/>
  <pageMargins left="0.23622047244094491" right="0.23622047244094491" top="0.39370078740157483" bottom="0.39370078740157483" header="0.31496062992125984" footer="0.31496062992125984"/>
  <pageSetup paperSize="9" orientation="landscape" horizontalDpi="720" verticalDpi="720" r:id="rId1"/>
  <ignoredErrors>
    <ignoredError sqref="I7:I10"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2"/>
  <sheetViews>
    <sheetView topLeftCell="A4" zoomScale="85" zoomScaleNormal="85" workbookViewId="0">
      <selection activeCell="L32" sqref="L32"/>
    </sheetView>
  </sheetViews>
  <sheetFormatPr baseColWidth="10" defaultRowHeight="14.4" x14ac:dyDescent="0.3"/>
  <cols>
    <col min="2" max="2" width="28.88671875" customWidth="1"/>
    <col min="3" max="3" width="34.6640625" customWidth="1"/>
    <col min="4" max="4" width="19.109375" customWidth="1"/>
    <col min="5" max="5" width="15.21875" customWidth="1"/>
    <col min="6" max="6" width="10.21875" customWidth="1"/>
  </cols>
  <sheetData>
    <row r="1" spans="1:11" x14ac:dyDescent="0.3">
      <c r="B1" s="3" t="s">
        <v>0</v>
      </c>
    </row>
    <row r="2" spans="1:11" x14ac:dyDescent="0.3">
      <c r="B2" s="12" t="s">
        <v>3</v>
      </c>
    </row>
    <row r="3" spans="1:11" x14ac:dyDescent="0.3">
      <c r="B3" s="4" t="s">
        <v>5</v>
      </c>
    </row>
    <row r="4" spans="1:11" x14ac:dyDescent="0.3">
      <c r="B4" s="1" t="s">
        <v>6</v>
      </c>
    </row>
    <row r="5" spans="1:11" x14ac:dyDescent="0.3">
      <c r="B5" s="28"/>
    </row>
    <row r="6" spans="1:11" s="2" customFormat="1" x14ac:dyDescent="0.3">
      <c r="B6" s="2">
        <v>1</v>
      </c>
      <c r="C6" s="29">
        <v>2</v>
      </c>
      <c r="D6" s="29">
        <v>3</v>
      </c>
      <c r="E6" s="29">
        <v>4</v>
      </c>
      <c r="F6" s="29">
        <v>5</v>
      </c>
      <c r="G6" s="29">
        <v>6</v>
      </c>
      <c r="H6" s="29">
        <v>7</v>
      </c>
    </row>
    <row r="7" spans="1:11" ht="15" thickBot="1" x14ac:dyDescent="0.35">
      <c r="E7" s="97" t="s">
        <v>12</v>
      </c>
      <c r="F7" s="97"/>
      <c r="G7" s="97"/>
      <c r="H7" s="97"/>
    </row>
    <row r="8" spans="1:11" x14ac:dyDescent="0.3">
      <c r="A8" s="98" t="s">
        <v>41</v>
      </c>
      <c r="B8" s="3" t="s">
        <v>4</v>
      </c>
      <c r="C8" s="6" t="s">
        <v>2</v>
      </c>
      <c r="D8" s="10" t="s">
        <v>1</v>
      </c>
      <c r="E8" s="13" t="s">
        <v>16</v>
      </c>
      <c r="F8" s="14" t="s">
        <v>18</v>
      </c>
      <c r="G8" s="19" t="s">
        <v>28</v>
      </c>
      <c r="H8" s="20" t="s">
        <v>11</v>
      </c>
    </row>
    <row r="9" spans="1:11" x14ac:dyDescent="0.3">
      <c r="A9" s="99"/>
      <c r="B9" s="5" t="s">
        <v>37</v>
      </c>
      <c r="C9" s="5" t="s">
        <v>42</v>
      </c>
      <c r="D9" s="9" t="s">
        <v>24</v>
      </c>
      <c r="E9" s="15">
        <v>39.9</v>
      </c>
      <c r="F9" s="16" t="s">
        <v>19</v>
      </c>
      <c r="G9" s="21">
        <v>409.9</v>
      </c>
      <c r="H9" s="22">
        <v>21.9</v>
      </c>
    </row>
    <row r="10" spans="1:11" x14ac:dyDescent="0.3">
      <c r="A10" s="99"/>
      <c r="B10" s="5" t="s">
        <v>38</v>
      </c>
      <c r="C10" s="5" t="s">
        <v>43</v>
      </c>
      <c r="D10" s="9" t="s">
        <v>24</v>
      </c>
      <c r="E10" s="15">
        <v>34.9</v>
      </c>
      <c r="F10" s="16" t="s">
        <v>21</v>
      </c>
      <c r="G10" s="21">
        <v>350.8</v>
      </c>
      <c r="H10" s="22">
        <v>25</v>
      </c>
    </row>
    <row r="11" spans="1:11" x14ac:dyDescent="0.3">
      <c r="A11" s="99"/>
      <c r="B11" s="5" t="s">
        <v>39</v>
      </c>
      <c r="C11" s="5" t="s">
        <v>44</v>
      </c>
      <c r="D11" s="9" t="s">
        <v>24</v>
      </c>
      <c r="E11" s="15">
        <v>59.9</v>
      </c>
      <c r="F11" s="16" t="s">
        <v>19</v>
      </c>
      <c r="G11" s="21">
        <v>760.7</v>
      </c>
      <c r="H11" s="22">
        <v>29</v>
      </c>
    </row>
    <row r="12" spans="1:11" ht="15" thickBot="1" x14ac:dyDescent="0.35">
      <c r="A12" s="100"/>
      <c r="B12" s="5" t="s">
        <v>40</v>
      </c>
      <c r="C12" s="5" t="s">
        <v>45</v>
      </c>
      <c r="D12" s="9" t="s">
        <v>24</v>
      </c>
      <c r="E12" s="17">
        <v>48.9</v>
      </c>
      <c r="F12" s="18" t="s">
        <v>19</v>
      </c>
      <c r="G12" s="23">
        <v>870</v>
      </c>
      <c r="H12" s="24">
        <v>24.9</v>
      </c>
    </row>
    <row r="16" spans="1:11" x14ac:dyDescent="0.3">
      <c r="A16" s="2"/>
      <c r="B16" s="2">
        <v>1</v>
      </c>
      <c r="C16" s="2">
        <v>2</v>
      </c>
      <c r="D16" s="2">
        <v>3</v>
      </c>
      <c r="E16" s="2">
        <v>4</v>
      </c>
      <c r="F16" s="2">
        <v>5</v>
      </c>
      <c r="G16" s="2">
        <v>6</v>
      </c>
      <c r="H16" s="2">
        <v>7</v>
      </c>
      <c r="I16" s="2">
        <v>8</v>
      </c>
      <c r="J16" s="2">
        <v>9</v>
      </c>
      <c r="K16" s="2">
        <v>10</v>
      </c>
    </row>
    <row r="17" spans="1:13" x14ac:dyDescent="0.3">
      <c r="A17" s="2"/>
      <c r="B17" s="2"/>
      <c r="C17" s="2"/>
      <c r="D17" s="2"/>
      <c r="E17" s="2"/>
      <c r="F17" s="57" t="s">
        <v>34</v>
      </c>
      <c r="G17" s="57" t="s">
        <v>34</v>
      </c>
      <c r="H17" s="57" t="s">
        <v>34</v>
      </c>
      <c r="I17" s="57" t="s">
        <v>34</v>
      </c>
      <c r="J17" s="57" t="s">
        <v>35</v>
      </c>
      <c r="K17" s="57" t="s">
        <v>35</v>
      </c>
      <c r="L17" s="57" t="s">
        <v>36</v>
      </c>
      <c r="M17" s="57" t="s">
        <v>36</v>
      </c>
    </row>
    <row r="18" spans="1:13" x14ac:dyDescent="0.3">
      <c r="E18" s="91" t="s">
        <v>12</v>
      </c>
      <c r="F18" s="92"/>
      <c r="G18" s="92"/>
      <c r="H18" s="92"/>
      <c r="I18" s="92"/>
      <c r="J18" s="92"/>
      <c r="K18" s="92"/>
      <c r="L18" s="92"/>
      <c r="M18" s="93"/>
    </row>
    <row r="19" spans="1:13" x14ac:dyDescent="0.3">
      <c r="E19" s="95" t="s">
        <v>28</v>
      </c>
      <c r="F19" s="94" t="s">
        <v>25</v>
      </c>
      <c r="G19" s="94"/>
      <c r="H19" s="94"/>
      <c r="I19" s="90"/>
      <c r="J19" s="89" t="s">
        <v>26</v>
      </c>
      <c r="K19" s="90"/>
      <c r="L19" s="89" t="s">
        <v>32</v>
      </c>
      <c r="M19" s="90"/>
    </row>
    <row r="20" spans="1:13" ht="14.4" customHeight="1" x14ac:dyDescent="0.3">
      <c r="A20" s="101" t="s">
        <v>56</v>
      </c>
      <c r="B20" s="33" t="s">
        <v>4</v>
      </c>
      <c r="C20" s="6" t="s">
        <v>2</v>
      </c>
      <c r="D20" s="10" t="s">
        <v>1</v>
      </c>
      <c r="E20" s="96"/>
      <c r="F20" s="50" t="s">
        <v>16</v>
      </c>
      <c r="G20" s="44" t="s">
        <v>18</v>
      </c>
      <c r="H20" s="43" t="s">
        <v>16</v>
      </c>
      <c r="I20" s="44" t="s">
        <v>18</v>
      </c>
      <c r="J20" s="45" t="s">
        <v>10</v>
      </c>
      <c r="K20" s="46" t="s">
        <v>11</v>
      </c>
      <c r="L20" s="45" t="s">
        <v>10</v>
      </c>
      <c r="M20" s="46" t="s">
        <v>11</v>
      </c>
    </row>
    <row r="21" spans="1:13" x14ac:dyDescent="0.3">
      <c r="A21" s="102"/>
      <c r="B21" s="40" t="s">
        <v>46</v>
      </c>
      <c r="C21" s="5" t="s">
        <v>57</v>
      </c>
      <c r="D21" s="47" t="s">
        <v>22</v>
      </c>
      <c r="E21" s="51">
        <v>1850</v>
      </c>
      <c r="F21" s="52">
        <v>93</v>
      </c>
      <c r="G21" s="48" t="s">
        <v>20</v>
      </c>
      <c r="H21" s="52">
        <v>76</v>
      </c>
      <c r="I21" s="48" t="s">
        <v>27</v>
      </c>
      <c r="J21" s="52">
        <v>90</v>
      </c>
      <c r="K21" s="48" t="s">
        <v>20</v>
      </c>
      <c r="L21" s="52">
        <v>0</v>
      </c>
      <c r="M21" s="48" t="s">
        <v>33</v>
      </c>
    </row>
    <row r="22" spans="1:13" x14ac:dyDescent="0.3">
      <c r="A22" s="102"/>
      <c r="B22" s="40" t="s">
        <v>47</v>
      </c>
      <c r="C22" s="5" t="s">
        <v>58</v>
      </c>
      <c r="D22" s="47" t="s">
        <v>22</v>
      </c>
      <c r="E22" s="53">
        <v>1175</v>
      </c>
      <c r="F22" s="52">
        <v>59.9</v>
      </c>
      <c r="G22" s="48" t="s">
        <v>20</v>
      </c>
      <c r="H22" s="52">
        <v>49.9</v>
      </c>
      <c r="I22" s="48" t="s">
        <v>27</v>
      </c>
      <c r="J22" s="52">
        <v>57</v>
      </c>
      <c r="K22" s="48" t="s">
        <v>20</v>
      </c>
      <c r="L22" s="52">
        <v>0</v>
      </c>
      <c r="M22" s="48" t="s">
        <v>33</v>
      </c>
    </row>
    <row r="23" spans="1:13" x14ac:dyDescent="0.3">
      <c r="A23" s="102"/>
      <c r="B23" s="40" t="s">
        <v>48</v>
      </c>
      <c r="C23" s="5" t="s">
        <v>59</v>
      </c>
      <c r="D23" s="47" t="s">
        <v>22</v>
      </c>
      <c r="E23" s="53">
        <v>210</v>
      </c>
      <c r="F23" s="52">
        <v>16</v>
      </c>
      <c r="G23" s="48" t="s">
        <v>20</v>
      </c>
      <c r="H23" s="52">
        <v>12.9</v>
      </c>
      <c r="I23" s="48" t="s">
        <v>27</v>
      </c>
      <c r="J23" s="52">
        <v>15</v>
      </c>
      <c r="K23" s="48" t="s">
        <v>20</v>
      </c>
      <c r="L23" s="52">
        <v>0</v>
      </c>
      <c r="M23" s="48" t="s">
        <v>33</v>
      </c>
    </row>
    <row r="24" spans="1:13" x14ac:dyDescent="0.3">
      <c r="A24" s="102"/>
      <c r="B24" s="40" t="s">
        <v>49</v>
      </c>
      <c r="C24" s="40" t="s">
        <v>57</v>
      </c>
      <c r="D24" s="47" t="s">
        <v>22</v>
      </c>
      <c r="E24" s="53">
        <v>160</v>
      </c>
      <c r="F24" s="52">
        <v>10</v>
      </c>
      <c r="G24" s="48" t="s">
        <v>20</v>
      </c>
      <c r="H24" s="52">
        <v>8</v>
      </c>
      <c r="I24" s="48" t="s">
        <v>27</v>
      </c>
      <c r="J24" s="52">
        <v>9</v>
      </c>
      <c r="K24" s="48" t="s">
        <v>20</v>
      </c>
      <c r="L24" s="52">
        <v>0</v>
      </c>
      <c r="M24" s="48" t="s">
        <v>33</v>
      </c>
    </row>
    <row r="25" spans="1:13" x14ac:dyDescent="0.3">
      <c r="A25" s="102"/>
      <c r="B25" s="40" t="s">
        <v>50</v>
      </c>
      <c r="C25" s="40" t="s">
        <v>60</v>
      </c>
      <c r="D25" s="47" t="s">
        <v>22</v>
      </c>
      <c r="E25" s="53">
        <v>130</v>
      </c>
      <c r="F25" s="52">
        <v>9.5</v>
      </c>
      <c r="G25" s="48" t="s">
        <v>20</v>
      </c>
      <c r="H25" s="52">
        <v>7.5</v>
      </c>
      <c r="I25" s="48" t="s">
        <v>27</v>
      </c>
      <c r="J25" s="52">
        <v>8.5</v>
      </c>
      <c r="K25" s="48" t="s">
        <v>20</v>
      </c>
      <c r="L25" s="52">
        <v>0</v>
      </c>
      <c r="M25" s="48" t="s">
        <v>33</v>
      </c>
    </row>
    <row r="26" spans="1:13" x14ac:dyDescent="0.3">
      <c r="A26" s="102"/>
      <c r="B26" s="11" t="s">
        <v>51</v>
      </c>
      <c r="C26" s="11" t="s">
        <v>61</v>
      </c>
      <c r="D26" s="47" t="s">
        <v>22</v>
      </c>
      <c r="E26" s="53">
        <v>330</v>
      </c>
      <c r="F26" s="52">
        <v>18.899999999999999</v>
      </c>
      <c r="G26" s="48" t="s">
        <v>20</v>
      </c>
      <c r="H26" s="52">
        <v>16.899999999999999</v>
      </c>
      <c r="I26" s="48" t="s">
        <v>27</v>
      </c>
      <c r="J26" s="52">
        <v>17</v>
      </c>
      <c r="K26" s="48" t="s">
        <v>20</v>
      </c>
      <c r="L26" s="52">
        <v>0</v>
      </c>
      <c r="M26" s="48" t="s">
        <v>33</v>
      </c>
    </row>
    <row r="27" spans="1:13" x14ac:dyDescent="0.3">
      <c r="A27" s="102"/>
      <c r="B27" s="40" t="s">
        <v>52</v>
      </c>
      <c r="C27" s="41" t="s">
        <v>62</v>
      </c>
      <c r="D27" s="47" t="s">
        <v>23</v>
      </c>
      <c r="E27" s="53">
        <v>1850</v>
      </c>
      <c r="F27" s="52">
        <v>93</v>
      </c>
      <c r="G27" s="48" t="s">
        <v>20</v>
      </c>
      <c r="H27" s="52">
        <v>76</v>
      </c>
      <c r="I27" s="48" t="s">
        <v>27</v>
      </c>
      <c r="J27" s="52">
        <v>90</v>
      </c>
      <c r="K27" s="48" t="s">
        <v>20</v>
      </c>
      <c r="L27" s="52">
        <v>0</v>
      </c>
      <c r="M27" s="48" t="s">
        <v>33</v>
      </c>
    </row>
    <row r="28" spans="1:13" x14ac:dyDescent="0.3">
      <c r="A28" s="102"/>
      <c r="B28" s="40" t="s">
        <v>53</v>
      </c>
      <c r="C28" s="41" t="s">
        <v>63</v>
      </c>
      <c r="D28" s="47" t="s">
        <v>23</v>
      </c>
      <c r="E28" s="53">
        <v>1175</v>
      </c>
      <c r="F28" s="52">
        <v>59.9</v>
      </c>
      <c r="G28" s="48" t="s">
        <v>20</v>
      </c>
      <c r="H28" s="52">
        <v>49.9</v>
      </c>
      <c r="I28" s="48" t="s">
        <v>27</v>
      </c>
      <c r="J28" s="52">
        <v>57</v>
      </c>
      <c r="K28" s="48" t="s">
        <v>20</v>
      </c>
      <c r="L28" s="52">
        <v>0</v>
      </c>
      <c r="M28" s="48" t="s">
        <v>33</v>
      </c>
    </row>
    <row r="29" spans="1:13" x14ac:dyDescent="0.3">
      <c r="A29" s="102"/>
      <c r="B29" s="40" t="s">
        <v>54</v>
      </c>
      <c r="C29" s="41" t="s">
        <v>64</v>
      </c>
      <c r="D29" s="47" t="s">
        <v>23</v>
      </c>
      <c r="E29" s="53">
        <v>1050</v>
      </c>
      <c r="F29" s="52">
        <v>53.9</v>
      </c>
      <c r="G29" s="48" t="s">
        <v>20</v>
      </c>
      <c r="H29" s="52">
        <v>44.9</v>
      </c>
      <c r="I29" s="48" t="s">
        <v>27</v>
      </c>
      <c r="J29" s="52">
        <v>51.9</v>
      </c>
      <c r="K29" s="48" t="s">
        <v>20</v>
      </c>
      <c r="L29" s="52">
        <v>0</v>
      </c>
      <c r="M29" s="48" t="s">
        <v>33</v>
      </c>
    </row>
    <row r="30" spans="1:13" ht="15" thickBot="1" x14ac:dyDescent="0.35">
      <c r="A30" s="103"/>
      <c r="B30" s="42" t="s">
        <v>55</v>
      </c>
      <c r="C30" s="41" t="s">
        <v>65</v>
      </c>
      <c r="D30" s="47" t="s">
        <v>23</v>
      </c>
      <c r="E30" s="54">
        <v>310</v>
      </c>
      <c r="F30" s="55">
        <v>18.5</v>
      </c>
      <c r="G30" s="49" t="s">
        <v>20</v>
      </c>
      <c r="H30" s="55">
        <v>16.5</v>
      </c>
      <c r="I30" s="49" t="s">
        <v>27</v>
      </c>
      <c r="J30" s="55">
        <v>17.5</v>
      </c>
      <c r="K30" s="49" t="s">
        <v>20</v>
      </c>
      <c r="L30" s="55">
        <v>0</v>
      </c>
      <c r="M30" s="49" t="s">
        <v>33</v>
      </c>
    </row>
    <row r="31" spans="1:13" x14ac:dyDescent="0.3">
      <c r="F31" s="8"/>
    </row>
    <row r="32" spans="1:13" x14ac:dyDescent="0.3">
      <c r="F32" s="8"/>
    </row>
  </sheetData>
  <sortState ref="B2:B9">
    <sortCondition ref="B2"/>
  </sortState>
  <mergeCells count="8">
    <mergeCell ref="E7:H7"/>
    <mergeCell ref="A8:A12"/>
    <mergeCell ref="A20:A30"/>
    <mergeCell ref="J19:K19"/>
    <mergeCell ref="E18:M18"/>
    <mergeCell ref="L19:M19"/>
    <mergeCell ref="F19:I19"/>
    <mergeCell ref="E19:E20"/>
  </mergeCells>
  <pageMargins left="0.7" right="0.7" top="0.75" bottom="0.75" header="0.3" footer="0.3"/>
  <pageSetup paperSize="9" orientation="portrait" horizontalDpi="720" verticalDpi="72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Feuil1</vt:lpstr>
      <vt:lpstr>Feuil2</vt:lpstr>
      <vt:lpstr>Feuil3</vt:lpstr>
      <vt:lpstr>DEGRE</vt:lpstr>
      <vt:lpstr>Produit_Confort</vt:lpstr>
      <vt:lpstr>Produit_TLA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 Guêpe</dc:creator>
  <cp:lastModifiedBy>La Guêpe</cp:lastModifiedBy>
  <cp:lastPrinted>2012-04-23T22:36:28Z</cp:lastPrinted>
  <dcterms:created xsi:type="dcterms:W3CDTF">2012-04-22T22:02:24Z</dcterms:created>
  <dcterms:modified xsi:type="dcterms:W3CDTF">2012-04-24T15:37:29Z</dcterms:modified>
</cp:coreProperties>
</file>