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15195" windowHeight="5895"/>
  </bookViews>
  <sheets>
    <sheet name="Renseignements" sheetId="1" r:id="rId1"/>
    <sheet name="Tableau de bord" sheetId="2" r:id="rId2"/>
    <sheet name="Action négatives" sheetId="3" r:id="rId3"/>
  </sheets>
  <definedNames>
    <definedName name="Adulte_présent_ecole">Renseignements!$D$14</definedName>
    <definedName name="Affichage">Renseignements!$L$11</definedName>
    <definedName name="Animation">Renseignements!$L$12</definedName>
    <definedName name="Arb_qual">Renseignements!$D$4</definedName>
    <definedName name="Ballons">Renseignements!$D$10</definedName>
    <definedName name="Cadre_ecole">Renseignements!$G$12</definedName>
    <definedName name="Club">Renseignements!$C$1</definedName>
    <definedName name="delais">'Action négatives'!$D$9</definedName>
    <definedName name="dos_disc">'Action négatives'!$D$8</definedName>
    <definedName name="effectif_pcdt">Renseignements!$G$11</definedName>
    <definedName name="Ent_anim">Renseignements!$I$5</definedName>
    <definedName name="Ent_BE">Renseignements!$M$5</definedName>
    <definedName name="Ent_EJ">Renseignements!$K$5</definedName>
    <definedName name="Ent_ER">Renseignements!$L$5</definedName>
    <definedName name="Ent_form">Renseignements!$N$5</definedName>
    <definedName name="Ent_init">Renseignements!$J$5</definedName>
    <definedName name="Ent_nondiplome">Renseignements!$H$5</definedName>
    <definedName name="Eq_france">Renseignements!$P$12</definedName>
    <definedName name="forfait">'Action négatives'!$D$5</definedName>
    <definedName name="horaire_ecole">Renseignements!$D$13</definedName>
    <definedName name="Nbre_enfants_ecole">Renseignements!$G$10</definedName>
    <definedName name="Nbre_licenciés">Renseignements!$I$1</definedName>
    <definedName name="Nom_de_club">Renseignements!#REF!</definedName>
    <definedName name="Non_joueur">Renseignements!$L$1</definedName>
    <definedName name="non_renouv">Renseignements!$G$13</definedName>
    <definedName name="Officiel_form">Renseignements!$D$6</definedName>
    <definedName name="OTM_qual">Renseignements!$D$5</definedName>
    <definedName name="P_titre_poussin">Renseignements!$P$10</definedName>
    <definedName name="P_titre_reg">Renseignements!$P$11</definedName>
    <definedName name="Paniers">Renseignements!#REF!</definedName>
    <definedName name="Paniers_baby">Renseignements!$D$11</definedName>
    <definedName name="Paniers_poussin">Renseignements!$D$12</definedName>
    <definedName name="refus">'Action négatives'!$D$12</definedName>
    <definedName name="Réunion_parents">Renseignements!$L$13</definedName>
    <definedName name="Sélecionnés_zone">Renseignements!$P$15</definedName>
    <definedName name="Sélectionné_reg">Renseignements!$P$14</definedName>
    <definedName name="sélectionnés_dep">Renseignements!$P$13</definedName>
    <definedName name="Site.journal">Renseignements!$L$10</definedName>
    <definedName name="susp_ent">'Action négatives'!$D$2</definedName>
    <definedName name="tot_act_neg">'Action négatives'!$D$14</definedName>
  </definedNames>
  <calcPr calcId="125725"/>
</workbook>
</file>

<file path=xl/calcChain.xml><?xml version="1.0" encoding="utf-8"?>
<calcChain xmlns="http://schemas.openxmlformats.org/spreadsheetml/2006/main">
  <c r="D14" i="3"/>
  <c r="C35" i="2"/>
  <c r="G35"/>
  <c r="E5"/>
  <c r="G5" s="1"/>
  <c r="E4"/>
  <c r="G4" s="1"/>
  <c r="E3"/>
  <c r="G3" s="1"/>
  <c r="E2"/>
  <c r="G2" s="1"/>
  <c r="G1" s="1"/>
  <c r="E9"/>
  <c r="G9" s="1"/>
  <c r="E8"/>
  <c r="G8" s="1"/>
  <c r="E13"/>
  <c r="G13" s="1"/>
  <c r="E12"/>
  <c r="G12" s="1"/>
  <c r="E11"/>
  <c r="G11" s="1"/>
  <c r="E10"/>
  <c r="G10" s="1"/>
  <c r="C18"/>
  <c r="G18" s="1"/>
  <c r="C25"/>
  <c r="G25" s="1"/>
  <c r="C26"/>
  <c r="G26" s="1"/>
  <c r="C31"/>
  <c r="G31" s="1"/>
  <c r="C34"/>
  <c r="G34" s="1"/>
  <c r="C33"/>
  <c r="G33" s="1"/>
  <c r="C32"/>
  <c r="G32" s="1"/>
  <c r="C30"/>
  <c r="G30" s="1"/>
  <c r="C29"/>
  <c r="G29" s="1"/>
  <c r="G28" s="1"/>
  <c r="C22"/>
  <c r="G22" s="1"/>
  <c r="C21"/>
  <c r="G21" s="1"/>
  <c r="C17"/>
  <c r="G17" s="1"/>
  <c r="C19"/>
  <c r="G19" s="1"/>
  <c r="C20"/>
  <c r="G20" s="1"/>
  <c r="E14"/>
  <c r="G14" s="1"/>
  <c r="G16" l="1"/>
  <c r="G24"/>
  <c r="G7"/>
  <c r="K4" l="1"/>
  <c r="K6" s="1"/>
</calcChain>
</file>

<file path=xl/comments1.xml><?xml version="1.0" encoding="utf-8"?>
<comments xmlns="http://schemas.openxmlformats.org/spreadsheetml/2006/main">
  <authors>
    <author>S. Langree</author>
  </authors>
  <commentList>
    <comment ref="H5" authorId="0">
      <text>
        <r>
          <rPr>
            <b/>
            <sz val="8"/>
            <color indexed="81"/>
            <rFont val="Tahoma"/>
            <family val="2"/>
          </rPr>
          <t xml:space="preserve">Indiquer le nombre d'entraineur non diplômé qui interviennent dans le club
</t>
        </r>
      </text>
    </comment>
    <comment ref="I5" authorId="0">
      <text>
        <r>
          <rPr>
            <b/>
            <sz val="8"/>
            <color indexed="81"/>
            <rFont val="Tahoma"/>
            <family val="2"/>
          </rPr>
          <t>Indiquer le nombre d'entraîneurs qui possèdent déjà le diplôme d'animateur.</t>
        </r>
      </text>
    </comment>
    <comment ref="J5" authorId="0">
      <text>
        <r>
          <rPr>
            <b/>
            <sz val="8"/>
            <color indexed="81"/>
            <rFont val="Tahoma"/>
            <family val="2"/>
          </rPr>
          <t>Indiquer le nombre d'entraîneurs qui possèdent déjà le diplôme d'initiateur.</t>
        </r>
      </text>
    </comment>
    <comment ref="K5" authorId="0">
      <text>
        <r>
          <rPr>
            <b/>
            <sz val="8"/>
            <color indexed="81"/>
            <rFont val="Tahoma"/>
            <family val="2"/>
          </rPr>
          <t>Indiquer le nombre d'entraîneurs qui possèdent déjà le diplôme d'entraîneur jeune.</t>
        </r>
      </text>
    </comment>
    <comment ref="L5" authorId="0">
      <text>
        <r>
          <rPr>
            <b/>
            <sz val="8"/>
            <color indexed="81"/>
            <rFont val="Tahoma"/>
            <family val="2"/>
          </rPr>
          <t>Indiquer le nombre d'entraîneurs qui possèdent déjà le diplôme d'entraineur région</t>
        </r>
      </text>
    </comment>
    <comment ref="M5" authorId="0">
      <text>
        <r>
          <rPr>
            <b/>
            <sz val="8"/>
            <color indexed="81"/>
            <rFont val="Tahoma"/>
            <family val="2"/>
          </rPr>
          <t>Indiquer le nombre d'entraîneurs qui possèdent déjà le brevêt d'état.</t>
        </r>
      </text>
    </comment>
    <comment ref="N5" authorId="0">
      <text>
        <r>
          <rPr>
            <b/>
            <sz val="8"/>
            <color indexed="81"/>
            <rFont val="Tahoma"/>
            <family val="2"/>
          </rPr>
          <t>Indiquer le nombre d'entraineur qui ont suivi une formation qualifiante durant la saison en cours.Cette case sera rempli en fin d'année.</t>
        </r>
      </text>
    </comment>
    <comment ref="D10" authorId="0">
      <text>
        <r>
          <rPr>
            <b/>
            <sz val="8"/>
            <color indexed="81"/>
            <rFont val="Tahoma"/>
            <family val="2"/>
          </rPr>
          <t>Nombre de ballons disponibles lors d'une séance de l'école de basket.</t>
        </r>
      </text>
    </comment>
    <comment ref="L10" authorId="0">
      <text>
        <r>
          <rPr>
            <b/>
            <sz val="8"/>
            <color indexed="81"/>
            <rFont val="Tahoma"/>
            <family val="2"/>
          </rPr>
          <t>Existe-t-il un site internet ou un journal dédié au club ?</t>
        </r>
      </text>
    </comment>
    <comment ref="D11" authorId="0">
      <text>
        <r>
          <rPr>
            <b/>
            <sz val="8"/>
            <color indexed="81"/>
            <rFont val="Tahoma"/>
            <family val="2"/>
          </rPr>
          <t xml:space="preserve">Nombre de paniers baby accessible aux enfants durant une séance de l'école de basket.
</t>
        </r>
      </text>
    </comment>
    <comment ref="L11" authorId="0">
      <text>
        <r>
          <rPr>
            <b/>
            <sz val="8"/>
            <color indexed="81"/>
            <rFont val="Tahoma"/>
            <family val="2"/>
          </rPr>
          <t xml:space="preserve">Disposez-vous d'un panneau d'affichage pour les informations de votre club ?
</t>
        </r>
      </text>
    </comment>
    <comment ref="D12" authorId="0">
      <text>
        <r>
          <rPr>
            <b/>
            <sz val="8"/>
            <color indexed="81"/>
            <rFont val="Tahoma"/>
            <family val="2"/>
          </rPr>
          <t>Nombre de paniers à 2m65 accessibles aux enfants durant une séance de l'école de basket.</t>
        </r>
      </text>
    </comment>
    <comment ref="G12" authorId="0">
      <text>
        <r>
          <rPr>
            <b/>
            <sz val="8"/>
            <color indexed="81"/>
            <rFont val="Tahoma"/>
            <family val="2"/>
          </rPr>
          <t xml:space="preserve">Combien de personnes encadrent une au moins des séances de l'école de basket ?
</t>
        </r>
      </text>
    </comment>
    <comment ref="D13" authorId="0">
      <text>
        <r>
          <rPr>
            <b/>
            <sz val="8"/>
            <color indexed="81"/>
            <rFont val="Tahoma"/>
            <family val="2"/>
          </rPr>
          <t xml:space="preserve">Volume horaire occupé par les catégories baby, mini et poussin.
</t>
        </r>
      </text>
    </comment>
    <comment ref="L13" authorId="0">
      <text>
        <r>
          <rPr>
            <b/>
            <sz val="8"/>
            <color indexed="81"/>
            <rFont val="Tahoma"/>
            <family val="2"/>
          </rPr>
          <t>organisez-vous des réunions d'information à destination des parents ?</t>
        </r>
      </text>
    </comment>
    <comment ref="D14" authorId="0">
      <text>
        <r>
          <rPr>
            <b/>
            <sz val="8"/>
            <color indexed="81"/>
            <rFont val="Tahoma"/>
            <family val="2"/>
          </rPr>
          <t>Y-a-t-il un adulte à chaque séance en dehors des entraineurs ?</t>
        </r>
      </text>
    </comment>
  </commentList>
</comments>
</file>

<file path=xl/sharedStrings.xml><?xml version="1.0" encoding="utf-8"?>
<sst xmlns="http://schemas.openxmlformats.org/spreadsheetml/2006/main" count="106" uniqueCount="93">
  <si>
    <t>equipe</t>
  </si>
  <si>
    <t>entraineur</t>
  </si>
  <si>
    <t>parent responsable</t>
  </si>
  <si>
    <t>assistant</t>
  </si>
  <si>
    <t>horaire d'entrainement hebdomadaire</t>
  </si>
  <si>
    <t>Sportif (benjamin, minime, cadet, senior)</t>
  </si>
  <si>
    <t>Communication</t>
  </si>
  <si>
    <t>Elite</t>
  </si>
  <si>
    <t>Entraineur</t>
  </si>
  <si>
    <t>animateur</t>
  </si>
  <si>
    <t>initiateur</t>
  </si>
  <si>
    <t>E.J.</t>
  </si>
  <si>
    <t>E.R.</t>
  </si>
  <si>
    <t>B.E.</t>
  </si>
  <si>
    <t>En formation</t>
  </si>
  <si>
    <t>Nombre de licenciés :</t>
  </si>
  <si>
    <t>Nombres d'arbitres qualifiés :</t>
  </si>
  <si>
    <t>Nombre d'O.T.M. qualifiés :</t>
  </si>
  <si>
    <t>Ecole de basket (de baby à poussin)</t>
  </si>
  <si>
    <t>Nombre de ballon T3 &amp; T5 :</t>
  </si>
  <si>
    <t>Nombre de paniers baby :</t>
  </si>
  <si>
    <t>Nombre de paniers poussins :</t>
  </si>
  <si>
    <t>Présence d'un adulte lors des séances :</t>
  </si>
  <si>
    <t>Réunion avec les parents :</t>
  </si>
  <si>
    <t>Site internet ou journal interne :</t>
  </si>
  <si>
    <t>Affichage dans la salle :</t>
  </si>
  <si>
    <t>Animation interne (Noël, sortie…) :</t>
  </si>
  <si>
    <t>Effectif :</t>
  </si>
  <si>
    <t>Poule titre poussin :</t>
  </si>
  <si>
    <t>Poule titre reg :</t>
  </si>
  <si>
    <t>séléctionnés dep :</t>
  </si>
  <si>
    <t>séléctionnés reg :</t>
  </si>
  <si>
    <t>séléctionnés zone :</t>
  </si>
  <si>
    <t>Club :</t>
  </si>
  <si>
    <t>Nombres d'officiels en formation pour la saison 2011-12 :</t>
  </si>
  <si>
    <t>Formation</t>
  </si>
  <si>
    <t>pourcentage de licenciés en formation</t>
  </si>
  <si>
    <t>pourcentage d'entraineurs qualifiés</t>
  </si>
  <si>
    <t>pourcentage d'arbitres qualifiés</t>
  </si>
  <si>
    <t>pourcentage d'OTM qualifiés</t>
  </si>
  <si>
    <t>Sportif</t>
  </si>
  <si>
    <t>Nombre de cadres par équipe</t>
  </si>
  <si>
    <t>Nombre d'enfants par cadre</t>
  </si>
  <si>
    <t>Pourcentage de renouvellement</t>
  </si>
  <si>
    <t>temps hebdomadaire pour l'école de basket</t>
  </si>
  <si>
    <t>Site ou journal</t>
  </si>
  <si>
    <t>Parent référent</t>
  </si>
  <si>
    <t>Présence d'un adulte</t>
  </si>
  <si>
    <t>Affichage dans la salle</t>
  </si>
  <si>
    <t>Animation interne</t>
  </si>
  <si>
    <t>Administratif</t>
  </si>
  <si>
    <t>Pourcentage de non licenciés</t>
  </si>
  <si>
    <t>Rencontre avec les parents</t>
  </si>
  <si>
    <t>Nombre de non-joueur :</t>
  </si>
  <si>
    <t>Poule titre poussin</t>
  </si>
  <si>
    <t>Poule titre reg</t>
  </si>
  <si>
    <t>Sélectionné dep</t>
  </si>
  <si>
    <t>Sélectionné reg</t>
  </si>
  <si>
    <t>Sélectionné zone</t>
  </si>
  <si>
    <t>Niveau des entraineurs</t>
  </si>
  <si>
    <t>non diplômé</t>
  </si>
  <si>
    <t>Nombre de joueurs par paniers</t>
  </si>
  <si>
    <t>horaire consacrés à ces 3 catégories :</t>
  </si>
  <si>
    <t>Cadres ecole basket :</t>
  </si>
  <si>
    <t>Nombre de ballons par joueur</t>
  </si>
  <si>
    <t>Enfants non renouvellés :</t>
  </si>
  <si>
    <t>Réunion avec les parents</t>
  </si>
  <si>
    <t>Effectif 2010-11 :</t>
  </si>
  <si>
    <t>cellules remplies en amont</t>
  </si>
  <si>
    <t>cellules remplies par le club avant le 15 octobre</t>
  </si>
  <si>
    <t>cellules remplies en fin d'année</t>
  </si>
  <si>
    <t>Equipe championnat de France :</t>
  </si>
  <si>
    <t>Equipe champ. de France</t>
  </si>
  <si>
    <r>
      <rPr>
        <sz val="11"/>
        <color indexed="8"/>
        <rFont val="Symbol"/>
        <family val="1"/>
        <charset val="2"/>
      </rPr>
      <t>»</t>
    </r>
    <r>
      <rPr>
        <sz val="11"/>
        <color theme="1"/>
        <rFont val="Calibri"/>
        <family val="2"/>
        <scheme val="minor"/>
      </rPr>
      <t>15%</t>
    </r>
  </si>
  <si>
    <r>
      <rPr>
        <sz val="11"/>
        <color indexed="8"/>
        <rFont val="Symbol"/>
        <family val="1"/>
        <charset val="2"/>
      </rPr>
      <t>»</t>
    </r>
    <r>
      <rPr>
        <sz val="11"/>
        <color theme="1"/>
        <rFont val="Calibri"/>
        <family val="2"/>
        <scheme val="minor"/>
      </rPr>
      <t>5%</t>
    </r>
  </si>
  <si>
    <r>
      <rPr>
        <sz val="11"/>
        <color indexed="8"/>
        <rFont val="Symbol"/>
        <family val="1"/>
        <charset val="2"/>
      </rPr>
      <t>»</t>
    </r>
    <r>
      <rPr>
        <sz val="11"/>
        <color theme="1"/>
        <rFont val="Calibri"/>
        <family val="2"/>
        <scheme val="minor"/>
      </rPr>
      <t>25%</t>
    </r>
  </si>
  <si>
    <t>Temps de pratique hebdomadaire par équipe</t>
  </si>
  <si>
    <t xml:space="preserve">TOTAL : </t>
  </si>
  <si>
    <t>Avec un tel Total, votre club peut prétendre :</t>
  </si>
  <si>
    <t>Nbre de suspension entraineur</t>
  </si>
  <si>
    <t>Forfait</t>
  </si>
  <si>
    <t>dossier discipline</t>
  </si>
  <si>
    <t>Non -respect des delais</t>
  </si>
  <si>
    <t>refus ou absences aux sélections</t>
  </si>
  <si>
    <t>TOTAL :</t>
  </si>
  <si>
    <t>POINTS POSITIFS</t>
  </si>
  <si>
    <t>sportif :</t>
  </si>
  <si>
    <t>organisationnel  :</t>
  </si>
  <si>
    <t>équipement :</t>
  </si>
  <si>
    <t xml:space="preserve">ressources  humaines : </t>
  </si>
  <si>
    <t xml:space="preserve">financier : </t>
  </si>
  <si>
    <t>BESOINS</t>
  </si>
  <si>
    <t xml:space="preserve">BILAN :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</si>
</sst>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indexed="8"/>
      <name val="Symbol"/>
      <family val="1"/>
      <charset val="2"/>
    </font>
    <font>
      <b/>
      <sz val="8"/>
      <color indexed="81"/>
      <name val="Tahoma"/>
      <family val="2"/>
    </font>
    <font>
      <sz val="16"/>
      <color indexed="8"/>
      <name val="Calibri"/>
      <family val="2"/>
    </font>
    <font>
      <sz val="8"/>
      <color indexed="8"/>
      <name val="Calibri"/>
      <family val="2"/>
    </font>
    <font>
      <sz val="18"/>
      <color indexed="8"/>
      <name val="Calibri"/>
      <family val="2"/>
    </font>
    <font>
      <sz val="9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/>
    <xf numFmtId="0" fontId="4" fillId="0" borderId="2" xfId="0" applyFont="1" applyBorder="1" applyAlignment="1">
      <alignment horizontal="center" vertical="center" wrapText="1"/>
    </xf>
    <xf numFmtId="9" fontId="0" fillId="0" borderId="0" xfId="0" applyNumberFormat="1"/>
    <xf numFmtId="0" fontId="0" fillId="0" borderId="0" xfId="0" applyFill="1" applyAlignment="1">
      <alignment horizontal="right"/>
    </xf>
    <xf numFmtId="0" fontId="0" fillId="0" borderId="0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0" fillId="0" borderId="0" xfId="0" applyAlignment="1">
      <alignment horizontal="left" vertical="center"/>
    </xf>
    <xf numFmtId="0" fontId="0" fillId="5" borderId="3" xfId="0" applyFill="1" applyBorder="1"/>
    <xf numFmtId="0" fontId="0" fillId="5" borderId="4" xfId="0" applyFill="1" applyBorder="1"/>
    <xf numFmtId="0" fontId="0" fillId="6" borderId="5" xfId="0" applyFill="1" applyBorder="1"/>
    <xf numFmtId="0" fontId="0" fillId="7" borderId="1" xfId="0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7" borderId="1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6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9" fillId="0" borderId="1" xfId="0" applyFont="1" applyBorder="1" applyAlignment="1">
      <alignment horizontal="left" vertical="top"/>
    </xf>
    <xf numFmtId="0" fontId="7" fillId="8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7" borderId="7" xfId="0" applyFont="1" applyFill="1" applyBorder="1" applyAlignment="1" applyProtection="1">
      <alignment horizontal="center" vertical="center"/>
      <protection locked="0"/>
    </xf>
    <xf numFmtId="0" fontId="5" fillId="7" borderId="8" xfId="0" applyFont="1" applyFill="1" applyBorder="1" applyAlignment="1" applyProtection="1">
      <alignment horizontal="center" vertical="center"/>
      <protection locked="0"/>
    </xf>
    <xf numFmtId="0" fontId="5" fillId="7" borderId="9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20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W46"/>
  <sheetViews>
    <sheetView tabSelected="1" topLeftCell="D7" zoomScale="80" zoomScaleNormal="80" workbookViewId="0">
      <selection activeCell="A19" sqref="A19:I28"/>
    </sheetView>
  </sheetViews>
  <sheetFormatPr baseColWidth="10" defaultRowHeight="15"/>
  <cols>
    <col min="15" max="15" width="11.42578125" style="3" customWidth="1"/>
    <col min="19" max="19" width="0" hidden="1" customWidth="1"/>
  </cols>
  <sheetData>
    <row r="1" spans="1:23" s="2" customFormat="1" ht="39" customHeight="1">
      <c r="B1" s="2" t="s">
        <v>33</v>
      </c>
      <c r="C1" s="37"/>
      <c r="D1" s="38"/>
      <c r="E1" s="38"/>
      <c r="F1" s="39"/>
      <c r="H1" s="2" t="s">
        <v>15</v>
      </c>
      <c r="I1" s="18"/>
      <c r="K1" s="2" t="s">
        <v>53</v>
      </c>
      <c r="L1" s="18"/>
      <c r="Q1" s="29" t="s">
        <v>85</v>
      </c>
      <c r="R1" s="29"/>
      <c r="S1" s="29"/>
      <c r="T1" s="29"/>
      <c r="U1" s="29"/>
      <c r="V1" s="29"/>
      <c r="W1" s="29"/>
    </row>
    <row r="2" spans="1:23">
      <c r="Q2" s="30" t="s">
        <v>86</v>
      </c>
      <c r="R2" s="31"/>
      <c r="S2" s="31"/>
      <c r="T2" s="31"/>
      <c r="U2" s="31"/>
      <c r="V2" s="31"/>
      <c r="W2" s="31"/>
    </row>
    <row r="3" spans="1:23">
      <c r="Q3" s="31"/>
      <c r="R3" s="31"/>
      <c r="S3" s="31"/>
      <c r="T3" s="31"/>
      <c r="U3" s="31"/>
      <c r="V3" s="31"/>
      <c r="W3" s="31"/>
    </row>
    <row r="4" spans="1:23" ht="30" customHeight="1">
      <c r="A4" s="40" t="s">
        <v>16</v>
      </c>
      <c r="B4" s="40"/>
      <c r="C4" s="41"/>
      <c r="D4" s="21"/>
      <c r="H4" s="5" t="s">
        <v>60</v>
      </c>
      <c r="I4" s="5" t="s">
        <v>9</v>
      </c>
      <c r="J4" s="5" t="s">
        <v>10</v>
      </c>
      <c r="K4" s="5" t="s">
        <v>11</v>
      </c>
      <c r="L4" s="5" t="s">
        <v>12</v>
      </c>
      <c r="M4" s="5" t="s">
        <v>13</v>
      </c>
      <c r="N4" s="5" t="s">
        <v>14</v>
      </c>
      <c r="Q4" s="31"/>
      <c r="R4" s="31"/>
      <c r="S4" s="31"/>
      <c r="T4" s="31"/>
      <c r="U4" s="31"/>
      <c r="V4" s="31"/>
      <c r="W4" s="31"/>
    </row>
    <row r="5" spans="1:23" ht="30" customHeight="1">
      <c r="A5" s="40" t="s">
        <v>17</v>
      </c>
      <c r="B5" s="40"/>
      <c r="C5" s="41"/>
      <c r="D5" s="21"/>
      <c r="G5" s="5" t="s">
        <v>8</v>
      </c>
      <c r="H5" s="19"/>
      <c r="I5" s="19"/>
      <c r="J5" s="19"/>
      <c r="K5" s="19"/>
      <c r="L5" s="19"/>
      <c r="M5" s="19"/>
      <c r="N5" s="20"/>
      <c r="Q5" s="31"/>
      <c r="R5" s="31"/>
      <c r="S5" s="31"/>
      <c r="T5" s="31"/>
      <c r="U5" s="31"/>
      <c r="V5" s="31"/>
      <c r="W5" s="31"/>
    </row>
    <row r="6" spans="1:23" ht="30" customHeight="1">
      <c r="A6" s="40" t="s">
        <v>34</v>
      </c>
      <c r="B6" s="40"/>
      <c r="C6" s="41"/>
      <c r="D6" s="20"/>
      <c r="Q6" s="32" t="s">
        <v>87</v>
      </c>
      <c r="R6" s="32"/>
      <c r="S6" s="32"/>
      <c r="T6" s="32"/>
      <c r="U6" s="32"/>
      <c r="V6" s="32"/>
      <c r="W6" s="32"/>
    </row>
    <row r="7" spans="1:23">
      <c r="Q7" s="32"/>
      <c r="R7" s="32"/>
      <c r="S7" s="32"/>
      <c r="T7" s="32"/>
      <c r="U7" s="32"/>
      <c r="V7" s="32"/>
      <c r="W7" s="32"/>
    </row>
    <row r="8" spans="1:23">
      <c r="Q8" s="32"/>
      <c r="R8" s="32"/>
      <c r="S8" s="32"/>
      <c r="T8" s="32"/>
      <c r="U8" s="32"/>
      <c r="V8" s="32"/>
      <c r="W8" s="32"/>
    </row>
    <row r="9" spans="1:23" ht="21">
      <c r="D9" s="4" t="s">
        <v>18</v>
      </c>
      <c r="K9" s="4" t="s">
        <v>6</v>
      </c>
      <c r="L9" s="3"/>
      <c r="O9" s="6" t="s">
        <v>7</v>
      </c>
      <c r="P9" s="3"/>
      <c r="Q9" s="32"/>
      <c r="R9" s="32"/>
      <c r="S9" s="32"/>
      <c r="T9" s="32"/>
      <c r="U9" s="32"/>
      <c r="V9" s="32"/>
      <c r="W9" s="32"/>
    </row>
    <row r="10" spans="1:23">
      <c r="C10" s="2" t="s">
        <v>19</v>
      </c>
      <c r="D10" s="19"/>
      <c r="F10" s="2" t="s">
        <v>27</v>
      </c>
      <c r="G10" s="20"/>
      <c r="K10" s="2" t="s">
        <v>24</v>
      </c>
      <c r="L10" s="19"/>
      <c r="O10" s="1" t="s">
        <v>28</v>
      </c>
      <c r="P10" s="20"/>
      <c r="Q10" s="30" t="s">
        <v>88</v>
      </c>
      <c r="R10" s="30"/>
      <c r="S10" s="30"/>
      <c r="T10" s="30"/>
      <c r="U10" s="30"/>
      <c r="V10" s="30"/>
      <c r="W10" s="30"/>
    </row>
    <row r="11" spans="1:23">
      <c r="C11" s="2" t="s">
        <v>20</v>
      </c>
      <c r="D11" s="22"/>
      <c r="F11" s="1" t="s">
        <v>67</v>
      </c>
      <c r="G11" s="23"/>
      <c r="K11" s="2" t="s">
        <v>25</v>
      </c>
      <c r="L11" s="19"/>
      <c r="O11" s="1" t="s">
        <v>29</v>
      </c>
      <c r="P11" s="20"/>
      <c r="Q11" s="30"/>
      <c r="R11" s="30"/>
      <c r="S11" s="30"/>
      <c r="T11" s="30"/>
      <c r="U11" s="30"/>
      <c r="V11" s="30"/>
      <c r="W11" s="30"/>
    </row>
    <row r="12" spans="1:23">
      <c r="C12" s="2" t="s">
        <v>21</v>
      </c>
      <c r="D12" s="19"/>
      <c r="F12" s="10" t="s">
        <v>63</v>
      </c>
      <c r="G12" s="24"/>
      <c r="K12" s="2" t="s">
        <v>26</v>
      </c>
      <c r="L12" s="20"/>
      <c r="O12" s="2" t="s">
        <v>71</v>
      </c>
      <c r="P12" s="23"/>
      <c r="Q12" s="30"/>
      <c r="R12" s="30"/>
      <c r="S12" s="30"/>
      <c r="T12" s="30"/>
      <c r="U12" s="30"/>
      <c r="V12" s="30"/>
      <c r="W12" s="30"/>
    </row>
    <row r="13" spans="1:23">
      <c r="C13" s="2" t="s">
        <v>62</v>
      </c>
      <c r="D13" s="19"/>
      <c r="F13" s="1" t="s">
        <v>65</v>
      </c>
      <c r="G13" s="23"/>
      <c r="K13" s="2" t="s">
        <v>23</v>
      </c>
      <c r="L13" s="19"/>
      <c r="O13" s="1" t="s">
        <v>30</v>
      </c>
      <c r="P13" s="20"/>
      <c r="Q13" s="30"/>
      <c r="R13" s="30"/>
      <c r="S13" s="30"/>
      <c r="T13" s="30"/>
      <c r="U13" s="30"/>
      <c r="V13" s="30"/>
      <c r="W13" s="30"/>
    </row>
    <row r="14" spans="1:23">
      <c r="C14" s="2" t="s">
        <v>22</v>
      </c>
      <c r="D14" s="19"/>
      <c r="O14" s="1" t="s">
        <v>31</v>
      </c>
      <c r="P14" s="20"/>
      <c r="Q14" s="30" t="s">
        <v>89</v>
      </c>
      <c r="R14" s="30"/>
      <c r="S14" s="30"/>
      <c r="T14" s="30"/>
      <c r="U14" s="30"/>
      <c r="V14" s="30"/>
      <c r="W14" s="30"/>
    </row>
    <row r="15" spans="1:23">
      <c r="C15" s="2"/>
      <c r="D15" s="11"/>
      <c r="O15" s="1" t="s">
        <v>32</v>
      </c>
      <c r="P15" s="20"/>
      <c r="Q15" s="30"/>
      <c r="R15" s="30"/>
      <c r="S15" s="30"/>
      <c r="T15" s="30"/>
      <c r="U15" s="30"/>
      <c r="V15" s="30"/>
      <c r="W15" s="30"/>
    </row>
    <row r="16" spans="1:23">
      <c r="E16" s="3"/>
      <c r="Q16" s="30"/>
      <c r="R16" s="30"/>
      <c r="S16" s="30"/>
      <c r="T16" s="30"/>
      <c r="U16" s="30"/>
      <c r="V16" s="30"/>
      <c r="W16" s="30"/>
    </row>
    <row r="17" spans="1:23" ht="21">
      <c r="C17" s="6" t="s">
        <v>5</v>
      </c>
      <c r="Q17" s="30"/>
      <c r="R17" s="30"/>
      <c r="S17" s="30"/>
      <c r="T17" s="30"/>
      <c r="U17" s="30"/>
      <c r="V17" s="30"/>
      <c r="W17" s="30"/>
    </row>
    <row r="18" spans="1:23" ht="45">
      <c r="A18" s="33" t="s">
        <v>0</v>
      </c>
      <c r="B18" s="34"/>
      <c r="C18" s="33" t="s">
        <v>1</v>
      </c>
      <c r="D18" s="34"/>
      <c r="E18" s="33" t="s">
        <v>3</v>
      </c>
      <c r="F18" s="34"/>
      <c r="G18" s="35" t="s">
        <v>2</v>
      </c>
      <c r="H18" s="36"/>
      <c r="I18" s="8" t="s">
        <v>4</v>
      </c>
      <c r="Q18" s="30"/>
      <c r="R18" s="30"/>
      <c r="S18" s="30"/>
      <c r="T18" s="30"/>
      <c r="U18" s="30"/>
      <c r="V18" s="30"/>
      <c r="W18" s="30"/>
    </row>
    <row r="19" spans="1:23" ht="24" customHeight="1">
      <c r="A19" s="42"/>
      <c r="B19" s="42"/>
      <c r="C19" s="42"/>
      <c r="D19" s="42"/>
      <c r="E19" s="42"/>
      <c r="F19" s="42"/>
      <c r="G19" s="42"/>
      <c r="H19" s="42"/>
      <c r="I19" s="24"/>
      <c r="L19" s="12"/>
      <c r="M19" s="14" t="s">
        <v>68</v>
      </c>
      <c r="Q19" s="30" t="s">
        <v>90</v>
      </c>
      <c r="R19" s="30"/>
      <c r="S19" s="30"/>
      <c r="T19" s="30"/>
      <c r="U19" s="30"/>
      <c r="V19" s="30"/>
      <c r="W19" s="30"/>
    </row>
    <row r="20" spans="1:23" ht="24" customHeight="1">
      <c r="A20" s="42"/>
      <c r="B20" s="42"/>
      <c r="C20" s="42"/>
      <c r="D20" s="42"/>
      <c r="E20" s="42"/>
      <c r="F20" s="42"/>
      <c r="G20" s="42"/>
      <c r="H20" s="42"/>
      <c r="I20" s="24"/>
      <c r="L20" s="7"/>
      <c r="M20" s="14" t="s">
        <v>69</v>
      </c>
      <c r="Q20" s="30"/>
      <c r="R20" s="30"/>
      <c r="S20" s="30"/>
      <c r="T20" s="30"/>
      <c r="U20" s="30"/>
      <c r="V20" s="30"/>
      <c r="W20" s="30"/>
    </row>
    <row r="21" spans="1:23" ht="24" customHeight="1">
      <c r="A21" s="42"/>
      <c r="B21" s="42"/>
      <c r="C21" s="42"/>
      <c r="D21" s="42"/>
      <c r="E21" s="42"/>
      <c r="F21" s="42"/>
      <c r="G21" s="42"/>
      <c r="H21" s="42"/>
      <c r="I21" s="24"/>
      <c r="L21" s="13"/>
      <c r="M21" s="14" t="s">
        <v>70</v>
      </c>
      <c r="Q21" s="30"/>
      <c r="R21" s="30"/>
      <c r="S21" s="30"/>
      <c r="T21" s="30"/>
      <c r="U21" s="30"/>
      <c r="V21" s="30"/>
      <c r="W21" s="30"/>
    </row>
    <row r="22" spans="1:23" ht="24" customHeight="1">
      <c r="A22" s="42"/>
      <c r="B22" s="42"/>
      <c r="C22" s="42"/>
      <c r="D22" s="42"/>
      <c r="E22" s="42"/>
      <c r="F22" s="42"/>
      <c r="G22" s="42"/>
      <c r="H22" s="42"/>
      <c r="I22" s="24"/>
      <c r="Q22" s="30"/>
      <c r="R22" s="30"/>
      <c r="S22" s="30"/>
      <c r="T22" s="30"/>
      <c r="U22" s="30"/>
      <c r="V22" s="30"/>
      <c r="W22" s="30"/>
    </row>
    <row r="23" spans="1:23" ht="24" customHeight="1">
      <c r="A23" s="42"/>
      <c r="B23" s="42"/>
      <c r="C23" s="42"/>
      <c r="D23" s="42"/>
      <c r="E23" s="42"/>
      <c r="F23" s="42"/>
      <c r="G23" s="42"/>
      <c r="H23" s="42"/>
      <c r="I23" s="24"/>
      <c r="Q23" s="30"/>
      <c r="R23" s="30"/>
      <c r="S23" s="30"/>
      <c r="T23" s="30"/>
      <c r="U23" s="30"/>
      <c r="V23" s="30"/>
      <c r="W23" s="30"/>
    </row>
    <row r="24" spans="1:23" ht="24" customHeight="1">
      <c r="A24" s="42"/>
      <c r="B24" s="42"/>
      <c r="C24" s="42"/>
      <c r="D24" s="42"/>
      <c r="E24" s="42"/>
      <c r="F24" s="42"/>
      <c r="G24" s="42"/>
      <c r="H24" s="42"/>
      <c r="I24" s="24"/>
      <c r="Q24" s="30"/>
      <c r="R24" s="30"/>
      <c r="S24" s="30"/>
      <c r="T24" s="30"/>
      <c r="U24" s="30"/>
      <c r="V24" s="30"/>
      <c r="W24" s="30"/>
    </row>
    <row r="25" spans="1:23" ht="24" customHeight="1">
      <c r="A25" s="42"/>
      <c r="B25" s="42"/>
      <c r="C25" s="42"/>
      <c r="D25" s="42"/>
      <c r="E25" s="42"/>
      <c r="F25" s="42"/>
      <c r="G25" s="42"/>
      <c r="H25" s="42"/>
      <c r="I25" s="24"/>
      <c r="Q25" s="29" t="s">
        <v>91</v>
      </c>
      <c r="R25" s="29"/>
      <c r="S25" s="29"/>
      <c r="T25" s="29"/>
      <c r="U25" s="29"/>
      <c r="V25" s="29"/>
      <c r="W25" s="29"/>
    </row>
    <row r="26" spans="1:23" ht="24" customHeight="1">
      <c r="A26" s="42"/>
      <c r="B26" s="42"/>
      <c r="C26" s="42"/>
      <c r="D26" s="42"/>
      <c r="E26" s="42"/>
      <c r="F26" s="42"/>
      <c r="G26" s="42"/>
      <c r="H26" s="42"/>
      <c r="I26" s="24"/>
      <c r="Q26" s="30" t="s">
        <v>86</v>
      </c>
      <c r="R26" s="31"/>
      <c r="S26" s="31"/>
      <c r="T26" s="31"/>
      <c r="U26" s="31"/>
      <c r="V26" s="31"/>
      <c r="W26" s="31"/>
    </row>
    <row r="27" spans="1:23" ht="24" customHeight="1">
      <c r="A27" s="42"/>
      <c r="B27" s="42"/>
      <c r="C27" s="42"/>
      <c r="D27" s="42"/>
      <c r="E27" s="42"/>
      <c r="F27" s="42"/>
      <c r="G27" s="42"/>
      <c r="H27" s="42"/>
      <c r="I27" s="24"/>
      <c r="Q27" s="31"/>
      <c r="R27" s="31"/>
      <c r="S27" s="31"/>
      <c r="T27" s="31"/>
      <c r="U27" s="31"/>
      <c r="V27" s="31"/>
      <c r="W27" s="31"/>
    </row>
    <row r="28" spans="1:23" ht="24" customHeight="1">
      <c r="A28" s="42"/>
      <c r="B28" s="42"/>
      <c r="C28" s="42"/>
      <c r="D28" s="42"/>
      <c r="E28" s="42"/>
      <c r="F28" s="42"/>
      <c r="G28" s="42"/>
      <c r="H28" s="42"/>
      <c r="I28" s="24"/>
      <c r="Q28" s="31"/>
      <c r="R28" s="31"/>
      <c r="S28" s="31"/>
      <c r="T28" s="31"/>
      <c r="U28" s="31"/>
      <c r="V28" s="31"/>
      <c r="W28" s="31"/>
    </row>
    <row r="29" spans="1:23" ht="24" customHeight="1">
      <c r="A29" s="42"/>
      <c r="B29" s="42"/>
      <c r="C29" s="42"/>
      <c r="D29" s="42"/>
      <c r="E29" s="42"/>
      <c r="F29" s="42"/>
      <c r="G29" s="42"/>
      <c r="H29" s="42"/>
      <c r="I29" s="24"/>
      <c r="Q29" s="31"/>
      <c r="R29" s="31"/>
      <c r="S29" s="31"/>
      <c r="T29" s="31"/>
      <c r="U29" s="31"/>
      <c r="V29" s="31"/>
      <c r="W29" s="31"/>
    </row>
    <row r="30" spans="1:23" ht="24" customHeight="1">
      <c r="A30" s="42"/>
      <c r="B30" s="42"/>
      <c r="C30" s="42"/>
      <c r="D30" s="42"/>
      <c r="E30" s="42"/>
      <c r="F30" s="42"/>
      <c r="G30" s="42"/>
      <c r="H30" s="42"/>
      <c r="I30" s="24"/>
      <c r="Q30" s="32" t="s">
        <v>87</v>
      </c>
      <c r="R30" s="32"/>
      <c r="S30" s="32"/>
      <c r="T30" s="32"/>
      <c r="U30" s="32"/>
      <c r="V30" s="32"/>
      <c r="W30" s="32"/>
    </row>
    <row r="31" spans="1:23" ht="24" customHeight="1">
      <c r="A31" s="42"/>
      <c r="B31" s="42"/>
      <c r="C31" s="42"/>
      <c r="D31" s="42"/>
      <c r="E31" s="42"/>
      <c r="F31" s="42"/>
      <c r="G31" s="42"/>
      <c r="H31" s="42"/>
      <c r="I31" s="24"/>
      <c r="Q31" s="32"/>
      <c r="R31" s="32"/>
      <c r="S31" s="32"/>
      <c r="T31" s="32"/>
      <c r="U31" s="32"/>
      <c r="V31" s="32"/>
      <c r="W31" s="32"/>
    </row>
    <row r="32" spans="1:23" ht="24" customHeight="1">
      <c r="A32" s="42"/>
      <c r="B32" s="42"/>
      <c r="C32" s="42"/>
      <c r="D32" s="42"/>
      <c r="E32" s="42"/>
      <c r="F32" s="42"/>
      <c r="G32" s="42"/>
      <c r="H32" s="42"/>
      <c r="I32" s="24"/>
      <c r="Q32" s="32"/>
      <c r="R32" s="32"/>
      <c r="S32" s="32"/>
      <c r="T32" s="32"/>
      <c r="U32" s="32"/>
      <c r="V32" s="32"/>
      <c r="W32" s="32"/>
    </row>
    <row r="33" spans="1:23" ht="24" customHeight="1">
      <c r="A33" s="42"/>
      <c r="B33" s="42"/>
      <c r="C33" s="42"/>
      <c r="D33" s="42"/>
      <c r="E33" s="42"/>
      <c r="F33" s="42"/>
      <c r="G33" s="42"/>
      <c r="H33" s="42"/>
      <c r="I33" s="24"/>
      <c r="Q33" s="32"/>
      <c r="R33" s="32"/>
      <c r="S33" s="32"/>
      <c r="T33" s="32"/>
      <c r="U33" s="32"/>
      <c r="V33" s="32"/>
      <c r="W33" s="32"/>
    </row>
    <row r="34" spans="1:23" ht="24" customHeight="1">
      <c r="A34" s="43"/>
      <c r="B34" s="43"/>
      <c r="C34" s="43"/>
      <c r="D34" s="43"/>
      <c r="E34" s="43"/>
      <c r="F34" s="43"/>
      <c r="G34" s="43"/>
      <c r="H34" s="43"/>
      <c r="I34" s="27"/>
      <c r="Q34" s="30" t="s">
        <v>88</v>
      </c>
      <c r="R34" s="30"/>
      <c r="S34" s="30"/>
      <c r="T34" s="30"/>
      <c r="U34" s="30"/>
      <c r="V34" s="30"/>
      <c r="W34" s="30"/>
    </row>
    <row r="35" spans="1:23">
      <c r="A35" s="28" t="s">
        <v>92</v>
      </c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30"/>
      <c r="R35" s="30"/>
      <c r="S35" s="30"/>
      <c r="T35" s="30"/>
      <c r="U35" s="30"/>
      <c r="V35" s="30"/>
      <c r="W35" s="30"/>
    </row>
    <row r="36" spans="1:23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30"/>
      <c r="R36" s="30"/>
      <c r="S36" s="30"/>
      <c r="T36" s="30"/>
      <c r="U36" s="30"/>
      <c r="V36" s="30"/>
      <c r="W36" s="30"/>
    </row>
    <row r="37" spans="1:23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30"/>
      <c r="R37" s="30"/>
      <c r="S37" s="30"/>
      <c r="T37" s="30"/>
      <c r="U37" s="30"/>
      <c r="V37" s="30"/>
      <c r="W37" s="30"/>
    </row>
    <row r="38" spans="1:23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30" t="s">
        <v>89</v>
      </c>
      <c r="R38" s="30"/>
      <c r="S38" s="30"/>
      <c r="T38" s="30"/>
      <c r="U38" s="30"/>
      <c r="V38" s="30"/>
      <c r="W38" s="30"/>
    </row>
    <row r="39" spans="1:23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30"/>
      <c r="R39" s="30"/>
      <c r="S39" s="30"/>
      <c r="T39" s="30"/>
      <c r="U39" s="30"/>
      <c r="V39" s="30"/>
      <c r="W39" s="30"/>
    </row>
    <row r="40" spans="1:23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30"/>
      <c r="R40" s="30"/>
      <c r="S40" s="30"/>
      <c r="T40" s="30"/>
      <c r="U40" s="30"/>
      <c r="V40" s="30"/>
      <c r="W40" s="30"/>
    </row>
    <row r="41" spans="1:23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30"/>
      <c r="R41" s="30"/>
      <c r="S41" s="30"/>
      <c r="T41" s="30"/>
      <c r="U41" s="30"/>
      <c r="V41" s="30"/>
      <c r="W41" s="30"/>
    </row>
    <row r="42" spans="1:23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30"/>
      <c r="R42" s="30"/>
      <c r="S42" s="30"/>
      <c r="T42" s="30"/>
      <c r="U42" s="30"/>
      <c r="V42" s="30"/>
      <c r="W42" s="30"/>
    </row>
    <row r="43" spans="1:23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30" t="s">
        <v>90</v>
      </c>
      <c r="R43" s="30"/>
      <c r="S43" s="30"/>
      <c r="T43" s="30"/>
      <c r="U43" s="30"/>
      <c r="V43" s="30"/>
      <c r="W43" s="30"/>
    </row>
    <row r="44" spans="1:23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30"/>
      <c r="R44" s="30"/>
      <c r="S44" s="30"/>
      <c r="T44" s="30"/>
      <c r="U44" s="30"/>
      <c r="V44" s="30"/>
      <c r="W44" s="30"/>
    </row>
    <row r="45" spans="1:23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30"/>
      <c r="R45" s="30"/>
      <c r="S45" s="30"/>
      <c r="T45" s="30"/>
      <c r="U45" s="30"/>
      <c r="V45" s="30"/>
      <c r="W45" s="30"/>
    </row>
    <row r="46" spans="1:23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30"/>
      <c r="R46" s="30"/>
      <c r="S46" s="30"/>
      <c r="T46" s="30"/>
      <c r="U46" s="30"/>
      <c r="V46" s="30"/>
      <c r="W46" s="30"/>
    </row>
  </sheetData>
  <mergeCells count="85">
    <mergeCell ref="A34:B34"/>
    <mergeCell ref="C34:D34"/>
    <mergeCell ref="E34:F34"/>
    <mergeCell ref="G34:H34"/>
    <mergeCell ref="A31:B31"/>
    <mergeCell ref="C31:D31"/>
    <mergeCell ref="E31:F31"/>
    <mergeCell ref="G31:H31"/>
    <mergeCell ref="A33:B33"/>
    <mergeCell ref="C33:D33"/>
    <mergeCell ref="E33:F33"/>
    <mergeCell ref="G33:H33"/>
    <mergeCell ref="A32:B32"/>
    <mergeCell ref="C32:D32"/>
    <mergeCell ref="E32:F32"/>
    <mergeCell ref="G32:H32"/>
    <mergeCell ref="A30:B30"/>
    <mergeCell ref="C30:D30"/>
    <mergeCell ref="E30:F30"/>
    <mergeCell ref="G30:H30"/>
    <mergeCell ref="A29:B29"/>
    <mergeCell ref="C29:D29"/>
    <mergeCell ref="E29:F29"/>
    <mergeCell ref="G29:H29"/>
    <mergeCell ref="A28:B28"/>
    <mergeCell ref="C28:D28"/>
    <mergeCell ref="E28:F28"/>
    <mergeCell ref="G28:H28"/>
    <mergeCell ref="A27:B27"/>
    <mergeCell ref="C27:D27"/>
    <mergeCell ref="E27:F27"/>
    <mergeCell ref="G27:H27"/>
    <mergeCell ref="A26:B26"/>
    <mergeCell ref="C26:D26"/>
    <mergeCell ref="E26:F26"/>
    <mergeCell ref="G26:H26"/>
    <mergeCell ref="A25:B25"/>
    <mergeCell ref="C25:D25"/>
    <mergeCell ref="E25:F25"/>
    <mergeCell ref="G25:H25"/>
    <mergeCell ref="A24:B24"/>
    <mergeCell ref="C24:D24"/>
    <mergeCell ref="E24:F24"/>
    <mergeCell ref="G24:H24"/>
    <mergeCell ref="A23:B23"/>
    <mergeCell ref="C23:D23"/>
    <mergeCell ref="E23:F23"/>
    <mergeCell ref="G23:H23"/>
    <mergeCell ref="A22:B22"/>
    <mergeCell ref="C22:D22"/>
    <mergeCell ref="E22:F22"/>
    <mergeCell ref="G22:H22"/>
    <mergeCell ref="A21:B21"/>
    <mergeCell ref="C21:D21"/>
    <mergeCell ref="E21:F21"/>
    <mergeCell ref="G21:H21"/>
    <mergeCell ref="A20:B20"/>
    <mergeCell ref="C20:D20"/>
    <mergeCell ref="E20:F20"/>
    <mergeCell ref="G20:H20"/>
    <mergeCell ref="A19:B19"/>
    <mergeCell ref="C19:D19"/>
    <mergeCell ref="E19:F19"/>
    <mergeCell ref="G19:H19"/>
    <mergeCell ref="G18:H18"/>
    <mergeCell ref="C1:F1"/>
    <mergeCell ref="A4:C4"/>
    <mergeCell ref="A5:C5"/>
    <mergeCell ref="A6:C6"/>
    <mergeCell ref="A35:P46"/>
    <mergeCell ref="Q1:W1"/>
    <mergeCell ref="Q2:W5"/>
    <mergeCell ref="Q6:W9"/>
    <mergeCell ref="Q10:W13"/>
    <mergeCell ref="Q14:W18"/>
    <mergeCell ref="Q19:W24"/>
    <mergeCell ref="Q43:W46"/>
    <mergeCell ref="Q34:W37"/>
    <mergeCell ref="Q38:W42"/>
    <mergeCell ref="Q25:W25"/>
    <mergeCell ref="Q26:W29"/>
    <mergeCell ref="Q30:W33"/>
    <mergeCell ref="A18:B18"/>
    <mergeCell ref="C18:D18"/>
    <mergeCell ref="E18:F18"/>
  </mergeCells>
  <phoneticPr fontId="0" type="noConversion"/>
  <dataValidations count="1">
    <dataValidation type="list" allowBlank="1" showInputMessage="1" showErrorMessage="1" sqref="P10 D14 L10:L13">
      <formula1>$S$1:$S$2</formula1>
    </dataValidation>
  </dataValidations>
  <pageMargins left="0.7" right="0.7" top="0.75" bottom="0.75" header="0.3" footer="0.3"/>
  <pageSetup paperSize="9" scale="5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35"/>
  <sheetViews>
    <sheetView zoomScale="80" zoomScaleNormal="80" workbookViewId="0">
      <selection activeCell="K6" sqref="K6:K7"/>
    </sheetView>
  </sheetViews>
  <sheetFormatPr baseColWidth="10" defaultRowHeight="15"/>
  <sheetData>
    <row r="1" spans="1:11">
      <c r="A1" t="s">
        <v>35</v>
      </c>
      <c r="C1" s="9" t="s">
        <v>75</v>
      </c>
      <c r="G1" s="17">
        <f>SUM(G2:G5)</f>
        <v>0</v>
      </c>
    </row>
    <row r="2" spans="1:11">
      <c r="A2" t="s">
        <v>36</v>
      </c>
      <c r="E2">
        <f>IF(Nbre_licenciés=0,0,(Officiel_form+Ent_form)/(Nbre_licenciés-Nbre_enfants_ecole))</f>
        <v>0</v>
      </c>
      <c r="G2" s="15">
        <f>ROUNDUP(E2*100,0)</f>
        <v>0</v>
      </c>
    </row>
    <row r="3" spans="1:11">
      <c r="A3" t="s">
        <v>37</v>
      </c>
      <c r="E3">
        <f>IF(Nbre_licenciés=0,0,(Ent_anim+Ent_init+Ent_EJ+Ent_ER+Ent_BE)/(Nbre_licenciés-Nbre_enfants_ecole))</f>
        <v>0</v>
      </c>
      <c r="G3" s="15">
        <f>ROUNDUP(E3*100,0)</f>
        <v>0</v>
      </c>
    </row>
    <row r="4" spans="1:11">
      <c r="A4" t="s">
        <v>38</v>
      </c>
      <c r="E4">
        <f>IF(Nbre_licenciés=0,0,Arb_qual/(Nbre_licenciés-Nbre_enfants_ecole))</f>
        <v>0</v>
      </c>
      <c r="G4" s="15">
        <f>ROUNDUP(E4*100,0)</f>
        <v>0</v>
      </c>
      <c r="J4" t="s">
        <v>77</v>
      </c>
      <c r="K4">
        <f>G1+G7+G16+G24+G28-tot_act_neg*2</f>
        <v>0</v>
      </c>
    </row>
    <row r="5" spans="1:11" ht="15.75" thickBot="1">
      <c r="A5" t="s">
        <v>39</v>
      </c>
      <c r="E5">
        <f>IF(Nbre_licenciés=0,0,OTM_qual/(Nbre_licenciés-Nbre_enfants_ecole))</f>
        <v>0</v>
      </c>
      <c r="G5" s="16">
        <f>ROUNDUP(E5*100,0)</f>
        <v>0</v>
      </c>
    </row>
    <row r="6" spans="1:11" ht="15.75" thickBot="1">
      <c r="I6" s="44" t="s">
        <v>78</v>
      </c>
      <c r="J6" s="44"/>
      <c r="K6" s="45" t="str">
        <f>IF(K4&gt;79,"OR",IF(K4&gt;59,"ARGENT",IF(K4&gt;39,"BRONZE","AUCUN")))</f>
        <v>AUCUN</v>
      </c>
    </row>
    <row r="7" spans="1:11">
      <c r="A7" t="s">
        <v>40</v>
      </c>
      <c r="C7" s="9" t="s">
        <v>75</v>
      </c>
      <c r="G7" s="17">
        <f>SUM(G8:G14)</f>
        <v>0</v>
      </c>
      <c r="I7" s="44"/>
      <c r="J7" s="44"/>
      <c r="K7" s="45"/>
    </row>
    <row r="8" spans="1:11">
      <c r="A8" t="s">
        <v>41</v>
      </c>
      <c r="E8">
        <f>IF(COUNTBLANK(Renseignements!A19:B34)=32,0,(96-COUNTBLANK(Renseignements!C19:H34))/(32-COUNTBLANK(Renseignements!A19:B34)))</f>
        <v>0</v>
      </c>
      <c r="G8" s="15">
        <f>ROUNDUP(E8,0)</f>
        <v>0</v>
      </c>
    </row>
    <row r="9" spans="1:11">
      <c r="A9" t="s">
        <v>76</v>
      </c>
      <c r="E9">
        <f>IF(COUNTBLANK(Renseignements!A19:B34)=32,0,(SUM(Renseignements!I19:I34))/(32-COUNTBLANK(Renseignements!A19:B34)))</f>
        <v>0</v>
      </c>
      <c r="G9" s="15">
        <f>ROUNDUP(E9,0)</f>
        <v>0</v>
      </c>
    </row>
    <row r="10" spans="1:11">
      <c r="A10" t="s">
        <v>42</v>
      </c>
      <c r="E10">
        <f>IF(Cadre_ecole=0,0,Nbre_enfants_ecole/Cadre_ecole)</f>
        <v>0</v>
      </c>
      <c r="G10" s="15">
        <f>IF(E10=0,0,IF(E10&lt;6,3,IF(E10&lt;10,2,IF(E10&lt;14,1,0))))</f>
        <v>0</v>
      </c>
    </row>
    <row r="11" spans="1:11">
      <c r="A11" t="s">
        <v>64</v>
      </c>
      <c r="E11">
        <f>IF(Ballons=0,0,Nbre_enfants_ecole/Ballons)</f>
        <v>0</v>
      </c>
      <c r="G11" s="15">
        <f>IF(E11=0,0,IF(E11&lt;0.4,0,IF(E11&lt;0.6,1,IF(E11&lt;1,2,3))))</f>
        <v>0</v>
      </c>
    </row>
    <row r="12" spans="1:11">
      <c r="A12" t="s">
        <v>61</v>
      </c>
      <c r="E12">
        <f>IF((Paniers_baby+Paniers_poussin)=0,0,Nbre_enfants_ecole/(Paniers_baby+Paniers_poussin))</f>
        <v>0</v>
      </c>
      <c r="G12" s="15">
        <f>IF(E12=0,0,IF(E12&gt;14,0,IF(E12&gt;10,1,IF(E12&gt;6,2,3))))</f>
        <v>0</v>
      </c>
    </row>
    <row r="13" spans="1:11">
      <c r="A13" t="s">
        <v>43</v>
      </c>
      <c r="E13">
        <f>IF(effectif_pcdt=0,0,1-non_renouv/effectif_pcdt)</f>
        <v>0</v>
      </c>
      <c r="G13" s="15">
        <f>IF(E13=0,0,IF(E13&gt;0.6,3,IF(E13&gt;0.5,2,IF(E13&gt;0.4,1,0))))</f>
        <v>0</v>
      </c>
    </row>
    <row r="14" spans="1:11" ht="15.75" thickBot="1">
      <c r="A14" t="s">
        <v>44</v>
      </c>
      <c r="E14">
        <f>horaire_ecole</f>
        <v>0</v>
      </c>
      <c r="G14" s="16">
        <f>ROUNDUP(E14,0)</f>
        <v>0</v>
      </c>
    </row>
    <row r="15" spans="1:11" ht="15.75" thickBot="1"/>
    <row r="16" spans="1:11">
      <c r="A16" t="s">
        <v>6</v>
      </c>
      <c r="C16" s="9" t="s">
        <v>74</v>
      </c>
      <c r="G16" s="17">
        <f>SUM(G17:G23)</f>
        <v>0</v>
      </c>
    </row>
    <row r="17" spans="1:7">
      <c r="A17" t="s">
        <v>45</v>
      </c>
      <c r="C17">
        <f>IF(Site.journal="oui",1,0)</f>
        <v>0</v>
      </c>
      <c r="G17" s="15">
        <f t="shared" ref="G17:G22" si="0">C17</f>
        <v>0</v>
      </c>
    </row>
    <row r="18" spans="1:7">
      <c r="A18" t="s">
        <v>46</v>
      </c>
      <c r="C18">
        <f>IF(AND(COUNTBLANK(Renseignements!A19:B34)=COUNTBLANK(Renseignements!G19:H34),COUNTBLANK(Renseignements!A19:B34)&lt;&gt;32),1,0)</f>
        <v>0</v>
      </c>
      <c r="G18" s="15">
        <f t="shared" si="0"/>
        <v>0</v>
      </c>
    </row>
    <row r="19" spans="1:7">
      <c r="A19" t="s">
        <v>47</v>
      </c>
      <c r="C19">
        <f>IF(Adulte_présent_ecole="oui",1,0)</f>
        <v>0</v>
      </c>
      <c r="G19" s="15">
        <f t="shared" si="0"/>
        <v>0</v>
      </c>
    </row>
    <row r="20" spans="1:7">
      <c r="A20" t="s">
        <v>48</v>
      </c>
      <c r="C20">
        <f>IF(Affichage="oui",1,0)</f>
        <v>0</v>
      </c>
      <c r="G20" s="15">
        <f t="shared" si="0"/>
        <v>0</v>
      </c>
    </row>
    <row r="21" spans="1:7">
      <c r="A21" t="s">
        <v>49</v>
      </c>
      <c r="C21">
        <f>IF(Animation="oui",1,0)</f>
        <v>0</v>
      </c>
      <c r="G21" s="15">
        <f t="shared" si="0"/>
        <v>0</v>
      </c>
    </row>
    <row r="22" spans="1:7" ht="15.75" thickBot="1">
      <c r="A22" t="s">
        <v>66</v>
      </c>
      <c r="C22">
        <f>IF(Réunion_parents="oui",1,0)</f>
        <v>0</v>
      </c>
      <c r="G22" s="16">
        <f t="shared" si="0"/>
        <v>0</v>
      </c>
    </row>
    <row r="23" spans="1:7" ht="15.75" thickBot="1"/>
    <row r="24" spans="1:7">
      <c r="A24" t="s">
        <v>50</v>
      </c>
      <c r="C24" s="9" t="s">
        <v>74</v>
      </c>
      <c r="G24" s="17">
        <f>SUM(G25:G26)</f>
        <v>0</v>
      </c>
    </row>
    <row r="25" spans="1:7">
      <c r="A25" t="s">
        <v>51</v>
      </c>
      <c r="C25">
        <f>IF(Nbre_licenciés=0,0,Non_joueur/Nbre_licenciés)</f>
        <v>0</v>
      </c>
      <c r="G25" s="15">
        <f>INT(C25*100/4)</f>
        <v>0</v>
      </c>
    </row>
    <row r="26" spans="1:7" ht="15.75" thickBot="1">
      <c r="A26" t="s">
        <v>52</v>
      </c>
      <c r="C26">
        <f>IF(Réunion_parents="oui",1,0)</f>
        <v>0</v>
      </c>
      <c r="G26" s="16">
        <f>C26*2</f>
        <v>0</v>
      </c>
    </row>
    <row r="27" spans="1:7" ht="15.75" thickBot="1"/>
    <row r="28" spans="1:7">
      <c r="A28" t="s">
        <v>7</v>
      </c>
      <c r="C28" s="9" t="s">
        <v>73</v>
      </c>
      <c r="G28" s="17">
        <f>SUM(G29:G35)</f>
        <v>0</v>
      </c>
    </row>
    <row r="29" spans="1:7">
      <c r="A29" t="s">
        <v>54</v>
      </c>
      <c r="C29">
        <f>IF(P_titre_poussin="oui",1,0)</f>
        <v>0</v>
      </c>
      <c r="G29" s="15">
        <f>C29</f>
        <v>0</v>
      </c>
    </row>
    <row r="30" spans="1:7">
      <c r="A30" t="s">
        <v>55</v>
      </c>
      <c r="C30">
        <f>P_titre_reg</f>
        <v>0</v>
      </c>
      <c r="G30" s="15">
        <f>INT(1.5*C30)</f>
        <v>0</v>
      </c>
    </row>
    <row r="31" spans="1:7">
      <c r="A31" t="s">
        <v>72</v>
      </c>
      <c r="C31">
        <f>Eq_france</f>
        <v>0</v>
      </c>
      <c r="G31" s="15">
        <f>C31*2</f>
        <v>0</v>
      </c>
    </row>
    <row r="32" spans="1:7">
      <c r="A32" t="s">
        <v>56</v>
      </c>
      <c r="C32">
        <f>sélectionnés_dep</f>
        <v>0</v>
      </c>
      <c r="G32" s="15">
        <f>INT(C32/10)</f>
        <v>0</v>
      </c>
    </row>
    <row r="33" spans="1:7">
      <c r="A33" t="s">
        <v>57</v>
      </c>
      <c r="C33">
        <f>Sélectionné_reg</f>
        <v>0</v>
      </c>
      <c r="G33" s="15">
        <f>C33</f>
        <v>0</v>
      </c>
    </row>
    <row r="34" spans="1:7">
      <c r="A34" t="s">
        <v>58</v>
      </c>
      <c r="C34">
        <f>Sélecionnés_zone</f>
        <v>0</v>
      </c>
      <c r="G34" s="15">
        <f>INT(C34*1.5)</f>
        <v>0</v>
      </c>
    </row>
    <row r="35" spans="1:7" ht="15.75" thickBot="1">
      <c r="A35" t="s">
        <v>59</v>
      </c>
      <c r="C35">
        <f>Ent_anim+2*Ent_init+3*Ent_EJ+4*Ent_ER+5*Ent_BE</f>
        <v>0</v>
      </c>
      <c r="G35" s="16">
        <f>ROUNDUP(IF(COUNTBLANK(Renseignements!A19:B34)=32,0,C35/(32-COUNTBLANK(Renseignements!A19:B34))),0)</f>
        <v>0</v>
      </c>
    </row>
  </sheetData>
  <sheetProtection password="E912" sheet="1" objects="1" scenarios="1"/>
  <mergeCells count="2">
    <mergeCell ref="I6:J7"/>
    <mergeCell ref="K6:K7"/>
  </mergeCells>
  <phoneticPr fontId="0" type="noConversion"/>
  <conditionalFormatting sqref="G1">
    <cfRule type="cellIs" dxfId="19" priority="19" operator="greaterThan">
      <formula>21</formula>
    </cfRule>
    <cfRule type="cellIs" dxfId="18" priority="20" operator="between">
      <formula>13</formula>
      <formula>20</formula>
    </cfRule>
    <cfRule type="cellIs" dxfId="17" priority="21" operator="between">
      <formula>6</formula>
      <formula>12</formula>
    </cfRule>
    <cfRule type="cellIs" dxfId="16" priority="22" operator="lessThan">
      <formula>5</formula>
    </cfRule>
    <cfRule type="colorScale" priority="23">
      <colorScale>
        <cfvo type="min" val="0"/>
        <cfvo type="max" val="0"/>
        <color rgb="FFFF7128"/>
        <color rgb="FF66FF66"/>
      </colorScale>
    </cfRule>
  </conditionalFormatting>
  <conditionalFormatting sqref="G7">
    <cfRule type="cellIs" dxfId="15" priority="14" operator="greaterThan">
      <formula>21</formula>
    </cfRule>
    <cfRule type="cellIs" dxfId="14" priority="15" operator="between">
      <formula>13</formula>
      <formula>20</formula>
    </cfRule>
    <cfRule type="cellIs" dxfId="13" priority="16" operator="between">
      <formula>6</formula>
      <formula>12</formula>
    </cfRule>
    <cfRule type="cellIs" dxfId="12" priority="17" operator="lessThan">
      <formula>5</formula>
    </cfRule>
    <cfRule type="colorScale" priority="18">
      <colorScale>
        <cfvo type="min" val="0"/>
        <cfvo type="max" val="0"/>
        <color rgb="FFFF7128"/>
        <color rgb="FF66FF66"/>
      </colorScale>
    </cfRule>
  </conditionalFormatting>
  <conditionalFormatting sqref="G16">
    <cfRule type="cellIs" dxfId="11" priority="9" operator="greaterThan">
      <formula>21</formula>
    </cfRule>
    <cfRule type="cellIs" dxfId="10" priority="10" operator="between">
      <formula>13</formula>
      <formula>20</formula>
    </cfRule>
    <cfRule type="cellIs" dxfId="9" priority="11" operator="between">
      <formula>6</formula>
      <formula>12</formula>
    </cfRule>
    <cfRule type="cellIs" dxfId="8" priority="12" operator="lessThan">
      <formula>5</formula>
    </cfRule>
  </conditionalFormatting>
  <conditionalFormatting sqref="G24">
    <cfRule type="cellIs" dxfId="7" priority="5" operator="greaterThan">
      <formula>5</formula>
    </cfRule>
    <cfRule type="cellIs" dxfId="6" priority="6" operator="between">
      <formula>4</formula>
      <formula>5</formula>
    </cfRule>
    <cfRule type="cellIs" dxfId="5" priority="7" operator="between">
      <formula>2</formula>
      <formula>3</formula>
    </cfRule>
    <cfRule type="cellIs" dxfId="4" priority="8" operator="lessThan">
      <formula>1</formula>
    </cfRule>
  </conditionalFormatting>
  <conditionalFormatting sqref="G28">
    <cfRule type="cellIs" dxfId="3" priority="1" operator="greaterThan">
      <formula>14</formula>
    </cfRule>
    <cfRule type="cellIs" dxfId="2" priority="2" operator="between">
      <formula>9</formula>
      <formula>13</formula>
    </cfRule>
    <cfRule type="cellIs" dxfId="1" priority="3" operator="between">
      <formula>4</formula>
      <formula>8</formula>
    </cfRule>
    <cfRule type="cellIs" dxfId="0" priority="4" operator="lessThan">
      <formula>3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14"/>
  <sheetViews>
    <sheetView workbookViewId="0">
      <selection activeCell="D12" sqref="D12"/>
    </sheetView>
  </sheetViews>
  <sheetFormatPr baseColWidth="10" defaultRowHeight="15"/>
  <sheetData>
    <row r="1" spans="1:4">
      <c r="A1" t="s">
        <v>35</v>
      </c>
    </row>
    <row r="2" spans="1:4">
      <c r="A2" t="s">
        <v>79</v>
      </c>
      <c r="D2" s="25"/>
    </row>
    <row r="4" spans="1:4">
      <c r="A4" t="s">
        <v>40</v>
      </c>
    </row>
    <row r="5" spans="1:4">
      <c r="A5" t="s">
        <v>80</v>
      </c>
      <c r="D5" s="25"/>
    </row>
    <row r="7" spans="1:4">
      <c r="A7" t="s">
        <v>50</v>
      </c>
    </row>
    <row r="8" spans="1:4">
      <c r="A8" t="s">
        <v>81</v>
      </c>
      <c r="D8" s="25"/>
    </row>
    <row r="9" spans="1:4">
      <c r="A9" t="s">
        <v>82</v>
      </c>
      <c r="D9" s="26"/>
    </row>
    <row r="11" spans="1:4">
      <c r="A11" t="s">
        <v>7</v>
      </c>
    </row>
    <row r="12" spans="1:4">
      <c r="A12" t="s">
        <v>83</v>
      </c>
      <c r="D12" s="25"/>
    </row>
    <row r="14" spans="1:4">
      <c r="C14" t="s">
        <v>84</v>
      </c>
      <c r="D14">
        <f>refus+delais+dos_disc+forfait+susp_ent</f>
        <v>0</v>
      </c>
    </row>
  </sheetData>
  <sheetProtection password="E912" sheet="1" objects="1" scenarios="1"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38</vt:i4>
      </vt:variant>
    </vt:vector>
  </HeadingPairs>
  <TitlesOfParts>
    <vt:vector size="41" baseType="lpstr">
      <vt:lpstr>Renseignements</vt:lpstr>
      <vt:lpstr>Tableau de bord</vt:lpstr>
      <vt:lpstr>Action négatives</vt:lpstr>
      <vt:lpstr>Adulte_présent_ecole</vt:lpstr>
      <vt:lpstr>Affichage</vt:lpstr>
      <vt:lpstr>Animation</vt:lpstr>
      <vt:lpstr>Arb_qual</vt:lpstr>
      <vt:lpstr>Ballons</vt:lpstr>
      <vt:lpstr>Cadre_ecole</vt:lpstr>
      <vt:lpstr>Club</vt:lpstr>
      <vt:lpstr>delais</vt:lpstr>
      <vt:lpstr>dos_disc</vt:lpstr>
      <vt:lpstr>effectif_pcdt</vt:lpstr>
      <vt:lpstr>Ent_anim</vt:lpstr>
      <vt:lpstr>Ent_BE</vt:lpstr>
      <vt:lpstr>Ent_EJ</vt:lpstr>
      <vt:lpstr>Ent_ER</vt:lpstr>
      <vt:lpstr>Ent_form</vt:lpstr>
      <vt:lpstr>Ent_init</vt:lpstr>
      <vt:lpstr>Ent_nondiplome</vt:lpstr>
      <vt:lpstr>Eq_france</vt:lpstr>
      <vt:lpstr>forfait</vt:lpstr>
      <vt:lpstr>horaire_ecole</vt:lpstr>
      <vt:lpstr>Nbre_enfants_ecole</vt:lpstr>
      <vt:lpstr>Nbre_licenciés</vt:lpstr>
      <vt:lpstr>Non_joueur</vt:lpstr>
      <vt:lpstr>non_renouv</vt:lpstr>
      <vt:lpstr>Officiel_form</vt:lpstr>
      <vt:lpstr>OTM_qual</vt:lpstr>
      <vt:lpstr>P_titre_poussin</vt:lpstr>
      <vt:lpstr>P_titre_reg</vt:lpstr>
      <vt:lpstr>Paniers_baby</vt:lpstr>
      <vt:lpstr>Paniers_poussin</vt:lpstr>
      <vt:lpstr>refus</vt:lpstr>
      <vt:lpstr>Réunion_parents</vt:lpstr>
      <vt:lpstr>Sélecionnés_zone</vt:lpstr>
      <vt:lpstr>Sélectionné_reg</vt:lpstr>
      <vt:lpstr>sélectionnés_dep</vt:lpstr>
      <vt:lpstr>Site.journal</vt:lpstr>
      <vt:lpstr>susp_ent</vt:lpstr>
      <vt:lpstr>tot_act_neg</vt:lpstr>
    </vt:vector>
  </TitlesOfParts>
  <Company>Dell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 Langree</dc:creator>
  <cp:lastModifiedBy> </cp:lastModifiedBy>
  <cp:lastPrinted>2012-09-18T08:51:57Z</cp:lastPrinted>
  <dcterms:created xsi:type="dcterms:W3CDTF">2011-07-06T12:19:09Z</dcterms:created>
  <dcterms:modified xsi:type="dcterms:W3CDTF">2012-09-18T09:04:04Z</dcterms:modified>
</cp:coreProperties>
</file>