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35" windowWidth="12120" windowHeight="8145"/>
  </bookViews>
  <sheets>
    <sheet name="CRT" sheetId="1" r:id="rId1"/>
    <sheet name="LISTE" sheetId="2" r:id="rId2"/>
    <sheet name="Feuil1" sheetId="3" r:id="rId3"/>
  </sheets>
  <externalReferences>
    <externalReference r:id="rId4"/>
  </externalReferences>
  <definedNames>
    <definedName name="_xlnm._FilterDatabase" localSheetId="0" hidden="1">CRT!$A$6:$E$40</definedName>
    <definedName name="A1MOTIFS">LISTE!#REF!</definedName>
    <definedName name="AGENT">LISTE!$B$2:$B$9</definedName>
    <definedName name="Agents">LISTE!$B:$B</definedName>
    <definedName name="Dév">LISTE!$B$11:$B$14</definedName>
    <definedName name="MOTIFS">LISTE!$A:$A</definedName>
    <definedName name="service">LISTE!$C$1:$C$2</definedName>
    <definedName name="_xlnm.Print_Area" localSheetId="0">CRT!$A$1:$X$49</definedName>
  </definedNames>
  <calcPr calcId="124519"/>
</workbook>
</file>

<file path=xl/calcChain.xml><?xml version="1.0" encoding="utf-8"?>
<calcChain xmlns="http://schemas.openxmlformats.org/spreadsheetml/2006/main">
  <c r="AK11" i="1"/>
  <c r="AK12"/>
  <c r="AK13"/>
  <c r="AK14"/>
  <c r="AK15"/>
  <c r="AK16"/>
  <c r="AK17"/>
  <c r="AK18"/>
  <c r="AK19"/>
  <c r="AL2"/>
  <c r="AK2"/>
  <c r="Y1"/>
  <c r="AJ1" l="1"/>
  <c r="AF10"/>
  <c r="D2"/>
  <c r="AF11" l="1"/>
  <c r="AH11"/>
  <c r="AG11"/>
  <c r="AF12" l="1"/>
  <c r="R3" s="1"/>
  <c r="Y8" s="1"/>
  <c r="Y9" s="1"/>
  <c r="AC8" l="1"/>
  <c r="B8" s="1"/>
  <c r="AA8"/>
  <c r="A8"/>
  <c r="Z8"/>
  <c r="AF8" s="1"/>
  <c r="AB8"/>
  <c r="AA9"/>
  <c r="AB9"/>
  <c r="Z9"/>
  <c r="AC9"/>
  <c r="B9" s="1"/>
  <c r="A9"/>
  <c r="Y10"/>
  <c r="AG8" l="1"/>
  <c r="AE8"/>
  <c r="AH8"/>
  <c r="AI8" s="1"/>
  <c r="AC10"/>
  <c r="B10" s="1"/>
  <c r="AB10"/>
  <c r="Y11"/>
  <c r="AA10"/>
  <c r="A10"/>
  <c r="Z10"/>
  <c r="C9"/>
  <c r="AE9"/>
  <c r="C8" l="1"/>
  <c r="U3"/>
  <c r="Z11"/>
  <c r="AC11"/>
  <c r="B11" s="1"/>
  <c r="A11"/>
  <c r="Y12"/>
  <c r="AA11"/>
  <c r="AB11"/>
  <c r="C10"/>
  <c r="AE10"/>
  <c r="Z12" l="1"/>
  <c r="Y13"/>
  <c r="AC12"/>
  <c r="B12" s="1"/>
  <c r="AB12"/>
  <c r="AA12"/>
  <c r="A12"/>
  <c r="C11"/>
  <c r="AE11"/>
  <c r="C12" l="1"/>
  <c r="AE12"/>
  <c r="AA13"/>
  <c r="AC13"/>
  <c r="B13" s="1"/>
  <c r="Z13"/>
  <c r="Y14"/>
  <c r="A13"/>
  <c r="AB13"/>
  <c r="AB14" l="1"/>
  <c r="Y15"/>
  <c r="AC14"/>
  <c r="B14" s="1"/>
  <c r="AA14"/>
  <c r="A14"/>
  <c r="Z14"/>
  <c r="AE13"/>
  <c r="C13"/>
  <c r="C14" l="1"/>
  <c r="AE14"/>
  <c r="A15"/>
  <c r="AC15"/>
  <c r="B15" s="1"/>
  <c r="AA15"/>
  <c r="Z15"/>
  <c r="AB15"/>
  <c r="Y16"/>
  <c r="AA16" l="1"/>
  <c r="Z16"/>
  <c r="AC16"/>
  <c r="B16" s="1"/>
  <c r="Y17"/>
  <c r="A16"/>
  <c r="AB16"/>
  <c r="C15"/>
  <c r="AE15"/>
  <c r="AE16" l="1"/>
  <c r="C16"/>
  <c r="Z17"/>
  <c r="AB17"/>
  <c r="AC17"/>
  <c r="B17" s="1"/>
  <c r="AA17"/>
  <c r="A17"/>
  <c r="Y18"/>
  <c r="AE17" l="1"/>
  <c r="C17"/>
  <c r="AB18"/>
  <c r="AC18"/>
  <c r="B18" s="1"/>
  <c r="A18"/>
  <c r="Z18"/>
  <c r="Y19"/>
  <c r="AA18"/>
  <c r="A19" l="1"/>
  <c r="AC19"/>
  <c r="B19" s="1"/>
  <c r="AA19"/>
  <c r="Y20"/>
  <c r="AB19"/>
  <c r="Z19"/>
  <c r="C18"/>
  <c r="AE18"/>
  <c r="AB20" l="1"/>
  <c r="A20"/>
  <c r="AA20"/>
  <c r="AC20"/>
  <c r="B20" s="1"/>
  <c r="Z20"/>
  <c r="Y21"/>
  <c r="C19"/>
  <c r="AE19"/>
  <c r="AA21" l="1"/>
  <c r="AC21"/>
  <c r="B21" s="1"/>
  <c r="A21"/>
  <c r="Z21"/>
  <c r="AB21"/>
  <c r="Y22"/>
  <c r="AE20"/>
  <c r="C20"/>
  <c r="AB22" l="1"/>
  <c r="AA22"/>
  <c r="Z22"/>
  <c r="AC22"/>
  <c r="B22" s="1"/>
  <c r="Y23"/>
  <c r="A22"/>
  <c r="C21"/>
  <c r="AE21"/>
  <c r="AA23" l="1"/>
  <c r="A23"/>
  <c r="AC23"/>
  <c r="B23" s="1"/>
  <c r="AB23"/>
  <c r="Z23"/>
  <c r="Y24"/>
  <c r="AE22"/>
  <c r="C22"/>
  <c r="AE23" l="1"/>
  <c r="C23"/>
  <c r="A24"/>
  <c r="AC24"/>
  <c r="B24" s="1"/>
  <c r="AB24"/>
  <c r="Y25"/>
  <c r="AA24"/>
  <c r="Z24"/>
  <c r="Z25" l="1"/>
  <c r="AC25"/>
  <c r="B25" s="1"/>
  <c r="AB25"/>
  <c r="Y26"/>
  <c r="AA25"/>
  <c r="A25"/>
  <c r="AE24"/>
  <c r="C24"/>
  <c r="Y27" l="1"/>
  <c r="AB26"/>
  <c r="Z26"/>
  <c r="AA26"/>
  <c r="A26"/>
  <c r="AC26"/>
  <c r="B26" s="1"/>
  <c r="AE25"/>
  <c r="C25"/>
  <c r="AB27" l="1"/>
  <c r="A27"/>
  <c r="Y28"/>
  <c r="AA27"/>
  <c r="AC27"/>
  <c r="B27" s="1"/>
  <c r="Z27"/>
  <c r="C26"/>
  <c r="AE26"/>
  <c r="C27" l="1"/>
  <c r="AE27"/>
  <c r="AC28"/>
  <c r="B28" s="1"/>
  <c r="Y29"/>
  <c r="AB28"/>
  <c r="A28"/>
  <c r="AA28"/>
  <c r="Z28"/>
  <c r="AE28" l="1"/>
  <c r="C28"/>
  <c r="Y30"/>
  <c r="A29"/>
  <c r="AC29"/>
  <c r="B29" s="1"/>
  <c r="AB29"/>
  <c r="AA29"/>
  <c r="Z29"/>
  <c r="AE29" l="1"/>
  <c r="C29"/>
  <c r="AC30"/>
  <c r="B30" s="1"/>
  <c r="Y31"/>
  <c r="AB30"/>
  <c r="A30"/>
  <c r="Z30"/>
  <c r="AA30"/>
  <c r="C30" l="1"/>
  <c r="AE30"/>
  <c r="AA31"/>
  <c r="A31"/>
  <c r="Z31"/>
  <c r="AC31"/>
  <c r="B31" s="1"/>
  <c r="Y32"/>
  <c r="AB31"/>
  <c r="A32" l="1"/>
  <c r="AC32"/>
  <c r="B32" s="1"/>
  <c r="AA32"/>
  <c r="AB32"/>
  <c r="Y33"/>
  <c r="Z32"/>
  <c r="C31"/>
  <c r="AE31"/>
  <c r="AC33" l="1"/>
  <c r="B33" s="1"/>
  <c r="A33"/>
  <c r="Z33"/>
  <c r="Y34"/>
  <c r="AA33"/>
  <c r="AB33"/>
  <c r="AE32"/>
  <c r="C32"/>
  <c r="AE33" l="1"/>
  <c r="C33"/>
  <c r="A34"/>
  <c r="Y35"/>
  <c r="Z34"/>
  <c r="AB34"/>
  <c r="AA34"/>
  <c r="AC34"/>
  <c r="B34" l="1"/>
  <c r="C34" s="1"/>
  <c r="AA35"/>
  <c r="Z35"/>
  <c r="AB35"/>
  <c r="Y36"/>
  <c r="A35"/>
  <c r="AC35"/>
  <c r="B35" l="1"/>
  <c r="AE35" s="1"/>
  <c r="AE34"/>
  <c r="C35"/>
  <c r="Z36"/>
  <c r="Y37"/>
  <c r="A36"/>
  <c r="AA36"/>
  <c r="AB36"/>
  <c r="AC36"/>
  <c r="B36" l="1"/>
  <c r="Z37"/>
  <c r="AC37"/>
  <c r="AB37"/>
  <c r="A37"/>
  <c r="AA37"/>
  <c r="Y38"/>
  <c r="B37" l="1"/>
  <c r="AE36"/>
  <c r="C36"/>
  <c r="Z38"/>
  <c r="AC38"/>
  <c r="AA38"/>
  <c r="A38"/>
  <c r="AB38"/>
  <c r="B38" l="1"/>
  <c r="C37"/>
  <c r="AE37"/>
  <c r="C38" l="1"/>
  <c r="AE38"/>
  <c r="AE40" s="1"/>
  <c r="C42" s="1"/>
  <c r="B39"/>
  <c r="C39" s="1"/>
</calcChain>
</file>

<file path=xl/comments1.xml><?xml version="1.0" encoding="utf-8"?>
<comments xmlns="http://schemas.openxmlformats.org/spreadsheetml/2006/main">
  <authors>
    <author>Arezki Oueznadji</author>
  </authors>
  <commentList>
    <comment ref="AF10" authorId="0">
      <text>
        <r>
          <rPr>
            <b/>
            <sz val="8"/>
            <color indexed="81"/>
            <rFont val="Tahoma"/>
            <charset val="1"/>
          </rPr>
          <t>Arezki Oueznadji:</t>
        </r>
        <r>
          <rPr>
            <sz val="8"/>
            <color indexed="81"/>
            <rFont val="Tahoma"/>
            <charset val="1"/>
          </rPr>
          <t xml:space="preserve">
Date principale</t>
        </r>
      </text>
    </comment>
    <comment ref="AF12" authorId="0">
      <text>
        <r>
          <rPr>
            <b/>
            <sz val="8"/>
            <color indexed="81"/>
            <rFont val="Tahoma"/>
            <charset val="1"/>
          </rPr>
          <t>Arezki Oueznadji:</t>
        </r>
        <r>
          <rPr>
            <sz val="8"/>
            <color indexed="81"/>
            <rFont val="Tahoma"/>
            <charset val="1"/>
          </rPr>
          <t xml:space="preserve">
la date debut CRT</t>
        </r>
      </text>
    </comment>
  </commentList>
</comments>
</file>

<file path=xl/sharedStrings.xml><?xml version="1.0" encoding="utf-8"?>
<sst xmlns="http://schemas.openxmlformats.org/spreadsheetml/2006/main" count="53" uniqueCount="49">
  <si>
    <t>DATE</t>
  </si>
  <si>
    <t>HEURES DE PRESENCE</t>
  </si>
  <si>
    <t>HEURES D'ABSENCES</t>
  </si>
  <si>
    <t>Motifs</t>
  </si>
  <si>
    <t>HEURES SUPPLEMENTAIRES</t>
  </si>
  <si>
    <t>INDEMNITES</t>
  </si>
  <si>
    <t>du</t>
  </si>
  <si>
    <t>au</t>
  </si>
  <si>
    <t>COMPTE-RENDU DE TRAVAIL</t>
  </si>
  <si>
    <t>Total</t>
  </si>
  <si>
    <t>Visa du pointeur:</t>
  </si>
  <si>
    <t>Visa du Chef ou Responsable :</t>
  </si>
  <si>
    <t>Emploi :</t>
  </si>
  <si>
    <t>CP</t>
  </si>
  <si>
    <t>CM</t>
  </si>
  <si>
    <t>ABS</t>
  </si>
  <si>
    <t>CA</t>
  </si>
  <si>
    <t>1/2CP</t>
  </si>
  <si>
    <t>jours</t>
  </si>
  <si>
    <t>mois</t>
  </si>
  <si>
    <t>année</t>
  </si>
  <si>
    <t>REPARTITION DES HEURES DE TRAVAIL PAR IMPUTATIONS</t>
  </si>
  <si>
    <t>MISS</t>
  </si>
  <si>
    <t>Rtrd</t>
  </si>
  <si>
    <t>Nombre</t>
  </si>
  <si>
    <t>CS</t>
  </si>
  <si>
    <t>Département Développement</t>
  </si>
  <si>
    <t>dev</t>
  </si>
  <si>
    <t>SERVICE :</t>
  </si>
  <si>
    <t>UNITE :</t>
  </si>
  <si>
    <t>CODE DE SERVICE :</t>
  </si>
  <si>
    <t>KDT</t>
  </si>
  <si>
    <t>paniers</t>
  </si>
  <si>
    <t>Form</t>
  </si>
  <si>
    <t>jours semaine</t>
  </si>
  <si>
    <t>date fin</t>
  </si>
  <si>
    <t>Date fin</t>
  </si>
  <si>
    <t>Férié</t>
  </si>
  <si>
    <r>
      <rPr>
        <b/>
        <i/>
        <sz val="16"/>
        <color rgb="FFFF0000"/>
        <rFont val="Calibri"/>
        <family val="2"/>
        <scheme val="minor"/>
      </rPr>
      <t>Important :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 xml:space="preserve">                                                                    Ce CRT fonctionne seulement du 21 au 31 du chaque mois. Veuillez respecter ce délai.</t>
    </r>
  </si>
  <si>
    <t>Ram</t>
  </si>
  <si>
    <t>Congé Annuel</t>
  </si>
  <si>
    <t>Congé Maladie</t>
  </si>
  <si>
    <t>Retard</t>
  </si>
  <si>
    <t>Formation</t>
  </si>
  <si>
    <t>Ramadhan</t>
  </si>
  <si>
    <t>Absence</t>
  </si>
  <si>
    <t>Mission</t>
  </si>
  <si>
    <t>Congé Spécial</t>
  </si>
  <si>
    <t>Département Travaux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</si>
</sst>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18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Arial Narrow"/>
      <family val="2"/>
    </font>
    <font>
      <sz val="10"/>
      <color theme="1"/>
      <name val="Arial Narrow"/>
      <family val="2"/>
    </font>
    <font>
      <sz val="11"/>
      <color theme="1"/>
      <name val="Arial Narrow"/>
      <family val="2"/>
    </font>
    <font>
      <sz val="18"/>
      <color theme="1"/>
      <name val="Calibri"/>
      <family val="2"/>
      <scheme val="minor"/>
    </font>
    <font>
      <sz val="11"/>
      <color theme="1"/>
      <name val="Comic Sans MS"/>
      <family val="4"/>
    </font>
    <font>
      <sz val="12"/>
      <color theme="1"/>
      <name val="Arial Narrow"/>
      <family val="2"/>
    </font>
    <font>
      <sz val="8"/>
      <color theme="1"/>
      <name val="Comic Sans MS"/>
      <family val="4"/>
    </font>
    <font>
      <sz val="9"/>
      <color theme="1"/>
      <name val="Arial Narrow"/>
      <family val="2"/>
    </font>
    <font>
      <sz val="6"/>
      <color theme="1"/>
      <name val="Arial Narrow"/>
      <family val="2"/>
    </font>
    <font>
      <sz val="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indexed="81"/>
      <name val="Tahoma"/>
      <charset val="1"/>
    </font>
    <font>
      <b/>
      <sz val="8"/>
      <color indexed="81"/>
      <name val="Tahoma"/>
      <charset val="1"/>
    </font>
    <font>
      <b/>
      <i/>
      <sz val="16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0">
    <xf numFmtId="0" fontId="0" fillId="0" borderId="0" xfId="0"/>
    <xf numFmtId="0" fontId="0" fillId="2" borderId="1" xfId="0" applyFill="1" applyBorder="1" applyAlignment="1" applyProtection="1">
      <alignment horizontal="right"/>
      <protection locked="0"/>
    </xf>
    <xf numFmtId="0" fontId="0" fillId="2" borderId="0" xfId="0" applyFill="1" applyBorder="1" applyProtection="1">
      <protection locked="0"/>
    </xf>
    <xf numFmtId="0" fontId="0" fillId="0" borderId="0" xfId="0" applyBorder="1" applyProtection="1">
      <protection locked="0"/>
    </xf>
    <xf numFmtId="0" fontId="0" fillId="3" borderId="0" xfId="0" applyFill="1" applyBorder="1" applyProtection="1">
      <protection locked="0"/>
    </xf>
    <xf numFmtId="0" fontId="0" fillId="0" borderId="0" xfId="0" applyProtection="1">
      <protection locked="0"/>
    </xf>
    <xf numFmtId="0" fontId="0" fillId="0" borderId="1" xfId="0" applyBorder="1" applyProtection="1">
      <protection locked="0"/>
    </xf>
    <xf numFmtId="0" fontId="0" fillId="0" borderId="0" xfId="0" applyFill="1" applyBorder="1" applyProtection="1">
      <protection locked="0"/>
    </xf>
    <xf numFmtId="164" fontId="0" fillId="0" borderId="0" xfId="0" applyNumberFormat="1" applyProtection="1">
      <protection locked="0"/>
    </xf>
    <xf numFmtId="0" fontId="0" fillId="0" borderId="1" xfId="0" applyNumberFormat="1" applyBorder="1" applyProtection="1">
      <protection locked="0"/>
    </xf>
    <xf numFmtId="0" fontId="1" fillId="2" borderId="2" xfId="0" applyFont="1" applyFill="1" applyBorder="1" applyAlignment="1" applyProtection="1">
      <alignment horizontal="center"/>
    </xf>
    <xf numFmtId="0" fontId="1" fillId="2" borderId="3" xfId="0" applyFont="1" applyFill="1" applyBorder="1" applyAlignment="1" applyProtection="1">
      <alignment horizontal="center"/>
    </xf>
    <xf numFmtId="0" fontId="2" fillId="2" borderId="1" xfId="0" applyFont="1" applyFill="1" applyBorder="1" applyAlignment="1" applyProtection="1">
      <alignment horizontal="center"/>
    </xf>
    <xf numFmtId="9" fontId="2" fillId="2" borderId="1" xfId="0" applyNumberFormat="1" applyFont="1" applyFill="1" applyBorder="1" applyAlignment="1" applyProtection="1">
      <alignment horizontal="center"/>
    </xf>
    <xf numFmtId="0" fontId="0" fillId="2" borderId="1" xfId="0" applyFill="1" applyBorder="1" applyAlignment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NumberFormat="1" applyFont="1" applyFill="1" applyBorder="1" applyAlignment="1" applyProtection="1">
      <alignment horizontal="center"/>
      <protection hidden="1"/>
    </xf>
    <xf numFmtId="0" fontId="0" fillId="2" borderId="2" xfId="0" applyFont="1" applyFill="1" applyBorder="1" applyAlignment="1" applyProtection="1">
      <alignment horizontal="right"/>
      <protection hidden="1"/>
    </xf>
    <xf numFmtId="0" fontId="0" fillId="2" borderId="6" xfId="0" applyFill="1" applyBorder="1" applyAlignment="1" applyProtection="1">
      <protection hidden="1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0" xfId="0" applyFill="1" applyBorder="1" applyAlignment="1" applyProtection="1"/>
    <xf numFmtId="1" fontId="0" fillId="0" borderId="0" xfId="0" applyNumberFormat="1" applyProtection="1">
      <protection locked="0"/>
    </xf>
    <xf numFmtId="1" fontId="0" fillId="3" borderId="0" xfId="0" applyNumberFormat="1" applyFill="1" applyBorder="1" applyProtection="1">
      <protection locked="0"/>
    </xf>
    <xf numFmtId="1" fontId="0" fillId="0" borderId="7" xfId="0" applyNumberFormat="1" applyBorder="1" applyProtection="1">
      <protection locked="0"/>
    </xf>
    <xf numFmtId="0" fontId="0" fillId="0" borderId="8" xfId="0" applyBorder="1" applyProtection="1">
      <protection locked="0"/>
    </xf>
    <xf numFmtId="3" fontId="0" fillId="0" borderId="8" xfId="0" applyNumberFormat="1" applyBorder="1" applyProtection="1">
      <protection locked="0"/>
    </xf>
    <xf numFmtId="1" fontId="0" fillId="0" borderId="9" xfId="0" applyNumberFormat="1" applyBorder="1" applyProtection="1">
      <protection locked="0"/>
    </xf>
    <xf numFmtId="1" fontId="0" fillId="3" borderId="10" xfId="0" applyNumberFormat="1" applyFill="1" applyBorder="1" applyProtection="1">
      <protection locked="0"/>
    </xf>
    <xf numFmtId="1" fontId="0" fillId="3" borderId="11" xfId="0" applyNumberFormat="1" applyFill="1" applyBorder="1" applyProtection="1">
      <protection locked="0"/>
    </xf>
    <xf numFmtId="1" fontId="0" fillId="0" borderId="8" xfId="0" applyNumberFormat="1" applyBorder="1" applyProtection="1">
      <protection locked="0"/>
    </xf>
    <xf numFmtId="1" fontId="0" fillId="4" borderId="9" xfId="0" applyNumberFormat="1" applyFill="1" applyBorder="1" applyProtection="1">
      <protection locked="0"/>
    </xf>
    <xf numFmtId="0" fontId="0" fillId="0" borderId="0" xfId="0" quotePrefix="1"/>
    <xf numFmtId="14" fontId="0" fillId="0" borderId="0" xfId="0" applyNumberFormat="1" applyProtection="1">
      <protection locked="0"/>
    </xf>
    <xf numFmtId="14" fontId="16" fillId="6" borderId="0" xfId="0" applyNumberFormat="1" applyFont="1" applyFill="1" applyAlignment="1" applyProtection="1">
      <alignment horizontal="left" vertical="center" wrapText="1"/>
      <protection hidden="1"/>
    </xf>
    <xf numFmtId="164" fontId="16" fillId="6" borderId="0" xfId="0" applyNumberFormat="1" applyFont="1" applyFill="1" applyAlignment="1" applyProtection="1">
      <alignment horizontal="right" vertical="center" wrapText="1"/>
      <protection hidden="1"/>
    </xf>
    <xf numFmtId="0" fontId="0" fillId="0" borderId="0" xfId="0" applyAlignment="1" applyProtection="1">
      <alignment horizontal="left"/>
      <protection locked="0"/>
    </xf>
    <xf numFmtId="0" fontId="0" fillId="6" borderId="12" xfId="0" applyFill="1" applyBorder="1" applyAlignment="1" applyProtection="1">
      <alignment horizontal="left"/>
      <protection hidden="1"/>
    </xf>
    <xf numFmtId="0" fontId="0" fillId="6" borderId="14" xfId="0" applyFill="1" applyBorder="1" applyProtection="1">
      <protection hidden="1"/>
    </xf>
    <xf numFmtId="0" fontId="0" fillId="6" borderId="10" xfId="0" applyFill="1" applyBorder="1" applyAlignment="1" applyProtection="1">
      <alignment horizontal="left"/>
      <protection hidden="1"/>
    </xf>
    <xf numFmtId="0" fontId="0" fillId="6" borderId="11" xfId="0" applyFill="1" applyBorder="1" applyProtection="1">
      <protection hidden="1"/>
    </xf>
    <xf numFmtId="0" fontId="0" fillId="6" borderId="7" xfId="0" applyFill="1" applyBorder="1" applyAlignment="1" applyProtection="1">
      <alignment horizontal="left"/>
      <protection hidden="1"/>
    </xf>
    <xf numFmtId="0" fontId="0" fillId="6" borderId="9" xfId="0" applyFill="1" applyBorder="1" applyProtection="1">
      <protection hidden="1"/>
    </xf>
    <xf numFmtId="0" fontId="0" fillId="0" borderId="0" xfId="0" applyFont="1"/>
    <xf numFmtId="0" fontId="17" fillId="0" borderId="32" xfId="0" applyFont="1" applyFill="1" applyBorder="1" applyAlignment="1">
      <alignment horizontal="left" vertical="center"/>
    </xf>
    <xf numFmtId="0" fontId="17" fillId="0" borderId="1" xfId="0" applyFont="1" applyFill="1" applyBorder="1" applyAlignment="1">
      <alignment horizontal="left" vertical="center"/>
    </xf>
    <xf numFmtId="0" fontId="17" fillId="0" borderId="1" xfId="0" applyFont="1" applyBorder="1" applyAlignment="1">
      <alignment horizontal="left" vertical="center"/>
    </xf>
    <xf numFmtId="0" fontId="17" fillId="0" borderId="6" xfId="0" applyFont="1" applyFill="1" applyBorder="1" applyAlignment="1">
      <alignment horizontal="left"/>
    </xf>
    <xf numFmtId="0" fontId="17" fillId="0" borderId="6" xfId="0" applyFont="1" applyBorder="1" applyAlignment="1">
      <alignment horizontal="left"/>
    </xf>
    <xf numFmtId="0" fontId="17" fillId="0" borderId="6" xfId="0" applyFont="1" applyBorder="1"/>
    <xf numFmtId="0" fontId="0" fillId="0" borderId="0" xfId="0" applyAlignment="1" applyProtection="1">
      <alignment horizontal="left" vertical="center"/>
      <protection hidden="1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horizontal="center"/>
      <protection locked="0"/>
    </xf>
    <xf numFmtId="0" fontId="5" fillId="2" borderId="16" xfId="0" applyFont="1" applyFill="1" applyBorder="1" applyAlignment="1" applyProtection="1">
      <alignment horizontal="center" vertical="center" wrapText="1"/>
    </xf>
    <xf numFmtId="0" fontId="5" fillId="2" borderId="17" xfId="0" applyFont="1" applyFill="1" applyBorder="1" applyAlignment="1" applyProtection="1">
      <alignment horizontal="center" vertical="center" wrapText="1"/>
    </xf>
    <xf numFmtId="0" fontId="5" fillId="2" borderId="18" xfId="0" applyFont="1" applyFill="1" applyBorder="1" applyAlignment="1" applyProtection="1">
      <alignment horizontal="center" vertical="center" wrapText="1"/>
    </xf>
    <xf numFmtId="0" fontId="5" fillId="2" borderId="10" xfId="0" applyFont="1" applyFill="1" applyBorder="1" applyAlignment="1" applyProtection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 wrapText="1"/>
    </xf>
    <xf numFmtId="0" fontId="5" fillId="2" borderId="11" xfId="0" applyFont="1" applyFill="1" applyBorder="1" applyAlignment="1" applyProtection="1">
      <alignment horizontal="center" vertical="center" wrapText="1"/>
    </xf>
    <xf numFmtId="0" fontId="5" fillId="2" borderId="7" xfId="0" applyFont="1" applyFill="1" applyBorder="1" applyAlignment="1" applyProtection="1">
      <alignment horizontal="center" vertical="center" wrapText="1"/>
    </xf>
    <xf numFmtId="0" fontId="5" fillId="2" borderId="8" xfId="0" applyFont="1" applyFill="1" applyBorder="1" applyAlignment="1" applyProtection="1">
      <alignment horizontal="center" vertical="center" wrapText="1"/>
    </xf>
    <xf numFmtId="0" fontId="5" fillId="2" borderId="9" xfId="0" applyFont="1" applyFill="1" applyBorder="1" applyAlignment="1" applyProtection="1">
      <alignment horizontal="center" vertical="center" wrapText="1"/>
    </xf>
    <xf numFmtId="0" fontId="0" fillId="2" borderId="2" xfId="0" applyFill="1" applyBorder="1" applyAlignment="1" applyProtection="1">
      <alignment horizontal="center"/>
    </xf>
    <xf numFmtId="0" fontId="0" fillId="2" borderId="3" xfId="0" applyFill="1" applyBorder="1" applyAlignment="1" applyProtection="1">
      <alignment horizontal="center"/>
    </xf>
    <xf numFmtId="0" fontId="0" fillId="2" borderId="6" xfId="0" applyFill="1" applyBorder="1" applyAlignment="1" applyProtection="1">
      <alignment horizontal="center"/>
    </xf>
    <xf numFmtId="49" fontId="6" fillId="2" borderId="21" xfId="0" applyNumberFormat="1" applyFont="1" applyFill="1" applyBorder="1" applyAlignment="1" applyProtection="1">
      <alignment horizontal="left"/>
      <protection locked="0"/>
    </xf>
    <xf numFmtId="49" fontId="6" fillId="2" borderId="22" xfId="0" applyNumberFormat="1" applyFont="1" applyFill="1" applyBorder="1" applyAlignment="1" applyProtection="1">
      <alignment horizontal="left"/>
      <protection locked="0"/>
    </xf>
    <xf numFmtId="49" fontId="6" fillId="2" borderId="23" xfId="0" applyNumberFormat="1" applyFont="1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31" xfId="0" applyFill="1" applyBorder="1" applyAlignment="1" applyProtection="1">
      <alignment horizontal="center"/>
      <protection locked="0"/>
    </xf>
    <xf numFmtId="0" fontId="3" fillId="2" borderId="3" xfId="0" applyFont="1" applyFill="1" applyBorder="1" applyAlignment="1" applyProtection="1">
      <alignment horizontal="center" vertical="center"/>
    </xf>
    <xf numFmtId="0" fontId="3" fillId="2" borderId="20" xfId="0" applyFont="1" applyFill="1" applyBorder="1" applyAlignment="1" applyProtection="1">
      <alignment horizontal="center" vertical="center"/>
    </xf>
    <xf numFmtId="0" fontId="3" fillId="2" borderId="19" xfId="0" applyFont="1" applyFill="1" applyBorder="1" applyAlignment="1" applyProtection="1">
      <alignment horizontal="right"/>
    </xf>
    <xf numFmtId="0" fontId="3" fillId="2" borderId="3" xfId="0" applyFont="1" applyFill="1" applyBorder="1" applyAlignment="1" applyProtection="1">
      <alignment horizontal="right"/>
    </xf>
    <xf numFmtId="0" fontId="0" fillId="2" borderId="3" xfId="0" applyFill="1" applyBorder="1" applyAlignment="1" applyProtection="1">
      <alignment horizontal="center"/>
      <protection locked="0"/>
    </xf>
    <xf numFmtId="0" fontId="0" fillId="2" borderId="20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horizontal="left"/>
    </xf>
    <xf numFmtId="0" fontId="0" fillId="2" borderId="3" xfId="0" applyFill="1" applyBorder="1" applyAlignment="1" applyProtection="1">
      <alignment horizontal="left"/>
    </xf>
    <xf numFmtId="14" fontId="3" fillId="2" borderId="3" xfId="0" applyNumberFormat="1" applyFont="1" applyFill="1" applyBorder="1" applyAlignment="1" applyProtection="1">
      <alignment horizontal="center" vertical="center"/>
      <protection hidden="1"/>
    </xf>
    <xf numFmtId="14" fontId="3" fillId="2" borderId="20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NumberFormat="1" applyAlignment="1" applyProtection="1">
      <alignment horizontal="left" vertical="center" wrapText="1"/>
      <protection hidden="1"/>
    </xf>
    <xf numFmtId="0" fontId="0" fillId="2" borderId="22" xfId="0" applyFill="1" applyBorder="1" applyAlignment="1" applyProtection="1">
      <alignment horizontal="center"/>
      <protection locked="0"/>
    </xf>
    <xf numFmtId="0" fontId="0" fillId="2" borderId="25" xfId="0" applyFill="1" applyBorder="1" applyAlignment="1" applyProtection="1">
      <alignment horizontal="center"/>
      <protection locked="0"/>
    </xf>
    <xf numFmtId="1" fontId="7" fillId="2" borderId="12" xfId="0" applyNumberFormat="1" applyFont="1" applyFill="1" applyBorder="1" applyAlignment="1" applyProtection="1">
      <alignment horizontal="right" vertical="center"/>
      <protection hidden="1"/>
    </xf>
    <xf numFmtId="1" fontId="7" fillId="2" borderId="24" xfId="0" applyNumberFormat="1" applyFont="1" applyFill="1" applyBorder="1" applyAlignment="1" applyProtection="1">
      <alignment horizontal="right" vertical="center"/>
      <protection hidden="1"/>
    </xf>
    <xf numFmtId="0" fontId="10" fillId="2" borderId="12" xfId="0" applyFont="1" applyFill="1" applyBorder="1" applyAlignment="1" applyProtection="1">
      <alignment horizontal="center" vertical="center" wrapText="1"/>
    </xf>
    <xf numFmtId="0" fontId="10" fillId="2" borderId="14" xfId="0" applyFont="1" applyFill="1" applyBorder="1" applyAlignment="1" applyProtection="1">
      <alignment horizontal="center" vertical="center" wrapText="1"/>
    </xf>
    <xf numFmtId="0" fontId="10" fillId="2" borderId="7" xfId="0" applyFont="1" applyFill="1" applyBorder="1" applyAlignment="1" applyProtection="1">
      <alignment horizontal="center" vertical="center" wrapText="1"/>
    </xf>
    <xf numFmtId="0" fontId="10" fillId="2" borderId="9" xfId="0" applyFont="1" applyFill="1" applyBorder="1" applyAlignment="1" applyProtection="1">
      <alignment horizontal="center" vertical="center" wrapText="1"/>
    </xf>
    <xf numFmtId="0" fontId="0" fillId="2" borderId="26" xfId="0" applyFill="1" applyBorder="1" applyAlignment="1" applyProtection="1">
      <alignment horizontal="left"/>
    </xf>
    <xf numFmtId="0" fontId="0" fillId="2" borderId="22" xfId="0" applyFill="1" applyBorder="1" applyAlignment="1" applyProtection="1">
      <alignment horizontal="left"/>
    </xf>
    <xf numFmtId="0" fontId="0" fillId="2" borderId="19" xfId="0" applyFill="1" applyBorder="1" applyAlignment="1" applyProtection="1">
      <alignment horizontal="left"/>
    </xf>
    <xf numFmtId="0" fontId="0" fillId="2" borderId="1" xfId="0" applyFill="1" applyBorder="1" applyAlignment="1" applyProtection="1">
      <alignment horizontal="center"/>
    </xf>
    <xf numFmtId="0" fontId="11" fillId="2" borderId="27" xfId="0" applyFont="1" applyFill="1" applyBorder="1" applyAlignment="1" applyProtection="1">
      <alignment horizontal="center" vertical="center" textRotation="180"/>
    </xf>
    <xf numFmtId="0" fontId="11" fillId="2" borderId="30" xfId="0" applyFont="1" applyFill="1" applyBorder="1" applyAlignment="1" applyProtection="1">
      <alignment horizontal="center" vertical="center" textRotation="180"/>
    </xf>
    <xf numFmtId="0" fontId="8" fillId="2" borderId="3" xfId="0" applyFont="1" applyFill="1" applyBorder="1" applyAlignment="1" applyProtection="1">
      <alignment horizontal="left" vertical="center"/>
    </xf>
    <xf numFmtId="0" fontId="8" fillId="2" borderId="6" xfId="0" applyFont="1" applyFill="1" applyBorder="1" applyAlignment="1" applyProtection="1">
      <alignment horizontal="left" vertical="center"/>
    </xf>
    <xf numFmtId="0" fontId="9" fillId="2" borderId="1" xfId="0" applyFont="1" applyFill="1" applyBorder="1" applyAlignment="1" applyProtection="1">
      <alignment horizontal="center" wrapText="1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9" xfId="0" applyFill="1" applyBorder="1" applyAlignment="1" applyProtection="1">
      <alignment horizontal="center"/>
    </xf>
    <xf numFmtId="0" fontId="0" fillId="2" borderId="4" xfId="0" applyFill="1" applyBorder="1" applyAlignment="1" applyProtection="1">
      <alignment horizontal="center"/>
    </xf>
    <xf numFmtId="0" fontId="0" fillId="2" borderId="20" xfId="0" applyFill="1" applyBorder="1" applyAlignment="1" applyProtection="1">
      <alignment horizontal="center"/>
    </xf>
    <xf numFmtId="0" fontId="0" fillId="0" borderId="0" xfId="0" applyAlignment="1" applyProtection="1">
      <alignment horizontal="center" vertical="center"/>
      <protection hidden="1"/>
    </xf>
    <xf numFmtId="0" fontId="4" fillId="2" borderId="1" xfId="0" applyFont="1" applyFill="1" applyBorder="1" applyAlignment="1" applyProtection="1">
      <alignment horizontal="center"/>
    </xf>
    <xf numFmtId="0" fontId="0" fillId="5" borderId="12" xfId="0" applyFill="1" applyBorder="1" applyAlignment="1" applyProtection="1">
      <alignment horizontal="center"/>
      <protection locked="0"/>
    </xf>
    <xf numFmtId="0" fontId="0" fillId="5" borderId="13" xfId="0" applyFill="1" applyBorder="1" applyAlignment="1" applyProtection="1">
      <alignment horizontal="center"/>
      <protection locked="0"/>
    </xf>
    <xf numFmtId="0" fontId="0" fillId="5" borderId="14" xfId="0" applyFill="1" applyBorder="1" applyAlignment="1" applyProtection="1">
      <alignment horizontal="center"/>
      <protection locked="0"/>
    </xf>
    <xf numFmtId="1" fontId="0" fillId="4" borderId="12" xfId="0" applyNumberFormat="1" applyFill="1" applyBorder="1" applyAlignment="1" applyProtection="1">
      <alignment horizontal="center"/>
      <protection locked="0"/>
    </xf>
    <xf numFmtId="1" fontId="0" fillId="4" borderId="13" xfId="0" applyNumberFormat="1" applyFill="1" applyBorder="1" applyAlignment="1" applyProtection="1">
      <alignment horizontal="center"/>
      <protection locked="0"/>
    </xf>
    <xf numFmtId="1" fontId="0" fillId="4" borderId="14" xfId="0" applyNumberFormat="1" applyFill="1" applyBorder="1" applyAlignment="1" applyProtection="1">
      <alignment horizontal="center"/>
      <protection locked="0"/>
    </xf>
    <xf numFmtId="164" fontId="0" fillId="3" borderId="10" xfId="0" applyNumberFormat="1" applyFill="1" applyBorder="1" applyAlignment="1" applyProtection="1">
      <alignment horizontal="center"/>
      <protection locked="0"/>
    </xf>
    <xf numFmtId="164" fontId="0" fillId="3" borderId="0" xfId="0" applyNumberFormat="1" applyFill="1" applyBorder="1" applyAlignment="1" applyProtection="1">
      <alignment horizontal="center"/>
      <protection locked="0"/>
    </xf>
    <xf numFmtId="164" fontId="0" fillId="3" borderId="11" xfId="0" applyNumberFormat="1" applyFill="1" applyBorder="1" applyAlignment="1" applyProtection="1">
      <alignment horizontal="center"/>
      <protection locked="0"/>
    </xf>
    <xf numFmtId="0" fontId="0" fillId="6" borderId="0" xfId="0" applyFill="1" applyAlignment="1" applyProtection="1">
      <alignment horizontal="left" vertical="top" wrapText="1"/>
      <protection hidden="1"/>
    </xf>
    <xf numFmtId="0" fontId="0" fillId="2" borderId="0" xfId="0" applyFill="1" applyBorder="1" applyAlignment="1" applyProtection="1">
      <alignment horizontal="center"/>
    </xf>
    <xf numFmtId="0" fontId="0" fillId="2" borderId="0" xfId="0" applyFill="1" applyBorder="1" applyAlignment="1" applyProtection="1">
      <alignment horizontal="center" vertical="center"/>
    </xf>
    <xf numFmtId="0" fontId="3" fillId="2" borderId="27" xfId="0" applyFont="1" applyFill="1" applyBorder="1" applyAlignment="1" applyProtection="1">
      <alignment horizontal="center" vertical="center" textRotation="180"/>
      <protection hidden="1"/>
    </xf>
    <xf numFmtId="0" fontId="3" fillId="2" borderId="28" xfId="0" applyFont="1" applyFill="1" applyBorder="1" applyAlignment="1" applyProtection="1">
      <alignment horizontal="center" vertical="center" textRotation="180"/>
      <protection hidden="1"/>
    </xf>
    <xf numFmtId="0" fontId="7" fillId="2" borderId="14" xfId="0" applyFont="1" applyFill="1" applyBorder="1" applyAlignment="1" applyProtection="1">
      <alignment horizontal="left" vertical="center"/>
      <protection hidden="1"/>
    </xf>
    <xf numFmtId="0" fontId="7" fillId="2" borderId="29" xfId="0" applyFont="1" applyFill="1" applyBorder="1" applyAlignment="1" applyProtection="1">
      <alignment horizontal="left" vertical="center"/>
      <protection hidden="1"/>
    </xf>
  </cellXfs>
  <cellStyles count="1">
    <cellStyle name="Normal" xfId="0" builtinId="0"/>
  </cellStyles>
  <dxfs count="42">
    <dxf>
      <font>
        <b val="0"/>
        <i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</dxf>
    <dxf>
      <font>
        <color theme="0" tint="-4.9989318521683403E-2"/>
      </font>
    </dxf>
    <dxf>
      <font>
        <color theme="0" tint="-4.9989318521683403E-2"/>
      </font>
      <fill>
        <patternFill>
          <bgColor theme="0"/>
        </patternFill>
      </fill>
    </dxf>
    <dxf>
      <font>
        <b val="0"/>
        <i/>
        <color theme="0" tint="-4.9989318521683403E-2"/>
      </font>
      <fill>
        <patternFill>
          <bgColor rgb="FFFF0000"/>
        </patternFill>
      </fill>
    </dxf>
    <dxf>
      <font>
        <b val="0"/>
        <i/>
        <color theme="0"/>
      </font>
      <fill>
        <patternFill>
          <bgColor rgb="FFFF0000"/>
        </patternFill>
      </fill>
    </dxf>
    <dxf>
      <fill>
        <patternFill>
          <bgColor theme="3" tint="0.39994506668294322"/>
        </patternFill>
      </fill>
      <border>
        <left/>
        <right/>
        <top/>
        <bottom/>
      </border>
    </dxf>
    <dxf>
      <fill>
        <patternFill>
          <bgColor theme="3" tint="0.39994506668294322"/>
        </patternFill>
      </fill>
      <border>
        <left/>
        <right/>
        <top/>
        <bottom/>
      </border>
    </dxf>
    <dxf>
      <fill>
        <patternFill>
          <bgColor theme="3" tint="0.39994506668294322"/>
        </patternFill>
      </fill>
      <border>
        <left/>
        <right/>
        <top/>
        <bottom/>
      </border>
    </dxf>
    <dxf>
      <fill>
        <patternFill>
          <bgColor theme="3" tint="0.39994506668294322"/>
        </patternFill>
      </fill>
      <border>
        <left/>
        <right/>
        <top/>
        <bottom/>
      </border>
    </dxf>
    <dxf>
      <fill>
        <patternFill>
          <bgColor theme="3" tint="0.39994506668294322"/>
        </patternFill>
      </fill>
      <border>
        <left/>
        <right/>
        <top/>
        <bottom/>
      </border>
    </dxf>
    <dxf>
      <fill>
        <patternFill>
          <bgColor theme="3" tint="0.39994506668294322"/>
        </patternFill>
      </fill>
      <border>
        <left/>
        <right/>
        <top/>
        <bottom/>
      </border>
    </dxf>
    <dxf>
      <fill>
        <patternFill>
          <bgColor theme="3" tint="0.39994506668294322"/>
        </patternFill>
      </fill>
      <border>
        <left/>
        <right/>
        <top/>
        <bottom/>
      </border>
    </dxf>
    <dxf>
      <fill>
        <patternFill>
          <bgColor theme="3" tint="0.39994506668294322"/>
        </patternFill>
      </fill>
      <border>
        <left/>
        <right/>
        <top/>
        <bottom/>
      </border>
    </dxf>
    <dxf>
      <fill>
        <patternFill>
          <bgColor theme="3" tint="0.39994506668294322"/>
        </patternFill>
      </fill>
      <border>
        <left/>
        <right/>
        <top/>
        <bottom/>
      </border>
    </dxf>
    <dxf>
      <fill>
        <patternFill>
          <bgColor theme="3" tint="0.39994506668294322"/>
        </patternFill>
      </fill>
      <border>
        <left/>
        <right/>
        <top/>
        <bottom/>
      </border>
    </dxf>
    <dxf>
      <fill>
        <patternFill>
          <bgColor theme="3" tint="0.39994506668294322"/>
        </patternFill>
      </fill>
      <border>
        <left/>
        <right/>
        <top/>
        <bottom/>
      </border>
    </dxf>
    <dxf>
      <fill>
        <patternFill>
          <bgColor theme="3" tint="0.39994506668294322"/>
        </patternFill>
      </fill>
      <border>
        <left/>
        <right/>
        <top/>
        <bottom/>
      </border>
    </dxf>
    <dxf>
      <fill>
        <patternFill>
          <bgColor theme="3" tint="0.39994506668294322"/>
        </patternFill>
      </fill>
      <border>
        <left/>
        <right/>
        <top/>
        <bottom/>
      </border>
    </dxf>
    <dxf>
      <fill>
        <patternFill>
          <bgColor theme="3" tint="0.39994506668294322"/>
        </patternFill>
      </fill>
      <border>
        <left/>
        <right/>
        <top/>
        <bottom/>
      </border>
    </dxf>
    <dxf>
      <fill>
        <patternFill>
          <bgColor theme="3" tint="0.39994506668294322"/>
        </patternFill>
      </fill>
      <border>
        <left/>
        <right/>
        <top/>
        <bottom/>
      </border>
    </dxf>
    <dxf>
      <fill>
        <patternFill>
          <bgColor theme="3" tint="0.39994506668294322"/>
        </patternFill>
      </fill>
      <border>
        <left/>
        <right/>
        <top/>
        <bottom/>
      </border>
    </dxf>
    <dxf>
      <fill>
        <patternFill>
          <bgColor theme="3" tint="0.39994506668294322"/>
        </patternFill>
      </fill>
      <border>
        <left/>
        <right/>
        <top/>
        <bottom/>
      </border>
    </dxf>
    <dxf>
      <fill>
        <patternFill>
          <bgColor theme="3" tint="0.39994506668294322"/>
        </patternFill>
      </fill>
      <border>
        <left/>
        <right/>
        <top/>
        <bottom/>
      </border>
    </dxf>
    <dxf>
      <font>
        <color theme="1"/>
      </font>
      <fill>
        <patternFill>
          <bgColor theme="1"/>
        </patternFill>
      </fill>
      <border>
        <left/>
        <right/>
        <top/>
        <bottom/>
      </border>
    </dxf>
    <dxf>
      <fill>
        <patternFill>
          <bgColor theme="3" tint="0.39994506668294322"/>
        </patternFill>
      </fill>
      <border>
        <left/>
        <right/>
        <top/>
        <bottom/>
      </border>
    </dxf>
    <dxf>
      <fill>
        <patternFill>
          <bgColor theme="3" tint="0.39994506668294322"/>
        </patternFill>
      </fill>
      <border>
        <left/>
        <right/>
        <top/>
        <bottom/>
      </border>
    </dxf>
    <dxf>
      <fill>
        <patternFill>
          <bgColor theme="3" tint="0.39994506668294322"/>
        </patternFill>
      </fill>
      <border>
        <left/>
        <right/>
        <top/>
        <bottom/>
      </border>
    </dxf>
    <dxf>
      <fill>
        <patternFill>
          <bgColor theme="3" tint="0.39994506668294322"/>
        </patternFill>
      </fill>
      <border>
        <left/>
        <right/>
        <top/>
        <bottom/>
      </border>
    </dxf>
    <dxf>
      <fill>
        <patternFill>
          <bgColor theme="3" tint="0.39994506668294322"/>
        </patternFill>
      </fill>
      <border>
        <left/>
        <right/>
        <top/>
        <bottom/>
      </border>
    </dxf>
    <dxf>
      <fill>
        <patternFill>
          <bgColor theme="3" tint="0.39994506668294322"/>
        </patternFill>
      </fill>
      <border>
        <left/>
        <right/>
        <top/>
        <bottom/>
      </border>
    </dxf>
    <dxf>
      <fill>
        <patternFill>
          <bgColor theme="3" tint="0.39994506668294322"/>
        </patternFill>
      </fill>
      <border>
        <left/>
        <right/>
        <top/>
        <bottom/>
      </border>
    </dxf>
    <dxf>
      <fill>
        <patternFill>
          <bgColor theme="3" tint="0.39994506668294322"/>
        </patternFill>
      </fill>
      <border>
        <left/>
        <right/>
        <top/>
        <bottom/>
      </border>
    </dxf>
    <dxf>
      <fill>
        <patternFill>
          <bgColor theme="3" tint="0.39994506668294322"/>
        </patternFill>
      </fill>
      <border>
        <left/>
        <right/>
        <top/>
        <bottom/>
      </border>
    </dxf>
    <dxf>
      <fill>
        <patternFill>
          <bgColor theme="3" tint="0.39994506668294322"/>
        </patternFill>
      </fill>
      <border>
        <left/>
        <right/>
        <top/>
        <bottom/>
      </border>
    </dxf>
    <dxf>
      <fill>
        <patternFill>
          <bgColor theme="3" tint="0.39994506668294322"/>
        </patternFill>
      </fill>
      <border>
        <left/>
        <right/>
        <top/>
        <bottom/>
      </border>
    </dxf>
    <dxf>
      <fill>
        <patternFill>
          <bgColor theme="3" tint="0.39994506668294322"/>
        </patternFill>
      </fill>
      <border>
        <left/>
        <right/>
        <top/>
        <bottom/>
      </border>
    </dxf>
    <dxf>
      <font>
        <color theme="1"/>
      </font>
      <fill>
        <patternFill>
          <bgColor theme="1"/>
        </patternFill>
      </fill>
      <border>
        <right/>
        <top/>
        <bottom/>
      </border>
    </dxf>
    <dxf>
      <font>
        <b val="0"/>
        <i val="0"/>
        <strike val="0"/>
        <color theme="1"/>
      </font>
      <fill>
        <patternFill>
          <bgColor theme="1"/>
        </patternFill>
      </fill>
      <border>
        <right/>
        <top/>
        <bottom/>
      </border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36</xdr:col>
      <xdr:colOff>19050</xdr:colOff>
      <xdr:row>5</xdr:row>
      <xdr:rowOff>38100</xdr:rowOff>
    </xdr:from>
    <xdr:to>
      <xdr:col>37</xdr:col>
      <xdr:colOff>962025</xdr:colOff>
      <xdr:row>6</xdr:row>
      <xdr:rowOff>104775</xdr:rowOff>
    </xdr:to>
    <xdr:sp macro="[1]!TextBox4_Clic" textlink="" fLocksText="0">
      <xdr:nvSpPr>
        <xdr:cNvPr id="35" name="Text Box 4"/>
        <xdr:cNvSpPr txBox="1">
          <a:spLocks noChangeArrowheads="1"/>
        </xdr:cNvSpPr>
      </xdr:nvSpPr>
      <xdr:spPr bwMode="auto">
        <a:xfrm>
          <a:off x="6953250" y="1590675"/>
          <a:ext cx="2362200" cy="409575"/>
        </a:xfrm>
        <a:prstGeom prst="rect">
          <a:avLst/>
        </a:prstGeom>
        <a:solidFill>
          <a:srgbClr val="FFFF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marL="0" marR="0" indent="0" algn="l" defTabSz="914400" rtl="1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fr-FR" sz="1100" b="0" i="0">
              <a:latin typeface="Arial Narrow" pitchFamily="34" charset="0"/>
              <a:ea typeface="+mn-ea"/>
              <a:cs typeface="+mn-cs"/>
            </a:rPr>
            <a:t>Réalisation : Oueznadji Arezki - CEEG/KDT/E</a:t>
          </a:r>
          <a:endParaRPr lang="fr-FR" sz="1100">
            <a:latin typeface="Arial Narrow" pitchFamily="34" charset="0"/>
          </a:endParaRPr>
        </a:p>
        <a:p>
          <a:pPr algn="l" rtl="1">
            <a:defRPr sz="1000"/>
          </a:pPr>
          <a:r>
            <a:rPr lang="fr-FR" sz="1100" b="0" i="0" strike="noStrike">
              <a:solidFill>
                <a:srgbClr val="000000"/>
              </a:solidFill>
              <a:latin typeface="Arial Narrow" pitchFamily="34" charset="0"/>
              <a:cs typeface="Arial"/>
            </a:rPr>
            <a:t>Poste</a:t>
          </a:r>
          <a:r>
            <a:rPr lang="fr-FR" sz="1100" b="0" i="0" strike="noStrike" baseline="0">
              <a:solidFill>
                <a:srgbClr val="000000"/>
              </a:solidFill>
              <a:latin typeface="Arial Narrow" pitchFamily="34" charset="0"/>
              <a:cs typeface="Arial"/>
            </a:rPr>
            <a:t> 46 11</a:t>
          </a:r>
          <a:r>
            <a:rPr lang="fr-FR" sz="1100" b="0" i="0" strike="noStrike">
              <a:solidFill>
                <a:srgbClr val="000000"/>
              </a:solidFill>
              <a:latin typeface="Arial Narrow" pitchFamily="34" charset="0"/>
              <a:cs typeface="Arial"/>
            </a:rPr>
            <a:t> </a:t>
          </a:r>
        </a:p>
      </xdr:txBody>
    </xdr:sp>
    <xdr:clientData/>
  </xdr:twoCellAnchor>
  <xdr:twoCellAnchor>
    <xdr:from>
      <xdr:col>5</xdr:col>
      <xdr:colOff>47625</xdr:colOff>
      <xdr:row>5</xdr:row>
      <xdr:rowOff>123825</xdr:rowOff>
    </xdr:from>
    <xdr:to>
      <xdr:col>5</xdr:col>
      <xdr:colOff>209550</xdr:colOff>
      <xdr:row>6</xdr:row>
      <xdr:rowOff>152400</xdr:rowOff>
    </xdr:to>
    <xdr:grpSp>
      <xdr:nvGrpSpPr>
        <xdr:cNvPr id="2412" name="Groupe 4"/>
        <xdr:cNvGrpSpPr>
          <a:grpSpLocks/>
        </xdr:cNvGrpSpPr>
      </xdr:nvGrpSpPr>
      <xdr:grpSpPr bwMode="auto">
        <a:xfrm>
          <a:off x="1571625" y="1676400"/>
          <a:ext cx="161925" cy="371475"/>
          <a:chOff x="1611228" y="989598"/>
          <a:chExt cx="161925" cy="368760"/>
        </a:xfrm>
      </xdr:grpSpPr>
      <xdr:cxnSp macro="">
        <xdr:nvCxnSpPr>
          <xdr:cNvPr id="4" name="Connecteur droit avec flèche 3"/>
          <xdr:cNvCxnSpPr/>
        </xdr:nvCxnSpPr>
        <xdr:spPr>
          <a:xfrm rot="16200000" flipV="1">
            <a:off x="1592944" y="1254349"/>
            <a:ext cx="208018" cy="0"/>
          </a:xfrm>
          <a:prstGeom prst="straightConnector1">
            <a:avLst/>
          </a:prstGeom>
          <a:ln w="53975">
            <a:headEnd type="triangle"/>
            <a:tailEnd type="none"/>
          </a:ln>
        </xdr:spPr>
        <xdr:style>
          <a:lnRef idx="3">
            <a:schemeClr val="dk1"/>
          </a:lnRef>
          <a:fillRef idx="0">
            <a:schemeClr val="dk1"/>
          </a:fillRef>
          <a:effectRef idx="2">
            <a:schemeClr val="dk1"/>
          </a:effectRef>
          <a:fontRef idx="minor">
            <a:schemeClr val="tx1"/>
          </a:fontRef>
        </xdr:style>
      </xdr:cxnSp>
      <xdr:sp macro="" textlink="" fLocksText="0">
        <xdr:nvSpPr>
          <xdr:cNvPr id="2" name="Ellipse 1"/>
          <xdr:cNvSpPr/>
        </xdr:nvSpPr>
        <xdr:spPr>
          <a:xfrm>
            <a:off x="1611228" y="989598"/>
            <a:ext cx="161925" cy="198563"/>
          </a:xfrm>
          <a:prstGeom prst="ellipse">
            <a:avLst/>
          </a:prstGeom>
          <a:solidFill>
            <a:schemeClr val="bg1"/>
          </a:solidFill>
          <a:ln w="3175"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lIns="0" tIns="0" rIns="0" bIns="0" rtlCol="0" anchor="ctr">
            <a:noAutofit/>
          </a:bodyPr>
          <a:lstStyle/>
          <a:p>
            <a:pPr algn="ctr"/>
            <a:r>
              <a:rPr lang="fr-FR" sz="1100">
                <a:solidFill>
                  <a:sysClr val="windowText" lastClr="000000"/>
                </a:solidFill>
              </a:rPr>
              <a:t>1</a:t>
            </a:r>
          </a:p>
        </xdr:txBody>
      </xdr:sp>
    </xdr:grpSp>
    <xdr:clientData/>
  </xdr:twoCellAnchor>
  <xdr:twoCellAnchor>
    <xdr:from>
      <xdr:col>6</xdr:col>
      <xdr:colOff>57150</xdr:colOff>
      <xdr:row>5</xdr:row>
      <xdr:rowOff>142875</xdr:rowOff>
    </xdr:from>
    <xdr:to>
      <xdr:col>6</xdr:col>
      <xdr:colOff>219075</xdr:colOff>
      <xdr:row>6</xdr:row>
      <xdr:rowOff>171450</xdr:rowOff>
    </xdr:to>
    <xdr:grpSp>
      <xdr:nvGrpSpPr>
        <xdr:cNvPr id="2413" name="Groupe 5"/>
        <xdr:cNvGrpSpPr>
          <a:grpSpLocks/>
        </xdr:cNvGrpSpPr>
      </xdr:nvGrpSpPr>
      <xdr:grpSpPr bwMode="auto">
        <a:xfrm>
          <a:off x="1828800" y="1695450"/>
          <a:ext cx="161925" cy="371475"/>
          <a:chOff x="1611228" y="989598"/>
          <a:chExt cx="161925" cy="368760"/>
        </a:xfrm>
      </xdr:grpSpPr>
      <xdr:cxnSp macro="">
        <xdr:nvCxnSpPr>
          <xdr:cNvPr id="7" name="Connecteur droit avec flèche 6"/>
          <xdr:cNvCxnSpPr/>
        </xdr:nvCxnSpPr>
        <xdr:spPr>
          <a:xfrm rot="16200000" flipV="1">
            <a:off x="1592944" y="1254349"/>
            <a:ext cx="208018" cy="0"/>
          </a:xfrm>
          <a:prstGeom prst="straightConnector1">
            <a:avLst/>
          </a:prstGeom>
          <a:ln w="53975">
            <a:headEnd type="triangle"/>
            <a:tailEnd type="none"/>
          </a:ln>
        </xdr:spPr>
        <xdr:style>
          <a:lnRef idx="3">
            <a:schemeClr val="dk1"/>
          </a:lnRef>
          <a:fillRef idx="0">
            <a:schemeClr val="dk1"/>
          </a:fillRef>
          <a:effectRef idx="2">
            <a:schemeClr val="dk1"/>
          </a:effectRef>
          <a:fontRef idx="minor">
            <a:schemeClr val="tx1"/>
          </a:fontRef>
        </xdr:style>
      </xdr:cxnSp>
      <xdr:sp macro="" textlink="" fLocksText="0">
        <xdr:nvSpPr>
          <xdr:cNvPr id="8" name="Ellipse 7"/>
          <xdr:cNvSpPr/>
        </xdr:nvSpPr>
        <xdr:spPr>
          <a:xfrm>
            <a:off x="1611228" y="989598"/>
            <a:ext cx="161925" cy="198563"/>
          </a:xfrm>
          <a:prstGeom prst="ellipse">
            <a:avLst/>
          </a:prstGeom>
          <a:solidFill>
            <a:schemeClr val="bg1"/>
          </a:solidFill>
          <a:ln w="3175"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lIns="0" tIns="0" rIns="0" bIns="0" rtlCol="0" anchor="ctr">
            <a:noAutofit/>
          </a:bodyPr>
          <a:lstStyle/>
          <a:p>
            <a:pPr algn="ctr"/>
            <a:r>
              <a:rPr lang="fr-FR" sz="1100">
                <a:solidFill>
                  <a:sysClr val="windowText" lastClr="000000"/>
                </a:solidFill>
              </a:rPr>
              <a:t>2</a:t>
            </a:r>
          </a:p>
        </xdr:txBody>
      </xdr:sp>
    </xdr:grpSp>
    <xdr:clientData/>
  </xdr:twoCellAnchor>
  <xdr:twoCellAnchor>
    <xdr:from>
      <xdr:col>7</xdr:col>
      <xdr:colOff>57150</xdr:colOff>
      <xdr:row>5</xdr:row>
      <xdr:rowOff>142875</xdr:rowOff>
    </xdr:from>
    <xdr:to>
      <xdr:col>7</xdr:col>
      <xdr:colOff>219075</xdr:colOff>
      <xdr:row>6</xdr:row>
      <xdr:rowOff>171450</xdr:rowOff>
    </xdr:to>
    <xdr:grpSp>
      <xdr:nvGrpSpPr>
        <xdr:cNvPr id="2414" name="Groupe 8"/>
        <xdr:cNvGrpSpPr>
          <a:grpSpLocks/>
        </xdr:cNvGrpSpPr>
      </xdr:nvGrpSpPr>
      <xdr:grpSpPr bwMode="auto">
        <a:xfrm>
          <a:off x="2095500" y="1695450"/>
          <a:ext cx="161925" cy="371475"/>
          <a:chOff x="1611228" y="989598"/>
          <a:chExt cx="161925" cy="368760"/>
        </a:xfrm>
      </xdr:grpSpPr>
      <xdr:cxnSp macro="">
        <xdr:nvCxnSpPr>
          <xdr:cNvPr id="10" name="Connecteur droit avec flèche 9"/>
          <xdr:cNvCxnSpPr/>
        </xdr:nvCxnSpPr>
        <xdr:spPr>
          <a:xfrm rot="16200000" flipV="1">
            <a:off x="1592944" y="1254349"/>
            <a:ext cx="208018" cy="0"/>
          </a:xfrm>
          <a:prstGeom prst="straightConnector1">
            <a:avLst/>
          </a:prstGeom>
          <a:ln w="53975">
            <a:headEnd type="triangle"/>
            <a:tailEnd type="none"/>
          </a:ln>
        </xdr:spPr>
        <xdr:style>
          <a:lnRef idx="3">
            <a:schemeClr val="dk1"/>
          </a:lnRef>
          <a:fillRef idx="0">
            <a:schemeClr val="dk1"/>
          </a:fillRef>
          <a:effectRef idx="2">
            <a:schemeClr val="dk1"/>
          </a:effectRef>
          <a:fontRef idx="minor">
            <a:schemeClr val="tx1"/>
          </a:fontRef>
        </xdr:style>
      </xdr:cxnSp>
      <xdr:sp macro="" textlink="" fLocksText="0">
        <xdr:nvSpPr>
          <xdr:cNvPr id="11" name="Ellipse 10"/>
          <xdr:cNvSpPr/>
        </xdr:nvSpPr>
        <xdr:spPr>
          <a:xfrm>
            <a:off x="1611228" y="989598"/>
            <a:ext cx="161925" cy="198563"/>
          </a:xfrm>
          <a:prstGeom prst="ellipse">
            <a:avLst/>
          </a:prstGeom>
          <a:solidFill>
            <a:schemeClr val="bg1"/>
          </a:solidFill>
          <a:ln w="3175"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lIns="0" tIns="0" rIns="0" bIns="0" rtlCol="0" anchor="ctr">
            <a:noAutofit/>
          </a:bodyPr>
          <a:lstStyle/>
          <a:p>
            <a:pPr algn="ctr"/>
            <a:r>
              <a:rPr lang="fr-FR" sz="1100">
                <a:solidFill>
                  <a:sysClr val="windowText" lastClr="000000"/>
                </a:solidFill>
              </a:rPr>
              <a:t>3</a:t>
            </a:r>
          </a:p>
        </xdr:txBody>
      </xdr:sp>
    </xdr:grpSp>
    <xdr:clientData/>
  </xdr:twoCellAnchor>
  <xdr:twoCellAnchor>
    <xdr:from>
      <xdr:col>8</xdr:col>
      <xdr:colOff>38100</xdr:colOff>
      <xdr:row>5</xdr:row>
      <xdr:rowOff>142875</xdr:rowOff>
    </xdr:from>
    <xdr:to>
      <xdr:col>8</xdr:col>
      <xdr:colOff>200025</xdr:colOff>
      <xdr:row>6</xdr:row>
      <xdr:rowOff>171450</xdr:rowOff>
    </xdr:to>
    <xdr:grpSp>
      <xdr:nvGrpSpPr>
        <xdr:cNvPr id="2415" name="Groupe 11"/>
        <xdr:cNvGrpSpPr>
          <a:grpSpLocks/>
        </xdr:cNvGrpSpPr>
      </xdr:nvGrpSpPr>
      <xdr:grpSpPr bwMode="auto">
        <a:xfrm>
          <a:off x="2343150" y="1695450"/>
          <a:ext cx="161925" cy="371475"/>
          <a:chOff x="1611228" y="989598"/>
          <a:chExt cx="161925" cy="368760"/>
        </a:xfrm>
      </xdr:grpSpPr>
      <xdr:cxnSp macro="">
        <xdr:nvCxnSpPr>
          <xdr:cNvPr id="13" name="Connecteur droit avec flèche 12"/>
          <xdr:cNvCxnSpPr/>
        </xdr:nvCxnSpPr>
        <xdr:spPr>
          <a:xfrm rot="16200000" flipV="1">
            <a:off x="1592944" y="1254349"/>
            <a:ext cx="208018" cy="0"/>
          </a:xfrm>
          <a:prstGeom prst="straightConnector1">
            <a:avLst/>
          </a:prstGeom>
          <a:ln w="53975">
            <a:headEnd type="triangle"/>
            <a:tailEnd type="none"/>
          </a:ln>
        </xdr:spPr>
        <xdr:style>
          <a:lnRef idx="3">
            <a:schemeClr val="dk1"/>
          </a:lnRef>
          <a:fillRef idx="0">
            <a:schemeClr val="dk1"/>
          </a:fillRef>
          <a:effectRef idx="2">
            <a:schemeClr val="dk1"/>
          </a:effectRef>
          <a:fontRef idx="minor">
            <a:schemeClr val="tx1"/>
          </a:fontRef>
        </xdr:style>
      </xdr:cxnSp>
      <xdr:sp macro="" textlink="" fLocksText="0">
        <xdr:nvSpPr>
          <xdr:cNvPr id="14" name="Ellipse 13"/>
          <xdr:cNvSpPr/>
        </xdr:nvSpPr>
        <xdr:spPr>
          <a:xfrm>
            <a:off x="1611228" y="989598"/>
            <a:ext cx="161925" cy="198563"/>
          </a:xfrm>
          <a:prstGeom prst="ellipse">
            <a:avLst/>
          </a:prstGeom>
          <a:solidFill>
            <a:schemeClr val="bg1"/>
          </a:solidFill>
          <a:ln w="3175"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lIns="0" tIns="0" rIns="0" bIns="0" rtlCol="0" anchor="ctr">
            <a:noAutofit/>
          </a:bodyPr>
          <a:lstStyle/>
          <a:p>
            <a:pPr algn="ctr"/>
            <a:r>
              <a:rPr lang="fr-FR" sz="1100">
                <a:solidFill>
                  <a:sysClr val="windowText" lastClr="000000"/>
                </a:solidFill>
              </a:rPr>
              <a:t>4</a:t>
            </a:r>
          </a:p>
        </xdr:txBody>
      </xdr:sp>
    </xdr:grpSp>
    <xdr:clientData/>
  </xdr:twoCellAnchor>
  <xdr:twoCellAnchor>
    <xdr:from>
      <xdr:col>9</xdr:col>
      <xdr:colOff>47625</xdr:colOff>
      <xdr:row>5</xdr:row>
      <xdr:rowOff>142875</xdr:rowOff>
    </xdr:from>
    <xdr:to>
      <xdr:col>9</xdr:col>
      <xdr:colOff>209550</xdr:colOff>
      <xdr:row>6</xdr:row>
      <xdr:rowOff>171450</xdr:rowOff>
    </xdr:to>
    <xdr:grpSp>
      <xdr:nvGrpSpPr>
        <xdr:cNvPr id="2416" name="Groupe 14"/>
        <xdr:cNvGrpSpPr>
          <a:grpSpLocks/>
        </xdr:cNvGrpSpPr>
      </xdr:nvGrpSpPr>
      <xdr:grpSpPr bwMode="auto">
        <a:xfrm>
          <a:off x="2600325" y="1695450"/>
          <a:ext cx="161925" cy="371475"/>
          <a:chOff x="1611228" y="989598"/>
          <a:chExt cx="161925" cy="368760"/>
        </a:xfrm>
      </xdr:grpSpPr>
      <xdr:cxnSp macro="">
        <xdr:nvCxnSpPr>
          <xdr:cNvPr id="16" name="Connecteur droit avec flèche 15"/>
          <xdr:cNvCxnSpPr/>
        </xdr:nvCxnSpPr>
        <xdr:spPr>
          <a:xfrm rot="16200000" flipV="1">
            <a:off x="1592944" y="1254349"/>
            <a:ext cx="208018" cy="0"/>
          </a:xfrm>
          <a:prstGeom prst="straightConnector1">
            <a:avLst/>
          </a:prstGeom>
          <a:ln w="53975">
            <a:headEnd type="triangle"/>
            <a:tailEnd type="none"/>
          </a:ln>
        </xdr:spPr>
        <xdr:style>
          <a:lnRef idx="3">
            <a:schemeClr val="dk1"/>
          </a:lnRef>
          <a:fillRef idx="0">
            <a:schemeClr val="dk1"/>
          </a:fillRef>
          <a:effectRef idx="2">
            <a:schemeClr val="dk1"/>
          </a:effectRef>
          <a:fontRef idx="minor">
            <a:schemeClr val="tx1"/>
          </a:fontRef>
        </xdr:style>
      </xdr:cxnSp>
      <xdr:sp macro="" textlink="" fLocksText="0">
        <xdr:nvSpPr>
          <xdr:cNvPr id="17" name="Ellipse 16"/>
          <xdr:cNvSpPr/>
        </xdr:nvSpPr>
        <xdr:spPr>
          <a:xfrm>
            <a:off x="1611228" y="989598"/>
            <a:ext cx="161925" cy="198563"/>
          </a:xfrm>
          <a:prstGeom prst="ellipse">
            <a:avLst/>
          </a:prstGeom>
          <a:solidFill>
            <a:schemeClr val="bg1"/>
          </a:solidFill>
          <a:ln w="3175"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lIns="0" tIns="0" rIns="0" bIns="0" rtlCol="0" anchor="ctr">
            <a:noAutofit/>
          </a:bodyPr>
          <a:lstStyle/>
          <a:p>
            <a:pPr algn="ctr"/>
            <a:r>
              <a:rPr lang="fr-FR" sz="1100">
                <a:solidFill>
                  <a:sysClr val="windowText" lastClr="000000"/>
                </a:solidFill>
              </a:rPr>
              <a:t>5</a:t>
            </a:r>
          </a:p>
        </xdr:txBody>
      </xdr:sp>
    </xdr:grpSp>
    <xdr:clientData/>
  </xdr:twoCellAnchor>
  <xdr:twoCellAnchor>
    <xdr:from>
      <xdr:col>10</xdr:col>
      <xdr:colOff>47625</xdr:colOff>
      <xdr:row>5</xdr:row>
      <xdr:rowOff>142875</xdr:rowOff>
    </xdr:from>
    <xdr:to>
      <xdr:col>10</xdr:col>
      <xdr:colOff>209550</xdr:colOff>
      <xdr:row>7</xdr:row>
      <xdr:rowOff>0</xdr:rowOff>
    </xdr:to>
    <xdr:grpSp>
      <xdr:nvGrpSpPr>
        <xdr:cNvPr id="2417" name="Groupe 17"/>
        <xdr:cNvGrpSpPr>
          <a:grpSpLocks/>
        </xdr:cNvGrpSpPr>
      </xdr:nvGrpSpPr>
      <xdr:grpSpPr bwMode="auto">
        <a:xfrm>
          <a:off x="2857500" y="1695450"/>
          <a:ext cx="161925" cy="371475"/>
          <a:chOff x="1611228" y="989598"/>
          <a:chExt cx="161925" cy="368760"/>
        </a:xfrm>
      </xdr:grpSpPr>
      <xdr:cxnSp macro="">
        <xdr:nvCxnSpPr>
          <xdr:cNvPr id="19" name="Connecteur droit avec flèche 18"/>
          <xdr:cNvCxnSpPr/>
        </xdr:nvCxnSpPr>
        <xdr:spPr>
          <a:xfrm rot="16200000" flipV="1">
            <a:off x="1592944" y="1254349"/>
            <a:ext cx="208018" cy="0"/>
          </a:xfrm>
          <a:prstGeom prst="straightConnector1">
            <a:avLst/>
          </a:prstGeom>
          <a:ln w="53975">
            <a:headEnd type="triangle"/>
            <a:tailEnd type="none"/>
          </a:ln>
        </xdr:spPr>
        <xdr:style>
          <a:lnRef idx="3">
            <a:schemeClr val="dk1"/>
          </a:lnRef>
          <a:fillRef idx="0">
            <a:schemeClr val="dk1"/>
          </a:fillRef>
          <a:effectRef idx="2">
            <a:schemeClr val="dk1"/>
          </a:effectRef>
          <a:fontRef idx="minor">
            <a:schemeClr val="tx1"/>
          </a:fontRef>
        </xdr:style>
      </xdr:cxnSp>
      <xdr:sp macro="" textlink="" fLocksText="0">
        <xdr:nvSpPr>
          <xdr:cNvPr id="20" name="Ellipse 19"/>
          <xdr:cNvSpPr/>
        </xdr:nvSpPr>
        <xdr:spPr>
          <a:xfrm>
            <a:off x="1611228" y="989598"/>
            <a:ext cx="161925" cy="198563"/>
          </a:xfrm>
          <a:prstGeom prst="ellipse">
            <a:avLst/>
          </a:prstGeom>
          <a:solidFill>
            <a:schemeClr val="bg1"/>
          </a:solidFill>
          <a:ln w="3175"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lIns="0" tIns="0" rIns="0" bIns="0" rtlCol="0" anchor="ctr">
            <a:noAutofit/>
          </a:bodyPr>
          <a:lstStyle/>
          <a:p>
            <a:pPr algn="ctr"/>
            <a:r>
              <a:rPr lang="fr-FR" sz="1100">
                <a:solidFill>
                  <a:sysClr val="windowText" lastClr="000000"/>
                </a:solidFill>
              </a:rPr>
              <a:t>6</a:t>
            </a:r>
          </a:p>
        </xdr:txBody>
      </xdr:sp>
    </xdr:grpSp>
    <xdr:clientData/>
  </xdr:twoCellAnchor>
  <xdr:twoCellAnchor>
    <xdr:from>
      <xdr:col>1</xdr:col>
      <xdr:colOff>0</xdr:colOff>
      <xdr:row>4</xdr:row>
      <xdr:rowOff>38100</xdr:rowOff>
    </xdr:from>
    <xdr:to>
      <xdr:col>3</xdr:col>
      <xdr:colOff>323851</xdr:colOff>
      <xdr:row>4</xdr:row>
      <xdr:rowOff>238125</xdr:rowOff>
    </xdr:to>
    <xdr:sp macro="" textlink="" fLocksText="0">
      <xdr:nvSpPr>
        <xdr:cNvPr id="21" name="ZoneTexte 20"/>
        <xdr:cNvSpPr txBox="1"/>
      </xdr:nvSpPr>
      <xdr:spPr>
        <a:xfrm>
          <a:off x="257175" y="809625"/>
          <a:ext cx="790576" cy="200025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lIns="0" tIns="0" rIns="0" bIns="0" rtlCol="0" anchor="t"/>
        <a:lstStyle/>
        <a:p>
          <a:r>
            <a:rPr lang="fr-FR" sz="1100"/>
            <a:t> N° ..............</a:t>
          </a:r>
        </a:p>
      </xdr:txBody>
    </xdr:sp>
    <xdr:clientData/>
  </xdr:twoCellAnchor>
  <xdr:twoCellAnchor>
    <xdr:from>
      <xdr:col>4</xdr:col>
      <xdr:colOff>323850</xdr:colOff>
      <xdr:row>4</xdr:row>
      <xdr:rowOff>38100</xdr:rowOff>
    </xdr:from>
    <xdr:to>
      <xdr:col>7</xdr:col>
      <xdr:colOff>219076</xdr:colOff>
      <xdr:row>4</xdr:row>
      <xdr:rowOff>238125</xdr:rowOff>
    </xdr:to>
    <xdr:sp macro="" textlink="" fLocksText="0">
      <xdr:nvSpPr>
        <xdr:cNvPr id="22" name="ZoneTexte 21"/>
        <xdr:cNvSpPr txBox="1"/>
      </xdr:nvSpPr>
      <xdr:spPr>
        <a:xfrm>
          <a:off x="1428750" y="809625"/>
          <a:ext cx="790576" cy="200025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lIns="0" tIns="0" rIns="0" bIns="0" rtlCol="0" anchor="t"/>
        <a:lstStyle/>
        <a:p>
          <a:r>
            <a:rPr lang="fr-FR" sz="1100"/>
            <a:t> N° ..............</a:t>
          </a:r>
        </a:p>
      </xdr:txBody>
    </xdr:sp>
    <xdr:clientData/>
  </xdr:twoCellAnchor>
  <xdr:twoCellAnchor>
    <xdr:from>
      <xdr:col>9</xdr:col>
      <xdr:colOff>9525</xdr:colOff>
      <xdr:row>4</xdr:row>
      <xdr:rowOff>28575</xdr:rowOff>
    </xdr:from>
    <xdr:to>
      <xdr:col>11</xdr:col>
      <xdr:colOff>285751</xdr:colOff>
      <xdr:row>4</xdr:row>
      <xdr:rowOff>228600</xdr:rowOff>
    </xdr:to>
    <xdr:sp macro="" textlink="" fLocksText="0">
      <xdr:nvSpPr>
        <xdr:cNvPr id="23" name="ZoneTexte 22"/>
        <xdr:cNvSpPr txBox="1"/>
      </xdr:nvSpPr>
      <xdr:spPr>
        <a:xfrm>
          <a:off x="2524125" y="800100"/>
          <a:ext cx="790576" cy="200025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lIns="0" tIns="0" rIns="0" bIns="0" rtlCol="0" anchor="t"/>
        <a:lstStyle/>
        <a:p>
          <a:r>
            <a:rPr lang="fr-FR" sz="1100"/>
            <a:t> N° ..............</a:t>
          </a:r>
        </a:p>
      </xdr:txBody>
    </xdr:sp>
    <xdr:clientData/>
  </xdr:twoCellAnchor>
  <xdr:twoCellAnchor>
    <xdr:from>
      <xdr:col>13</xdr:col>
      <xdr:colOff>19050</xdr:colOff>
      <xdr:row>4</xdr:row>
      <xdr:rowOff>38100</xdr:rowOff>
    </xdr:from>
    <xdr:to>
      <xdr:col>15</xdr:col>
      <xdr:colOff>276226</xdr:colOff>
      <xdr:row>4</xdr:row>
      <xdr:rowOff>238125</xdr:rowOff>
    </xdr:to>
    <xdr:sp macro="" textlink="" fLocksText="0">
      <xdr:nvSpPr>
        <xdr:cNvPr id="24" name="ZoneTexte 23"/>
        <xdr:cNvSpPr txBox="1"/>
      </xdr:nvSpPr>
      <xdr:spPr>
        <a:xfrm>
          <a:off x="3676650" y="809625"/>
          <a:ext cx="885826" cy="200025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lIns="0" tIns="0" rIns="0" bIns="0" rtlCol="0" anchor="t"/>
        <a:lstStyle/>
        <a:p>
          <a:r>
            <a:rPr lang="fr-FR" sz="1100"/>
            <a:t> N° ..............</a:t>
          </a:r>
        </a:p>
      </xdr:txBody>
    </xdr:sp>
    <xdr:clientData/>
  </xdr:twoCellAnchor>
  <xdr:twoCellAnchor>
    <xdr:from>
      <xdr:col>16</xdr:col>
      <xdr:colOff>209549</xdr:colOff>
      <xdr:row>4</xdr:row>
      <xdr:rowOff>28576</xdr:rowOff>
    </xdr:from>
    <xdr:to>
      <xdr:col>18</xdr:col>
      <xdr:colOff>285750</xdr:colOff>
      <xdr:row>4</xdr:row>
      <xdr:rowOff>219076</xdr:rowOff>
    </xdr:to>
    <xdr:sp macro="" textlink="" fLocksText="0">
      <xdr:nvSpPr>
        <xdr:cNvPr id="25" name="ZoneTexte 24"/>
        <xdr:cNvSpPr txBox="1"/>
      </xdr:nvSpPr>
      <xdr:spPr>
        <a:xfrm>
          <a:off x="4810124" y="800101"/>
          <a:ext cx="704851" cy="19050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lIns="0" tIns="0" rIns="0" bIns="0" rtlCol="0" anchor="t"/>
        <a:lstStyle/>
        <a:p>
          <a:r>
            <a:rPr lang="fr-FR" sz="1100"/>
            <a:t> N° ............</a:t>
          </a:r>
        </a:p>
      </xdr:txBody>
    </xdr:sp>
    <xdr:clientData/>
  </xdr:twoCellAnchor>
  <xdr:twoCellAnchor>
    <xdr:from>
      <xdr:col>20</xdr:col>
      <xdr:colOff>19050</xdr:colOff>
      <xdr:row>4</xdr:row>
      <xdr:rowOff>28575</xdr:rowOff>
    </xdr:from>
    <xdr:to>
      <xdr:col>23</xdr:col>
      <xdr:colOff>152401</xdr:colOff>
      <xdr:row>4</xdr:row>
      <xdr:rowOff>209550</xdr:rowOff>
    </xdr:to>
    <xdr:sp macro="" textlink="" fLocksText="0">
      <xdr:nvSpPr>
        <xdr:cNvPr id="26" name="ZoneTexte 25"/>
        <xdr:cNvSpPr txBox="1"/>
      </xdr:nvSpPr>
      <xdr:spPr>
        <a:xfrm>
          <a:off x="5743575" y="800100"/>
          <a:ext cx="676276" cy="180975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lIns="0" tIns="0" rIns="0" bIns="0" rtlCol="0" anchor="t"/>
        <a:lstStyle/>
        <a:p>
          <a:r>
            <a:rPr lang="fr-FR" sz="1100"/>
            <a:t> N° ............</a:t>
          </a:r>
        </a:p>
      </xdr:txBody>
    </xdr:sp>
    <xdr:clientData/>
  </xdr:twoCellAnchor>
  <xdr:twoCellAnchor>
    <xdr:from>
      <xdr:col>0</xdr:col>
      <xdr:colOff>47625</xdr:colOff>
      <xdr:row>4</xdr:row>
      <xdr:rowOff>28575</xdr:rowOff>
    </xdr:from>
    <xdr:to>
      <xdr:col>0</xdr:col>
      <xdr:colOff>209550</xdr:colOff>
      <xdr:row>4</xdr:row>
      <xdr:rowOff>229687</xdr:rowOff>
    </xdr:to>
    <xdr:sp macro="" textlink="" fLocksText="0">
      <xdr:nvSpPr>
        <xdr:cNvPr id="29" name="Ellipse 28"/>
        <xdr:cNvSpPr/>
      </xdr:nvSpPr>
      <xdr:spPr>
        <a:xfrm>
          <a:off x="47625" y="800100"/>
          <a:ext cx="161925" cy="201112"/>
        </a:xfrm>
        <a:prstGeom prst="ellipse">
          <a:avLst/>
        </a:prstGeom>
        <a:solidFill>
          <a:schemeClr val="bg1"/>
        </a:solidFill>
        <a:ln w="31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lIns="0" tIns="0" rIns="0" bIns="0" rtlCol="0" anchor="ctr">
          <a:noAutofit/>
        </a:bodyPr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1</a:t>
          </a:r>
        </a:p>
      </xdr:txBody>
    </xdr:sp>
    <xdr:clientData/>
  </xdr:twoCellAnchor>
  <xdr:twoCellAnchor>
    <xdr:from>
      <xdr:col>4</xdr:col>
      <xdr:colOff>95250</xdr:colOff>
      <xdr:row>4</xdr:row>
      <xdr:rowOff>38100</xdr:rowOff>
    </xdr:from>
    <xdr:to>
      <xdr:col>4</xdr:col>
      <xdr:colOff>257175</xdr:colOff>
      <xdr:row>4</xdr:row>
      <xdr:rowOff>239212</xdr:rowOff>
    </xdr:to>
    <xdr:sp macro="" textlink="" fLocksText="0">
      <xdr:nvSpPr>
        <xdr:cNvPr id="30" name="Ellipse 29"/>
        <xdr:cNvSpPr/>
      </xdr:nvSpPr>
      <xdr:spPr>
        <a:xfrm>
          <a:off x="1200150" y="809625"/>
          <a:ext cx="161925" cy="201112"/>
        </a:xfrm>
        <a:prstGeom prst="ellipse">
          <a:avLst/>
        </a:prstGeom>
        <a:solidFill>
          <a:schemeClr val="bg1"/>
        </a:solidFill>
        <a:ln w="31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lIns="0" tIns="0" rIns="0" bIns="0" rtlCol="0" anchor="ctr">
          <a:noAutofit/>
        </a:bodyPr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2</a:t>
          </a:r>
        </a:p>
      </xdr:txBody>
    </xdr:sp>
    <xdr:clientData/>
  </xdr:twoCellAnchor>
  <xdr:twoCellAnchor>
    <xdr:from>
      <xdr:col>8</xdr:col>
      <xdr:colOff>38100</xdr:colOff>
      <xdr:row>4</xdr:row>
      <xdr:rowOff>38100</xdr:rowOff>
    </xdr:from>
    <xdr:to>
      <xdr:col>8</xdr:col>
      <xdr:colOff>200025</xdr:colOff>
      <xdr:row>4</xdr:row>
      <xdr:rowOff>239212</xdr:rowOff>
    </xdr:to>
    <xdr:sp macro="" textlink="" fLocksText="0">
      <xdr:nvSpPr>
        <xdr:cNvPr id="31" name="Ellipse 30"/>
        <xdr:cNvSpPr/>
      </xdr:nvSpPr>
      <xdr:spPr>
        <a:xfrm>
          <a:off x="2305050" y="809625"/>
          <a:ext cx="161925" cy="201112"/>
        </a:xfrm>
        <a:prstGeom prst="ellipse">
          <a:avLst/>
        </a:prstGeom>
        <a:solidFill>
          <a:schemeClr val="bg1"/>
        </a:solidFill>
        <a:ln w="31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lIns="0" tIns="0" rIns="0" bIns="0" rtlCol="0" anchor="ctr">
          <a:noAutofit/>
        </a:bodyPr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3</a:t>
          </a:r>
        </a:p>
      </xdr:txBody>
    </xdr:sp>
    <xdr:clientData/>
  </xdr:twoCellAnchor>
  <xdr:twoCellAnchor>
    <xdr:from>
      <xdr:col>12</xdr:col>
      <xdr:colOff>85725</xdr:colOff>
      <xdr:row>4</xdr:row>
      <xdr:rowOff>28575</xdr:rowOff>
    </xdr:from>
    <xdr:to>
      <xdr:col>12</xdr:col>
      <xdr:colOff>247650</xdr:colOff>
      <xdr:row>4</xdr:row>
      <xdr:rowOff>229687</xdr:rowOff>
    </xdr:to>
    <xdr:sp macro="" textlink="" fLocksText="0">
      <xdr:nvSpPr>
        <xdr:cNvPr id="32" name="Ellipse 31"/>
        <xdr:cNvSpPr/>
      </xdr:nvSpPr>
      <xdr:spPr>
        <a:xfrm>
          <a:off x="3429000" y="800100"/>
          <a:ext cx="161925" cy="201112"/>
        </a:xfrm>
        <a:prstGeom prst="ellipse">
          <a:avLst/>
        </a:prstGeom>
        <a:solidFill>
          <a:schemeClr val="bg1"/>
        </a:solidFill>
        <a:ln w="31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lIns="0" tIns="0" rIns="0" bIns="0" rtlCol="0" anchor="ctr">
          <a:noAutofit/>
        </a:bodyPr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4</a:t>
          </a:r>
        </a:p>
      </xdr:txBody>
    </xdr:sp>
    <xdr:clientData/>
  </xdr:twoCellAnchor>
  <xdr:twoCellAnchor>
    <xdr:from>
      <xdr:col>16</xdr:col>
      <xdr:colOff>19050</xdr:colOff>
      <xdr:row>4</xdr:row>
      <xdr:rowOff>28575</xdr:rowOff>
    </xdr:from>
    <xdr:to>
      <xdr:col>16</xdr:col>
      <xdr:colOff>180975</xdr:colOff>
      <xdr:row>4</xdr:row>
      <xdr:rowOff>229687</xdr:rowOff>
    </xdr:to>
    <xdr:sp macro="" textlink="" fLocksText="0">
      <xdr:nvSpPr>
        <xdr:cNvPr id="33" name="Ellipse 32"/>
        <xdr:cNvSpPr/>
      </xdr:nvSpPr>
      <xdr:spPr>
        <a:xfrm>
          <a:off x="4619625" y="800100"/>
          <a:ext cx="161925" cy="201112"/>
        </a:xfrm>
        <a:prstGeom prst="ellipse">
          <a:avLst/>
        </a:prstGeom>
        <a:solidFill>
          <a:schemeClr val="bg1"/>
        </a:solidFill>
        <a:ln w="31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lIns="0" tIns="0" rIns="0" bIns="0" rtlCol="0" anchor="ctr">
          <a:noAutofit/>
        </a:bodyPr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5</a:t>
          </a:r>
        </a:p>
      </xdr:txBody>
    </xdr:sp>
    <xdr:clientData/>
  </xdr:twoCellAnchor>
  <xdr:twoCellAnchor>
    <xdr:from>
      <xdr:col>19</xdr:col>
      <xdr:colOff>9525</xdr:colOff>
      <xdr:row>4</xdr:row>
      <xdr:rowOff>28575</xdr:rowOff>
    </xdr:from>
    <xdr:to>
      <xdr:col>19</xdr:col>
      <xdr:colOff>171450</xdr:colOff>
      <xdr:row>4</xdr:row>
      <xdr:rowOff>229687</xdr:rowOff>
    </xdr:to>
    <xdr:sp macro="" textlink="" fLocksText="0">
      <xdr:nvSpPr>
        <xdr:cNvPr id="34" name="Ellipse 33"/>
        <xdr:cNvSpPr/>
      </xdr:nvSpPr>
      <xdr:spPr>
        <a:xfrm>
          <a:off x="5553075" y="800100"/>
          <a:ext cx="161925" cy="201112"/>
        </a:xfrm>
        <a:prstGeom prst="ellipse">
          <a:avLst/>
        </a:prstGeom>
        <a:solidFill>
          <a:schemeClr val="bg1"/>
        </a:solidFill>
        <a:ln w="31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lIns="0" tIns="0" rIns="0" bIns="0" rtlCol="0" anchor="ctr">
          <a:noAutofit/>
        </a:bodyPr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6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Case%20a%20cocher%20et%20liste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Case a cocher et liste"/>
    </sheetNames>
    <definedNames>
      <definedName name="TextBox4_Clic"/>
    </defined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P49"/>
  <sheetViews>
    <sheetView tabSelected="1" zoomScaleSheetLayoutView="85" zoomScalePageLayoutView="85" workbookViewId="0">
      <pane xSplit="5" ySplit="7" topLeftCell="F8" activePane="bottomRight" state="frozen"/>
      <selection pane="topRight" activeCell="F1" sqref="F1"/>
      <selection pane="bottomLeft" activeCell="A8" sqref="A8"/>
      <selection pane="bottomRight" activeCell="E8" sqref="E8"/>
    </sheetView>
  </sheetViews>
  <sheetFormatPr baseColWidth="10" defaultRowHeight="15"/>
  <cols>
    <col min="1" max="1" width="3.5703125" customWidth="1"/>
    <col min="2" max="2" width="3.85546875" customWidth="1"/>
    <col min="3" max="3" width="4" customWidth="1"/>
    <col min="4" max="5" width="5.7109375" customWidth="1"/>
    <col min="6" max="6" width="3.7109375" customWidth="1"/>
    <col min="7" max="8" width="4" customWidth="1"/>
    <col min="9" max="9" width="3.7109375" customWidth="1"/>
    <col min="10" max="11" width="3.85546875" customWidth="1"/>
    <col min="12" max="16" width="4.7109375" customWidth="1"/>
    <col min="17" max="17" width="4.28515625" customWidth="1"/>
    <col min="18" max="18" width="4.7109375" customWidth="1"/>
    <col min="19" max="19" width="5" customWidth="1"/>
    <col min="20" max="24" width="2.7109375" customWidth="1"/>
    <col min="25" max="25" width="31.140625" hidden="1" customWidth="1"/>
    <col min="26" max="28" width="11.42578125" hidden="1" customWidth="1"/>
    <col min="29" max="29" width="8.140625" hidden="1" customWidth="1"/>
    <col min="30" max="30" width="7.140625" hidden="1" customWidth="1"/>
    <col min="31" max="35" width="6.85546875" hidden="1" customWidth="1"/>
    <col min="36" max="36" width="6.85546875" customWidth="1"/>
    <col min="37" max="37" width="21.28515625" customWidth="1"/>
    <col min="38" max="38" width="18.7109375" customWidth="1"/>
  </cols>
  <sheetData>
    <row r="1" spans="1:42" ht="17.25" thickTop="1">
      <c r="A1" s="89" t="s">
        <v>29</v>
      </c>
      <c r="B1" s="90"/>
      <c r="C1" s="90"/>
      <c r="D1" s="81" t="s">
        <v>31</v>
      </c>
      <c r="E1" s="81"/>
      <c r="F1" s="81"/>
      <c r="G1" s="81"/>
      <c r="H1" s="82"/>
      <c r="I1" s="53" t="s">
        <v>8</v>
      </c>
      <c r="J1" s="54"/>
      <c r="K1" s="54"/>
      <c r="L1" s="54"/>
      <c r="M1" s="54"/>
      <c r="N1" s="54"/>
      <c r="O1" s="54"/>
      <c r="P1" s="55"/>
      <c r="Q1" s="65"/>
      <c r="R1" s="66"/>
      <c r="S1" s="66"/>
      <c r="T1" s="66"/>
      <c r="U1" s="66"/>
      <c r="V1" s="66"/>
      <c r="W1" s="66"/>
      <c r="X1" s="67"/>
      <c r="Y1" s="33">
        <f ca="1">TODAY()</f>
        <v>40910</v>
      </c>
      <c r="Z1" s="5"/>
      <c r="AA1" s="5"/>
      <c r="AB1" s="5"/>
      <c r="AC1" s="5"/>
      <c r="AD1" s="5"/>
      <c r="AE1" s="5"/>
      <c r="AF1" s="5"/>
      <c r="AG1" s="5"/>
      <c r="AH1" s="5"/>
      <c r="AI1" s="5"/>
      <c r="AJ1" s="50" t="str">
        <f>IF(Q1="","  &lt;---  Sélectionnez un Nom","")</f>
        <v xml:space="preserve">  &lt;---  Sélectionnez un Nom</v>
      </c>
      <c r="AK1" s="50"/>
      <c r="AL1" s="50"/>
      <c r="AM1" s="5"/>
      <c r="AN1" s="5"/>
      <c r="AO1" s="5"/>
      <c r="AP1" s="5"/>
    </row>
    <row r="2" spans="1:42" ht="15" customHeight="1">
      <c r="A2" s="91" t="s">
        <v>28</v>
      </c>
      <c r="B2" s="77"/>
      <c r="C2" s="77"/>
      <c r="D2" s="95" t="str">
        <f>IF(OR(Q1=LISTE!B2,Q1=LISTE!B3,Q1=LISTE!B4,Q1=LISTE!B5,Q1=LISTE!B6,Q1=LISTE!B7,Q1=LISTE!B8,Q1=LISTE!B9),LISTE!C1,IF(OR(Q1=LISTE!B11,Q1=LISTE!B12,Q1=LISTE!B15,Q1=LISTE!B13,Q1=LISTE!B14),LISTE!C2,"      ……………………………..…….."))</f>
        <v>Département Travaux</v>
      </c>
      <c r="E2" s="95"/>
      <c r="F2" s="95"/>
      <c r="G2" s="95"/>
      <c r="H2" s="96"/>
      <c r="I2" s="56"/>
      <c r="J2" s="57"/>
      <c r="K2" s="57"/>
      <c r="L2" s="57"/>
      <c r="M2" s="57"/>
      <c r="N2" s="57"/>
      <c r="O2" s="57"/>
      <c r="P2" s="58"/>
      <c r="Q2" s="76" t="s">
        <v>12</v>
      </c>
      <c r="R2" s="77"/>
      <c r="S2" s="74"/>
      <c r="T2" s="74"/>
      <c r="U2" s="74"/>
      <c r="V2" s="74"/>
      <c r="W2" s="74"/>
      <c r="X2" s="7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35" t="str">
        <f>CONCATENATE("On est le ")</f>
        <v xml:space="preserve">On est le </v>
      </c>
      <c r="AL2" s="34">
        <f ca="1">TODAY()</f>
        <v>40910</v>
      </c>
      <c r="AM2" s="5"/>
      <c r="AN2" s="5"/>
      <c r="AO2" s="5"/>
      <c r="AP2" s="5"/>
    </row>
    <row r="3" spans="1:42" ht="15" customHeight="1">
      <c r="A3" s="91" t="s">
        <v>30</v>
      </c>
      <c r="B3" s="77"/>
      <c r="C3" s="77"/>
      <c r="D3" s="77"/>
      <c r="E3" s="74"/>
      <c r="F3" s="74"/>
      <c r="G3" s="74"/>
      <c r="H3" s="98"/>
      <c r="I3" s="59"/>
      <c r="J3" s="60"/>
      <c r="K3" s="60"/>
      <c r="L3" s="60"/>
      <c r="M3" s="60"/>
      <c r="N3" s="60"/>
      <c r="O3" s="60"/>
      <c r="P3" s="61"/>
      <c r="Q3" s="10" t="s">
        <v>6</v>
      </c>
      <c r="R3" s="78" t="str">
        <f ca="1">AF12</f>
        <v>0</v>
      </c>
      <c r="S3" s="78"/>
      <c r="T3" s="11" t="s">
        <v>7</v>
      </c>
      <c r="U3" s="78" t="str">
        <f ca="1">IF(AND(AF11&gt;20,AF11&lt;=31),CONCATENATE(AF8,"/",AH8,"/",AG8),"")</f>
        <v/>
      </c>
      <c r="V3" s="78"/>
      <c r="W3" s="78"/>
      <c r="X3" s="79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80"/>
      <c r="AL3" s="80"/>
      <c r="AM3" s="5"/>
      <c r="AN3" s="5"/>
      <c r="AO3" s="5"/>
      <c r="AP3" s="5"/>
    </row>
    <row r="4" spans="1:42">
      <c r="A4" s="72" t="s">
        <v>21</v>
      </c>
      <c r="B4" s="73"/>
      <c r="C4" s="73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3"/>
      <c r="P4" s="73"/>
      <c r="Q4" s="70"/>
      <c r="R4" s="70"/>
      <c r="S4" s="70"/>
      <c r="T4" s="70"/>
      <c r="U4" s="70"/>
      <c r="V4" s="70"/>
      <c r="W4" s="70"/>
      <c r="X4" s="71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80"/>
      <c r="AL4" s="80"/>
      <c r="AM4" s="5"/>
      <c r="AN4" s="5"/>
      <c r="AO4" s="5"/>
      <c r="AP4" s="5"/>
    </row>
    <row r="5" spans="1:42" ht="60" customHeight="1">
      <c r="A5" s="99"/>
      <c r="B5" s="63"/>
      <c r="C5" s="63"/>
      <c r="D5" s="64"/>
      <c r="E5" s="62"/>
      <c r="F5" s="63"/>
      <c r="G5" s="63"/>
      <c r="H5" s="64"/>
      <c r="I5" s="62"/>
      <c r="J5" s="63"/>
      <c r="K5" s="63"/>
      <c r="L5" s="64"/>
      <c r="M5" s="62"/>
      <c r="N5" s="63"/>
      <c r="O5" s="63"/>
      <c r="P5" s="64"/>
      <c r="Q5" s="62"/>
      <c r="R5" s="63"/>
      <c r="S5" s="64"/>
      <c r="T5" s="62"/>
      <c r="U5" s="63"/>
      <c r="V5" s="63"/>
      <c r="W5" s="63"/>
      <c r="X5" s="101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113" t="s">
        <v>38</v>
      </c>
      <c r="AL5" s="113"/>
      <c r="AM5" s="5"/>
      <c r="AN5" s="5"/>
      <c r="AO5" s="5"/>
      <c r="AP5" s="5"/>
    </row>
    <row r="6" spans="1:42" ht="27" customHeight="1">
      <c r="A6" s="93" t="s">
        <v>0</v>
      </c>
      <c r="B6" s="85" t="s">
        <v>1</v>
      </c>
      <c r="C6" s="86"/>
      <c r="D6" s="97" t="s">
        <v>2</v>
      </c>
      <c r="E6" s="97"/>
      <c r="F6" s="92"/>
      <c r="G6" s="92"/>
      <c r="H6" s="92"/>
      <c r="I6" s="92"/>
      <c r="J6" s="92"/>
      <c r="K6" s="92"/>
      <c r="L6" s="103" t="s">
        <v>4</v>
      </c>
      <c r="M6" s="103"/>
      <c r="N6" s="103"/>
      <c r="O6" s="103"/>
      <c r="P6" s="103"/>
      <c r="Q6" s="103"/>
      <c r="R6" s="103"/>
      <c r="S6" s="103"/>
      <c r="T6" s="92" t="s">
        <v>5</v>
      </c>
      <c r="U6" s="92"/>
      <c r="V6" s="92"/>
      <c r="W6" s="92"/>
      <c r="X6" s="100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</row>
    <row r="7" spans="1:42" ht="13.5" customHeight="1">
      <c r="A7" s="94"/>
      <c r="B7" s="87"/>
      <c r="C7" s="88"/>
      <c r="D7" s="12" t="s">
        <v>24</v>
      </c>
      <c r="E7" s="12" t="s">
        <v>3</v>
      </c>
      <c r="F7" s="92"/>
      <c r="G7" s="92"/>
      <c r="H7" s="92"/>
      <c r="I7" s="92"/>
      <c r="J7" s="92"/>
      <c r="K7" s="92"/>
      <c r="L7" s="13">
        <v>0.5</v>
      </c>
      <c r="M7" s="13">
        <v>0.75</v>
      </c>
      <c r="N7" s="13">
        <v>1</v>
      </c>
      <c r="O7" s="13">
        <v>1.5</v>
      </c>
      <c r="P7" s="13">
        <v>1.75</v>
      </c>
      <c r="Q7" s="13">
        <v>2</v>
      </c>
      <c r="R7" s="13">
        <v>0.75</v>
      </c>
      <c r="S7" s="13">
        <v>1.25</v>
      </c>
      <c r="T7" s="92"/>
      <c r="U7" s="92"/>
      <c r="V7" s="92"/>
      <c r="W7" s="92"/>
      <c r="X7" s="100"/>
      <c r="Y7" s="5"/>
      <c r="Z7" s="6" t="s">
        <v>18</v>
      </c>
      <c r="AA7" s="6" t="s">
        <v>20</v>
      </c>
      <c r="AB7" s="6" t="s">
        <v>19</v>
      </c>
      <c r="AC7" s="7" t="s">
        <v>34</v>
      </c>
      <c r="AD7" s="5"/>
      <c r="AE7" s="5" t="s">
        <v>32</v>
      </c>
      <c r="AF7" s="104" t="s">
        <v>35</v>
      </c>
      <c r="AG7" s="105"/>
      <c r="AH7" s="105"/>
      <c r="AI7" s="106"/>
      <c r="AJ7" s="5"/>
      <c r="AK7" s="5"/>
      <c r="AL7" s="5"/>
      <c r="AM7" s="5"/>
      <c r="AN7" s="5"/>
      <c r="AO7" s="5"/>
      <c r="AP7" s="5"/>
    </row>
    <row r="8" spans="1:42">
      <c r="A8" s="17">
        <f ca="1">DAY(Y8)</f>
        <v>0</v>
      </c>
      <c r="B8" s="18" t="str">
        <f ca="1">IF(OR(AC8=6,AC8=7),"x",IF(E8="",8,IF(AND(E8="Rtrd",D8&lt;&gt;""),(8-D8),IF(OR(E8="ca",E8="cm",E8="cp",E8="abs",E8="cs",E8="rtrd",E8="Form",E8="Férié"),0,IF(E8="1/2cp",4,IF(OR(E8="Miss"),8,IF(E8="Ram",7,"")))))))</f>
        <v>x</v>
      </c>
      <c r="C8" s="19" t="str">
        <f ca="1">IF(OR(B8="",B8="x"),"x","h")</f>
        <v>x</v>
      </c>
      <c r="D8" s="20"/>
      <c r="E8" s="15" t="s">
        <v>13</v>
      </c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6"/>
      <c r="Y8" s="8" t="str">
        <f ca="1">R3</f>
        <v>0</v>
      </c>
      <c r="Z8" s="6">
        <f ca="1">DAY(Y8)</f>
        <v>0</v>
      </c>
      <c r="AA8" s="9">
        <f ca="1">YEAR(Y8)</f>
        <v>1900</v>
      </c>
      <c r="AB8" s="9">
        <f ca="1">MONTH(Y8)</f>
        <v>1</v>
      </c>
      <c r="AC8" s="5">
        <f t="shared" ref="AC8:AC26" ca="1" si="0">WEEKDAY(Y8,1)</f>
        <v>7</v>
      </c>
      <c r="AD8" s="5"/>
      <c r="AE8" s="22">
        <f ca="1">IF(OR(AND(E8="",B8=8),AND(E8="Rtrd",D8&lt;&gt;"",D8&lt;4)),1,0)</f>
        <v>0</v>
      </c>
      <c r="AF8" s="24">
        <f ca="1">Z8-1</f>
        <v>-1</v>
      </c>
      <c r="AG8" s="25">
        <f ca="1">IF(AB8&gt;=12,AA8+1,AA8)</f>
        <v>1900</v>
      </c>
      <c r="AH8" s="26">
        <f ca="1">IF(AB8=12,1,AB8+1)</f>
        <v>2</v>
      </c>
      <c r="AI8" s="31" t="str">
        <f ca="1">IF(AH8&lt;10,CONCATENATE(0,AH8),AH8)</f>
        <v>02</v>
      </c>
      <c r="AJ8" s="22"/>
      <c r="AK8" s="102"/>
      <c r="AL8" s="102"/>
      <c r="AM8" s="102"/>
      <c r="AN8" s="5"/>
      <c r="AO8" s="5"/>
      <c r="AP8" s="5"/>
    </row>
    <row r="9" spans="1:42">
      <c r="A9" s="17">
        <f t="shared" ref="A9:A38" ca="1" si="1">DAY(Y9)</f>
        <v>1</v>
      </c>
      <c r="B9" s="18">
        <f t="shared" ref="B9:B32" ca="1" si="2">IF(OR(AC9=6,AC9=7),"x",IF(E9="",8,IF(AND(E9="Rtrd",D9&lt;&gt;""),(8-D9),IF(OR(E9="ca",E9="cm",E9="cp",E9="abs",E9="cs",E9="rtrd",E9="Form",E9="Férié"),0,IF(E9="1/2cp",4,IF(OR(E9="Miss"),8,IF(E9="Ram",7,"")))))))</f>
        <v>8</v>
      </c>
      <c r="C9" s="19" t="str">
        <f t="shared" ref="C9:C38" ca="1" si="3">IF(OR(B9="",B9="x"),"x","h")</f>
        <v>h</v>
      </c>
      <c r="D9" s="20"/>
      <c r="E9" s="15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6"/>
      <c r="Y9" s="8">
        <f ca="1">Y8+1</f>
        <v>1</v>
      </c>
      <c r="Z9" s="6">
        <f ca="1">DAY(Y9)</f>
        <v>1</v>
      </c>
      <c r="AA9" s="9">
        <f t="shared" ref="AA9:AA38" ca="1" si="4">YEAR(Y9)</f>
        <v>1900</v>
      </c>
      <c r="AB9" s="9">
        <f t="shared" ref="AB9:AB38" ca="1" si="5">MONTH(Y9)</f>
        <v>1</v>
      </c>
      <c r="AC9" s="5">
        <f t="shared" ca="1" si="0"/>
        <v>1</v>
      </c>
      <c r="AD9" s="5"/>
      <c r="AE9" s="22">
        <f t="shared" ref="AE9:AE38" ca="1" si="6">IF(OR(AND(E9="",B9=8),AND(E9="Rtrd",D9&lt;&gt;"",D9&lt;4)),1,0)</f>
        <v>1</v>
      </c>
      <c r="AF9" s="107" t="s">
        <v>36</v>
      </c>
      <c r="AG9" s="108"/>
      <c r="AH9" s="108"/>
      <c r="AI9" s="109"/>
      <c r="AJ9" s="22"/>
      <c r="AK9" s="36"/>
      <c r="AL9" s="5"/>
      <c r="AM9" s="5"/>
      <c r="AN9" s="5"/>
      <c r="AO9" s="5"/>
      <c r="AP9" s="5"/>
    </row>
    <row r="10" spans="1:42">
      <c r="A10" s="17">
        <f t="shared" ca="1" si="1"/>
        <v>2</v>
      </c>
      <c r="B10" s="18">
        <f t="shared" ca="1" si="2"/>
        <v>0</v>
      </c>
      <c r="C10" s="19" t="str">
        <f t="shared" ca="1" si="3"/>
        <v>h</v>
      </c>
      <c r="D10" s="20"/>
      <c r="E10" s="15" t="s">
        <v>13</v>
      </c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6"/>
      <c r="Y10" s="8">
        <f ca="1">Y9+1</f>
        <v>2</v>
      </c>
      <c r="Z10" s="6">
        <f t="shared" ref="Z10:Z38" ca="1" si="7">DAY(Y10)</f>
        <v>2</v>
      </c>
      <c r="AA10" s="9">
        <f t="shared" ca="1" si="4"/>
        <v>1900</v>
      </c>
      <c r="AB10" s="9">
        <f t="shared" ca="1" si="5"/>
        <v>1</v>
      </c>
      <c r="AC10" s="5">
        <f t="shared" ca="1" si="0"/>
        <v>2</v>
      </c>
      <c r="AD10" s="5"/>
      <c r="AE10" s="22">
        <f t="shared" ca="1" si="6"/>
        <v>0</v>
      </c>
      <c r="AF10" s="110">
        <f ca="1">TODAY()</f>
        <v>40910</v>
      </c>
      <c r="AG10" s="111"/>
      <c r="AH10" s="111"/>
      <c r="AI10" s="112"/>
      <c r="AJ10" s="22"/>
      <c r="AK10" s="36"/>
      <c r="AL10" s="5"/>
      <c r="AM10" s="5"/>
      <c r="AN10" s="5"/>
      <c r="AO10" s="5"/>
      <c r="AP10" s="5"/>
    </row>
    <row r="11" spans="1:42">
      <c r="A11" s="17">
        <f t="shared" ca="1" si="1"/>
        <v>3</v>
      </c>
      <c r="B11" s="18">
        <f t="shared" ca="1" si="2"/>
        <v>7</v>
      </c>
      <c r="C11" s="19" t="str">
        <f t="shared" ca="1" si="3"/>
        <v>h</v>
      </c>
      <c r="D11" s="20">
        <v>1</v>
      </c>
      <c r="E11" s="15" t="s">
        <v>23</v>
      </c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6"/>
      <c r="Y11" s="8">
        <f ca="1">Y10+1</f>
        <v>3</v>
      </c>
      <c r="Z11" s="6">
        <f t="shared" ca="1" si="7"/>
        <v>3</v>
      </c>
      <c r="AA11" s="9">
        <f t="shared" ca="1" si="4"/>
        <v>1900</v>
      </c>
      <c r="AB11" s="9">
        <f t="shared" ca="1" si="5"/>
        <v>1</v>
      </c>
      <c r="AC11" s="5">
        <f t="shared" ca="1" si="0"/>
        <v>3</v>
      </c>
      <c r="AD11" s="5"/>
      <c r="AE11" s="22">
        <f t="shared" ca="1" si="6"/>
        <v>1</v>
      </c>
      <c r="AF11" s="28">
        <f ca="1">DAY(AF10)</f>
        <v>2</v>
      </c>
      <c r="AG11" s="23">
        <f ca="1">MONTH(AF10)</f>
        <v>1</v>
      </c>
      <c r="AH11" s="23">
        <f ca="1">YEAR(AF10)</f>
        <v>2012</v>
      </c>
      <c r="AI11" s="29"/>
      <c r="AJ11" s="22"/>
      <c r="AK11" s="37" t="str">
        <f>LISTE!A4</f>
        <v>CA</v>
      </c>
      <c r="AL11" s="38" t="s">
        <v>40</v>
      </c>
      <c r="AM11" s="5"/>
      <c r="AN11" s="5"/>
      <c r="AO11" s="5"/>
      <c r="AP11" s="5"/>
    </row>
    <row r="12" spans="1:42">
      <c r="A12" s="17">
        <f t="shared" ca="1" si="1"/>
        <v>4</v>
      </c>
      <c r="B12" s="18">
        <f t="shared" ca="1" si="2"/>
        <v>8</v>
      </c>
      <c r="C12" s="19" t="str">
        <f t="shared" ca="1" si="3"/>
        <v>h</v>
      </c>
      <c r="D12" s="20"/>
      <c r="E12" s="15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6"/>
      <c r="Y12" s="8">
        <f ca="1">Y11+1</f>
        <v>4</v>
      </c>
      <c r="Z12" s="6">
        <f t="shared" ca="1" si="7"/>
        <v>4</v>
      </c>
      <c r="AA12" s="9">
        <f t="shared" ca="1" si="4"/>
        <v>1900</v>
      </c>
      <c r="AB12" s="9">
        <f t="shared" ca="1" si="5"/>
        <v>1</v>
      </c>
      <c r="AC12" s="5">
        <f t="shared" ca="1" si="0"/>
        <v>4</v>
      </c>
      <c r="AD12" s="5"/>
      <c r="AE12" s="22">
        <f t="shared" ca="1" si="6"/>
        <v>1</v>
      </c>
      <c r="AF12" s="24" t="str">
        <f ca="1">IF(AND(AF11&gt;20,AF11&lt;=31,AG11&gt;1),CONCATENATE(21,"/",AG11-1,"/",AH11),IF(AND(AF11&gt;20,AF11&lt;=31,AG11=1),CONCATENATE(21,"/",AG11+11,"/",AH11-1),"0"))</f>
        <v>0</v>
      </c>
      <c r="AG12" s="30"/>
      <c r="AH12" s="30"/>
      <c r="AI12" s="27"/>
      <c r="AJ12" s="22"/>
      <c r="AK12" s="39" t="str">
        <f>LISTE!A5</f>
        <v>CM</v>
      </c>
      <c r="AL12" s="40" t="s">
        <v>41</v>
      </c>
      <c r="AM12" s="5"/>
      <c r="AN12" s="5"/>
      <c r="AO12" s="5"/>
      <c r="AP12" s="5"/>
    </row>
    <row r="13" spans="1:42">
      <c r="A13" s="17">
        <f t="shared" ca="1" si="1"/>
        <v>5</v>
      </c>
      <c r="B13" s="18">
        <f t="shared" ca="1" si="2"/>
        <v>8</v>
      </c>
      <c r="C13" s="19" t="str">
        <f t="shared" ca="1" si="3"/>
        <v>h</v>
      </c>
      <c r="D13" s="20"/>
      <c r="E13" s="15"/>
      <c r="F13" s="14"/>
      <c r="G13" s="14"/>
      <c r="H13" s="14"/>
      <c r="I13" s="14"/>
      <c r="J13" s="14"/>
      <c r="K13" s="14"/>
      <c r="L13" s="14"/>
      <c r="M13" s="1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6"/>
      <c r="Y13" s="8">
        <f ca="1">Y12+1</f>
        <v>5</v>
      </c>
      <c r="Z13" s="6">
        <f t="shared" ca="1" si="7"/>
        <v>5</v>
      </c>
      <c r="AA13" s="9">
        <f t="shared" ca="1" si="4"/>
        <v>1900</v>
      </c>
      <c r="AB13" s="9">
        <f t="shared" ca="1" si="5"/>
        <v>1</v>
      </c>
      <c r="AC13" s="5">
        <f t="shared" ca="1" si="0"/>
        <v>5</v>
      </c>
      <c r="AD13" s="5"/>
      <c r="AE13" s="22">
        <f t="shared" ca="1" si="6"/>
        <v>1</v>
      </c>
      <c r="AF13" s="22"/>
      <c r="AG13" s="22"/>
      <c r="AH13" s="22"/>
      <c r="AI13" s="22"/>
      <c r="AJ13" s="22"/>
      <c r="AK13" s="39" t="str">
        <f>LISTE!A6</f>
        <v>ABS</v>
      </c>
      <c r="AL13" s="40" t="s">
        <v>45</v>
      </c>
      <c r="AM13" s="5"/>
      <c r="AN13" s="5"/>
      <c r="AO13" s="5"/>
      <c r="AP13" s="5"/>
    </row>
    <row r="14" spans="1:42">
      <c r="A14" s="17">
        <f t="shared" ca="1" si="1"/>
        <v>6</v>
      </c>
      <c r="B14" s="18" t="str">
        <f t="shared" ca="1" si="2"/>
        <v>x</v>
      </c>
      <c r="C14" s="19" t="str">
        <f t="shared" ca="1" si="3"/>
        <v>x</v>
      </c>
      <c r="D14" s="20"/>
      <c r="E14" s="15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6"/>
      <c r="Y14" s="8">
        <f t="shared" ref="Y14:Y38" ca="1" si="8">Y13+1</f>
        <v>6</v>
      </c>
      <c r="Z14" s="6">
        <f t="shared" ca="1" si="7"/>
        <v>6</v>
      </c>
      <c r="AA14" s="9">
        <f t="shared" ca="1" si="4"/>
        <v>1900</v>
      </c>
      <c r="AB14" s="9">
        <f t="shared" ca="1" si="5"/>
        <v>1</v>
      </c>
      <c r="AC14" s="5">
        <f t="shared" ca="1" si="0"/>
        <v>6</v>
      </c>
      <c r="AD14" s="5"/>
      <c r="AE14" s="22">
        <f t="shared" ca="1" si="6"/>
        <v>0</v>
      </c>
      <c r="AF14" s="22"/>
      <c r="AG14" s="22"/>
      <c r="AH14" s="22"/>
      <c r="AI14" s="22"/>
      <c r="AJ14" s="22"/>
      <c r="AK14" s="39" t="str">
        <f>LISTE!A7</f>
        <v>MISS</v>
      </c>
      <c r="AL14" s="40" t="s">
        <v>46</v>
      </c>
      <c r="AM14" s="5"/>
      <c r="AN14" s="5"/>
      <c r="AO14" s="5"/>
      <c r="AP14" s="5"/>
    </row>
    <row r="15" spans="1:42">
      <c r="A15" s="17">
        <f t="shared" ca="1" si="1"/>
        <v>7</v>
      </c>
      <c r="B15" s="18" t="str">
        <f t="shared" ca="1" si="2"/>
        <v>x</v>
      </c>
      <c r="C15" s="19" t="str">
        <f t="shared" ca="1" si="3"/>
        <v>x</v>
      </c>
      <c r="D15" s="20"/>
      <c r="E15" s="15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6"/>
      <c r="Y15" s="8">
        <f t="shared" ca="1" si="8"/>
        <v>7</v>
      </c>
      <c r="Z15" s="6">
        <f t="shared" ca="1" si="7"/>
        <v>7</v>
      </c>
      <c r="AA15" s="9">
        <f t="shared" ca="1" si="4"/>
        <v>1900</v>
      </c>
      <c r="AB15" s="9">
        <f t="shared" ca="1" si="5"/>
        <v>1</v>
      </c>
      <c r="AC15" s="5">
        <f t="shared" ca="1" si="0"/>
        <v>7</v>
      </c>
      <c r="AD15" s="5"/>
      <c r="AE15" s="22">
        <f t="shared" ca="1" si="6"/>
        <v>0</v>
      </c>
      <c r="AF15" s="22"/>
      <c r="AG15" s="22"/>
      <c r="AH15" s="22"/>
      <c r="AI15" s="22"/>
      <c r="AJ15" s="22"/>
      <c r="AK15" s="39" t="str">
        <f>LISTE!A8</f>
        <v>Rtrd</v>
      </c>
      <c r="AL15" s="40" t="s">
        <v>42</v>
      </c>
      <c r="AM15" s="5"/>
      <c r="AN15" s="5"/>
      <c r="AO15" s="5"/>
      <c r="AP15" s="5"/>
    </row>
    <row r="16" spans="1:42">
      <c r="A16" s="17">
        <f t="shared" ca="1" si="1"/>
        <v>8</v>
      </c>
      <c r="B16" s="18">
        <f t="shared" ca="1" si="2"/>
        <v>8</v>
      </c>
      <c r="C16" s="19" t="str">
        <f t="shared" ca="1" si="3"/>
        <v>h</v>
      </c>
      <c r="D16" s="20"/>
      <c r="E16" s="15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6"/>
      <c r="Y16" s="8">
        <f t="shared" ca="1" si="8"/>
        <v>8</v>
      </c>
      <c r="Z16" s="6">
        <f t="shared" ca="1" si="7"/>
        <v>8</v>
      </c>
      <c r="AA16" s="9">
        <f t="shared" ca="1" si="4"/>
        <v>1900</v>
      </c>
      <c r="AB16" s="9">
        <f t="shared" ca="1" si="5"/>
        <v>1</v>
      </c>
      <c r="AC16" s="5">
        <f t="shared" ca="1" si="0"/>
        <v>1</v>
      </c>
      <c r="AD16" s="5"/>
      <c r="AE16" s="22">
        <f t="shared" ca="1" si="6"/>
        <v>1</v>
      </c>
      <c r="AF16" s="22"/>
      <c r="AG16" s="22"/>
      <c r="AH16" s="22"/>
      <c r="AI16" s="22"/>
      <c r="AJ16" s="22"/>
      <c r="AK16" s="39" t="str">
        <f>LISTE!A9</f>
        <v>CS</v>
      </c>
      <c r="AL16" s="40" t="s">
        <v>47</v>
      </c>
      <c r="AM16" s="5"/>
      <c r="AN16" s="5"/>
      <c r="AO16" s="5"/>
      <c r="AP16" s="5"/>
    </row>
    <row r="17" spans="1:42">
      <c r="A17" s="17">
        <f t="shared" ca="1" si="1"/>
        <v>9</v>
      </c>
      <c r="B17" s="18">
        <f t="shared" ca="1" si="2"/>
        <v>8</v>
      </c>
      <c r="C17" s="19" t="str">
        <f t="shared" ca="1" si="3"/>
        <v>h</v>
      </c>
      <c r="D17" s="20"/>
      <c r="E17" s="15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6"/>
      <c r="Y17" s="8">
        <f t="shared" ca="1" si="8"/>
        <v>9</v>
      </c>
      <c r="Z17" s="6">
        <f t="shared" ca="1" si="7"/>
        <v>9</v>
      </c>
      <c r="AA17" s="9">
        <f t="shared" ca="1" si="4"/>
        <v>1900</v>
      </c>
      <c r="AB17" s="9">
        <f t="shared" ca="1" si="5"/>
        <v>1</v>
      </c>
      <c r="AC17" s="5">
        <f t="shared" ca="1" si="0"/>
        <v>2</v>
      </c>
      <c r="AD17" s="5"/>
      <c r="AE17" s="22">
        <f t="shared" ca="1" si="6"/>
        <v>1</v>
      </c>
      <c r="AF17" s="22"/>
      <c r="AG17" s="22"/>
      <c r="AH17" s="22"/>
      <c r="AI17" s="22"/>
      <c r="AJ17" s="22"/>
      <c r="AK17" s="39" t="str">
        <f>LISTE!A10</f>
        <v>Form</v>
      </c>
      <c r="AL17" s="40" t="s">
        <v>43</v>
      </c>
      <c r="AM17" s="5"/>
      <c r="AN17" s="5"/>
      <c r="AO17" s="5"/>
      <c r="AP17" s="5"/>
    </row>
    <row r="18" spans="1:42">
      <c r="A18" s="17">
        <f t="shared" ca="1" si="1"/>
        <v>10</v>
      </c>
      <c r="B18" s="18">
        <f t="shared" ca="1" si="2"/>
        <v>8</v>
      </c>
      <c r="C18" s="19" t="str">
        <f t="shared" ca="1" si="3"/>
        <v>h</v>
      </c>
      <c r="D18" s="20"/>
      <c r="E18" s="15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6"/>
      <c r="Y18" s="8">
        <f t="shared" ca="1" si="8"/>
        <v>10</v>
      </c>
      <c r="Z18" s="6">
        <f t="shared" ca="1" si="7"/>
        <v>10</v>
      </c>
      <c r="AA18" s="9">
        <f t="shared" ca="1" si="4"/>
        <v>1900</v>
      </c>
      <c r="AB18" s="9">
        <f t="shared" ca="1" si="5"/>
        <v>1</v>
      </c>
      <c r="AC18" s="5">
        <f t="shared" ca="1" si="0"/>
        <v>3</v>
      </c>
      <c r="AD18" s="5"/>
      <c r="AE18" s="22">
        <f t="shared" ca="1" si="6"/>
        <v>1</v>
      </c>
      <c r="AF18" s="22"/>
      <c r="AG18" s="22"/>
      <c r="AH18" s="22"/>
      <c r="AI18" s="22"/>
      <c r="AJ18" s="22"/>
      <c r="AK18" s="39" t="str">
        <f>LISTE!A11</f>
        <v>Férié</v>
      </c>
      <c r="AL18" s="40" t="s">
        <v>37</v>
      </c>
      <c r="AM18" s="5"/>
      <c r="AN18" s="5"/>
      <c r="AO18" s="5"/>
      <c r="AP18" s="5"/>
    </row>
    <row r="19" spans="1:42">
      <c r="A19" s="17">
        <f t="shared" ca="1" si="1"/>
        <v>11</v>
      </c>
      <c r="B19" s="18">
        <f t="shared" ca="1" si="2"/>
        <v>8</v>
      </c>
      <c r="C19" s="19" t="str">
        <f t="shared" ca="1" si="3"/>
        <v>h</v>
      </c>
      <c r="D19" s="20"/>
      <c r="E19" s="15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6"/>
      <c r="Y19" s="8">
        <f t="shared" ca="1" si="8"/>
        <v>11</v>
      </c>
      <c r="Z19" s="6">
        <f t="shared" ca="1" si="7"/>
        <v>11</v>
      </c>
      <c r="AA19" s="9">
        <f t="shared" ca="1" si="4"/>
        <v>1900</v>
      </c>
      <c r="AB19" s="9">
        <f t="shared" ca="1" si="5"/>
        <v>1</v>
      </c>
      <c r="AC19" s="5">
        <f t="shared" ca="1" si="0"/>
        <v>4</v>
      </c>
      <c r="AD19" s="5"/>
      <c r="AE19" s="22">
        <f t="shared" ca="1" si="6"/>
        <v>1</v>
      </c>
      <c r="AF19" s="22"/>
      <c r="AG19" s="22"/>
      <c r="AH19" s="22"/>
      <c r="AI19" s="22"/>
      <c r="AJ19" s="22"/>
      <c r="AK19" s="41" t="str">
        <f>LISTE!A12</f>
        <v>Ram</v>
      </c>
      <c r="AL19" s="42" t="s">
        <v>44</v>
      </c>
      <c r="AM19" s="5"/>
      <c r="AN19" s="5"/>
      <c r="AO19" s="5"/>
      <c r="AP19" s="5"/>
    </row>
    <row r="20" spans="1:42">
      <c r="A20" s="17">
        <f t="shared" ca="1" si="1"/>
        <v>12</v>
      </c>
      <c r="B20" s="18">
        <f t="shared" ca="1" si="2"/>
        <v>8</v>
      </c>
      <c r="C20" s="19" t="str">
        <f t="shared" ca="1" si="3"/>
        <v>h</v>
      </c>
      <c r="D20" s="20"/>
      <c r="E20" s="15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6"/>
      <c r="Y20" s="8">
        <f t="shared" ca="1" si="8"/>
        <v>12</v>
      </c>
      <c r="Z20" s="6">
        <f t="shared" ca="1" si="7"/>
        <v>12</v>
      </c>
      <c r="AA20" s="9">
        <f t="shared" ca="1" si="4"/>
        <v>1900</v>
      </c>
      <c r="AB20" s="9">
        <f t="shared" ca="1" si="5"/>
        <v>1</v>
      </c>
      <c r="AC20" s="5">
        <f t="shared" ca="1" si="0"/>
        <v>5</v>
      </c>
      <c r="AD20" s="5"/>
      <c r="AE20" s="22">
        <f t="shared" ca="1" si="6"/>
        <v>1</v>
      </c>
      <c r="AF20" s="22"/>
      <c r="AG20" s="22"/>
      <c r="AH20" s="22"/>
      <c r="AI20" s="22"/>
      <c r="AJ20" s="22"/>
      <c r="AK20" s="36"/>
      <c r="AL20" s="5"/>
      <c r="AM20" s="5"/>
      <c r="AN20" s="5"/>
      <c r="AO20" s="5"/>
      <c r="AP20" s="5"/>
    </row>
    <row r="21" spans="1:42">
      <c r="A21" s="17">
        <f t="shared" ca="1" si="1"/>
        <v>13</v>
      </c>
      <c r="B21" s="18" t="str">
        <f t="shared" ca="1" si="2"/>
        <v>x</v>
      </c>
      <c r="C21" s="19" t="str">
        <f t="shared" ca="1" si="3"/>
        <v>x</v>
      </c>
      <c r="D21" s="20"/>
      <c r="E21" s="15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6"/>
      <c r="Y21" s="8">
        <f t="shared" ca="1" si="8"/>
        <v>13</v>
      </c>
      <c r="Z21" s="6">
        <f t="shared" ca="1" si="7"/>
        <v>13</v>
      </c>
      <c r="AA21" s="9">
        <f t="shared" ca="1" si="4"/>
        <v>1900</v>
      </c>
      <c r="AB21" s="9">
        <f t="shared" ca="1" si="5"/>
        <v>1</v>
      </c>
      <c r="AC21" s="5">
        <f t="shared" ca="1" si="0"/>
        <v>6</v>
      </c>
      <c r="AD21" s="5"/>
      <c r="AE21" s="22">
        <f t="shared" ca="1" si="6"/>
        <v>0</v>
      </c>
      <c r="AF21" s="22"/>
      <c r="AG21" s="22"/>
      <c r="AH21" s="22"/>
      <c r="AI21" s="22"/>
      <c r="AJ21" s="22"/>
      <c r="AK21" s="36"/>
      <c r="AL21" s="5"/>
      <c r="AM21" s="5"/>
      <c r="AN21" s="5"/>
      <c r="AO21" s="5"/>
      <c r="AP21" s="5"/>
    </row>
    <row r="22" spans="1:42">
      <c r="A22" s="17">
        <f t="shared" ca="1" si="1"/>
        <v>14</v>
      </c>
      <c r="B22" s="18" t="str">
        <f t="shared" ca="1" si="2"/>
        <v>x</v>
      </c>
      <c r="C22" s="19" t="str">
        <f t="shared" ca="1" si="3"/>
        <v>x</v>
      </c>
      <c r="D22" s="20"/>
      <c r="E22" s="15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6"/>
      <c r="Y22" s="8">
        <f t="shared" ca="1" si="8"/>
        <v>14</v>
      </c>
      <c r="Z22" s="6">
        <f t="shared" ca="1" si="7"/>
        <v>14</v>
      </c>
      <c r="AA22" s="9">
        <f t="shared" ca="1" si="4"/>
        <v>1900</v>
      </c>
      <c r="AB22" s="9">
        <f t="shared" ca="1" si="5"/>
        <v>1</v>
      </c>
      <c r="AC22" s="5">
        <f t="shared" ca="1" si="0"/>
        <v>7</v>
      </c>
      <c r="AD22" s="5"/>
      <c r="AE22" s="22">
        <f t="shared" ca="1" si="6"/>
        <v>0</v>
      </c>
      <c r="AF22" s="22"/>
      <c r="AG22" s="22"/>
      <c r="AH22" s="22"/>
      <c r="AI22" s="22"/>
      <c r="AJ22" s="22"/>
      <c r="AK22" s="36"/>
      <c r="AL22" s="5"/>
      <c r="AM22" s="5"/>
      <c r="AN22" s="5"/>
      <c r="AO22" s="5"/>
      <c r="AP22" s="5"/>
    </row>
    <row r="23" spans="1:42">
      <c r="A23" s="17">
        <f t="shared" ca="1" si="1"/>
        <v>15</v>
      </c>
      <c r="B23" s="18">
        <f t="shared" ca="1" si="2"/>
        <v>8</v>
      </c>
      <c r="C23" s="19" t="str">
        <f t="shared" ca="1" si="3"/>
        <v>h</v>
      </c>
      <c r="D23" s="20"/>
      <c r="E23" s="15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6"/>
      <c r="Y23" s="8">
        <f t="shared" ca="1" si="8"/>
        <v>15</v>
      </c>
      <c r="Z23" s="6">
        <f t="shared" ca="1" si="7"/>
        <v>15</v>
      </c>
      <c r="AA23" s="9">
        <f t="shared" ca="1" si="4"/>
        <v>1900</v>
      </c>
      <c r="AB23" s="9">
        <f t="shared" ca="1" si="5"/>
        <v>1</v>
      </c>
      <c r="AC23" s="5">
        <f t="shared" ca="1" si="0"/>
        <v>1</v>
      </c>
      <c r="AD23" s="5"/>
      <c r="AE23" s="22">
        <f t="shared" ca="1" si="6"/>
        <v>1</v>
      </c>
      <c r="AF23" s="22"/>
      <c r="AG23" s="22"/>
      <c r="AH23" s="22"/>
      <c r="AI23" s="22"/>
      <c r="AJ23" s="22"/>
      <c r="AK23" s="36"/>
      <c r="AL23" s="5"/>
      <c r="AM23" s="5"/>
      <c r="AN23" s="5"/>
      <c r="AO23" s="5"/>
      <c r="AP23" s="5"/>
    </row>
    <row r="24" spans="1:42">
      <c r="A24" s="17">
        <f t="shared" ca="1" si="1"/>
        <v>16</v>
      </c>
      <c r="B24" s="18">
        <f t="shared" ca="1" si="2"/>
        <v>8</v>
      </c>
      <c r="C24" s="19" t="str">
        <f t="shared" ca="1" si="3"/>
        <v>h</v>
      </c>
      <c r="D24" s="20"/>
      <c r="E24" s="15"/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6"/>
      <c r="Y24" s="8">
        <f t="shared" ca="1" si="8"/>
        <v>16</v>
      </c>
      <c r="Z24" s="6">
        <f t="shared" ca="1" si="7"/>
        <v>16</v>
      </c>
      <c r="AA24" s="9">
        <f t="shared" ca="1" si="4"/>
        <v>1900</v>
      </c>
      <c r="AB24" s="9">
        <f t="shared" ca="1" si="5"/>
        <v>1</v>
      </c>
      <c r="AC24" s="5">
        <f t="shared" ca="1" si="0"/>
        <v>2</v>
      </c>
      <c r="AD24" s="5"/>
      <c r="AE24" s="22">
        <f t="shared" ca="1" si="6"/>
        <v>1</v>
      </c>
      <c r="AF24" s="22"/>
      <c r="AG24" s="22"/>
      <c r="AH24" s="22"/>
      <c r="AI24" s="22"/>
      <c r="AJ24" s="22"/>
      <c r="AK24" s="36"/>
      <c r="AL24" s="5"/>
      <c r="AM24" s="5"/>
      <c r="AN24" s="5"/>
      <c r="AO24" s="5"/>
      <c r="AP24" s="5"/>
    </row>
    <row r="25" spans="1:42">
      <c r="A25" s="17">
        <f t="shared" ca="1" si="1"/>
        <v>17</v>
      </c>
      <c r="B25" s="18">
        <f t="shared" ca="1" si="2"/>
        <v>8</v>
      </c>
      <c r="C25" s="19" t="str">
        <f t="shared" ca="1" si="3"/>
        <v>h</v>
      </c>
      <c r="D25" s="20"/>
      <c r="E25" s="15"/>
      <c r="F25" s="14"/>
      <c r="G25" s="14"/>
      <c r="H25" s="14"/>
      <c r="I25" s="14"/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14"/>
      <c r="X25" s="16"/>
      <c r="Y25" s="8">
        <f t="shared" ca="1" si="8"/>
        <v>17</v>
      </c>
      <c r="Z25" s="6">
        <f t="shared" ca="1" si="7"/>
        <v>17</v>
      </c>
      <c r="AA25" s="9">
        <f t="shared" ca="1" si="4"/>
        <v>1900</v>
      </c>
      <c r="AB25" s="9">
        <f t="shared" ca="1" si="5"/>
        <v>1</v>
      </c>
      <c r="AC25" s="5">
        <f t="shared" ca="1" si="0"/>
        <v>3</v>
      </c>
      <c r="AD25" s="5"/>
      <c r="AE25" s="22">
        <f t="shared" ca="1" si="6"/>
        <v>1</v>
      </c>
      <c r="AF25" s="22"/>
      <c r="AG25" s="22"/>
      <c r="AH25" s="22"/>
      <c r="AI25" s="22"/>
      <c r="AJ25" s="22"/>
      <c r="AK25" s="36"/>
      <c r="AL25" s="5"/>
      <c r="AM25" s="5"/>
      <c r="AN25" s="5"/>
      <c r="AO25" s="5"/>
      <c r="AP25" s="5"/>
    </row>
    <row r="26" spans="1:42">
      <c r="A26" s="17">
        <f t="shared" ca="1" si="1"/>
        <v>18</v>
      </c>
      <c r="B26" s="18">
        <f t="shared" ca="1" si="2"/>
        <v>8</v>
      </c>
      <c r="C26" s="19" t="str">
        <f t="shared" ca="1" si="3"/>
        <v>h</v>
      </c>
      <c r="D26" s="20"/>
      <c r="E26" s="15"/>
      <c r="F26" s="14"/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6"/>
      <c r="Y26" s="8">
        <f t="shared" ca="1" si="8"/>
        <v>18</v>
      </c>
      <c r="Z26" s="6">
        <f t="shared" ca="1" si="7"/>
        <v>18</v>
      </c>
      <c r="AA26" s="9">
        <f t="shared" ca="1" si="4"/>
        <v>1900</v>
      </c>
      <c r="AB26" s="9">
        <f t="shared" ca="1" si="5"/>
        <v>1</v>
      </c>
      <c r="AC26" s="5">
        <f t="shared" ca="1" si="0"/>
        <v>4</v>
      </c>
      <c r="AD26" s="5"/>
      <c r="AE26" s="22">
        <f t="shared" ca="1" si="6"/>
        <v>1</v>
      </c>
      <c r="AF26" s="22"/>
      <c r="AG26" s="22"/>
      <c r="AH26" s="22"/>
      <c r="AI26" s="22"/>
      <c r="AJ26" s="22"/>
      <c r="AK26" s="36"/>
      <c r="AL26" s="5"/>
      <c r="AM26" s="5"/>
      <c r="AN26" s="5"/>
      <c r="AO26" s="5"/>
      <c r="AP26" s="5"/>
    </row>
    <row r="27" spans="1:42">
      <c r="A27" s="17">
        <f t="shared" ca="1" si="1"/>
        <v>19</v>
      </c>
      <c r="B27" s="18">
        <f t="shared" ca="1" si="2"/>
        <v>8</v>
      </c>
      <c r="C27" s="19" t="str">
        <f t="shared" ca="1" si="3"/>
        <v>h</v>
      </c>
      <c r="D27" s="20"/>
      <c r="E27" s="15"/>
      <c r="F27" s="14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6"/>
      <c r="Y27" s="8">
        <f t="shared" ca="1" si="8"/>
        <v>19</v>
      </c>
      <c r="Z27" s="6">
        <f t="shared" ca="1" si="7"/>
        <v>19</v>
      </c>
      <c r="AA27" s="9">
        <f t="shared" ca="1" si="4"/>
        <v>1900</v>
      </c>
      <c r="AB27" s="9">
        <f t="shared" ca="1" si="5"/>
        <v>1</v>
      </c>
      <c r="AC27" s="5">
        <f ca="1">WEEKDAY(Y27,1)</f>
        <v>5</v>
      </c>
      <c r="AD27" s="5"/>
      <c r="AE27" s="22">
        <f t="shared" ca="1" si="6"/>
        <v>1</v>
      </c>
      <c r="AF27" s="22"/>
      <c r="AG27" s="22"/>
      <c r="AH27" s="22"/>
      <c r="AI27" s="22"/>
      <c r="AJ27" s="22"/>
      <c r="AK27" s="5"/>
      <c r="AL27" s="5"/>
      <c r="AM27" s="5"/>
      <c r="AN27" s="5"/>
      <c r="AO27" s="5"/>
      <c r="AP27" s="5"/>
    </row>
    <row r="28" spans="1:42">
      <c r="A28" s="17">
        <f t="shared" ca="1" si="1"/>
        <v>20</v>
      </c>
      <c r="B28" s="18" t="str">
        <f t="shared" ca="1" si="2"/>
        <v>x</v>
      </c>
      <c r="C28" s="19" t="str">
        <f t="shared" ca="1" si="3"/>
        <v>x</v>
      </c>
      <c r="D28" s="20"/>
      <c r="E28" s="15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6"/>
      <c r="Y28" s="8">
        <f t="shared" ca="1" si="8"/>
        <v>20</v>
      </c>
      <c r="Z28" s="6">
        <f t="shared" ca="1" si="7"/>
        <v>20</v>
      </c>
      <c r="AA28" s="9">
        <f t="shared" ca="1" si="4"/>
        <v>1900</v>
      </c>
      <c r="AB28" s="9">
        <f t="shared" ca="1" si="5"/>
        <v>1</v>
      </c>
      <c r="AC28" s="5">
        <f t="shared" ref="AC28:AC38" ca="1" si="9">WEEKDAY(Y28,1)</f>
        <v>6</v>
      </c>
      <c r="AD28" s="5"/>
      <c r="AE28" s="22">
        <f t="shared" ca="1" si="6"/>
        <v>0</v>
      </c>
      <c r="AF28" s="22"/>
      <c r="AG28" s="22"/>
      <c r="AH28" s="22"/>
      <c r="AI28" s="22"/>
      <c r="AJ28" s="22"/>
      <c r="AK28" s="5"/>
      <c r="AL28" s="5"/>
      <c r="AM28" s="5"/>
      <c r="AN28" s="5"/>
      <c r="AO28" s="5"/>
      <c r="AP28" s="5"/>
    </row>
    <row r="29" spans="1:42">
      <c r="A29" s="17">
        <f t="shared" ca="1" si="1"/>
        <v>21</v>
      </c>
      <c r="B29" s="18" t="str">
        <f t="shared" ca="1" si="2"/>
        <v>x</v>
      </c>
      <c r="C29" s="19" t="str">
        <f t="shared" ca="1" si="3"/>
        <v>x</v>
      </c>
      <c r="D29" s="20"/>
      <c r="E29" s="15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6"/>
      <c r="Y29" s="8">
        <f t="shared" ca="1" si="8"/>
        <v>21</v>
      </c>
      <c r="Z29" s="6">
        <f t="shared" ca="1" si="7"/>
        <v>21</v>
      </c>
      <c r="AA29" s="9">
        <f t="shared" ca="1" si="4"/>
        <v>1900</v>
      </c>
      <c r="AB29" s="9">
        <f t="shared" ca="1" si="5"/>
        <v>1</v>
      </c>
      <c r="AC29" s="5">
        <f t="shared" ca="1" si="9"/>
        <v>7</v>
      </c>
      <c r="AD29" s="5"/>
      <c r="AE29" s="22">
        <f t="shared" ca="1" si="6"/>
        <v>0</v>
      </c>
      <c r="AF29" s="22"/>
      <c r="AG29" s="22"/>
      <c r="AH29" s="22"/>
      <c r="AI29" s="22"/>
      <c r="AJ29" s="22"/>
      <c r="AK29" s="5"/>
      <c r="AL29" s="5"/>
      <c r="AM29" s="5"/>
      <c r="AN29" s="5"/>
      <c r="AO29" s="5"/>
      <c r="AP29" s="5"/>
    </row>
    <row r="30" spans="1:42">
      <c r="A30" s="17">
        <f t="shared" ca="1" si="1"/>
        <v>22</v>
      </c>
      <c r="B30" s="18">
        <f t="shared" ca="1" si="2"/>
        <v>8</v>
      </c>
      <c r="C30" s="19" t="str">
        <f t="shared" ca="1" si="3"/>
        <v>h</v>
      </c>
      <c r="D30" s="20"/>
      <c r="E30" s="15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6"/>
      <c r="Y30" s="8">
        <f t="shared" ca="1" si="8"/>
        <v>22</v>
      </c>
      <c r="Z30" s="6">
        <f t="shared" ca="1" si="7"/>
        <v>22</v>
      </c>
      <c r="AA30" s="9">
        <f t="shared" ca="1" si="4"/>
        <v>1900</v>
      </c>
      <c r="AB30" s="9">
        <f t="shared" ca="1" si="5"/>
        <v>1</v>
      </c>
      <c r="AC30" s="5">
        <f t="shared" ca="1" si="9"/>
        <v>1</v>
      </c>
      <c r="AD30" s="5"/>
      <c r="AE30" s="22">
        <f t="shared" ca="1" si="6"/>
        <v>1</v>
      </c>
      <c r="AF30" s="22"/>
      <c r="AG30" s="22"/>
      <c r="AH30" s="22"/>
      <c r="AI30" s="22"/>
      <c r="AJ30" s="22"/>
      <c r="AK30" s="5"/>
      <c r="AL30" s="5"/>
      <c r="AM30" s="5"/>
      <c r="AN30" s="5"/>
      <c r="AO30" s="5"/>
      <c r="AP30" s="5"/>
    </row>
    <row r="31" spans="1:42">
      <c r="A31" s="17">
        <f t="shared" ca="1" si="1"/>
        <v>23</v>
      </c>
      <c r="B31" s="18">
        <f t="shared" ca="1" si="2"/>
        <v>8</v>
      </c>
      <c r="C31" s="19" t="str">
        <f t="shared" ca="1" si="3"/>
        <v>h</v>
      </c>
      <c r="D31" s="20"/>
      <c r="E31" s="15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6"/>
      <c r="Y31" s="8">
        <f t="shared" ca="1" si="8"/>
        <v>23</v>
      </c>
      <c r="Z31" s="6">
        <f t="shared" ca="1" si="7"/>
        <v>23</v>
      </c>
      <c r="AA31" s="9">
        <f t="shared" ca="1" si="4"/>
        <v>1900</v>
      </c>
      <c r="AB31" s="9">
        <f t="shared" ca="1" si="5"/>
        <v>1</v>
      </c>
      <c r="AC31" s="5">
        <f t="shared" ca="1" si="9"/>
        <v>2</v>
      </c>
      <c r="AD31" s="5"/>
      <c r="AE31" s="22">
        <f t="shared" ca="1" si="6"/>
        <v>1</v>
      </c>
      <c r="AF31" s="22"/>
      <c r="AG31" s="22"/>
      <c r="AH31" s="22"/>
      <c r="AI31" s="22"/>
      <c r="AJ31" s="22"/>
      <c r="AK31" s="5"/>
      <c r="AL31" s="5"/>
      <c r="AM31" s="5"/>
      <c r="AN31" s="5"/>
      <c r="AO31" s="5"/>
      <c r="AP31" s="5"/>
    </row>
    <row r="32" spans="1:42">
      <c r="A32" s="17">
        <f t="shared" ca="1" si="1"/>
        <v>24</v>
      </c>
      <c r="B32" s="18">
        <f t="shared" ca="1" si="2"/>
        <v>8</v>
      </c>
      <c r="C32" s="19" t="str">
        <f t="shared" ca="1" si="3"/>
        <v>h</v>
      </c>
      <c r="D32" s="20"/>
      <c r="E32" s="15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6"/>
      <c r="Y32" s="8">
        <f t="shared" ca="1" si="8"/>
        <v>24</v>
      </c>
      <c r="Z32" s="6">
        <f t="shared" ca="1" si="7"/>
        <v>24</v>
      </c>
      <c r="AA32" s="9">
        <f t="shared" ca="1" si="4"/>
        <v>1900</v>
      </c>
      <c r="AB32" s="9">
        <f t="shared" ca="1" si="5"/>
        <v>1</v>
      </c>
      <c r="AC32" s="5">
        <f t="shared" ca="1" si="9"/>
        <v>3</v>
      </c>
      <c r="AD32" s="5"/>
      <c r="AE32" s="22">
        <f t="shared" ca="1" si="6"/>
        <v>1</v>
      </c>
      <c r="AF32" s="22"/>
      <c r="AG32" s="22"/>
      <c r="AH32" s="22"/>
      <c r="AI32" s="22"/>
      <c r="AJ32" s="22"/>
      <c r="AK32" s="5"/>
      <c r="AL32" s="5"/>
      <c r="AM32" s="5"/>
      <c r="AN32" s="5"/>
      <c r="AO32" s="5"/>
      <c r="AP32" s="5"/>
    </row>
    <row r="33" spans="1:42">
      <c r="A33" s="17">
        <f t="shared" ca="1" si="1"/>
        <v>25</v>
      </c>
      <c r="B33" s="18">
        <f ca="1">IF(OR(AC33=6,AC33=7),"x",IF(E33="",8,IF(AND(E33="Rtrd",D33&lt;&gt;""),(8-D33),IF(OR(E33="ca",E33="cm",E33="cp",E33="abs",E33="cs",E33="rtrd",E33="Form",E33="Férié"),0,IF(E33="1/2cp",4,IF(OR(E33="Miss"),8,IF(E33="Ram",7,"")))))))</f>
        <v>8</v>
      </c>
      <c r="C33" s="19" t="str">
        <f t="shared" ca="1" si="3"/>
        <v>h</v>
      </c>
      <c r="D33" s="20"/>
      <c r="E33" s="15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6"/>
      <c r="Y33" s="8">
        <f t="shared" ca="1" si="8"/>
        <v>25</v>
      </c>
      <c r="Z33" s="6">
        <f t="shared" ca="1" si="7"/>
        <v>25</v>
      </c>
      <c r="AA33" s="9">
        <f t="shared" ca="1" si="4"/>
        <v>1900</v>
      </c>
      <c r="AB33" s="9">
        <f t="shared" ca="1" si="5"/>
        <v>1</v>
      </c>
      <c r="AC33" s="5">
        <f t="shared" ca="1" si="9"/>
        <v>4</v>
      </c>
      <c r="AD33" s="5"/>
      <c r="AE33" s="22">
        <f t="shared" ca="1" si="6"/>
        <v>1</v>
      </c>
      <c r="AF33" s="22"/>
      <c r="AG33" s="22"/>
      <c r="AH33" s="22"/>
      <c r="AI33" s="22"/>
      <c r="AJ33" s="22"/>
      <c r="AK33" s="5"/>
      <c r="AL33" s="5"/>
      <c r="AM33" s="5"/>
      <c r="AN33" s="5"/>
      <c r="AO33" s="5"/>
      <c r="AP33" s="5"/>
    </row>
    <row r="34" spans="1:42">
      <c r="A34" s="17">
        <f t="shared" ca="1" si="1"/>
        <v>26</v>
      </c>
      <c r="B34" s="18" t="str">
        <f ca="1">IF(OR(AC34=6,AC34=7,A34&gt;20),"x",IF(E34="",8,IF(AND(E34="Rtrd",D34&lt;&gt;""),(8-D34),IF(OR(E34="ca",E34="cm",E34="cp",E34="abs",E34="cs",E34="rtrd",E34="Form",E34="Férié"),0,IF(E34="1/2cp",4,IF(OR(E34="Miss"),8,IF(E34="Ram",7,"")))))))</f>
        <v>x</v>
      </c>
      <c r="C34" s="19" t="str">
        <f t="shared" ca="1" si="3"/>
        <v>x</v>
      </c>
      <c r="D34" s="20"/>
      <c r="E34" s="15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6"/>
      <c r="Y34" s="8">
        <f t="shared" ca="1" si="8"/>
        <v>26</v>
      </c>
      <c r="Z34" s="6">
        <f t="shared" ca="1" si="7"/>
        <v>26</v>
      </c>
      <c r="AA34" s="9">
        <f t="shared" ca="1" si="4"/>
        <v>1900</v>
      </c>
      <c r="AB34" s="9">
        <f t="shared" ca="1" si="5"/>
        <v>1</v>
      </c>
      <c r="AC34" s="5">
        <f t="shared" ca="1" si="9"/>
        <v>5</v>
      </c>
      <c r="AD34" s="5"/>
      <c r="AE34" s="22">
        <f t="shared" ca="1" si="6"/>
        <v>0</v>
      </c>
      <c r="AF34" s="22"/>
      <c r="AG34" s="22"/>
      <c r="AH34" s="22"/>
      <c r="AI34" s="22"/>
      <c r="AJ34" s="22"/>
      <c r="AK34" s="5"/>
      <c r="AL34" s="5"/>
      <c r="AM34" s="5"/>
      <c r="AN34" s="5"/>
      <c r="AO34" s="5"/>
      <c r="AP34" s="5"/>
    </row>
    <row r="35" spans="1:42">
      <c r="A35" s="17">
        <f t="shared" ca="1" si="1"/>
        <v>27</v>
      </c>
      <c r="B35" s="18" t="str">
        <f t="shared" ref="B35:B38" ca="1" si="10">IF(OR(AC35=6,AC35=7,A35&gt;20),"x",IF(E35="",8,IF(AND(E35="Rtrd",D35&lt;&gt;""),(8-D35),IF(OR(E35="ca",E35="cm",E35="cp",E35="abs",E35="cs",E35="rtrd",E35="Form",E35="Férié"),0,IF(E35="1/2cp",4,IF(OR(E35="Miss"),8,IF(E35="Ram",7,"")))))))</f>
        <v>x</v>
      </c>
      <c r="C35" s="19" t="str">
        <f t="shared" ca="1" si="3"/>
        <v>x</v>
      </c>
      <c r="D35" s="20"/>
      <c r="E35" s="15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6"/>
      <c r="Y35" s="8">
        <f t="shared" ca="1" si="8"/>
        <v>27</v>
      </c>
      <c r="Z35" s="6">
        <f t="shared" ca="1" si="7"/>
        <v>27</v>
      </c>
      <c r="AA35" s="9">
        <f t="shared" ca="1" si="4"/>
        <v>1900</v>
      </c>
      <c r="AB35" s="9">
        <f t="shared" ca="1" si="5"/>
        <v>1</v>
      </c>
      <c r="AC35" s="5">
        <f t="shared" ca="1" si="9"/>
        <v>6</v>
      </c>
      <c r="AD35" s="5"/>
      <c r="AE35" s="22">
        <f t="shared" ca="1" si="6"/>
        <v>0</v>
      </c>
      <c r="AF35" s="22"/>
      <c r="AG35" s="22"/>
      <c r="AH35" s="22"/>
      <c r="AI35" s="22"/>
      <c r="AJ35" s="22"/>
      <c r="AK35" s="5"/>
      <c r="AL35" s="5"/>
      <c r="AM35" s="5"/>
      <c r="AN35" s="5"/>
      <c r="AO35" s="5"/>
      <c r="AP35" s="5"/>
    </row>
    <row r="36" spans="1:42">
      <c r="A36" s="17">
        <f t="shared" ca="1" si="1"/>
        <v>28</v>
      </c>
      <c r="B36" s="18" t="str">
        <f t="shared" ca="1" si="10"/>
        <v>x</v>
      </c>
      <c r="C36" s="19" t="str">
        <f t="shared" ca="1" si="3"/>
        <v>x</v>
      </c>
      <c r="D36" s="20"/>
      <c r="E36" s="15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6"/>
      <c r="Y36" s="8">
        <f t="shared" ca="1" si="8"/>
        <v>28</v>
      </c>
      <c r="Z36" s="6">
        <f t="shared" ca="1" si="7"/>
        <v>28</v>
      </c>
      <c r="AA36" s="9">
        <f t="shared" ca="1" si="4"/>
        <v>1900</v>
      </c>
      <c r="AB36" s="9">
        <f t="shared" ca="1" si="5"/>
        <v>1</v>
      </c>
      <c r="AC36" s="5">
        <f t="shared" ca="1" si="9"/>
        <v>7</v>
      </c>
      <c r="AD36" s="5"/>
      <c r="AE36" s="22">
        <f t="shared" ca="1" si="6"/>
        <v>0</v>
      </c>
      <c r="AF36" s="22"/>
      <c r="AG36" s="22"/>
      <c r="AH36" s="22"/>
      <c r="AI36" s="22"/>
      <c r="AJ36" s="22"/>
      <c r="AK36" s="5"/>
      <c r="AL36" s="5"/>
      <c r="AM36" s="5"/>
      <c r="AN36" s="5"/>
      <c r="AO36" s="5"/>
      <c r="AP36" s="5"/>
    </row>
    <row r="37" spans="1:42">
      <c r="A37" s="17">
        <f t="shared" ca="1" si="1"/>
        <v>29</v>
      </c>
      <c r="B37" s="18" t="str">
        <f t="shared" ca="1" si="10"/>
        <v>x</v>
      </c>
      <c r="C37" s="19" t="str">
        <f t="shared" ca="1" si="3"/>
        <v>x</v>
      </c>
      <c r="D37" s="20"/>
      <c r="E37" s="15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6"/>
      <c r="Y37" s="8">
        <f t="shared" ca="1" si="8"/>
        <v>29</v>
      </c>
      <c r="Z37" s="6">
        <f t="shared" ca="1" si="7"/>
        <v>29</v>
      </c>
      <c r="AA37" s="9">
        <f t="shared" ca="1" si="4"/>
        <v>1900</v>
      </c>
      <c r="AB37" s="9">
        <f t="shared" ca="1" si="5"/>
        <v>1</v>
      </c>
      <c r="AC37" s="5">
        <f t="shared" ca="1" si="9"/>
        <v>1</v>
      </c>
      <c r="AD37" s="5"/>
      <c r="AE37" s="22">
        <f t="shared" ca="1" si="6"/>
        <v>0</v>
      </c>
      <c r="AF37" s="22"/>
      <c r="AG37" s="22"/>
      <c r="AH37" s="22"/>
      <c r="AI37" s="22"/>
      <c r="AJ37" s="22"/>
      <c r="AK37" s="5"/>
      <c r="AL37" s="5"/>
      <c r="AM37" s="5"/>
      <c r="AN37" s="5"/>
      <c r="AO37" s="5"/>
      <c r="AP37" s="5"/>
    </row>
    <row r="38" spans="1:42">
      <c r="A38" s="17">
        <f t="shared" ca="1" si="1"/>
        <v>30</v>
      </c>
      <c r="B38" s="18" t="str">
        <f t="shared" ca="1" si="10"/>
        <v>x</v>
      </c>
      <c r="C38" s="19" t="str">
        <f t="shared" ca="1" si="3"/>
        <v>x</v>
      </c>
      <c r="D38" s="20"/>
      <c r="E38" s="15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6"/>
      <c r="Y38" s="8">
        <f t="shared" ca="1" si="8"/>
        <v>30</v>
      </c>
      <c r="Z38" s="6">
        <f t="shared" ca="1" si="7"/>
        <v>30</v>
      </c>
      <c r="AA38" s="9">
        <f t="shared" ca="1" si="4"/>
        <v>1900</v>
      </c>
      <c r="AB38" s="9">
        <f t="shared" ca="1" si="5"/>
        <v>1</v>
      </c>
      <c r="AC38" s="5">
        <f t="shared" ca="1" si="9"/>
        <v>2</v>
      </c>
      <c r="AD38" s="5"/>
      <c r="AE38" s="22">
        <f t="shared" ca="1" si="6"/>
        <v>0</v>
      </c>
      <c r="AF38" s="22"/>
      <c r="AG38" s="22"/>
      <c r="AH38" s="22"/>
      <c r="AI38" s="22"/>
      <c r="AJ38" s="22"/>
      <c r="AK38" s="5"/>
      <c r="AL38" s="5"/>
      <c r="AM38" s="5"/>
      <c r="AN38" s="5"/>
      <c r="AO38" s="5"/>
      <c r="AP38" s="5"/>
    </row>
    <row r="39" spans="1:42" ht="11.25" customHeight="1">
      <c r="A39" s="116" t="s">
        <v>9</v>
      </c>
      <c r="B39" s="83">
        <f ca="1">SUM(B8:B38)</f>
        <v>143</v>
      </c>
      <c r="C39" s="118" t="str">
        <f ca="1">IF(B39&gt;=0,"h","")</f>
        <v>h</v>
      </c>
      <c r="D39" s="51"/>
      <c r="E39" s="51"/>
      <c r="F39" s="51"/>
      <c r="G39" s="51"/>
      <c r="H39" s="51"/>
      <c r="I39" s="51"/>
      <c r="J39" s="51"/>
      <c r="K39" s="51"/>
      <c r="L39" s="51"/>
      <c r="M39" s="51"/>
      <c r="N39" s="51"/>
      <c r="O39" s="51"/>
      <c r="P39" s="51"/>
      <c r="Q39" s="51"/>
      <c r="R39" s="51"/>
      <c r="S39" s="51"/>
      <c r="T39" s="51"/>
      <c r="U39" s="51"/>
      <c r="V39" s="51"/>
      <c r="W39" s="51"/>
      <c r="X39" s="68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</row>
    <row r="40" spans="1:42" ht="18" customHeight="1" thickBot="1">
      <c r="A40" s="117"/>
      <c r="B40" s="84"/>
      <c r="C40" s="119"/>
      <c r="D40" s="52"/>
      <c r="E40" s="52"/>
      <c r="F40" s="52"/>
      <c r="G40" s="52"/>
      <c r="H40" s="52"/>
      <c r="I40" s="52"/>
      <c r="J40" s="52"/>
      <c r="K40" s="52"/>
      <c r="L40" s="52"/>
      <c r="M40" s="52"/>
      <c r="N40" s="52"/>
      <c r="O40" s="52"/>
      <c r="P40" s="52"/>
      <c r="Q40" s="52"/>
      <c r="R40" s="52"/>
      <c r="S40" s="52"/>
      <c r="T40" s="52"/>
      <c r="U40" s="52"/>
      <c r="V40" s="52"/>
      <c r="W40" s="52"/>
      <c r="X40" s="69"/>
      <c r="Y40" s="5"/>
      <c r="Z40" s="5"/>
      <c r="AA40" s="5"/>
      <c r="AB40" s="5"/>
      <c r="AC40" s="5"/>
      <c r="AD40" s="5"/>
      <c r="AE40" s="22">
        <f ca="1">SUM(AE8:AE39)</f>
        <v>18</v>
      </c>
      <c r="AF40" s="22"/>
      <c r="AG40" s="22"/>
      <c r="AH40" s="22"/>
      <c r="AI40" s="22"/>
      <c r="AJ40" s="22"/>
      <c r="AK40" s="5"/>
      <c r="AL40" s="5"/>
      <c r="AM40" s="5"/>
      <c r="AN40" s="5"/>
      <c r="AO40" s="5"/>
      <c r="AP40" s="5"/>
    </row>
    <row r="41" spans="1:42" ht="15.75" thickTop="1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/>
      <c r="AN41" s="5"/>
      <c r="AO41" s="5"/>
      <c r="AP41" s="5"/>
    </row>
    <row r="42" spans="1:42">
      <c r="A42" s="21"/>
      <c r="B42" s="21"/>
      <c r="C42" s="115" t="str">
        <f ca="1">IF(AE40&gt;1,CONCATENATE(AE40," Paniers"),IF(AE40=1,CONCATENATE(AE40," Panier"),""))</f>
        <v>18 Paniers</v>
      </c>
      <c r="D42" s="115"/>
      <c r="E42" s="115"/>
      <c r="F42" s="2"/>
      <c r="G42" s="2"/>
      <c r="H42" s="2"/>
      <c r="I42" s="2"/>
      <c r="J42" s="2"/>
      <c r="K42" s="2"/>
      <c r="L42" s="2"/>
      <c r="M42" s="2"/>
      <c r="N42" s="2"/>
      <c r="O42" s="21"/>
      <c r="P42" s="21"/>
      <c r="Q42" s="21"/>
      <c r="R42" s="21"/>
      <c r="S42" s="21"/>
      <c r="T42" s="21"/>
      <c r="U42" s="2"/>
      <c r="V42" s="2"/>
      <c r="W42" s="2"/>
      <c r="X42" s="2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</row>
    <row r="43" spans="1:42">
      <c r="A43" s="114" t="s">
        <v>10</v>
      </c>
      <c r="B43" s="114"/>
      <c r="C43" s="114"/>
      <c r="D43" s="114"/>
      <c r="E43" s="2"/>
      <c r="F43" s="2"/>
      <c r="G43" s="2"/>
      <c r="H43" s="2"/>
      <c r="I43" s="2"/>
      <c r="J43" s="2"/>
      <c r="K43" s="2"/>
      <c r="L43" s="2"/>
      <c r="M43" s="2"/>
      <c r="N43" s="2"/>
      <c r="O43" s="114" t="s">
        <v>11</v>
      </c>
      <c r="P43" s="114"/>
      <c r="Q43" s="114"/>
      <c r="R43" s="114"/>
      <c r="S43" s="114"/>
      <c r="T43" s="114"/>
      <c r="U43" s="2"/>
      <c r="V43" s="2"/>
      <c r="W43" s="2"/>
      <c r="X43" s="2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5"/>
    </row>
    <row r="44" spans="1:42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</row>
    <row r="45" spans="1:42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5"/>
    </row>
    <row r="46" spans="1:42" ht="3" hidden="1" customHeight="1" thickBot="1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5"/>
    </row>
    <row r="47" spans="1:42" hidden="1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5"/>
    </row>
    <row r="48" spans="1:42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</row>
    <row r="49" spans="1:42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</row>
  </sheetData>
  <sheetProtection password="B80F" sheet="1" objects="1" scenarios="1" selectLockedCells="1" sort="0" autoFilter="0"/>
  <dataConsolidate/>
  <mergeCells count="65">
    <mergeCell ref="A43:D43"/>
    <mergeCell ref="O43:T43"/>
    <mergeCell ref="C42:E42"/>
    <mergeCell ref="U39:U40"/>
    <mergeCell ref="V39:V40"/>
    <mergeCell ref="P39:P40"/>
    <mergeCell ref="Q39:Q40"/>
    <mergeCell ref="J39:J40"/>
    <mergeCell ref="T39:T40"/>
    <mergeCell ref="D39:D40"/>
    <mergeCell ref="A39:A40"/>
    <mergeCell ref="C39:C40"/>
    <mergeCell ref="H39:H40"/>
    <mergeCell ref="E39:E40"/>
    <mergeCell ref="F39:F40"/>
    <mergeCell ref="T5:X5"/>
    <mergeCell ref="O39:O40"/>
    <mergeCell ref="AK8:AM8"/>
    <mergeCell ref="W39:W40"/>
    <mergeCell ref="L6:S6"/>
    <mergeCell ref="L39:L40"/>
    <mergeCell ref="N39:N40"/>
    <mergeCell ref="S39:S40"/>
    <mergeCell ref="AF7:AI7"/>
    <mergeCell ref="AF9:AI9"/>
    <mergeCell ref="AF10:AI10"/>
    <mergeCell ref="AK5:AL5"/>
    <mergeCell ref="R39:R40"/>
    <mergeCell ref="J6:J7"/>
    <mergeCell ref="M39:M40"/>
    <mergeCell ref="I39:I40"/>
    <mergeCell ref="K6:K7"/>
    <mergeCell ref="T6:X7"/>
    <mergeCell ref="R3:S3"/>
    <mergeCell ref="B39:B40"/>
    <mergeCell ref="B6:C7"/>
    <mergeCell ref="G39:G40"/>
    <mergeCell ref="A1:C1"/>
    <mergeCell ref="A2:C2"/>
    <mergeCell ref="A3:D3"/>
    <mergeCell ref="F6:F7"/>
    <mergeCell ref="G6:G7"/>
    <mergeCell ref="A6:A7"/>
    <mergeCell ref="H6:H7"/>
    <mergeCell ref="D2:H2"/>
    <mergeCell ref="D6:E6"/>
    <mergeCell ref="E3:H3"/>
    <mergeCell ref="A5:D5"/>
    <mergeCell ref="I6:I7"/>
    <mergeCell ref="AJ1:AL1"/>
    <mergeCell ref="K39:K40"/>
    <mergeCell ref="I1:P3"/>
    <mergeCell ref="M5:P5"/>
    <mergeCell ref="Q1:X1"/>
    <mergeCell ref="X39:X40"/>
    <mergeCell ref="I5:L5"/>
    <mergeCell ref="Q4:X4"/>
    <mergeCell ref="A4:P4"/>
    <mergeCell ref="S2:X2"/>
    <mergeCell ref="Q2:R2"/>
    <mergeCell ref="Q5:S5"/>
    <mergeCell ref="U3:X3"/>
    <mergeCell ref="AK3:AL4"/>
    <mergeCell ref="D1:H1"/>
    <mergeCell ref="E5:H5"/>
  </mergeCells>
  <conditionalFormatting sqref="Y8">
    <cfRule type="containsText" dxfId="41" priority="58" stopIfTrue="1" operator="containsText" text="samedi">
      <formula>NOT(ISERROR(SEARCH("samedi",Y8)))</formula>
    </cfRule>
  </conditionalFormatting>
  <conditionalFormatting sqref="B8:B38">
    <cfRule type="containsText" dxfId="40" priority="55" operator="containsText" text="x">
      <formula>NOT(ISERROR(SEARCH("x",B8)))</formula>
    </cfRule>
  </conditionalFormatting>
  <conditionalFormatting sqref="C8:C38">
    <cfRule type="containsText" dxfId="39" priority="54" operator="containsText" text="x">
      <formula>NOT(ISERROR(SEARCH("x",C8)))</formula>
    </cfRule>
  </conditionalFormatting>
  <conditionalFormatting sqref="D8:E8">
    <cfRule type="expression" dxfId="38" priority="46">
      <formula>B8="x"</formula>
    </cfRule>
  </conditionalFormatting>
  <conditionalFormatting sqref="D9:E9">
    <cfRule type="expression" dxfId="37" priority="45" stopIfTrue="1">
      <formula>B9="x"</formula>
    </cfRule>
  </conditionalFormatting>
  <conditionalFormatting sqref="D10:E10">
    <cfRule type="expression" dxfId="36" priority="44" stopIfTrue="1">
      <formula>$B$10="x"</formula>
    </cfRule>
  </conditionalFormatting>
  <conditionalFormatting sqref="D11:E11">
    <cfRule type="expression" dxfId="35" priority="43" stopIfTrue="1">
      <formula>$B$11="x"</formula>
    </cfRule>
  </conditionalFormatting>
  <conditionalFormatting sqref="D12:E12">
    <cfRule type="expression" dxfId="34" priority="42" stopIfTrue="1">
      <formula>$B$12="x"</formula>
    </cfRule>
  </conditionalFormatting>
  <conditionalFormatting sqref="D13:E13">
    <cfRule type="expression" dxfId="33" priority="39" stopIfTrue="1">
      <formula>$B$13="x"</formula>
    </cfRule>
  </conditionalFormatting>
  <conditionalFormatting sqref="D14:E14">
    <cfRule type="expression" dxfId="32" priority="38" stopIfTrue="1">
      <formula>$B$14="x"</formula>
    </cfRule>
  </conditionalFormatting>
  <conditionalFormatting sqref="D15:E15">
    <cfRule type="expression" dxfId="31" priority="37" stopIfTrue="1">
      <formula>$B$15="x"</formula>
    </cfRule>
  </conditionalFormatting>
  <conditionalFormatting sqref="D16:E16">
    <cfRule type="expression" dxfId="30" priority="36" stopIfTrue="1">
      <formula>$B$16="x"</formula>
    </cfRule>
  </conditionalFormatting>
  <conditionalFormatting sqref="D17:E17">
    <cfRule type="expression" dxfId="29" priority="35" stopIfTrue="1">
      <formula>$B$17="x"</formula>
    </cfRule>
  </conditionalFormatting>
  <conditionalFormatting sqref="D18:E18">
    <cfRule type="expression" dxfId="28" priority="34" stopIfTrue="1">
      <formula>$B$18="x"</formula>
    </cfRule>
  </conditionalFormatting>
  <conditionalFormatting sqref="D19:E19">
    <cfRule type="expression" dxfId="27" priority="33" stopIfTrue="1">
      <formula>$B$19="x"</formula>
    </cfRule>
  </conditionalFormatting>
  <conditionalFormatting sqref="D20:E20">
    <cfRule type="expression" dxfId="26" priority="32" stopIfTrue="1">
      <formula>$B$20="x"</formula>
    </cfRule>
  </conditionalFormatting>
  <conditionalFormatting sqref="D21:E21">
    <cfRule type="expression" dxfId="25" priority="31" stopIfTrue="1">
      <formula>$B$21="x"</formula>
    </cfRule>
  </conditionalFormatting>
  <conditionalFormatting sqref="D22:E22">
    <cfRule type="expression" dxfId="24" priority="30" stopIfTrue="1">
      <formula>$B$22="x"</formula>
    </cfRule>
  </conditionalFormatting>
  <conditionalFormatting sqref="D23:E23">
    <cfRule type="expression" dxfId="23" priority="29" stopIfTrue="1">
      <formula>$B$23="x"</formula>
    </cfRule>
  </conditionalFormatting>
  <conditionalFormatting sqref="D24:E24">
    <cfRule type="expression" dxfId="22" priority="28" stopIfTrue="1">
      <formula>$B$24="x"</formula>
    </cfRule>
  </conditionalFormatting>
  <conditionalFormatting sqref="D25:E25">
    <cfRule type="expression" dxfId="21" priority="27" stopIfTrue="1">
      <formula>$B$25="x"</formula>
    </cfRule>
  </conditionalFormatting>
  <conditionalFormatting sqref="D26:E26">
    <cfRule type="expression" dxfId="20" priority="26" stopIfTrue="1">
      <formula>$B$26="x"</formula>
    </cfRule>
  </conditionalFormatting>
  <conditionalFormatting sqref="D27:E27">
    <cfRule type="expression" dxfId="19" priority="25" stopIfTrue="1">
      <formula>$B$27="x"</formula>
    </cfRule>
  </conditionalFormatting>
  <conditionalFormatting sqref="D28:E28">
    <cfRule type="expression" dxfId="18" priority="24" stopIfTrue="1">
      <formula>$B$28="x"</formula>
    </cfRule>
  </conditionalFormatting>
  <conditionalFormatting sqref="D29:E29">
    <cfRule type="expression" dxfId="17" priority="23" stopIfTrue="1">
      <formula>$B$29="x"</formula>
    </cfRule>
  </conditionalFormatting>
  <conditionalFormatting sqref="D30:E30">
    <cfRule type="expression" dxfId="16" priority="22" stopIfTrue="1">
      <formula>$B$30="x"</formula>
    </cfRule>
  </conditionalFormatting>
  <conditionalFormatting sqref="D31:E31">
    <cfRule type="expression" dxfId="15" priority="21" stopIfTrue="1">
      <formula>$B$31="x"</formula>
    </cfRule>
  </conditionalFormatting>
  <conditionalFormatting sqref="D32:E32">
    <cfRule type="expression" dxfId="14" priority="20" stopIfTrue="1">
      <formula>$B$32="x"</formula>
    </cfRule>
  </conditionalFormatting>
  <conditionalFormatting sqref="D33:E33">
    <cfRule type="expression" dxfId="13" priority="19" stopIfTrue="1">
      <formula>$B$33="x"</formula>
    </cfRule>
  </conditionalFormatting>
  <conditionalFormatting sqref="D34:E34">
    <cfRule type="expression" dxfId="12" priority="18" stopIfTrue="1">
      <formula>$B$34="x"</formula>
    </cfRule>
  </conditionalFormatting>
  <conditionalFormatting sqref="D35:E35">
    <cfRule type="expression" dxfId="11" priority="17" stopIfTrue="1">
      <formula>$B$35="x"</formula>
    </cfRule>
  </conditionalFormatting>
  <conditionalFormatting sqref="D36:E36">
    <cfRule type="expression" dxfId="10" priority="16" stopIfTrue="1">
      <formula>$B$36="x"</formula>
    </cfRule>
  </conditionalFormatting>
  <conditionalFormatting sqref="D37:E37">
    <cfRule type="expression" dxfId="9" priority="15" stopIfTrue="1">
      <formula>$B$37="x"</formula>
    </cfRule>
  </conditionalFormatting>
  <conditionalFormatting sqref="D38:E38">
    <cfRule type="expression" dxfId="8" priority="14" stopIfTrue="1">
      <formula>$B$38="x"</formula>
    </cfRule>
  </conditionalFormatting>
  <conditionalFormatting sqref="A8">
    <cfRule type="cellIs" dxfId="7" priority="12" stopIfTrue="1" operator="notEqual">
      <formula>21</formula>
    </cfRule>
  </conditionalFormatting>
  <conditionalFormatting sqref="Q4:X4">
    <cfRule type="containsText" dxfId="6" priority="11" stopIfTrue="1" operator="containsText" text="Erreur dans la date de début">
      <formula>NOT(ISERROR(SEARCH("Erreur dans la date de début",Q4)))</formula>
    </cfRule>
  </conditionalFormatting>
  <conditionalFormatting sqref="R3:S3">
    <cfRule type="cellIs" dxfId="5" priority="9" stopIfTrue="1" operator="equal">
      <formula>"0"</formula>
    </cfRule>
  </conditionalFormatting>
  <conditionalFormatting sqref="B39:B40">
    <cfRule type="expression" dxfId="4" priority="8" stopIfTrue="1">
      <formula>$R$3="0"</formula>
    </cfRule>
  </conditionalFormatting>
  <conditionalFormatting sqref="C39:C40 C42:E42">
    <cfRule type="expression" dxfId="3" priority="7" stopIfTrue="1">
      <formula>$R$3="0"</formula>
    </cfRule>
  </conditionalFormatting>
  <conditionalFormatting sqref="B8:E38">
    <cfRule type="expression" dxfId="2" priority="5" stopIfTrue="1">
      <formula>$R$3="0"</formula>
    </cfRule>
  </conditionalFormatting>
  <conditionalFormatting sqref="A8:A38">
    <cfRule type="expression" dxfId="1" priority="3" stopIfTrue="1">
      <formula>$R$3="0"</formula>
    </cfRule>
  </conditionalFormatting>
  <conditionalFormatting sqref="AJ1">
    <cfRule type="expression" dxfId="0" priority="59" stopIfTrue="1">
      <formula>$AJ$1&lt;&gt;""</formula>
    </cfRule>
  </conditionalFormatting>
  <dataValidations count="3">
    <dataValidation type="list" allowBlank="1" showInputMessage="1" showErrorMessage="1" sqref="E8:E38">
      <formula1>MOTIFS</formula1>
    </dataValidation>
    <dataValidation type="list" allowBlank="1" showInputMessage="1" showErrorMessage="1" sqref="Q1:X1">
      <formula1>Agents</formula1>
    </dataValidation>
    <dataValidation type="whole" allowBlank="1" showInputMessage="1" showErrorMessage="1" error="Veuillez entrer un nombre entre 1 et 8" sqref="D8:D38">
      <formula1>1</formula1>
      <formula2>8</formula2>
    </dataValidation>
  </dataValidations>
  <pageMargins left="0.33" right="0.11811023622047245" top="0.74803149606299213" bottom="0.6692913385826772" header="0.31496062992125984" footer="0.31496062992125984"/>
  <pageSetup paperSize="9" orientation="portrait" verticalDpi="300" r:id="rId1"/>
  <ignoredErrors>
    <ignoredError sqref="A8" unlockedFormula="1"/>
  </ignoredError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F24"/>
  <sheetViews>
    <sheetView workbookViewId="0">
      <selection activeCell="B2" sqref="B2:B24"/>
    </sheetView>
  </sheetViews>
  <sheetFormatPr baseColWidth="10" defaultRowHeight="15"/>
  <cols>
    <col min="2" max="2" width="23" customWidth="1"/>
  </cols>
  <sheetData>
    <row r="1" spans="1:6">
      <c r="B1" s="32"/>
      <c r="C1" t="s">
        <v>48</v>
      </c>
      <c r="F1" t="s">
        <v>27</v>
      </c>
    </row>
    <row r="2" spans="1:6">
      <c r="A2" t="s">
        <v>13</v>
      </c>
      <c r="B2" s="44"/>
      <c r="C2" t="s">
        <v>26</v>
      </c>
    </row>
    <row r="3" spans="1:6">
      <c r="A3" t="s">
        <v>17</v>
      </c>
      <c r="B3" s="45"/>
    </row>
    <row r="4" spans="1:6">
      <c r="A4" t="s">
        <v>16</v>
      </c>
      <c r="B4" s="46"/>
    </row>
    <row r="5" spans="1:6">
      <c r="A5" t="s">
        <v>14</v>
      </c>
      <c r="B5" s="45"/>
    </row>
    <row r="6" spans="1:6">
      <c r="A6" t="s">
        <v>15</v>
      </c>
      <c r="B6" s="46"/>
    </row>
    <row r="7" spans="1:6">
      <c r="A7" t="s">
        <v>22</v>
      </c>
      <c r="B7" s="45"/>
    </row>
    <row r="8" spans="1:6">
      <c r="A8" t="s">
        <v>23</v>
      </c>
      <c r="B8" s="46"/>
    </row>
    <row r="9" spans="1:6">
      <c r="A9" t="s">
        <v>25</v>
      </c>
      <c r="B9" s="43"/>
    </row>
    <row r="10" spans="1:6">
      <c r="A10" t="s">
        <v>33</v>
      </c>
      <c r="B10" s="47"/>
    </row>
    <row r="11" spans="1:6">
      <c r="A11" t="s">
        <v>37</v>
      </c>
      <c r="B11" s="48"/>
    </row>
    <row r="12" spans="1:6">
      <c r="A12" t="s">
        <v>39</v>
      </c>
      <c r="B12" s="47"/>
    </row>
    <row r="13" spans="1:6">
      <c r="B13" s="47"/>
    </row>
    <row r="14" spans="1:6">
      <c r="B14" s="47"/>
    </row>
    <row r="15" spans="1:6">
      <c r="B15" s="47"/>
    </row>
    <row r="16" spans="1:6">
      <c r="B16" s="47"/>
    </row>
    <row r="17" spans="2:2">
      <c r="B17" s="47"/>
    </row>
    <row r="18" spans="2:2">
      <c r="B18" s="47"/>
    </row>
    <row r="19" spans="2:2">
      <c r="B19" s="47"/>
    </row>
    <row r="20" spans="2:2">
      <c r="B20" s="47"/>
    </row>
    <row r="21" spans="2:2">
      <c r="B21" s="48"/>
    </row>
    <row r="22" spans="2:2">
      <c r="B22" s="47"/>
    </row>
    <row r="23" spans="2:2">
      <c r="B23" s="49"/>
    </row>
    <row r="24" spans="2:2">
      <c r="B24" s="47"/>
    </row>
  </sheetData>
  <dataConsolidate/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CRT</vt:lpstr>
      <vt:lpstr>LISTE</vt:lpstr>
      <vt:lpstr>Feuil1</vt:lpstr>
      <vt:lpstr>AGENT</vt:lpstr>
      <vt:lpstr>Agents</vt:lpstr>
      <vt:lpstr>Dév</vt:lpstr>
      <vt:lpstr>MOTIFS</vt:lpstr>
      <vt:lpstr>service</vt:lpstr>
      <vt:lpstr>CRT!Zone_d_impression</vt:lpstr>
    </vt:vector>
  </TitlesOfParts>
  <Company>Khawarizmi Informatique &amp; Télécoms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Arezki Oueznadji</dc:creator>
  <cp:lastModifiedBy>OUEZNADJI_AYMEN</cp:lastModifiedBy>
  <cp:lastPrinted>2011-12-02T09:53:35Z</cp:lastPrinted>
  <dcterms:created xsi:type="dcterms:W3CDTF">2009-12-29T20:00:17Z</dcterms:created>
  <dcterms:modified xsi:type="dcterms:W3CDTF">2012-01-01T23:27:54Z</dcterms:modified>
</cp:coreProperties>
</file>