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15315" windowHeight="7740" activeTab="2"/>
  </bookViews>
  <sheets>
    <sheet name="Menu" sheetId="7" r:id="rId1"/>
    <sheet name="Modèle" sheetId="1" r:id="rId2"/>
    <sheet name="Novembre" sheetId="5" r:id="rId3"/>
    <sheet name="Novembre (2)" sheetId="6" r:id="rId4"/>
  </sheets>
  <definedNames>
    <definedName name="_xlnm.Print_Area" localSheetId="1">Modèle!$A$1:$L$62</definedName>
    <definedName name="_xlnm.Print_Area" localSheetId="2">Novembre!$A$1:$L$67</definedName>
    <definedName name="_xlnm.Print_Area" localSheetId="3">'Novembre (2)'!$A$1:$L$67</definedName>
  </definedNames>
  <calcPr calcId="125725"/>
</workbook>
</file>

<file path=xl/calcChain.xml><?xml version="1.0" encoding="utf-8"?>
<calcChain xmlns="http://schemas.openxmlformats.org/spreadsheetml/2006/main">
  <c r="C7" i="1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D6"/>
  <c r="C6"/>
  <c r="B6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7"/>
  <c r="B8"/>
  <c r="B9"/>
  <c r="B10"/>
  <c r="B11"/>
  <c r="B12"/>
  <c r="I15" i="7"/>
  <c r="I14"/>
  <c r="I13"/>
  <c r="I11"/>
  <c r="I12"/>
  <c r="I10"/>
  <c r="I9"/>
  <c r="I8"/>
  <c r="I7"/>
  <c r="D5"/>
  <c r="G8" i="5"/>
  <c r="G18"/>
  <c r="H18"/>
  <c r="G26"/>
  <c r="G34"/>
  <c r="H34" s="1"/>
  <c r="G62" i="6"/>
  <c r="G61"/>
  <c r="G65" s="1"/>
  <c r="H54"/>
  <c r="G41"/>
  <c r="H41" s="1"/>
  <c r="B52" s="1"/>
  <c r="G34"/>
  <c r="H34" s="1"/>
  <c r="B51" s="1"/>
  <c r="G26"/>
  <c r="H18"/>
  <c r="G18"/>
  <c r="D15"/>
  <c r="D13"/>
  <c r="D12"/>
  <c r="D11"/>
  <c r="G8"/>
  <c r="J5"/>
  <c r="F53" s="1"/>
  <c r="H53" s="1"/>
  <c r="I5"/>
  <c r="F52" s="1"/>
  <c r="H52" s="1"/>
  <c r="Q5" i="1"/>
  <c r="Q3"/>
  <c r="Q2"/>
  <c r="Q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B60" i="5"/>
  <c r="I52"/>
  <c r="G41"/>
  <c r="H41" s="1"/>
  <c r="B52" s="1"/>
  <c r="D15"/>
  <c r="D13"/>
  <c r="D12"/>
  <c r="D11"/>
  <c r="J5"/>
  <c r="G51" s="1"/>
  <c r="I51" s="1"/>
  <c r="I5"/>
  <c r="G50" s="1"/>
  <c r="I50" s="1"/>
  <c r="H43" l="1"/>
  <c r="B51"/>
  <c r="B50" i="1"/>
  <c r="H43" i="6"/>
  <c r="G42"/>
  <c r="F51"/>
  <c r="H51" s="1"/>
  <c r="H56" s="1"/>
  <c r="B50"/>
  <c r="B55" s="1"/>
  <c r="G42" i="5"/>
  <c r="G49"/>
  <c r="I49" s="1"/>
  <c r="I54" s="1"/>
  <c r="B61" s="1"/>
  <c r="B64" s="1"/>
  <c r="B53"/>
  <c r="I47" i="1"/>
  <c r="H38" l="1"/>
  <c r="G55" l="1"/>
  <c r="J5" l="1"/>
  <c r="G46" s="1"/>
  <c r="I46" s="1"/>
  <c r="I5"/>
  <c r="G44" l="1"/>
  <c r="I44" s="1"/>
  <c r="G45"/>
  <c r="I45" s="1"/>
  <c r="I49" l="1"/>
  <c r="G56" s="1"/>
  <c r="G59" l="1"/>
</calcChain>
</file>

<file path=xl/comments1.xml><?xml version="1.0" encoding="utf-8"?>
<comments xmlns="http://schemas.openxmlformats.org/spreadsheetml/2006/main">
  <authors>
    <author>Magali</author>
  </authors>
  <commentList>
    <comment ref="F1" authorId="0">
      <text>
        <r>
          <rPr>
            <sz val="8"/>
            <color indexed="81"/>
            <rFont val="Tahoma"/>
            <family val="2"/>
          </rPr>
          <t xml:space="preserve">Prénom de l'enfant
</t>
        </r>
      </text>
    </comment>
    <comment ref="I1" authorId="0">
      <text>
        <r>
          <rPr>
            <sz val="8"/>
            <color indexed="81"/>
            <rFont val="Tahoma"/>
            <family val="2"/>
          </rPr>
          <t xml:space="preserve">Noter ici la date du premier jour du mois au format jj/mm/aaaa
</t>
        </r>
      </text>
    </comment>
    <comment ref="A3" authorId="0">
      <text>
        <r>
          <rPr>
            <sz val="8"/>
            <color indexed="81"/>
            <rFont val="Tahoma"/>
            <family val="2"/>
          </rPr>
          <t xml:space="preserve">Les jours se remplissent seuls une fois la case du mois renseigné
</t>
        </r>
      </text>
    </comment>
    <comment ref="E3" authorId="0">
      <text>
        <r>
          <rPr>
            <sz val="8"/>
            <color indexed="81"/>
            <rFont val="Tahoma"/>
            <family val="2"/>
          </rPr>
          <t xml:space="preserve">Noter dans les cases de la colonne l'heure effective d'arrivée en heures et minutes au format hh:mm
</t>
        </r>
      </text>
    </comment>
    <comment ref="F3" authorId="0">
      <text>
        <r>
          <rPr>
            <sz val="8"/>
            <color indexed="81"/>
            <rFont val="Tahoma"/>
            <family val="2"/>
          </rPr>
          <t xml:space="preserve">Noter dans les cases de la colonne l'heure effective de départ en heures et en minutes au format hh:mm
</t>
        </r>
      </text>
    </comment>
    <comment ref="G3" authorId="0">
      <text>
        <r>
          <rPr>
            <sz val="8"/>
            <color indexed="81"/>
            <rFont val="Tahoma"/>
            <family val="2"/>
          </rPr>
          <t xml:space="preserve">Danscette colonne la durée effective de l'accueil en heures et minutes au format hh:mm.
Cette durée est calculée automatiquement
</t>
        </r>
      </text>
    </comment>
    <comment ref="H3" authorId="0">
      <text>
        <r>
          <rPr>
            <sz val="8"/>
            <color indexed="81"/>
            <rFont val="Tahoma"/>
            <family val="2"/>
          </rPr>
          <t xml:space="preserve">Noter dans les case de la colonne le nombre d'heures indemnisées à 100% (férié payé, absence non prévue de l'enfant, etc…) en heures et minutes au format hh:mm
</t>
        </r>
      </text>
    </comment>
    <comment ref="I3" authorId="0">
      <text>
        <r>
          <rPr>
            <sz val="8"/>
            <color indexed="81"/>
            <rFont val="Tahoma"/>
            <family val="2"/>
          </rPr>
          <t>Noter dans la colonne le nombre de repas pris dans la journée : 0, 1 ou 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0">
      <text>
        <r>
          <rPr>
            <sz val="8"/>
            <color indexed="81"/>
            <rFont val="Tahoma"/>
            <family val="2"/>
          </rPr>
          <t xml:space="preserve">Noter dans les cases de la colonne le nobre de collation prise par jour : 0, 1 ou 2
</t>
        </r>
      </text>
    </comment>
    <comment ref="K3" authorId="0">
      <text>
        <r>
          <rPr>
            <sz val="8"/>
            <color indexed="81"/>
            <rFont val="Tahoma"/>
            <family val="2"/>
          </rPr>
          <t xml:space="preserve">Noter dans les cases de la colonne le nombre de kilomètres fait en voiture pour l'enfant chaque jour
</t>
        </r>
      </text>
    </comment>
    <comment ref="L3" authorId="0">
      <text>
        <r>
          <rPr>
            <sz val="8"/>
            <color indexed="81"/>
            <rFont val="Tahoma"/>
            <family val="2"/>
          </rPr>
          <t xml:space="preserve">Noter dans les cases de la colonne toute remarque estimée utile
</t>
        </r>
      </text>
    </comment>
  </commentList>
</comments>
</file>

<file path=xl/comments2.xml><?xml version="1.0" encoding="utf-8"?>
<comments xmlns="http://schemas.openxmlformats.org/spreadsheetml/2006/main">
  <authors>
    <author>Magali</author>
  </authors>
  <commentList>
    <comment ref="F1" authorId="0">
      <text>
        <r>
          <rPr>
            <sz val="8"/>
            <color indexed="81"/>
            <rFont val="Tahoma"/>
            <family val="2"/>
          </rPr>
          <t xml:space="preserve">Prénom de l'enfant
</t>
        </r>
      </text>
    </comment>
    <comment ref="I1" authorId="0">
      <text>
        <r>
          <rPr>
            <sz val="8"/>
            <color indexed="81"/>
            <rFont val="Tahoma"/>
            <family val="2"/>
          </rPr>
          <t xml:space="preserve">Noter ici la date du premier jour du mois au format jj/mm/aaaa
</t>
        </r>
      </text>
    </comment>
    <comment ref="A3" authorId="0">
      <text>
        <r>
          <rPr>
            <sz val="8"/>
            <color indexed="81"/>
            <rFont val="Tahoma"/>
            <family val="2"/>
          </rPr>
          <t xml:space="preserve">Les jours se remplissent seuls une fois la case du mois renseigné
</t>
        </r>
      </text>
    </comment>
    <comment ref="E3" authorId="0">
      <text>
        <r>
          <rPr>
            <sz val="8"/>
            <color indexed="81"/>
            <rFont val="Tahoma"/>
            <family val="2"/>
          </rPr>
          <t xml:space="preserve">Noter dans les cases de la colonne l'heure effective d'arrivée en heures et minutes au format hh:mm
</t>
        </r>
      </text>
    </comment>
    <comment ref="F3" authorId="0">
      <text>
        <r>
          <rPr>
            <sz val="8"/>
            <color indexed="81"/>
            <rFont val="Tahoma"/>
            <family val="2"/>
          </rPr>
          <t xml:space="preserve">Noter dans les cases de la colonne l'heure effective de départ en heures et en minutes au format hh:mm
</t>
        </r>
      </text>
    </comment>
    <comment ref="G3" authorId="0">
      <text>
        <r>
          <rPr>
            <sz val="8"/>
            <color indexed="81"/>
            <rFont val="Tahoma"/>
            <family val="2"/>
          </rPr>
          <t xml:space="preserve">Danscette colonne la durée effective de l'accueil en heures et minutes au format hh:mm.
Cette durée est calculée automatiquement
</t>
        </r>
      </text>
    </comment>
    <comment ref="H3" authorId="0">
      <text>
        <r>
          <rPr>
            <sz val="8"/>
            <color indexed="81"/>
            <rFont val="Tahoma"/>
            <family val="2"/>
          </rPr>
          <t xml:space="preserve">Noter dans les case de la colonne le nombre d'heures indemnisées à 100% (férié payé, absence non prévue de l'enfant, etc…) en heures et minutes au format hh:mm
</t>
        </r>
      </text>
    </comment>
    <comment ref="I3" authorId="0">
      <text>
        <r>
          <rPr>
            <sz val="8"/>
            <color indexed="81"/>
            <rFont val="Tahoma"/>
            <family val="2"/>
          </rPr>
          <t>Noter dans la colonne le nombre de repas pris dans la journée : 0, 1 ou 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0">
      <text>
        <r>
          <rPr>
            <sz val="8"/>
            <color indexed="81"/>
            <rFont val="Tahoma"/>
            <family val="2"/>
          </rPr>
          <t xml:space="preserve">Noter dans les cases de la colonne le nobre de collation prise par jour : 0, 1 ou 2
</t>
        </r>
      </text>
    </comment>
    <comment ref="K3" authorId="0">
      <text>
        <r>
          <rPr>
            <sz val="8"/>
            <color indexed="81"/>
            <rFont val="Tahoma"/>
            <family val="2"/>
          </rPr>
          <t xml:space="preserve">Noter dans les cases de la colonne le nombre de kilomètres fait en voiture pour l'enfant chaque jour
</t>
        </r>
      </text>
    </comment>
    <comment ref="L3" authorId="0">
      <text>
        <r>
          <rPr>
            <sz val="8"/>
            <color indexed="81"/>
            <rFont val="Tahoma"/>
            <family val="2"/>
          </rPr>
          <t xml:space="preserve">Noter dans les cases de la colonne toute remarque estimée utile
</t>
        </r>
      </text>
    </comment>
  </commentList>
</comments>
</file>

<file path=xl/comments3.xml><?xml version="1.0" encoding="utf-8"?>
<comments xmlns="http://schemas.openxmlformats.org/spreadsheetml/2006/main">
  <authors>
    <author>Magali</author>
  </authors>
  <commentList>
    <comment ref="F1" authorId="0">
      <text>
        <r>
          <rPr>
            <sz val="8"/>
            <color indexed="81"/>
            <rFont val="Tahoma"/>
            <family val="2"/>
          </rPr>
          <t xml:space="preserve">Prénom de l'enfant
</t>
        </r>
      </text>
    </comment>
    <comment ref="I1" authorId="0">
      <text>
        <r>
          <rPr>
            <sz val="8"/>
            <color indexed="81"/>
            <rFont val="Tahoma"/>
            <family val="2"/>
          </rPr>
          <t xml:space="preserve">Noter ici la date du premier jour du mois au format jj/mm/aaaa
</t>
        </r>
      </text>
    </comment>
    <comment ref="A3" authorId="0">
      <text>
        <r>
          <rPr>
            <sz val="8"/>
            <color indexed="81"/>
            <rFont val="Tahoma"/>
            <family val="2"/>
          </rPr>
          <t xml:space="preserve">Les jours se remplissent seuls une fois la case du mois renseigné
</t>
        </r>
      </text>
    </comment>
    <comment ref="E3" authorId="0">
      <text>
        <r>
          <rPr>
            <sz val="8"/>
            <color indexed="81"/>
            <rFont val="Tahoma"/>
            <family val="2"/>
          </rPr>
          <t xml:space="preserve">Noter dans les cases de la colonne l'heure effective d'arrivée en heures et minutes au format hh:mm
</t>
        </r>
      </text>
    </comment>
    <comment ref="F3" authorId="0">
      <text>
        <r>
          <rPr>
            <sz val="8"/>
            <color indexed="81"/>
            <rFont val="Tahoma"/>
            <family val="2"/>
          </rPr>
          <t xml:space="preserve">Noter dans les cases de la colonne l'heure effective de départ en heures et en minutes au format hh:mm
</t>
        </r>
      </text>
    </comment>
    <comment ref="G3" authorId="0">
      <text>
        <r>
          <rPr>
            <sz val="8"/>
            <color indexed="81"/>
            <rFont val="Tahoma"/>
            <family val="2"/>
          </rPr>
          <t xml:space="preserve">Danscette colonne la durée effective de l'accueil en heures et minutes au format hh:mm.
Cette durée est calculée automatiquement
</t>
        </r>
      </text>
    </comment>
    <comment ref="H3" authorId="0">
      <text>
        <r>
          <rPr>
            <sz val="8"/>
            <color indexed="81"/>
            <rFont val="Tahoma"/>
            <family val="2"/>
          </rPr>
          <t xml:space="preserve">Noter dans les case de la colonne le nombre d'heures indemnisées à 100% (férié payé, absence non prévue de l'enfant, etc…) en heures et minutes au format hh:mm
</t>
        </r>
      </text>
    </comment>
    <comment ref="I3" authorId="0">
      <text>
        <r>
          <rPr>
            <sz val="8"/>
            <color indexed="81"/>
            <rFont val="Tahoma"/>
            <family val="2"/>
          </rPr>
          <t>Noter dans la colonne le nombre de repas pris dans la journée : 0, 1 ou 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0">
      <text>
        <r>
          <rPr>
            <sz val="8"/>
            <color indexed="81"/>
            <rFont val="Tahoma"/>
            <family val="2"/>
          </rPr>
          <t xml:space="preserve">Noter dans les cases de la colonne le nobre de collation prise par jour : 0, 1 ou 2
</t>
        </r>
      </text>
    </comment>
    <comment ref="K3" authorId="0">
      <text>
        <r>
          <rPr>
            <sz val="8"/>
            <color indexed="81"/>
            <rFont val="Tahoma"/>
            <family val="2"/>
          </rPr>
          <t xml:space="preserve">Noter dans les cases de la colonne le nombre de kilomètres fait en voiture pour l'enfant chaque jour
</t>
        </r>
      </text>
    </comment>
    <comment ref="L3" authorId="0">
      <text>
        <r>
          <rPr>
            <sz val="8"/>
            <color indexed="81"/>
            <rFont val="Tahoma"/>
            <family val="2"/>
          </rPr>
          <t xml:space="preserve">Noter dans les cases de la colonne toute remarque estimée utile
</t>
        </r>
      </text>
    </comment>
  </commentList>
</comments>
</file>

<file path=xl/sharedStrings.xml><?xml version="1.0" encoding="utf-8"?>
<sst xmlns="http://schemas.openxmlformats.org/spreadsheetml/2006/main" count="145" uniqueCount="49">
  <si>
    <t xml:space="preserve">Fiche de présence de l'enfant : </t>
  </si>
  <si>
    <t>Jours du mois</t>
  </si>
  <si>
    <t>Heure effective</t>
  </si>
  <si>
    <t xml:space="preserve">Heure effective </t>
  </si>
  <si>
    <t>Durée effective</t>
  </si>
  <si>
    <t>Nombre d'heures</t>
  </si>
  <si>
    <t>Repas</t>
  </si>
  <si>
    <t>Collations</t>
  </si>
  <si>
    <t>Indemnités</t>
  </si>
  <si>
    <t>Autres</t>
  </si>
  <si>
    <t>d'arrivée</t>
  </si>
  <si>
    <t>de départ</t>
  </si>
  <si>
    <t>de l'accueil</t>
  </si>
  <si>
    <t>kilométriques</t>
  </si>
  <si>
    <t>remarques</t>
  </si>
  <si>
    <t xml:space="preserve">XAVIER </t>
  </si>
  <si>
    <t>Heure de départ prévu au planning</t>
  </si>
  <si>
    <t>Heure d'arrivée prévue au planning</t>
  </si>
  <si>
    <t>FERIE</t>
  </si>
  <si>
    <t>Durée accueil plannifiée</t>
  </si>
  <si>
    <t>Total semaine</t>
  </si>
  <si>
    <t>Total</t>
  </si>
  <si>
    <t>Total heure</t>
  </si>
  <si>
    <t>Nombre de repas</t>
  </si>
  <si>
    <t>Nombre de gouter</t>
  </si>
  <si>
    <t xml:space="preserve">Total indemnités </t>
  </si>
  <si>
    <t>Tarifs</t>
  </si>
  <si>
    <t>Heures prévues au contrat : 30h/sem</t>
  </si>
  <si>
    <t>Heures complémentaires</t>
  </si>
  <si>
    <t>Sem du 05 au 10/11/12</t>
  </si>
  <si>
    <t>Sem du 19/11 au 24/11/12</t>
  </si>
  <si>
    <t>Sem du 26/11 au 30/11/12</t>
  </si>
  <si>
    <t>Planning 2</t>
  </si>
  <si>
    <t>NET A PAYER</t>
  </si>
  <si>
    <t>Salaire fixe de Base</t>
  </si>
  <si>
    <t>TOTAL</t>
  </si>
  <si>
    <t>Indemnités entretien /jour présence</t>
  </si>
  <si>
    <t>complémentaires</t>
  </si>
  <si>
    <t>total Heures complémentaires</t>
  </si>
  <si>
    <t>TX HORAIRE</t>
  </si>
  <si>
    <t>TOTAL HEURES COMPLEMENTAIRES</t>
  </si>
  <si>
    <t>Total MOIS</t>
  </si>
  <si>
    <t>Indemintés entretien / nourriture / indem kilométrique</t>
  </si>
  <si>
    <t>Kilométrage diviser par 2 enfants</t>
  </si>
  <si>
    <t>Indemnites entretien/repas/KM</t>
  </si>
  <si>
    <t>h</t>
  </si>
  <si>
    <t>Aujourd'hui nous sommes le :</t>
  </si>
  <si>
    <t>Créer la fiche du mois de :</t>
  </si>
  <si>
    <t>Ne pas effacer - sert pour remplir le tableau</t>
  </si>
</sst>
</file>

<file path=xl/styles.xml><?xml version="1.0" encoding="utf-8"?>
<styleSheet xmlns="http://schemas.openxmlformats.org/spreadsheetml/2006/main">
  <numFmts count="7">
    <numFmt numFmtId="164" formatCode="mmmm\ \-\ yyyy"/>
    <numFmt numFmtId="165" formatCode="dddd\ dd\ mmm\ yyyy"/>
    <numFmt numFmtId="166" formatCode="h:mm"/>
    <numFmt numFmtId="167" formatCode="h:mm;@"/>
    <numFmt numFmtId="168" formatCode="#,##0.00\ &quot;€&quot;"/>
    <numFmt numFmtId="169" formatCode="[h]:mm:ss;@"/>
    <numFmt numFmtId="172" formatCode="[$-F800]dddd\,\ mmmm\ dd\,\ yyyy"/>
  </numFmts>
  <fonts count="14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color theme="0"/>
      <name val="Times New Roman"/>
      <family val="1"/>
    </font>
    <font>
      <b/>
      <sz val="14"/>
      <color theme="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/>
    <xf numFmtId="167" fontId="2" fillId="0" borderId="1" xfId="0" applyNumberFormat="1" applyFont="1" applyBorder="1" applyAlignment="1" applyProtection="1">
      <alignment horizontal="center"/>
      <protection hidden="1"/>
    </xf>
    <xf numFmtId="167" fontId="2" fillId="0" borderId="4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167" fontId="4" fillId="3" borderId="1" xfId="0" applyNumberFormat="1" applyFont="1" applyFill="1" applyBorder="1" applyAlignment="1" applyProtection="1">
      <alignment horizontal="center"/>
      <protection hidden="1"/>
    </xf>
    <xf numFmtId="167" fontId="4" fillId="3" borderId="4" xfId="0" applyNumberFormat="1" applyFont="1" applyFill="1" applyBorder="1" applyAlignment="1" applyProtection="1">
      <alignment horizontal="center"/>
      <protection hidden="1"/>
    </xf>
    <xf numFmtId="167" fontId="4" fillId="5" borderId="2" xfId="0" applyNumberFormat="1" applyFont="1" applyFill="1" applyBorder="1" applyAlignment="1" applyProtection="1">
      <alignment horizontal="center"/>
      <protection hidden="1"/>
    </xf>
    <xf numFmtId="167" fontId="4" fillId="5" borderId="7" xfId="0" applyNumberFormat="1" applyFont="1" applyFill="1" applyBorder="1" applyAlignment="1" applyProtection="1">
      <alignment horizontal="center"/>
      <protection hidden="1"/>
    </xf>
    <xf numFmtId="166" fontId="4" fillId="5" borderId="2" xfId="0" applyNumberFormat="1" applyFont="1" applyFill="1" applyBorder="1" applyAlignment="1" applyProtection="1">
      <alignment horizontal="center"/>
      <protection locked="0"/>
    </xf>
    <xf numFmtId="167" fontId="4" fillId="5" borderId="3" xfId="0" applyNumberFormat="1" applyFont="1" applyFill="1" applyBorder="1" applyAlignment="1" applyProtection="1">
      <alignment horizontal="center"/>
      <protection hidden="1"/>
    </xf>
    <xf numFmtId="167" fontId="4" fillId="5" borderId="9" xfId="0" applyNumberFormat="1" applyFont="1" applyFill="1" applyBorder="1" applyAlignment="1" applyProtection="1">
      <alignment horizontal="center"/>
      <protection hidden="1"/>
    </xf>
    <xf numFmtId="166" fontId="4" fillId="5" borderId="3" xfId="0" applyNumberFormat="1" applyFont="1" applyFill="1" applyBorder="1" applyAlignment="1" applyProtection="1">
      <alignment horizontal="center"/>
      <protection locked="0"/>
    </xf>
    <xf numFmtId="168" fontId="2" fillId="0" borderId="0" xfId="0" applyNumberFormat="1" applyFont="1" applyAlignment="1">
      <alignment horizontal="center"/>
    </xf>
    <xf numFmtId="0" fontId="2" fillId="0" borderId="1" xfId="0" applyFont="1" applyBorder="1"/>
    <xf numFmtId="168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1" fontId="2" fillId="0" borderId="1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4" fillId="3" borderId="1" xfId="0" applyFont="1" applyFill="1" applyBorder="1"/>
    <xf numFmtId="0" fontId="3" fillId="0" borderId="1" xfId="0" applyFont="1" applyBorder="1"/>
    <xf numFmtId="168" fontId="4" fillId="3" borderId="1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6" borderId="1" xfId="0" applyFont="1" applyFill="1" applyBorder="1"/>
    <xf numFmtId="169" fontId="2" fillId="0" borderId="1" xfId="0" applyNumberFormat="1" applyFont="1" applyBorder="1" applyAlignment="1">
      <alignment horizontal="center"/>
    </xf>
    <xf numFmtId="169" fontId="3" fillId="6" borderId="1" xfId="0" applyNumberFormat="1" applyFont="1" applyFill="1" applyBorder="1" applyAlignment="1">
      <alignment horizontal="center"/>
    </xf>
    <xf numFmtId="167" fontId="4" fillId="7" borderId="1" xfId="0" applyNumberFormat="1" applyFont="1" applyFill="1" applyBorder="1" applyAlignment="1" applyProtection="1">
      <alignment horizontal="center"/>
      <protection hidden="1"/>
    </xf>
    <xf numFmtId="167" fontId="4" fillId="7" borderId="4" xfId="0" applyNumberFormat="1" applyFont="1" applyFill="1" applyBorder="1" applyAlignment="1" applyProtection="1">
      <alignment horizontal="center"/>
      <protection hidden="1"/>
    </xf>
    <xf numFmtId="0" fontId="6" fillId="7" borderId="1" xfId="0" applyFont="1" applyFill="1" applyBorder="1" applyProtection="1">
      <protection locked="0"/>
    </xf>
    <xf numFmtId="0" fontId="12" fillId="0" borderId="2" xfId="0" applyFont="1" applyBorder="1" applyAlignment="1">
      <alignment horizontal="center"/>
    </xf>
    <xf numFmtId="0" fontId="12" fillId="0" borderId="3" xfId="0" applyFont="1" applyBorder="1"/>
    <xf numFmtId="0" fontId="12" fillId="0" borderId="0" xfId="0" applyFont="1"/>
    <xf numFmtId="165" fontId="12" fillId="0" borderId="1" xfId="0" applyNumberFormat="1" applyFont="1" applyBorder="1" applyAlignment="1" applyProtection="1">
      <alignment horizontal="left"/>
      <protection hidden="1"/>
    </xf>
    <xf numFmtId="165" fontId="7" fillId="3" borderId="1" xfId="0" applyNumberFormat="1" applyFont="1" applyFill="1" applyBorder="1" applyAlignment="1" applyProtection="1">
      <alignment horizontal="left"/>
      <protection hidden="1"/>
    </xf>
    <xf numFmtId="165" fontId="7" fillId="4" borderId="1" xfId="0" applyNumberFormat="1" applyFont="1" applyFill="1" applyBorder="1" applyAlignment="1" applyProtection="1">
      <alignment horizontal="left"/>
      <protection hidden="1"/>
    </xf>
    <xf numFmtId="165" fontId="7" fillId="7" borderId="1" xfId="0" applyNumberFormat="1" applyFont="1" applyFill="1" applyBorder="1" applyAlignment="1" applyProtection="1">
      <alignment horizontal="left"/>
      <protection hidden="1"/>
    </xf>
    <xf numFmtId="0" fontId="13" fillId="6" borderId="1" xfId="0" applyFont="1" applyFill="1" applyBorder="1"/>
    <xf numFmtId="0" fontId="3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166" fontId="2" fillId="0" borderId="20" xfId="0" applyNumberFormat="1" applyFont="1" applyFill="1" applyBorder="1" applyAlignment="1" applyProtection="1">
      <alignment horizontal="center"/>
      <protection locked="0"/>
    </xf>
    <xf numFmtId="169" fontId="2" fillId="0" borderId="21" xfId="0" applyNumberFormat="1" applyFont="1" applyBorder="1" applyAlignment="1" applyProtection="1">
      <alignment horizontal="center"/>
      <protection hidden="1"/>
    </xf>
    <xf numFmtId="165" fontId="4" fillId="3" borderId="20" xfId="0" applyNumberFormat="1" applyFont="1" applyFill="1" applyBorder="1" applyAlignment="1" applyProtection="1">
      <alignment horizontal="left"/>
      <protection hidden="1"/>
    </xf>
    <xf numFmtId="169" fontId="4" fillId="3" borderId="21" xfId="0" applyNumberFormat="1" applyFont="1" applyFill="1" applyBorder="1" applyAlignment="1" applyProtection="1">
      <alignment horizontal="center"/>
      <protection hidden="1"/>
    </xf>
    <xf numFmtId="166" fontId="4" fillId="5" borderId="22" xfId="0" applyNumberFormat="1" applyFont="1" applyFill="1" applyBorder="1" applyAlignment="1" applyProtection="1">
      <alignment horizontal="center"/>
      <protection locked="0"/>
    </xf>
    <xf numFmtId="169" fontId="4" fillId="5" borderId="23" xfId="0" applyNumberFormat="1" applyFont="1" applyFill="1" applyBorder="1" applyAlignment="1" applyProtection="1">
      <alignment horizontal="center"/>
      <protection hidden="1"/>
    </xf>
    <xf numFmtId="166" fontId="4" fillId="5" borderId="24" xfId="0" applyNumberFormat="1" applyFont="1" applyFill="1" applyBorder="1" applyAlignment="1" applyProtection="1">
      <alignment horizontal="center"/>
      <protection locked="0"/>
    </xf>
    <xf numFmtId="169" fontId="4" fillId="5" borderId="25" xfId="0" applyNumberFormat="1" applyFont="1" applyFill="1" applyBorder="1" applyAlignment="1" applyProtection="1">
      <alignment horizontal="center"/>
      <protection hidden="1"/>
    </xf>
    <xf numFmtId="169" fontId="5" fillId="5" borderId="23" xfId="0" applyNumberFormat="1" applyFont="1" applyFill="1" applyBorder="1" applyAlignment="1" applyProtection="1">
      <alignment horizontal="center"/>
      <protection hidden="1"/>
    </xf>
    <xf numFmtId="165" fontId="4" fillId="7" borderId="20" xfId="0" applyNumberFormat="1" applyFont="1" applyFill="1" applyBorder="1" applyAlignment="1" applyProtection="1">
      <alignment horizontal="left"/>
      <protection hidden="1"/>
    </xf>
    <xf numFmtId="169" fontId="4" fillId="7" borderId="21" xfId="0" applyNumberFormat="1" applyFont="1" applyFill="1" applyBorder="1" applyAlignment="1" applyProtection="1">
      <alignment horizontal="center"/>
      <protection hidden="1"/>
    </xf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1" fontId="2" fillId="0" borderId="6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1" fontId="2" fillId="7" borderId="6" xfId="0" applyNumberFormat="1" applyFont="1" applyFill="1" applyBorder="1" applyProtection="1">
      <protection locked="0"/>
    </xf>
    <xf numFmtId="0" fontId="3" fillId="0" borderId="6" xfId="0" applyFont="1" applyBorder="1"/>
    <xf numFmtId="0" fontId="2" fillId="0" borderId="25" xfId="0" applyFont="1" applyBorder="1" applyAlignment="1">
      <alignment horizontal="center"/>
    </xf>
    <xf numFmtId="1" fontId="7" fillId="3" borderId="18" xfId="0" applyNumberFormat="1" applyFont="1" applyFill="1" applyBorder="1" applyAlignment="1">
      <alignment horizontal="center"/>
    </xf>
    <xf numFmtId="1" fontId="2" fillId="0" borderId="21" xfId="0" applyNumberFormat="1" applyFont="1" applyFill="1" applyBorder="1" applyAlignment="1" applyProtection="1">
      <alignment horizontal="center"/>
      <protection locked="0"/>
    </xf>
    <xf numFmtId="1" fontId="2" fillId="2" borderId="21" xfId="0" applyNumberFormat="1" applyFont="1" applyFill="1" applyBorder="1" applyAlignment="1" applyProtection="1">
      <alignment horizontal="center"/>
      <protection locked="0"/>
    </xf>
    <xf numFmtId="169" fontId="3" fillId="7" borderId="19" xfId="0" applyNumberFormat="1" applyFont="1" applyFill="1" applyBorder="1" applyAlignment="1" applyProtection="1">
      <alignment horizontal="center"/>
      <protection hidden="1"/>
    </xf>
    <xf numFmtId="1" fontId="2" fillId="7" borderId="21" xfId="0" applyNumberFormat="1" applyFont="1" applyFill="1" applyBorder="1" applyAlignment="1" applyProtection="1">
      <alignment horizontal="center"/>
      <protection locked="0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169" fontId="3" fillId="0" borderId="19" xfId="0" applyNumberFormat="1" applyFont="1" applyBorder="1" applyAlignment="1" applyProtection="1">
      <alignment horizontal="center"/>
      <protection hidden="1"/>
    </xf>
    <xf numFmtId="169" fontId="3" fillId="6" borderId="19" xfId="0" applyNumberFormat="1" applyFont="1" applyFill="1" applyBorder="1" applyAlignment="1" applyProtection="1">
      <alignment horizontal="center"/>
      <protection hidden="1"/>
    </xf>
    <xf numFmtId="169" fontId="3" fillId="6" borderId="31" xfId="0" applyNumberFormat="1" applyFont="1" applyFill="1" applyBorder="1" applyAlignment="1" applyProtection="1">
      <alignment horizontal="center"/>
      <protection hidden="1"/>
    </xf>
    <xf numFmtId="0" fontId="2" fillId="0" borderId="24" xfId="0" applyFont="1" applyBorder="1" applyAlignment="1">
      <alignment horizontal="center"/>
    </xf>
    <xf numFmtId="1" fontId="7" fillId="3" borderId="17" xfId="0" applyNumberFormat="1" applyFont="1" applyFill="1" applyBorder="1" applyAlignment="1">
      <alignment horizontal="center"/>
    </xf>
    <xf numFmtId="1" fontId="2" fillId="0" borderId="20" xfId="0" applyNumberFormat="1" applyFont="1" applyFill="1" applyBorder="1" applyAlignment="1" applyProtection="1">
      <alignment horizontal="center"/>
      <protection locked="0"/>
    </xf>
    <xf numFmtId="1" fontId="2" fillId="2" borderId="20" xfId="0" applyNumberFormat="1" applyFont="1" applyFill="1" applyBorder="1" applyAlignment="1" applyProtection="1">
      <alignment horizontal="center"/>
      <protection locked="0"/>
    </xf>
    <xf numFmtId="1" fontId="2" fillId="7" borderId="20" xfId="0" applyNumberFormat="1" applyFont="1" applyFill="1" applyBorder="1" applyAlignment="1" applyProtection="1">
      <alignment horizontal="center"/>
      <protection locked="0"/>
    </xf>
    <xf numFmtId="0" fontId="3" fillId="0" borderId="26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8" fontId="2" fillId="5" borderId="0" xfId="0" applyNumberFormat="1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/>
    </xf>
    <xf numFmtId="169" fontId="2" fillId="5" borderId="0" xfId="0" applyNumberFormat="1" applyFont="1" applyFill="1" applyBorder="1"/>
    <xf numFmtId="0" fontId="4" fillId="3" borderId="1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7" fontId="2" fillId="0" borderId="0" xfId="0" applyNumberFormat="1" applyFont="1" applyBorder="1" applyAlignment="1" applyProtection="1">
      <alignment horizontal="center"/>
      <protection hidden="1"/>
    </xf>
    <xf numFmtId="166" fontId="4" fillId="5" borderId="20" xfId="0" applyNumberFormat="1" applyFont="1" applyFill="1" applyBorder="1" applyAlignment="1" applyProtection="1">
      <alignment horizontal="center"/>
      <protection locked="0"/>
    </xf>
    <xf numFmtId="166" fontId="4" fillId="5" borderId="1" xfId="0" applyNumberFormat="1" applyFont="1" applyFill="1" applyBorder="1" applyAlignment="1" applyProtection="1">
      <alignment horizontal="center"/>
      <protection locked="0"/>
    </xf>
    <xf numFmtId="169" fontId="4" fillId="5" borderId="21" xfId="0" applyNumberFormat="1" applyFont="1" applyFill="1" applyBorder="1" applyAlignment="1" applyProtection="1">
      <alignment horizontal="center"/>
      <protection hidden="1"/>
    </xf>
    <xf numFmtId="169" fontId="5" fillId="5" borderId="21" xfId="0" applyNumberFormat="1" applyFont="1" applyFill="1" applyBorder="1" applyAlignment="1" applyProtection="1">
      <alignment horizontal="center"/>
      <protection hidden="1"/>
    </xf>
    <xf numFmtId="0" fontId="4" fillId="5" borderId="0" xfId="0" applyFont="1" applyFill="1" applyBorder="1" applyAlignment="1"/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0" xfId="0" applyFont="1" applyAlignment="1"/>
    <xf numFmtId="0" fontId="2" fillId="5" borderId="0" xfId="0" applyFont="1" applyFill="1" applyBorder="1" applyAlignment="1">
      <alignment horizontal="left"/>
    </xf>
    <xf numFmtId="0" fontId="2" fillId="5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165" fontId="5" fillId="0" borderId="4" xfId="0" applyNumberFormat="1" applyFont="1" applyBorder="1" applyAlignment="1" applyProtection="1">
      <alignment horizontal="center"/>
      <protection hidden="1"/>
    </xf>
    <xf numFmtId="165" fontId="5" fillId="0" borderId="5" xfId="0" applyNumberFormat="1" applyFont="1" applyBorder="1" applyAlignment="1" applyProtection="1">
      <alignment horizontal="center"/>
      <protection hidden="1"/>
    </xf>
    <xf numFmtId="165" fontId="5" fillId="0" borderId="6" xfId="0" applyNumberFormat="1" applyFont="1" applyBorder="1" applyAlignment="1" applyProtection="1">
      <alignment horizontal="center"/>
      <protection hidden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3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4" fillId="3" borderId="32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33" xfId="0" applyFont="1" applyFill="1" applyBorder="1" applyAlignment="1">
      <alignment horizontal="left"/>
    </xf>
    <xf numFmtId="0" fontId="4" fillId="3" borderId="3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1" fontId="2" fillId="5" borderId="20" xfId="0" applyNumberFormat="1" applyFont="1" applyFill="1" applyBorder="1" applyAlignment="1" applyProtection="1">
      <alignment horizontal="center"/>
      <protection locked="0"/>
    </xf>
    <xf numFmtId="1" fontId="2" fillId="5" borderId="21" xfId="0" applyNumberFormat="1" applyFont="1" applyFill="1" applyBorder="1" applyAlignment="1" applyProtection="1">
      <alignment horizontal="center"/>
      <protection locked="0"/>
    </xf>
    <xf numFmtId="1" fontId="2" fillId="5" borderId="6" xfId="0" applyNumberFormat="1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14" fontId="0" fillId="0" borderId="0" xfId="0" applyNumberFormat="1"/>
    <xf numFmtId="0" fontId="0" fillId="9" borderId="0" xfId="0" applyFill="1"/>
    <xf numFmtId="172" fontId="0" fillId="9" borderId="6" xfId="0" applyNumberFormat="1" applyFill="1" applyBorder="1"/>
    <xf numFmtId="0" fontId="0" fillId="9" borderId="4" xfId="0" applyFill="1" applyBorder="1" applyAlignment="1">
      <alignment horizontal="right"/>
    </xf>
    <xf numFmtId="0" fontId="0" fillId="9" borderId="0" xfId="0" applyFill="1" applyAlignment="1">
      <alignment horizontal="right"/>
    </xf>
    <xf numFmtId="0" fontId="2" fillId="0" borderId="4" xfId="0" applyFont="1" applyBorder="1"/>
    <xf numFmtId="0" fontId="2" fillId="0" borderId="6" xfId="0" applyFont="1" applyBorder="1"/>
    <xf numFmtId="0" fontId="4" fillId="3" borderId="34" xfId="0" applyFont="1" applyFill="1" applyBorder="1"/>
    <xf numFmtId="0" fontId="2" fillId="0" borderId="35" xfId="0" applyFont="1" applyBorder="1"/>
    <xf numFmtId="167" fontId="2" fillId="8" borderId="1" xfId="0" applyNumberFormat="1" applyFont="1" applyFill="1" applyBorder="1" applyAlignment="1" applyProtection="1">
      <alignment horizontal="center"/>
      <protection hidden="1"/>
    </xf>
    <xf numFmtId="0" fontId="2" fillId="8" borderId="1" xfId="0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right"/>
    </xf>
    <xf numFmtId="167" fontId="2" fillId="0" borderId="36" xfId="0" applyNumberFormat="1" applyFont="1" applyBorder="1" applyAlignment="1" applyProtection="1">
      <alignment horizontal="center"/>
      <protection hidden="1"/>
    </xf>
  </cellXfs>
  <cellStyles count="1">
    <cellStyle name="Normal" xfId="0" builtinId="0"/>
  </cellStyles>
  <dxfs count="2"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I15"/>
  <sheetViews>
    <sheetView workbookViewId="0">
      <selection activeCell="D7" sqref="D7"/>
    </sheetView>
  </sheetViews>
  <sheetFormatPr baseColWidth="10" defaultRowHeight="15"/>
  <cols>
    <col min="3" max="3" width="39.5703125" customWidth="1"/>
    <col min="4" max="4" width="32.85546875" customWidth="1"/>
    <col min="9" max="9" width="22.140625" customWidth="1"/>
  </cols>
  <sheetData>
    <row r="1" spans="2:9">
      <c r="H1" s="152"/>
    </row>
    <row r="4" spans="2:9">
      <c r="B4" s="153"/>
      <c r="C4" s="153"/>
      <c r="D4" s="153"/>
      <c r="E4" s="153"/>
    </row>
    <row r="5" spans="2:9">
      <c r="B5" s="153"/>
      <c r="C5" s="155" t="s">
        <v>46</v>
      </c>
      <c r="D5" s="154">
        <f ca="1">TODAY()</f>
        <v>41249</v>
      </c>
      <c r="E5" s="153"/>
    </row>
    <row r="6" spans="2:9">
      <c r="B6" s="153"/>
      <c r="C6" s="156"/>
      <c r="D6" s="153"/>
      <c r="E6" s="153"/>
      <c r="I6" s="152"/>
    </row>
    <row r="7" spans="2:9">
      <c r="B7" s="153"/>
      <c r="C7" s="155" t="s">
        <v>47</v>
      </c>
      <c r="D7" s="154">
        <v>41244</v>
      </c>
      <c r="E7" s="153"/>
      <c r="I7" s="152">
        <f ca="1">DATE(YEAR(TODAY()),MONTH(TODAY()),1)</f>
        <v>41244</v>
      </c>
    </row>
    <row r="8" spans="2:9">
      <c r="B8" s="153"/>
      <c r="C8" s="153"/>
      <c r="D8" s="153"/>
      <c r="E8" s="153"/>
      <c r="I8" s="152">
        <f ca="1">DATE(YEAR(TODAY()),MONTH(TODAY())+1,1)</f>
        <v>41275</v>
      </c>
    </row>
    <row r="9" spans="2:9">
      <c r="I9" s="152">
        <f ca="1">DATE(YEAR(TODAY()),MONTH(TODAY())+2,1)</f>
        <v>41306</v>
      </c>
    </row>
    <row r="10" spans="2:9">
      <c r="I10" s="152">
        <f ca="1">DATE(YEAR(TODAY()),MONTH(TODAY())+3,1)</f>
        <v>41334</v>
      </c>
    </row>
    <row r="11" spans="2:9">
      <c r="I11" s="152">
        <f ca="1">DATE(YEAR(TODAY()),MONTH(TODAY())+4,1)</f>
        <v>41365</v>
      </c>
    </row>
    <row r="12" spans="2:9">
      <c r="I12" s="152">
        <f t="shared" ref="I11:I15" ca="1" si="0">DATE(YEAR(TODAY()),MONTH(TODAY())+3,1)</f>
        <v>41334</v>
      </c>
    </row>
    <row r="13" spans="2:9">
      <c r="I13" s="152">
        <f ca="1">DATE(YEAR(TODAY()),MONTH(TODAY())+5,1)</f>
        <v>41395</v>
      </c>
    </row>
    <row r="14" spans="2:9">
      <c r="I14" s="152">
        <f ca="1">DATE(YEAR(TODAY()),MONTH(TODAY())+6,1)</f>
        <v>41426</v>
      </c>
    </row>
    <row r="15" spans="2:9">
      <c r="I15" s="152">
        <f ca="1">DATE(YEAR(TODAY()),MONTH(TODAY())+7,1)</f>
        <v>41456</v>
      </c>
    </row>
  </sheetData>
  <dataValidations count="1">
    <dataValidation type="list" allowBlank="1" showInputMessage="1" showErrorMessage="1" sqref="D7">
      <formula1>$I$7:$I$16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63"/>
  <sheetViews>
    <sheetView topLeftCell="A22" zoomScale="85" zoomScaleNormal="85" workbookViewId="0">
      <selection activeCell="C45" sqref="C45"/>
    </sheetView>
  </sheetViews>
  <sheetFormatPr baseColWidth="10" defaultRowHeight="15"/>
  <cols>
    <col min="1" max="1" width="42.140625" style="2" bestFit="1" customWidth="1"/>
    <col min="2" max="2" width="16.7109375" style="3" customWidth="1"/>
    <col min="3" max="3" width="15.85546875" style="3" customWidth="1"/>
    <col min="4" max="4" width="13.5703125" style="3" customWidth="1"/>
    <col min="5" max="5" width="14.85546875" style="2" bestFit="1" customWidth="1"/>
    <col min="6" max="6" width="20.28515625" style="2" customWidth="1"/>
    <col min="7" max="7" width="14.85546875" style="2" bestFit="1" customWidth="1"/>
    <col min="8" max="8" width="16" style="33" customWidth="1"/>
    <col min="9" max="9" width="9.28515625" style="3" customWidth="1"/>
    <col min="10" max="10" width="9.85546875" style="3" bestFit="1" customWidth="1"/>
    <col min="11" max="11" width="13.42578125" style="2" bestFit="1" customWidth="1"/>
    <col min="12" max="12" width="15" style="2" bestFit="1" customWidth="1"/>
    <col min="13" max="16384" width="11.42578125" style="2"/>
  </cols>
  <sheetData>
    <row r="1" spans="1:17" s="1" customFormat="1" ht="27" customHeight="1">
      <c r="A1" s="133" t="s">
        <v>0</v>
      </c>
      <c r="B1" s="133"/>
      <c r="C1" s="133"/>
      <c r="D1" s="133"/>
      <c r="E1" s="133"/>
      <c r="F1" s="134" t="s">
        <v>15</v>
      </c>
      <c r="G1" s="134"/>
      <c r="H1" s="25"/>
      <c r="I1" s="135">
        <v>41183</v>
      </c>
      <c r="J1" s="135"/>
      <c r="K1" s="135"/>
      <c r="L1" s="25"/>
      <c r="N1" s="162">
        <v>1</v>
      </c>
      <c r="O1" s="161">
        <v>0.35416666666666669</v>
      </c>
      <c r="P1" s="161">
        <v>0.70833333333333337</v>
      </c>
      <c r="Q1" s="161">
        <f t="shared" ref="Q1:Q3" si="0">(P1-O1)</f>
        <v>0.35416666666666669</v>
      </c>
    </row>
    <row r="2" spans="1:17" ht="15.75" thickBot="1">
      <c r="N2" s="163">
        <v>2</v>
      </c>
      <c r="O2" s="161">
        <v>0.41666666666666669</v>
      </c>
      <c r="P2" s="161">
        <v>0.70833333333333337</v>
      </c>
      <c r="Q2" s="161">
        <f t="shared" si="0"/>
        <v>0.29166666666666669</v>
      </c>
    </row>
    <row r="3" spans="1:17" ht="16.5" thickTop="1">
      <c r="A3" s="41" t="s">
        <v>1</v>
      </c>
      <c r="B3" s="136" t="s">
        <v>17</v>
      </c>
      <c r="C3" s="136" t="s">
        <v>16</v>
      </c>
      <c r="D3" s="138" t="s">
        <v>19</v>
      </c>
      <c r="E3" s="50" t="s">
        <v>2</v>
      </c>
      <c r="F3" s="51" t="s">
        <v>3</v>
      </c>
      <c r="G3" s="52" t="s">
        <v>4</v>
      </c>
      <c r="H3" s="82" t="s">
        <v>5</v>
      </c>
      <c r="I3" s="50" t="s">
        <v>6</v>
      </c>
      <c r="J3" s="52" t="s">
        <v>7</v>
      </c>
      <c r="K3" s="5" t="s">
        <v>8</v>
      </c>
      <c r="L3" s="4" t="s">
        <v>9</v>
      </c>
      <c r="N3" s="162">
        <v>3</v>
      </c>
      <c r="O3" s="161">
        <v>0.41666666666666669</v>
      </c>
      <c r="P3" s="161">
        <v>0.77083333333333337</v>
      </c>
      <c r="Q3" s="161">
        <f t="shared" si="0"/>
        <v>0.35416666666666669</v>
      </c>
    </row>
    <row r="4" spans="1:17" ht="16.5" thickBot="1">
      <c r="A4" s="42"/>
      <c r="B4" s="137"/>
      <c r="C4" s="137"/>
      <c r="D4" s="139"/>
      <c r="E4" s="53" t="s">
        <v>10</v>
      </c>
      <c r="F4" s="6" t="s">
        <v>11</v>
      </c>
      <c r="G4" s="54" t="s">
        <v>12</v>
      </c>
      <c r="H4" s="83" t="s">
        <v>37</v>
      </c>
      <c r="I4" s="87"/>
      <c r="J4" s="75"/>
      <c r="K4" s="7" t="s">
        <v>13</v>
      </c>
      <c r="L4" s="8" t="s">
        <v>14</v>
      </c>
      <c r="N4" s="163">
        <v>4</v>
      </c>
      <c r="O4" s="161"/>
      <c r="P4" s="161"/>
      <c r="Q4" s="161"/>
    </row>
    <row r="5" spans="1:17" ht="18.75">
      <c r="A5" s="43"/>
      <c r="B5" s="124" t="s">
        <v>32</v>
      </c>
      <c r="C5" s="124"/>
      <c r="D5" s="124"/>
      <c r="E5" s="55"/>
      <c r="F5" s="9"/>
      <c r="G5" s="56"/>
      <c r="H5" s="84"/>
      <c r="I5" s="88">
        <f>SUM(I7:I35)</f>
        <v>0</v>
      </c>
      <c r="J5" s="76">
        <f>SUM(J7:J35)</f>
        <v>0</v>
      </c>
      <c r="N5" s="162">
        <v>5</v>
      </c>
      <c r="O5" s="161">
        <v>0.35416666666666669</v>
      </c>
      <c r="P5" s="161">
        <v>0.6875</v>
      </c>
      <c r="Q5" s="161">
        <f t="shared" ref="Q5" si="1">(P5-O5)</f>
        <v>0.33333333333333331</v>
      </c>
    </row>
    <row r="6" spans="1:17" ht="15.75">
      <c r="A6" s="44">
        <f>I1</f>
        <v>41183</v>
      </c>
      <c r="B6" s="10">
        <f>IF(WEEKDAY(A6,2)&lt;6,VLOOKUP(WEEKDAY(A6,2),$N$1:$Q$5,2),"")</f>
        <v>0.35416666666666669</v>
      </c>
      <c r="C6" s="10">
        <f>IF(WEEKDAY(A6,2)&lt;6,VLOOKUP(WEEKDAY(A6,2),$N$1:$Q$5,3),"")</f>
        <v>0.70833333333333337</v>
      </c>
      <c r="D6" s="11">
        <f>IF(WEEKDAY(A6,2)&lt;6,VLOOKUP(WEEKDAY(A6,2),$N$1:$Q$5,4),"")</f>
        <v>0.35416666666666669</v>
      </c>
      <c r="E6" s="57"/>
      <c r="F6" s="12"/>
      <c r="G6" s="58"/>
      <c r="H6" s="84"/>
      <c r="I6" s="148"/>
      <c r="J6" s="149"/>
      <c r="K6" s="150"/>
      <c r="L6" s="151"/>
      <c r="N6" s="164" t="s">
        <v>48</v>
      </c>
      <c r="O6" s="164"/>
      <c r="P6" s="164"/>
      <c r="Q6" s="164"/>
    </row>
    <row r="7" spans="1:17" ht="15.75">
      <c r="A7" s="44">
        <f>A6+1</f>
        <v>41184</v>
      </c>
      <c r="B7" s="10">
        <f t="shared" ref="B7:B36" si="2">IF(WEEKDAY(A7,2)&lt;6,VLOOKUP(WEEKDAY(A7,2),$N$1:$Q$5,2),"")</f>
        <v>0.41666666666666669</v>
      </c>
      <c r="C7" s="10">
        <f t="shared" ref="C7:C36" si="3">IF(WEEKDAY(A7,2)&lt;6,VLOOKUP(WEEKDAY(A7,2),$N$1:$Q$5,3),"")</f>
        <v>0.70833333333333337</v>
      </c>
      <c r="D7" s="11">
        <f t="shared" ref="D7:D36" si="4">IF(WEEKDAY(A7,2)&lt;6,VLOOKUP(WEEKDAY(A7,2),$N$1:$Q$5,4),"")</f>
        <v>0.29166666666666669</v>
      </c>
      <c r="E7" s="57"/>
      <c r="F7" s="12"/>
      <c r="G7" s="58"/>
      <c r="H7" s="84"/>
      <c r="I7" s="148"/>
      <c r="J7" s="149"/>
      <c r="K7" s="150"/>
      <c r="L7" s="151"/>
      <c r="N7" s="105"/>
      <c r="O7" s="105"/>
      <c r="P7" s="105"/>
    </row>
    <row r="8" spans="1:17" ht="15.75">
      <c r="A8" s="44">
        <f>A7+1</f>
        <v>41185</v>
      </c>
      <c r="B8" s="10">
        <f t="shared" si="2"/>
        <v>0.41666666666666669</v>
      </c>
      <c r="C8" s="10">
        <f t="shared" si="3"/>
        <v>0.77083333333333337</v>
      </c>
      <c r="D8" s="11">
        <f t="shared" si="4"/>
        <v>0.35416666666666669</v>
      </c>
      <c r="E8" s="106"/>
      <c r="F8" s="107"/>
      <c r="G8" s="108"/>
      <c r="H8" s="84"/>
      <c r="I8" s="148"/>
      <c r="J8" s="149"/>
      <c r="K8" s="150"/>
      <c r="L8" s="151"/>
    </row>
    <row r="9" spans="1:17" ht="15.75">
      <c r="A9" s="44">
        <f t="shared" ref="A9:A35" si="5">A8+1</f>
        <v>41186</v>
      </c>
      <c r="B9" s="10">
        <f t="shared" si="2"/>
        <v>0</v>
      </c>
      <c r="C9" s="10">
        <f t="shared" si="3"/>
        <v>0</v>
      </c>
      <c r="D9" s="11">
        <f t="shared" si="4"/>
        <v>0</v>
      </c>
      <c r="E9" s="106"/>
      <c r="F9" s="107"/>
      <c r="G9" s="108"/>
      <c r="H9" s="84"/>
      <c r="I9" s="148"/>
      <c r="J9" s="149"/>
      <c r="K9" s="150"/>
      <c r="L9" s="151"/>
    </row>
    <row r="10" spans="1:17" ht="15.75">
      <c r="A10" s="44">
        <f t="shared" si="5"/>
        <v>41187</v>
      </c>
      <c r="B10" s="10">
        <f t="shared" si="2"/>
        <v>0.35416666666666669</v>
      </c>
      <c r="C10" s="10">
        <f t="shared" si="3"/>
        <v>0.6875</v>
      </c>
      <c r="D10" s="11">
        <f t="shared" si="4"/>
        <v>0.33333333333333331</v>
      </c>
      <c r="E10" s="57"/>
      <c r="F10" s="12"/>
      <c r="G10" s="58"/>
      <c r="H10" s="84"/>
      <c r="I10" s="148"/>
      <c r="J10" s="149"/>
      <c r="K10" s="150"/>
      <c r="L10" s="151"/>
    </row>
    <row r="11" spans="1:17" ht="15.75">
      <c r="A11" s="44">
        <f>A10+1</f>
        <v>41188</v>
      </c>
      <c r="B11" s="10" t="str">
        <f t="shared" si="2"/>
        <v/>
      </c>
      <c r="C11" s="10" t="str">
        <f t="shared" si="3"/>
        <v/>
      </c>
      <c r="D11" s="11" t="str">
        <f t="shared" si="4"/>
        <v/>
      </c>
      <c r="E11" s="57"/>
      <c r="F11" s="12"/>
      <c r="G11" s="58"/>
      <c r="H11" s="84"/>
      <c r="I11" s="148"/>
      <c r="J11" s="149"/>
      <c r="K11" s="150"/>
      <c r="L11" s="151"/>
    </row>
    <row r="12" spans="1:17" ht="15.75">
      <c r="A12" s="44">
        <f t="shared" si="5"/>
        <v>41189</v>
      </c>
      <c r="B12" s="10" t="str">
        <f t="shared" si="2"/>
        <v/>
      </c>
      <c r="C12" s="10" t="str">
        <f t="shared" si="3"/>
        <v/>
      </c>
      <c r="D12" s="11" t="str">
        <f t="shared" si="4"/>
        <v/>
      </c>
      <c r="E12" s="57"/>
      <c r="F12" s="12"/>
      <c r="G12" s="58"/>
      <c r="H12" s="84"/>
      <c r="I12" s="148"/>
      <c r="J12" s="149"/>
      <c r="K12" s="150"/>
      <c r="L12" s="151"/>
    </row>
    <row r="13" spans="1:17" ht="15.75">
      <c r="A13" s="44">
        <f>A12+1</f>
        <v>41190</v>
      </c>
      <c r="B13" s="10">
        <f t="shared" si="2"/>
        <v>0.35416666666666669</v>
      </c>
      <c r="C13" s="10">
        <f t="shared" si="3"/>
        <v>0.70833333333333337</v>
      </c>
      <c r="D13" s="11">
        <f t="shared" si="4"/>
        <v>0.35416666666666669</v>
      </c>
      <c r="E13" s="57"/>
      <c r="F13" s="12"/>
      <c r="G13" s="58"/>
      <c r="H13" s="84"/>
      <c r="I13" s="148"/>
      <c r="J13" s="149"/>
      <c r="K13" s="150"/>
      <c r="L13" s="151"/>
    </row>
    <row r="14" spans="1:17" ht="15.75">
      <c r="A14" s="44">
        <f t="shared" si="5"/>
        <v>41191</v>
      </c>
      <c r="B14" s="10">
        <f t="shared" si="2"/>
        <v>0.41666666666666669</v>
      </c>
      <c r="C14" s="10">
        <f t="shared" si="3"/>
        <v>0.70833333333333337</v>
      </c>
      <c r="D14" s="11">
        <f t="shared" si="4"/>
        <v>0.29166666666666669</v>
      </c>
      <c r="E14" s="57"/>
      <c r="F14" s="12"/>
      <c r="G14" s="58"/>
      <c r="H14" s="84"/>
      <c r="I14" s="148"/>
      <c r="J14" s="149"/>
      <c r="K14" s="150"/>
      <c r="L14" s="151"/>
    </row>
    <row r="15" spans="1:17" ht="15.75">
      <c r="A15" s="44">
        <f>A14+1</f>
        <v>41192</v>
      </c>
      <c r="B15" s="10">
        <f t="shared" si="2"/>
        <v>0.41666666666666669</v>
      </c>
      <c r="C15" s="10">
        <f t="shared" si="3"/>
        <v>0.77083333333333337</v>
      </c>
      <c r="D15" s="11">
        <f t="shared" si="4"/>
        <v>0.35416666666666669</v>
      </c>
      <c r="E15" s="106"/>
      <c r="F15" s="107"/>
      <c r="G15" s="109"/>
      <c r="H15" s="84"/>
      <c r="I15" s="148"/>
      <c r="J15" s="149"/>
      <c r="K15" s="150"/>
      <c r="L15" s="151"/>
    </row>
    <row r="16" spans="1:17" ht="15.75">
      <c r="A16" s="44">
        <f t="shared" si="5"/>
        <v>41193</v>
      </c>
      <c r="B16" s="10">
        <f t="shared" si="2"/>
        <v>0</v>
      </c>
      <c r="C16" s="10">
        <f t="shared" si="3"/>
        <v>0</v>
      </c>
      <c r="D16" s="11">
        <f t="shared" si="4"/>
        <v>0</v>
      </c>
      <c r="E16" s="106"/>
      <c r="F16" s="107"/>
      <c r="G16" s="108"/>
      <c r="H16" s="84"/>
      <c r="I16" s="148"/>
      <c r="J16" s="149"/>
      <c r="K16" s="150"/>
      <c r="L16" s="151"/>
    </row>
    <row r="17" spans="1:12" ht="15.75">
      <c r="A17" s="44">
        <f t="shared" si="5"/>
        <v>41194</v>
      </c>
      <c r="B17" s="10">
        <f t="shared" si="2"/>
        <v>0.35416666666666669</v>
      </c>
      <c r="C17" s="10">
        <f t="shared" si="3"/>
        <v>0.6875</v>
      </c>
      <c r="D17" s="11">
        <f t="shared" si="4"/>
        <v>0.33333333333333331</v>
      </c>
      <c r="E17" s="57"/>
      <c r="F17" s="12"/>
      <c r="G17" s="58"/>
      <c r="H17" s="84"/>
      <c r="I17" s="148"/>
      <c r="J17" s="149"/>
      <c r="K17" s="150"/>
      <c r="L17" s="151"/>
    </row>
    <row r="18" spans="1:12" ht="15.75">
      <c r="A18" s="44">
        <f>A17+1</f>
        <v>41195</v>
      </c>
      <c r="B18" s="10" t="str">
        <f t="shared" si="2"/>
        <v/>
      </c>
      <c r="C18" s="10" t="str">
        <f t="shared" si="3"/>
        <v/>
      </c>
      <c r="D18" s="11" t="str">
        <f t="shared" si="4"/>
        <v/>
      </c>
      <c r="E18" s="57"/>
      <c r="F18" s="12"/>
      <c r="G18" s="58"/>
      <c r="H18" s="84"/>
      <c r="I18" s="148"/>
      <c r="J18" s="149"/>
      <c r="K18" s="150"/>
      <c r="L18" s="151"/>
    </row>
    <row r="19" spans="1:12" ht="15.75">
      <c r="A19" s="44">
        <f t="shared" si="5"/>
        <v>41196</v>
      </c>
      <c r="B19" s="10" t="str">
        <f t="shared" si="2"/>
        <v/>
      </c>
      <c r="C19" s="10" t="str">
        <f t="shared" si="3"/>
        <v/>
      </c>
      <c r="D19" s="11" t="str">
        <f t="shared" si="4"/>
        <v/>
      </c>
      <c r="E19" s="57"/>
      <c r="F19" s="12"/>
      <c r="G19" s="58"/>
      <c r="H19" s="84"/>
      <c r="I19" s="148"/>
      <c r="J19" s="149"/>
      <c r="K19" s="150"/>
      <c r="L19" s="151"/>
    </row>
    <row r="20" spans="1:12" ht="15.75">
      <c r="A20" s="44">
        <f>A19+1</f>
        <v>41197</v>
      </c>
      <c r="B20" s="10">
        <f t="shared" si="2"/>
        <v>0.35416666666666669</v>
      </c>
      <c r="C20" s="10">
        <f t="shared" si="3"/>
        <v>0.70833333333333337</v>
      </c>
      <c r="D20" s="11">
        <f t="shared" si="4"/>
        <v>0.35416666666666669</v>
      </c>
      <c r="E20" s="57"/>
      <c r="F20" s="12"/>
      <c r="G20" s="58"/>
      <c r="H20" s="84"/>
      <c r="I20" s="148"/>
      <c r="J20" s="149"/>
      <c r="K20" s="150"/>
      <c r="L20" s="151"/>
    </row>
    <row r="21" spans="1:12" ht="15.75">
      <c r="A21" s="44">
        <f t="shared" si="5"/>
        <v>41198</v>
      </c>
      <c r="B21" s="10">
        <f t="shared" si="2"/>
        <v>0.41666666666666669</v>
      </c>
      <c r="C21" s="10">
        <f t="shared" si="3"/>
        <v>0.70833333333333337</v>
      </c>
      <c r="D21" s="11">
        <f t="shared" si="4"/>
        <v>0.29166666666666669</v>
      </c>
      <c r="E21" s="57"/>
      <c r="F21" s="12"/>
      <c r="G21" s="58"/>
      <c r="H21" s="84"/>
      <c r="I21" s="148"/>
      <c r="J21" s="149"/>
      <c r="K21" s="150"/>
      <c r="L21" s="151"/>
    </row>
    <row r="22" spans="1:12" ht="15.75">
      <c r="A22" s="44">
        <f>A21+1</f>
        <v>41199</v>
      </c>
      <c r="B22" s="10">
        <f t="shared" si="2"/>
        <v>0.41666666666666669</v>
      </c>
      <c r="C22" s="10">
        <f t="shared" si="3"/>
        <v>0.77083333333333337</v>
      </c>
      <c r="D22" s="11">
        <f t="shared" si="4"/>
        <v>0.35416666666666669</v>
      </c>
      <c r="E22" s="57"/>
      <c r="F22" s="12"/>
      <c r="G22" s="58"/>
      <c r="H22" s="84"/>
      <c r="I22" s="148"/>
      <c r="J22" s="149"/>
      <c r="K22" s="150"/>
      <c r="L22" s="151"/>
    </row>
    <row r="23" spans="1:12" ht="15.75">
      <c r="A23" s="44">
        <f t="shared" si="5"/>
        <v>41200</v>
      </c>
      <c r="B23" s="10">
        <f t="shared" si="2"/>
        <v>0</v>
      </c>
      <c r="C23" s="10">
        <f t="shared" si="3"/>
        <v>0</v>
      </c>
      <c r="D23" s="11">
        <f t="shared" si="4"/>
        <v>0</v>
      </c>
      <c r="E23" s="57"/>
      <c r="F23" s="12"/>
      <c r="G23" s="58"/>
      <c r="H23" s="84"/>
      <c r="I23" s="148"/>
      <c r="J23" s="149"/>
      <c r="K23" s="150"/>
      <c r="L23" s="151"/>
    </row>
    <row r="24" spans="1:12" ht="15.75">
      <c r="A24" s="44">
        <f t="shared" si="5"/>
        <v>41201</v>
      </c>
      <c r="B24" s="10">
        <f t="shared" si="2"/>
        <v>0.35416666666666669</v>
      </c>
      <c r="C24" s="10">
        <f t="shared" si="3"/>
        <v>0.6875</v>
      </c>
      <c r="D24" s="11">
        <f t="shared" si="4"/>
        <v>0.33333333333333331</v>
      </c>
      <c r="E24" s="57"/>
      <c r="F24" s="12"/>
      <c r="G24" s="58"/>
      <c r="H24" s="84"/>
      <c r="I24" s="148"/>
      <c r="J24" s="149"/>
      <c r="K24" s="150"/>
      <c r="L24" s="151"/>
    </row>
    <row r="25" spans="1:12" ht="15.75">
      <c r="A25" s="44">
        <f>A24+1</f>
        <v>41202</v>
      </c>
      <c r="B25" s="10" t="str">
        <f t="shared" si="2"/>
        <v/>
      </c>
      <c r="C25" s="10" t="str">
        <f t="shared" si="3"/>
        <v/>
      </c>
      <c r="D25" s="11" t="str">
        <f t="shared" si="4"/>
        <v/>
      </c>
      <c r="E25" s="57"/>
      <c r="F25" s="12"/>
      <c r="G25" s="58"/>
      <c r="H25" s="84"/>
      <c r="I25" s="148"/>
      <c r="J25" s="149"/>
      <c r="K25" s="150"/>
      <c r="L25" s="151"/>
    </row>
    <row r="26" spans="1:12" ht="15.75">
      <c r="A26" s="44">
        <f t="shared" si="5"/>
        <v>41203</v>
      </c>
      <c r="B26" s="10" t="str">
        <f t="shared" si="2"/>
        <v/>
      </c>
      <c r="C26" s="10" t="str">
        <f t="shared" si="3"/>
        <v/>
      </c>
      <c r="D26" s="11" t="str">
        <f t="shared" si="4"/>
        <v/>
      </c>
      <c r="E26" s="57"/>
      <c r="F26" s="12"/>
      <c r="G26" s="58"/>
      <c r="H26" s="84"/>
      <c r="I26" s="148"/>
      <c r="J26" s="149"/>
      <c r="K26" s="150"/>
      <c r="L26" s="151"/>
    </row>
    <row r="27" spans="1:12" ht="15.75">
      <c r="A27" s="44">
        <f>A26+1</f>
        <v>41204</v>
      </c>
      <c r="B27" s="10">
        <f t="shared" si="2"/>
        <v>0.35416666666666669</v>
      </c>
      <c r="C27" s="10">
        <f t="shared" si="3"/>
        <v>0.70833333333333337</v>
      </c>
      <c r="D27" s="11">
        <f t="shared" si="4"/>
        <v>0.35416666666666669</v>
      </c>
      <c r="E27" s="57"/>
      <c r="F27" s="12"/>
      <c r="G27" s="58"/>
      <c r="H27" s="84"/>
      <c r="I27" s="148"/>
      <c r="J27" s="149"/>
      <c r="K27" s="150"/>
      <c r="L27" s="151"/>
    </row>
    <row r="28" spans="1:12" ht="15.75">
      <c r="A28" s="44">
        <f t="shared" si="5"/>
        <v>41205</v>
      </c>
      <c r="B28" s="10">
        <f t="shared" si="2"/>
        <v>0.41666666666666669</v>
      </c>
      <c r="C28" s="10">
        <f t="shared" si="3"/>
        <v>0.70833333333333337</v>
      </c>
      <c r="D28" s="11">
        <f t="shared" si="4"/>
        <v>0.29166666666666669</v>
      </c>
      <c r="E28" s="57"/>
      <c r="F28" s="12"/>
      <c r="G28" s="58"/>
      <c r="H28" s="84"/>
      <c r="I28" s="148"/>
      <c r="J28" s="149"/>
      <c r="K28" s="150"/>
      <c r="L28" s="151"/>
    </row>
    <row r="29" spans="1:12" ht="15.75">
      <c r="A29" s="44">
        <f>A28+1</f>
        <v>41206</v>
      </c>
      <c r="B29" s="10">
        <f t="shared" si="2"/>
        <v>0.41666666666666669</v>
      </c>
      <c r="C29" s="10">
        <f t="shared" si="3"/>
        <v>0.77083333333333337</v>
      </c>
      <c r="D29" s="11">
        <f t="shared" si="4"/>
        <v>0.35416666666666669</v>
      </c>
      <c r="E29" s="106"/>
      <c r="F29" s="107"/>
      <c r="G29" s="108"/>
      <c r="H29" s="84"/>
      <c r="I29" s="148"/>
      <c r="J29" s="149"/>
      <c r="K29" s="150"/>
      <c r="L29" s="151"/>
    </row>
    <row r="30" spans="1:12" ht="15.75">
      <c r="A30" s="44">
        <f t="shared" si="5"/>
        <v>41207</v>
      </c>
      <c r="B30" s="10">
        <f t="shared" si="2"/>
        <v>0</v>
      </c>
      <c r="C30" s="10">
        <f t="shared" si="3"/>
        <v>0</v>
      </c>
      <c r="D30" s="11">
        <f t="shared" si="4"/>
        <v>0</v>
      </c>
      <c r="E30" s="106"/>
      <c r="F30" s="107"/>
      <c r="G30" s="108"/>
      <c r="H30" s="84"/>
      <c r="I30" s="148"/>
      <c r="J30" s="149"/>
      <c r="K30" s="150"/>
      <c r="L30" s="151"/>
    </row>
    <row r="31" spans="1:12" ht="15.75">
      <c r="A31" s="44">
        <f t="shared" si="5"/>
        <v>41208</v>
      </c>
      <c r="B31" s="10">
        <f t="shared" si="2"/>
        <v>0.35416666666666669</v>
      </c>
      <c r="C31" s="10">
        <f t="shared" si="3"/>
        <v>0.6875</v>
      </c>
      <c r="D31" s="11">
        <f t="shared" si="4"/>
        <v>0.33333333333333331</v>
      </c>
      <c r="E31" s="57"/>
      <c r="F31" s="12"/>
      <c r="G31" s="58"/>
      <c r="H31" s="84"/>
      <c r="I31" s="148"/>
      <c r="J31" s="149"/>
      <c r="K31" s="150"/>
      <c r="L31" s="151"/>
    </row>
    <row r="32" spans="1:12" ht="15.75">
      <c r="A32" s="44">
        <f>A31+1</f>
        <v>41209</v>
      </c>
      <c r="B32" s="10" t="str">
        <f t="shared" si="2"/>
        <v/>
      </c>
      <c r="C32" s="10" t="str">
        <f t="shared" si="3"/>
        <v/>
      </c>
      <c r="D32" s="11" t="str">
        <f t="shared" si="4"/>
        <v/>
      </c>
      <c r="E32" s="57"/>
      <c r="F32" s="12"/>
      <c r="G32" s="58"/>
      <c r="H32" s="84"/>
      <c r="I32" s="148"/>
      <c r="J32" s="149"/>
      <c r="K32" s="150"/>
      <c r="L32" s="151"/>
    </row>
    <row r="33" spans="1:12" ht="15.75">
      <c r="A33" s="44">
        <f t="shared" si="5"/>
        <v>41210</v>
      </c>
      <c r="B33" s="10" t="str">
        <f t="shared" si="2"/>
        <v/>
      </c>
      <c r="C33" s="10" t="str">
        <f t="shared" si="3"/>
        <v/>
      </c>
      <c r="D33" s="11" t="str">
        <f t="shared" si="4"/>
        <v/>
      </c>
      <c r="E33" s="57"/>
      <c r="F33" s="12"/>
      <c r="G33" s="58"/>
      <c r="H33" s="84"/>
      <c r="I33" s="148"/>
      <c r="J33" s="149"/>
      <c r="K33" s="150"/>
      <c r="L33" s="151"/>
    </row>
    <row r="34" spans="1:12" ht="15.75">
      <c r="A34" s="44">
        <f>A33+1</f>
        <v>41211</v>
      </c>
      <c r="B34" s="10">
        <f t="shared" si="2"/>
        <v>0.35416666666666669</v>
      </c>
      <c r="C34" s="10">
        <f t="shared" si="3"/>
        <v>0.70833333333333337</v>
      </c>
      <c r="D34" s="11">
        <f t="shared" si="4"/>
        <v>0.35416666666666669</v>
      </c>
      <c r="E34" s="57"/>
      <c r="F34" s="12"/>
      <c r="G34" s="58"/>
      <c r="H34" s="84"/>
      <c r="I34" s="148"/>
      <c r="J34" s="149"/>
      <c r="K34" s="150"/>
      <c r="L34" s="151"/>
    </row>
    <row r="35" spans="1:12" ht="16.5" customHeight="1">
      <c r="A35" s="44">
        <f t="shared" si="5"/>
        <v>41212</v>
      </c>
      <c r="B35" s="10">
        <f t="shared" si="2"/>
        <v>0.41666666666666669</v>
      </c>
      <c r="C35" s="10">
        <f t="shared" si="3"/>
        <v>0.70833333333333337</v>
      </c>
      <c r="D35" s="11">
        <f t="shared" si="4"/>
        <v>0.29166666666666669</v>
      </c>
      <c r="E35" s="57"/>
      <c r="F35" s="12"/>
      <c r="G35" s="58"/>
      <c r="H35" s="84"/>
      <c r="I35" s="148"/>
      <c r="J35" s="149"/>
      <c r="K35" s="150"/>
      <c r="L35" s="151"/>
    </row>
    <row r="36" spans="1:12" ht="16.5" customHeight="1">
      <c r="A36" s="44">
        <f>A35+1</f>
        <v>41213</v>
      </c>
      <c r="B36" s="10">
        <f t="shared" si="2"/>
        <v>0.41666666666666669</v>
      </c>
      <c r="C36" s="10">
        <f t="shared" si="3"/>
        <v>0.77083333333333337</v>
      </c>
      <c r="D36" s="11">
        <f t="shared" si="4"/>
        <v>0.35416666666666669</v>
      </c>
      <c r="E36" s="57"/>
      <c r="F36" s="12"/>
      <c r="G36" s="58"/>
      <c r="H36" s="84"/>
      <c r="I36" s="89"/>
      <c r="J36" s="77"/>
      <c r="K36" s="71"/>
      <c r="L36" s="26"/>
    </row>
    <row r="37" spans="1:12" ht="25.5" customHeight="1">
      <c r="A37" s="47" t="s">
        <v>41</v>
      </c>
      <c r="B37" s="38"/>
      <c r="C37" s="38"/>
      <c r="D37" s="39"/>
      <c r="E37" s="66"/>
      <c r="F37" s="38"/>
      <c r="G37" s="67"/>
      <c r="H37" s="79"/>
      <c r="I37" s="91"/>
      <c r="J37" s="80"/>
      <c r="K37" s="73"/>
      <c r="L37" s="40"/>
    </row>
    <row r="38" spans="1:12" ht="16.5" thickBot="1">
      <c r="A38" s="48" t="s">
        <v>38</v>
      </c>
      <c r="B38" s="34"/>
      <c r="C38" s="34"/>
      <c r="D38" s="49"/>
      <c r="E38" s="68"/>
      <c r="F38" s="69"/>
      <c r="G38" s="70"/>
      <c r="H38" s="86">
        <f>SUM(H7:H35)</f>
        <v>0</v>
      </c>
      <c r="I38" s="92"/>
      <c r="J38" s="81"/>
      <c r="K38" s="74"/>
      <c r="L38" s="31"/>
    </row>
    <row r="39" spans="1:12" ht="15.75" thickTop="1"/>
    <row r="41" spans="1:12" s="93" customFormat="1" ht="33" customHeight="1">
      <c r="A41" s="2"/>
      <c r="B41" s="3"/>
      <c r="C41" s="3"/>
      <c r="D41" s="3"/>
      <c r="E41" s="2"/>
      <c r="F41" s="2"/>
      <c r="G41" s="2"/>
      <c r="H41" s="33"/>
      <c r="I41" s="3"/>
      <c r="J41" s="3"/>
      <c r="K41" s="2"/>
      <c r="L41" s="2"/>
    </row>
    <row r="42" spans="1:12">
      <c r="A42" s="93" t="s">
        <v>27</v>
      </c>
      <c r="B42" s="1"/>
      <c r="C42" s="1"/>
      <c r="D42" s="1"/>
      <c r="E42" s="128" t="s">
        <v>42</v>
      </c>
      <c r="F42" s="129"/>
      <c r="G42" s="130"/>
      <c r="H42" s="94" t="s">
        <v>26</v>
      </c>
      <c r="I42" s="94" t="s">
        <v>21</v>
      </c>
      <c r="J42" s="1"/>
      <c r="K42" s="93"/>
      <c r="L42" s="93"/>
    </row>
    <row r="43" spans="1:12">
      <c r="A43" s="30" t="s">
        <v>28</v>
      </c>
      <c r="B43" s="36"/>
      <c r="E43" s="131"/>
      <c r="F43" s="132"/>
      <c r="G43" s="24"/>
      <c r="H43" s="24"/>
      <c r="I43" s="24"/>
    </row>
    <row r="44" spans="1:12">
      <c r="A44" s="31"/>
      <c r="B44" s="36"/>
      <c r="E44" s="116" t="s">
        <v>36</v>
      </c>
      <c r="F44" s="116"/>
      <c r="G44" s="28">
        <f>I5</f>
        <v>0</v>
      </c>
      <c r="H44" s="23">
        <v>3</v>
      </c>
      <c r="I44" s="23">
        <f>G44*H44</f>
        <v>0</v>
      </c>
    </row>
    <row r="45" spans="1:12">
      <c r="A45" s="31"/>
      <c r="B45" s="36"/>
      <c r="E45" s="116" t="s">
        <v>23</v>
      </c>
      <c r="F45" s="116"/>
      <c r="G45" s="28">
        <f>I5</f>
        <v>0</v>
      </c>
      <c r="H45" s="23">
        <v>2</v>
      </c>
      <c r="I45" s="23">
        <f t="shared" ref="I45:I46" si="6">G45*H45</f>
        <v>0</v>
      </c>
    </row>
    <row r="46" spans="1:12">
      <c r="A46" s="31"/>
      <c r="B46" s="36"/>
      <c r="E46" s="116" t="s">
        <v>24</v>
      </c>
      <c r="F46" s="116"/>
      <c r="G46" s="28">
        <f>J5</f>
        <v>0</v>
      </c>
      <c r="H46" s="23">
        <v>0</v>
      </c>
      <c r="I46" s="23">
        <f t="shared" si="6"/>
        <v>0</v>
      </c>
    </row>
    <row r="47" spans="1:12">
      <c r="A47" s="22"/>
      <c r="B47" s="36"/>
      <c r="E47" s="117" t="s">
        <v>43</v>
      </c>
      <c r="F47" s="118"/>
      <c r="G47" s="24"/>
      <c r="H47" s="23">
        <v>0.58699999999999997</v>
      </c>
      <c r="I47" s="23">
        <f>((G47*H47)/2)</f>
        <v>0</v>
      </c>
    </row>
    <row r="48" spans="1:12">
      <c r="A48" s="22"/>
      <c r="B48" s="36"/>
      <c r="E48" s="119"/>
      <c r="F48" s="120"/>
      <c r="G48" s="120"/>
      <c r="H48" s="120"/>
      <c r="I48" s="121"/>
    </row>
    <row r="49" spans="1:12" ht="18" customHeight="1">
      <c r="A49" s="22"/>
      <c r="B49" s="24"/>
      <c r="E49" s="116" t="s">
        <v>25</v>
      </c>
      <c r="F49" s="116"/>
      <c r="G49" s="24"/>
      <c r="H49" s="34"/>
      <c r="I49" s="29">
        <f>SUM(I44:I48)</f>
        <v>0</v>
      </c>
    </row>
    <row r="50" spans="1:12">
      <c r="A50" s="35" t="s">
        <v>22</v>
      </c>
      <c r="B50" s="37">
        <f>SUM(B44:B49)</f>
        <v>0</v>
      </c>
    </row>
    <row r="51" spans="1:12">
      <c r="A51" s="31" t="s">
        <v>39</v>
      </c>
      <c r="B51" s="23">
        <v>3.3</v>
      </c>
    </row>
    <row r="52" spans="1:12">
      <c r="A52" s="30" t="s">
        <v>40</v>
      </c>
      <c r="B52" s="32"/>
      <c r="E52" s="113"/>
      <c r="F52" s="113"/>
      <c r="G52" s="113"/>
    </row>
    <row r="53" spans="1:12">
      <c r="B53" s="2"/>
      <c r="E53" s="122" t="s">
        <v>33</v>
      </c>
      <c r="F53" s="122"/>
      <c r="G53" s="113"/>
    </row>
    <row r="54" spans="1:12">
      <c r="B54" s="2"/>
      <c r="E54" s="157" t="s">
        <v>34</v>
      </c>
      <c r="F54" s="158"/>
      <c r="G54" s="23"/>
    </row>
    <row r="55" spans="1:12">
      <c r="B55" s="2"/>
      <c r="E55" s="157" t="s">
        <v>28</v>
      </c>
      <c r="F55" s="158"/>
      <c r="G55" s="23">
        <f>B52</f>
        <v>0</v>
      </c>
    </row>
    <row r="56" spans="1:12">
      <c r="B56" s="2"/>
      <c r="E56" s="157" t="s">
        <v>44</v>
      </c>
      <c r="F56" s="158"/>
      <c r="G56" s="23">
        <f>I49</f>
        <v>0</v>
      </c>
    </row>
    <row r="57" spans="1:12">
      <c r="B57" s="2"/>
      <c r="E57" s="157"/>
      <c r="F57" s="158"/>
      <c r="G57" s="23"/>
    </row>
    <row r="58" spans="1:12">
      <c r="E58" s="157"/>
      <c r="F58" s="158"/>
      <c r="G58" s="23"/>
    </row>
    <row r="59" spans="1:12" ht="15.75" thickBot="1">
      <c r="E59" s="159" t="s">
        <v>35</v>
      </c>
      <c r="F59" s="160"/>
      <c r="G59" s="32">
        <f>SUM(G54:G58)</f>
        <v>0</v>
      </c>
    </row>
    <row r="60" spans="1:12">
      <c r="B60" s="21"/>
    </row>
    <row r="62" spans="1:12">
      <c r="B62" s="10"/>
      <c r="C62" s="10"/>
      <c r="D62" s="11"/>
      <c r="E62" s="57"/>
      <c r="F62" s="12"/>
      <c r="G62" s="58"/>
      <c r="H62" s="84"/>
      <c r="I62" s="89"/>
      <c r="J62" s="77"/>
      <c r="K62" s="71"/>
      <c r="L62" s="26"/>
    </row>
    <row r="63" spans="1:12" ht="6" customHeight="1"/>
  </sheetData>
  <mergeCells count="17">
    <mergeCell ref="N6:Q6"/>
    <mergeCell ref="E53:F53"/>
    <mergeCell ref="E44:F44"/>
    <mergeCell ref="E45:F45"/>
    <mergeCell ref="E46:F46"/>
    <mergeCell ref="E49:F49"/>
    <mergeCell ref="E47:F47"/>
    <mergeCell ref="F1:G1"/>
    <mergeCell ref="A1:E1"/>
    <mergeCell ref="I1:K1"/>
    <mergeCell ref="B3:B4"/>
    <mergeCell ref="C3:C4"/>
    <mergeCell ref="B5:D5"/>
    <mergeCell ref="E48:I48"/>
    <mergeCell ref="D3:D4"/>
    <mergeCell ref="E43:F43"/>
    <mergeCell ref="E42:G42"/>
  </mergeCells>
  <conditionalFormatting sqref="A6:L36">
    <cfRule type="expression" dxfId="1" priority="11">
      <formula>WEEKDAY($A6,2)&gt;5</formula>
    </cfRule>
  </conditionalFormatting>
  <conditionalFormatting sqref="A6:L36">
    <cfRule type="expression" dxfId="0" priority="1">
      <formula>$A6="TOTAL Semaine"</formula>
    </cfRule>
  </conditionalFormatting>
  <pageMargins left="0.51181102362204722" right="0.51181102362204722" top="0.55118110236220474" bottom="0.55118110236220474" header="0.31496062992125984" footer="0.31496062992125984"/>
  <pageSetup paperSize="9" scale="49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69"/>
  <sheetViews>
    <sheetView tabSelected="1" topLeftCell="A43" zoomScale="85" zoomScaleNormal="85" workbookViewId="0">
      <selection activeCell="E73" sqref="E73"/>
    </sheetView>
  </sheetViews>
  <sheetFormatPr baseColWidth="10" defaultRowHeight="15"/>
  <cols>
    <col min="1" max="1" width="42.140625" style="2" bestFit="1" customWidth="1"/>
    <col min="2" max="2" width="16.7109375" style="3" customWidth="1"/>
    <col min="3" max="3" width="15.85546875" style="3" customWidth="1"/>
    <col min="4" max="4" width="13.5703125" style="3" customWidth="1"/>
    <col min="5" max="5" width="14.85546875" style="2" bestFit="1" customWidth="1"/>
    <col min="6" max="6" width="20.28515625" style="2" customWidth="1"/>
    <col min="7" max="7" width="14.85546875" style="2" bestFit="1" customWidth="1"/>
    <col min="8" max="8" width="16" style="33" customWidth="1"/>
    <col min="9" max="9" width="9.28515625" style="3" customWidth="1"/>
    <col min="10" max="10" width="9.85546875" style="3" bestFit="1" customWidth="1"/>
    <col min="11" max="11" width="13.42578125" style="2" bestFit="1" customWidth="1"/>
    <col min="12" max="12" width="15" style="2" bestFit="1" customWidth="1"/>
    <col min="13" max="16384" width="11.42578125" style="2"/>
  </cols>
  <sheetData>
    <row r="1" spans="1:12" s="1" customFormat="1" ht="27" customHeight="1">
      <c r="A1" s="133" t="s">
        <v>0</v>
      </c>
      <c r="B1" s="133"/>
      <c r="C1" s="133"/>
      <c r="D1" s="133"/>
      <c r="E1" s="133"/>
      <c r="F1" s="134" t="s">
        <v>15</v>
      </c>
      <c r="G1" s="134"/>
      <c r="H1" s="25"/>
      <c r="I1" s="135">
        <v>41214</v>
      </c>
      <c r="J1" s="135"/>
      <c r="K1" s="135"/>
      <c r="L1" s="25"/>
    </row>
    <row r="2" spans="1:12" ht="15.75" thickBot="1"/>
    <row r="3" spans="1:12" ht="16.5" thickTop="1">
      <c r="A3" s="41" t="s">
        <v>1</v>
      </c>
      <c r="B3" s="136" t="s">
        <v>17</v>
      </c>
      <c r="C3" s="136" t="s">
        <v>16</v>
      </c>
      <c r="D3" s="138" t="s">
        <v>19</v>
      </c>
      <c r="E3" s="50" t="s">
        <v>2</v>
      </c>
      <c r="F3" s="51" t="s">
        <v>3</v>
      </c>
      <c r="G3" s="52" t="s">
        <v>4</v>
      </c>
      <c r="H3" s="82" t="s">
        <v>5</v>
      </c>
      <c r="I3" s="50" t="s">
        <v>6</v>
      </c>
      <c r="J3" s="52" t="s">
        <v>7</v>
      </c>
      <c r="K3" s="5" t="s">
        <v>8</v>
      </c>
      <c r="L3" s="4" t="s">
        <v>9</v>
      </c>
    </row>
    <row r="4" spans="1:12" ht="16.5" thickBot="1">
      <c r="A4" s="42"/>
      <c r="B4" s="137"/>
      <c r="C4" s="137"/>
      <c r="D4" s="139"/>
      <c r="E4" s="53" t="s">
        <v>10</v>
      </c>
      <c r="F4" s="6" t="s">
        <v>11</v>
      </c>
      <c r="G4" s="54" t="s">
        <v>12</v>
      </c>
      <c r="H4" s="83" t="s">
        <v>37</v>
      </c>
      <c r="I4" s="87"/>
      <c r="J4" s="75"/>
      <c r="K4" s="7" t="s">
        <v>13</v>
      </c>
      <c r="L4" s="8" t="s">
        <v>14</v>
      </c>
    </row>
    <row r="5" spans="1:12" ht="18.75">
      <c r="A5" s="43"/>
      <c r="B5" s="124" t="s">
        <v>32</v>
      </c>
      <c r="C5" s="124"/>
      <c r="D5" s="124"/>
      <c r="E5" s="55"/>
      <c r="F5" s="9"/>
      <c r="G5" s="56"/>
      <c r="H5" s="84"/>
      <c r="I5" s="88">
        <f>SUM(I7:I41)</f>
        <v>0</v>
      </c>
      <c r="J5" s="76">
        <f>SUM(J7:J41)</f>
        <v>0</v>
      </c>
    </row>
    <row r="6" spans="1:12" ht="15.75">
      <c r="A6" s="44">
        <v>41214</v>
      </c>
      <c r="B6" s="125" t="s">
        <v>18</v>
      </c>
      <c r="C6" s="126"/>
      <c r="D6" s="126"/>
      <c r="E6" s="126"/>
      <c r="F6" s="126"/>
      <c r="G6" s="126"/>
      <c r="H6" s="126"/>
      <c r="I6" s="126"/>
      <c r="J6" s="126"/>
      <c r="K6" s="126"/>
      <c r="L6" s="127"/>
    </row>
    <row r="7" spans="1:12" ht="15.75">
      <c r="A7" s="44">
        <v>41215</v>
      </c>
      <c r="B7" s="10"/>
      <c r="C7" s="10"/>
      <c r="D7" s="11"/>
      <c r="E7" s="57"/>
      <c r="F7" s="12"/>
      <c r="G7" s="58"/>
      <c r="H7" s="84"/>
      <c r="I7" s="89"/>
      <c r="J7" s="77"/>
      <c r="K7" s="71"/>
      <c r="L7" s="26"/>
    </row>
    <row r="8" spans="1:12" ht="15.75">
      <c r="A8" s="45" t="s">
        <v>20</v>
      </c>
      <c r="B8" s="13"/>
      <c r="C8" s="13"/>
      <c r="D8" s="14"/>
      <c r="E8" s="59"/>
      <c r="F8" s="13"/>
      <c r="G8" s="60">
        <f>SUM(G7)</f>
        <v>0</v>
      </c>
      <c r="H8" s="84"/>
      <c r="I8" s="89"/>
      <c r="J8" s="77"/>
      <c r="K8" s="71"/>
      <c r="L8" s="26"/>
    </row>
    <row r="9" spans="1:12" ht="15.75">
      <c r="A9" s="46">
        <v>41216</v>
      </c>
      <c r="B9" s="15"/>
      <c r="C9" s="15"/>
      <c r="D9" s="16"/>
      <c r="E9" s="61"/>
      <c r="F9" s="17"/>
      <c r="G9" s="62"/>
      <c r="H9" s="84"/>
      <c r="I9" s="90"/>
      <c r="J9" s="78"/>
      <c r="K9" s="72"/>
      <c r="L9" s="27"/>
    </row>
    <row r="10" spans="1:12" ht="15.75">
      <c r="A10" s="46">
        <v>41217</v>
      </c>
      <c r="B10" s="18"/>
      <c r="C10" s="18"/>
      <c r="D10" s="19"/>
      <c r="E10" s="63"/>
      <c r="F10" s="20"/>
      <c r="G10" s="64"/>
      <c r="H10" s="84"/>
      <c r="I10" s="90"/>
      <c r="J10" s="78"/>
      <c r="K10" s="72"/>
      <c r="L10" s="27"/>
    </row>
    <row r="11" spans="1:12" ht="15.75">
      <c r="A11" s="44">
        <v>41218</v>
      </c>
      <c r="B11" s="10">
        <v>0.35416666666666669</v>
      </c>
      <c r="C11" s="10">
        <v>0.70833333333333337</v>
      </c>
      <c r="D11" s="11">
        <f t="shared" ref="D11:D15" si="0">(C11-B11)</f>
        <v>0.35416666666666669</v>
      </c>
      <c r="E11" s="57"/>
      <c r="F11" s="12"/>
      <c r="G11" s="58"/>
      <c r="H11" s="84"/>
      <c r="I11" s="89"/>
      <c r="J11" s="77"/>
      <c r="K11" s="71"/>
      <c r="L11" s="26"/>
    </row>
    <row r="12" spans="1:12" ht="15.75">
      <c r="A12" s="44">
        <v>41219</v>
      </c>
      <c r="B12" s="10">
        <v>0.41666666666666669</v>
      </c>
      <c r="C12" s="10">
        <v>0.70833333333333337</v>
      </c>
      <c r="D12" s="11">
        <f t="shared" si="0"/>
        <v>0.29166666666666669</v>
      </c>
      <c r="E12" s="57"/>
      <c r="F12" s="12"/>
      <c r="G12" s="58"/>
      <c r="H12" s="84"/>
      <c r="I12" s="89"/>
      <c r="J12" s="77"/>
      <c r="K12" s="71"/>
      <c r="L12" s="26"/>
    </row>
    <row r="13" spans="1:12" ht="15.75">
      <c r="A13" s="44">
        <v>41220</v>
      </c>
      <c r="B13" s="10">
        <v>0.41666666666666669</v>
      </c>
      <c r="C13" s="10">
        <v>0.77083333333333337</v>
      </c>
      <c r="D13" s="11">
        <f t="shared" si="0"/>
        <v>0.35416666666666669</v>
      </c>
      <c r="E13" s="57"/>
      <c r="F13" s="12"/>
      <c r="G13" s="58"/>
      <c r="H13" s="84"/>
      <c r="I13" s="89"/>
      <c r="J13" s="77"/>
      <c r="K13" s="71"/>
      <c r="L13" s="26"/>
    </row>
    <row r="14" spans="1:12" ht="15.75">
      <c r="A14" s="44">
        <v>41221</v>
      </c>
      <c r="B14" s="10"/>
      <c r="C14" s="10"/>
      <c r="D14" s="11"/>
      <c r="E14" s="57"/>
      <c r="F14" s="12"/>
      <c r="G14" s="58"/>
      <c r="H14" s="84"/>
      <c r="I14" s="89"/>
      <c r="J14" s="77"/>
      <c r="K14" s="71"/>
      <c r="L14" s="26"/>
    </row>
    <row r="15" spans="1:12" ht="15.75">
      <c r="A15" s="44">
        <v>41222</v>
      </c>
      <c r="B15" s="10">
        <v>0.35416666666666669</v>
      </c>
      <c r="C15" s="10">
        <v>0.6875</v>
      </c>
      <c r="D15" s="11">
        <f t="shared" si="0"/>
        <v>0.33333333333333331</v>
      </c>
      <c r="E15" s="57"/>
      <c r="F15" s="12"/>
      <c r="G15" s="58"/>
      <c r="H15" s="84"/>
      <c r="I15" s="89"/>
      <c r="J15" s="77"/>
      <c r="K15" s="71"/>
      <c r="L15" s="26"/>
    </row>
    <row r="16" spans="1:12" ht="15.75">
      <c r="A16" s="46">
        <v>41223</v>
      </c>
      <c r="B16" s="15"/>
      <c r="C16" s="15"/>
      <c r="D16" s="16"/>
      <c r="E16" s="61"/>
      <c r="F16" s="17"/>
      <c r="G16" s="65"/>
      <c r="H16" s="84"/>
      <c r="I16" s="90"/>
      <c r="J16" s="78"/>
      <c r="K16" s="72"/>
      <c r="L16" s="27"/>
    </row>
    <row r="17" spans="1:12" ht="15.75">
      <c r="A17" s="46">
        <v>41224</v>
      </c>
      <c r="B17" s="18"/>
      <c r="C17" s="18"/>
      <c r="D17" s="19"/>
      <c r="E17" s="63"/>
      <c r="F17" s="20"/>
      <c r="G17" s="64"/>
      <c r="H17" s="84"/>
      <c r="I17" s="90"/>
      <c r="J17" s="78"/>
      <c r="K17" s="72"/>
      <c r="L17" s="27"/>
    </row>
    <row r="18" spans="1:12" ht="15.75">
      <c r="A18" s="45" t="s">
        <v>20</v>
      </c>
      <c r="B18" s="13"/>
      <c r="C18" s="13"/>
      <c r="D18" s="14"/>
      <c r="E18" s="59"/>
      <c r="F18" s="13"/>
      <c r="G18" s="60">
        <f>SUM(G11:G16)</f>
        <v>0</v>
      </c>
      <c r="H18" s="85">
        <f>G18-H5</f>
        <v>0</v>
      </c>
      <c r="I18" s="89"/>
      <c r="J18" s="77"/>
      <c r="K18" s="71"/>
      <c r="L18" s="26"/>
    </row>
    <row r="19" spans="1:12" ht="15.75">
      <c r="A19" s="44">
        <v>41225</v>
      </c>
      <c r="B19" s="10"/>
      <c r="C19" s="10"/>
      <c r="D19" s="11"/>
      <c r="E19" s="57"/>
      <c r="F19" s="12"/>
      <c r="G19" s="58"/>
      <c r="H19" s="84"/>
      <c r="I19" s="89"/>
      <c r="J19" s="77"/>
      <c r="K19" s="71"/>
      <c r="L19" s="26"/>
    </row>
    <row r="20" spans="1:12" ht="15.75">
      <c r="A20" s="44">
        <v>41226</v>
      </c>
      <c r="B20" s="10"/>
      <c r="C20" s="10"/>
      <c r="D20" s="11"/>
      <c r="E20" s="57"/>
      <c r="F20" s="12"/>
      <c r="G20" s="58"/>
      <c r="H20" s="84"/>
      <c r="I20" s="89"/>
      <c r="J20" s="77"/>
      <c r="K20" s="71"/>
      <c r="L20" s="26"/>
    </row>
    <row r="21" spans="1:12" ht="15.75">
      <c r="A21" s="44">
        <v>41227</v>
      </c>
      <c r="B21" s="10"/>
      <c r="C21" s="10"/>
      <c r="D21" s="11"/>
      <c r="E21" s="57"/>
      <c r="F21" s="12"/>
      <c r="G21" s="58"/>
      <c r="H21" s="84"/>
      <c r="I21" s="89"/>
      <c r="J21" s="77"/>
      <c r="K21" s="71"/>
      <c r="L21" s="26"/>
    </row>
    <row r="22" spans="1:12" ht="15.75">
      <c r="A22" s="44">
        <v>41228</v>
      </c>
      <c r="B22" s="10"/>
      <c r="C22" s="10"/>
      <c r="D22" s="11"/>
      <c r="E22" s="57"/>
      <c r="F22" s="12"/>
      <c r="G22" s="58"/>
      <c r="H22" s="84"/>
      <c r="I22" s="89"/>
      <c r="J22" s="77"/>
      <c r="K22" s="71"/>
      <c r="L22" s="26"/>
    </row>
    <row r="23" spans="1:12" ht="15.75">
      <c r="A23" s="44">
        <v>41229</v>
      </c>
      <c r="B23" s="10"/>
      <c r="C23" s="10"/>
      <c r="D23" s="11"/>
      <c r="E23" s="57"/>
      <c r="F23" s="12"/>
      <c r="G23" s="58"/>
      <c r="H23" s="84"/>
      <c r="I23" s="89"/>
      <c r="J23" s="77"/>
      <c r="K23" s="71"/>
      <c r="L23" s="26"/>
    </row>
    <row r="24" spans="1:12" ht="15.75">
      <c r="A24" s="46">
        <v>41230</v>
      </c>
      <c r="B24" s="15"/>
      <c r="C24" s="15"/>
      <c r="D24" s="16"/>
      <c r="E24" s="57"/>
      <c r="F24" s="12"/>
      <c r="G24" s="58"/>
      <c r="H24" s="84"/>
      <c r="I24" s="89"/>
      <c r="J24" s="77"/>
      <c r="K24" s="71"/>
      <c r="L24" s="26"/>
    </row>
    <row r="25" spans="1:12" ht="15.75">
      <c r="A25" s="46">
        <v>41231</v>
      </c>
      <c r="B25" s="18"/>
      <c r="C25" s="18"/>
      <c r="D25" s="19"/>
      <c r="E25" s="57"/>
      <c r="F25" s="12"/>
      <c r="G25" s="58"/>
      <c r="H25" s="84"/>
      <c r="I25" s="89"/>
      <c r="J25" s="77"/>
      <c r="K25" s="71"/>
      <c r="L25" s="26"/>
    </row>
    <row r="26" spans="1:12" ht="15.75">
      <c r="A26" s="45" t="s">
        <v>20</v>
      </c>
      <c r="B26" s="13"/>
      <c r="C26" s="13"/>
      <c r="D26" s="14"/>
      <c r="E26" s="59"/>
      <c r="F26" s="13"/>
      <c r="G26" s="60">
        <f>SUM(G19:G25)</f>
        <v>0</v>
      </c>
      <c r="H26" s="85"/>
      <c r="I26" s="89"/>
      <c r="J26" s="77"/>
      <c r="K26" s="71"/>
      <c r="L26" s="26"/>
    </row>
    <row r="27" spans="1:12" ht="15.75">
      <c r="A27" s="44">
        <v>41232</v>
      </c>
      <c r="B27" s="10"/>
      <c r="C27" s="10"/>
      <c r="D27" s="11"/>
      <c r="E27" s="57"/>
      <c r="F27" s="12"/>
      <c r="G27" s="58"/>
      <c r="H27" s="84"/>
      <c r="I27" s="89"/>
      <c r="J27" s="77"/>
      <c r="K27" s="71"/>
      <c r="L27" s="26"/>
    </row>
    <row r="28" spans="1:12" ht="15.75">
      <c r="A28" s="44">
        <v>41233</v>
      </c>
      <c r="B28" s="10"/>
      <c r="C28" s="10"/>
      <c r="D28" s="11"/>
      <c r="E28" s="57"/>
      <c r="F28" s="12"/>
      <c r="G28" s="58"/>
      <c r="H28" s="84"/>
      <c r="I28" s="89"/>
      <c r="J28" s="77"/>
      <c r="K28" s="71"/>
      <c r="L28" s="26"/>
    </row>
    <row r="29" spans="1:12" ht="15.75">
      <c r="A29" s="44">
        <v>41234</v>
      </c>
      <c r="B29" s="10"/>
      <c r="C29" s="10"/>
      <c r="D29" s="11"/>
      <c r="E29" s="57"/>
      <c r="F29" s="12"/>
      <c r="G29" s="58"/>
      <c r="H29" s="84"/>
      <c r="I29" s="89"/>
      <c r="J29" s="77"/>
      <c r="K29" s="71"/>
      <c r="L29" s="26"/>
    </row>
    <row r="30" spans="1:12" ht="15.75">
      <c r="A30" s="44">
        <v>41235</v>
      </c>
      <c r="B30" s="10"/>
      <c r="C30" s="10"/>
      <c r="D30" s="11"/>
      <c r="E30" s="57"/>
      <c r="F30" s="12"/>
      <c r="G30" s="58"/>
      <c r="H30" s="84"/>
      <c r="I30" s="89"/>
      <c r="J30" s="77"/>
      <c r="K30" s="71"/>
      <c r="L30" s="26"/>
    </row>
    <row r="31" spans="1:12" ht="15.75">
      <c r="A31" s="44">
        <v>41236</v>
      </c>
      <c r="B31" s="10"/>
      <c r="C31" s="10"/>
      <c r="D31" s="11"/>
      <c r="E31" s="57"/>
      <c r="F31" s="12"/>
      <c r="G31" s="58"/>
      <c r="H31" s="84"/>
      <c r="I31" s="89"/>
      <c r="J31" s="77"/>
      <c r="K31" s="71"/>
      <c r="L31" s="26"/>
    </row>
    <row r="32" spans="1:12" ht="15.75">
      <c r="A32" s="46">
        <v>41237</v>
      </c>
      <c r="B32" s="15"/>
      <c r="C32" s="15"/>
      <c r="D32" s="16"/>
      <c r="E32" s="61"/>
      <c r="F32" s="17"/>
      <c r="G32" s="62"/>
      <c r="H32" s="84"/>
      <c r="I32" s="90"/>
      <c r="J32" s="78"/>
      <c r="K32" s="72"/>
      <c r="L32" s="27"/>
    </row>
    <row r="33" spans="1:12" ht="15.75">
      <c r="A33" s="46">
        <v>41238</v>
      </c>
      <c r="B33" s="18"/>
      <c r="C33" s="18"/>
      <c r="D33" s="19"/>
      <c r="E33" s="63"/>
      <c r="F33" s="20"/>
      <c r="G33" s="64"/>
      <c r="H33" s="84"/>
      <c r="I33" s="90"/>
      <c r="J33" s="78"/>
      <c r="K33" s="72"/>
      <c r="L33" s="27"/>
    </row>
    <row r="34" spans="1:12" ht="15.75">
      <c r="A34" s="45" t="s">
        <v>20</v>
      </c>
      <c r="B34" s="13"/>
      <c r="C34" s="13"/>
      <c r="D34" s="14"/>
      <c r="E34" s="59"/>
      <c r="F34" s="13"/>
      <c r="G34" s="60">
        <f>SUM(G27:G33)</f>
        <v>0</v>
      </c>
      <c r="H34" s="85">
        <f>G34-H5</f>
        <v>0</v>
      </c>
      <c r="I34" s="89"/>
      <c r="J34" s="77"/>
      <c r="K34" s="71"/>
      <c r="L34" s="26"/>
    </row>
    <row r="35" spans="1:12" ht="15.75">
      <c r="A35" s="44">
        <v>41239</v>
      </c>
      <c r="B35" s="10"/>
      <c r="C35" s="10"/>
      <c r="D35" s="11"/>
      <c r="E35" s="57"/>
      <c r="F35" s="12"/>
      <c r="G35" s="58"/>
      <c r="H35" s="84"/>
      <c r="I35" s="89"/>
      <c r="J35" s="77"/>
      <c r="K35" s="71"/>
      <c r="L35" s="26"/>
    </row>
    <row r="36" spans="1:12" ht="15.75">
      <c r="A36" s="44">
        <v>41240</v>
      </c>
      <c r="B36" s="10"/>
      <c r="C36" s="10"/>
      <c r="D36" s="11"/>
      <c r="E36" s="57"/>
      <c r="F36" s="12"/>
      <c r="G36" s="58"/>
      <c r="H36" s="84"/>
      <c r="I36" s="89"/>
      <c r="J36" s="77"/>
      <c r="K36" s="71"/>
      <c r="L36" s="26"/>
    </row>
    <row r="37" spans="1:12" ht="15.75">
      <c r="A37" s="44">
        <v>41241</v>
      </c>
      <c r="B37" s="10"/>
      <c r="C37" s="10"/>
      <c r="D37" s="11"/>
      <c r="E37" s="57"/>
      <c r="F37" s="12"/>
      <c r="G37" s="58"/>
      <c r="H37" s="84"/>
      <c r="I37" s="89"/>
      <c r="J37" s="77"/>
      <c r="K37" s="71"/>
      <c r="L37" s="26"/>
    </row>
    <row r="38" spans="1:12" ht="15.75">
      <c r="A38" s="44">
        <v>41242</v>
      </c>
      <c r="B38" s="10"/>
      <c r="C38" s="10"/>
      <c r="D38" s="11"/>
      <c r="E38" s="57"/>
      <c r="F38" s="12"/>
      <c r="G38" s="58"/>
      <c r="H38" s="84"/>
      <c r="I38" s="89"/>
      <c r="J38" s="77"/>
      <c r="K38" s="71"/>
      <c r="L38" s="26"/>
    </row>
    <row r="39" spans="1:12" ht="15.75">
      <c r="A39" s="44">
        <v>41243</v>
      </c>
      <c r="B39" s="10"/>
      <c r="C39" s="10"/>
      <c r="D39" s="11"/>
      <c r="E39" s="57"/>
      <c r="F39" s="12"/>
      <c r="G39" s="58"/>
      <c r="H39" s="84"/>
      <c r="I39" s="89"/>
      <c r="J39" s="77"/>
      <c r="K39" s="71"/>
      <c r="L39" s="26"/>
    </row>
    <row r="40" spans="1:12" ht="15.75">
      <c r="A40" s="46">
        <v>41244</v>
      </c>
      <c r="B40" s="10"/>
      <c r="C40" s="10"/>
      <c r="D40" s="11"/>
      <c r="E40" s="57"/>
      <c r="F40" s="12"/>
      <c r="G40" s="58"/>
      <c r="H40" s="84"/>
      <c r="I40" s="89"/>
      <c r="J40" s="77"/>
      <c r="K40" s="71"/>
      <c r="L40" s="26"/>
    </row>
    <row r="41" spans="1:12" ht="15.75">
      <c r="A41" s="45" t="s">
        <v>20</v>
      </c>
      <c r="B41" s="13"/>
      <c r="C41" s="13"/>
      <c r="D41" s="14"/>
      <c r="E41" s="59"/>
      <c r="F41" s="13"/>
      <c r="G41" s="60">
        <f>SUM(G35:G40)</f>
        <v>0</v>
      </c>
      <c r="H41" s="85">
        <f>G41-H5</f>
        <v>0</v>
      </c>
      <c r="I41" s="89"/>
      <c r="J41" s="77"/>
      <c r="K41" s="71"/>
      <c r="L41" s="26"/>
    </row>
    <row r="42" spans="1:12" ht="16.5" customHeight="1">
      <c r="A42" s="47" t="s">
        <v>41</v>
      </c>
      <c r="B42" s="38"/>
      <c r="C42" s="38"/>
      <c r="D42" s="39"/>
      <c r="E42" s="66"/>
      <c r="F42" s="38"/>
      <c r="G42" s="67">
        <f>G41+G34+G26+G18+G8</f>
        <v>0</v>
      </c>
      <c r="H42" s="79"/>
      <c r="I42" s="91"/>
      <c r="J42" s="80"/>
      <c r="K42" s="73"/>
      <c r="L42" s="40"/>
    </row>
    <row r="43" spans="1:12" ht="25.5" customHeight="1" thickBot="1">
      <c r="A43" s="48" t="s">
        <v>38</v>
      </c>
      <c r="B43" s="34"/>
      <c r="C43" s="34"/>
      <c r="D43" s="49"/>
      <c r="E43" s="68"/>
      <c r="F43" s="69"/>
      <c r="G43" s="70"/>
      <c r="H43" s="86">
        <f>SUM(H7:H41)</f>
        <v>0</v>
      </c>
      <c r="I43" s="92"/>
      <c r="J43" s="81"/>
      <c r="K43" s="74"/>
      <c r="L43" s="31"/>
    </row>
    <row r="44" spans="1:12" ht="15.75" thickTop="1"/>
    <row r="47" spans="1:12" s="93" customFormat="1" ht="33" customHeight="1">
      <c r="A47" s="93" t="s">
        <v>27</v>
      </c>
      <c r="B47" s="1"/>
      <c r="C47" s="1"/>
      <c r="D47" s="1"/>
      <c r="E47" s="128" t="s">
        <v>42</v>
      </c>
      <c r="F47" s="129"/>
      <c r="G47" s="130"/>
      <c r="H47" s="94" t="s">
        <v>26</v>
      </c>
      <c r="I47" s="94" t="s">
        <v>21</v>
      </c>
      <c r="J47" s="1"/>
    </row>
    <row r="48" spans="1:12">
      <c r="E48" s="131"/>
      <c r="F48" s="132"/>
      <c r="G48" s="24"/>
      <c r="H48" s="24"/>
      <c r="I48" s="24"/>
    </row>
    <row r="49" spans="1:12" s="3" customFormat="1">
      <c r="A49" s="30" t="s">
        <v>28</v>
      </c>
      <c r="B49" s="24"/>
      <c r="E49" s="116" t="s">
        <v>36</v>
      </c>
      <c r="F49" s="116"/>
      <c r="G49" s="28">
        <f>I5</f>
        <v>0</v>
      </c>
      <c r="H49" s="23">
        <v>3</v>
      </c>
      <c r="I49" s="23">
        <f>G49*H49</f>
        <v>0</v>
      </c>
      <c r="K49" s="2"/>
      <c r="L49" s="2"/>
    </row>
    <row r="50" spans="1:12" s="3" customFormat="1">
      <c r="A50" s="31" t="s">
        <v>29</v>
      </c>
      <c r="B50" s="36" t="s">
        <v>45</v>
      </c>
      <c r="E50" s="116" t="s">
        <v>23</v>
      </c>
      <c r="F50" s="116"/>
      <c r="G50" s="28">
        <f>I5</f>
        <v>0</v>
      </c>
      <c r="H50" s="23">
        <v>2</v>
      </c>
      <c r="I50" s="23">
        <f t="shared" ref="I50:I51" si="1">G50*H50</f>
        <v>0</v>
      </c>
      <c r="K50" s="2"/>
      <c r="L50" s="2"/>
    </row>
    <row r="51" spans="1:12" s="3" customFormat="1">
      <c r="A51" s="31" t="s">
        <v>30</v>
      </c>
      <c r="B51" s="36">
        <f>H34</f>
        <v>0</v>
      </c>
      <c r="E51" s="116" t="s">
        <v>24</v>
      </c>
      <c r="F51" s="116"/>
      <c r="G51" s="28">
        <f>J5</f>
        <v>0</v>
      </c>
      <c r="H51" s="23">
        <v>0</v>
      </c>
      <c r="I51" s="23">
        <f t="shared" si="1"/>
        <v>0</v>
      </c>
      <c r="K51" s="2"/>
      <c r="L51" s="2"/>
    </row>
    <row r="52" spans="1:12" s="3" customFormat="1">
      <c r="A52" s="31" t="s">
        <v>31</v>
      </c>
      <c r="B52" s="36">
        <f>H41</f>
        <v>0</v>
      </c>
      <c r="E52" s="117" t="s">
        <v>43</v>
      </c>
      <c r="F52" s="118"/>
      <c r="G52" s="24"/>
      <c r="H52" s="23">
        <v>0.58699999999999997</v>
      </c>
      <c r="I52" s="23">
        <f>((G52*H52)/2)</f>
        <v>0</v>
      </c>
      <c r="K52" s="2"/>
      <c r="L52" s="2"/>
    </row>
    <row r="53" spans="1:12" s="3" customFormat="1">
      <c r="A53" s="35" t="s">
        <v>22</v>
      </c>
      <c r="B53" s="37">
        <f>SUM(B50:B52)</f>
        <v>0</v>
      </c>
      <c r="E53" s="119"/>
      <c r="F53" s="120"/>
      <c r="G53" s="120"/>
      <c r="H53" s="120"/>
      <c r="I53" s="121"/>
      <c r="K53" s="2"/>
      <c r="L53" s="2"/>
    </row>
    <row r="54" spans="1:12" s="3" customFormat="1">
      <c r="A54" s="31" t="s">
        <v>39</v>
      </c>
      <c r="B54" s="23">
        <v>3.3</v>
      </c>
      <c r="E54" s="116" t="s">
        <v>25</v>
      </c>
      <c r="F54" s="116"/>
      <c r="G54" s="24"/>
      <c r="H54" s="34"/>
      <c r="I54" s="29">
        <f>SUM(I49:I53)</f>
        <v>0</v>
      </c>
      <c r="K54" s="2"/>
      <c r="L54" s="2"/>
    </row>
    <row r="55" spans="1:12" s="3" customFormat="1" ht="26.25" customHeight="1">
      <c r="A55" s="30" t="s">
        <v>40</v>
      </c>
      <c r="B55" s="32"/>
      <c r="E55" s="2"/>
      <c r="F55" s="2"/>
      <c r="G55" s="2"/>
      <c r="H55" s="33"/>
      <c r="K55" s="2"/>
      <c r="L55" s="2"/>
    </row>
    <row r="56" spans="1:12" s="3" customFormat="1">
      <c r="A56" s="2"/>
      <c r="B56" s="21"/>
      <c r="E56" s="2"/>
      <c r="F56" s="2"/>
      <c r="G56" s="2"/>
      <c r="H56" s="33"/>
      <c r="K56" s="2"/>
      <c r="L56" s="2"/>
    </row>
    <row r="57" spans="1:12" s="3" customFormat="1">
      <c r="A57" s="2"/>
      <c r="B57" s="21"/>
      <c r="E57" s="2"/>
      <c r="F57" s="2"/>
      <c r="G57" s="2"/>
      <c r="H57" s="33"/>
      <c r="K57" s="2"/>
      <c r="L57" s="2"/>
    </row>
    <row r="58" spans="1:12" s="3" customFormat="1">
      <c r="A58" s="122" t="s">
        <v>33</v>
      </c>
      <c r="B58" s="122"/>
      <c r="E58" s="123"/>
      <c r="F58" s="123"/>
      <c r="G58" s="123"/>
      <c r="H58" s="33"/>
      <c r="K58" s="2"/>
      <c r="L58" s="2"/>
    </row>
    <row r="59" spans="1:12" s="3" customFormat="1">
      <c r="A59" s="22" t="s">
        <v>34</v>
      </c>
      <c r="B59" s="23"/>
      <c r="E59" s="114"/>
      <c r="F59" s="114"/>
      <c r="G59" s="95"/>
      <c r="H59" s="33"/>
      <c r="K59" s="2"/>
      <c r="L59" s="2"/>
    </row>
    <row r="60" spans="1:12" s="3" customFormat="1">
      <c r="A60" s="22" t="s">
        <v>28</v>
      </c>
      <c r="B60" s="23">
        <f>B55</f>
        <v>0</v>
      </c>
      <c r="E60" s="96"/>
      <c r="F60" s="96"/>
      <c r="G60" s="95"/>
      <c r="H60" s="33"/>
      <c r="K60" s="2"/>
      <c r="L60" s="2"/>
    </row>
    <row r="61" spans="1:12" s="3" customFormat="1">
      <c r="A61" s="22" t="s">
        <v>44</v>
      </c>
      <c r="B61" s="23">
        <f>I54</f>
        <v>0</v>
      </c>
      <c r="E61" s="115"/>
      <c r="F61" s="115"/>
      <c r="G61" s="96"/>
      <c r="H61" s="33"/>
      <c r="K61" s="2"/>
      <c r="L61" s="2"/>
    </row>
    <row r="62" spans="1:12" s="3" customFormat="1">
      <c r="A62" s="22"/>
      <c r="B62" s="23"/>
      <c r="E62" s="96"/>
      <c r="F62" s="97"/>
      <c r="G62" s="98"/>
      <c r="H62" s="33"/>
      <c r="K62" s="2"/>
      <c r="L62" s="2"/>
    </row>
    <row r="63" spans="1:12" s="3" customFormat="1">
      <c r="A63" s="22"/>
      <c r="B63" s="23"/>
      <c r="E63" s="96"/>
      <c r="F63" s="97"/>
      <c r="G63" s="97"/>
      <c r="H63" s="33"/>
      <c r="K63" s="2"/>
      <c r="L63" s="2"/>
    </row>
    <row r="64" spans="1:12" s="3" customFormat="1">
      <c r="A64" s="30" t="s">
        <v>35</v>
      </c>
      <c r="B64" s="32">
        <f>SUM(B59:B63)</f>
        <v>0</v>
      </c>
      <c r="E64" s="2"/>
      <c r="G64" s="2"/>
      <c r="H64" s="33"/>
      <c r="K64" s="2"/>
      <c r="L64" s="2"/>
    </row>
    <row r="65" spans="1:12" s="3" customFormat="1">
      <c r="A65" s="2"/>
      <c r="B65" s="21"/>
      <c r="E65" s="2"/>
      <c r="F65" s="2"/>
      <c r="G65" s="2"/>
      <c r="H65" s="33"/>
      <c r="K65" s="2"/>
      <c r="L65" s="2"/>
    </row>
    <row r="69" spans="1:12" s="3" customFormat="1" ht="6" customHeight="1">
      <c r="A69" s="2"/>
      <c r="E69" s="2"/>
      <c r="F69" s="2"/>
      <c r="G69" s="2"/>
      <c r="H69" s="33"/>
      <c r="K69" s="2"/>
      <c r="L69" s="2"/>
    </row>
  </sheetData>
  <mergeCells count="20">
    <mergeCell ref="A1:E1"/>
    <mergeCell ref="F1:G1"/>
    <mergeCell ref="I1:K1"/>
    <mergeCell ref="B3:B4"/>
    <mergeCell ref="C3:C4"/>
    <mergeCell ref="D3:D4"/>
    <mergeCell ref="A58:B58"/>
    <mergeCell ref="E58:G58"/>
    <mergeCell ref="B5:D5"/>
    <mergeCell ref="B6:L6"/>
    <mergeCell ref="E47:G47"/>
    <mergeCell ref="E48:F48"/>
    <mergeCell ref="E49:F49"/>
    <mergeCell ref="E50:F50"/>
    <mergeCell ref="E59:F59"/>
    <mergeCell ref="E61:F61"/>
    <mergeCell ref="E51:F51"/>
    <mergeCell ref="E52:F52"/>
    <mergeCell ref="E53:I53"/>
    <mergeCell ref="E54:F54"/>
  </mergeCells>
  <pageMargins left="0.51181102362204722" right="0.51181102362204722" top="0.55118110236220474" bottom="0.55118110236220474" header="0.31496062992125984" footer="0.31496062992125984"/>
  <pageSetup paperSize="9" scale="49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L69"/>
  <sheetViews>
    <sheetView topLeftCell="A37" zoomScale="85" zoomScaleNormal="85" workbookViewId="0">
      <selection activeCell="N32" sqref="N32"/>
    </sheetView>
  </sheetViews>
  <sheetFormatPr baseColWidth="10" defaultRowHeight="15"/>
  <cols>
    <col min="1" max="1" width="42.140625" style="2" bestFit="1" customWidth="1"/>
    <col min="2" max="2" width="16.7109375" style="3" customWidth="1"/>
    <col min="3" max="3" width="15.85546875" style="3" customWidth="1"/>
    <col min="4" max="4" width="13.5703125" style="3" customWidth="1"/>
    <col min="5" max="5" width="14.85546875" style="2" bestFit="1" customWidth="1"/>
    <col min="6" max="6" width="20.28515625" style="2" customWidth="1"/>
    <col min="7" max="7" width="14.85546875" style="2" bestFit="1" customWidth="1"/>
    <col min="8" max="8" width="16" style="33" customWidth="1"/>
    <col min="9" max="9" width="9.28515625" style="3" customWidth="1"/>
    <col min="10" max="10" width="9.85546875" style="3" bestFit="1" customWidth="1"/>
    <col min="11" max="11" width="13.42578125" style="2" bestFit="1" customWidth="1"/>
    <col min="12" max="12" width="15" style="2" bestFit="1" customWidth="1"/>
    <col min="13" max="16384" width="11.42578125" style="2"/>
  </cols>
  <sheetData>
    <row r="1" spans="1:12" s="1" customFormat="1" ht="27" customHeight="1">
      <c r="A1" s="133" t="s">
        <v>0</v>
      </c>
      <c r="B1" s="133"/>
      <c r="C1" s="133"/>
      <c r="D1" s="133"/>
      <c r="E1" s="133"/>
      <c r="F1" s="134" t="s">
        <v>15</v>
      </c>
      <c r="G1" s="134"/>
      <c r="H1" s="25"/>
      <c r="I1" s="135">
        <v>41214</v>
      </c>
      <c r="J1" s="135"/>
      <c r="K1" s="135"/>
      <c r="L1" s="25"/>
    </row>
    <row r="2" spans="1:12" ht="15.75" thickBot="1"/>
    <row r="3" spans="1:12" ht="16.5" thickTop="1">
      <c r="A3" s="41" t="s">
        <v>1</v>
      </c>
      <c r="B3" s="136" t="s">
        <v>17</v>
      </c>
      <c r="C3" s="136" t="s">
        <v>16</v>
      </c>
      <c r="D3" s="138" t="s">
        <v>19</v>
      </c>
      <c r="E3" s="50" t="s">
        <v>2</v>
      </c>
      <c r="F3" s="51" t="s">
        <v>3</v>
      </c>
      <c r="G3" s="52" t="s">
        <v>4</v>
      </c>
      <c r="H3" s="82" t="s">
        <v>5</v>
      </c>
      <c r="I3" s="50" t="s">
        <v>6</v>
      </c>
      <c r="J3" s="52" t="s">
        <v>7</v>
      </c>
      <c r="K3" s="5" t="s">
        <v>8</v>
      </c>
      <c r="L3" s="4" t="s">
        <v>9</v>
      </c>
    </row>
    <row r="4" spans="1:12" ht="16.5" thickBot="1">
      <c r="A4" s="42"/>
      <c r="B4" s="137"/>
      <c r="C4" s="137"/>
      <c r="D4" s="139"/>
      <c r="E4" s="53" t="s">
        <v>10</v>
      </c>
      <c r="F4" s="6" t="s">
        <v>11</v>
      </c>
      <c r="G4" s="54" t="s">
        <v>12</v>
      </c>
      <c r="H4" s="83" t="s">
        <v>37</v>
      </c>
      <c r="I4" s="87"/>
      <c r="J4" s="75"/>
      <c r="K4" s="7" t="s">
        <v>13</v>
      </c>
      <c r="L4" s="8" t="s">
        <v>14</v>
      </c>
    </row>
    <row r="5" spans="1:12" ht="18.75">
      <c r="A5" s="43"/>
      <c r="B5" s="124" t="s">
        <v>32</v>
      </c>
      <c r="C5" s="124"/>
      <c r="D5" s="124"/>
      <c r="E5" s="55"/>
      <c r="F5" s="9"/>
      <c r="G5" s="56"/>
      <c r="H5" s="84"/>
      <c r="I5" s="88">
        <f>SUM(I7:I41)</f>
        <v>0</v>
      </c>
      <c r="J5" s="76">
        <f>SUM(J7:J41)</f>
        <v>0</v>
      </c>
    </row>
    <row r="6" spans="1:12" ht="15.75">
      <c r="A6" s="44">
        <v>41214</v>
      </c>
      <c r="B6" s="125" t="s">
        <v>18</v>
      </c>
      <c r="C6" s="126"/>
      <c r="D6" s="126"/>
      <c r="E6" s="126"/>
      <c r="F6" s="126"/>
      <c r="G6" s="126"/>
      <c r="H6" s="126"/>
      <c r="I6" s="126"/>
      <c r="J6" s="126"/>
      <c r="K6" s="126"/>
      <c r="L6" s="127"/>
    </row>
    <row r="7" spans="1:12" ht="15.75">
      <c r="A7" s="44">
        <v>41215</v>
      </c>
      <c r="B7" s="10"/>
      <c r="C7" s="10"/>
      <c r="D7" s="11"/>
      <c r="E7" s="57"/>
      <c r="F7" s="12"/>
      <c r="G7" s="58"/>
      <c r="H7" s="84"/>
      <c r="I7" s="89"/>
      <c r="J7" s="77"/>
      <c r="K7" s="71"/>
      <c r="L7" s="26"/>
    </row>
    <row r="8" spans="1:12" ht="15.75">
      <c r="A8" s="45" t="s">
        <v>20</v>
      </c>
      <c r="B8" s="13"/>
      <c r="C8" s="13"/>
      <c r="D8" s="14"/>
      <c r="E8" s="59"/>
      <c r="F8" s="13"/>
      <c r="G8" s="60">
        <f>SUM(G7)</f>
        <v>0</v>
      </c>
      <c r="H8" s="84"/>
      <c r="I8" s="89"/>
      <c r="J8" s="77"/>
      <c r="K8" s="71"/>
      <c r="L8" s="26"/>
    </row>
    <row r="9" spans="1:12" ht="15.75">
      <c r="A9" s="46">
        <v>41216</v>
      </c>
      <c r="B9" s="15"/>
      <c r="C9" s="15"/>
      <c r="D9" s="16"/>
      <c r="E9" s="61"/>
      <c r="F9" s="17"/>
      <c r="G9" s="62"/>
      <c r="H9" s="84"/>
      <c r="I9" s="90"/>
      <c r="J9" s="78"/>
      <c r="K9" s="72"/>
      <c r="L9" s="27"/>
    </row>
    <row r="10" spans="1:12" ht="15.75">
      <c r="A10" s="46">
        <v>41217</v>
      </c>
      <c r="B10" s="18"/>
      <c r="C10" s="18"/>
      <c r="D10" s="19"/>
      <c r="E10" s="63"/>
      <c r="F10" s="20"/>
      <c r="G10" s="64"/>
      <c r="H10" s="84"/>
      <c r="I10" s="90"/>
      <c r="J10" s="78"/>
      <c r="K10" s="72"/>
      <c r="L10" s="27"/>
    </row>
    <row r="11" spans="1:12" ht="15.75">
      <c r="A11" s="44">
        <v>41218</v>
      </c>
      <c r="B11" s="10">
        <v>0.35416666666666669</v>
      </c>
      <c r="C11" s="10">
        <v>0.70833333333333337</v>
      </c>
      <c r="D11" s="11">
        <f t="shared" ref="D11:D15" si="0">(C11-B11)</f>
        <v>0.35416666666666669</v>
      </c>
      <c r="E11" s="57"/>
      <c r="F11" s="12"/>
      <c r="G11" s="58"/>
      <c r="H11" s="84"/>
      <c r="I11" s="89"/>
      <c r="J11" s="77"/>
      <c r="K11" s="71"/>
      <c r="L11" s="26"/>
    </row>
    <row r="12" spans="1:12" ht="15.75">
      <c r="A12" s="44">
        <v>41219</v>
      </c>
      <c r="B12" s="10">
        <v>0.41666666666666669</v>
      </c>
      <c r="C12" s="10">
        <v>0.70833333333333337</v>
      </c>
      <c r="D12" s="11">
        <f t="shared" si="0"/>
        <v>0.29166666666666669</v>
      </c>
      <c r="E12" s="57"/>
      <c r="F12" s="12"/>
      <c r="G12" s="58"/>
      <c r="H12" s="84"/>
      <c r="I12" s="89"/>
      <c r="J12" s="77"/>
      <c r="K12" s="71"/>
      <c r="L12" s="26"/>
    </row>
    <row r="13" spans="1:12" ht="15.75">
      <c r="A13" s="44">
        <v>41220</v>
      </c>
      <c r="B13" s="10">
        <v>0.41666666666666669</v>
      </c>
      <c r="C13" s="10">
        <v>0.77083333333333337</v>
      </c>
      <c r="D13" s="11">
        <f t="shared" si="0"/>
        <v>0.35416666666666669</v>
      </c>
      <c r="E13" s="57"/>
      <c r="F13" s="12"/>
      <c r="G13" s="58"/>
      <c r="H13" s="84"/>
      <c r="I13" s="89"/>
      <c r="J13" s="77"/>
      <c r="K13" s="71"/>
      <c r="L13" s="26"/>
    </row>
    <row r="14" spans="1:12" ht="15.75">
      <c r="A14" s="44">
        <v>41221</v>
      </c>
      <c r="B14" s="10"/>
      <c r="C14" s="10"/>
      <c r="D14" s="11"/>
      <c r="E14" s="57"/>
      <c r="F14" s="12"/>
      <c r="G14" s="58"/>
      <c r="H14" s="84"/>
      <c r="I14" s="89"/>
      <c r="J14" s="77"/>
      <c r="K14" s="71"/>
      <c r="L14" s="26"/>
    </row>
    <row r="15" spans="1:12" ht="15.75">
      <c r="A15" s="44">
        <v>41222</v>
      </c>
      <c r="B15" s="10">
        <v>0.35416666666666669</v>
      </c>
      <c r="C15" s="10">
        <v>0.6875</v>
      </c>
      <c r="D15" s="11">
        <f t="shared" si="0"/>
        <v>0.33333333333333331</v>
      </c>
      <c r="E15" s="57"/>
      <c r="F15" s="12"/>
      <c r="G15" s="58"/>
      <c r="H15" s="84"/>
      <c r="I15" s="89"/>
      <c r="J15" s="77"/>
      <c r="K15" s="71"/>
      <c r="L15" s="26"/>
    </row>
    <row r="16" spans="1:12" ht="15.75">
      <c r="A16" s="46">
        <v>41223</v>
      </c>
      <c r="B16" s="15"/>
      <c r="C16" s="15"/>
      <c r="D16" s="16"/>
      <c r="E16" s="61"/>
      <c r="F16" s="17"/>
      <c r="G16" s="65"/>
      <c r="H16" s="84"/>
      <c r="I16" s="90"/>
      <c r="J16" s="78"/>
      <c r="K16" s="72"/>
      <c r="L16" s="27"/>
    </row>
    <row r="17" spans="1:12" ht="15.75">
      <c r="A17" s="46">
        <v>41224</v>
      </c>
      <c r="B17" s="18"/>
      <c r="C17" s="18"/>
      <c r="D17" s="19"/>
      <c r="E17" s="63"/>
      <c r="F17" s="20"/>
      <c r="G17" s="64"/>
      <c r="H17" s="84"/>
      <c r="I17" s="90"/>
      <c r="J17" s="78"/>
      <c r="K17" s="72"/>
      <c r="L17" s="27"/>
    </row>
    <row r="18" spans="1:12" ht="15.75">
      <c r="A18" s="45" t="s">
        <v>20</v>
      </c>
      <c r="B18" s="13"/>
      <c r="C18" s="13"/>
      <c r="D18" s="14"/>
      <c r="E18" s="59"/>
      <c r="F18" s="13"/>
      <c r="G18" s="60">
        <f>SUM(G11:G16)</f>
        <v>0</v>
      </c>
      <c r="H18" s="85">
        <f>G18-H5</f>
        <v>0</v>
      </c>
      <c r="I18" s="89"/>
      <c r="J18" s="77"/>
      <c r="K18" s="71"/>
      <c r="L18" s="26"/>
    </row>
    <row r="19" spans="1:12" ht="15.75">
      <c r="A19" s="44">
        <v>41225</v>
      </c>
      <c r="B19" s="10"/>
      <c r="C19" s="10"/>
      <c r="D19" s="11"/>
      <c r="E19" s="57"/>
      <c r="F19" s="12"/>
      <c r="G19" s="58"/>
      <c r="H19" s="84"/>
      <c r="I19" s="89"/>
      <c r="J19" s="77"/>
      <c r="K19" s="71"/>
      <c r="L19" s="26"/>
    </row>
    <row r="20" spans="1:12" ht="15.75">
      <c r="A20" s="44">
        <v>41226</v>
      </c>
      <c r="B20" s="10"/>
      <c r="C20" s="10"/>
      <c r="D20" s="11"/>
      <c r="E20" s="57"/>
      <c r="F20" s="12"/>
      <c r="G20" s="58"/>
      <c r="H20" s="84"/>
      <c r="I20" s="89"/>
      <c r="J20" s="77"/>
      <c r="K20" s="71"/>
      <c r="L20" s="26"/>
    </row>
    <row r="21" spans="1:12" ht="15.75">
      <c r="A21" s="44">
        <v>41227</v>
      </c>
      <c r="B21" s="10"/>
      <c r="C21" s="10"/>
      <c r="D21" s="11"/>
      <c r="E21" s="57"/>
      <c r="F21" s="12"/>
      <c r="G21" s="58"/>
      <c r="H21" s="84"/>
      <c r="I21" s="89"/>
      <c r="J21" s="77"/>
      <c r="K21" s="71"/>
      <c r="L21" s="26"/>
    </row>
    <row r="22" spans="1:12" ht="15.75">
      <c r="A22" s="44">
        <v>41228</v>
      </c>
      <c r="B22" s="10"/>
      <c r="C22" s="10"/>
      <c r="D22" s="11"/>
      <c r="E22" s="57"/>
      <c r="F22" s="12"/>
      <c r="G22" s="58"/>
      <c r="H22" s="84"/>
      <c r="I22" s="89"/>
      <c r="J22" s="77"/>
      <c r="K22" s="71"/>
      <c r="L22" s="26"/>
    </row>
    <row r="23" spans="1:12" ht="15.75">
      <c r="A23" s="44">
        <v>41229</v>
      </c>
      <c r="B23" s="10"/>
      <c r="C23" s="10"/>
      <c r="D23" s="11"/>
      <c r="E23" s="57"/>
      <c r="F23" s="12"/>
      <c r="G23" s="58"/>
      <c r="H23" s="84"/>
      <c r="I23" s="89"/>
      <c r="J23" s="77"/>
      <c r="K23" s="71"/>
      <c r="L23" s="26"/>
    </row>
    <row r="24" spans="1:12" ht="15.75">
      <c r="A24" s="46">
        <v>41230</v>
      </c>
      <c r="B24" s="15"/>
      <c r="C24" s="15"/>
      <c r="D24" s="16"/>
      <c r="E24" s="57"/>
      <c r="F24" s="12"/>
      <c r="G24" s="58"/>
      <c r="H24" s="84"/>
      <c r="I24" s="89"/>
      <c r="J24" s="77"/>
      <c r="K24" s="71"/>
      <c r="L24" s="26"/>
    </row>
    <row r="25" spans="1:12" ht="15.75">
      <c r="A25" s="46">
        <v>41231</v>
      </c>
      <c r="B25" s="18"/>
      <c r="C25" s="18"/>
      <c r="D25" s="19"/>
      <c r="E25" s="57"/>
      <c r="F25" s="12"/>
      <c r="G25" s="58"/>
      <c r="H25" s="84"/>
      <c r="I25" s="89"/>
      <c r="J25" s="77"/>
      <c r="K25" s="71"/>
      <c r="L25" s="26"/>
    </row>
    <row r="26" spans="1:12" ht="15.75">
      <c r="A26" s="45" t="s">
        <v>20</v>
      </c>
      <c r="B26" s="13"/>
      <c r="C26" s="13"/>
      <c r="D26" s="14"/>
      <c r="E26" s="59"/>
      <c r="F26" s="13"/>
      <c r="G26" s="60">
        <f>SUM(G19:G25)</f>
        <v>0</v>
      </c>
      <c r="H26" s="85"/>
      <c r="I26" s="89"/>
      <c r="J26" s="77"/>
      <c r="K26" s="71"/>
      <c r="L26" s="26"/>
    </row>
    <row r="27" spans="1:12" ht="15.75">
      <c r="A27" s="44">
        <v>41232</v>
      </c>
      <c r="B27" s="10"/>
      <c r="C27" s="10"/>
      <c r="D27" s="11"/>
      <c r="E27" s="57"/>
      <c r="F27" s="12"/>
      <c r="G27" s="58"/>
      <c r="H27" s="84"/>
      <c r="I27" s="89"/>
      <c r="J27" s="77"/>
      <c r="K27" s="71"/>
      <c r="L27" s="26"/>
    </row>
    <row r="28" spans="1:12" ht="15.75">
      <c r="A28" s="44">
        <v>41233</v>
      </c>
      <c r="B28" s="10"/>
      <c r="C28" s="10"/>
      <c r="D28" s="11"/>
      <c r="E28" s="57"/>
      <c r="F28" s="12"/>
      <c r="G28" s="58"/>
      <c r="H28" s="84"/>
      <c r="I28" s="89"/>
      <c r="J28" s="77"/>
      <c r="K28" s="71"/>
      <c r="L28" s="26"/>
    </row>
    <row r="29" spans="1:12" ht="15.75">
      <c r="A29" s="44">
        <v>41234</v>
      </c>
      <c r="B29" s="10"/>
      <c r="C29" s="10"/>
      <c r="D29" s="11"/>
      <c r="E29" s="57"/>
      <c r="F29" s="12"/>
      <c r="G29" s="58"/>
      <c r="H29" s="84"/>
      <c r="I29" s="89"/>
      <c r="J29" s="77"/>
      <c r="K29" s="71"/>
      <c r="L29" s="26"/>
    </row>
    <row r="30" spans="1:12" ht="15.75">
      <c r="A30" s="44">
        <v>41235</v>
      </c>
      <c r="B30" s="10"/>
      <c r="C30" s="10"/>
      <c r="D30" s="11"/>
      <c r="E30" s="57"/>
      <c r="F30" s="12"/>
      <c r="G30" s="58"/>
      <c r="H30" s="84"/>
      <c r="I30" s="89"/>
      <c r="J30" s="77"/>
      <c r="K30" s="71"/>
      <c r="L30" s="26"/>
    </row>
    <row r="31" spans="1:12" ht="15.75">
      <c r="A31" s="44">
        <v>41236</v>
      </c>
      <c r="B31" s="10"/>
      <c r="C31" s="10"/>
      <c r="D31" s="11"/>
      <c r="E31" s="57"/>
      <c r="F31" s="12"/>
      <c r="G31" s="58"/>
      <c r="H31" s="84"/>
      <c r="I31" s="89"/>
      <c r="J31" s="77"/>
      <c r="K31" s="71"/>
      <c r="L31" s="26"/>
    </row>
    <row r="32" spans="1:12" ht="15.75">
      <c r="A32" s="46">
        <v>41237</v>
      </c>
      <c r="B32" s="15"/>
      <c r="C32" s="15"/>
      <c r="D32" s="16"/>
      <c r="E32" s="61"/>
      <c r="F32" s="17"/>
      <c r="G32" s="62"/>
      <c r="H32" s="84"/>
      <c r="I32" s="90"/>
      <c r="J32" s="78"/>
      <c r="K32" s="72"/>
      <c r="L32" s="27"/>
    </row>
    <row r="33" spans="1:12" ht="15.75">
      <c r="A33" s="46">
        <v>41238</v>
      </c>
      <c r="B33" s="18"/>
      <c r="C33" s="18"/>
      <c r="D33" s="19"/>
      <c r="E33" s="63"/>
      <c r="F33" s="20"/>
      <c r="G33" s="64"/>
      <c r="H33" s="84"/>
      <c r="I33" s="90"/>
      <c r="J33" s="78"/>
      <c r="K33" s="72"/>
      <c r="L33" s="27"/>
    </row>
    <row r="34" spans="1:12" ht="15.75">
      <c r="A34" s="45" t="s">
        <v>20</v>
      </c>
      <c r="B34" s="13"/>
      <c r="C34" s="13"/>
      <c r="D34" s="14"/>
      <c r="E34" s="59"/>
      <c r="F34" s="13"/>
      <c r="G34" s="60">
        <f>SUM(G27:G33)</f>
        <v>0</v>
      </c>
      <c r="H34" s="85">
        <f>G34-H5</f>
        <v>0</v>
      </c>
      <c r="I34" s="89"/>
      <c r="J34" s="77"/>
      <c r="K34" s="71"/>
      <c r="L34" s="26"/>
    </row>
    <row r="35" spans="1:12" ht="15.75">
      <c r="A35" s="44">
        <v>41239</v>
      </c>
      <c r="B35" s="10"/>
      <c r="C35" s="10"/>
      <c r="D35" s="11"/>
      <c r="E35" s="57"/>
      <c r="F35" s="12"/>
      <c r="G35" s="58"/>
      <c r="H35" s="84"/>
      <c r="I35" s="89"/>
      <c r="J35" s="77"/>
      <c r="K35" s="71"/>
      <c r="L35" s="26"/>
    </row>
    <row r="36" spans="1:12" ht="15.75">
      <c r="A36" s="44">
        <v>41240</v>
      </c>
      <c r="B36" s="10"/>
      <c r="C36" s="10"/>
      <c r="D36" s="11"/>
      <c r="E36" s="57"/>
      <c r="F36" s="12"/>
      <c r="G36" s="58"/>
      <c r="H36" s="84"/>
      <c r="I36" s="89"/>
      <c r="J36" s="77"/>
      <c r="K36" s="71"/>
      <c r="L36" s="26"/>
    </row>
    <row r="37" spans="1:12" ht="15.75">
      <c r="A37" s="44">
        <v>41241</v>
      </c>
      <c r="B37" s="10"/>
      <c r="C37" s="10"/>
      <c r="D37" s="11"/>
      <c r="E37" s="57"/>
      <c r="F37" s="12"/>
      <c r="G37" s="58"/>
      <c r="H37" s="84"/>
      <c r="I37" s="89"/>
      <c r="J37" s="77"/>
      <c r="K37" s="71"/>
      <c r="L37" s="26"/>
    </row>
    <row r="38" spans="1:12" ht="15.75">
      <c r="A38" s="44">
        <v>41242</v>
      </c>
      <c r="B38" s="10"/>
      <c r="C38" s="10"/>
      <c r="D38" s="11"/>
      <c r="E38" s="57"/>
      <c r="F38" s="12"/>
      <c r="G38" s="58"/>
      <c r="H38" s="84"/>
      <c r="I38" s="89"/>
      <c r="J38" s="77"/>
      <c r="K38" s="71"/>
      <c r="L38" s="26"/>
    </row>
    <row r="39" spans="1:12" ht="15.75">
      <c r="A39" s="44">
        <v>41243</v>
      </c>
      <c r="B39" s="10"/>
      <c r="C39" s="10"/>
      <c r="D39" s="11"/>
      <c r="E39" s="57"/>
      <c r="F39" s="12"/>
      <c r="G39" s="58"/>
      <c r="H39" s="84"/>
      <c r="I39" s="89"/>
      <c r="J39" s="77"/>
      <c r="K39" s="71"/>
      <c r="L39" s="26"/>
    </row>
    <row r="40" spans="1:12" ht="15.75">
      <c r="A40" s="46">
        <v>41244</v>
      </c>
      <c r="B40" s="10"/>
      <c r="C40" s="10"/>
      <c r="D40" s="11"/>
      <c r="E40" s="57"/>
      <c r="F40" s="12"/>
      <c r="G40" s="58"/>
      <c r="H40" s="84"/>
      <c r="I40" s="89"/>
      <c r="J40" s="77"/>
      <c r="K40" s="71"/>
      <c r="L40" s="26"/>
    </row>
    <row r="41" spans="1:12" ht="15.75">
      <c r="A41" s="45" t="s">
        <v>20</v>
      </c>
      <c r="B41" s="13"/>
      <c r="C41" s="13"/>
      <c r="D41" s="14"/>
      <c r="E41" s="59"/>
      <c r="F41" s="13"/>
      <c r="G41" s="60">
        <f>SUM(G35:G40)</f>
        <v>0</v>
      </c>
      <c r="H41" s="85">
        <f>G41-H5</f>
        <v>0</v>
      </c>
      <c r="I41" s="89"/>
      <c r="J41" s="77"/>
      <c r="K41" s="71"/>
      <c r="L41" s="26"/>
    </row>
    <row r="42" spans="1:12" ht="16.5" customHeight="1">
      <c r="A42" s="47" t="s">
        <v>41</v>
      </c>
      <c r="B42" s="38"/>
      <c r="C42" s="38"/>
      <c r="D42" s="39"/>
      <c r="E42" s="66"/>
      <c r="F42" s="38"/>
      <c r="G42" s="67">
        <f>G41+G34+G26+G18+G8</f>
        <v>0</v>
      </c>
      <c r="H42" s="79"/>
      <c r="I42" s="91"/>
      <c r="J42" s="80"/>
      <c r="K42" s="73"/>
      <c r="L42" s="40"/>
    </row>
    <row r="43" spans="1:12" ht="25.5" customHeight="1" thickBot="1">
      <c r="A43" s="48" t="s">
        <v>38</v>
      </c>
      <c r="B43" s="34"/>
      <c r="C43" s="34"/>
      <c r="D43" s="49"/>
      <c r="E43" s="68"/>
      <c r="F43" s="69"/>
      <c r="G43" s="70"/>
      <c r="H43" s="86">
        <f>SUM(H7:H41)</f>
        <v>0</v>
      </c>
      <c r="I43" s="92"/>
      <c r="J43" s="81"/>
      <c r="K43" s="74"/>
      <c r="L43" s="31"/>
    </row>
    <row r="44" spans="1:12" ht="15.75" thickTop="1"/>
    <row r="47" spans="1:12" s="93" customFormat="1" ht="33" customHeight="1">
      <c r="A47" s="93" t="s">
        <v>27</v>
      </c>
      <c r="B47" s="1"/>
      <c r="C47" s="1"/>
      <c r="D47" s="1"/>
      <c r="J47" s="1"/>
    </row>
    <row r="49" spans="1:12" s="3" customFormat="1">
      <c r="A49" s="30" t="s">
        <v>28</v>
      </c>
      <c r="B49" s="24"/>
      <c r="D49" s="128" t="s">
        <v>42</v>
      </c>
      <c r="E49" s="129"/>
      <c r="F49" s="130"/>
      <c r="G49" s="94" t="s">
        <v>26</v>
      </c>
      <c r="H49" s="94" t="s">
        <v>21</v>
      </c>
      <c r="K49" s="2"/>
      <c r="L49" s="2"/>
    </row>
    <row r="50" spans="1:12" s="3" customFormat="1">
      <c r="A50" s="31" t="s">
        <v>29</v>
      </c>
      <c r="B50" s="36">
        <f>H18</f>
        <v>0</v>
      </c>
      <c r="D50" s="131"/>
      <c r="E50" s="132"/>
      <c r="F50" s="24"/>
      <c r="G50" s="24"/>
      <c r="H50" s="24"/>
      <c r="K50" s="2"/>
      <c r="L50" s="2"/>
    </row>
    <row r="51" spans="1:12" s="3" customFormat="1">
      <c r="A51" s="31" t="s">
        <v>30</v>
      </c>
      <c r="B51" s="36">
        <f>H34</f>
        <v>0</v>
      </c>
      <c r="D51" s="99" t="s">
        <v>36</v>
      </c>
      <c r="E51" s="99"/>
      <c r="F51" s="28">
        <f>I5</f>
        <v>0</v>
      </c>
      <c r="G51" s="23">
        <v>3</v>
      </c>
      <c r="H51" s="23">
        <f>F51*G51</f>
        <v>0</v>
      </c>
      <c r="K51" s="2"/>
      <c r="L51" s="2"/>
    </row>
    <row r="52" spans="1:12" s="3" customFormat="1">
      <c r="A52" s="31" t="s">
        <v>31</v>
      </c>
      <c r="B52" s="36">
        <f>H41</f>
        <v>0</v>
      </c>
      <c r="D52" s="99" t="s">
        <v>23</v>
      </c>
      <c r="E52" s="99"/>
      <c r="F52" s="28">
        <f>I5</f>
        <v>0</v>
      </c>
      <c r="G52" s="23">
        <v>2</v>
      </c>
      <c r="H52" s="23">
        <f t="shared" ref="H52:H53" si="1">F52*G52</f>
        <v>0</v>
      </c>
      <c r="K52" s="2"/>
      <c r="L52" s="2"/>
    </row>
    <row r="53" spans="1:12" s="3" customFormat="1">
      <c r="A53" s="111"/>
      <c r="B53" s="112"/>
      <c r="D53" s="99" t="s">
        <v>24</v>
      </c>
      <c r="E53" s="99"/>
      <c r="F53" s="28">
        <f>J5</f>
        <v>0</v>
      </c>
      <c r="G53" s="23">
        <v>0</v>
      </c>
      <c r="H53" s="23">
        <f t="shared" si="1"/>
        <v>0</v>
      </c>
      <c r="K53" s="2"/>
      <c r="L53" s="2"/>
    </row>
    <row r="54" spans="1:12" s="3" customFormat="1">
      <c r="A54" s="111"/>
      <c r="B54" s="112"/>
      <c r="D54" s="100" t="s">
        <v>43</v>
      </c>
      <c r="E54" s="101"/>
      <c r="F54" s="24"/>
      <c r="G54" s="23">
        <v>0.58699999999999997</v>
      </c>
      <c r="H54" s="23">
        <f>((F54*G54)/2)</f>
        <v>0</v>
      </c>
      <c r="K54" s="2"/>
      <c r="L54" s="2"/>
    </row>
    <row r="55" spans="1:12" s="3" customFormat="1" ht="26.25" customHeight="1">
      <c r="A55" s="35" t="s">
        <v>22</v>
      </c>
      <c r="B55" s="37">
        <f>SUM(B50:B52)</f>
        <v>0</v>
      </c>
      <c r="D55" s="102"/>
      <c r="E55" s="103"/>
      <c r="F55" s="103"/>
      <c r="G55" s="103"/>
      <c r="H55" s="104"/>
      <c r="K55" s="2"/>
      <c r="L55" s="2"/>
    </row>
    <row r="56" spans="1:12" s="3" customFormat="1">
      <c r="A56" s="31" t="s">
        <v>39</v>
      </c>
      <c r="B56" s="23">
        <v>3.3</v>
      </c>
      <c r="D56" s="99" t="s">
        <v>25</v>
      </c>
      <c r="E56" s="99"/>
      <c r="F56" s="24"/>
      <c r="G56" s="34"/>
      <c r="H56" s="29">
        <f>SUM(H51:H55)</f>
        <v>0</v>
      </c>
      <c r="K56" s="2"/>
      <c r="L56" s="2"/>
    </row>
    <row r="57" spans="1:12" s="3" customFormat="1">
      <c r="A57" s="30" t="s">
        <v>40</v>
      </c>
      <c r="B57" s="32"/>
      <c r="E57" s="2"/>
      <c r="F57" s="2"/>
      <c r="G57" s="2"/>
      <c r="H57" s="33"/>
      <c r="K57" s="2"/>
      <c r="L57" s="2"/>
    </row>
    <row r="58" spans="1:12" s="3" customFormat="1">
      <c r="E58" s="110"/>
      <c r="F58" s="110"/>
      <c r="G58" s="110"/>
      <c r="H58" s="33"/>
      <c r="K58" s="2"/>
      <c r="L58" s="2"/>
    </row>
    <row r="59" spans="1:12" s="3" customFormat="1">
      <c r="D59" s="146" t="s">
        <v>33</v>
      </c>
      <c r="E59" s="147"/>
      <c r="F59" s="147"/>
      <c r="G59" s="147"/>
      <c r="H59" s="33"/>
      <c r="K59" s="2"/>
      <c r="L59" s="2"/>
    </row>
    <row r="60" spans="1:12" s="3" customFormat="1">
      <c r="D60" s="140" t="s">
        <v>34</v>
      </c>
      <c r="E60" s="141"/>
      <c r="F60" s="142"/>
      <c r="G60" s="23"/>
      <c r="H60" s="33"/>
      <c r="K60" s="2"/>
      <c r="L60" s="2"/>
    </row>
    <row r="61" spans="1:12" s="3" customFormat="1">
      <c r="D61" s="140" t="s">
        <v>28</v>
      </c>
      <c r="E61" s="141"/>
      <c r="F61" s="142"/>
      <c r="G61" s="23">
        <f>G56</f>
        <v>0</v>
      </c>
      <c r="H61" s="33"/>
      <c r="K61" s="2"/>
      <c r="L61" s="2"/>
    </row>
    <row r="62" spans="1:12" s="3" customFormat="1">
      <c r="D62" s="140" t="s">
        <v>44</v>
      </c>
      <c r="E62" s="141"/>
      <c r="F62" s="142"/>
      <c r="G62" s="23">
        <f>M57</f>
        <v>0</v>
      </c>
      <c r="H62" s="33"/>
      <c r="K62" s="2"/>
      <c r="L62" s="2"/>
    </row>
    <row r="63" spans="1:12" s="3" customFormat="1">
      <c r="D63" s="140"/>
      <c r="E63" s="141"/>
      <c r="F63" s="142"/>
      <c r="G63" s="23"/>
      <c r="H63" s="33"/>
      <c r="K63" s="2"/>
      <c r="L63" s="2"/>
    </row>
    <row r="64" spans="1:12" s="3" customFormat="1">
      <c r="D64" s="140"/>
      <c r="E64" s="141"/>
      <c r="F64" s="142"/>
      <c r="G64" s="23"/>
      <c r="H64" s="33"/>
      <c r="K64" s="2"/>
      <c r="L64" s="2"/>
    </row>
    <row r="65" spans="1:12" s="3" customFormat="1">
      <c r="D65" s="143" t="s">
        <v>35</v>
      </c>
      <c r="E65" s="144"/>
      <c r="F65" s="145"/>
      <c r="G65" s="32">
        <f>SUM(G60:G64)</f>
        <v>0</v>
      </c>
      <c r="H65" s="33"/>
      <c r="K65" s="2"/>
      <c r="L65" s="2"/>
    </row>
    <row r="66" spans="1:12">
      <c r="A66" s="3"/>
    </row>
    <row r="69" spans="1:12" s="3" customFormat="1" ht="6" customHeight="1">
      <c r="A69" s="2"/>
      <c r="E69" s="2"/>
      <c r="F69" s="2"/>
      <c r="G69" s="2"/>
      <c r="H69" s="33"/>
      <c r="K69" s="2"/>
      <c r="L69" s="2"/>
    </row>
  </sheetData>
  <mergeCells count="17">
    <mergeCell ref="D62:F62"/>
    <mergeCell ref="D63:F63"/>
    <mergeCell ref="D64:F64"/>
    <mergeCell ref="D65:F65"/>
    <mergeCell ref="D59:G59"/>
    <mergeCell ref="D60:F60"/>
    <mergeCell ref="D61:F61"/>
    <mergeCell ref="B5:D5"/>
    <mergeCell ref="B6:L6"/>
    <mergeCell ref="D49:F49"/>
    <mergeCell ref="D50:E50"/>
    <mergeCell ref="A1:E1"/>
    <mergeCell ref="F1:G1"/>
    <mergeCell ref="I1:K1"/>
    <mergeCell ref="B3:B4"/>
    <mergeCell ref="C3:C4"/>
    <mergeCell ref="D3:D4"/>
  </mergeCells>
  <pageMargins left="0.51181102362204722" right="0.51181102362204722" top="0.55118110236220474" bottom="0.55118110236220474" header="0.31496062992125984" footer="0.31496062992125984"/>
  <pageSetup paperSize="9" scale="49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Menu</vt:lpstr>
      <vt:lpstr>Modèle</vt:lpstr>
      <vt:lpstr>Novembre</vt:lpstr>
      <vt:lpstr>Novembre (2)</vt:lpstr>
      <vt:lpstr>Modèle!Zone_d_impression</vt:lpstr>
      <vt:lpstr>Novembre!Zone_d_impression</vt:lpstr>
      <vt:lpstr>'Novembre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BRUZEAU</dc:creator>
  <cp:lastModifiedBy>Christine</cp:lastModifiedBy>
  <cp:lastPrinted>2012-12-06T07:16:54Z</cp:lastPrinted>
  <dcterms:created xsi:type="dcterms:W3CDTF">2012-10-21T08:31:36Z</dcterms:created>
  <dcterms:modified xsi:type="dcterms:W3CDTF">2012-12-06T13:00:49Z</dcterms:modified>
</cp:coreProperties>
</file>