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-285" yWindow="30" windowWidth="19320" windowHeight="8400" tabRatio="480" activeTab="1"/>
  </bookViews>
  <sheets>
    <sheet name="Devis" sheetId="159" r:id="rId1"/>
    <sheet name="Base" sheetId="158" r:id="rId2"/>
  </sheets>
  <definedNames>
    <definedName name="CODA">Base!$A:$A</definedName>
    <definedName name="MERY">OFFSET(Base!$A$1,,,COUNTA(Base!$A:$A),7)</definedName>
    <definedName name="MONTANTTTC">Devis!$G$79</definedName>
    <definedName name="OUSER">OFFSET(Base!$A$1,,,COUNTA(Base!$A:$A),1)</definedName>
  </definedNames>
  <calcPr calcId="145621"/>
  <customWorkbookViews>
    <customWorkbookView name="  - Affichage personnalisé" guid="{8A4B4C11-9B76-4BF0-A73B-6383795DEBE7}" mergeInterval="0" personalView="1" maximized="1" xWindow="1" yWindow="1" windowWidth="1276" windowHeight="800" tabRatio="905" activeSheetId="98"/>
  </customWorkbookViews>
</workbook>
</file>

<file path=xl/calcChain.xml><?xml version="1.0" encoding="utf-8"?>
<calcChain xmlns="http://schemas.openxmlformats.org/spreadsheetml/2006/main">
  <c r="K18" i="159" l="1"/>
  <c r="J18" i="159"/>
  <c r="I18" i="159"/>
  <c r="H18" i="159"/>
  <c r="F18" i="159" s="1"/>
  <c r="G18" i="159" s="1"/>
  <c r="D18" i="159"/>
  <c r="C18" i="159"/>
  <c r="B18" i="159"/>
  <c r="K17" i="159"/>
  <c r="J17" i="159"/>
  <c r="H17" i="159" s="1"/>
  <c r="F17" i="159" s="1"/>
  <c r="G17" i="159" s="1"/>
  <c r="I17" i="159"/>
  <c r="D17" i="159"/>
  <c r="C17" i="159"/>
  <c r="B17" i="159"/>
  <c r="K16" i="159"/>
  <c r="J16" i="159"/>
  <c r="I16" i="159"/>
  <c r="D16" i="159"/>
  <c r="C16" i="159"/>
  <c r="B16" i="159"/>
  <c r="B15" i="159"/>
  <c r="B14" i="159"/>
  <c r="H16" i="159" l="1"/>
  <c r="F16" i="159" s="1"/>
  <c r="G16" i="159" s="1"/>
  <c r="H1" i="159"/>
  <c r="H73" i="159" l="1"/>
  <c r="A4" i="158"/>
  <c r="A6" i="158"/>
  <c r="A7" i="158"/>
  <c r="A8" i="158"/>
  <c r="A9" i="158"/>
  <c r="A10" i="158"/>
  <c r="A11" i="158"/>
  <c r="A12" i="158"/>
  <c r="A13" i="158"/>
  <c r="A14" i="158"/>
  <c r="A15" i="158"/>
  <c r="A16" i="158"/>
  <c r="A17" i="158"/>
  <c r="A18" i="158"/>
  <c r="A19" i="158"/>
  <c r="A20" i="158"/>
  <c r="A22" i="158"/>
  <c r="A23" i="158"/>
  <c r="A24" i="158"/>
  <c r="A25" i="158"/>
  <c r="A26" i="158"/>
  <c r="A27" i="158"/>
  <c r="A28" i="158"/>
  <c r="A31" i="158"/>
  <c r="A33" i="158"/>
  <c r="A34" i="158"/>
  <c r="A35" i="158"/>
  <c r="A36" i="158"/>
  <c r="A37" i="158"/>
  <c r="A38" i="158"/>
  <c r="A39" i="158"/>
  <c r="A40" i="158"/>
  <c r="A41" i="158"/>
  <c r="A42" i="158"/>
  <c r="A43" i="158"/>
  <c r="A44" i="158"/>
  <c r="A45" i="158"/>
  <c r="A46" i="158"/>
  <c r="A47" i="158"/>
  <c r="A48" i="158"/>
  <c r="A49" i="158"/>
  <c r="A50" i="158"/>
  <c r="A51" i="158"/>
  <c r="A52" i="158"/>
  <c r="A53" i="158"/>
  <c r="A54" i="158"/>
  <c r="A55" i="158"/>
  <c r="A57" i="158"/>
  <c r="A58" i="158"/>
  <c r="A59" i="158"/>
  <c r="A60" i="158"/>
  <c r="A61" i="158"/>
  <c r="A62" i="158"/>
  <c r="A63" i="158"/>
  <c r="A64" i="158"/>
  <c r="A65" i="158"/>
  <c r="A66" i="158"/>
  <c r="A67" i="158"/>
  <c r="A68" i="158"/>
  <c r="A69" i="158"/>
  <c r="A72" i="158"/>
  <c r="A74" i="158"/>
  <c r="A75" i="158"/>
  <c r="A76" i="158"/>
  <c r="A77" i="158"/>
  <c r="A78" i="158"/>
  <c r="A79" i="158"/>
  <c r="A80" i="158"/>
  <c r="A81" i="158"/>
  <c r="A82" i="158"/>
  <c r="A83" i="158"/>
  <c r="A84" i="158"/>
  <c r="A85" i="158"/>
  <c r="A86" i="158"/>
  <c r="A87" i="158"/>
  <c r="A88" i="158"/>
  <c r="A90" i="158"/>
  <c r="A91" i="158"/>
  <c r="A92" i="158"/>
  <c r="A93" i="158"/>
  <c r="A94" i="158"/>
  <c r="A95" i="158"/>
  <c r="A96" i="158"/>
  <c r="A99" i="158"/>
  <c r="A101" i="158"/>
  <c r="A102" i="158"/>
  <c r="A103" i="158"/>
  <c r="A104" i="158"/>
  <c r="A105" i="158"/>
  <c r="A106" i="158"/>
  <c r="A107" i="158"/>
  <c r="A108" i="158"/>
  <c r="A109" i="158"/>
  <c r="A110" i="158"/>
  <c r="A111" i="158"/>
  <c r="A112" i="158"/>
  <c r="A113" i="158"/>
  <c r="A114" i="158"/>
  <c r="A115" i="158"/>
  <c r="A116" i="158"/>
  <c r="A117" i="158"/>
  <c r="A118" i="158"/>
  <c r="A119" i="158"/>
  <c r="A120" i="158"/>
  <c r="A121" i="158"/>
  <c r="A123" i="158"/>
  <c r="A124" i="158"/>
  <c r="A125" i="158"/>
  <c r="A126" i="158"/>
  <c r="A127" i="158"/>
  <c r="A128" i="158"/>
  <c r="A129" i="158"/>
  <c r="A130" i="158"/>
  <c r="A131" i="158"/>
  <c r="A132" i="158"/>
  <c r="A133" i="158"/>
  <c r="A134" i="158"/>
  <c r="A135" i="158"/>
  <c r="A138" i="158"/>
  <c r="A140" i="158"/>
  <c r="A141" i="158"/>
  <c r="A142" i="158"/>
  <c r="A143" i="158"/>
  <c r="A144" i="158"/>
  <c r="A145" i="158"/>
  <c r="A146" i="158"/>
  <c r="A147" i="158"/>
  <c r="A148" i="158"/>
  <c r="A149" i="158"/>
  <c r="A150" i="158"/>
  <c r="A151" i="158"/>
  <c r="A152" i="158"/>
  <c r="A153" i="158"/>
  <c r="A154" i="158"/>
  <c r="A155" i="158"/>
  <c r="A156" i="158"/>
  <c r="A157" i="158"/>
  <c r="A159" i="158"/>
  <c r="A160" i="158"/>
  <c r="A161" i="158"/>
  <c r="A162" i="158"/>
  <c r="A163" i="158"/>
  <c r="A164" i="158"/>
  <c r="A165" i="158"/>
  <c r="A166" i="158"/>
  <c r="A167" i="158"/>
  <c r="A168" i="158"/>
  <c r="A169" i="158"/>
  <c r="A170" i="158"/>
  <c r="A171" i="158"/>
  <c r="A174" i="158"/>
  <c r="A176" i="158"/>
  <c r="A177" i="158"/>
  <c r="A178" i="158"/>
  <c r="A179" i="158"/>
  <c r="A180" i="158"/>
  <c r="A181" i="158"/>
  <c r="A182" i="158"/>
  <c r="A183" i="158"/>
  <c r="A184" i="158"/>
  <c r="A185" i="158"/>
  <c r="A186" i="158"/>
  <c r="A187" i="158"/>
  <c r="A188" i="158"/>
  <c r="A189" i="158"/>
  <c r="A190" i="158"/>
  <c r="A191" i="158"/>
  <c r="A192" i="158"/>
  <c r="A193" i="158"/>
  <c r="A195" i="158"/>
  <c r="A196" i="158"/>
  <c r="A197" i="158"/>
  <c r="A198" i="158"/>
  <c r="A199" i="158"/>
  <c r="A200" i="158"/>
  <c r="A201" i="158"/>
  <c r="A202" i="158"/>
  <c r="A203" i="158"/>
  <c r="A204" i="158"/>
  <c r="A205" i="158"/>
  <c r="A206" i="158"/>
  <c r="A207" i="158"/>
  <c r="A210" i="158"/>
  <c r="A212" i="158"/>
  <c r="A213" i="158"/>
  <c r="A214" i="158"/>
  <c r="A215" i="158"/>
  <c r="A216" i="158"/>
  <c r="A217" i="158"/>
  <c r="A218" i="158"/>
  <c r="A219" i="158"/>
  <c r="A220" i="158"/>
  <c r="A221" i="158"/>
  <c r="A222" i="158"/>
  <c r="A223" i="158"/>
  <c r="A224" i="158"/>
  <c r="A225" i="158"/>
  <c r="A226" i="158"/>
  <c r="A227" i="158"/>
  <c r="A228" i="158"/>
  <c r="A229" i="158"/>
  <c r="A230" i="158"/>
  <c r="A231" i="158"/>
  <c r="A233" i="158"/>
  <c r="A234" i="158"/>
  <c r="A235" i="158"/>
  <c r="A236" i="158"/>
  <c r="A237" i="158"/>
  <c r="A238" i="158"/>
  <c r="A239" i="158"/>
  <c r="A240" i="158"/>
  <c r="A241" i="158"/>
  <c r="A242" i="158"/>
  <c r="A243" i="158"/>
  <c r="A244" i="158"/>
  <c r="A245" i="158"/>
  <c r="A248" i="158"/>
  <c r="A250" i="158"/>
  <c r="A251" i="158"/>
  <c r="A252" i="158"/>
  <c r="A253" i="158"/>
  <c r="A254" i="158"/>
  <c r="A255" i="158"/>
  <c r="A256" i="158"/>
  <c r="A257" i="158"/>
  <c r="A258" i="158"/>
  <c r="A259" i="158"/>
  <c r="A260" i="158"/>
  <c r="A261" i="158"/>
  <c r="A262" i="158"/>
  <c r="A263" i="158"/>
  <c r="A264" i="158"/>
  <c r="A265" i="158"/>
  <c r="A266" i="158"/>
  <c r="A267" i="158"/>
  <c r="A268" i="158"/>
  <c r="A269" i="158"/>
  <c r="A271" i="158"/>
  <c r="A272" i="158"/>
  <c r="A273" i="158"/>
  <c r="A274" i="158"/>
  <c r="A275" i="158"/>
  <c r="A276" i="158"/>
  <c r="A277" i="158"/>
  <c r="A278" i="158"/>
  <c r="A279" i="158"/>
  <c r="A280" i="158"/>
  <c r="A281" i="158"/>
  <c r="A282" i="158"/>
  <c r="A283" i="158"/>
  <c r="A286" i="158"/>
  <c r="A287" i="158"/>
  <c r="A288" i="158"/>
  <c r="A290" i="158"/>
  <c r="A291" i="158"/>
  <c r="A292" i="158"/>
  <c r="A294" i="158"/>
  <c r="A295" i="158"/>
  <c r="A296" i="158"/>
  <c r="A298" i="158"/>
  <c r="A299" i="158"/>
  <c r="A300" i="158"/>
  <c r="C15" i="159" l="1"/>
  <c r="J14" i="159"/>
  <c r="K14" i="159"/>
  <c r="D15" i="159"/>
  <c r="K15" i="159"/>
  <c r="J15" i="159"/>
  <c r="I14" i="159"/>
  <c r="I15" i="159"/>
  <c r="D14" i="159"/>
  <c r="C14" i="159"/>
  <c r="H14" i="159" l="1"/>
  <c r="F14" i="159" s="1"/>
  <c r="G14" i="159" s="1"/>
  <c r="H15" i="159"/>
  <c r="F15" i="159" s="1"/>
  <c r="G15" i="159" s="1"/>
  <c r="G55" i="159" s="1"/>
  <c r="G12" i="159" l="1"/>
  <c r="D12" i="159" s="1"/>
  <c r="C55" i="159" l="1"/>
  <c r="E12" i="159"/>
  <c r="G73" i="159"/>
  <c r="G10" i="159"/>
  <c r="G77" i="159" l="1"/>
  <c r="C73" i="159"/>
  <c r="E10" i="159"/>
  <c r="D10" i="159"/>
  <c r="G78" i="159" l="1"/>
  <c r="G79" i="159"/>
</calcChain>
</file>

<file path=xl/comments1.xml><?xml version="1.0" encoding="utf-8"?>
<comments xmlns="http://schemas.openxmlformats.org/spreadsheetml/2006/main">
  <authors>
    <author>messondewez</author>
  </authors>
  <commentList>
    <comment ref="C8" authorId="0">
      <text>
        <r>
          <rPr>
            <b/>
            <sz val="9"/>
            <color indexed="81"/>
            <rFont val="Tahoma"/>
            <family val="2"/>
          </rPr>
          <t>messondewez: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date</t>
        </r>
      </text>
    </comment>
  </commentList>
</comments>
</file>

<file path=xl/sharedStrings.xml><?xml version="1.0" encoding="utf-8"?>
<sst xmlns="http://schemas.openxmlformats.org/spreadsheetml/2006/main" count="859" uniqueCount="93">
  <si>
    <t>Désignation</t>
  </si>
  <si>
    <t>Code</t>
  </si>
  <si>
    <t>N°</t>
  </si>
  <si>
    <t>Uté</t>
  </si>
  <si>
    <t>Qté</t>
  </si>
  <si>
    <t>Prix unitaire</t>
  </si>
  <si>
    <t>Montant</t>
  </si>
  <si>
    <t>Fourniture</t>
  </si>
  <si>
    <t>NbHeures</t>
  </si>
  <si>
    <t>Société</t>
  </si>
  <si>
    <t>Immeuble de bureaux</t>
  </si>
  <si>
    <t>TauxHoraire</t>
  </si>
  <si>
    <t>Avenue Joseph Monier</t>
  </si>
  <si>
    <t>CoefFo</t>
  </si>
  <si>
    <t>92500 Rueil-Malmaison</t>
  </si>
  <si>
    <t>CoefVente</t>
  </si>
  <si>
    <t>CoefConjoncturel</t>
  </si>
  <si>
    <t>1A</t>
  </si>
  <si>
    <t>Titre</t>
  </si>
  <si>
    <t/>
  </si>
  <si>
    <t>1A11</t>
  </si>
  <si>
    <t>Titre 1</t>
  </si>
  <si>
    <t>Nbheures</t>
  </si>
  <si>
    <t>Appareillage saillie étanche IP 55, sous tube IRL</t>
  </si>
  <si>
    <t>Point lumineux</t>
  </si>
  <si>
    <t>U</t>
  </si>
  <si>
    <t>Appareillage simple</t>
  </si>
  <si>
    <t>Interrupteur simple allumage</t>
  </si>
  <si>
    <t>Interrupteur va et vient</t>
  </si>
  <si>
    <t>Interrupteur lumineux simple allumage</t>
  </si>
  <si>
    <t xml:space="preserve">Interrupteur lumineux va et vient </t>
  </si>
  <si>
    <t>Bouton poussoir</t>
  </si>
  <si>
    <t>Bouton poussoir lumineux</t>
  </si>
  <si>
    <t>Bouton poussoir porte-étiquette lumineux</t>
  </si>
  <si>
    <t>Prise de courant 2x16 A+T à éclips</t>
  </si>
  <si>
    <t>Prise de courant 2x16 A+T à détrompage</t>
  </si>
  <si>
    <t>Prise de courant 2x20 A+T à éclips</t>
  </si>
  <si>
    <t>Prise de courant 3x20 A+T à éclips</t>
  </si>
  <si>
    <t>Prise de courant 3x20 A+N+T à éclips</t>
  </si>
  <si>
    <t>Prise téléphone</t>
  </si>
  <si>
    <t>Prise RJ45 catégorie 5E</t>
  </si>
  <si>
    <t>Prise RJ45 catégorie 6</t>
  </si>
  <si>
    <t>Appareillage bloc</t>
  </si>
  <si>
    <t>Bloc interrupteur simple allumage+prise de courant 2x16 A+T à éclips</t>
  </si>
  <si>
    <t>Bloc interrupteur va et vient+prise de courant 2x16 A+T à éclips</t>
  </si>
  <si>
    <t>Bloc interrupteur simple allumage lumineux+prise de courant 2x16 A+T à éclips</t>
  </si>
  <si>
    <t>Bloc interrupteur va et vient lumineux+prise de courant 2x16 A+T à éclips</t>
  </si>
  <si>
    <t>Bloc bouton poussoir+prise de courant 2x16 A+T à éclips</t>
  </si>
  <si>
    <t>Bloc bouton poussoir lumineux+prise de courant 2x16 A+T à éclips</t>
  </si>
  <si>
    <t>Bloc double prise de courant 2x16 A+T à éclips</t>
  </si>
  <si>
    <t>Appareillage saillie standard IP 20, sous moulure plastique</t>
  </si>
  <si>
    <t>Interrupteur lumineux va et vient</t>
  </si>
  <si>
    <t>Variateur de lumière 60-500 watts</t>
  </si>
  <si>
    <t>Commande volet roulant (montée-descente)</t>
  </si>
  <si>
    <t>Sortie de câble</t>
  </si>
  <si>
    <t>Prise télévision</t>
  </si>
  <si>
    <t>Prise télévision+FM</t>
  </si>
  <si>
    <t>Prise télévision+FM+satellite</t>
  </si>
  <si>
    <t>Sonnerie 8 V (longueur 4,00 m)</t>
  </si>
  <si>
    <t>Sonnerie 230 V avec transformateur (longueur 4,00 m)</t>
  </si>
  <si>
    <t>Bloc prise de courant 2x16 A+T à éclips+prise téléphone</t>
  </si>
  <si>
    <t>Bloc prise de courant 2x16 A+T à éclips+prise télévision</t>
  </si>
  <si>
    <t>Bloc prise de courant 2x16 A+T à éclips+prise télévision+FM</t>
  </si>
  <si>
    <t>Bloc prise de courant 2x16 A+T à éclips+prise télévision+satellite</t>
  </si>
  <si>
    <t>Bloc prise de courant 2x16 A+T à éclips+prise RJ45 catégorie 5E</t>
  </si>
  <si>
    <t>Bloc prise de courant 2x16 A+T à éclips+prise RJ45 catégorie 6</t>
  </si>
  <si>
    <t>Appareillage encastré étanche IP 55, avant pose du doublage ou dans vide de construction</t>
  </si>
  <si>
    <t>Prise RJ45  catégorie 5E</t>
  </si>
  <si>
    <t>Prise RJ45  catégorie 6</t>
  </si>
  <si>
    <t>Appareillage encastré standard IP 20, sous moulure plastique</t>
  </si>
  <si>
    <t>Bloc prise de courant 2x16 A+T à éclips+prise RJ45  catégorie 5E</t>
  </si>
  <si>
    <t>Bloc prise de courant 2x16 A+T à éclips+prise RJ45  catégorie 6</t>
  </si>
  <si>
    <t>Appareillage encastrée confort IP 20, avant pose du doublage ou dans vide de construction</t>
  </si>
  <si>
    <t>Appareillage encastré confort IP 20, sous moulure plastique et gaine encastrée</t>
  </si>
  <si>
    <t>Appareillage encastré confort IP 20, sous tube ICTL, noyé au coulage</t>
  </si>
  <si>
    <t>Appareillage encastré confort IP 20, sous tube ICTA encastré après construction</t>
  </si>
  <si>
    <t>Eclairage de sécurité</t>
  </si>
  <si>
    <t>Bloc autonome sous moulure plastique, avec fils H07</t>
  </si>
  <si>
    <t>Bloc autonome d'éclairage d'évacuation 45 lumens</t>
  </si>
  <si>
    <t>Bloc autonome d'éclairage d'évacuation étanche 45 lumens</t>
  </si>
  <si>
    <t>Bloc autonome d'éclairage d'évacuation 360 lumens</t>
  </si>
  <si>
    <t>Bloc autonome sous tube noyé au coulage ICTL, avec fils H07</t>
  </si>
  <si>
    <t>Bloc autonome sous tube apparent IRL, avec fils H07</t>
  </si>
  <si>
    <t>Bloc autonome sous tube apparent IRL, avec câble U 1000 R2V</t>
  </si>
  <si>
    <t>Batiprix</t>
  </si>
  <si>
    <t>MONTANT TTC</t>
  </si>
  <si>
    <t>MONTANT HT</t>
  </si>
  <si>
    <t>TVA 19,60%</t>
  </si>
  <si>
    <t>Electricité courants forts &amp; faibles</t>
  </si>
  <si>
    <t>Information</t>
  </si>
  <si>
    <t>p31</t>
  </si>
  <si>
    <t>p33</t>
  </si>
  <si>
    <t>p20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</si>
</sst>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&quot;$&quot;#,##0.00"/>
    <numFmt numFmtId="165" formatCode="&quot;$&quot;#,##0"/>
    <numFmt numFmtId="166" formatCode="#,##0.00_ ;[Red]\-#,##0.00\ "/>
    <numFmt numFmtId="167" formatCode="#,##0_ ;[Red]\-#,##0\ "/>
  </numFmts>
  <fonts count="2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Tahoma"/>
      <family val="2"/>
    </font>
    <font>
      <sz val="8"/>
      <name val="Verdana"/>
      <family val="2"/>
    </font>
    <font>
      <b/>
      <sz val="8"/>
      <color indexed="9"/>
      <name val="Tahoma"/>
      <family val="2"/>
    </font>
    <font>
      <b/>
      <sz val="8"/>
      <color indexed="8"/>
      <name val="Tahoma"/>
      <family val="2"/>
    </font>
    <font>
      <b/>
      <sz val="8"/>
      <color indexed="23"/>
      <name val="Verdana"/>
      <family val="2"/>
    </font>
    <font>
      <b/>
      <sz val="8"/>
      <color indexed="63"/>
      <name val="Verdana"/>
      <family val="2"/>
    </font>
    <font>
      <b/>
      <sz val="16"/>
      <color indexed="9"/>
      <name val="Tahoma"/>
      <family val="2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b/>
      <sz val="12"/>
      <name val="Arial"/>
      <family val="2"/>
    </font>
    <font>
      <sz val="12"/>
      <color rgb="FF0000FF"/>
      <name val="Arial"/>
      <family val="2"/>
    </font>
    <font>
      <b/>
      <sz val="12"/>
      <color rgb="FFFF0000"/>
      <name val="Arial"/>
      <family val="2"/>
    </font>
    <font>
      <sz val="12"/>
      <color rgb="FFFF0000"/>
      <name val="Arial"/>
      <family val="2"/>
    </font>
    <font>
      <b/>
      <u/>
      <sz val="12"/>
      <color rgb="FFFF0000"/>
      <name val="Arial"/>
      <family val="2"/>
    </font>
    <font>
      <b/>
      <sz val="12"/>
      <color indexed="8"/>
      <name val="Arial"/>
      <family val="2"/>
    </font>
    <font>
      <b/>
      <u/>
      <sz val="12"/>
      <color rgb="FF7030A0"/>
      <name val="Arial"/>
      <family val="2"/>
    </font>
    <font>
      <b/>
      <sz val="12"/>
      <color rgb="FF7030A0"/>
      <name val="Arial"/>
      <family val="2"/>
    </font>
    <font>
      <sz val="12"/>
      <color rgb="FF7030A0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  <font>
      <sz val="10"/>
      <color indexed="12"/>
      <name val="Calibri"/>
      <family val="2"/>
    </font>
    <font>
      <sz val="12"/>
      <color rgb="FF25406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23"/>
        <bgColor indexed="64"/>
      </patternFill>
    </fill>
    <fill>
      <patternFill patternType="solid">
        <fgColor rgb="FF254061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medium">
        <color auto="1"/>
      </right>
      <top/>
      <bottom/>
      <diagonal/>
    </border>
    <border>
      <left style="medium">
        <color auto="1"/>
      </left>
      <right style="thin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5">
    <xf numFmtId="0" fontId="0" fillId="0" borderId="0"/>
    <xf numFmtId="165" fontId="2" fillId="2" borderId="1" applyFont="0" applyFill="0" applyBorder="0" applyProtection="0">
      <alignment vertical="center"/>
    </xf>
    <xf numFmtId="0" fontId="3" fillId="3" borderId="0" applyBorder="0">
      <alignment horizontal="left" vertical="center" indent="1"/>
    </xf>
    <xf numFmtId="44" fontId="1" fillId="0" borderId="0" applyFont="0" applyFill="0" applyBorder="0" applyAlignment="0" applyProtection="0"/>
    <xf numFmtId="165" fontId="4" fillId="4" borderId="2" applyBorder="0" applyAlignment="0">
      <alignment horizontal="left" vertical="center" indent="1"/>
    </xf>
    <xf numFmtId="165" fontId="5" fillId="5" borderId="3" applyBorder="0">
      <alignment horizontal="left" vertical="center" indent="1"/>
    </xf>
    <xf numFmtId="0" fontId="5" fillId="6" borderId="4" applyNumberFormat="0" applyBorder="0">
      <alignment horizontal="left" vertical="top" indent="1"/>
    </xf>
    <xf numFmtId="0" fontId="5" fillId="2" borderId="0" applyBorder="0">
      <alignment horizontal="left" vertical="center" indent="1"/>
    </xf>
    <xf numFmtId="0" fontId="5" fillId="0" borderId="4" applyNumberFormat="0" applyFill="0">
      <alignment horizontal="centerContinuous" vertical="top"/>
    </xf>
    <xf numFmtId="0" fontId="6" fillId="5" borderId="0">
      <alignment horizontal="left" indent="1"/>
    </xf>
    <xf numFmtId="164" fontId="2" fillId="2" borderId="5" applyBorder="0">
      <alignment horizontal="left" vertical="center" indent="2"/>
    </xf>
    <xf numFmtId="9" fontId="1" fillId="0" borderId="0" applyFont="0" applyFill="0" applyBorder="0" applyAlignment="0" applyProtection="0"/>
    <xf numFmtId="0" fontId="7" fillId="3" borderId="0" applyBorder="0">
      <alignment horizontal="left" vertical="center" indent="1"/>
    </xf>
    <xf numFmtId="0" fontId="8" fillId="7" borderId="0" applyBorder="0">
      <alignment horizontal="left" vertical="center" indent="1"/>
    </xf>
    <xf numFmtId="0" fontId="23" fillId="0" borderId="0"/>
  </cellStyleXfs>
  <cellXfs count="132">
    <xf numFmtId="0" fontId="0" fillId="0" borderId="0" xfId="0"/>
    <xf numFmtId="166" fontId="12" fillId="0" borderId="7" xfId="0" applyNumberFormat="1" applyFont="1" applyFill="1" applyBorder="1" applyAlignment="1" applyProtection="1">
      <alignment vertical="center"/>
      <protection hidden="1"/>
    </xf>
    <xf numFmtId="166" fontId="12" fillId="0" borderId="6" xfId="0" applyNumberFormat="1" applyFont="1" applyFill="1" applyBorder="1" applyAlignment="1" applyProtection="1">
      <alignment vertical="center"/>
      <protection hidden="1"/>
    </xf>
    <xf numFmtId="0" fontId="14" fillId="0" borderId="6" xfId="0" applyFont="1" applyFill="1" applyBorder="1" applyAlignment="1" applyProtection="1">
      <alignment horizontal="center"/>
      <protection locked="0"/>
    </xf>
    <xf numFmtId="0" fontId="10" fillId="0" borderId="0" xfId="0" applyFont="1" applyFill="1"/>
    <xf numFmtId="166" fontId="12" fillId="0" borderId="7" xfId="0" applyNumberFormat="1" applyFont="1" applyFill="1" applyBorder="1" applyAlignment="1" applyProtection="1">
      <alignment horizontal="center" vertical="center"/>
      <protection hidden="1"/>
    </xf>
    <xf numFmtId="166" fontId="15" fillId="0" borderId="0" xfId="0" applyNumberFormat="1" applyFont="1" applyFill="1" applyBorder="1" applyAlignment="1" applyProtection="1">
      <alignment horizontal="left" vertical="center" indent="1"/>
      <protection hidden="1"/>
    </xf>
    <xf numFmtId="166" fontId="16" fillId="0" borderId="8" xfId="0" applyNumberFormat="1" applyFont="1" applyFill="1" applyBorder="1" applyAlignment="1" applyProtection="1">
      <alignment horizontal="right" vertical="center"/>
      <protection hidden="1"/>
    </xf>
    <xf numFmtId="166" fontId="16" fillId="0" borderId="7" xfId="0" applyNumberFormat="1" applyFont="1" applyFill="1" applyBorder="1" applyAlignment="1" applyProtection="1">
      <alignment vertical="center"/>
      <protection hidden="1"/>
    </xf>
    <xf numFmtId="166" fontId="12" fillId="0" borderId="9" xfId="0" applyNumberFormat="1" applyFont="1" applyFill="1" applyBorder="1" applyAlignment="1" applyProtection="1">
      <alignment vertical="center"/>
      <protection hidden="1"/>
    </xf>
    <xf numFmtId="166" fontId="15" fillId="0" borderId="10" xfId="0" applyNumberFormat="1" applyFont="1" applyFill="1" applyBorder="1" applyAlignment="1" applyProtection="1">
      <alignment horizontal="left" vertical="center" indent="1"/>
      <protection hidden="1"/>
    </xf>
    <xf numFmtId="166" fontId="12" fillId="0" borderId="10" xfId="0" applyNumberFormat="1" applyFont="1" applyFill="1" applyBorder="1" applyAlignment="1" applyProtection="1">
      <alignment vertical="center"/>
      <protection hidden="1"/>
    </xf>
    <xf numFmtId="0" fontId="15" fillId="0" borderId="0" xfId="0" applyFont="1" applyFill="1" applyBorder="1" applyAlignment="1" applyProtection="1">
      <alignment horizontal="left" indent="1"/>
      <protection hidden="1"/>
    </xf>
    <xf numFmtId="166" fontId="13" fillId="0" borderId="0" xfId="0" applyNumberFormat="1" applyFont="1" applyFill="1" applyBorder="1" applyAlignment="1" applyProtection="1">
      <alignment horizontal="left" vertical="center" indent="1"/>
      <protection hidden="1"/>
    </xf>
    <xf numFmtId="166" fontId="12" fillId="0" borderId="8" xfId="0" applyNumberFormat="1" applyFont="1" applyFill="1" applyBorder="1" applyAlignment="1" applyProtection="1">
      <alignment horizontal="right" vertical="center"/>
      <protection hidden="1"/>
    </xf>
    <xf numFmtId="166" fontId="17" fillId="0" borderId="7" xfId="0" applyNumberFormat="1" applyFont="1" applyFill="1" applyBorder="1" applyAlignment="1" applyProtection="1">
      <alignment horizontal="center" vertical="center"/>
      <protection hidden="1"/>
    </xf>
    <xf numFmtId="166" fontId="17" fillId="0" borderId="0" xfId="0" applyNumberFormat="1" applyFont="1" applyFill="1" applyBorder="1" applyAlignment="1" applyProtection="1">
      <alignment horizontal="left" indent="1"/>
      <protection hidden="1"/>
    </xf>
    <xf numFmtId="166" fontId="15" fillId="0" borderId="8" xfId="0" applyNumberFormat="1" applyFont="1" applyFill="1" applyBorder="1" applyAlignment="1" applyProtection="1">
      <alignment horizontal="right" vertical="center"/>
      <protection hidden="1"/>
    </xf>
    <xf numFmtId="166" fontId="18" fillId="0" borderId="7" xfId="0" applyNumberFormat="1" applyFont="1" applyFill="1" applyBorder="1" applyAlignment="1" applyProtection="1">
      <alignment horizontal="center" vertical="center"/>
      <protection hidden="1"/>
    </xf>
    <xf numFmtId="166" fontId="19" fillId="0" borderId="7" xfId="0" applyNumberFormat="1" applyFont="1" applyFill="1" applyBorder="1" applyAlignment="1" applyProtection="1">
      <alignment horizontal="center"/>
      <protection hidden="1"/>
    </xf>
    <xf numFmtId="166" fontId="19" fillId="0" borderId="0" xfId="0" applyNumberFormat="1" applyFont="1" applyFill="1" applyBorder="1" applyAlignment="1" applyProtection="1">
      <alignment horizontal="left" indent="1"/>
      <protection hidden="1"/>
    </xf>
    <xf numFmtId="166" fontId="20" fillId="0" borderId="8" xfId="0" applyNumberFormat="1" applyFont="1" applyFill="1" applyBorder="1" applyAlignment="1" applyProtection="1">
      <alignment horizontal="right" vertical="center"/>
      <protection hidden="1"/>
    </xf>
    <xf numFmtId="166" fontId="12" fillId="0" borderId="7" xfId="0" applyNumberFormat="1" applyFont="1" applyFill="1" applyBorder="1" applyAlignment="1" applyProtection="1">
      <alignment horizontal="center"/>
      <protection hidden="1"/>
    </xf>
    <xf numFmtId="166" fontId="12" fillId="0" borderId="11" xfId="0" applyNumberFormat="1" applyFont="1" applyFill="1" applyBorder="1" applyAlignment="1" applyProtection="1">
      <alignment horizontal="right" vertical="center"/>
      <protection hidden="1"/>
    </xf>
    <xf numFmtId="166" fontId="12" fillId="0" borderId="12" xfId="0" applyNumberFormat="1" applyFont="1" applyFill="1" applyBorder="1" applyAlignment="1" applyProtection="1">
      <alignment horizontal="right" vertical="center"/>
      <protection hidden="1"/>
    </xf>
    <xf numFmtId="166" fontId="11" fillId="0" borderId="9" xfId="0" applyNumberFormat="1" applyFont="1" applyFill="1" applyBorder="1" applyProtection="1">
      <protection hidden="1"/>
    </xf>
    <xf numFmtId="166" fontId="12" fillId="0" borderId="13" xfId="0" applyNumberFormat="1" applyFont="1" applyFill="1" applyBorder="1" applyAlignment="1" applyProtection="1">
      <alignment horizontal="center"/>
      <protection hidden="1"/>
    </xf>
    <xf numFmtId="166" fontId="11" fillId="0" borderId="6" xfId="0" applyNumberFormat="1" applyFont="1" applyFill="1" applyBorder="1" applyProtection="1">
      <protection hidden="1"/>
    </xf>
    <xf numFmtId="166" fontId="21" fillId="0" borderId="11" xfId="0" applyNumberFormat="1" applyFont="1" applyFill="1" applyBorder="1" applyAlignment="1" applyProtection="1">
      <alignment horizontal="right" vertical="center"/>
      <protection hidden="1"/>
    </xf>
    <xf numFmtId="166" fontId="13" fillId="0" borderId="9" xfId="0" applyNumberFormat="1" applyFont="1" applyFill="1" applyBorder="1" applyProtection="1">
      <protection hidden="1"/>
    </xf>
    <xf numFmtId="166" fontId="12" fillId="0" borderId="14" xfId="0" applyNumberFormat="1" applyFont="1" applyFill="1" applyBorder="1" applyAlignment="1" applyProtection="1">
      <alignment vertical="center"/>
      <protection hidden="1"/>
    </xf>
    <xf numFmtId="166" fontId="11" fillId="0" borderId="6" xfId="0" applyNumberFormat="1" applyFont="1" applyFill="1" applyBorder="1" applyAlignment="1" applyProtection="1">
      <alignment horizontal="center"/>
      <protection hidden="1"/>
    </xf>
    <xf numFmtId="166" fontId="11" fillId="0" borderId="6" xfId="0" applyNumberFormat="1" applyFont="1" applyFill="1" applyBorder="1" applyAlignment="1" applyProtection="1">
      <alignment horizontal="right"/>
      <protection hidden="1"/>
    </xf>
    <xf numFmtId="166" fontId="20" fillId="0" borderId="0" xfId="0" applyNumberFormat="1" applyFont="1" applyFill="1" applyBorder="1" applyAlignment="1" applyProtection="1">
      <alignment horizontal="left" indent="1"/>
      <protection hidden="1"/>
    </xf>
    <xf numFmtId="0" fontId="10" fillId="8" borderId="0" xfId="0" applyFont="1" applyFill="1"/>
    <xf numFmtId="0" fontId="10" fillId="8" borderId="0" xfId="0" applyFont="1" applyFill="1" applyAlignment="1">
      <alignment horizontal="center"/>
    </xf>
    <xf numFmtId="0" fontId="10" fillId="0" borderId="0" xfId="0" quotePrefix="1" applyFont="1" applyFill="1" applyAlignment="1">
      <alignment horizontal="center"/>
    </xf>
    <xf numFmtId="0" fontId="10" fillId="0" borderId="0" xfId="0" applyFont="1" applyFill="1" applyAlignment="1">
      <alignment horizontal="center"/>
    </xf>
    <xf numFmtId="166" fontId="9" fillId="8" borderId="15" xfId="0" applyNumberFormat="1" applyFont="1" applyFill="1" applyBorder="1" applyAlignment="1" applyProtection="1">
      <alignment horizontal="center" vertical="center"/>
      <protection hidden="1"/>
    </xf>
    <xf numFmtId="49" fontId="11" fillId="8" borderId="0" xfId="0" applyNumberFormat="1" applyFont="1" applyFill="1" applyBorder="1" applyAlignment="1" applyProtection="1">
      <alignment horizontal="left" vertical="center"/>
      <protection hidden="1"/>
    </xf>
    <xf numFmtId="0" fontId="22" fillId="9" borderId="16" xfId="0" applyFont="1" applyFill="1" applyBorder="1" applyProtection="1">
      <protection hidden="1"/>
    </xf>
    <xf numFmtId="0" fontId="10" fillId="9" borderId="16" xfId="0" applyFont="1" applyFill="1" applyBorder="1" applyProtection="1">
      <protection hidden="1"/>
    </xf>
    <xf numFmtId="166" fontId="10" fillId="9" borderId="16" xfId="0" applyNumberFormat="1" applyFont="1" applyFill="1" applyBorder="1" applyProtection="1">
      <protection hidden="1"/>
    </xf>
    <xf numFmtId="49" fontId="13" fillId="10" borderId="16" xfId="0" applyNumberFormat="1" applyFont="1" applyFill="1" applyBorder="1" applyAlignment="1" applyProtection="1">
      <alignment horizontal="center" vertical="center"/>
      <protection hidden="1"/>
    </xf>
    <xf numFmtId="0" fontId="10" fillId="11" borderId="16" xfId="0" applyFont="1" applyFill="1" applyBorder="1" applyProtection="1">
      <protection hidden="1"/>
    </xf>
    <xf numFmtId="166" fontId="10" fillId="11" borderId="16" xfId="0" applyNumberFormat="1" applyFont="1" applyFill="1" applyBorder="1" applyProtection="1">
      <protection hidden="1"/>
    </xf>
    <xf numFmtId="49" fontId="11" fillId="12" borderId="16" xfId="0" applyNumberFormat="1" applyFont="1" applyFill="1" applyBorder="1" applyAlignment="1" applyProtection="1">
      <alignment horizontal="center" vertical="center"/>
      <protection hidden="1"/>
    </xf>
    <xf numFmtId="0" fontId="11" fillId="13" borderId="16" xfId="0" applyFont="1" applyFill="1" applyBorder="1" applyProtection="1">
      <protection hidden="1"/>
    </xf>
    <xf numFmtId="0" fontId="11" fillId="13" borderId="16" xfId="0" applyFont="1" applyFill="1" applyBorder="1" applyAlignment="1" applyProtection="1">
      <alignment horizontal="center" vertical="center"/>
      <protection hidden="1"/>
    </xf>
    <xf numFmtId="166" fontId="11" fillId="13" borderId="16" xfId="0" applyNumberFormat="1" applyFont="1" applyFill="1" applyBorder="1" applyAlignment="1" applyProtection="1">
      <alignment horizontal="center" vertical="center"/>
      <protection hidden="1"/>
    </xf>
    <xf numFmtId="49" fontId="11" fillId="13" borderId="16" xfId="0" applyNumberFormat="1" applyFont="1" applyFill="1" applyBorder="1" applyAlignment="1" applyProtection="1">
      <alignment horizontal="center" vertical="center"/>
      <protection hidden="1"/>
    </xf>
    <xf numFmtId="0" fontId="10" fillId="11" borderId="16" xfId="0" applyFont="1" applyFill="1" applyBorder="1" applyAlignment="1" applyProtection="1">
      <alignment horizontal="center"/>
      <protection hidden="1"/>
    </xf>
    <xf numFmtId="0" fontId="10" fillId="13" borderId="16" xfId="0" applyFont="1" applyFill="1" applyBorder="1" applyAlignment="1" applyProtection="1">
      <alignment horizontal="center"/>
      <protection hidden="1"/>
    </xf>
    <xf numFmtId="49" fontId="22" fillId="9" borderId="16" xfId="0" applyNumberFormat="1" applyFont="1" applyFill="1" applyBorder="1" applyAlignment="1" applyProtection="1">
      <alignment horizontal="left"/>
      <protection hidden="1"/>
    </xf>
    <xf numFmtId="49" fontId="22" fillId="9" borderId="16" xfId="0" applyNumberFormat="1" applyFont="1" applyFill="1" applyBorder="1" applyAlignment="1" applyProtection="1">
      <alignment horizontal="center"/>
      <protection hidden="1"/>
    </xf>
    <xf numFmtId="166" fontId="22" fillId="9" borderId="16" xfId="0" applyNumberFormat="1" applyFont="1" applyFill="1" applyBorder="1" applyAlignment="1" applyProtection="1">
      <alignment horizontal="center"/>
      <protection hidden="1"/>
    </xf>
    <xf numFmtId="0" fontId="22" fillId="9" borderId="16" xfId="0" applyFont="1" applyFill="1" applyBorder="1" applyAlignment="1" applyProtection="1">
      <alignment horizontal="center"/>
      <protection hidden="1"/>
    </xf>
    <xf numFmtId="0" fontId="22" fillId="9" borderId="16" xfId="0" applyFont="1" applyFill="1" applyBorder="1" applyAlignment="1" applyProtection="1">
      <alignment vertical="center"/>
      <protection hidden="1"/>
    </xf>
    <xf numFmtId="0" fontId="10" fillId="9" borderId="16" xfId="0" applyFont="1" applyFill="1" applyBorder="1" applyAlignment="1" applyProtection="1">
      <alignment wrapText="1"/>
      <protection hidden="1"/>
    </xf>
    <xf numFmtId="166" fontId="10" fillId="9" borderId="16" xfId="0" applyNumberFormat="1" applyFont="1" applyFill="1" applyBorder="1" applyAlignment="1" applyProtection="1">
      <alignment wrapText="1"/>
      <protection hidden="1"/>
    </xf>
    <xf numFmtId="0" fontId="22" fillId="9" borderId="16" xfId="0" applyFont="1" applyFill="1" applyBorder="1" applyAlignment="1" applyProtection="1">
      <alignment horizontal="center" vertical="center"/>
      <protection hidden="1"/>
    </xf>
    <xf numFmtId="49" fontId="22" fillId="9" borderId="16" xfId="0" applyNumberFormat="1" applyFont="1" applyFill="1" applyBorder="1" applyAlignment="1" applyProtection="1">
      <alignment horizontal="left" wrapText="1"/>
      <protection hidden="1"/>
    </xf>
    <xf numFmtId="0" fontId="10" fillId="13" borderId="16" xfId="0" applyFont="1" applyFill="1" applyBorder="1" applyAlignment="1" applyProtection="1">
      <alignment horizontal="left"/>
      <protection hidden="1"/>
    </xf>
    <xf numFmtId="49" fontId="10" fillId="13" borderId="16" xfId="0" applyNumberFormat="1" applyFont="1" applyFill="1" applyBorder="1" applyAlignment="1" applyProtection="1">
      <alignment horizontal="center"/>
      <protection hidden="1"/>
    </xf>
    <xf numFmtId="166" fontId="10" fillId="13" borderId="16" xfId="0" applyNumberFormat="1" applyFont="1" applyFill="1" applyBorder="1" applyAlignment="1" applyProtection="1">
      <alignment horizontal="center"/>
      <protection hidden="1"/>
    </xf>
    <xf numFmtId="11" fontId="22" fillId="9" borderId="16" xfId="0" applyNumberFormat="1" applyFont="1" applyFill="1" applyBorder="1" applyAlignment="1" applyProtection="1">
      <alignment horizontal="center"/>
      <protection hidden="1"/>
    </xf>
    <xf numFmtId="0" fontId="11" fillId="13" borderId="16" xfId="0" applyFont="1" applyFill="1" applyBorder="1" applyAlignment="1" applyProtection="1">
      <alignment horizontal="center"/>
      <protection hidden="1"/>
    </xf>
    <xf numFmtId="49" fontId="13" fillId="13" borderId="16" xfId="0" applyNumberFormat="1" applyFont="1" applyFill="1" applyBorder="1" applyAlignment="1" applyProtection="1">
      <alignment horizontal="left" vertical="center"/>
      <protection hidden="1"/>
    </xf>
    <xf numFmtId="49" fontId="13" fillId="13" borderId="16" xfId="0" applyNumberFormat="1" applyFont="1" applyFill="1" applyBorder="1" applyAlignment="1" applyProtection="1">
      <alignment horizontal="center" vertical="center"/>
      <protection hidden="1"/>
    </xf>
    <xf numFmtId="166" fontId="11" fillId="0" borderId="6" xfId="0" applyNumberFormat="1" applyFont="1" applyFill="1" applyBorder="1" applyAlignment="1" applyProtection="1">
      <protection hidden="1"/>
    </xf>
    <xf numFmtId="167" fontId="12" fillId="0" borderId="17" xfId="0" applyNumberFormat="1" applyFont="1" applyFill="1" applyBorder="1" applyAlignment="1" applyProtection="1">
      <alignment horizontal="right" vertical="center"/>
      <protection hidden="1"/>
    </xf>
    <xf numFmtId="14" fontId="15" fillId="0" borderId="0" xfId="0" applyNumberFormat="1" applyFont="1" applyFill="1" applyBorder="1" applyAlignment="1" applyProtection="1">
      <alignment horizontal="left" vertical="center" indent="1"/>
      <protection hidden="1"/>
    </xf>
    <xf numFmtId="167" fontId="12" fillId="0" borderId="11" xfId="0" applyNumberFormat="1" applyFont="1" applyFill="1" applyBorder="1" applyAlignment="1" applyProtection="1">
      <alignment horizontal="right" vertical="center"/>
      <protection hidden="1"/>
    </xf>
    <xf numFmtId="1" fontId="20" fillId="0" borderId="0" xfId="0" applyNumberFormat="1" applyFont="1" applyFill="1" applyBorder="1" applyAlignment="1" applyProtection="1">
      <alignment horizontal="right" vertical="center" indent="1"/>
      <protection hidden="1"/>
    </xf>
    <xf numFmtId="166" fontId="12" fillId="0" borderId="0" xfId="0" applyNumberFormat="1" applyFont="1" applyFill="1" applyBorder="1" applyAlignment="1" applyProtection="1">
      <alignment vertical="center"/>
      <protection hidden="1"/>
    </xf>
    <xf numFmtId="166" fontId="11" fillId="0" borderId="18" xfId="0" applyNumberFormat="1" applyFont="1" applyFill="1" applyBorder="1" applyAlignment="1" applyProtection="1">
      <alignment horizontal="left" indent="1"/>
      <protection hidden="1"/>
    </xf>
    <xf numFmtId="166" fontId="11" fillId="0" borderId="18" xfId="0" applyNumberFormat="1" applyFont="1" applyFill="1" applyBorder="1" applyAlignment="1" applyProtection="1">
      <alignment horizontal="center"/>
      <protection hidden="1"/>
    </xf>
    <xf numFmtId="167" fontId="11" fillId="0" borderId="18" xfId="0" applyNumberFormat="1" applyFont="1" applyFill="1" applyBorder="1" applyAlignment="1" applyProtection="1">
      <alignment horizontal="right"/>
      <protection hidden="1"/>
    </xf>
    <xf numFmtId="166" fontId="12" fillId="0" borderId="18" xfId="0" applyNumberFormat="1" applyFont="1" applyFill="1" applyBorder="1" applyAlignment="1" applyProtection="1">
      <alignment horizontal="right" vertical="center"/>
      <protection hidden="1"/>
    </xf>
    <xf numFmtId="166" fontId="12" fillId="0" borderId="19" xfId="0" applyNumberFormat="1" applyFont="1" applyFill="1" applyBorder="1" applyAlignment="1" applyProtection="1">
      <alignment horizontal="right" vertical="center"/>
      <protection hidden="1"/>
    </xf>
    <xf numFmtId="1" fontId="15" fillId="0" borderId="18" xfId="0" applyNumberFormat="1" applyFont="1" applyFill="1" applyBorder="1" applyAlignment="1" applyProtection="1">
      <alignment horizontal="right" vertical="center" indent="1"/>
      <protection hidden="1"/>
    </xf>
    <xf numFmtId="166" fontId="16" fillId="0" borderId="18" xfId="0" applyNumberFormat="1" applyFont="1" applyFill="1" applyBorder="1" applyProtection="1">
      <protection hidden="1"/>
    </xf>
    <xf numFmtId="167" fontId="15" fillId="0" borderId="18" xfId="0" applyNumberFormat="1" applyFont="1" applyFill="1" applyBorder="1" applyAlignment="1" applyProtection="1">
      <alignment horizontal="right"/>
      <protection hidden="1"/>
    </xf>
    <xf numFmtId="166" fontId="16" fillId="0" borderId="18" xfId="0" applyNumberFormat="1" applyFont="1" applyFill="1" applyBorder="1" applyAlignment="1" applyProtection="1">
      <alignment horizontal="right" vertical="center"/>
      <protection hidden="1"/>
    </xf>
    <xf numFmtId="166" fontId="15" fillId="0" borderId="19" xfId="0" applyNumberFormat="1" applyFont="1" applyFill="1" applyBorder="1" applyAlignment="1" applyProtection="1">
      <alignment horizontal="right" vertical="center"/>
      <protection hidden="1"/>
    </xf>
    <xf numFmtId="166" fontId="13" fillId="0" borderId="18" xfId="0" applyNumberFormat="1" applyFont="1" applyFill="1" applyBorder="1" applyAlignment="1" applyProtection="1">
      <alignment horizontal="left" indent="1"/>
      <protection hidden="1"/>
    </xf>
    <xf numFmtId="166" fontId="12" fillId="0" borderId="18" xfId="0" applyNumberFormat="1" applyFont="1" applyFill="1" applyBorder="1" applyProtection="1">
      <protection hidden="1"/>
    </xf>
    <xf numFmtId="0" fontId="10" fillId="0" borderId="7" xfId="0" applyFont="1" applyFill="1" applyBorder="1" applyAlignment="1">
      <alignment horizontal="center"/>
    </xf>
    <xf numFmtId="0" fontId="10" fillId="0" borderId="18" xfId="0" applyFont="1" applyFill="1" applyBorder="1" applyAlignment="1">
      <alignment horizontal="center"/>
    </xf>
    <xf numFmtId="0" fontId="10" fillId="0" borderId="19" xfId="0" applyFont="1" applyFill="1" applyBorder="1"/>
    <xf numFmtId="166" fontId="22" fillId="0" borderId="19" xfId="0" applyNumberFormat="1" applyFont="1" applyFill="1" applyBorder="1"/>
    <xf numFmtId="166" fontId="11" fillId="0" borderId="18" xfId="0" applyNumberFormat="1" applyFont="1" applyFill="1" applyBorder="1" applyProtection="1">
      <protection hidden="1"/>
    </xf>
    <xf numFmtId="0" fontId="14" fillId="0" borderId="18" xfId="0" applyFont="1" applyFill="1" applyBorder="1" applyAlignment="1" applyProtection="1">
      <alignment horizontal="center"/>
      <protection locked="0"/>
    </xf>
    <xf numFmtId="0" fontId="10" fillId="0" borderId="18" xfId="0" applyFont="1" applyFill="1" applyBorder="1"/>
    <xf numFmtId="0" fontId="22" fillId="0" borderId="18" xfId="0" applyFont="1" applyFill="1" applyBorder="1" applyAlignment="1">
      <alignment horizontal="left" indent="1"/>
    </xf>
    <xf numFmtId="0" fontId="24" fillId="14" borderId="0" xfId="14" applyFont="1" applyFill="1" applyAlignment="1">
      <alignment horizontal="center"/>
    </xf>
    <xf numFmtId="0" fontId="24" fillId="14" borderId="7" xfId="14" applyFont="1" applyFill="1" applyBorder="1" applyAlignment="1">
      <alignment horizontal="center"/>
    </xf>
    <xf numFmtId="0" fontId="24" fillId="14" borderId="18" xfId="14" applyFont="1" applyFill="1" applyBorder="1" applyAlignment="1">
      <alignment horizontal="center"/>
    </xf>
    <xf numFmtId="0" fontId="24" fillId="14" borderId="19" xfId="14" applyFont="1" applyFill="1" applyBorder="1" applyAlignment="1">
      <alignment horizontal="center"/>
    </xf>
    <xf numFmtId="166" fontId="11" fillId="0" borderId="18" xfId="0" applyNumberFormat="1" applyFont="1" applyFill="1" applyBorder="1" applyAlignment="1" applyProtection="1">
      <alignment horizontal="right"/>
      <protection hidden="1"/>
    </xf>
    <xf numFmtId="166" fontId="11" fillId="0" borderId="18" xfId="0" applyNumberFormat="1" applyFont="1" applyFill="1" applyBorder="1" applyAlignment="1" applyProtection="1">
      <protection hidden="1"/>
    </xf>
    <xf numFmtId="0" fontId="10" fillId="0" borderId="9" xfId="0" quotePrefix="1" applyFont="1" applyFill="1" applyBorder="1" applyAlignment="1">
      <alignment horizontal="center"/>
    </xf>
    <xf numFmtId="0" fontId="0" fillId="0" borderId="0" xfId="0" applyFill="1"/>
    <xf numFmtId="166" fontId="9" fillId="8" borderId="20" xfId="0" applyNumberFormat="1" applyFont="1" applyFill="1" applyBorder="1" applyAlignment="1" applyProtection="1">
      <alignment horizontal="center" vertical="center"/>
      <protection hidden="1"/>
    </xf>
    <xf numFmtId="166" fontId="9" fillId="8" borderId="21" xfId="0" applyNumberFormat="1" applyFont="1" applyFill="1" applyBorder="1" applyAlignment="1" applyProtection="1">
      <alignment horizontal="center" vertical="center"/>
      <protection hidden="1"/>
    </xf>
    <xf numFmtId="166" fontId="16" fillId="0" borderId="18" xfId="0" applyNumberFormat="1" applyFont="1" applyFill="1" applyBorder="1" applyAlignment="1" applyProtection="1">
      <alignment horizontal="center" vertical="center"/>
      <protection hidden="1"/>
    </xf>
    <xf numFmtId="167" fontId="16" fillId="0" borderId="18" xfId="0" applyNumberFormat="1" applyFont="1" applyFill="1" applyBorder="1" applyAlignment="1" applyProtection="1">
      <alignment horizontal="right" vertical="center"/>
      <protection hidden="1"/>
    </xf>
    <xf numFmtId="166" fontId="12" fillId="0" borderId="18" xfId="0" applyNumberFormat="1" applyFont="1" applyFill="1" applyBorder="1" applyAlignment="1" applyProtection="1">
      <alignment horizontal="center" vertical="center"/>
      <protection hidden="1"/>
    </xf>
    <xf numFmtId="167" fontId="12" fillId="0" borderId="18" xfId="0" applyNumberFormat="1" applyFont="1" applyFill="1" applyBorder="1" applyAlignment="1" applyProtection="1">
      <alignment horizontal="right" vertical="center"/>
      <protection hidden="1"/>
    </xf>
    <xf numFmtId="167" fontId="15" fillId="0" borderId="18" xfId="0" applyNumberFormat="1" applyFont="1" applyFill="1" applyBorder="1" applyAlignment="1" applyProtection="1">
      <alignment horizontal="center" vertical="center"/>
      <protection hidden="1"/>
    </xf>
    <xf numFmtId="167" fontId="15" fillId="0" borderId="17" xfId="0" applyNumberFormat="1" applyFont="1" applyFill="1" applyBorder="1" applyAlignment="1" applyProtection="1">
      <alignment horizontal="center" vertical="center"/>
      <protection hidden="1"/>
    </xf>
    <xf numFmtId="167" fontId="20" fillId="0" borderId="18" xfId="0" applyNumberFormat="1" applyFont="1" applyFill="1" applyBorder="1" applyAlignment="1" applyProtection="1">
      <alignment horizontal="center" vertical="center"/>
      <protection hidden="1"/>
    </xf>
    <xf numFmtId="167" fontId="20" fillId="0" borderId="17" xfId="0" applyNumberFormat="1" applyFont="1" applyFill="1" applyBorder="1" applyAlignment="1" applyProtection="1">
      <alignment horizontal="center" vertical="center"/>
      <protection hidden="1"/>
    </xf>
    <xf numFmtId="166" fontId="12" fillId="0" borderId="17" xfId="0" applyNumberFormat="1" applyFont="1" applyFill="1" applyBorder="1" applyProtection="1">
      <protection hidden="1"/>
    </xf>
    <xf numFmtId="167" fontId="15" fillId="0" borderId="13" xfId="0" applyNumberFormat="1" applyFont="1" applyFill="1" applyBorder="1" applyAlignment="1" applyProtection="1">
      <alignment horizontal="right" vertical="center"/>
      <protection hidden="1"/>
    </xf>
    <xf numFmtId="167" fontId="25" fillId="0" borderId="13" xfId="0" applyNumberFormat="1" applyFont="1" applyFill="1" applyBorder="1" applyAlignment="1" applyProtection="1">
      <alignment horizontal="right" vertical="center"/>
      <protection hidden="1"/>
    </xf>
    <xf numFmtId="166" fontId="21" fillId="0" borderId="18" xfId="0" applyNumberFormat="1" applyFont="1" applyFill="1" applyBorder="1" applyProtection="1">
      <protection hidden="1"/>
    </xf>
    <xf numFmtId="167" fontId="20" fillId="0" borderId="17" xfId="0" applyNumberFormat="1" applyFont="1" applyFill="1" applyBorder="1" applyAlignment="1" applyProtection="1">
      <alignment horizontal="right"/>
      <protection hidden="1"/>
    </xf>
    <xf numFmtId="167" fontId="11" fillId="0" borderId="17" xfId="0" applyNumberFormat="1" applyFont="1" applyFill="1" applyBorder="1" applyAlignment="1" applyProtection="1">
      <alignment horizontal="right"/>
      <protection hidden="1"/>
    </xf>
    <xf numFmtId="167" fontId="25" fillId="0" borderId="13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quotePrefix="1" applyBorder="1" applyAlignment="1">
      <alignment horizontal="left"/>
    </xf>
    <xf numFmtId="166" fontId="15" fillId="0" borderId="10" xfId="0" applyNumberFormat="1" applyFont="1" applyFill="1" applyBorder="1" applyAlignment="1" applyProtection="1">
      <alignment horizontal="center" vertical="center"/>
      <protection hidden="1"/>
    </xf>
    <xf numFmtId="166" fontId="15" fillId="0" borderId="17" xfId="0" applyNumberFormat="1" applyFont="1" applyFill="1" applyBorder="1" applyAlignment="1" applyProtection="1">
      <alignment horizontal="center" vertical="center"/>
      <protection hidden="1"/>
    </xf>
    <xf numFmtId="0" fontId="14" fillId="0" borderId="0" xfId="0" applyFont="1" applyFill="1" applyBorder="1" applyAlignment="1" applyProtection="1">
      <alignment horizontal="center"/>
      <protection locked="0"/>
    </xf>
    <xf numFmtId="0" fontId="14" fillId="0" borderId="17" xfId="0" applyFont="1" applyFill="1" applyBorder="1" applyAlignment="1" applyProtection="1">
      <alignment horizontal="center"/>
      <protection locked="0"/>
    </xf>
    <xf numFmtId="166" fontId="15" fillId="0" borderId="18" xfId="0" applyNumberFormat="1" applyFont="1" applyFill="1" applyBorder="1" applyAlignment="1" applyProtection="1">
      <alignment horizontal="left" vertical="center" indent="1"/>
      <protection hidden="1"/>
    </xf>
    <xf numFmtId="0" fontId="0" fillId="0" borderId="18" xfId="0" applyFill="1" applyBorder="1"/>
    <xf numFmtId="167" fontId="15" fillId="0" borderId="7" xfId="0" applyNumberFormat="1" applyFont="1" applyFill="1" applyBorder="1" applyAlignment="1" applyProtection="1">
      <alignment horizontal="center" vertical="center"/>
      <protection hidden="1"/>
    </xf>
    <xf numFmtId="167" fontId="12" fillId="0" borderId="11" xfId="0" applyNumberFormat="1" applyFont="1" applyFill="1" applyBorder="1" applyAlignment="1" applyProtection="1">
      <alignment horizontal="center" vertical="center"/>
      <protection hidden="1"/>
    </xf>
    <xf numFmtId="0" fontId="28" fillId="0" borderId="0" xfId="0" applyFont="1"/>
    <xf numFmtId="0" fontId="10" fillId="9" borderId="16" xfId="0" applyFont="1" applyFill="1" applyBorder="1" applyAlignment="1" applyProtection="1">
      <alignment horizontal="center"/>
      <protection hidden="1"/>
    </xf>
    <xf numFmtId="0" fontId="10" fillId="9" borderId="16" xfId="0" applyFont="1" applyFill="1" applyBorder="1" applyAlignment="1" applyProtection="1">
      <alignment horizontal="center" wrapText="1"/>
      <protection hidden="1"/>
    </xf>
  </cellXfs>
  <cellStyles count="15">
    <cellStyle name="amount" xfId="1"/>
    <cellStyle name="Body text" xfId="2"/>
    <cellStyle name="Euro" xfId="3"/>
    <cellStyle name="header" xfId="4"/>
    <cellStyle name="Header Total" xfId="5"/>
    <cellStyle name="Header1" xfId="6"/>
    <cellStyle name="Header2" xfId="7"/>
    <cellStyle name="Header3" xfId="8"/>
    <cellStyle name="NonPrint_Heading" xfId="9"/>
    <cellStyle name="Normal" xfId="0" builtinId="0"/>
    <cellStyle name="Normal 2" xfId="10"/>
    <cellStyle name="Normal_Liste_Commande" xfId="14"/>
    <cellStyle name="Pourcentage 2" xfId="11"/>
    <cellStyle name="Text" xfId="12"/>
    <cellStyle name="Title" xfId="13"/>
  </cellStyles>
  <dxfs count="0"/>
  <tableStyles count="0" defaultTableStyle="TableStyleMedium9" defaultPivotStyle="PivotStyleLight16"/>
  <colors>
    <mruColors>
      <color rgb="FF25406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368300</xdr:colOff>
      <xdr:row>19</xdr:row>
      <xdr:rowOff>101600</xdr:rowOff>
    </xdr:from>
    <xdr:to>
      <xdr:col>3</xdr:col>
      <xdr:colOff>495300</xdr:colOff>
      <xdr:row>24</xdr:row>
      <xdr:rowOff>127000</xdr:rowOff>
    </xdr:to>
    <xdr:sp macro="" textlink="">
      <xdr:nvSpPr>
        <xdr:cNvPr id="2" name="ZoneTexte 1"/>
        <xdr:cNvSpPr txBox="1"/>
      </xdr:nvSpPr>
      <xdr:spPr>
        <a:xfrm>
          <a:off x="876300" y="3886200"/>
          <a:ext cx="4445000" cy="977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Pour</a:t>
          </a:r>
          <a:r>
            <a:rPr lang="fr-FR" sz="1400" baseline="0"/>
            <a:t> recopier les formules  des colonnes B, C, D, F, G, H,</a:t>
          </a:r>
        </a:p>
        <a:p>
          <a:r>
            <a:rPr lang="fr-FR" sz="1400" baseline="0"/>
            <a:t>choisir l'une d'entre-elles et activer la macro "Insere8LignesEnDessous"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393700</xdr:colOff>
      <xdr:row>4</xdr:row>
      <xdr:rowOff>165100</xdr:rowOff>
    </xdr:from>
    <xdr:to>
      <xdr:col>13</xdr:col>
      <xdr:colOff>152400</xdr:colOff>
      <xdr:row>10</xdr:row>
      <xdr:rowOff>127000</xdr:rowOff>
    </xdr:to>
    <xdr:sp macro="" textlink="">
      <xdr:nvSpPr>
        <xdr:cNvPr id="2" name="ZoneTexte 1"/>
        <xdr:cNvSpPr txBox="1"/>
      </xdr:nvSpPr>
      <xdr:spPr>
        <a:xfrm>
          <a:off x="7099300" y="977900"/>
          <a:ext cx="509270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Double</a:t>
          </a:r>
          <a:r>
            <a:rPr lang="fr-FR" sz="1600" baseline="0"/>
            <a:t> clic  dans une cellule de la colonne A.</a:t>
          </a:r>
        </a:p>
        <a:p>
          <a:r>
            <a:rPr lang="fr-FR" sz="1600" baseline="0"/>
            <a:t>Retour dans Devis et remplir la colonne Qté.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25400" cap="flat" cmpd="sng" algn="ctr">
          <a:solidFill>
            <a:srgbClr val="385D8A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25400" cap="flat" cmpd="sng" algn="ctr">
          <a:solidFill>
            <a:srgbClr val="385D8A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/>
  </sheetPr>
  <dimension ref="A1:L80"/>
  <sheetViews>
    <sheetView zoomScale="75" zoomScaleNormal="75" workbookViewId="0">
      <pane ySplit="1" topLeftCell="A11" activePane="bottomLeft" state="frozenSplit"/>
      <selection pane="bottomLeft" activeCell="C30" sqref="C30"/>
    </sheetView>
  </sheetViews>
  <sheetFormatPr baseColWidth="10" defaultRowHeight="15" outlineLevelRow="2" outlineLevelCol="1" x14ac:dyDescent="0.2"/>
  <cols>
    <col min="1" max="1" width="7.5703125" style="35" customWidth="1"/>
    <col min="2" max="2" width="8" style="35" customWidth="1"/>
    <col min="3" max="3" width="56.7109375" style="35" customWidth="1"/>
    <col min="4" max="5" width="7.85546875" style="35" customWidth="1"/>
    <col min="6" max="6" width="15.42578125" style="35" customWidth="1"/>
    <col min="7" max="7" width="15.7109375" style="34" customWidth="1"/>
    <col min="8" max="8" width="12.42578125" style="34" customWidth="1" outlineLevel="1"/>
    <col min="9" max="9" width="12.140625" style="34" customWidth="1" outlineLevel="1"/>
    <col min="10" max="10" width="11.85546875" style="34" customWidth="1" outlineLevel="1"/>
    <col min="11" max="11" width="15.85546875" style="34" customWidth="1" outlineLevel="1"/>
    <col min="12" max="12" width="15.140625" style="34" customWidth="1" outlineLevel="1"/>
    <col min="13" max="13" width="14" style="34" customWidth="1"/>
    <col min="14" max="16384" width="11.42578125" style="34"/>
  </cols>
  <sheetData>
    <row r="1" spans="1:12" ht="16.5" thickBot="1" x14ac:dyDescent="0.25">
      <c r="A1" s="103" t="s">
        <v>1</v>
      </c>
      <c r="B1" s="38" t="s">
        <v>2</v>
      </c>
      <c r="C1" s="38" t="s">
        <v>0</v>
      </c>
      <c r="D1" s="38" t="s">
        <v>3</v>
      </c>
      <c r="E1" s="38" t="s">
        <v>4</v>
      </c>
      <c r="F1" s="38" t="s">
        <v>5</v>
      </c>
      <c r="G1" s="104" t="s">
        <v>6</v>
      </c>
      <c r="H1" s="38" t="str">
        <f>IF($L$4=1,CONCATENATE("Déboursé"),IF($L$4&gt;1,CONCATENATE("Pr unitaire"),0))</f>
        <v>Déboursé</v>
      </c>
      <c r="I1" s="38" t="s">
        <v>7</v>
      </c>
      <c r="J1" s="38" t="s">
        <v>8</v>
      </c>
      <c r="K1" s="38" t="s">
        <v>9</v>
      </c>
      <c r="L1" s="38" t="s">
        <v>89</v>
      </c>
    </row>
    <row r="2" spans="1:12" ht="15.75" customHeight="1" x14ac:dyDescent="0.25">
      <c r="A2" s="101"/>
      <c r="B2" s="5"/>
      <c r="C2" s="13"/>
      <c r="D2" s="107"/>
      <c r="E2" s="108"/>
      <c r="F2" s="78"/>
      <c r="G2" s="14"/>
      <c r="H2" s="1"/>
      <c r="I2" s="11"/>
      <c r="J2" s="9"/>
      <c r="K2" s="126"/>
      <c r="L2" s="102"/>
    </row>
    <row r="3" spans="1:12" ht="15.75" x14ac:dyDescent="0.2">
      <c r="A3" s="36"/>
      <c r="B3" s="127"/>
      <c r="C3" s="6" t="s">
        <v>10</v>
      </c>
      <c r="D3" s="105"/>
      <c r="E3" s="106"/>
      <c r="F3" s="83"/>
      <c r="G3" s="7"/>
      <c r="H3" s="8"/>
      <c r="I3" s="2"/>
      <c r="J3" s="9"/>
      <c r="K3" s="10" t="s">
        <v>11</v>
      </c>
      <c r="L3" s="121">
        <v>30</v>
      </c>
    </row>
    <row r="4" spans="1:12" ht="15.75" x14ac:dyDescent="0.2">
      <c r="A4" s="36"/>
      <c r="B4" s="5"/>
      <c r="C4" s="6" t="s">
        <v>12</v>
      </c>
      <c r="D4" s="105"/>
      <c r="E4" s="106"/>
      <c r="F4" s="83"/>
      <c r="G4" s="7"/>
      <c r="H4" s="8"/>
      <c r="I4" s="11"/>
      <c r="J4" s="9"/>
      <c r="K4" s="10" t="s">
        <v>13</v>
      </c>
      <c r="L4" s="121">
        <v>1</v>
      </c>
    </row>
    <row r="5" spans="1:12" ht="15.75" x14ac:dyDescent="0.2">
      <c r="A5" s="36"/>
      <c r="B5" s="5"/>
      <c r="C5" s="6" t="s">
        <v>14</v>
      </c>
      <c r="D5" s="105"/>
      <c r="E5" s="106"/>
      <c r="F5" s="83"/>
      <c r="G5" s="7"/>
      <c r="H5" s="8"/>
      <c r="I5" s="11"/>
      <c r="J5" s="9"/>
      <c r="K5" s="125" t="s">
        <v>15</v>
      </c>
      <c r="L5" s="122">
        <v>1</v>
      </c>
    </row>
    <row r="6" spans="1:12" ht="15.75" x14ac:dyDescent="0.25">
      <c r="A6" s="36"/>
      <c r="B6" s="5"/>
      <c r="C6" s="12" t="s">
        <v>88</v>
      </c>
      <c r="D6" s="105"/>
      <c r="E6" s="106"/>
      <c r="F6" s="83"/>
      <c r="G6" s="129"/>
      <c r="H6" s="8"/>
      <c r="I6" s="11"/>
      <c r="J6" s="9"/>
      <c r="K6" s="125" t="s">
        <v>16</v>
      </c>
      <c r="L6" s="122">
        <v>1</v>
      </c>
    </row>
    <row r="7" spans="1:12" ht="15.75" x14ac:dyDescent="0.25">
      <c r="A7" s="101"/>
      <c r="B7" s="5"/>
      <c r="C7" s="13"/>
      <c r="D7" s="107"/>
      <c r="E7" s="108"/>
      <c r="F7" s="78"/>
      <c r="G7" s="14"/>
      <c r="H7" s="1"/>
      <c r="I7" s="11"/>
      <c r="J7" s="9"/>
      <c r="K7" s="126"/>
      <c r="L7" s="102"/>
    </row>
    <row r="8" spans="1:12" ht="15.75" x14ac:dyDescent="0.2">
      <c r="A8" s="101"/>
      <c r="B8" s="5"/>
      <c r="C8" s="71">
        <v>40950</v>
      </c>
      <c r="D8" s="107"/>
      <c r="E8" s="70"/>
      <c r="F8" s="78"/>
      <c r="G8" s="14"/>
      <c r="H8" s="1"/>
      <c r="I8" s="11"/>
      <c r="J8" s="9"/>
      <c r="K8" s="93"/>
      <c r="L8" s="4"/>
    </row>
    <row r="9" spans="1:12" ht="15.75" x14ac:dyDescent="0.2">
      <c r="A9" s="101"/>
      <c r="B9" s="5"/>
      <c r="C9" s="13"/>
      <c r="D9" s="107"/>
      <c r="E9" s="70"/>
      <c r="F9" s="78"/>
      <c r="G9" s="14"/>
      <c r="H9" s="1"/>
      <c r="I9" s="11"/>
      <c r="J9" s="9"/>
      <c r="K9" s="92"/>
      <c r="L9" s="123"/>
    </row>
    <row r="10" spans="1:12" ht="15.75" x14ac:dyDescent="0.25">
      <c r="A10" s="101"/>
      <c r="B10" s="15" t="s">
        <v>17</v>
      </c>
      <c r="C10" s="16" t="s">
        <v>18</v>
      </c>
      <c r="D10" s="109">
        <f ca="1">IF(G10&gt;0,"ENS",0)</f>
        <v>0</v>
      </c>
      <c r="E10" s="110">
        <f ca="1">IF(G10&gt;0,"1",0)</f>
        <v>0</v>
      </c>
      <c r="F10" s="78"/>
      <c r="G10" s="17">
        <f ca="1">IF(SUBTOTAL(109,G11:G72)&lt;=0,SUBTOTAL(9,G11:G72),0)</f>
        <v>0</v>
      </c>
      <c r="H10" s="1"/>
      <c r="I10" s="11"/>
      <c r="J10" s="9"/>
      <c r="K10" s="92"/>
      <c r="L10" s="123"/>
    </row>
    <row r="11" spans="1:12" ht="15.75" outlineLevel="1" x14ac:dyDescent="0.25">
      <c r="A11" s="36"/>
      <c r="B11" s="18"/>
      <c r="C11" s="16" t="s">
        <v>19</v>
      </c>
      <c r="D11" s="107"/>
      <c r="E11" s="70"/>
      <c r="F11" s="78"/>
      <c r="G11" s="14"/>
      <c r="H11" s="1"/>
      <c r="I11" s="11"/>
      <c r="J11" s="9"/>
      <c r="K11" s="92"/>
      <c r="L11" s="124"/>
    </row>
    <row r="12" spans="1:12" ht="15.75" outlineLevel="1" x14ac:dyDescent="0.25">
      <c r="A12" s="36">
        <v>0</v>
      </c>
      <c r="B12" s="19" t="s">
        <v>20</v>
      </c>
      <c r="C12" s="20" t="s">
        <v>21</v>
      </c>
      <c r="D12" s="111">
        <f ca="1">IF(G12&gt;0,"ENS",0)</f>
        <v>0</v>
      </c>
      <c r="E12" s="112">
        <f ca="1">IF(G12&gt;0,"1",0)</f>
        <v>0</v>
      </c>
      <c r="F12" s="113"/>
      <c r="G12" s="21">
        <f ca="1">IF(SUBTOTAL(109,G13:G54)&lt;=0,SUBTOTAL(9,G13:G54),0)</f>
        <v>0</v>
      </c>
      <c r="H12" s="1"/>
      <c r="I12" s="11"/>
      <c r="J12" s="9"/>
      <c r="K12" s="3"/>
      <c r="L12" s="3"/>
    </row>
    <row r="13" spans="1:12" outlineLevel="2" x14ac:dyDescent="0.2">
      <c r="A13" s="36">
        <v>0</v>
      </c>
      <c r="B13" s="115"/>
      <c r="C13" s="75"/>
      <c r="D13" s="76"/>
      <c r="E13" s="128">
        <v>0</v>
      </c>
      <c r="F13" s="23"/>
      <c r="G13" s="24"/>
      <c r="H13" s="30"/>
      <c r="I13" s="32"/>
      <c r="J13" s="69"/>
      <c r="K13" s="31"/>
      <c r="L13" s="31"/>
    </row>
    <row r="14" spans="1:12" outlineLevel="2" x14ac:dyDescent="0.2">
      <c r="A14" s="36" t="s">
        <v>90</v>
      </c>
      <c r="B14" s="115" t="str">
        <f>IF($A14=0,0,"1A111")</f>
        <v>1A111</v>
      </c>
      <c r="C14" s="75" t="str">
        <f t="shared" ref="C14:C18" ca="1" si="0">IF($A14=0,0,(INDEX(MERY,MATCH($A14,OUSER,0),2)))</f>
        <v>Point lumineux</v>
      </c>
      <c r="D14" s="76" t="str">
        <f t="shared" ref="D14:D18" ca="1" si="1">IF($A14=0,0,(INDEX(MERY,MATCH($A14,OUSER,0),3)))</f>
        <v>U</v>
      </c>
      <c r="E14" s="72">
        <v>1</v>
      </c>
      <c r="F14" s="23">
        <f ca="1">IF($A14=0,0,IF($E14=0,0,ROUNDUP($H14*$L$5*$L$6,0)))</f>
        <v>94</v>
      </c>
      <c r="G14" s="24">
        <f ca="1">IF($A14=0,0,$E14*$F14)</f>
        <v>94</v>
      </c>
      <c r="H14" s="30">
        <f ca="1">IF($A14=0,0,ROUNDUP($I14*$L$4+$J14*$L$3,0))</f>
        <v>94</v>
      </c>
      <c r="I14" s="32">
        <f t="shared" ref="I14:I18" ca="1" si="2">IF($A14=0,0,INDEX(MERY,MATCH($A14,OUSER,0),4))</f>
        <v>38.320999999999998</v>
      </c>
      <c r="J14" s="69">
        <f t="shared" ref="J14:J18" ca="1" si="3">IF($A14=0,0,INDEX(MERY,MATCH($A14,OUSER,0),5))</f>
        <v>1.84</v>
      </c>
      <c r="K14" s="31">
        <f t="shared" ref="K14:K18" ca="1" si="4">IF($A14=0,0,INDEX(MERY,MATCH($A14,OUSER,0),7))</f>
        <v>0</v>
      </c>
      <c r="L14" s="31"/>
    </row>
    <row r="15" spans="1:12" outlineLevel="2" x14ac:dyDescent="0.2">
      <c r="A15" s="36" t="s">
        <v>91</v>
      </c>
      <c r="B15" s="115" t="str">
        <f t="shared" ref="B15:B18" si="5">IF($A15=0,0,"1A111")</f>
        <v>1A111</v>
      </c>
      <c r="C15" s="75" t="str">
        <f t="shared" ca="1" si="0"/>
        <v>Interrupteur simple allumage</v>
      </c>
      <c r="D15" s="76" t="str">
        <f t="shared" ca="1" si="1"/>
        <v>U</v>
      </c>
      <c r="E15" s="72">
        <v>10</v>
      </c>
      <c r="F15" s="23">
        <f ca="1">IF($A15=0,0,IF($E15=0,0,ROUNDUP($H15*$L$5*$L$6,0)))</f>
        <v>75</v>
      </c>
      <c r="G15" s="24">
        <f t="shared" ref="G15:G18" ca="1" si="6">IF($A15=0,0,$E15*$F15)</f>
        <v>750</v>
      </c>
      <c r="H15" s="30">
        <f ca="1">IF($A15=0,0,ROUNDUP($I15*$L$4+$J15*$L$3,0))</f>
        <v>75</v>
      </c>
      <c r="I15" s="32">
        <f t="shared" ca="1" si="2"/>
        <v>28.649500000000003</v>
      </c>
      <c r="J15" s="69">
        <f t="shared" ca="1" si="3"/>
        <v>1.54</v>
      </c>
      <c r="K15" s="31">
        <f t="shared" ca="1" si="4"/>
        <v>0</v>
      </c>
      <c r="L15" s="31"/>
    </row>
    <row r="16" spans="1:12" outlineLevel="2" x14ac:dyDescent="0.2">
      <c r="A16" s="36" t="s">
        <v>92</v>
      </c>
      <c r="B16" s="115" t="str">
        <f t="shared" si="5"/>
        <v>1A111</v>
      </c>
      <c r="C16" s="75" t="str">
        <f t="shared" ca="1" si="0"/>
        <v>Prise RJ45 catégorie 6</v>
      </c>
      <c r="D16" s="76" t="str">
        <f t="shared" ca="1" si="1"/>
        <v>U</v>
      </c>
      <c r="E16" s="72">
        <v>20</v>
      </c>
      <c r="F16" s="23">
        <f ca="1">IF($A16=0,0,IF($E16=0,0,ROUNDUP($H16*$L$5*$L$6,0)))</f>
        <v>122</v>
      </c>
      <c r="G16" s="24">
        <f t="shared" ca="1" si="6"/>
        <v>2440</v>
      </c>
      <c r="H16" s="30">
        <f ca="1">IF($A16=0,0,ROUNDUP($I16*$L$4+$J16*$L$3,0))</f>
        <v>122</v>
      </c>
      <c r="I16" s="32">
        <f t="shared" ca="1" si="2"/>
        <v>50.429499999999997</v>
      </c>
      <c r="J16" s="69">
        <f t="shared" ca="1" si="3"/>
        <v>2.37</v>
      </c>
      <c r="K16" s="31">
        <f t="shared" ca="1" si="4"/>
        <v>0</v>
      </c>
      <c r="L16" s="31"/>
    </row>
    <row r="17" spans="1:12" outlineLevel="2" x14ac:dyDescent="0.2">
      <c r="A17" s="36"/>
      <c r="B17" s="115">
        <f t="shared" si="5"/>
        <v>0</v>
      </c>
      <c r="C17" s="75">
        <f t="shared" si="0"/>
        <v>0</v>
      </c>
      <c r="D17" s="76">
        <f t="shared" si="1"/>
        <v>0</v>
      </c>
      <c r="E17" s="72"/>
      <c r="F17" s="23">
        <f>IF($A17=0,0,IF($E17=0,0,ROUNDUP($H17*$L$5*$L$6,0)))</f>
        <v>0</v>
      </c>
      <c r="G17" s="24">
        <f t="shared" si="6"/>
        <v>0</v>
      </c>
      <c r="H17" s="30">
        <f>IF($A17=0,0,ROUNDUP($I17*$L$4+$J17*$L$3,0))</f>
        <v>0</v>
      </c>
      <c r="I17" s="32">
        <f t="shared" si="2"/>
        <v>0</v>
      </c>
      <c r="J17" s="69">
        <f t="shared" si="3"/>
        <v>0</v>
      </c>
      <c r="K17" s="31">
        <f t="shared" si="4"/>
        <v>0</v>
      </c>
      <c r="L17" s="31"/>
    </row>
    <row r="18" spans="1:12" outlineLevel="2" x14ac:dyDescent="0.2">
      <c r="A18" s="36"/>
      <c r="B18" s="115">
        <f t="shared" si="5"/>
        <v>0</v>
      </c>
      <c r="C18" s="75">
        <f t="shared" si="0"/>
        <v>0</v>
      </c>
      <c r="D18" s="76">
        <f t="shared" si="1"/>
        <v>0</v>
      </c>
      <c r="E18" s="72"/>
      <c r="F18" s="23">
        <f>IF($A18=0,0,IF($E18=0,0,ROUNDUP($H18*$L$5*$L$6,0)))</f>
        <v>0</v>
      </c>
      <c r="G18" s="24">
        <f t="shared" si="6"/>
        <v>0</v>
      </c>
      <c r="H18" s="30">
        <f>IF($A18=0,0,ROUNDUP($I18*$L$4+$J18*$L$3,0))</f>
        <v>0</v>
      </c>
      <c r="I18" s="32">
        <f t="shared" si="2"/>
        <v>0</v>
      </c>
      <c r="J18" s="69">
        <f t="shared" si="3"/>
        <v>0</v>
      </c>
      <c r="K18" s="31">
        <f t="shared" si="4"/>
        <v>0</v>
      </c>
      <c r="L18" s="31"/>
    </row>
    <row r="19" spans="1:12" outlineLevel="2" x14ac:dyDescent="0.2">
      <c r="A19" s="36"/>
      <c r="B19" s="115"/>
      <c r="C19" s="75"/>
      <c r="D19" s="76"/>
      <c r="E19" s="72"/>
      <c r="F19" s="23"/>
      <c r="G19" s="24"/>
      <c r="H19" s="30"/>
      <c r="I19" s="32"/>
      <c r="J19" s="69"/>
      <c r="K19" s="31"/>
      <c r="L19" s="31"/>
    </row>
    <row r="20" spans="1:12" outlineLevel="2" x14ac:dyDescent="0.2">
      <c r="A20" s="36"/>
      <c r="B20" s="115"/>
      <c r="C20" s="75"/>
      <c r="D20" s="76"/>
      <c r="E20" s="72"/>
      <c r="F20" s="23"/>
      <c r="G20" s="24"/>
      <c r="H20" s="30"/>
      <c r="I20" s="32"/>
      <c r="J20" s="69"/>
      <c r="K20" s="31"/>
      <c r="L20" s="31"/>
    </row>
    <row r="21" spans="1:12" outlineLevel="2" x14ac:dyDescent="0.2">
      <c r="A21" s="36"/>
      <c r="B21" s="115"/>
      <c r="C21" s="75"/>
      <c r="D21" s="76"/>
      <c r="E21" s="72"/>
      <c r="F21" s="23"/>
      <c r="G21" s="24"/>
      <c r="H21" s="30"/>
      <c r="I21" s="32"/>
      <c r="J21" s="69"/>
      <c r="K21" s="31"/>
      <c r="L21" s="31"/>
    </row>
    <row r="22" spans="1:12" outlineLevel="2" x14ac:dyDescent="0.2">
      <c r="A22" s="36"/>
      <c r="B22" s="115"/>
      <c r="C22" s="75"/>
      <c r="D22" s="76"/>
      <c r="E22" s="72"/>
      <c r="F22" s="23"/>
      <c r="G22" s="24"/>
      <c r="H22" s="30"/>
      <c r="I22" s="32"/>
      <c r="J22" s="69"/>
      <c r="K22" s="31"/>
      <c r="L22" s="31"/>
    </row>
    <row r="23" spans="1:12" outlineLevel="2" x14ac:dyDescent="0.2">
      <c r="A23" s="36"/>
      <c r="B23" s="115"/>
      <c r="C23" s="75"/>
      <c r="D23" s="76"/>
      <c r="E23" s="72"/>
      <c r="F23" s="23"/>
      <c r="G23" s="24"/>
      <c r="H23" s="30"/>
      <c r="I23" s="32"/>
      <c r="J23" s="69"/>
      <c r="K23" s="31"/>
      <c r="L23" s="31"/>
    </row>
    <row r="24" spans="1:12" outlineLevel="2" x14ac:dyDescent="0.2">
      <c r="A24" s="36"/>
      <c r="B24" s="115"/>
      <c r="C24" s="75"/>
      <c r="D24" s="76"/>
      <c r="E24" s="72"/>
      <c r="F24" s="23"/>
      <c r="G24" s="24"/>
      <c r="H24" s="30"/>
      <c r="I24" s="32"/>
      <c r="J24" s="69"/>
      <c r="K24" s="31"/>
      <c r="L24" s="31"/>
    </row>
    <row r="25" spans="1:12" outlineLevel="2" x14ac:dyDescent="0.2">
      <c r="A25" s="36"/>
      <c r="B25" s="115"/>
      <c r="C25" s="75"/>
      <c r="D25" s="76"/>
      <c r="E25" s="72"/>
      <c r="F25" s="23"/>
      <c r="G25" s="24"/>
      <c r="H25" s="30"/>
      <c r="I25" s="32"/>
      <c r="J25" s="69"/>
      <c r="K25" s="31"/>
      <c r="L25" s="31"/>
    </row>
    <row r="26" spans="1:12" outlineLevel="2" x14ac:dyDescent="0.2">
      <c r="A26" s="36"/>
      <c r="B26" s="115"/>
      <c r="C26" s="75"/>
      <c r="D26" s="76"/>
      <c r="E26" s="72"/>
      <c r="F26" s="23"/>
      <c r="G26" s="24"/>
      <c r="H26" s="30"/>
      <c r="I26" s="32"/>
      <c r="J26" s="69"/>
      <c r="K26" s="31"/>
      <c r="L26" s="31"/>
    </row>
    <row r="27" spans="1:12" outlineLevel="2" x14ac:dyDescent="0.2">
      <c r="A27" s="36"/>
      <c r="B27" s="115"/>
      <c r="C27" s="75"/>
      <c r="D27" s="76"/>
      <c r="E27" s="72"/>
      <c r="F27" s="23"/>
      <c r="G27" s="24"/>
      <c r="H27" s="30"/>
      <c r="I27" s="32"/>
      <c r="J27" s="69"/>
      <c r="K27" s="31"/>
      <c r="L27" s="31"/>
    </row>
    <row r="28" spans="1:12" outlineLevel="2" x14ac:dyDescent="0.2">
      <c r="A28" s="36"/>
      <c r="B28" s="115"/>
      <c r="C28" s="75"/>
      <c r="D28" s="76"/>
      <c r="E28" s="72"/>
      <c r="F28" s="23"/>
      <c r="G28" s="24"/>
      <c r="H28" s="30"/>
      <c r="I28" s="32"/>
      <c r="J28" s="69"/>
      <c r="K28" s="31"/>
      <c r="L28" s="31"/>
    </row>
    <row r="29" spans="1:12" outlineLevel="2" x14ac:dyDescent="0.2">
      <c r="A29" s="36"/>
      <c r="B29" s="115"/>
      <c r="C29" s="75"/>
      <c r="D29" s="76"/>
      <c r="E29" s="72"/>
      <c r="F29" s="23"/>
      <c r="G29" s="24"/>
      <c r="H29" s="30"/>
      <c r="I29" s="32"/>
      <c r="J29" s="69"/>
      <c r="K29" s="31"/>
      <c r="L29" s="31"/>
    </row>
    <row r="30" spans="1:12" outlineLevel="2" x14ac:dyDescent="0.2">
      <c r="A30" s="36"/>
      <c r="B30" s="115"/>
      <c r="C30" s="75"/>
      <c r="D30" s="76"/>
      <c r="E30" s="72"/>
      <c r="F30" s="23"/>
      <c r="G30" s="24"/>
      <c r="H30" s="30"/>
      <c r="I30" s="32"/>
      <c r="J30" s="69"/>
      <c r="K30" s="31"/>
      <c r="L30" s="31"/>
    </row>
    <row r="31" spans="1:12" outlineLevel="2" x14ac:dyDescent="0.2">
      <c r="A31" s="36"/>
      <c r="B31" s="115"/>
      <c r="C31" s="75"/>
      <c r="D31" s="76"/>
      <c r="E31" s="72"/>
      <c r="F31" s="23"/>
      <c r="G31" s="24"/>
      <c r="H31" s="30"/>
      <c r="I31" s="32"/>
      <c r="J31" s="69"/>
      <c r="K31" s="31"/>
      <c r="L31" s="31"/>
    </row>
    <row r="32" spans="1:12" outlineLevel="2" x14ac:dyDescent="0.2">
      <c r="A32" s="36"/>
      <c r="B32" s="115"/>
      <c r="C32" s="75"/>
      <c r="D32" s="76"/>
      <c r="E32" s="72"/>
      <c r="F32" s="23"/>
      <c r="G32" s="24"/>
      <c r="H32" s="30"/>
      <c r="I32" s="32"/>
      <c r="J32" s="69"/>
      <c r="K32" s="31"/>
      <c r="L32" s="31"/>
    </row>
    <row r="33" spans="1:12" outlineLevel="2" x14ac:dyDescent="0.2">
      <c r="A33" s="36"/>
      <c r="B33" s="115"/>
      <c r="C33" s="75"/>
      <c r="D33" s="76"/>
      <c r="E33" s="72"/>
      <c r="F33" s="23"/>
      <c r="G33" s="24"/>
      <c r="H33" s="30"/>
      <c r="I33" s="32"/>
      <c r="J33" s="69"/>
      <c r="K33" s="31"/>
      <c r="L33" s="31"/>
    </row>
    <row r="34" spans="1:12" outlineLevel="2" x14ac:dyDescent="0.2">
      <c r="A34" s="36"/>
      <c r="B34" s="115"/>
      <c r="C34" s="75"/>
      <c r="D34" s="76"/>
      <c r="E34" s="72"/>
      <c r="F34" s="23"/>
      <c r="G34" s="24"/>
      <c r="H34" s="30"/>
      <c r="I34" s="32"/>
      <c r="J34" s="69"/>
      <c r="K34" s="31"/>
      <c r="L34" s="31"/>
    </row>
    <row r="35" spans="1:12" outlineLevel="2" x14ac:dyDescent="0.2">
      <c r="A35" s="36"/>
      <c r="B35" s="115"/>
      <c r="C35" s="75"/>
      <c r="D35" s="76"/>
      <c r="E35" s="72"/>
      <c r="F35" s="23"/>
      <c r="G35" s="24"/>
      <c r="H35" s="30"/>
      <c r="I35" s="32"/>
      <c r="J35" s="69"/>
      <c r="K35" s="31"/>
      <c r="L35" s="31"/>
    </row>
    <row r="36" spans="1:12" outlineLevel="2" x14ac:dyDescent="0.2">
      <c r="A36" s="36"/>
      <c r="B36" s="115"/>
      <c r="C36" s="75"/>
      <c r="D36" s="76"/>
      <c r="E36" s="72"/>
      <c r="F36" s="23"/>
      <c r="G36" s="24"/>
      <c r="H36" s="30"/>
      <c r="I36" s="32"/>
      <c r="J36" s="69"/>
      <c r="K36" s="31"/>
      <c r="L36" s="31"/>
    </row>
    <row r="37" spans="1:12" outlineLevel="2" x14ac:dyDescent="0.2">
      <c r="A37" s="36"/>
      <c r="B37" s="115"/>
      <c r="C37" s="75"/>
      <c r="D37" s="76"/>
      <c r="E37" s="72"/>
      <c r="F37" s="23"/>
      <c r="G37" s="24"/>
      <c r="H37" s="30"/>
      <c r="I37" s="32"/>
      <c r="J37" s="69"/>
      <c r="K37" s="31"/>
      <c r="L37" s="31"/>
    </row>
    <row r="38" spans="1:12" outlineLevel="2" x14ac:dyDescent="0.2">
      <c r="A38" s="36"/>
      <c r="B38" s="115"/>
      <c r="C38" s="75"/>
      <c r="D38" s="76"/>
      <c r="E38" s="72"/>
      <c r="F38" s="23"/>
      <c r="G38" s="24"/>
      <c r="H38" s="30"/>
      <c r="I38" s="32"/>
      <c r="J38" s="69"/>
      <c r="K38" s="31"/>
      <c r="L38" s="31"/>
    </row>
    <row r="39" spans="1:12" outlineLevel="2" x14ac:dyDescent="0.2">
      <c r="A39" s="36"/>
      <c r="B39" s="115"/>
      <c r="C39" s="75"/>
      <c r="D39" s="76"/>
      <c r="E39" s="72"/>
      <c r="F39" s="23"/>
      <c r="G39" s="24"/>
      <c r="H39" s="30"/>
      <c r="I39" s="32"/>
      <c r="J39" s="69"/>
      <c r="K39" s="31"/>
      <c r="L39" s="31"/>
    </row>
    <row r="40" spans="1:12" outlineLevel="2" x14ac:dyDescent="0.2">
      <c r="A40" s="36"/>
      <c r="B40" s="115"/>
      <c r="C40" s="75"/>
      <c r="D40" s="76"/>
      <c r="E40" s="72"/>
      <c r="F40" s="23"/>
      <c r="G40" s="24"/>
      <c r="H40" s="30"/>
      <c r="I40" s="32"/>
      <c r="J40" s="69"/>
      <c r="K40" s="31"/>
      <c r="L40" s="31"/>
    </row>
    <row r="41" spans="1:12" outlineLevel="2" x14ac:dyDescent="0.2">
      <c r="A41" s="36"/>
      <c r="B41" s="115"/>
      <c r="C41" s="75"/>
      <c r="D41" s="76"/>
      <c r="E41" s="72"/>
      <c r="F41" s="23"/>
      <c r="G41" s="24"/>
      <c r="H41" s="30"/>
      <c r="I41" s="32"/>
      <c r="J41" s="69"/>
      <c r="K41" s="31"/>
      <c r="L41" s="31"/>
    </row>
    <row r="42" spans="1:12" outlineLevel="2" x14ac:dyDescent="0.2">
      <c r="A42" s="36"/>
      <c r="B42" s="115"/>
      <c r="C42" s="75"/>
      <c r="D42" s="76"/>
      <c r="E42" s="72"/>
      <c r="F42" s="23"/>
      <c r="G42" s="24"/>
      <c r="H42" s="30"/>
      <c r="I42" s="32"/>
      <c r="J42" s="69"/>
      <c r="K42" s="31"/>
      <c r="L42" s="31"/>
    </row>
    <row r="43" spans="1:12" outlineLevel="2" x14ac:dyDescent="0.2">
      <c r="A43" s="36"/>
      <c r="B43" s="115"/>
      <c r="C43" s="75"/>
      <c r="D43" s="76"/>
      <c r="E43" s="72"/>
      <c r="F43" s="23"/>
      <c r="G43" s="24"/>
      <c r="H43" s="30"/>
      <c r="I43" s="32"/>
      <c r="J43" s="69"/>
      <c r="K43" s="31"/>
      <c r="L43" s="31"/>
    </row>
    <row r="44" spans="1:12" outlineLevel="2" x14ac:dyDescent="0.2">
      <c r="A44" s="36"/>
      <c r="B44" s="115"/>
      <c r="C44" s="75"/>
      <c r="D44" s="76"/>
      <c r="E44" s="72"/>
      <c r="F44" s="23"/>
      <c r="G44" s="24"/>
      <c r="H44" s="30"/>
      <c r="I44" s="32"/>
      <c r="J44" s="69"/>
      <c r="K44" s="31"/>
      <c r="L44" s="31"/>
    </row>
    <row r="45" spans="1:12" outlineLevel="2" x14ac:dyDescent="0.2">
      <c r="A45" s="36"/>
      <c r="B45" s="115"/>
      <c r="C45" s="75"/>
      <c r="D45" s="76"/>
      <c r="E45" s="72"/>
      <c r="F45" s="23"/>
      <c r="G45" s="24"/>
      <c r="H45" s="30"/>
      <c r="I45" s="32"/>
      <c r="J45" s="69"/>
      <c r="K45" s="31"/>
      <c r="L45" s="31"/>
    </row>
    <row r="46" spans="1:12" outlineLevel="2" x14ac:dyDescent="0.2">
      <c r="A46" s="36"/>
      <c r="B46" s="115"/>
      <c r="C46" s="75"/>
      <c r="D46" s="76"/>
      <c r="E46" s="72"/>
      <c r="F46" s="23"/>
      <c r="G46" s="24"/>
      <c r="H46" s="30"/>
      <c r="I46" s="32"/>
      <c r="J46" s="69"/>
      <c r="K46" s="31"/>
      <c r="L46" s="31"/>
    </row>
    <row r="47" spans="1:12" outlineLevel="2" x14ac:dyDescent="0.2">
      <c r="A47" s="36"/>
      <c r="B47" s="115"/>
      <c r="C47" s="75"/>
      <c r="D47" s="76"/>
      <c r="E47" s="72"/>
      <c r="F47" s="23"/>
      <c r="G47" s="24"/>
      <c r="H47" s="30"/>
      <c r="I47" s="32"/>
      <c r="J47" s="69"/>
      <c r="K47" s="31"/>
      <c r="L47" s="31"/>
    </row>
    <row r="48" spans="1:12" outlineLevel="2" x14ac:dyDescent="0.2">
      <c r="A48" s="36"/>
      <c r="B48" s="115"/>
      <c r="C48" s="75"/>
      <c r="D48" s="76"/>
      <c r="E48" s="72"/>
      <c r="F48" s="23"/>
      <c r="G48" s="24"/>
      <c r="H48" s="30"/>
      <c r="I48" s="32"/>
      <c r="J48" s="69"/>
      <c r="K48" s="31"/>
      <c r="L48" s="31"/>
    </row>
    <row r="49" spans="1:12" outlineLevel="2" x14ac:dyDescent="0.2">
      <c r="A49" s="36"/>
      <c r="B49" s="115"/>
      <c r="C49" s="75"/>
      <c r="D49" s="76"/>
      <c r="E49" s="72"/>
      <c r="F49" s="23"/>
      <c r="G49" s="24"/>
      <c r="H49" s="30"/>
      <c r="I49" s="32"/>
      <c r="J49" s="69"/>
      <c r="K49" s="31"/>
      <c r="L49" s="31"/>
    </row>
    <row r="50" spans="1:12" outlineLevel="2" x14ac:dyDescent="0.2">
      <c r="A50" s="36"/>
      <c r="B50" s="115"/>
      <c r="C50" s="75"/>
      <c r="D50" s="76"/>
      <c r="E50" s="72"/>
      <c r="F50" s="23"/>
      <c r="G50" s="24"/>
      <c r="H50" s="30"/>
      <c r="I50" s="32"/>
      <c r="J50" s="69"/>
      <c r="K50" s="31"/>
      <c r="L50" s="31"/>
    </row>
    <row r="51" spans="1:12" outlineLevel="2" x14ac:dyDescent="0.2">
      <c r="A51" s="36"/>
      <c r="B51" s="115"/>
      <c r="C51" s="75"/>
      <c r="D51" s="76"/>
      <c r="E51" s="72"/>
      <c r="F51" s="23"/>
      <c r="G51" s="24"/>
      <c r="H51" s="30"/>
      <c r="I51" s="32"/>
      <c r="J51" s="69"/>
      <c r="K51" s="31"/>
      <c r="L51" s="31"/>
    </row>
    <row r="52" spans="1:12" outlineLevel="2" x14ac:dyDescent="0.2">
      <c r="A52" s="36"/>
      <c r="B52" s="115"/>
      <c r="C52" s="75"/>
      <c r="D52" s="76"/>
      <c r="E52" s="72"/>
      <c r="F52" s="23"/>
      <c r="G52" s="24"/>
      <c r="H52" s="30"/>
      <c r="I52" s="32"/>
      <c r="J52" s="69"/>
      <c r="K52" s="31"/>
      <c r="L52" s="31"/>
    </row>
    <row r="53" spans="1:12" outlineLevel="2" x14ac:dyDescent="0.2">
      <c r="A53" s="36"/>
      <c r="B53" s="115"/>
      <c r="C53" s="75"/>
      <c r="D53" s="76"/>
      <c r="E53" s="72"/>
      <c r="F53" s="23"/>
      <c r="G53" s="24"/>
      <c r="H53" s="30"/>
      <c r="I53" s="32"/>
      <c r="J53" s="69"/>
      <c r="K53" s="31"/>
      <c r="L53" s="31"/>
    </row>
    <row r="54" spans="1:12" outlineLevel="2" x14ac:dyDescent="0.2">
      <c r="A54" s="36"/>
      <c r="B54" s="115"/>
      <c r="C54" s="75"/>
      <c r="D54" s="76"/>
      <c r="E54" s="72"/>
      <c r="F54" s="23"/>
      <c r="G54" s="24"/>
      <c r="H54" s="30"/>
      <c r="I54" s="32"/>
      <c r="J54" s="69"/>
      <c r="K54" s="31"/>
      <c r="L54" s="31"/>
    </row>
    <row r="55" spans="1:12" ht="15.75" outlineLevel="2" x14ac:dyDescent="0.25">
      <c r="A55" s="36"/>
      <c r="B55" s="26"/>
      <c r="C55" s="73" t="str">
        <f ca="1">IF(G12&lt;=0,CONCATENATE("Total ",C12),0)</f>
        <v>Total Titre 1</v>
      </c>
      <c r="D55" s="116"/>
      <c r="E55" s="117"/>
      <c r="F55" s="28"/>
      <c r="G55" s="21">
        <f ca="1">SUBTOTAL(109,G13:G54)</f>
        <v>3284</v>
      </c>
      <c r="H55" s="1"/>
      <c r="I55" s="27"/>
      <c r="J55" s="29"/>
      <c r="K55" s="3"/>
      <c r="L55" s="3"/>
    </row>
    <row r="56" spans="1:12" ht="15.75" outlineLevel="1" x14ac:dyDescent="0.25">
      <c r="A56" s="36"/>
      <c r="B56" s="22"/>
      <c r="C56" s="33"/>
      <c r="D56" s="86"/>
      <c r="E56" s="118"/>
      <c r="F56" s="23"/>
      <c r="G56" s="24"/>
      <c r="H56" s="1"/>
      <c r="I56" s="27"/>
      <c r="J56" s="25"/>
      <c r="K56" s="3"/>
      <c r="L56" s="3"/>
    </row>
    <row r="57" spans="1:12" ht="15.75" outlineLevel="1" x14ac:dyDescent="0.25">
      <c r="A57" s="37"/>
      <c r="B57" s="19"/>
      <c r="C57" s="20"/>
      <c r="D57" s="76"/>
      <c r="E57" s="118"/>
      <c r="F57" s="23"/>
      <c r="G57" s="24"/>
      <c r="H57" s="30"/>
      <c r="I57" s="32"/>
      <c r="J57" s="69"/>
      <c r="K57" s="31"/>
      <c r="L57" s="31"/>
    </row>
    <row r="58" spans="1:12" ht="15.75" outlineLevel="1" x14ac:dyDescent="0.2">
      <c r="A58" s="37"/>
      <c r="B58" s="114"/>
      <c r="C58" s="75"/>
      <c r="D58" s="76"/>
      <c r="E58" s="118"/>
      <c r="F58" s="23"/>
      <c r="G58" s="24"/>
      <c r="H58" s="30"/>
      <c r="I58" s="32"/>
      <c r="J58" s="69"/>
      <c r="K58" s="31"/>
      <c r="L58" s="31"/>
    </row>
    <row r="59" spans="1:12" outlineLevel="1" x14ac:dyDescent="0.2">
      <c r="A59" s="37"/>
      <c r="B59" s="119"/>
      <c r="C59" s="75"/>
      <c r="D59" s="76"/>
      <c r="E59" s="118"/>
      <c r="F59" s="23"/>
      <c r="G59" s="24"/>
      <c r="H59" s="30"/>
      <c r="I59" s="32"/>
      <c r="J59" s="69"/>
      <c r="K59" s="31"/>
      <c r="L59" s="31"/>
    </row>
    <row r="60" spans="1:12" outlineLevel="1" x14ac:dyDescent="0.2">
      <c r="A60" s="37"/>
      <c r="B60" s="119"/>
      <c r="C60" s="75"/>
      <c r="D60" s="76"/>
      <c r="E60" s="118"/>
      <c r="F60" s="23"/>
      <c r="G60" s="24"/>
      <c r="H60" s="30"/>
      <c r="I60" s="99"/>
      <c r="J60" s="100"/>
      <c r="K60" s="76"/>
      <c r="L60" s="76"/>
    </row>
    <row r="61" spans="1:12" ht="15.75" outlineLevel="1" x14ac:dyDescent="0.25">
      <c r="A61" s="37"/>
      <c r="B61" s="119"/>
      <c r="C61" s="120"/>
      <c r="D61" s="76"/>
      <c r="E61" s="118"/>
      <c r="F61" s="23"/>
      <c r="G61" s="24"/>
      <c r="H61" s="30"/>
      <c r="I61" s="99"/>
      <c r="J61" s="100"/>
      <c r="K61" s="76"/>
      <c r="L61" s="76"/>
    </row>
    <row r="62" spans="1:12" outlineLevel="1" x14ac:dyDescent="0.2">
      <c r="A62" s="37"/>
      <c r="B62" s="119"/>
      <c r="C62" s="75"/>
      <c r="D62" s="76"/>
      <c r="E62" s="118"/>
      <c r="F62" s="23"/>
      <c r="G62" s="24"/>
      <c r="H62" s="30"/>
      <c r="I62" s="99"/>
      <c r="J62" s="100"/>
      <c r="K62" s="76"/>
      <c r="L62" s="76"/>
    </row>
    <row r="63" spans="1:12" outlineLevel="1" x14ac:dyDescent="0.2">
      <c r="A63" s="37"/>
      <c r="B63" s="119"/>
      <c r="C63" s="75"/>
      <c r="D63" s="76"/>
      <c r="E63" s="118"/>
      <c r="F63" s="23"/>
      <c r="G63" s="24"/>
      <c r="H63" s="30"/>
      <c r="I63" s="99"/>
      <c r="J63" s="100"/>
      <c r="K63" s="76"/>
      <c r="L63" s="76"/>
    </row>
    <row r="64" spans="1:12" outlineLevel="1" x14ac:dyDescent="0.2">
      <c r="A64" s="37"/>
      <c r="B64" s="119"/>
      <c r="C64" s="75"/>
      <c r="D64" s="76"/>
      <c r="E64" s="118"/>
      <c r="F64" s="23"/>
      <c r="G64" s="24"/>
      <c r="H64" s="30"/>
      <c r="I64" s="99"/>
      <c r="J64" s="100"/>
      <c r="K64" s="76"/>
      <c r="L64" s="76"/>
    </row>
    <row r="65" spans="1:12" outlineLevel="1" x14ac:dyDescent="0.2">
      <c r="A65" s="37"/>
      <c r="B65" s="119"/>
      <c r="C65" s="75"/>
      <c r="D65" s="76"/>
      <c r="E65" s="118"/>
      <c r="F65" s="23"/>
      <c r="G65" s="24"/>
      <c r="H65" s="30"/>
      <c r="I65" s="99"/>
      <c r="J65" s="100"/>
      <c r="K65" s="76"/>
      <c r="L65" s="76"/>
    </row>
    <row r="66" spans="1:12" outlineLevel="1" x14ac:dyDescent="0.2">
      <c r="A66" s="37"/>
      <c r="B66" s="119"/>
      <c r="C66" s="75"/>
      <c r="D66" s="76"/>
      <c r="E66" s="118"/>
      <c r="F66" s="23"/>
      <c r="G66" s="24"/>
      <c r="H66" s="30"/>
      <c r="I66" s="32"/>
      <c r="J66" s="69"/>
      <c r="K66" s="31"/>
      <c r="L66" s="31"/>
    </row>
    <row r="67" spans="1:12" outlineLevel="1" x14ac:dyDescent="0.2">
      <c r="A67" s="37"/>
      <c r="B67" s="119"/>
      <c r="C67" s="75"/>
      <c r="D67" s="76"/>
      <c r="E67" s="118"/>
      <c r="F67" s="23"/>
      <c r="G67" s="24"/>
      <c r="H67" s="30"/>
      <c r="I67" s="32"/>
      <c r="J67" s="69"/>
      <c r="K67" s="31"/>
      <c r="L67" s="31"/>
    </row>
    <row r="68" spans="1:12" outlineLevel="1" x14ac:dyDescent="0.2">
      <c r="A68" s="37"/>
      <c r="B68" s="22"/>
      <c r="C68" s="75"/>
      <c r="D68" s="76"/>
      <c r="E68" s="118"/>
      <c r="F68" s="23"/>
      <c r="G68" s="24"/>
      <c r="H68" s="30"/>
      <c r="I68" s="32"/>
      <c r="J68" s="69"/>
      <c r="K68" s="31"/>
      <c r="L68" s="31"/>
    </row>
    <row r="69" spans="1:12" outlineLevel="1" x14ac:dyDescent="0.2">
      <c r="A69" s="37"/>
      <c r="B69" s="22"/>
      <c r="C69" s="75"/>
      <c r="D69" s="76"/>
      <c r="E69" s="118"/>
      <c r="F69" s="23"/>
      <c r="G69" s="24"/>
      <c r="H69" s="30"/>
      <c r="I69" s="32"/>
      <c r="J69" s="69"/>
      <c r="K69" s="31"/>
      <c r="L69" s="31"/>
    </row>
    <row r="70" spans="1:12" outlineLevel="1" x14ac:dyDescent="0.2">
      <c r="A70" s="37"/>
      <c r="B70" s="22"/>
      <c r="C70" s="75"/>
      <c r="D70" s="76"/>
      <c r="E70" s="77"/>
      <c r="F70" s="78"/>
      <c r="G70" s="79"/>
      <c r="H70" s="74"/>
      <c r="I70" s="32"/>
      <c r="J70" s="69"/>
      <c r="K70" s="31"/>
      <c r="L70" s="31"/>
    </row>
    <row r="71" spans="1:12" outlineLevel="1" x14ac:dyDescent="0.2">
      <c r="A71" s="37"/>
      <c r="B71" s="22"/>
      <c r="C71" s="75"/>
      <c r="D71" s="76"/>
      <c r="E71" s="77"/>
      <c r="F71" s="78"/>
      <c r="G71" s="79"/>
      <c r="H71" s="74"/>
      <c r="I71" s="32"/>
      <c r="J71" s="69"/>
      <c r="K71" s="31"/>
      <c r="L71" s="31"/>
    </row>
    <row r="72" spans="1:12" outlineLevel="1" x14ac:dyDescent="0.2">
      <c r="A72" s="37"/>
      <c r="B72" s="22"/>
      <c r="C72" s="75"/>
      <c r="D72" s="76"/>
      <c r="E72" s="77"/>
      <c r="F72" s="78"/>
      <c r="G72" s="79"/>
      <c r="H72" s="74"/>
      <c r="I72" s="32"/>
      <c r="J72" s="69"/>
      <c r="K72" s="31"/>
      <c r="L72" s="31"/>
    </row>
    <row r="73" spans="1:12" ht="15.75" outlineLevel="1" x14ac:dyDescent="0.25">
      <c r="A73" s="37"/>
      <c r="B73" s="22"/>
      <c r="C73" s="80" t="str">
        <f ca="1">IF(G10&lt;=0,CONCATENATE("Total ",C10),0)</f>
        <v>Total Titre</v>
      </c>
      <c r="D73" s="81"/>
      <c r="E73" s="82"/>
      <c r="F73" s="83"/>
      <c r="G73" s="84">
        <f ca="1">IF(SUBTOTAL(109,G11:G72)&gt;0,SUBTOTAL(9,G11:G72),0)</f>
        <v>3284</v>
      </c>
      <c r="H73" s="74" t="str">
        <f>IF(A73="","",ROUNDUP(I73*$L$4+J73*$L$3,0))</f>
        <v/>
      </c>
      <c r="I73" s="32"/>
      <c r="J73" s="69"/>
      <c r="K73" s="31"/>
      <c r="L73" s="31"/>
    </row>
    <row r="74" spans="1:12" ht="15.75" x14ac:dyDescent="0.25">
      <c r="A74" s="37"/>
      <c r="B74" s="22"/>
      <c r="C74" s="85"/>
      <c r="D74" s="86"/>
      <c r="E74" s="77"/>
      <c r="F74" s="78"/>
      <c r="G74" s="79"/>
      <c r="H74" s="74"/>
      <c r="I74" s="91"/>
      <c r="J74" s="91"/>
      <c r="K74" s="92"/>
      <c r="L74" s="92"/>
    </row>
    <row r="75" spans="1:12" x14ac:dyDescent="0.2">
      <c r="A75" s="37"/>
      <c r="B75" s="87"/>
      <c r="C75" s="88"/>
      <c r="D75" s="88"/>
      <c r="E75" s="88"/>
      <c r="F75" s="88"/>
      <c r="G75" s="89"/>
      <c r="H75" s="4"/>
      <c r="I75" s="93"/>
      <c r="J75" s="93"/>
      <c r="K75" s="93"/>
      <c r="L75" s="93"/>
    </row>
    <row r="76" spans="1:12" x14ac:dyDescent="0.2">
      <c r="A76" s="95"/>
      <c r="B76" s="96"/>
      <c r="C76" s="97"/>
      <c r="D76" s="97"/>
      <c r="E76" s="97"/>
      <c r="F76" s="97"/>
      <c r="G76" s="98"/>
      <c r="H76" s="95"/>
      <c r="I76" s="97"/>
      <c r="J76" s="97"/>
      <c r="K76" s="97"/>
      <c r="L76" s="97"/>
    </row>
    <row r="77" spans="1:12" ht="15.75" x14ac:dyDescent="0.25">
      <c r="A77" s="37"/>
      <c r="B77" s="87"/>
      <c r="C77" s="94" t="s">
        <v>86</v>
      </c>
      <c r="D77" s="88"/>
      <c r="E77" s="88"/>
      <c r="F77" s="88"/>
      <c r="G77" s="90">
        <f ca="1">SUBTOTAL(9,G8:G76)</f>
        <v>3284</v>
      </c>
      <c r="H77" s="4"/>
      <c r="I77" s="93"/>
      <c r="J77" s="93"/>
      <c r="K77" s="93"/>
      <c r="L77" s="93"/>
    </row>
    <row r="78" spans="1:12" ht="15.75" x14ac:dyDescent="0.25">
      <c r="A78" s="37"/>
      <c r="B78" s="87"/>
      <c r="C78" s="94" t="s">
        <v>87</v>
      </c>
      <c r="D78" s="88"/>
      <c r="E78" s="88"/>
      <c r="F78" s="88"/>
      <c r="G78" s="90">
        <f ca="1">G77*MID(C78,4,7)</f>
        <v>643.66399999999999</v>
      </c>
      <c r="H78" s="4"/>
      <c r="I78" s="93"/>
      <c r="J78" s="93"/>
      <c r="K78" s="93"/>
      <c r="L78" s="93"/>
    </row>
    <row r="79" spans="1:12" ht="15.75" x14ac:dyDescent="0.25">
      <c r="A79" s="37"/>
      <c r="B79" s="87"/>
      <c r="C79" s="94" t="s">
        <v>85</v>
      </c>
      <c r="D79" s="88"/>
      <c r="E79" s="88"/>
      <c r="F79" s="88"/>
      <c r="G79" s="90">
        <f ca="1">G77*(1+19.6%)</f>
        <v>3927.6639999999998</v>
      </c>
      <c r="H79" s="4"/>
      <c r="I79" s="93"/>
      <c r="J79" s="93"/>
      <c r="K79" s="93"/>
      <c r="L79" s="93"/>
    </row>
    <row r="80" spans="1:12" x14ac:dyDescent="0.2">
      <c r="A80" s="37"/>
      <c r="B80" s="37"/>
      <c r="C80" s="37"/>
      <c r="D80" s="37"/>
      <c r="E80" s="37"/>
      <c r="F80" s="37"/>
      <c r="G80" s="4"/>
      <c r="H80" s="4"/>
      <c r="I80" s="4"/>
      <c r="J80" s="4"/>
      <c r="K80" s="4"/>
      <c r="L80" s="4"/>
    </row>
  </sheetData>
  <pageMargins left="0.39370078740157483" right="0.39370078740157483" top="0.74803149606299213" bottom="0.74803149606299213" header="0.31496062992125984" footer="0.31496062992125984"/>
  <pageSetup paperSize="9" scale="85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/>
  </sheetPr>
  <dimension ref="A1:M300"/>
  <sheetViews>
    <sheetView showZeros="0" tabSelected="1" zoomScale="75" zoomScaleNormal="75" workbookViewId="0">
      <pane ySplit="1" topLeftCell="A2" activePane="bottomLeft" state="frozenSplit"/>
      <selection pane="bottomLeft" activeCell="B20" sqref="B20"/>
    </sheetView>
  </sheetViews>
  <sheetFormatPr baseColWidth="10" defaultRowHeight="15.95" customHeight="1" outlineLevelRow="2" x14ac:dyDescent="0.2"/>
  <cols>
    <col min="1" max="1" width="8" style="35" customWidth="1"/>
    <col min="2" max="2" width="50" style="34" customWidth="1"/>
    <col min="3" max="3" width="8.85546875" style="35" customWidth="1"/>
    <col min="4" max="4" width="11.42578125" style="34"/>
    <col min="5" max="5" width="12" style="34" bestFit="1" customWidth="1"/>
    <col min="6" max="6" width="10.140625" style="35" customWidth="1"/>
    <col min="7" max="16384" width="11.42578125" style="34"/>
  </cols>
  <sheetData>
    <row r="1" spans="1:13" ht="15.95" customHeight="1" x14ac:dyDescent="0.2">
      <c r="A1" s="68" t="s">
        <v>1</v>
      </c>
      <c r="B1" s="67" t="s">
        <v>0</v>
      </c>
      <c r="C1" s="68" t="s">
        <v>3</v>
      </c>
      <c r="D1" s="67" t="s">
        <v>7</v>
      </c>
      <c r="E1" s="67" t="s">
        <v>22</v>
      </c>
      <c r="F1" s="67" t="s">
        <v>9</v>
      </c>
    </row>
    <row r="2" spans="1:13" ht="15.75" customHeight="1" x14ac:dyDescent="0.25">
      <c r="A2" s="56">
        <v>0</v>
      </c>
      <c r="B2" s="40" t="s">
        <v>23</v>
      </c>
      <c r="C2" s="130"/>
      <c r="D2" s="41"/>
      <c r="E2" s="42"/>
      <c r="F2" s="43"/>
    </row>
    <row r="3" spans="1:13" ht="15.95" customHeight="1" outlineLevel="1" x14ac:dyDescent="0.2">
      <c r="A3" s="51">
        <v>0</v>
      </c>
      <c r="B3" s="44" t="s">
        <v>24</v>
      </c>
      <c r="C3" s="51"/>
      <c r="D3" s="44"/>
      <c r="E3" s="45"/>
      <c r="F3" s="46"/>
    </row>
    <row r="4" spans="1:13" ht="15.95" customHeight="1" outlineLevel="2" x14ac:dyDescent="0.2">
      <c r="A4" s="66" t="str">
        <f t="shared" ref="A4:A65" si="0">CONCATENATE("p",ROW())</f>
        <v>p4</v>
      </c>
      <c r="B4" s="47" t="s">
        <v>24</v>
      </c>
      <c r="C4" s="48" t="s">
        <v>25</v>
      </c>
      <c r="D4" s="49">
        <v>26.13</v>
      </c>
      <c r="E4" s="49">
        <v>2.13</v>
      </c>
      <c r="F4" s="50" t="s">
        <v>84</v>
      </c>
    </row>
    <row r="5" spans="1:13" ht="15.95" customHeight="1" outlineLevel="1" x14ac:dyDescent="0.2">
      <c r="A5" s="51">
        <v>0</v>
      </c>
      <c r="B5" s="44" t="s">
        <v>26</v>
      </c>
      <c r="C5" s="51"/>
      <c r="D5" s="44"/>
      <c r="E5" s="45"/>
      <c r="F5" s="51"/>
    </row>
    <row r="6" spans="1:13" ht="15.95" customHeight="1" outlineLevel="2" x14ac:dyDescent="0.2">
      <c r="A6" s="66" t="str">
        <f t="shared" si="0"/>
        <v>p6</v>
      </c>
      <c r="B6" s="47" t="s">
        <v>27</v>
      </c>
      <c r="C6" s="48" t="s">
        <v>25</v>
      </c>
      <c r="D6" s="49">
        <v>21.242000000000001</v>
      </c>
      <c r="E6" s="49">
        <v>1.65</v>
      </c>
      <c r="F6" s="52" t="s">
        <v>84</v>
      </c>
      <c r="M6" s="39"/>
    </row>
    <row r="7" spans="1:13" ht="15.95" customHeight="1" outlineLevel="2" x14ac:dyDescent="0.2">
      <c r="A7" s="66" t="str">
        <f t="shared" si="0"/>
        <v>p7</v>
      </c>
      <c r="B7" s="47" t="s">
        <v>28</v>
      </c>
      <c r="C7" s="48" t="s">
        <v>25</v>
      </c>
      <c r="D7" s="49">
        <v>33.32</v>
      </c>
      <c r="E7" s="49">
        <v>2.35</v>
      </c>
      <c r="F7" s="52" t="s">
        <v>84</v>
      </c>
    </row>
    <row r="8" spans="1:13" ht="15.95" customHeight="1" outlineLevel="2" x14ac:dyDescent="0.2">
      <c r="A8" s="66" t="str">
        <f t="shared" si="0"/>
        <v>p8</v>
      </c>
      <c r="B8" s="47" t="s">
        <v>29</v>
      </c>
      <c r="C8" s="48" t="s">
        <v>25</v>
      </c>
      <c r="D8" s="49">
        <v>25.341999999999999</v>
      </c>
      <c r="E8" s="49">
        <v>1.7</v>
      </c>
      <c r="F8" s="52" t="s">
        <v>84</v>
      </c>
    </row>
    <row r="9" spans="1:13" ht="15.95" customHeight="1" outlineLevel="2" x14ac:dyDescent="0.2">
      <c r="A9" s="66" t="str">
        <f t="shared" si="0"/>
        <v>p9</v>
      </c>
      <c r="B9" s="47" t="s">
        <v>30</v>
      </c>
      <c r="C9" s="48" t="s">
        <v>25</v>
      </c>
      <c r="D9" s="49">
        <v>37.42</v>
      </c>
      <c r="E9" s="49">
        <v>2.4</v>
      </c>
      <c r="F9" s="52" t="s">
        <v>84</v>
      </c>
    </row>
    <row r="10" spans="1:13" ht="15.95" customHeight="1" outlineLevel="2" x14ac:dyDescent="0.2">
      <c r="A10" s="66" t="str">
        <f t="shared" si="0"/>
        <v>p10</v>
      </c>
      <c r="B10" s="47" t="s">
        <v>31</v>
      </c>
      <c r="C10" s="48" t="s">
        <v>25</v>
      </c>
      <c r="D10" s="49">
        <v>23.562000000000001</v>
      </c>
      <c r="E10" s="49">
        <v>1.65</v>
      </c>
      <c r="F10" s="52" t="s">
        <v>84</v>
      </c>
    </row>
    <row r="11" spans="1:13" ht="15.95" customHeight="1" outlineLevel="2" x14ac:dyDescent="0.2">
      <c r="A11" s="66" t="str">
        <f t="shared" si="0"/>
        <v>p11</v>
      </c>
      <c r="B11" s="47" t="s">
        <v>32</v>
      </c>
      <c r="C11" s="48" t="s">
        <v>25</v>
      </c>
      <c r="D11" s="49">
        <v>25.701999999999998</v>
      </c>
      <c r="E11" s="49">
        <v>1.7</v>
      </c>
      <c r="F11" s="52" t="s">
        <v>84</v>
      </c>
    </row>
    <row r="12" spans="1:13" ht="15.95" customHeight="1" outlineLevel="2" x14ac:dyDescent="0.2">
      <c r="A12" s="66" t="str">
        <f t="shared" si="0"/>
        <v>p12</v>
      </c>
      <c r="B12" s="47" t="s">
        <v>33</v>
      </c>
      <c r="C12" s="48" t="s">
        <v>25</v>
      </c>
      <c r="D12" s="49">
        <v>30.862000000000002</v>
      </c>
      <c r="E12" s="49">
        <v>1.7</v>
      </c>
      <c r="F12" s="52" t="s">
        <v>84</v>
      </c>
    </row>
    <row r="13" spans="1:13" ht="15.95" customHeight="1" outlineLevel="2" x14ac:dyDescent="0.2">
      <c r="A13" s="66" t="str">
        <f t="shared" si="0"/>
        <v>p13</v>
      </c>
      <c r="B13" s="47" t="s">
        <v>34</v>
      </c>
      <c r="C13" s="48" t="s">
        <v>25</v>
      </c>
      <c r="D13" s="49">
        <v>40.736200000000004</v>
      </c>
      <c r="E13" s="49">
        <v>3</v>
      </c>
      <c r="F13" s="52" t="s">
        <v>84</v>
      </c>
    </row>
    <row r="14" spans="1:13" ht="15.95" customHeight="1" outlineLevel="2" x14ac:dyDescent="0.2">
      <c r="A14" s="66" t="str">
        <f t="shared" si="0"/>
        <v>p14</v>
      </c>
      <c r="B14" s="47" t="s">
        <v>35</v>
      </c>
      <c r="C14" s="48" t="s">
        <v>25</v>
      </c>
      <c r="D14" s="49">
        <v>47.236200000000004</v>
      </c>
      <c r="E14" s="49">
        <v>3</v>
      </c>
      <c r="F14" s="52" t="s">
        <v>84</v>
      </c>
    </row>
    <row r="15" spans="1:13" ht="15.95" customHeight="1" outlineLevel="2" x14ac:dyDescent="0.2">
      <c r="A15" s="66" t="str">
        <f t="shared" si="0"/>
        <v>p15</v>
      </c>
      <c r="B15" s="47" t="s">
        <v>36</v>
      </c>
      <c r="C15" s="48" t="s">
        <v>25</v>
      </c>
      <c r="D15" s="49">
        <v>58.83</v>
      </c>
      <c r="E15" s="49">
        <v>3</v>
      </c>
      <c r="F15" s="52" t="s">
        <v>84</v>
      </c>
    </row>
    <row r="16" spans="1:13" ht="15.95" customHeight="1" outlineLevel="2" x14ac:dyDescent="0.2">
      <c r="A16" s="66" t="str">
        <f t="shared" si="0"/>
        <v>p16</v>
      </c>
      <c r="B16" s="47" t="s">
        <v>37</v>
      </c>
      <c r="C16" s="48" t="s">
        <v>25</v>
      </c>
      <c r="D16" s="49">
        <v>67.963000000000008</v>
      </c>
      <c r="E16" s="49">
        <v>3.2</v>
      </c>
      <c r="F16" s="52" t="s">
        <v>84</v>
      </c>
    </row>
    <row r="17" spans="1:6" ht="15.95" customHeight="1" outlineLevel="2" x14ac:dyDescent="0.2">
      <c r="A17" s="66" t="str">
        <f t="shared" si="0"/>
        <v>p17</v>
      </c>
      <c r="B17" s="47" t="s">
        <v>38</v>
      </c>
      <c r="C17" s="48" t="s">
        <v>25</v>
      </c>
      <c r="D17" s="49">
        <v>74.355499999999992</v>
      </c>
      <c r="E17" s="49">
        <v>3.26</v>
      </c>
      <c r="F17" s="52" t="s">
        <v>84</v>
      </c>
    </row>
    <row r="18" spans="1:6" ht="15.95" customHeight="1" outlineLevel="2" x14ac:dyDescent="0.2">
      <c r="A18" s="66" t="str">
        <f t="shared" si="0"/>
        <v>p18</v>
      </c>
      <c r="B18" s="47" t="s">
        <v>39</v>
      </c>
      <c r="C18" s="48" t="s">
        <v>25</v>
      </c>
      <c r="D18" s="49">
        <v>41.150500000000001</v>
      </c>
      <c r="E18" s="49">
        <v>2.64</v>
      </c>
      <c r="F18" s="52" t="s">
        <v>84</v>
      </c>
    </row>
    <row r="19" spans="1:6" ht="15.95" customHeight="1" outlineLevel="2" x14ac:dyDescent="0.2">
      <c r="A19" s="66" t="str">
        <f t="shared" si="0"/>
        <v>p19</v>
      </c>
      <c r="B19" s="47" t="s">
        <v>40</v>
      </c>
      <c r="C19" s="48" t="s">
        <v>25</v>
      </c>
      <c r="D19" s="49">
        <v>49.209499999999998</v>
      </c>
      <c r="E19" s="49">
        <v>2.37</v>
      </c>
      <c r="F19" s="52" t="s">
        <v>84</v>
      </c>
    </row>
    <row r="20" spans="1:6" ht="15.95" customHeight="1" outlineLevel="2" x14ac:dyDescent="0.2">
      <c r="A20" s="66" t="str">
        <f t="shared" si="0"/>
        <v>p20</v>
      </c>
      <c r="B20" s="47" t="s">
        <v>41</v>
      </c>
      <c r="C20" s="48" t="s">
        <v>25</v>
      </c>
      <c r="D20" s="49">
        <v>50.429499999999997</v>
      </c>
      <c r="E20" s="49">
        <v>2.37</v>
      </c>
      <c r="F20" s="52" t="s">
        <v>84</v>
      </c>
    </row>
    <row r="21" spans="1:6" ht="15.95" customHeight="1" outlineLevel="1" x14ac:dyDescent="0.2">
      <c r="A21" s="51">
        <v>0</v>
      </c>
      <c r="B21" s="44" t="s">
        <v>42</v>
      </c>
      <c r="C21" s="51"/>
      <c r="D21" s="44"/>
      <c r="E21" s="45"/>
      <c r="F21" s="51"/>
    </row>
    <row r="22" spans="1:6" ht="15.95" customHeight="1" outlineLevel="2" x14ac:dyDescent="0.2">
      <c r="A22" s="66" t="str">
        <f t="shared" si="0"/>
        <v>p22</v>
      </c>
      <c r="B22" s="47" t="s">
        <v>43</v>
      </c>
      <c r="C22" s="48" t="s">
        <v>25</v>
      </c>
      <c r="D22" s="49">
        <v>61.037600000000005</v>
      </c>
      <c r="E22" s="49">
        <v>4</v>
      </c>
      <c r="F22" s="52" t="s">
        <v>84</v>
      </c>
    </row>
    <row r="23" spans="1:6" ht="15.95" customHeight="1" outlineLevel="2" x14ac:dyDescent="0.2">
      <c r="A23" s="66" t="str">
        <f t="shared" si="0"/>
        <v>p23</v>
      </c>
      <c r="B23" s="47" t="s">
        <v>44</v>
      </c>
      <c r="C23" s="48" t="s">
        <v>25</v>
      </c>
      <c r="D23" s="49">
        <v>69.197999999999993</v>
      </c>
      <c r="E23" s="49">
        <v>4.3600000000000003</v>
      </c>
      <c r="F23" s="52" t="s">
        <v>84</v>
      </c>
    </row>
    <row r="24" spans="1:6" ht="15.95" customHeight="1" outlineLevel="2" x14ac:dyDescent="0.2">
      <c r="A24" s="66" t="str">
        <f t="shared" si="0"/>
        <v>p24</v>
      </c>
      <c r="B24" s="47" t="s">
        <v>45</v>
      </c>
      <c r="C24" s="48" t="s">
        <v>25</v>
      </c>
      <c r="D24" s="49">
        <v>64.9876</v>
      </c>
      <c r="E24" s="49">
        <v>4</v>
      </c>
      <c r="F24" s="52" t="s">
        <v>84</v>
      </c>
    </row>
    <row r="25" spans="1:6" ht="15.95" customHeight="1" outlineLevel="2" x14ac:dyDescent="0.2">
      <c r="A25" s="66" t="str">
        <f t="shared" si="0"/>
        <v>p25</v>
      </c>
      <c r="B25" s="47" t="s">
        <v>46</v>
      </c>
      <c r="C25" s="48" t="s">
        <v>25</v>
      </c>
      <c r="D25" s="49">
        <v>73.147999999999996</v>
      </c>
      <c r="E25" s="49">
        <v>4.3600000000000003</v>
      </c>
      <c r="F25" s="52" t="s">
        <v>84</v>
      </c>
    </row>
    <row r="26" spans="1:6" ht="15.95" customHeight="1" outlineLevel="2" x14ac:dyDescent="0.2">
      <c r="A26" s="66" t="str">
        <f t="shared" si="0"/>
        <v>p26</v>
      </c>
      <c r="B26" s="47" t="s">
        <v>47</v>
      </c>
      <c r="C26" s="48" t="s">
        <v>25</v>
      </c>
      <c r="D26" s="49">
        <v>59.897600000000004</v>
      </c>
      <c r="E26" s="49">
        <v>4</v>
      </c>
      <c r="F26" s="52" t="s">
        <v>84</v>
      </c>
    </row>
    <row r="27" spans="1:6" ht="15.95" customHeight="1" outlineLevel="2" x14ac:dyDescent="0.2">
      <c r="A27" s="66" t="str">
        <f t="shared" si="0"/>
        <v>p27</v>
      </c>
      <c r="B27" s="47" t="s">
        <v>48</v>
      </c>
      <c r="C27" s="48" t="s">
        <v>25</v>
      </c>
      <c r="D27" s="49">
        <v>63.807600000000008</v>
      </c>
      <c r="E27" s="49">
        <v>4</v>
      </c>
      <c r="F27" s="52" t="s">
        <v>84</v>
      </c>
    </row>
    <row r="28" spans="1:6" ht="15.95" customHeight="1" outlineLevel="2" x14ac:dyDescent="0.2">
      <c r="A28" s="66" t="str">
        <f t="shared" si="0"/>
        <v>p28</v>
      </c>
      <c r="B28" s="47" t="s">
        <v>49</v>
      </c>
      <c r="C28" s="48" t="s">
        <v>25</v>
      </c>
      <c r="D28" s="49">
        <v>55.754000000000005</v>
      </c>
      <c r="E28" s="49">
        <v>3.5</v>
      </c>
      <c r="F28" s="52" t="s">
        <v>84</v>
      </c>
    </row>
    <row r="29" spans="1:6" ht="15.95" customHeight="1" x14ac:dyDescent="0.25">
      <c r="A29" s="56">
        <v>0</v>
      </c>
      <c r="B29" s="53" t="s">
        <v>50</v>
      </c>
      <c r="C29" s="54"/>
      <c r="D29" s="54"/>
      <c r="E29" s="55"/>
      <c r="F29" s="56"/>
    </row>
    <row r="30" spans="1:6" ht="15.95" customHeight="1" outlineLevel="1" x14ac:dyDescent="0.2">
      <c r="A30" s="51">
        <v>0</v>
      </c>
      <c r="B30" s="44" t="s">
        <v>24</v>
      </c>
      <c r="C30" s="51"/>
      <c r="D30" s="44"/>
      <c r="E30" s="45"/>
      <c r="F30" s="51"/>
    </row>
    <row r="31" spans="1:6" ht="15.95" customHeight="1" outlineLevel="2" x14ac:dyDescent="0.2">
      <c r="A31" s="66" t="str">
        <f t="shared" si="0"/>
        <v>p31</v>
      </c>
      <c r="B31" s="47" t="s">
        <v>24</v>
      </c>
      <c r="C31" s="48" t="s">
        <v>25</v>
      </c>
      <c r="D31" s="49">
        <v>38.320999999999998</v>
      </c>
      <c r="E31" s="49">
        <v>1.84</v>
      </c>
      <c r="F31" s="52" t="s">
        <v>84</v>
      </c>
    </row>
    <row r="32" spans="1:6" ht="15.95" customHeight="1" outlineLevel="1" x14ac:dyDescent="0.2">
      <c r="A32" s="51">
        <v>0</v>
      </c>
      <c r="B32" s="44" t="s">
        <v>26</v>
      </c>
      <c r="C32" s="51"/>
      <c r="D32" s="44"/>
      <c r="E32" s="45"/>
      <c r="F32" s="51"/>
    </row>
    <row r="33" spans="1:6" ht="15.95" customHeight="1" outlineLevel="2" x14ac:dyDescent="0.2">
      <c r="A33" s="66" t="str">
        <f t="shared" si="0"/>
        <v>p33</v>
      </c>
      <c r="B33" s="47" t="s">
        <v>27</v>
      </c>
      <c r="C33" s="48" t="s">
        <v>25</v>
      </c>
      <c r="D33" s="49">
        <v>28.649500000000003</v>
      </c>
      <c r="E33" s="49">
        <v>1.54</v>
      </c>
      <c r="F33" s="52" t="s">
        <v>84</v>
      </c>
    </row>
    <row r="34" spans="1:6" ht="15.95" customHeight="1" outlineLevel="2" x14ac:dyDescent="0.2">
      <c r="A34" s="66" t="str">
        <f t="shared" si="0"/>
        <v>p34</v>
      </c>
      <c r="B34" s="47" t="s">
        <v>28</v>
      </c>
      <c r="C34" s="48" t="s">
        <v>25</v>
      </c>
      <c r="D34" s="49">
        <v>33.469000000000008</v>
      </c>
      <c r="E34" s="49">
        <v>2.0499999999999998</v>
      </c>
      <c r="F34" s="52" t="s">
        <v>84</v>
      </c>
    </row>
    <row r="35" spans="1:6" ht="15.95" customHeight="1" outlineLevel="2" x14ac:dyDescent="0.2">
      <c r="A35" s="66" t="str">
        <f t="shared" si="0"/>
        <v>p35</v>
      </c>
      <c r="B35" s="47" t="s">
        <v>29</v>
      </c>
      <c r="C35" s="48" t="s">
        <v>25</v>
      </c>
      <c r="D35" s="49">
        <v>36.9495</v>
      </c>
      <c r="E35" s="49">
        <v>1.6</v>
      </c>
      <c r="F35" s="52" t="s">
        <v>84</v>
      </c>
    </row>
    <row r="36" spans="1:6" ht="15.95" customHeight="1" outlineLevel="2" x14ac:dyDescent="0.2">
      <c r="A36" s="66" t="str">
        <f t="shared" si="0"/>
        <v>p36</v>
      </c>
      <c r="B36" s="47" t="s">
        <v>51</v>
      </c>
      <c r="C36" s="48" t="s">
        <v>25</v>
      </c>
      <c r="D36" s="49">
        <v>41.769000000000005</v>
      </c>
      <c r="E36" s="49">
        <v>2.1</v>
      </c>
      <c r="F36" s="52" t="s">
        <v>84</v>
      </c>
    </row>
    <row r="37" spans="1:6" ht="15.95" customHeight="1" outlineLevel="2" x14ac:dyDescent="0.2">
      <c r="A37" s="66" t="str">
        <f t="shared" si="0"/>
        <v>p37</v>
      </c>
      <c r="B37" s="47" t="s">
        <v>31</v>
      </c>
      <c r="C37" s="48" t="s">
        <v>25</v>
      </c>
      <c r="D37" s="49">
        <v>30.649500000000003</v>
      </c>
      <c r="E37" s="49">
        <v>1.54</v>
      </c>
      <c r="F37" s="52" t="s">
        <v>84</v>
      </c>
    </row>
    <row r="38" spans="1:6" ht="15.95" customHeight="1" outlineLevel="2" x14ac:dyDescent="0.2">
      <c r="A38" s="66" t="str">
        <f t="shared" si="0"/>
        <v>p38</v>
      </c>
      <c r="B38" s="47" t="s">
        <v>32</v>
      </c>
      <c r="C38" s="48" t="s">
        <v>25</v>
      </c>
      <c r="D38" s="49">
        <v>34.179500000000004</v>
      </c>
      <c r="E38" s="49">
        <v>1.6</v>
      </c>
      <c r="F38" s="52" t="s">
        <v>84</v>
      </c>
    </row>
    <row r="39" spans="1:6" ht="15.95" customHeight="1" outlineLevel="2" x14ac:dyDescent="0.2">
      <c r="A39" s="66" t="str">
        <f t="shared" si="0"/>
        <v>p39</v>
      </c>
      <c r="B39" s="47" t="s">
        <v>33</v>
      </c>
      <c r="C39" s="48" t="s">
        <v>25</v>
      </c>
      <c r="D39" s="49">
        <v>37.869500000000002</v>
      </c>
      <c r="E39" s="49">
        <v>1.6</v>
      </c>
      <c r="F39" s="52" t="s">
        <v>84</v>
      </c>
    </row>
    <row r="40" spans="1:6" ht="15.95" customHeight="1" outlineLevel="2" x14ac:dyDescent="0.2">
      <c r="A40" s="66" t="str">
        <f t="shared" si="0"/>
        <v>p40</v>
      </c>
      <c r="B40" s="47" t="s">
        <v>52</v>
      </c>
      <c r="C40" s="48" t="s">
        <v>25</v>
      </c>
      <c r="D40" s="49">
        <v>56.419499999999999</v>
      </c>
      <c r="E40" s="49">
        <v>1.64</v>
      </c>
      <c r="F40" s="52" t="s">
        <v>84</v>
      </c>
    </row>
    <row r="41" spans="1:6" ht="15.95" customHeight="1" outlineLevel="2" x14ac:dyDescent="0.2">
      <c r="A41" s="66" t="str">
        <f t="shared" si="0"/>
        <v>p41</v>
      </c>
      <c r="B41" s="47" t="s">
        <v>53</v>
      </c>
      <c r="C41" s="48" t="s">
        <v>25</v>
      </c>
      <c r="D41" s="49">
        <v>46.839000000000006</v>
      </c>
      <c r="E41" s="49">
        <v>2.15</v>
      </c>
      <c r="F41" s="52" t="s">
        <v>84</v>
      </c>
    </row>
    <row r="42" spans="1:6" ht="15.95" customHeight="1" outlineLevel="2" x14ac:dyDescent="0.2">
      <c r="A42" s="66" t="str">
        <f t="shared" si="0"/>
        <v>p42</v>
      </c>
      <c r="B42" s="47" t="s">
        <v>34</v>
      </c>
      <c r="C42" s="48" t="s">
        <v>25</v>
      </c>
      <c r="D42" s="49">
        <v>53.942000000000007</v>
      </c>
      <c r="E42" s="49">
        <v>2.78</v>
      </c>
      <c r="F42" s="52" t="s">
        <v>84</v>
      </c>
    </row>
    <row r="43" spans="1:6" ht="15.95" customHeight="1" outlineLevel="2" x14ac:dyDescent="0.2">
      <c r="A43" s="66" t="str">
        <f t="shared" si="0"/>
        <v>p43</v>
      </c>
      <c r="B43" s="47" t="s">
        <v>35</v>
      </c>
      <c r="C43" s="48" t="s">
        <v>25</v>
      </c>
      <c r="D43" s="49">
        <v>66.202000000000012</v>
      </c>
      <c r="E43" s="49">
        <v>2.78</v>
      </c>
      <c r="F43" s="52" t="s">
        <v>84</v>
      </c>
    </row>
    <row r="44" spans="1:6" ht="15.95" customHeight="1" outlineLevel="2" x14ac:dyDescent="0.2">
      <c r="A44" s="66" t="str">
        <f t="shared" si="0"/>
        <v>p44</v>
      </c>
      <c r="B44" s="47" t="s">
        <v>36</v>
      </c>
      <c r="C44" s="48" t="s">
        <v>25</v>
      </c>
      <c r="D44" s="49">
        <v>76.610000000000014</v>
      </c>
      <c r="E44" s="49">
        <v>2.88</v>
      </c>
      <c r="F44" s="52" t="s">
        <v>84</v>
      </c>
    </row>
    <row r="45" spans="1:6" ht="15.95" customHeight="1" outlineLevel="2" x14ac:dyDescent="0.2">
      <c r="A45" s="66" t="str">
        <f t="shared" si="0"/>
        <v>p45</v>
      </c>
      <c r="B45" s="47" t="s">
        <v>37</v>
      </c>
      <c r="C45" s="48" t="s">
        <v>25</v>
      </c>
      <c r="D45" s="49">
        <v>83.59</v>
      </c>
      <c r="E45" s="49">
        <v>3.23</v>
      </c>
      <c r="F45" s="52" t="s">
        <v>84</v>
      </c>
    </row>
    <row r="46" spans="1:6" ht="15.95" customHeight="1" outlineLevel="2" x14ac:dyDescent="0.2">
      <c r="A46" s="66" t="str">
        <f t="shared" si="0"/>
        <v>p46</v>
      </c>
      <c r="B46" s="47" t="s">
        <v>38</v>
      </c>
      <c r="C46" s="48" t="s">
        <v>25</v>
      </c>
      <c r="D46" s="49">
        <v>87.181000000000012</v>
      </c>
      <c r="E46" s="49">
        <v>3.55</v>
      </c>
      <c r="F46" s="52" t="s">
        <v>84</v>
      </c>
    </row>
    <row r="47" spans="1:6" ht="15.95" customHeight="1" outlineLevel="2" x14ac:dyDescent="0.2">
      <c r="A47" s="66" t="str">
        <f t="shared" si="0"/>
        <v>p47</v>
      </c>
      <c r="B47" s="47" t="s">
        <v>54</v>
      </c>
      <c r="C47" s="48" t="s">
        <v>25</v>
      </c>
      <c r="D47" s="49">
        <v>55.332000000000008</v>
      </c>
      <c r="E47" s="49">
        <v>2.68</v>
      </c>
      <c r="F47" s="52" t="s">
        <v>84</v>
      </c>
    </row>
    <row r="48" spans="1:6" ht="15.95" customHeight="1" outlineLevel="2" x14ac:dyDescent="0.2">
      <c r="A48" s="66" t="str">
        <f t="shared" si="0"/>
        <v>p48</v>
      </c>
      <c r="B48" s="47" t="s">
        <v>39</v>
      </c>
      <c r="C48" s="48" t="s">
        <v>25</v>
      </c>
      <c r="D48" s="49">
        <v>51.364500000000007</v>
      </c>
      <c r="E48" s="49">
        <v>2.64</v>
      </c>
      <c r="F48" s="52" t="s">
        <v>84</v>
      </c>
    </row>
    <row r="49" spans="1:6" ht="15.95" customHeight="1" outlineLevel="2" x14ac:dyDescent="0.2">
      <c r="A49" s="66" t="str">
        <f t="shared" si="0"/>
        <v>p49</v>
      </c>
      <c r="B49" s="47" t="s">
        <v>40</v>
      </c>
      <c r="C49" s="48" t="s">
        <v>25</v>
      </c>
      <c r="D49" s="49">
        <v>68.941500000000005</v>
      </c>
      <c r="E49" s="49">
        <v>2.37</v>
      </c>
      <c r="F49" s="52" t="s">
        <v>84</v>
      </c>
    </row>
    <row r="50" spans="1:6" ht="15.95" customHeight="1" outlineLevel="2" x14ac:dyDescent="0.2">
      <c r="A50" s="66" t="str">
        <f t="shared" si="0"/>
        <v>p50</v>
      </c>
      <c r="B50" s="47" t="s">
        <v>41</v>
      </c>
      <c r="C50" s="48" t="s">
        <v>25</v>
      </c>
      <c r="D50" s="49">
        <v>56.593500000000006</v>
      </c>
      <c r="E50" s="49">
        <v>2.37</v>
      </c>
      <c r="F50" s="52" t="s">
        <v>84</v>
      </c>
    </row>
    <row r="51" spans="1:6" ht="15.95" customHeight="1" outlineLevel="2" x14ac:dyDescent="0.2">
      <c r="A51" s="66" t="str">
        <f t="shared" si="0"/>
        <v>p51</v>
      </c>
      <c r="B51" s="47" t="s">
        <v>55</v>
      </c>
      <c r="C51" s="48" t="s">
        <v>25</v>
      </c>
      <c r="D51" s="49">
        <v>77.777000000000001</v>
      </c>
      <c r="E51" s="49">
        <v>3</v>
      </c>
      <c r="F51" s="52" t="s">
        <v>84</v>
      </c>
    </row>
    <row r="52" spans="1:6" ht="15.95" customHeight="1" outlineLevel="2" x14ac:dyDescent="0.2">
      <c r="A52" s="66" t="str">
        <f t="shared" si="0"/>
        <v>p52</v>
      </c>
      <c r="B52" s="47" t="s">
        <v>56</v>
      </c>
      <c r="C52" s="48" t="s">
        <v>25</v>
      </c>
      <c r="D52" s="49">
        <v>93.907000000000011</v>
      </c>
      <c r="E52" s="49">
        <v>3</v>
      </c>
      <c r="F52" s="52" t="s">
        <v>84</v>
      </c>
    </row>
    <row r="53" spans="1:6" ht="15.95" customHeight="1" outlineLevel="2" x14ac:dyDescent="0.2">
      <c r="A53" s="66" t="str">
        <f t="shared" si="0"/>
        <v>p53</v>
      </c>
      <c r="B53" s="47" t="s">
        <v>57</v>
      </c>
      <c r="C53" s="48" t="s">
        <v>25</v>
      </c>
      <c r="D53" s="49">
        <v>91.617000000000004</v>
      </c>
      <c r="E53" s="49">
        <v>3</v>
      </c>
      <c r="F53" s="52" t="s">
        <v>84</v>
      </c>
    </row>
    <row r="54" spans="1:6" ht="15.95" customHeight="1" outlineLevel="2" x14ac:dyDescent="0.2">
      <c r="A54" s="66" t="str">
        <f t="shared" si="0"/>
        <v>p54</v>
      </c>
      <c r="B54" s="47" t="s">
        <v>58</v>
      </c>
      <c r="C54" s="48" t="s">
        <v>25</v>
      </c>
      <c r="D54" s="49">
        <v>58.134999999999991</v>
      </c>
      <c r="E54" s="49">
        <v>2.15</v>
      </c>
      <c r="F54" s="52" t="s">
        <v>84</v>
      </c>
    </row>
    <row r="55" spans="1:6" ht="15.95" customHeight="1" outlineLevel="2" x14ac:dyDescent="0.2">
      <c r="A55" s="66" t="str">
        <f t="shared" si="0"/>
        <v>p55</v>
      </c>
      <c r="B55" s="47" t="s">
        <v>59</v>
      </c>
      <c r="C55" s="48" t="s">
        <v>25</v>
      </c>
      <c r="D55" s="49">
        <v>82.439499999999995</v>
      </c>
      <c r="E55" s="49">
        <v>3.28</v>
      </c>
      <c r="F55" s="52" t="s">
        <v>84</v>
      </c>
    </row>
    <row r="56" spans="1:6" ht="15.95" customHeight="1" outlineLevel="1" x14ac:dyDescent="0.2">
      <c r="A56" s="51">
        <v>0</v>
      </c>
      <c r="B56" s="44" t="s">
        <v>42</v>
      </c>
      <c r="C56" s="51"/>
      <c r="D56" s="44"/>
      <c r="E56" s="45"/>
      <c r="F56" s="51"/>
    </row>
    <row r="57" spans="1:6" ht="15.95" customHeight="1" outlineLevel="2" x14ac:dyDescent="0.2">
      <c r="A57" s="66" t="str">
        <f t="shared" si="0"/>
        <v>p57</v>
      </c>
      <c r="B57" s="47" t="s">
        <v>43</v>
      </c>
      <c r="C57" s="48" t="s">
        <v>25</v>
      </c>
      <c r="D57" s="49">
        <v>76.985500000000002</v>
      </c>
      <c r="E57" s="49">
        <v>3.52</v>
      </c>
      <c r="F57" s="52" t="s">
        <v>84</v>
      </c>
    </row>
    <row r="58" spans="1:6" ht="15.95" customHeight="1" outlineLevel="2" x14ac:dyDescent="0.2">
      <c r="A58" s="66" t="str">
        <f t="shared" si="0"/>
        <v>p58</v>
      </c>
      <c r="B58" s="47" t="s">
        <v>45</v>
      </c>
      <c r="C58" s="48" t="s">
        <v>25</v>
      </c>
      <c r="D58" s="49">
        <v>84.405500000000004</v>
      </c>
      <c r="E58" s="49">
        <v>3.52</v>
      </c>
      <c r="F58" s="52" t="s">
        <v>84</v>
      </c>
    </row>
    <row r="59" spans="1:6" ht="15.95" customHeight="1" outlineLevel="2" x14ac:dyDescent="0.2">
      <c r="A59" s="66" t="str">
        <f t="shared" si="0"/>
        <v>p59</v>
      </c>
      <c r="B59" s="47" t="s">
        <v>44</v>
      </c>
      <c r="C59" s="48" t="s">
        <v>25</v>
      </c>
      <c r="D59" s="49">
        <v>81.805000000000007</v>
      </c>
      <c r="E59" s="49">
        <v>4</v>
      </c>
      <c r="F59" s="52" t="s">
        <v>84</v>
      </c>
    </row>
    <row r="60" spans="1:6" ht="15.95" customHeight="1" outlineLevel="2" x14ac:dyDescent="0.2">
      <c r="A60" s="66" t="str">
        <f t="shared" si="0"/>
        <v>p60</v>
      </c>
      <c r="B60" s="47" t="s">
        <v>46</v>
      </c>
      <c r="C60" s="48" t="s">
        <v>25</v>
      </c>
      <c r="D60" s="49">
        <v>89.225000000000009</v>
      </c>
      <c r="E60" s="49">
        <v>4</v>
      </c>
      <c r="F60" s="52" t="s">
        <v>84</v>
      </c>
    </row>
    <row r="61" spans="1:6" ht="15.95" customHeight="1" outlineLevel="2" x14ac:dyDescent="0.2">
      <c r="A61" s="66" t="str">
        <f t="shared" si="0"/>
        <v>p61</v>
      </c>
      <c r="B61" s="47" t="s">
        <v>47</v>
      </c>
      <c r="C61" s="48" t="s">
        <v>25</v>
      </c>
      <c r="D61" s="49">
        <v>78.895499999999998</v>
      </c>
      <c r="E61" s="49">
        <v>3.52</v>
      </c>
      <c r="F61" s="52" t="s">
        <v>84</v>
      </c>
    </row>
    <row r="62" spans="1:6" ht="15.95" customHeight="1" outlineLevel="2" x14ac:dyDescent="0.2">
      <c r="A62" s="66" t="str">
        <f t="shared" si="0"/>
        <v>p62</v>
      </c>
      <c r="B62" s="47" t="s">
        <v>48</v>
      </c>
      <c r="C62" s="48" t="s">
        <v>25</v>
      </c>
      <c r="D62" s="49">
        <v>85.555499999999995</v>
      </c>
      <c r="E62" s="49">
        <v>3.52</v>
      </c>
      <c r="F62" s="52" t="s">
        <v>84</v>
      </c>
    </row>
    <row r="63" spans="1:6" ht="15.95" customHeight="1" outlineLevel="2" x14ac:dyDescent="0.2">
      <c r="A63" s="66" t="str">
        <f t="shared" si="0"/>
        <v>p63</v>
      </c>
      <c r="B63" s="47" t="s">
        <v>49</v>
      </c>
      <c r="C63" s="48" t="s">
        <v>25</v>
      </c>
      <c r="D63" s="49">
        <v>73.2</v>
      </c>
      <c r="E63" s="49">
        <v>3.13</v>
      </c>
      <c r="F63" s="52" t="s">
        <v>84</v>
      </c>
    </row>
    <row r="64" spans="1:6" ht="15.95" customHeight="1" outlineLevel="2" x14ac:dyDescent="0.2">
      <c r="A64" s="66" t="str">
        <f t="shared" si="0"/>
        <v>p64</v>
      </c>
      <c r="B64" s="47" t="s">
        <v>60</v>
      </c>
      <c r="C64" s="48" t="s">
        <v>25</v>
      </c>
      <c r="D64" s="49">
        <v>80.476500000000001</v>
      </c>
      <c r="E64" s="49">
        <v>3.67</v>
      </c>
      <c r="F64" s="52" t="s">
        <v>84</v>
      </c>
    </row>
    <row r="65" spans="1:6" ht="15.95" customHeight="1" outlineLevel="2" x14ac:dyDescent="0.2">
      <c r="A65" s="66" t="str">
        <f t="shared" si="0"/>
        <v>p65</v>
      </c>
      <c r="B65" s="47" t="s">
        <v>61</v>
      </c>
      <c r="C65" s="48" t="s">
        <v>25</v>
      </c>
      <c r="D65" s="49">
        <v>107.42900000000002</v>
      </c>
      <c r="E65" s="49">
        <v>4</v>
      </c>
      <c r="F65" s="52" t="s">
        <v>84</v>
      </c>
    </row>
    <row r="66" spans="1:6" ht="15.95" customHeight="1" outlineLevel="2" x14ac:dyDescent="0.2">
      <c r="A66" s="66" t="str">
        <f t="shared" ref="A66:A129" si="1">CONCATENATE("p",ROW())</f>
        <v>p66</v>
      </c>
      <c r="B66" s="47" t="s">
        <v>62</v>
      </c>
      <c r="C66" s="48" t="s">
        <v>25</v>
      </c>
      <c r="D66" s="49">
        <v>123.40900000000001</v>
      </c>
      <c r="E66" s="49">
        <v>4</v>
      </c>
      <c r="F66" s="52" t="s">
        <v>84</v>
      </c>
    </row>
    <row r="67" spans="1:6" ht="15.95" customHeight="1" outlineLevel="2" x14ac:dyDescent="0.2">
      <c r="A67" s="66" t="str">
        <f t="shared" si="1"/>
        <v>p67</v>
      </c>
      <c r="B67" s="47" t="s">
        <v>63</v>
      </c>
      <c r="C67" s="48" t="s">
        <v>25</v>
      </c>
      <c r="D67" s="49">
        <v>120.379</v>
      </c>
      <c r="E67" s="49">
        <v>4</v>
      </c>
      <c r="F67" s="52" t="s">
        <v>84</v>
      </c>
    </row>
    <row r="68" spans="1:6" ht="15.95" customHeight="1" outlineLevel="2" x14ac:dyDescent="0.2">
      <c r="A68" s="66" t="str">
        <f t="shared" si="1"/>
        <v>p68</v>
      </c>
      <c r="B68" s="47" t="s">
        <v>64</v>
      </c>
      <c r="C68" s="48" t="s">
        <v>25</v>
      </c>
      <c r="D68" s="49">
        <v>83.345500000000015</v>
      </c>
      <c r="E68" s="49">
        <v>3.4</v>
      </c>
      <c r="F68" s="52" t="s">
        <v>84</v>
      </c>
    </row>
    <row r="69" spans="1:6" ht="15.95" customHeight="1" outlineLevel="2" x14ac:dyDescent="0.2">
      <c r="A69" s="66" t="str">
        <f t="shared" si="1"/>
        <v>p69</v>
      </c>
      <c r="B69" s="47" t="s">
        <v>65</v>
      </c>
      <c r="C69" s="48" t="s">
        <v>25</v>
      </c>
      <c r="D69" s="49">
        <v>85.325500000000019</v>
      </c>
      <c r="E69" s="49">
        <v>3.4</v>
      </c>
      <c r="F69" s="52" t="s">
        <v>84</v>
      </c>
    </row>
    <row r="70" spans="1:6" ht="15.95" customHeight="1" x14ac:dyDescent="0.25">
      <c r="A70" s="56">
        <v>0</v>
      </c>
      <c r="B70" s="57" t="s">
        <v>66</v>
      </c>
      <c r="C70" s="131"/>
      <c r="D70" s="58"/>
      <c r="E70" s="59"/>
      <c r="F70" s="60"/>
    </row>
    <row r="71" spans="1:6" ht="15.95" customHeight="1" outlineLevel="1" x14ac:dyDescent="0.2">
      <c r="A71" s="51">
        <v>0</v>
      </c>
      <c r="B71" s="44" t="s">
        <v>24</v>
      </c>
      <c r="C71" s="51"/>
      <c r="D71" s="44"/>
      <c r="E71" s="45"/>
      <c r="F71" s="51"/>
    </row>
    <row r="72" spans="1:6" ht="15.95" customHeight="1" outlineLevel="2" x14ac:dyDescent="0.2">
      <c r="A72" s="66" t="str">
        <f t="shared" si="1"/>
        <v>p72</v>
      </c>
      <c r="B72" s="47" t="s">
        <v>24</v>
      </c>
      <c r="C72" s="48" t="s">
        <v>25</v>
      </c>
      <c r="D72" s="49">
        <v>17.401</v>
      </c>
      <c r="E72" s="49">
        <v>1.7</v>
      </c>
      <c r="F72" s="52" t="s">
        <v>84</v>
      </c>
    </row>
    <row r="73" spans="1:6" ht="15.95" customHeight="1" outlineLevel="1" x14ac:dyDescent="0.2">
      <c r="A73" s="51">
        <v>0</v>
      </c>
      <c r="B73" s="44" t="s">
        <v>26</v>
      </c>
      <c r="C73" s="51"/>
      <c r="D73" s="44"/>
      <c r="E73" s="45"/>
      <c r="F73" s="51"/>
    </row>
    <row r="74" spans="1:6" ht="15.95" customHeight="1" outlineLevel="2" x14ac:dyDescent="0.2">
      <c r="A74" s="66" t="str">
        <f t="shared" si="1"/>
        <v>p74</v>
      </c>
      <c r="B74" s="47" t="s">
        <v>27</v>
      </c>
      <c r="C74" s="48" t="s">
        <v>25</v>
      </c>
      <c r="D74" s="49">
        <v>23.05</v>
      </c>
      <c r="E74" s="49">
        <v>1.6</v>
      </c>
      <c r="F74" s="52" t="s">
        <v>84</v>
      </c>
    </row>
    <row r="75" spans="1:6" ht="15.95" customHeight="1" outlineLevel="2" x14ac:dyDescent="0.2">
      <c r="A75" s="66" t="str">
        <f t="shared" si="1"/>
        <v>p75</v>
      </c>
      <c r="B75" s="47" t="s">
        <v>28</v>
      </c>
      <c r="C75" s="48" t="s">
        <v>25</v>
      </c>
      <c r="D75" s="49">
        <v>27.349</v>
      </c>
      <c r="E75" s="49">
        <v>2.25</v>
      </c>
      <c r="F75" s="52" t="s">
        <v>84</v>
      </c>
    </row>
    <row r="76" spans="1:6" ht="15.95" customHeight="1" outlineLevel="2" x14ac:dyDescent="0.2">
      <c r="A76" s="66" t="str">
        <f t="shared" si="1"/>
        <v>p76</v>
      </c>
      <c r="B76" s="47" t="s">
        <v>29</v>
      </c>
      <c r="C76" s="48" t="s">
        <v>25</v>
      </c>
      <c r="D76" s="49">
        <v>27.23</v>
      </c>
      <c r="E76" s="49">
        <v>1.6</v>
      </c>
      <c r="F76" s="52" t="s">
        <v>84</v>
      </c>
    </row>
    <row r="77" spans="1:6" ht="15.95" customHeight="1" outlineLevel="2" x14ac:dyDescent="0.2">
      <c r="A77" s="66" t="str">
        <f t="shared" si="1"/>
        <v>p77</v>
      </c>
      <c r="B77" s="47" t="s">
        <v>51</v>
      </c>
      <c r="C77" s="48" t="s">
        <v>25</v>
      </c>
      <c r="D77" s="49">
        <v>36.527000000000001</v>
      </c>
      <c r="E77" s="49">
        <v>2.25</v>
      </c>
      <c r="F77" s="52" t="s">
        <v>84</v>
      </c>
    </row>
    <row r="78" spans="1:6" ht="15.95" customHeight="1" outlineLevel="2" x14ac:dyDescent="0.2">
      <c r="A78" s="66" t="str">
        <f t="shared" si="1"/>
        <v>p78</v>
      </c>
      <c r="B78" s="47" t="s">
        <v>31</v>
      </c>
      <c r="C78" s="48" t="s">
        <v>25</v>
      </c>
      <c r="D78" s="49">
        <v>26.21</v>
      </c>
      <c r="E78" s="49">
        <v>1.6</v>
      </c>
      <c r="F78" s="52" t="s">
        <v>84</v>
      </c>
    </row>
    <row r="79" spans="1:6" ht="15.95" customHeight="1" outlineLevel="2" x14ac:dyDescent="0.2">
      <c r="A79" s="66" t="str">
        <f t="shared" si="1"/>
        <v>p79</v>
      </c>
      <c r="B79" s="47" t="s">
        <v>32</v>
      </c>
      <c r="C79" s="48" t="s">
        <v>25</v>
      </c>
      <c r="D79" s="49">
        <v>29.21</v>
      </c>
      <c r="E79" s="49">
        <v>1.6</v>
      </c>
      <c r="F79" s="52" t="s">
        <v>84</v>
      </c>
    </row>
    <row r="80" spans="1:6" ht="15.95" customHeight="1" outlineLevel="2" x14ac:dyDescent="0.2">
      <c r="A80" s="66" t="str">
        <f t="shared" si="1"/>
        <v>p80</v>
      </c>
      <c r="B80" s="47" t="s">
        <v>33</v>
      </c>
      <c r="C80" s="48" t="s">
        <v>25</v>
      </c>
      <c r="D80" s="49">
        <v>30.26</v>
      </c>
      <c r="E80" s="49">
        <v>1.6</v>
      </c>
      <c r="F80" s="52" t="s">
        <v>84</v>
      </c>
    </row>
    <row r="81" spans="1:6" ht="15.95" customHeight="1" outlineLevel="2" x14ac:dyDescent="0.2">
      <c r="A81" s="66" t="str">
        <f t="shared" si="1"/>
        <v>p81</v>
      </c>
      <c r="B81" s="47" t="s">
        <v>34</v>
      </c>
      <c r="C81" s="48" t="s">
        <v>25</v>
      </c>
      <c r="D81" s="49">
        <v>34.51</v>
      </c>
      <c r="E81" s="49">
        <v>2.73</v>
      </c>
      <c r="F81" s="52" t="s">
        <v>84</v>
      </c>
    </row>
    <row r="82" spans="1:6" ht="15.95" customHeight="1" outlineLevel="2" x14ac:dyDescent="0.2">
      <c r="A82" s="66" t="str">
        <f t="shared" si="1"/>
        <v>p82</v>
      </c>
      <c r="B82" s="47" t="s">
        <v>35</v>
      </c>
      <c r="C82" s="48" t="s">
        <v>25</v>
      </c>
      <c r="D82" s="49">
        <v>48.23</v>
      </c>
      <c r="E82" s="49">
        <v>2.73</v>
      </c>
      <c r="F82" s="52" t="s">
        <v>84</v>
      </c>
    </row>
    <row r="83" spans="1:6" ht="15.95" customHeight="1" outlineLevel="2" x14ac:dyDescent="0.2">
      <c r="A83" s="66" t="str">
        <f t="shared" si="1"/>
        <v>p83</v>
      </c>
      <c r="B83" s="47" t="s">
        <v>36</v>
      </c>
      <c r="C83" s="48" t="s">
        <v>25</v>
      </c>
      <c r="D83" s="49">
        <v>45.705999999999996</v>
      </c>
      <c r="E83" s="49">
        <v>2.82</v>
      </c>
      <c r="F83" s="52" t="s">
        <v>84</v>
      </c>
    </row>
    <row r="84" spans="1:6" ht="15.95" customHeight="1" outlineLevel="2" x14ac:dyDescent="0.2">
      <c r="A84" s="66" t="str">
        <f t="shared" si="1"/>
        <v>p84</v>
      </c>
      <c r="B84" s="47" t="s">
        <v>37</v>
      </c>
      <c r="C84" s="48" t="s">
        <v>25</v>
      </c>
      <c r="D84" s="49">
        <v>56.196999999999996</v>
      </c>
      <c r="E84" s="49">
        <v>3.07</v>
      </c>
      <c r="F84" s="52" t="s">
        <v>84</v>
      </c>
    </row>
    <row r="85" spans="1:6" ht="15.95" customHeight="1" outlineLevel="2" x14ac:dyDescent="0.2">
      <c r="A85" s="66" t="str">
        <f t="shared" si="1"/>
        <v>p85</v>
      </c>
      <c r="B85" s="47" t="s">
        <v>38</v>
      </c>
      <c r="C85" s="48" t="s">
        <v>25</v>
      </c>
      <c r="D85" s="49">
        <v>62.719499999999996</v>
      </c>
      <c r="E85" s="49">
        <v>3.12</v>
      </c>
      <c r="F85" s="52" t="s">
        <v>84</v>
      </c>
    </row>
    <row r="86" spans="1:6" ht="15.95" customHeight="1" outlineLevel="2" x14ac:dyDescent="0.2">
      <c r="A86" s="66" t="str">
        <f t="shared" si="1"/>
        <v>p86</v>
      </c>
      <c r="B86" s="47" t="s">
        <v>39</v>
      </c>
      <c r="C86" s="48" t="s">
        <v>25</v>
      </c>
      <c r="D86" s="49">
        <v>38.6265</v>
      </c>
      <c r="E86" s="49">
        <v>2.4700000000000002</v>
      </c>
      <c r="F86" s="52" t="s">
        <v>84</v>
      </c>
    </row>
    <row r="87" spans="1:6" ht="15.95" customHeight="1" outlineLevel="2" x14ac:dyDescent="0.2">
      <c r="A87" s="66" t="str">
        <f t="shared" si="1"/>
        <v>p87</v>
      </c>
      <c r="B87" s="47" t="s">
        <v>67</v>
      </c>
      <c r="C87" s="48" t="s">
        <v>25</v>
      </c>
      <c r="D87" s="49">
        <v>41.025499999999994</v>
      </c>
      <c r="E87" s="49">
        <v>2.2000000000000002</v>
      </c>
      <c r="F87" s="52" t="s">
        <v>84</v>
      </c>
    </row>
    <row r="88" spans="1:6" ht="15.95" customHeight="1" outlineLevel="2" x14ac:dyDescent="0.2">
      <c r="A88" s="66" t="str">
        <f t="shared" si="1"/>
        <v>p88</v>
      </c>
      <c r="B88" s="47" t="s">
        <v>68</v>
      </c>
      <c r="C88" s="48" t="s">
        <v>25</v>
      </c>
      <c r="D88" s="49">
        <v>41.415499999999994</v>
      </c>
      <c r="E88" s="49">
        <v>2.2000000000000002</v>
      </c>
      <c r="F88" s="52" t="s">
        <v>84</v>
      </c>
    </row>
    <row r="89" spans="1:6" ht="15.95" customHeight="1" outlineLevel="1" x14ac:dyDescent="0.2">
      <c r="A89" s="51">
        <v>0</v>
      </c>
      <c r="B89" s="44" t="s">
        <v>42</v>
      </c>
      <c r="C89" s="51"/>
      <c r="D89" s="44"/>
      <c r="E89" s="45"/>
      <c r="F89" s="51"/>
    </row>
    <row r="90" spans="1:6" ht="15.95" customHeight="1" outlineLevel="2" x14ac:dyDescent="0.2">
      <c r="A90" s="66" t="str">
        <f t="shared" si="1"/>
        <v>p90</v>
      </c>
      <c r="B90" s="47" t="s">
        <v>43</v>
      </c>
      <c r="C90" s="48" t="s">
        <v>25</v>
      </c>
      <c r="D90" s="49">
        <v>57.795999999999992</v>
      </c>
      <c r="E90" s="49">
        <v>3.47</v>
      </c>
      <c r="F90" s="52" t="s">
        <v>84</v>
      </c>
    </row>
    <row r="91" spans="1:6" ht="15.95" customHeight="1" outlineLevel="2" x14ac:dyDescent="0.2">
      <c r="A91" s="66" t="str">
        <f t="shared" si="1"/>
        <v>p91</v>
      </c>
      <c r="B91" s="47" t="s">
        <v>44</v>
      </c>
      <c r="C91" s="48" t="s">
        <v>25</v>
      </c>
      <c r="D91" s="49">
        <v>66.581999999999994</v>
      </c>
      <c r="E91" s="49">
        <v>3.84</v>
      </c>
      <c r="F91" s="52" t="s">
        <v>84</v>
      </c>
    </row>
    <row r="92" spans="1:6" ht="15.95" customHeight="1" outlineLevel="2" x14ac:dyDescent="0.2">
      <c r="A92" s="66" t="str">
        <f t="shared" si="1"/>
        <v>p92</v>
      </c>
      <c r="B92" s="47" t="s">
        <v>45</v>
      </c>
      <c r="C92" s="48" t="s">
        <v>25</v>
      </c>
      <c r="D92" s="49">
        <v>64.775999999999996</v>
      </c>
      <c r="E92" s="49">
        <v>3.47</v>
      </c>
      <c r="F92" s="52" t="s">
        <v>84</v>
      </c>
    </row>
    <row r="93" spans="1:6" ht="15.95" customHeight="1" outlineLevel="2" x14ac:dyDescent="0.2">
      <c r="A93" s="66" t="str">
        <f t="shared" si="1"/>
        <v>p93</v>
      </c>
      <c r="B93" s="47" t="s">
        <v>46</v>
      </c>
      <c r="C93" s="48" t="s">
        <v>25</v>
      </c>
      <c r="D93" s="49">
        <v>73.561999999999998</v>
      </c>
      <c r="E93" s="49">
        <v>3.84</v>
      </c>
      <c r="F93" s="52" t="s">
        <v>84</v>
      </c>
    </row>
    <row r="94" spans="1:6" ht="15.95" customHeight="1" outlineLevel="2" x14ac:dyDescent="0.2">
      <c r="A94" s="66" t="str">
        <f t="shared" si="1"/>
        <v>p94</v>
      </c>
      <c r="B94" s="47" t="s">
        <v>47</v>
      </c>
      <c r="C94" s="48" t="s">
        <v>25</v>
      </c>
      <c r="D94" s="49">
        <v>62.989999999999995</v>
      </c>
      <c r="E94" s="49">
        <v>3.47</v>
      </c>
      <c r="F94" s="52" t="s">
        <v>84</v>
      </c>
    </row>
    <row r="95" spans="1:6" ht="15.95" customHeight="1" outlineLevel="2" x14ac:dyDescent="0.2">
      <c r="A95" s="66" t="str">
        <f t="shared" si="1"/>
        <v>p95</v>
      </c>
      <c r="B95" s="47" t="s">
        <v>48</v>
      </c>
      <c r="C95" s="48" t="s">
        <v>25</v>
      </c>
      <c r="D95" s="49">
        <v>65.989999999999995</v>
      </c>
      <c r="E95" s="49">
        <v>3.47</v>
      </c>
      <c r="F95" s="52" t="s">
        <v>84</v>
      </c>
    </row>
    <row r="96" spans="1:6" ht="15.95" customHeight="1" outlineLevel="2" x14ac:dyDescent="0.2">
      <c r="A96" s="66" t="str">
        <f t="shared" si="1"/>
        <v>p96</v>
      </c>
      <c r="B96" s="47" t="s">
        <v>49</v>
      </c>
      <c r="C96" s="48" t="s">
        <v>25</v>
      </c>
      <c r="D96" s="49">
        <v>55.39</v>
      </c>
      <c r="E96" s="49">
        <v>2.98</v>
      </c>
      <c r="F96" s="52" t="s">
        <v>84</v>
      </c>
    </row>
    <row r="97" spans="1:6" ht="15.95" customHeight="1" x14ac:dyDescent="0.25">
      <c r="A97" s="56">
        <v>0</v>
      </c>
      <c r="B97" s="53" t="s">
        <v>69</v>
      </c>
      <c r="C97" s="54"/>
      <c r="D97" s="54"/>
      <c r="E97" s="55"/>
      <c r="F97" s="60"/>
    </row>
    <row r="98" spans="1:6" ht="15.95" customHeight="1" outlineLevel="1" x14ac:dyDescent="0.2">
      <c r="A98" s="51">
        <v>0</v>
      </c>
      <c r="B98" s="44" t="s">
        <v>24</v>
      </c>
      <c r="C98" s="51"/>
      <c r="D98" s="44"/>
      <c r="E98" s="45"/>
      <c r="F98" s="51"/>
    </row>
    <row r="99" spans="1:6" ht="15.95" customHeight="1" outlineLevel="2" x14ac:dyDescent="0.2">
      <c r="A99" s="66" t="str">
        <f t="shared" si="1"/>
        <v>p99</v>
      </c>
      <c r="B99" s="47" t="s">
        <v>24</v>
      </c>
      <c r="C99" s="48" t="s">
        <v>25</v>
      </c>
      <c r="D99" s="49">
        <v>48.517000000000003</v>
      </c>
      <c r="E99" s="49">
        <v>1.84</v>
      </c>
      <c r="F99" s="52" t="s">
        <v>84</v>
      </c>
    </row>
    <row r="100" spans="1:6" ht="15.95" customHeight="1" outlineLevel="1" x14ac:dyDescent="0.2">
      <c r="A100" s="51">
        <v>0</v>
      </c>
      <c r="B100" s="44" t="s">
        <v>26</v>
      </c>
      <c r="C100" s="51"/>
      <c r="D100" s="44"/>
      <c r="E100" s="45"/>
      <c r="F100" s="51"/>
    </row>
    <row r="101" spans="1:6" ht="15.95" customHeight="1" outlineLevel="2" x14ac:dyDescent="0.2">
      <c r="A101" s="66" t="str">
        <f t="shared" si="1"/>
        <v>p101</v>
      </c>
      <c r="B101" s="47" t="s">
        <v>27</v>
      </c>
      <c r="C101" s="48" t="s">
        <v>25</v>
      </c>
      <c r="D101" s="49">
        <v>30.929500000000004</v>
      </c>
      <c r="E101" s="49">
        <v>1.64</v>
      </c>
      <c r="F101" s="52" t="s">
        <v>84</v>
      </c>
    </row>
    <row r="102" spans="1:6" ht="15.95" customHeight="1" outlineLevel="2" x14ac:dyDescent="0.2">
      <c r="A102" s="66" t="str">
        <f t="shared" si="1"/>
        <v>p102</v>
      </c>
      <c r="B102" s="47" t="s">
        <v>28</v>
      </c>
      <c r="C102" s="48" t="s">
        <v>25</v>
      </c>
      <c r="D102" s="49">
        <v>35.749000000000009</v>
      </c>
      <c r="E102" s="49">
        <v>2.15</v>
      </c>
      <c r="F102" s="52" t="s">
        <v>84</v>
      </c>
    </row>
    <row r="103" spans="1:6" ht="15.95" customHeight="1" outlineLevel="2" x14ac:dyDescent="0.2">
      <c r="A103" s="66" t="str">
        <f t="shared" si="1"/>
        <v>p103</v>
      </c>
      <c r="B103" s="47" t="s">
        <v>29</v>
      </c>
      <c r="C103" s="48" t="s">
        <v>25</v>
      </c>
      <c r="D103" s="49">
        <v>34.789500000000004</v>
      </c>
      <c r="E103" s="49">
        <v>1.7</v>
      </c>
      <c r="F103" s="52" t="s">
        <v>84</v>
      </c>
    </row>
    <row r="104" spans="1:6" ht="15.95" customHeight="1" outlineLevel="2" x14ac:dyDescent="0.2">
      <c r="A104" s="66" t="str">
        <f t="shared" si="1"/>
        <v>p104</v>
      </c>
      <c r="B104" s="47" t="s">
        <v>51</v>
      </c>
      <c r="C104" s="48" t="s">
        <v>25</v>
      </c>
      <c r="D104" s="49">
        <v>39.609000000000009</v>
      </c>
      <c r="E104" s="49">
        <v>2.2000000000000002</v>
      </c>
      <c r="F104" s="52" t="s">
        <v>84</v>
      </c>
    </row>
    <row r="105" spans="1:6" ht="15.95" customHeight="1" outlineLevel="2" x14ac:dyDescent="0.2">
      <c r="A105" s="66" t="str">
        <f t="shared" si="1"/>
        <v>p105</v>
      </c>
      <c r="B105" s="47" t="s">
        <v>31</v>
      </c>
      <c r="C105" s="48" t="s">
        <v>25</v>
      </c>
      <c r="D105" s="49">
        <v>31.939500000000002</v>
      </c>
      <c r="E105" s="49">
        <v>1.64</v>
      </c>
      <c r="F105" s="52" t="s">
        <v>84</v>
      </c>
    </row>
    <row r="106" spans="1:6" ht="15.95" customHeight="1" outlineLevel="2" x14ac:dyDescent="0.2">
      <c r="A106" s="66" t="str">
        <f t="shared" si="1"/>
        <v>p106</v>
      </c>
      <c r="B106" s="47" t="s">
        <v>32</v>
      </c>
      <c r="C106" s="48" t="s">
        <v>25</v>
      </c>
      <c r="D106" s="49">
        <v>37.159500000000001</v>
      </c>
      <c r="E106" s="49">
        <v>1.7</v>
      </c>
      <c r="F106" s="52" t="s">
        <v>84</v>
      </c>
    </row>
    <row r="107" spans="1:6" ht="15.95" customHeight="1" outlineLevel="2" x14ac:dyDescent="0.2">
      <c r="A107" s="66" t="str">
        <f t="shared" si="1"/>
        <v>p107</v>
      </c>
      <c r="B107" s="47" t="s">
        <v>33</v>
      </c>
      <c r="C107" s="48" t="s">
        <v>25</v>
      </c>
      <c r="D107" s="49">
        <v>38.149500000000003</v>
      </c>
      <c r="E107" s="49">
        <v>1.7</v>
      </c>
      <c r="F107" s="52" t="s">
        <v>84</v>
      </c>
    </row>
    <row r="108" spans="1:6" ht="15.95" customHeight="1" outlineLevel="2" x14ac:dyDescent="0.2">
      <c r="A108" s="66" t="str">
        <f t="shared" si="1"/>
        <v>p108</v>
      </c>
      <c r="B108" s="47" t="s">
        <v>52</v>
      </c>
      <c r="C108" s="48" t="s">
        <v>25</v>
      </c>
      <c r="D108" s="49">
        <v>54.819500000000005</v>
      </c>
      <c r="E108" s="49">
        <v>1.7</v>
      </c>
      <c r="F108" s="52" t="s">
        <v>84</v>
      </c>
    </row>
    <row r="109" spans="1:6" ht="15.95" customHeight="1" outlineLevel="2" x14ac:dyDescent="0.2">
      <c r="A109" s="66" t="str">
        <f t="shared" si="1"/>
        <v>p109</v>
      </c>
      <c r="B109" s="47" t="s">
        <v>53</v>
      </c>
      <c r="C109" s="48" t="s">
        <v>25</v>
      </c>
      <c r="D109" s="49">
        <v>48.209000000000003</v>
      </c>
      <c r="E109" s="49">
        <v>2.2000000000000002</v>
      </c>
      <c r="F109" s="52" t="s">
        <v>84</v>
      </c>
    </row>
    <row r="110" spans="1:6" ht="15.95" customHeight="1" outlineLevel="2" x14ac:dyDescent="0.2">
      <c r="A110" s="66" t="str">
        <f t="shared" si="1"/>
        <v>p110</v>
      </c>
      <c r="B110" s="47" t="s">
        <v>34</v>
      </c>
      <c r="C110" s="48" t="s">
        <v>25</v>
      </c>
      <c r="D110" s="49">
        <v>56.422000000000011</v>
      </c>
      <c r="E110" s="49">
        <v>2.88</v>
      </c>
      <c r="F110" s="52" t="s">
        <v>84</v>
      </c>
    </row>
    <row r="111" spans="1:6" ht="15.95" customHeight="1" outlineLevel="2" x14ac:dyDescent="0.2">
      <c r="A111" s="66" t="str">
        <f t="shared" si="1"/>
        <v>p111</v>
      </c>
      <c r="B111" s="47" t="s">
        <v>35</v>
      </c>
      <c r="C111" s="48" t="s">
        <v>25</v>
      </c>
      <c r="D111" s="49">
        <v>61.25200000000001</v>
      </c>
      <c r="E111" s="49">
        <v>2.88</v>
      </c>
      <c r="F111" s="52" t="s">
        <v>84</v>
      </c>
    </row>
    <row r="112" spans="1:6" ht="15.95" customHeight="1" outlineLevel="2" x14ac:dyDescent="0.2">
      <c r="A112" s="66" t="str">
        <f t="shared" si="1"/>
        <v>p112</v>
      </c>
      <c r="B112" s="47" t="s">
        <v>36</v>
      </c>
      <c r="C112" s="48" t="s">
        <v>25</v>
      </c>
      <c r="D112" s="49">
        <v>73.830000000000013</v>
      </c>
      <c r="E112" s="49">
        <v>2.93</v>
      </c>
      <c r="F112" s="52" t="s">
        <v>84</v>
      </c>
    </row>
    <row r="113" spans="1:6" ht="15.95" customHeight="1" outlineLevel="2" x14ac:dyDescent="0.2">
      <c r="A113" s="66" t="str">
        <f t="shared" si="1"/>
        <v>p113</v>
      </c>
      <c r="B113" s="47" t="s">
        <v>37</v>
      </c>
      <c r="C113" s="48" t="s">
        <v>25</v>
      </c>
      <c r="D113" s="49">
        <v>79.25</v>
      </c>
      <c r="E113" s="49">
        <v>3.23</v>
      </c>
      <c r="F113" s="52" t="s">
        <v>84</v>
      </c>
    </row>
    <row r="114" spans="1:6" ht="15.95" customHeight="1" outlineLevel="2" x14ac:dyDescent="0.2">
      <c r="A114" s="66" t="str">
        <f t="shared" si="1"/>
        <v>p114</v>
      </c>
      <c r="B114" s="47" t="s">
        <v>38</v>
      </c>
      <c r="C114" s="48" t="s">
        <v>25</v>
      </c>
      <c r="D114" s="49">
        <v>84.40100000000001</v>
      </c>
      <c r="E114" s="49">
        <v>3.55</v>
      </c>
      <c r="F114" s="52" t="s">
        <v>84</v>
      </c>
    </row>
    <row r="115" spans="1:6" ht="15.95" customHeight="1" outlineLevel="2" x14ac:dyDescent="0.2">
      <c r="A115" s="66" t="str">
        <f t="shared" si="1"/>
        <v>p115</v>
      </c>
      <c r="B115" s="47" t="s">
        <v>54</v>
      </c>
      <c r="C115" s="48" t="s">
        <v>25</v>
      </c>
      <c r="D115" s="49">
        <v>57.022000000000006</v>
      </c>
      <c r="E115" s="49">
        <v>2.83</v>
      </c>
      <c r="F115" s="52" t="s">
        <v>84</v>
      </c>
    </row>
    <row r="116" spans="1:6" ht="15.95" customHeight="1" outlineLevel="2" x14ac:dyDescent="0.2">
      <c r="A116" s="66" t="str">
        <f t="shared" si="1"/>
        <v>p116</v>
      </c>
      <c r="B116" s="47" t="s">
        <v>39</v>
      </c>
      <c r="C116" s="48" t="s">
        <v>25</v>
      </c>
      <c r="D116" s="49">
        <v>54.024500000000003</v>
      </c>
      <c r="E116" s="49">
        <v>2.64</v>
      </c>
      <c r="F116" s="52" t="s">
        <v>84</v>
      </c>
    </row>
    <row r="117" spans="1:6" ht="15.95" customHeight="1" outlineLevel="2" x14ac:dyDescent="0.2">
      <c r="A117" s="66" t="str">
        <f t="shared" si="1"/>
        <v>p117</v>
      </c>
      <c r="B117" s="47" t="s">
        <v>67</v>
      </c>
      <c r="C117" s="48" t="s">
        <v>25</v>
      </c>
      <c r="D117" s="49">
        <v>58.853500000000004</v>
      </c>
      <c r="E117" s="49">
        <v>2.37</v>
      </c>
      <c r="F117" s="52" t="s">
        <v>84</v>
      </c>
    </row>
    <row r="118" spans="1:6" ht="15.95" customHeight="1" outlineLevel="2" x14ac:dyDescent="0.2">
      <c r="A118" s="66" t="str">
        <f t="shared" si="1"/>
        <v>p118</v>
      </c>
      <c r="B118" s="47" t="s">
        <v>68</v>
      </c>
      <c r="C118" s="48" t="s">
        <v>25</v>
      </c>
      <c r="D118" s="49">
        <v>57.6935</v>
      </c>
      <c r="E118" s="49">
        <v>2.37</v>
      </c>
      <c r="F118" s="52" t="s">
        <v>84</v>
      </c>
    </row>
    <row r="119" spans="1:6" ht="15.95" customHeight="1" outlineLevel="2" x14ac:dyDescent="0.2">
      <c r="A119" s="66" t="str">
        <f t="shared" si="1"/>
        <v>p119</v>
      </c>
      <c r="B119" s="47" t="s">
        <v>55</v>
      </c>
      <c r="C119" s="48" t="s">
        <v>25</v>
      </c>
      <c r="D119" s="49">
        <v>80.747000000000014</v>
      </c>
      <c r="E119" s="49">
        <v>3</v>
      </c>
      <c r="F119" s="52" t="s">
        <v>84</v>
      </c>
    </row>
    <row r="120" spans="1:6" ht="15.95" customHeight="1" outlineLevel="2" x14ac:dyDescent="0.2">
      <c r="A120" s="66" t="str">
        <f t="shared" si="1"/>
        <v>p120</v>
      </c>
      <c r="B120" s="47" t="s">
        <v>56</v>
      </c>
      <c r="C120" s="48" t="s">
        <v>25</v>
      </c>
      <c r="D120" s="49">
        <v>87.747000000000014</v>
      </c>
      <c r="E120" s="49">
        <v>3</v>
      </c>
      <c r="F120" s="52" t="s">
        <v>84</v>
      </c>
    </row>
    <row r="121" spans="1:6" ht="15.95" customHeight="1" outlineLevel="2" x14ac:dyDescent="0.2">
      <c r="A121" s="66" t="str">
        <f t="shared" si="1"/>
        <v>p121</v>
      </c>
      <c r="B121" s="47" t="s">
        <v>57</v>
      </c>
      <c r="C121" s="48" t="s">
        <v>25</v>
      </c>
      <c r="D121" s="49">
        <v>90.317000000000007</v>
      </c>
      <c r="E121" s="49">
        <v>3</v>
      </c>
      <c r="F121" s="52" t="s">
        <v>84</v>
      </c>
    </row>
    <row r="122" spans="1:6" ht="15.95" customHeight="1" outlineLevel="1" x14ac:dyDescent="0.2">
      <c r="A122" s="51">
        <v>0</v>
      </c>
      <c r="B122" s="44" t="s">
        <v>42</v>
      </c>
      <c r="C122" s="51"/>
      <c r="D122" s="44"/>
      <c r="E122" s="45"/>
      <c r="F122" s="51"/>
    </row>
    <row r="123" spans="1:6" ht="15.95" customHeight="1" outlineLevel="2" x14ac:dyDescent="0.2">
      <c r="A123" s="66" t="str">
        <f t="shared" si="1"/>
        <v>p123</v>
      </c>
      <c r="B123" s="47" t="s">
        <v>43</v>
      </c>
      <c r="C123" s="48" t="s">
        <v>25</v>
      </c>
      <c r="D123" s="49">
        <v>83.295500000000004</v>
      </c>
      <c r="E123" s="49">
        <v>3.52</v>
      </c>
      <c r="F123" s="52" t="s">
        <v>84</v>
      </c>
    </row>
    <row r="124" spans="1:6" ht="15.95" customHeight="1" outlineLevel="2" x14ac:dyDescent="0.2">
      <c r="A124" s="66" t="str">
        <f t="shared" si="1"/>
        <v>p124</v>
      </c>
      <c r="B124" s="47" t="s">
        <v>45</v>
      </c>
      <c r="C124" s="48" t="s">
        <v>25</v>
      </c>
      <c r="D124" s="49">
        <v>87.155500000000004</v>
      </c>
      <c r="E124" s="49">
        <v>3.52</v>
      </c>
      <c r="F124" s="52" t="s">
        <v>84</v>
      </c>
    </row>
    <row r="125" spans="1:6" ht="15.95" customHeight="1" outlineLevel="2" x14ac:dyDescent="0.2">
      <c r="A125" s="66" t="str">
        <f t="shared" si="1"/>
        <v>p125</v>
      </c>
      <c r="B125" s="47" t="s">
        <v>44</v>
      </c>
      <c r="C125" s="48" t="s">
        <v>25</v>
      </c>
      <c r="D125" s="49">
        <v>88.115000000000009</v>
      </c>
      <c r="E125" s="49">
        <v>4</v>
      </c>
      <c r="F125" s="52" t="s">
        <v>84</v>
      </c>
    </row>
    <row r="126" spans="1:6" ht="15.95" customHeight="1" outlineLevel="2" x14ac:dyDescent="0.2">
      <c r="A126" s="66" t="str">
        <f t="shared" si="1"/>
        <v>p126</v>
      </c>
      <c r="B126" s="47" t="s">
        <v>46</v>
      </c>
      <c r="C126" s="48" t="s">
        <v>25</v>
      </c>
      <c r="D126" s="49">
        <v>91.975000000000009</v>
      </c>
      <c r="E126" s="49">
        <v>4</v>
      </c>
      <c r="F126" s="52" t="s">
        <v>84</v>
      </c>
    </row>
    <row r="127" spans="1:6" ht="15.95" customHeight="1" outlineLevel="2" x14ac:dyDescent="0.2">
      <c r="A127" s="66" t="str">
        <f t="shared" si="1"/>
        <v>p127</v>
      </c>
      <c r="B127" s="47" t="s">
        <v>47</v>
      </c>
      <c r="C127" s="48" t="s">
        <v>25</v>
      </c>
      <c r="D127" s="49">
        <v>84.305499999999995</v>
      </c>
      <c r="E127" s="49">
        <v>3.52</v>
      </c>
      <c r="F127" s="52" t="s">
        <v>84</v>
      </c>
    </row>
    <row r="128" spans="1:6" ht="15.95" customHeight="1" outlineLevel="2" x14ac:dyDescent="0.2">
      <c r="A128" s="66" t="str">
        <f t="shared" si="1"/>
        <v>p128</v>
      </c>
      <c r="B128" s="47" t="s">
        <v>48</v>
      </c>
      <c r="C128" s="48" t="s">
        <v>25</v>
      </c>
      <c r="D128" s="49">
        <v>89.525499999999994</v>
      </c>
      <c r="E128" s="49">
        <v>3.52</v>
      </c>
      <c r="F128" s="52" t="s">
        <v>84</v>
      </c>
    </row>
    <row r="129" spans="1:6" ht="15.95" customHeight="1" outlineLevel="2" x14ac:dyDescent="0.2">
      <c r="A129" s="66" t="str">
        <f t="shared" si="1"/>
        <v>p129</v>
      </c>
      <c r="B129" s="47" t="s">
        <v>49</v>
      </c>
      <c r="C129" s="48" t="s">
        <v>25</v>
      </c>
      <c r="D129" s="49">
        <v>79.220000000000013</v>
      </c>
      <c r="E129" s="49">
        <v>3.13</v>
      </c>
      <c r="F129" s="52" t="s">
        <v>84</v>
      </c>
    </row>
    <row r="130" spans="1:6" ht="15.95" customHeight="1" outlineLevel="2" x14ac:dyDescent="0.2">
      <c r="A130" s="66" t="str">
        <f t="shared" ref="A130:A193" si="2">CONCATENATE("p",ROW())</f>
        <v>p130</v>
      </c>
      <c r="B130" s="47" t="s">
        <v>60</v>
      </c>
      <c r="C130" s="48" t="s">
        <v>25</v>
      </c>
      <c r="D130" s="49">
        <v>90.966500000000011</v>
      </c>
      <c r="E130" s="49">
        <v>3.67</v>
      </c>
      <c r="F130" s="52" t="s">
        <v>84</v>
      </c>
    </row>
    <row r="131" spans="1:6" ht="15.95" customHeight="1" outlineLevel="2" x14ac:dyDescent="0.2">
      <c r="A131" s="66" t="str">
        <f t="shared" si="2"/>
        <v>p131</v>
      </c>
      <c r="B131" s="47" t="s">
        <v>61</v>
      </c>
      <c r="C131" s="48" t="s">
        <v>25</v>
      </c>
      <c r="D131" s="49">
        <v>116.57900000000001</v>
      </c>
      <c r="E131" s="49">
        <v>4</v>
      </c>
      <c r="F131" s="52" t="s">
        <v>84</v>
      </c>
    </row>
    <row r="132" spans="1:6" ht="15.95" customHeight="1" outlineLevel="2" x14ac:dyDescent="0.2">
      <c r="A132" s="66" t="str">
        <f t="shared" si="2"/>
        <v>p132</v>
      </c>
      <c r="B132" s="47" t="s">
        <v>62</v>
      </c>
      <c r="C132" s="48" t="s">
        <v>25</v>
      </c>
      <c r="D132" s="49">
        <v>122.58900000000001</v>
      </c>
      <c r="E132" s="49">
        <v>4</v>
      </c>
      <c r="F132" s="52" t="s">
        <v>84</v>
      </c>
    </row>
    <row r="133" spans="1:6" ht="15.95" customHeight="1" outlineLevel="2" x14ac:dyDescent="0.2">
      <c r="A133" s="66" t="str">
        <f t="shared" si="2"/>
        <v>p133</v>
      </c>
      <c r="B133" s="47" t="s">
        <v>63</v>
      </c>
      <c r="C133" s="48" t="s">
        <v>25</v>
      </c>
      <c r="D133" s="49">
        <v>126.149</v>
      </c>
      <c r="E133" s="49">
        <v>4</v>
      </c>
      <c r="F133" s="52" t="s">
        <v>84</v>
      </c>
    </row>
    <row r="134" spans="1:6" ht="15.95" customHeight="1" outlineLevel="2" x14ac:dyDescent="0.2">
      <c r="A134" s="66" t="str">
        <f t="shared" si="2"/>
        <v>p134</v>
      </c>
      <c r="B134" s="47" t="s">
        <v>70</v>
      </c>
      <c r="C134" s="48" t="s">
        <v>25</v>
      </c>
      <c r="D134" s="49">
        <v>96.115500000000011</v>
      </c>
      <c r="E134" s="49">
        <v>3.4</v>
      </c>
      <c r="F134" s="52" t="s">
        <v>84</v>
      </c>
    </row>
    <row r="135" spans="1:6" ht="15.95" customHeight="1" outlineLevel="2" x14ac:dyDescent="0.2">
      <c r="A135" s="66" t="str">
        <f t="shared" si="2"/>
        <v>p135</v>
      </c>
      <c r="B135" s="47" t="s">
        <v>71</v>
      </c>
      <c r="C135" s="48" t="s">
        <v>25</v>
      </c>
      <c r="D135" s="49">
        <v>97.595500000000015</v>
      </c>
      <c r="E135" s="49">
        <v>3.4</v>
      </c>
      <c r="F135" s="52" t="s">
        <v>84</v>
      </c>
    </row>
    <row r="136" spans="1:6" ht="15.95" customHeight="1" x14ac:dyDescent="0.25">
      <c r="A136" s="56">
        <v>0</v>
      </c>
      <c r="B136" s="61" t="s">
        <v>72</v>
      </c>
      <c r="C136" s="131"/>
      <c r="D136" s="58"/>
      <c r="E136" s="59"/>
      <c r="F136" s="60"/>
    </row>
    <row r="137" spans="1:6" ht="15.95" customHeight="1" outlineLevel="1" x14ac:dyDescent="0.2">
      <c r="A137" s="51">
        <v>0</v>
      </c>
      <c r="B137" s="44" t="s">
        <v>24</v>
      </c>
      <c r="C137" s="51"/>
      <c r="D137" s="44"/>
      <c r="E137" s="45"/>
      <c r="F137" s="51"/>
    </row>
    <row r="138" spans="1:6" ht="15.95" customHeight="1" outlineLevel="2" x14ac:dyDescent="0.2">
      <c r="A138" s="66" t="str">
        <f t="shared" si="2"/>
        <v>p138</v>
      </c>
      <c r="B138" s="47" t="s">
        <v>24</v>
      </c>
      <c r="C138" s="48" t="s">
        <v>25</v>
      </c>
      <c r="D138" s="49">
        <v>17.401</v>
      </c>
      <c r="E138" s="49">
        <v>1.68</v>
      </c>
      <c r="F138" s="52" t="s">
        <v>84</v>
      </c>
    </row>
    <row r="139" spans="1:6" ht="15.95" customHeight="1" outlineLevel="1" x14ac:dyDescent="0.2">
      <c r="A139" s="51">
        <v>0</v>
      </c>
      <c r="B139" s="44" t="s">
        <v>26</v>
      </c>
      <c r="C139" s="51"/>
      <c r="D139" s="44"/>
      <c r="E139" s="45"/>
      <c r="F139" s="51"/>
    </row>
    <row r="140" spans="1:6" ht="15.95" customHeight="1" outlineLevel="2" x14ac:dyDescent="0.2">
      <c r="A140" s="66" t="str">
        <f t="shared" si="2"/>
        <v>p140</v>
      </c>
      <c r="B140" s="47" t="s">
        <v>27</v>
      </c>
      <c r="C140" s="48" t="s">
        <v>25</v>
      </c>
      <c r="D140" s="49">
        <v>20.65</v>
      </c>
      <c r="E140" s="49">
        <v>1.54</v>
      </c>
      <c r="F140" s="52" t="s">
        <v>84</v>
      </c>
    </row>
    <row r="141" spans="1:6" ht="15.95" customHeight="1" outlineLevel="2" x14ac:dyDescent="0.2">
      <c r="A141" s="66" t="str">
        <f t="shared" si="2"/>
        <v>p141</v>
      </c>
      <c r="B141" s="47" t="s">
        <v>28</v>
      </c>
      <c r="C141" s="48" t="s">
        <v>25</v>
      </c>
      <c r="D141" s="49">
        <v>29.946999999999996</v>
      </c>
      <c r="E141" s="49">
        <v>2.2000000000000002</v>
      </c>
      <c r="F141" s="52" t="s">
        <v>84</v>
      </c>
    </row>
    <row r="142" spans="1:6" ht="15.95" customHeight="1" outlineLevel="2" x14ac:dyDescent="0.2">
      <c r="A142" s="66" t="str">
        <f t="shared" si="2"/>
        <v>p142</v>
      </c>
      <c r="B142" s="47" t="s">
        <v>29</v>
      </c>
      <c r="C142" s="48" t="s">
        <v>25</v>
      </c>
      <c r="D142" s="49">
        <v>26.06</v>
      </c>
      <c r="E142" s="49">
        <v>1.6</v>
      </c>
      <c r="F142" s="52" t="s">
        <v>84</v>
      </c>
    </row>
    <row r="143" spans="1:6" ht="15.95" customHeight="1" outlineLevel="2" x14ac:dyDescent="0.2">
      <c r="A143" s="66" t="str">
        <f t="shared" si="2"/>
        <v>p143</v>
      </c>
      <c r="B143" s="47" t="s">
        <v>51</v>
      </c>
      <c r="C143" s="48" t="s">
        <v>25</v>
      </c>
      <c r="D143" s="49">
        <v>35.356999999999999</v>
      </c>
      <c r="E143" s="49">
        <v>2.25</v>
      </c>
      <c r="F143" s="52" t="s">
        <v>84</v>
      </c>
    </row>
    <row r="144" spans="1:6" ht="15.95" customHeight="1" outlineLevel="2" x14ac:dyDescent="0.2">
      <c r="A144" s="66" t="str">
        <f t="shared" si="2"/>
        <v>p144</v>
      </c>
      <c r="B144" s="47" t="s">
        <v>31</v>
      </c>
      <c r="C144" s="48" t="s">
        <v>25</v>
      </c>
      <c r="D144" s="49">
        <v>20.689999999999998</v>
      </c>
      <c r="E144" s="49">
        <v>1.54</v>
      </c>
      <c r="F144" s="52" t="s">
        <v>84</v>
      </c>
    </row>
    <row r="145" spans="1:6" ht="15.95" customHeight="1" outlineLevel="2" x14ac:dyDescent="0.2">
      <c r="A145" s="66" t="str">
        <f t="shared" si="2"/>
        <v>p145</v>
      </c>
      <c r="B145" s="47" t="s">
        <v>32</v>
      </c>
      <c r="C145" s="48" t="s">
        <v>25</v>
      </c>
      <c r="D145" s="49">
        <v>27.75</v>
      </c>
      <c r="E145" s="49">
        <v>1.6</v>
      </c>
      <c r="F145" s="52" t="s">
        <v>84</v>
      </c>
    </row>
    <row r="146" spans="1:6" ht="15.95" customHeight="1" outlineLevel="2" x14ac:dyDescent="0.2">
      <c r="A146" s="66" t="str">
        <f t="shared" si="2"/>
        <v>p146</v>
      </c>
      <c r="B146" s="47" t="s">
        <v>33</v>
      </c>
      <c r="C146" s="48" t="s">
        <v>25</v>
      </c>
      <c r="D146" s="49">
        <v>30.44</v>
      </c>
      <c r="E146" s="49">
        <v>1.6</v>
      </c>
      <c r="F146" s="52" t="s">
        <v>84</v>
      </c>
    </row>
    <row r="147" spans="1:6" ht="15.95" customHeight="1" outlineLevel="2" x14ac:dyDescent="0.2">
      <c r="A147" s="66" t="str">
        <f t="shared" si="2"/>
        <v>p147</v>
      </c>
      <c r="B147" s="47" t="s">
        <v>52</v>
      </c>
      <c r="C147" s="48" t="s">
        <v>25</v>
      </c>
      <c r="D147" s="49">
        <v>49.98</v>
      </c>
      <c r="E147" s="49">
        <v>1.6</v>
      </c>
      <c r="F147" s="52" t="s">
        <v>84</v>
      </c>
    </row>
    <row r="148" spans="1:6" ht="15.95" customHeight="1" outlineLevel="2" x14ac:dyDescent="0.2">
      <c r="A148" s="66" t="str">
        <f t="shared" si="2"/>
        <v>p148</v>
      </c>
      <c r="B148" s="47" t="s">
        <v>53</v>
      </c>
      <c r="C148" s="48" t="s">
        <v>25</v>
      </c>
      <c r="D148" s="49">
        <v>45.001999999999995</v>
      </c>
      <c r="E148" s="49">
        <v>1.75</v>
      </c>
      <c r="F148" s="52" t="s">
        <v>84</v>
      </c>
    </row>
    <row r="149" spans="1:6" ht="15.95" customHeight="1" outlineLevel="2" x14ac:dyDescent="0.2">
      <c r="A149" s="66" t="str">
        <f t="shared" si="2"/>
        <v>p149</v>
      </c>
      <c r="B149" s="47" t="s">
        <v>34</v>
      </c>
      <c r="C149" s="48" t="s">
        <v>25</v>
      </c>
      <c r="D149" s="49">
        <v>31.069999999999997</v>
      </c>
      <c r="E149" s="49">
        <v>2.73</v>
      </c>
      <c r="F149" s="52" t="s">
        <v>84</v>
      </c>
    </row>
    <row r="150" spans="1:6" ht="15.95" customHeight="1" outlineLevel="2" x14ac:dyDescent="0.2">
      <c r="A150" s="66" t="str">
        <f t="shared" si="2"/>
        <v>p150</v>
      </c>
      <c r="B150" s="47" t="s">
        <v>35</v>
      </c>
      <c r="C150" s="48" t="s">
        <v>25</v>
      </c>
      <c r="D150" s="49">
        <v>43.819999999999993</v>
      </c>
      <c r="E150" s="49">
        <v>2.73</v>
      </c>
      <c r="F150" s="52" t="s">
        <v>84</v>
      </c>
    </row>
    <row r="151" spans="1:6" ht="15.95" customHeight="1" outlineLevel="2" x14ac:dyDescent="0.2">
      <c r="A151" s="66" t="str">
        <f t="shared" si="2"/>
        <v>p151</v>
      </c>
      <c r="B151" s="47" t="s">
        <v>54</v>
      </c>
      <c r="C151" s="48" t="s">
        <v>25</v>
      </c>
      <c r="D151" s="49">
        <v>35.379999999999995</v>
      </c>
      <c r="E151" s="49">
        <v>2.84</v>
      </c>
      <c r="F151" s="52" t="s">
        <v>84</v>
      </c>
    </row>
    <row r="152" spans="1:6" ht="15.95" customHeight="1" outlineLevel="2" x14ac:dyDescent="0.2">
      <c r="A152" s="66" t="str">
        <f t="shared" si="2"/>
        <v>p152</v>
      </c>
      <c r="B152" s="47" t="s">
        <v>39</v>
      </c>
      <c r="C152" s="48" t="s">
        <v>25</v>
      </c>
      <c r="D152" s="49">
        <v>27.976500000000001</v>
      </c>
      <c r="E152" s="49">
        <v>2.37</v>
      </c>
      <c r="F152" s="52" t="s">
        <v>84</v>
      </c>
    </row>
    <row r="153" spans="1:6" ht="15.95" customHeight="1" outlineLevel="2" x14ac:dyDescent="0.2">
      <c r="A153" s="66" t="str">
        <f t="shared" si="2"/>
        <v>p153</v>
      </c>
      <c r="B153" s="47" t="s">
        <v>40</v>
      </c>
      <c r="C153" s="48" t="s">
        <v>25</v>
      </c>
      <c r="D153" s="49">
        <v>27.83</v>
      </c>
      <c r="E153" s="49">
        <v>2.1</v>
      </c>
      <c r="F153" s="52" t="s">
        <v>84</v>
      </c>
    </row>
    <row r="154" spans="1:6" ht="15.95" customHeight="1" outlineLevel="2" x14ac:dyDescent="0.2">
      <c r="A154" s="66" t="str">
        <f t="shared" si="2"/>
        <v>p154</v>
      </c>
      <c r="B154" s="47" t="s">
        <v>68</v>
      </c>
      <c r="C154" s="48" t="s">
        <v>25</v>
      </c>
      <c r="D154" s="49">
        <v>28.36</v>
      </c>
      <c r="E154" s="49">
        <v>2.1</v>
      </c>
      <c r="F154" s="52" t="s">
        <v>84</v>
      </c>
    </row>
    <row r="155" spans="1:6" ht="15.95" customHeight="1" outlineLevel="2" x14ac:dyDescent="0.2">
      <c r="A155" s="66" t="str">
        <f t="shared" si="2"/>
        <v>p155</v>
      </c>
      <c r="B155" s="47" t="s">
        <v>55</v>
      </c>
      <c r="C155" s="48" t="s">
        <v>25</v>
      </c>
      <c r="D155" s="49">
        <v>54.208999999999996</v>
      </c>
      <c r="E155" s="49">
        <v>2.73</v>
      </c>
      <c r="F155" s="52" t="s">
        <v>84</v>
      </c>
    </row>
    <row r="156" spans="1:6" ht="15.95" customHeight="1" outlineLevel="2" x14ac:dyDescent="0.2">
      <c r="A156" s="66" t="str">
        <f t="shared" si="2"/>
        <v>p156</v>
      </c>
      <c r="B156" s="47" t="s">
        <v>56</v>
      </c>
      <c r="C156" s="48" t="s">
        <v>25</v>
      </c>
      <c r="D156" s="49">
        <v>66.328999999999994</v>
      </c>
      <c r="E156" s="49">
        <v>2.73</v>
      </c>
      <c r="F156" s="52" t="s">
        <v>84</v>
      </c>
    </row>
    <row r="157" spans="1:6" ht="15.95" customHeight="1" outlineLevel="2" x14ac:dyDescent="0.2">
      <c r="A157" s="66" t="str">
        <f t="shared" si="2"/>
        <v>p157</v>
      </c>
      <c r="B157" s="47" t="s">
        <v>57</v>
      </c>
      <c r="C157" s="48" t="s">
        <v>25</v>
      </c>
      <c r="D157" s="49">
        <v>69.778999999999996</v>
      </c>
      <c r="E157" s="49">
        <v>2.73</v>
      </c>
      <c r="F157" s="52" t="s">
        <v>84</v>
      </c>
    </row>
    <row r="158" spans="1:6" ht="15.95" customHeight="1" outlineLevel="1" x14ac:dyDescent="0.2">
      <c r="A158" s="51">
        <v>0</v>
      </c>
      <c r="B158" s="44" t="s">
        <v>42</v>
      </c>
      <c r="C158" s="51"/>
      <c r="D158" s="44"/>
      <c r="E158" s="45"/>
      <c r="F158" s="51"/>
    </row>
    <row r="159" spans="1:6" ht="15.95" customHeight="1" outlineLevel="2" x14ac:dyDescent="0.2">
      <c r="A159" s="66" t="str">
        <f t="shared" si="2"/>
        <v>p159</v>
      </c>
      <c r="B159" s="47" t="s">
        <v>43</v>
      </c>
      <c r="C159" s="48" t="s">
        <v>25</v>
      </c>
      <c r="D159" s="49">
        <v>51.425999999999995</v>
      </c>
      <c r="E159" s="49">
        <v>3.47</v>
      </c>
      <c r="F159" s="52" t="s">
        <v>84</v>
      </c>
    </row>
    <row r="160" spans="1:6" ht="15.95" customHeight="1" outlineLevel="2" x14ac:dyDescent="0.2">
      <c r="A160" s="66" t="str">
        <f t="shared" si="2"/>
        <v>p160</v>
      </c>
      <c r="B160" s="47" t="s">
        <v>45</v>
      </c>
      <c r="C160" s="48" t="s">
        <v>25</v>
      </c>
      <c r="D160" s="49">
        <v>58.555999999999997</v>
      </c>
      <c r="E160" s="49">
        <v>3.47</v>
      </c>
      <c r="F160" s="52" t="s">
        <v>84</v>
      </c>
    </row>
    <row r="161" spans="1:6" ht="15.95" customHeight="1" outlineLevel="2" x14ac:dyDescent="0.2">
      <c r="A161" s="66" t="str">
        <f t="shared" si="2"/>
        <v>p161</v>
      </c>
      <c r="B161" s="47" t="s">
        <v>44</v>
      </c>
      <c r="C161" s="48" t="s">
        <v>25</v>
      </c>
      <c r="D161" s="49">
        <v>60.211999999999996</v>
      </c>
      <c r="E161" s="49">
        <v>3.84</v>
      </c>
      <c r="F161" s="52" t="s">
        <v>84</v>
      </c>
    </row>
    <row r="162" spans="1:6" ht="15.95" customHeight="1" outlineLevel="2" x14ac:dyDescent="0.2">
      <c r="A162" s="66" t="str">
        <f t="shared" si="2"/>
        <v>p162</v>
      </c>
      <c r="B162" s="47" t="s">
        <v>46</v>
      </c>
      <c r="C162" s="48" t="s">
        <v>25</v>
      </c>
      <c r="D162" s="49">
        <v>67.341999999999999</v>
      </c>
      <c r="E162" s="49">
        <v>3.84</v>
      </c>
      <c r="F162" s="52" t="s">
        <v>84</v>
      </c>
    </row>
    <row r="163" spans="1:6" ht="15.95" customHeight="1" outlineLevel="2" x14ac:dyDescent="0.2">
      <c r="A163" s="66" t="str">
        <f t="shared" si="2"/>
        <v>p163</v>
      </c>
      <c r="B163" s="47" t="s">
        <v>47</v>
      </c>
      <c r="C163" s="48" t="s">
        <v>25</v>
      </c>
      <c r="D163" s="49">
        <v>51.475999999999999</v>
      </c>
      <c r="E163" s="49">
        <v>3.47</v>
      </c>
      <c r="F163" s="52" t="s">
        <v>84</v>
      </c>
    </row>
    <row r="164" spans="1:6" ht="15.95" customHeight="1" outlineLevel="2" x14ac:dyDescent="0.2">
      <c r="A164" s="66" t="str">
        <f t="shared" si="2"/>
        <v>p164</v>
      </c>
      <c r="B164" s="47" t="s">
        <v>48</v>
      </c>
      <c r="C164" s="48" t="s">
        <v>25</v>
      </c>
      <c r="D164" s="49">
        <v>58.536000000000001</v>
      </c>
      <c r="E164" s="49">
        <v>3.47</v>
      </c>
      <c r="F164" s="52" t="s">
        <v>84</v>
      </c>
    </row>
    <row r="165" spans="1:6" ht="15.95" customHeight="1" outlineLevel="2" x14ac:dyDescent="0.2">
      <c r="A165" s="66" t="str">
        <f t="shared" si="2"/>
        <v>p165</v>
      </c>
      <c r="B165" s="47" t="s">
        <v>49</v>
      </c>
      <c r="C165" s="48" t="s">
        <v>25</v>
      </c>
      <c r="D165" s="49">
        <v>43.319999999999993</v>
      </c>
      <c r="E165" s="49">
        <v>2.98</v>
      </c>
      <c r="F165" s="52" t="s">
        <v>84</v>
      </c>
    </row>
    <row r="166" spans="1:6" ht="15.95" customHeight="1" outlineLevel="2" x14ac:dyDescent="0.2">
      <c r="A166" s="66" t="str">
        <f t="shared" si="2"/>
        <v>p166</v>
      </c>
      <c r="B166" s="47" t="s">
        <v>60</v>
      </c>
      <c r="C166" s="48" t="s">
        <v>25</v>
      </c>
      <c r="D166" s="49">
        <v>61.706536999999997</v>
      </c>
      <c r="E166" s="49">
        <v>4.24</v>
      </c>
      <c r="F166" s="52" t="s">
        <v>84</v>
      </c>
    </row>
    <row r="167" spans="1:6" ht="15.95" customHeight="1" outlineLevel="2" x14ac:dyDescent="0.2">
      <c r="A167" s="66" t="str">
        <f t="shared" si="2"/>
        <v>p167</v>
      </c>
      <c r="B167" s="47" t="s">
        <v>61</v>
      </c>
      <c r="C167" s="48" t="s">
        <v>25</v>
      </c>
      <c r="D167" s="49">
        <v>87.948999999999998</v>
      </c>
      <c r="E167" s="49">
        <v>4.5999999999999996</v>
      </c>
      <c r="F167" s="52" t="s">
        <v>84</v>
      </c>
    </row>
    <row r="168" spans="1:6" ht="15.95" customHeight="1" outlineLevel="2" x14ac:dyDescent="0.2">
      <c r="A168" s="66" t="str">
        <f t="shared" si="2"/>
        <v>p168</v>
      </c>
      <c r="B168" s="47" t="s">
        <v>62</v>
      </c>
      <c r="C168" s="48" t="s">
        <v>25</v>
      </c>
      <c r="D168" s="49">
        <v>99.34899999999999</v>
      </c>
      <c r="E168" s="49">
        <v>4.5999999999999996</v>
      </c>
      <c r="F168" s="52" t="s">
        <v>84</v>
      </c>
    </row>
    <row r="169" spans="1:6" ht="15.95" customHeight="1" outlineLevel="2" x14ac:dyDescent="0.2">
      <c r="A169" s="66" t="str">
        <f t="shared" si="2"/>
        <v>p169</v>
      </c>
      <c r="B169" s="47" t="s">
        <v>63</v>
      </c>
      <c r="C169" s="48" t="s">
        <v>25</v>
      </c>
      <c r="D169" s="49">
        <v>103.51900000000001</v>
      </c>
      <c r="E169" s="49">
        <v>4.5999999999999996</v>
      </c>
      <c r="F169" s="52" t="s">
        <v>84</v>
      </c>
    </row>
    <row r="170" spans="1:6" ht="15.95" customHeight="1" outlineLevel="2" x14ac:dyDescent="0.2">
      <c r="A170" s="66" t="str">
        <f t="shared" si="2"/>
        <v>p170</v>
      </c>
      <c r="B170" s="47" t="s">
        <v>64</v>
      </c>
      <c r="C170" s="48" t="s">
        <v>25</v>
      </c>
      <c r="D170" s="49">
        <v>67.145499999999998</v>
      </c>
      <c r="E170" s="49">
        <v>3.97</v>
      </c>
      <c r="F170" s="52" t="s">
        <v>84</v>
      </c>
    </row>
    <row r="171" spans="1:6" ht="15.95" customHeight="1" outlineLevel="2" x14ac:dyDescent="0.2">
      <c r="A171" s="66" t="str">
        <f t="shared" si="2"/>
        <v>p171</v>
      </c>
      <c r="B171" s="47" t="s">
        <v>65</v>
      </c>
      <c r="C171" s="48" t="s">
        <v>25</v>
      </c>
      <c r="D171" s="49">
        <v>67.6755</v>
      </c>
      <c r="E171" s="49">
        <v>3.97</v>
      </c>
      <c r="F171" s="52" t="s">
        <v>84</v>
      </c>
    </row>
    <row r="172" spans="1:6" ht="15.95" customHeight="1" x14ac:dyDescent="0.25">
      <c r="A172" s="56">
        <v>0</v>
      </c>
      <c r="B172" s="53" t="s">
        <v>73</v>
      </c>
      <c r="C172" s="54"/>
      <c r="D172" s="54"/>
      <c r="E172" s="55"/>
      <c r="F172" s="60"/>
    </row>
    <row r="173" spans="1:6" ht="15.95" customHeight="1" outlineLevel="1" x14ac:dyDescent="0.2">
      <c r="A173" s="51">
        <v>0</v>
      </c>
      <c r="B173" s="44" t="s">
        <v>24</v>
      </c>
      <c r="C173" s="51"/>
      <c r="D173" s="44"/>
      <c r="E173" s="45"/>
      <c r="F173" s="51"/>
    </row>
    <row r="174" spans="1:6" ht="15.95" customHeight="1" outlineLevel="2" x14ac:dyDescent="0.2">
      <c r="A174" s="66" t="str">
        <f t="shared" si="2"/>
        <v>p174</v>
      </c>
      <c r="B174" s="47" t="s">
        <v>24</v>
      </c>
      <c r="C174" s="48" t="s">
        <v>25</v>
      </c>
      <c r="D174" s="49">
        <v>12.421840000000001</v>
      </c>
      <c r="E174" s="49">
        <v>1.96</v>
      </c>
      <c r="F174" s="52" t="s">
        <v>84</v>
      </c>
    </row>
    <row r="175" spans="1:6" ht="15.95" customHeight="1" outlineLevel="1" x14ac:dyDescent="0.2">
      <c r="A175" s="51">
        <v>0</v>
      </c>
      <c r="B175" s="44" t="s">
        <v>26</v>
      </c>
      <c r="C175" s="51"/>
      <c r="D175" s="44"/>
      <c r="E175" s="45"/>
      <c r="F175" s="51"/>
    </row>
    <row r="176" spans="1:6" ht="15.95" customHeight="1" outlineLevel="2" x14ac:dyDescent="0.2">
      <c r="A176" s="66" t="str">
        <f t="shared" si="2"/>
        <v>p176</v>
      </c>
      <c r="B176" s="47" t="s">
        <v>27</v>
      </c>
      <c r="C176" s="48" t="s">
        <v>25</v>
      </c>
      <c r="D176" s="49">
        <v>37.440780000000004</v>
      </c>
      <c r="E176" s="49">
        <v>1.96</v>
      </c>
      <c r="F176" s="52" t="s">
        <v>84</v>
      </c>
    </row>
    <row r="177" spans="1:6" ht="15.95" customHeight="1" outlineLevel="2" x14ac:dyDescent="0.2">
      <c r="A177" s="66" t="str">
        <f t="shared" si="2"/>
        <v>p177</v>
      </c>
      <c r="B177" s="47" t="s">
        <v>28</v>
      </c>
      <c r="C177" s="48" t="s">
        <v>25</v>
      </c>
      <c r="D177" s="49">
        <v>43.433399999999999</v>
      </c>
      <c r="E177" s="49">
        <v>2.4700000000000002</v>
      </c>
      <c r="F177" s="52" t="s">
        <v>84</v>
      </c>
    </row>
    <row r="178" spans="1:6" ht="15.95" customHeight="1" outlineLevel="2" x14ac:dyDescent="0.2">
      <c r="A178" s="66" t="str">
        <f t="shared" si="2"/>
        <v>p178</v>
      </c>
      <c r="B178" s="47" t="s">
        <v>29</v>
      </c>
      <c r="C178" s="48" t="s">
        <v>25</v>
      </c>
      <c r="D178" s="49">
        <v>44.023900000000005</v>
      </c>
      <c r="E178" s="49">
        <v>2</v>
      </c>
      <c r="F178" s="52" t="s">
        <v>84</v>
      </c>
    </row>
    <row r="179" spans="1:6" ht="15.95" customHeight="1" outlineLevel="2" x14ac:dyDescent="0.2">
      <c r="A179" s="66" t="str">
        <f t="shared" si="2"/>
        <v>p179</v>
      </c>
      <c r="B179" s="47" t="s">
        <v>51</v>
      </c>
      <c r="C179" s="48" t="s">
        <v>25</v>
      </c>
      <c r="D179" s="49">
        <v>47.670279999999998</v>
      </c>
      <c r="E179" s="49">
        <v>2.52</v>
      </c>
      <c r="F179" s="52" t="s">
        <v>84</v>
      </c>
    </row>
    <row r="180" spans="1:6" ht="15.95" customHeight="1" outlineLevel="2" x14ac:dyDescent="0.2">
      <c r="A180" s="66" t="str">
        <f t="shared" si="2"/>
        <v>p180</v>
      </c>
      <c r="B180" s="47" t="s">
        <v>31</v>
      </c>
      <c r="C180" s="48" t="s">
        <v>25</v>
      </c>
      <c r="D180" s="49">
        <v>38.6539</v>
      </c>
      <c r="E180" s="49">
        <v>1.96</v>
      </c>
      <c r="F180" s="52" t="s">
        <v>84</v>
      </c>
    </row>
    <row r="181" spans="1:6" ht="15.95" customHeight="1" outlineLevel="2" x14ac:dyDescent="0.2">
      <c r="A181" s="66" t="str">
        <f t="shared" si="2"/>
        <v>p181</v>
      </c>
      <c r="B181" s="47" t="s">
        <v>32</v>
      </c>
      <c r="C181" s="48" t="s">
        <v>25</v>
      </c>
      <c r="D181" s="49">
        <v>45.713900000000002</v>
      </c>
      <c r="E181" s="49">
        <v>2</v>
      </c>
      <c r="F181" s="52" t="s">
        <v>84</v>
      </c>
    </row>
    <row r="182" spans="1:6" ht="15.95" customHeight="1" outlineLevel="2" x14ac:dyDescent="0.2">
      <c r="A182" s="66" t="str">
        <f t="shared" si="2"/>
        <v>p182</v>
      </c>
      <c r="B182" s="47" t="s">
        <v>33</v>
      </c>
      <c r="C182" s="48" t="s">
        <v>25</v>
      </c>
      <c r="D182" s="49">
        <v>48.4039</v>
      </c>
      <c r="E182" s="49">
        <v>2</v>
      </c>
      <c r="F182" s="52" t="s">
        <v>84</v>
      </c>
    </row>
    <row r="183" spans="1:6" ht="15.95" customHeight="1" outlineLevel="2" x14ac:dyDescent="0.2">
      <c r="A183" s="66" t="str">
        <f t="shared" si="2"/>
        <v>p183</v>
      </c>
      <c r="B183" s="47" t="s">
        <v>52</v>
      </c>
      <c r="C183" s="48" t="s">
        <v>25</v>
      </c>
      <c r="D183" s="49">
        <v>67.943899999999999</v>
      </c>
      <c r="E183" s="49">
        <v>2</v>
      </c>
      <c r="F183" s="52" t="s">
        <v>84</v>
      </c>
    </row>
    <row r="184" spans="1:6" ht="15.95" customHeight="1" outlineLevel="2" x14ac:dyDescent="0.2">
      <c r="A184" s="66" t="str">
        <f t="shared" si="2"/>
        <v>p184</v>
      </c>
      <c r="B184" s="47" t="s">
        <v>53</v>
      </c>
      <c r="C184" s="48" t="s">
        <v>25</v>
      </c>
      <c r="D184" s="49">
        <v>61.023400000000002</v>
      </c>
      <c r="E184" s="49">
        <v>2.52</v>
      </c>
      <c r="F184" s="52" t="s">
        <v>84</v>
      </c>
    </row>
    <row r="185" spans="1:6" ht="15.95" customHeight="1" outlineLevel="2" x14ac:dyDescent="0.2">
      <c r="A185" s="66" t="str">
        <f t="shared" si="2"/>
        <v>p185</v>
      </c>
      <c r="B185" s="47" t="s">
        <v>34</v>
      </c>
      <c r="C185" s="48" t="s">
        <v>25</v>
      </c>
      <c r="D185" s="49">
        <v>45.405999999999999</v>
      </c>
      <c r="E185" s="49">
        <v>3</v>
      </c>
      <c r="F185" s="52" t="s">
        <v>84</v>
      </c>
    </row>
    <row r="186" spans="1:6" ht="15.95" customHeight="1" outlineLevel="2" x14ac:dyDescent="0.2">
      <c r="A186" s="66" t="str">
        <f t="shared" si="2"/>
        <v>p186</v>
      </c>
      <c r="B186" s="47" t="s">
        <v>35</v>
      </c>
      <c r="C186" s="48" t="s">
        <v>25</v>
      </c>
      <c r="D186" s="49">
        <v>58.155999999999999</v>
      </c>
      <c r="E186" s="49">
        <v>3</v>
      </c>
      <c r="F186" s="52" t="s">
        <v>84</v>
      </c>
    </row>
    <row r="187" spans="1:6" ht="15.95" customHeight="1" outlineLevel="2" x14ac:dyDescent="0.2">
      <c r="A187" s="66" t="str">
        <f t="shared" si="2"/>
        <v>p187</v>
      </c>
      <c r="B187" s="47" t="s">
        <v>54</v>
      </c>
      <c r="C187" s="48" t="s">
        <v>25</v>
      </c>
      <c r="D187" s="49">
        <v>49.716000000000001</v>
      </c>
      <c r="E187" s="49">
        <v>2.96</v>
      </c>
      <c r="F187" s="52" t="s">
        <v>84</v>
      </c>
    </row>
    <row r="188" spans="1:6" ht="15.95" customHeight="1" outlineLevel="2" x14ac:dyDescent="0.2">
      <c r="A188" s="66" t="str">
        <f t="shared" si="2"/>
        <v>p188</v>
      </c>
      <c r="B188" s="47" t="s">
        <v>39</v>
      </c>
      <c r="C188" s="48" t="s">
        <v>25</v>
      </c>
      <c r="D188" s="49">
        <v>43.278500000000001</v>
      </c>
      <c r="E188" s="49">
        <v>2.77</v>
      </c>
      <c r="F188" s="52" t="s">
        <v>84</v>
      </c>
    </row>
    <row r="189" spans="1:6" ht="15.95" customHeight="1" outlineLevel="2" x14ac:dyDescent="0.2">
      <c r="A189" s="66" t="str">
        <f t="shared" si="2"/>
        <v>p189</v>
      </c>
      <c r="B189" s="47" t="s">
        <v>40</v>
      </c>
      <c r="C189" s="48" t="s">
        <v>25</v>
      </c>
      <c r="D189" s="49">
        <v>48.707500000000003</v>
      </c>
      <c r="E189" s="49">
        <v>2.5</v>
      </c>
      <c r="F189" s="52" t="s">
        <v>84</v>
      </c>
    </row>
    <row r="190" spans="1:6" ht="15.95" customHeight="1" outlineLevel="2" x14ac:dyDescent="0.2">
      <c r="A190" s="66" t="str">
        <f t="shared" si="2"/>
        <v>p190</v>
      </c>
      <c r="B190" s="47" t="s">
        <v>41</v>
      </c>
      <c r="C190" s="48" t="s">
        <v>25</v>
      </c>
      <c r="D190" s="49">
        <v>49.237500000000004</v>
      </c>
      <c r="E190" s="49">
        <v>2.5</v>
      </c>
      <c r="F190" s="52" t="s">
        <v>84</v>
      </c>
    </row>
    <row r="191" spans="1:6" ht="15.95" customHeight="1" outlineLevel="2" x14ac:dyDescent="0.2">
      <c r="A191" s="66" t="str">
        <f t="shared" si="2"/>
        <v>p191</v>
      </c>
      <c r="B191" s="47" t="s">
        <v>55</v>
      </c>
      <c r="C191" s="48" t="s">
        <v>25</v>
      </c>
      <c r="D191" s="49">
        <v>69.51100000000001</v>
      </c>
      <c r="E191" s="49">
        <v>3.13</v>
      </c>
      <c r="F191" s="52" t="s">
        <v>84</v>
      </c>
    </row>
    <row r="192" spans="1:6" ht="15.95" customHeight="1" outlineLevel="2" x14ac:dyDescent="0.2">
      <c r="A192" s="66" t="str">
        <f t="shared" si="2"/>
        <v>p192</v>
      </c>
      <c r="B192" s="47" t="s">
        <v>56</v>
      </c>
      <c r="C192" s="48" t="s">
        <v>25</v>
      </c>
      <c r="D192" s="49">
        <v>81.631</v>
      </c>
      <c r="E192" s="49">
        <v>3.13</v>
      </c>
      <c r="F192" s="52" t="s">
        <v>84</v>
      </c>
    </row>
    <row r="193" spans="1:6" ht="15.95" customHeight="1" outlineLevel="2" x14ac:dyDescent="0.2">
      <c r="A193" s="66" t="str">
        <f t="shared" si="2"/>
        <v>p193</v>
      </c>
      <c r="B193" s="47" t="s">
        <v>57</v>
      </c>
      <c r="C193" s="48" t="s">
        <v>25</v>
      </c>
      <c r="D193" s="49">
        <v>85.081000000000017</v>
      </c>
      <c r="E193" s="49">
        <v>3.13</v>
      </c>
      <c r="F193" s="52" t="s">
        <v>84</v>
      </c>
    </row>
    <row r="194" spans="1:6" ht="15.95" customHeight="1" outlineLevel="1" x14ac:dyDescent="0.2">
      <c r="A194" s="51">
        <v>0</v>
      </c>
      <c r="B194" s="44" t="s">
        <v>42</v>
      </c>
      <c r="C194" s="51"/>
      <c r="D194" s="44"/>
      <c r="E194" s="45"/>
      <c r="F194" s="51"/>
    </row>
    <row r="195" spans="1:6" ht="15.95" customHeight="1" outlineLevel="2" x14ac:dyDescent="0.2">
      <c r="A195" s="66" t="str">
        <f t="shared" ref="A195:A257" si="3">CONCATENATE("p",ROW())</f>
        <v>p195</v>
      </c>
      <c r="B195" s="47" t="s">
        <v>43</v>
      </c>
      <c r="C195" s="48" t="s">
        <v>25</v>
      </c>
      <c r="D195" s="49">
        <v>65.351500000000001</v>
      </c>
      <c r="E195" s="49">
        <v>3.8</v>
      </c>
      <c r="F195" s="52" t="s">
        <v>84</v>
      </c>
    </row>
    <row r="196" spans="1:6" ht="15.95" customHeight="1" outlineLevel="2" x14ac:dyDescent="0.2">
      <c r="A196" s="66" t="str">
        <f t="shared" si="3"/>
        <v>p196</v>
      </c>
      <c r="B196" s="47" t="s">
        <v>45</v>
      </c>
      <c r="C196" s="48" t="s">
        <v>25</v>
      </c>
      <c r="D196" s="49">
        <v>72.481500000000011</v>
      </c>
      <c r="E196" s="49">
        <v>3.8</v>
      </c>
      <c r="F196" s="52" t="s">
        <v>84</v>
      </c>
    </row>
    <row r="197" spans="1:6" ht="15.95" customHeight="1" outlineLevel="2" x14ac:dyDescent="0.2">
      <c r="A197" s="66" t="str">
        <f t="shared" si="3"/>
        <v>p197</v>
      </c>
      <c r="B197" s="47" t="s">
        <v>44</v>
      </c>
      <c r="C197" s="48" t="s">
        <v>25</v>
      </c>
      <c r="D197" s="49">
        <v>70.171000000000021</v>
      </c>
      <c r="E197" s="49">
        <v>4.3</v>
      </c>
      <c r="F197" s="52" t="s">
        <v>84</v>
      </c>
    </row>
    <row r="198" spans="1:6" ht="15.95" customHeight="1" outlineLevel="2" x14ac:dyDescent="0.2">
      <c r="A198" s="66" t="str">
        <f t="shared" si="3"/>
        <v>p198</v>
      </c>
      <c r="B198" s="47" t="s">
        <v>46</v>
      </c>
      <c r="C198" s="48" t="s">
        <v>25</v>
      </c>
      <c r="D198" s="49">
        <v>77.301000000000016</v>
      </c>
      <c r="E198" s="49">
        <v>4.3</v>
      </c>
      <c r="F198" s="52" t="s">
        <v>84</v>
      </c>
    </row>
    <row r="199" spans="1:6" ht="15.95" customHeight="1" outlineLevel="2" x14ac:dyDescent="0.2">
      <c r="A199" s="66" t="str">
        <f t="shared" si="3"/>
        <v>p199</v>
      </c>
      <c r="B199" s="47" t="s">
        <v>47</v>
      </c>
      <c r="C199" s="48" t="s">
        <v>25</v>
      </c>
      <c r="D199" s="49">
        <v>65.401500000000013</v>
      </c>
      <c r="E199" s="49">
        <v>3.8</v>
      </c>
      <c r="F199" s="52" t="s">
        <v>84</v>
      </c>
    </row>
    <row r="200" spans="1:6" ht="15.95" customHeight="1" outlineLevel="2" x14ac:dyDescent="0.2">
      <c r="A200" s="66" t="str">
        <f t="shared" si="3"/>
        <v>p200</v>
      </c>
      <c r="B200" s="47" t="s">
        <v>48</v>
      </c>
      <c r="C200" s="48" t="s">
        <v>25</v>
      </c>
      <c r="D200" s="49">
        <v>72.461500000000015</v>
      </c>
      <c r="E200" s="49">
        <v>3.8</v>
      </c>
      <c r="F200" s="52" t="s">
        <v>84</v>
      </c>
    </row>
    <row r="201" spans="1:6" ht="15.95" customHeight="1" outlineLevel="2" x14ac:dyDescent="0.2">
      <c r="A201" s="66" t="str">
        <f t="shared" si="3"/>
        <v>p201</v>
      </c>
      <c r="B201" s="47" t="s">
        <v>49</v>
      </c>
      <c r="C201" s="48" t="s">
        <v>25</v>
      </c>
      <c r="D201" s="49">
        <v>57.655999999999999</v>
      </c>
      <c r="E201" s="49">
        <v>3.26</v>
      </c>
      <c r="F201" s="52" t="s">
        <v>84</v>
      </c>
    </row>
    <row r="202" spans="1:6" ht="15.95" customHeight="1" outlineLevel="2" x14ac:dyDescent="0.2">
      <c r="A202" s="66" t="str">
        <f t="shared" si="3"/>
        <v>p202</v>
      </c>
      <c r="B202" s="47" t="s">
        <v>60</v>
      </c>
      <c r="C202" s="48" t="s">
        <v>25</v>
      </c>
      <c r="D202" s="49">
        <v>70.60333700000001</v>
      </c>
      <c r="E202" s="49">
        <v>4.68</v>
      </c>
      <c r="F202" s="52" t="s">
        <v>84</v>
      </c>
    </row>
    <row r="203" spans="1:6" ht="15.95" customHeight="1" outlineLevel="2" x14ac:dyDescent="0.2">
      <c r="A203" s="66" t="str">
        <f t="shared" si="3"/>
        <v>p203</v>
      </c>
      <c r="B203" s="47" t="s">
        <v>61</v>
      </c>
      <c r="C203" s="48" t="s">
        <v>25</v>
      </c>
      <c r="D203" s="49">
        <v>96.845800000000011</v>
      </c>
      <c r="E203" s="49">
        <v>5</v>
      </c>
      <c r="F203" s="52" t="s">
        <v>84</v>
      </c>
    </row>
    <row r="204" spans="1:6" ht="15.95" customHeight="1" outlineLevel="2" x14ac:dyDescent="0.2">
      <c r="A204" s="66" t="str">
        <f t="shared" si="3"/>
        <v>p204</v>
      </c>
      <c r="B204" s="47" t="s">
        <v>62</v>
      </c>
      <c r="C204" s="48" t="s">
        <v>25</v>
      </c>
      <c r="D204" s="49">
        <v>108.24580000000002</v>
      </c>
      <c r="E204" s="49">
        <v>5</v>
      </c>
      <c r="F204" s="52" t="s">
        <v>84</v>
      </c>
    </row>
    <row r="205" spans="1:6" ht="15.95" customHeight="1" outlineLevel="2" x14ac:dyDescent="0.2">
      <c r="A205" s="66" t="str">
        <f t="shared" si="3"/>
        <v>p205</v>
      </c>
      <c r="B205" s="47" t="s">
        <v>63</v>
      </c>
      <c r="C205" s="48" t="s">
        <v>25</v>
      </c>
      <c r="D205" s="49">
        <v>112.4158</v>
      </c>
      <c r="E205" s="49">
        <v>5</v>
      </c>
      <c r="F205" s="52" t="s">
        <v>84</v>
      </c>
    </row>
    <row r="206" spans="1:6" ht="15.95" customHeight="1" outlineLevel="2" x14ac:dyDescent="0.2">
      <c r="A206" s="66" t="str">
        <f t="shared" si="3"/>
        <v>p206</v>
      </c>
      <c r="B206" s="47" t="s">
        <v>64</v>
      </c>
      <c r="C206" s="48" t="s">
        <v>25</v>
      </c>
      <c r="D206" s="49">
        <v>76.042300000000012</v>
      </c>
      <c r="E206" s="49">
        <v>4.4000000000000004</v>
      </c>
      <c r="F206" s="52" t="s">
        <v>84</v>
      </c>
    </row>
    <row r="207" spans="1:6" ht="15.95" customHeight="1" outlineLevel="2" x14ac:dyDescent="0.2">
      <c r="A207" s="66" t="str">
        <f t="shared" si="3"/>
        <v>p207</v>
      </c>
      <c r="B207" s="47" t="s">
        <v>65</v>
      </c>
      <c r="C207" s="48" t="s">
        <v>25</v>
      </c>
      <c r="D207" s="49">
        <v>76.572300000000013</v>
      </c>
      <c r="E207" s="49">
        <v>4.4000000000000004</v>
      </c>
      <c r="F207" s="52" t="s">
        <v>84</v>
      </c>
    </row>
    <row r="208" spans="1:6" ht="15.95" customHeight="1" x14ac:dyDescent="0.25">
      <c r="A208" s="56">
        <v>0</v>
      </c>
      <c r="B208" s="53" t="s">
        <v>74</v>
      </c>
      <c r="C208" s="54"/>
      <c r="D208" s="54"/>
      <c r="E208" s="55"/>
      <c r="F208" s="60"/>
    </row>
    <row r="209" spans="1:6" ht="15.95" customHeight="1" outlineLevel="1" x14ac:dyDescent="0.2">
      <c r="A209" s="51">
        <v>0</v>
      </c>
      <c r="B209" s="44" t="s">
        <v>24</v>
      </c>
      <c r="C209" s="51"/>
      <c r="D209" s="44"/>
      <c r="E209" s="45"/>
      <c r="F209" s="51"/>
    </row>
    <row r="210" spans="1:6" ht="15.95" customHeight="1" outlineLevel="2" x14ac:dyDescent="0.2">
      <c r="A210" s="66" t="str">
        <f t="shared" si="3"/>
        <v>p210</v>
      </c>
      <c r="B210" s="47" t="s">
        <v>24</v>
      </c>
      <c r="C210" s="48" t="s">
        <v>25</v>
      </c>
      <c r="D210" s="49">
        <v>4.7249999999999996</v>
      </c>
      <c r="E210" s="49">
        <v>1.35</v>
      </c>
      <c r="F210" s="52" t="s">
        <v>84</v>
      </c>
    </row>
    <row r="211" spans="1:6" ht="15.95" customHeight="1" outlineLevel="1" x14ac:dyDescent="0.2">
      <c r="A211" s="51">
        <v>0</v>
      </c>
      <c r="B211" s="44" t="s">
        <v>26</v>
      </c>
      <c r="C211" s="51"/>
      <c r="D211" s="44"/>
      <c r="E211" s="45"/>
      <c r="F211" s="51"/>
    </row>
    <row r="212" spans="1:6" ht="15.95" customHeight="1" outlineLevel="2" x14ac:dyDescent="0.2">
      <c r="A212" s="66" t="str">
        <f t="shared" si="3"/>
        <v>p212</v>
      </c>
      <c r="B212" s="47" t="s">
        <v>27</v>
      </c>
      <c r="C212" s="48" t="s">
        <v>25</v>
      </c>
      <c r="D212" s="49">
        <v>21.4</v>
      </c>
      <c r="E212" s="49">
        <v>1.44</v>
      </c>
      <c r="F212" s="52" t="s">
        <v>84</v>
      </c>
    </row>
    <row r="213" spans="1:6" ht="15.95" customHeight="1" outlineLevel="2" x14ac:dyDescent="0.2">
      <c r="A213" s="66" t="str">
        <f t="shared" si="3"/>
        <v>p213</v>
      </c>
      <c r="B213" s="47" t="s">
        <v>28</v>
      </c>
      <c r="C213" s="48" t="s">
        <v>25</v>
      </c>
      <c r="D213" s="49">
        <v>27.79</v>
      </c>
      <c r="E213" s="49">
        <v>2.15</v>
      </c>
      <c r="F213" s="52" t="s">
        <v>84</v>
      </c>
    </row>
    <row r="214" spans="1:6" ht="15.95" customHeight="1" outlineLevel="2" x14ac:dyDescent="0.2">
      <c r="A214" s="66" t="str">
        <f t="shared" si="3"/>
        <v>p214</v>
      </c>
      <c r="B214" s="47" t="s">
        <v>29</v>
      </c>
      <c r="C214" s="48" t="s">
        <v>25</v>
      </c>
      <c r="D214" s="49">
        <v>26.805499999999999</v>
      </c>
      <c r="E214" s="49">
        <v>1.5</v>
      </c>
      <c r="F214" s="52" t="s">
        <v>84</v>
      </c>
    </row>
    <row r="215" spans="1:6" ht="15.95" customHeight="1" outlineLevel="2" x14ac:dyDescent="0.2">
      <c r="A215" s="66" t="str">
        <f t="shared" si="3"/>
        <v>p215</v>
      </c>
      <c r="B215" s="47" t="s">
        <v>51</v>
      </c>
      <c r="C215" s="48" t="s">
        <v>25</v>
      </c>
      <c r="D215" s="49">
        <v>33.200000000000003</v>
      </c>
      <c r="E215" s="49">
        <v>2.2000000000000002</v>
      </c>
      <c r="F215" s="52" t="s">
        <v>84</v>
      </c>
    </row>
    <row r="216" spans="1:6" ht="15.95" customHeight="1" outlineLevel="2" x14ac:dyDescent="0.2">
      <c r="A216" s="66" t="str">
        <f t="shared" si="3"/>
        <v>p216</v>
      </c>
      <c r="B216" s="47" t="s">
        <v>31</v>
      </c>
      <c r="C216" s="48" t="s">
        <v>25</v>
      </c>
      <c r="D216" s="49">
        <v>21.435499999999998</v>
      </c>
      <c r="E216" s="49">
        <v>1.44</v>
      </c>
      <c r="F216" s="52" t="s">
        <v>84</v>
      </c>
    </row>
    <row r="217" spans="1:6" ht="15.95" customHeight="1" outlineLevel="2" x14ac:dyDescent="0.2">
      <c r="A217" s="66" t="str">
        <f t="shared" si="3"/>
        <v>p217</v>
      </c>
      <c r="B217" s="47" t="s">
        <v>32</v>
      </c>
      <c r="C217" s="48" t="s">
        <v>25</v>
      </c>
      <c r="D217" s="49">
        <v>28.4955</v>
      </c>
      <c r="E217" s="49">
        <v>1.5</v>
      </c>
      <c r="F217" s="52" t="s">
        <v>84</v>
      </c>
    </row>
    <row r="218" spans="1:6" ht="15.95" customHeight="1" outlineLevel="2" x14ac:dyDescent="0.2">
      <c r="A218" s="66" t="str">
        <f t="shared" si="3"/>
        <v>p218</v>
      </c>
      <c r="B218" s="47" t="s">
        <v>33</v>
      </c>
      <c r="C218" s="48" t="s">
        <v>25</v>
      </c>
      <c r="D218" s="49">
        <v>31.185500000000001</v>
      </c>
      <c r="E218" s="49">
        <v>1.5</v>
      </c>
      <c r="F218" s="52" t="s">
        <v>84</v>
      </c>
    </row>
    <row r="219" spans="1:6" ht="15.95" customHeight="1" outlineLevel="2" x14ac:dyDescent="0.2">
      <c r="A219" s="66" t="str">
        <f t="shared" si="3"/>
        <v>p219</v>
      </c>
      <c r="B219" s="47" t="s">
        <v>52</v>
      </c>
      <c r="C219" s="48" t="s">
        <v>25</v>
      </c>
      <c r="D219" s="49">
        <v>50.725499999999997</v>
      </c>
      <c r="E219" s="49">
        <v>1.5</v>
      </c>
      <c r="F219" s="52" t="s">
        <v>84</v>
      </c>
    </row>
    <row r="220" spans="1:6" ht="15.95" customHeight="1" outlineLevel="2" x14ac:dyDescent="0.2">
      <c r="A220" s="66" t="str">
        <f t="shared" si="3"/>
        <v>p220</v>
      </c>
      <c r="B220" s="47" t="s">
        <v>53</v>
      </c>
      <c r="C220" s="48" t="s">
        <v>25</v>
      </c>
      <c r="D220" s="49">
        <v>43.805</v>
      </c>
      <c r="E220" s="49">
        <v>2</v>
      </c>
      <c r="F220" s="52" t="s">
        <v>84</v>
      </c>
    </row>
    <row r="221" spans="1:6" ht="15.95" customHeight="1" outlineLevel="2" x14ac:dyDescent="0.2">
      <c r="A221" s="66" t="str">
        <f t="shared" si="3"/>
        <v>p221</v>
      </c>
      <c r="B221" s="47" t="s">
        <v>34</v>
      </c>
      <c r="C221" s="48" t="s">
        <v>25</v>
      </c>
      <c r="D221" s="49">
        <v>27.224</v>
      </c>
      <c r="E221" s="49">
        <v>2.13</v>
      </c>
      <c r="F221" s="52" t="s">
        <v>84</v>
      </c>
    </row>
    <row r="222" spans="1:6" ht="15.95" customHeight="1" outlineLevel="2" x14ac:dyDescent="0.2">
      <c r="A222" s="66" t="str">
        <f t="shared" si="3"/>
        <v>p222</v>
      </c>
      <c r="B222" s="47" t="s">
        <v>35</v>
      </c>
      <c r="C222" s="48" t="s">
        <v>25</v>
      </c>
      <c r="D222" s="49">
        <v>39.974000000000004</v>
      </c>
      <c r="E222" s="49">
        <v>2.13</v>
      </c>
      <c r="F222" s="52" t="s">
        <v>84</v>
      </c>
    </row>
    <row r="223" spans="1:6" ht="15.95" customHeight="1" outlineLevel="2" x14ac:dyDescent="0.2">
      <c r="A223" s="66" t="str">
        <f t="shared" si="3"/>
        <v>p223</v>
      </c>
      <c r="B223" s="47" t="s">
        <v>54</v>
      </c>
      <c r="C223" s="48" t="s">
        <v>25</v>
      </c>
      <c r="D223" s="49">
        <v>31.533999999999999</v>
      </c>
      <c r="E223" s="49">
        <v>2.08</v>
      </c>
      <c r="F223" s="52" t="s">
        <v>84</v>
      </c>
    </row>
    <row r="224" spans="1:6" ht="15.95" customHeight="1" outlineLevel="2" x14ac:dyDescent="0.2">
      <c r="A224" s="66" t="str">
        <f t="shared" si="3"/>
        <v>p224</v>
      </c>
      <c r="B224" s="47" t="s">
        <v>39</v>
      </c>
      <c r="C224" s="48" t="s">
        <v>25</v>
      </c>
      <c r="D224" s="49">
        <v>25.096499999999999</v>
      </c>
      <c r="E224" s="49">
        <v>1.9</v>
      </c>
      <c r="F224" s="52" t="s">
        <v>84</v>
      </c>
    </row>
    <row r="225" spans="1:6" ht="15.95" customHeight="1" outlineLevel="2" x14ac:dyDescent="0.2">
      <c r="A225" s="66" t="str">
        <f t="shared" si="3"/>
        <v>p225</v>
      </c>
      <c r="B225" s="47" t="s">
        <v>40</v>
      </c>
      <c r="C225" s="48" t="s">
        <v>25</v>
      </c>
      <c r="D225" s="49">
        <v>30.525499999999997</v>
      </c>
      <c r="E225" s="49">
        <v>1.62</v>
      </c>
      <c r="F225" s="52" t="s">
        <v>84</v>
      </c>
    </row>
    <row r="226" spans="1:6" ht="15.95" customHeight="1" outlineLevel="2" x14ac:dyDescent="0.2">
      <c r="A226" s="66" t="str">
        <f t="shared" si="3"/>
        <v>p226</v>
      </c>
      <c r="B226" s="47" t="s">
        <v>41</v>
      </c>
      <c r="C226" s="48" t="s">
        <v>25</v>
      </c>
      <c r="D226" s="49">
        <v>31.055499999999999</v>
      </c>
      <c r="E226" s="49">
        <v>1.62</v>
      </c>
      <c r="F226" s="52" t="s">
        <v>84</v>
      </c>
    </row>
    <row r="227" spans="1:6" ht="15.95" customHeight="1" outlineLevel="2" x14ac:dyDescent="0.2">
      <c r="A227" s="66" t="str">
        <f t="shared" si="3"/>
        <v>p227</v>
      </c>
      <c r="B227" s="47" t="s">
        <v>55</v>
      </c>
      <c r="C227" s="48" t="s">
        <v>25</v>
      </c>
      <c r="D227" s="49">
        <v>51.329000000000001</v>
      </c>
      <c r="E227" s="49">
        <v>2.25</v>
      </c>
      <c r="F227" s="52" t="s">
        <v>84</v>
      </c>
    </row>
    <row r="228" spans="1:6" ht="15.95" customHeight="1" outlineLevel="2" x14ac:dyDescent="0.2">
      <c r="A228" s="66" t="str">
        <f t="shared" si="3"/>
        <v>p228</v>
      </c>
      <c r="B228" s="47" t="s">
        <v>56</v>
      </c>
      <c r="C228" s="48" t="s">
        <v>25</v>
      </c>
      <c r="D228" s="49">
        <v>63.448999999999998</v>
      </c>
      <c r="E228" s="49">
        <v>2.25</v>
      </c>
      <c r="F228" s="52" t="s">
        <v>84</v>
      </c>
    </row>
    <row r="229" spans="1:6" ht="15.95" customHeight="1" outlineLevel="2" x14ac:dyDescent="0.2">
      <c r="A229" s="66" t="str">
        <f t="shared" si="3"/>
        <v>p229</v>
      </c>
      <c r="B229" s="47" t="s">
        <v>57</v>
      </c>
      <c r="C229" s="48" t="s">
        <v>25</v>
      </c>
      <c r="D229" s="49">
        <v>66.899000000000001</v>
      </c>
      <c r="E229" s="49">
        <v>2.25</v>
      </c>
      <c r="F229" s="52" t="s">
        <v>84</v>
      </c>
    </row>
    <row r="230" spans="1:6" ht="15.95" customHeight="1" outlineLevel="2" x14ac:dyDescent="0.2">
      <c r="A230" s="66" t="str">
        <f t="shared" si="3"/>
        <v>p230</v>
      </c>
      <c r="B230" s="47" t="s">
        <v>58</v>
      </c>
      <c r="C230" s="48" t="s">
        <v>25</v>
      </c>
      <c r="D230" s="49">
        <v>50.088999999999999</v>
      </c>
      <c r="E230" s="49">
        <v>1.8</v>
      </c>
      <c r="F230" s="52" t="s">
        <v>84</v>
      </c>
    </row>
    <row r="231" spans="1:6" ht="15.95" customHeight="1" outlineLevel="2" x14ac:dyDescent="0.2">
      <c r="A231" s="66" t="str">
        <f t="shared" si="3"/>
        <v>p231</v>
      </c>
      <c r="B231" s="47" t="s">
        <v>59</v>
      </c>
      <c r="C231" s="48" t="s">
        <v>25</v>
      </c>
      <c r="D231" s="49">
        <v>54.911499999999997</v>
      </c>
      <c r="E231" s="49">
        <v>2.3199999999999998</v>
      </c>
      <c r="F231" s="52" t="s">
        <v>84</v>
      </c>
    </row>
    <row r="232" spans="1:6" ht="15.95" customHeight="1" outlineLevel="1" x14ac:dyDescent="0.2">
      <c r="A232" s="51">
        <v>0</v>
      </c>
      <c r="B232" s="44" t="s">
        <v>42</v>
      </c>
      <c r="C232" s="51"/>
      <c r="D232" s="44"/>
      <c r="E232" s="45"/>
      <c r="F232" s="51"/>
    </row>
    <row r="233" spans="1:6" ht="15.95" customHeight="1" outlineLevel="2" x14ac:dyDescent="0.2">
      <c r="A233" s="66" t="str">
        <f t="shared" si="3"/>
        <v>p233</v>
      </c>
      <c r="B233" s="47" t="s">
        <v>43</v>
      </c>
      <c r="C233" s="48" t="s">
        <v>25</v>
      </c>
      <c r="D233" s="49">
        <v>47.169499999999999</v>
      </c>
      <c r="E233" s="49">
        <v>2.92</v>
      </c>
      <c r="F233" s="52" t="s">
        <v>84</v>
      </c>
    </row>
    <row r="234" spans="1:6" ht="15.95" customHeight="1" outlineLevel="2" x14ac:dyDescent="0.2">
      <c r="A234" s="66" t="str">
        <f t="shared" si="3"/>
        <v>p234</v>
      </c>
      <c r="B234" s="47" t="s">
        <v>45</v>
      </c>
      <c r="C234" s="48" t="s">
        <v>25</v>
      </c>
      <c r="D234" s="49">
        <v>54.299500000000002</v>
      </c>
      <c r="E234" s="49">
        <v>2.92</v>
      </c>
      <c r="F234" s="52" t="s">
        <v>84</v>
      </c>
    </row>
    <row r="235" spans="1:6" ht="15.95" customHeight="1" outlineLevel="2" x14ac:dyDescent="0.2">
      <c r="A235" s="66" t="str">
        <f t="shared" si="3"/>
        <v>p235</v>
      </c>
      <c r="B235" s="47" t="s">
        <v>44</v>
      </c>
      <c r="C235" s="48" t="s">
        <v>25</v>
      </c>
      <c r="D235" s="49">
        <v>51.989000000000004</v>
      </c>
      <c r="E235" s="49">
        <v>3.43</v>
      </c>
      <c r="F235" s="52" t="s">
        <v>84</v>
      </c>
    </row>
    <row r="236" spans="1:6" ht="15.95" customHeight="1" outlineLevel="2" x14ac:dyDescent="0.2">
      <c r="A236" s="66" t="str">
        <f t="shared" si="3"/>
        <v>p236</v>
      </c>
      <c r="B236" s="47" t="s">
        <v>46</v>
      </c>
      <c r="C236" s="48" t="s">
        <v>25</v>
      </c>
      <c r="D236" s="49">
        <v>59.119000000000007</v>
      </c>
      <c r="E236" s="49">
        <v>3.43</v>
      </c>
      <c r="F236" s="52" t="s">
        <v>84</v>
      </c>
    </row>
    <row r="237" spans="1:6" ht="15.95" customHeight="1" outlineLevel="2" x14ac:dyDescent="0.2">
      <c r="A237" s="66" t="str">
        <f t="shared" si="3"/>
        <v>p237</v>
      </c>
      <c r="B237" s="47" t="s">
        <v>47</v>
      </c>
      <c r="C237" s="48" t="s">
        <v>25</v>
      </c>
      <c r="D237" s="49">
        <v>47.219499999999996</v>
      </c>
      <c r="E237" s="49">
        <v>2.92</v>
      </c>
      <c r="F237" s="52" t="s">
        <v>84</v>
      </c>
    </row>
    <row r="238" spans="1:6" ht="15.95" customHeight="1" outlineLevel="2" x14ac:dyDescent="0.2">
      <c r="A238" s="66" t="str">
        <f t="shared" si="3"/>
        <v>p238</v>
      </c>
      <c r="B238" s="47" t="s">
        <v>48</v>
      </c>
      <c r="C238" s="48" t="s">
        <v>25</v>
      </c>
      <c r="D238" s="49">
        <v>54.279499999999999</v>
      </c>
      <c r="E238" s="49">
        <v>2.92</v>
      </c>
      <c r="F238" s="52" t="s">
        <v>84</v>
      </c>
    </row>
    <row r="239" spans="1:6" ht="15.95" customHeight="1" outlineLevel="2" x14ac:dyDescent="0.2">
      <c r="A239" s="66" t="str">
        <f t="shared" si="3"/>
        <v>p239</v>
      </c>
      <c r="B239" s="47" t="s">
        <v>49</v>
      </c>
      <c r="C239" s="48" t="s">
        <v>25</v>
      </c>
      <c r="D239" s="49">
        <v>39.474000000000004</v>
      </c>
      <c r="E239" s="49">
        <v>2.38</v>
      </c>
      <c r="F239" s="52" t="s">
        <v>84</v>
      </c>
    </row>
    <row r="240" spans="1:6" ht="15.95" customHeight="1" outlineLevel="2" x14ac:dyDescent="0.2">
      <c r="A240" s="66" t="str">
        <f t="shared" si="3"/>
        <v>p240</v>
      </c>
      <c r="B240" s="47" t="s">
        <v>60</v>
      </c>
      <c r="C240" s="48" t="s">
        <v>25</v>
      </c>
      <c r="D240" s="49">
        <v>54.020537000000004</v>
      </c>
      <c r="E240" s="49">
        <v>3.72</v>
      </c>
      <c r="F240" s="52" t="s">
        <v>84</v>
      </c>
    </row>
    <row r="241" spans="1:6" ht="15.95" customHeight="1" outlineLevel="2" x14ac:dyDescent="0.2">
      <c r="A241" s="66" t="str">
        <f t="shared" si="3"/>
        <v>p241</v>
      </c>
      <c r="B241" s="47" t="s">
        <v>61</v>
      </c>
      <c r="C241" s="48" t="s">
        <v>25</v>
      </c>
      <c r="D241" s="49">
        <v>80.263000000000005</v>
      </c>
      <c r="E241" s="49">
        <v>4.05</v>
      </c>
      <c r="F241" s="52" t="s">
        <v>84</v>
      </c>
    </row>
    <row r="242" spans="1:6" ht="15.95" customHeight="1" outlineLevel="2" x14ac:dyDescent="0.2">
      <c r="A242" s="66" t="str">
        <f t="shared" si="3"/>
        <v>p242</v>
      </c>
      <c r="B242" s="47" t="s">
        <v>62</v>
      </c>
      <c r="C242" s="48" t="s">
        <v>25</v>
      </c>
      <c r="D242" s="49">
        <v>91.663000000000011</v>
      </c>
      <c r="E242" s="49">
        <v>4.05</v>
      </c>
      <c r="F242" s="52" t="s">
        <v>84</v>
      </c>
    </row>
    <row r="243" spans="1:6" ht="15.95" customHeight="1" outlineLevel="2" x14ac:dyDescent="0.2">
      <c r="A243" s="66" t="str">
        <f t="shared" si="3"/>
        <v>p243</v>
      </c>
      <c r="B243" s="47" t="s">
        <v>63</v>
      </c>
      <c r="C243" s="48" t="s">
        <v>25</v>
      </c>
      <c r="D243" s="49">
        <v>95.832999999999998</v>
      </c>
      <c r="E243" s="49">
        <v>4.05</v>
      </c>
      <c r="F243" s="52" t="s">
        <v>84</v>
      </c>
    </row>
    <row r="244" spans="1:6" ht="15.95" customHeight="1" outlineLevel="2" x14ac:dyDescent="0.2">
      <c r="A244" s="66" t="str">
        <f t="shared" si="3"/>
        <v>p244</v>
      </c>
      <c r="B244" s="47" t="s">
        <v>64</v>
      </c>
      <c r="C244" s="48" t="s">
        <v>25</v>
      </c>
      <c r="D244" s="49">
        <v>59.459500000000006</v>
      </c>
      <c r="E244" s="49">
        <v>3.45</v>
      </c>
      <c r="F244" s="52" t="s">
        <v>84</v>
      </c>
    </row>
    <row r="245" spans="1:6" ht="15.95" customHeight="1" outlineLevel="2" x14ac:dyDescent="0.2">
      <c r="A245" s="66" t="str">
        <f t="shared" si="3"/>
        <v>p245</v>
      </c>
      <c r="B245" s="47" t="s">
        <v>65</v>
      </c>
      <c r="C245" s="48" t="s">
        <v>25</v>
      </c>
      <c r="D245" s="49">
        <v>59.989500000000007</v>
      </c>
      <c r="E245" s="49">
        <v>3.45</v>
      </c>
      <c r="F245" s="52" t="s">
        <v>84</v>
      </c>
    </row>
    <row r="246" spans="1:6" ht="15.95" customHeight="1" x14ac:dyDescent="0.25">
      <c r="A246" s="56">
        <v>0</v>
      </c>
      <c r="B246" s="53" t="s">
        <v>75</v>
      </c>
      <c r="C246" s="54"/>
      <c r="D246" s="54"/>
      <c r="E246" s="55"/>
      <c r="F246" s="60"/>
    </row>
    <row r="247" spans="1:6" ht="15.95" customHeight="1" outlineLevel="1" x14ac:dyDescent="0.2">
      <c r="A247" s="51">
        <v>0</v>
      </c>
      <c r="B247" s="44" t="s">
        <v>24</v>
      </c>
      <c r="C247" s="51"/>
      <c r="D247" s="44"/>
      <c r="E247" s="45"/>
      <c r="F247" s="51"/>
    </row>
    <row r="248" spans="1:6" ht="15.95" customHeight="1" outlineLevel="2" x14ac:dyDescent="0.2">
      <c r="A248" s="66" t="str">
        <f t="shared" si="3"/>
        <v>p248</v>
      </c>
      <c r="B248" s="47" t="s">
        <v>24</v>
      </c>
      <c r="C248" s="48" t="s">
        <v>25</v>
      </c>
      <c r="D248" s="49">
        <v>17.914400000000001</v>
      </c>
      <c r="E248" s="49">
        <v>2.1</v>
      </c>
      <c r="F248" s="52" t="s">
        <v>84</v>
      </c>
    </row>
    <row r="249" spans="1:6" ht="15.95" customHeight="1" outlineLevel="1" x14ac:dyDescent="0.2">
      <c r="A249" s="51">
        <v>0</v>
      </c>
      <c r="B249" s="44" t="s">
        <v>26</v>
      </c>
      <c r="C249" s="51"/>
      <c r="D249" s="44"/>
      <c r="E249" s="45"/>
      <c r="F249" s="51"/>
    </row>
    <row r="250" spans="1:6" ht="15.95" customHeight="1" outlineLevel="2" x14ac:dyDescent="0.2">
      <c r="A250" s="66" t="str">
        <f t="shared" si="3"/>
        <v>p250</v>
      </c>
      <c r="B250" s="47" t="s">
        <v>27</v>
      </c>
      <c r="C250" s="48" t="s">
        <v>25</v>
      </c>
      <c r="D250" s="49">
        <v>24.258000000000003</v>
      </c>
      <c r="E250" s="49">
        <v>1.93</v>
      </c>
      <c r="F250" s="52" t="s">
        <v>84</v>
      </c>
    </row>
    <row r="251" spans="1:6" ht="15.95" customHeight="1" outlineLevel="2" x14ac:dyDescent="0.2">
      <c r="A251" s="66" t="str">
        <f t="shared" si="3"/>
        <v>p251</v>
      </c>
      <c r="B251" s="47" t="s">
        <v>28</v>
      </c>
      <c r="C251" s="48" t="s">
        <v>25</v>
      </c>
      <c r="D251" s="49">
        <v>32.195999999999998</v>
      </c>
      <c r="E251" s="49">
        <v>2.4300000000000002</v>
      </c>
      <c r="F251" s="52" t="s">
        <v>84</v>
      </c>
    </row>
    <row r="252" spans="1:6" ht="15.95" customHeight="1" outlineLevel="2" x14ac:dyDescent="0.2">
      <c r="A252" s="66" t="str">
        <f t="shared" si="3"/>
        <v>p252</v>
      </c>
      <c r="B252" s="47" t="s">
        <v>29</v>
      </c>
      <c r="C252" s="48" t="s">
        <v>25</v>
      </c>
      <c r="D252" s="49">
        <v>29.667999999999999</v>
      </c>
      <c r="E252" s="49">
        <v>1.98</v>
      </c>
      <c r="F252" s="52" t="s">
        <v>84</v>
      </c>
    </row>
    <row r="253" spans="1:6" ht="15.95" customHeight="1" outlineLevel="2" x14ac:dyDescent="0.2">
      <c r="A253" s="66" t="str">
        <f t="shared" si="3"/>
        <v>p253</v>
      </c>
      <c r="B253" s="47" t="s">
        <v>51</v>
      </c>
      <c r="C253" s="48" t="s">
        <v>25</v>
      </c>
      <c r="D253" s="49">
        <v>37.606000000000002</v>
      </c>
      <c r="E253" s="49">
        <v>2.48</v>
      </c>
      <c r="F253" s="52" t="s">
        <v>84</v>
      </c>
    </row>
    <row r="254" spans="1:6" ht="15.95" customHeight="1" outlineLevel="2" x14ac:dyDescent="0.2">
      <c r="A254" s="66" t="str">
        <f t="shared" si="3"/>
        <v>p254</v>
      </c>
      <c r="B254" s="47" t="s">
        <v>31</v>
      </c>
      <c r="C254" s="48" t="s">
        <v>25</v>
      </c>
      <c r="D254" s="49">
        <v>24.298000000000002</v>
      </c>
      <c r="E254" s="49">
        <v>1.93</v>
      </c>
      <c r="F254" s="52" t="s">
        <v>84</v>
      </c>
    </row>
    <row r="255" spans="1:6" ht="15.95" customHeight="1" outlineLevel="2" x14ac:dyDescent="0.2">
      <c r="A255" s="66" t="str">
        <f t="shared" si="3"/>
        <v>p255</v>
      </c>
      <c r="B255" s="47" t="s">
        <v>32</v>
      </c>
      <c r="C255" s="48" t="s">
        <v>25</v>
      </c>
      <c r="D255" s="49">
        <v>31.358000000000001</v>
      </c>
      <c r="E255" s="49">
        <v>1.98</v>
      </c>
      <c r="F255" s="52" t="s">
        <v>84</v>
      </c>
    </row>
    <row r="256" spans="1:6" ht="15.95" customHeight="1" outlineLevel="2" x14ac:dyDescent="0.2">
      <c r="A256" s="66" t="str">
        <f t="shared" si="3"/>
        <v>p256</v>
      </c>
      <c r="B256" s="47" t="s">
        <v>33</v>
      </c>
      <c r="C256" s="48" t="s">
        <v>25</v>
      </c>
      <c r="D256" s="49">
        <v>34.048000000000002</v>
      </c>
      <c r="E256" s="49">
        <v>1.98</v>
      </c>
      <c r="F256" s="52" t="s">
        <v>84</v>
      </c>
    </row>
    <row r="257" spans="1:6" ht="15.95" customHeight="1" outlineLevel="2" x14ac:dyDescent="0.2">
      <c r="A257" s="66" t="str">
        <f t="shared" si="3"/>
        <v>p257</v>
      </c>
      <c r="B257" s="47" t="s">
        <v>52</v>
      </c>
      <c r="C257" s="48" t="s">
        <v>25</v>
      </c>
      <c r="D257" s="49">
        <v>53.588000000000001</v>
      </c>
      <c r="E257" s="49">
        <v>1.98</v>
      </c>
      <c r="F257" s="52" t="s">
        <v>84</v>
      </c>
    </row>
    <row r="258" spans="1:6" ht="15.95" customHeight="1" outlineLevel="2" x14ac:dyDescent="0.2">
      <c r="A258" s="66" t="str">
        <f t="shared" ref="A258:A300" si="4">CONCATENATE("p",ROW())</f>
        <v>p258</v>
      </c>
      <c r="B258" s="47" t="s">
        <v>53</v>
      </c>
      <c r="C258" s="48" t="s">
        <v>25</v>
      </c>
      <c r="D258" s="49">
        <v>48.609999999999992</v>
      </c>
      <c r="E258" s="49">
        <v>2.2799999999999998</v>
      </c>
      <c r="F258" s="52" t="s">
        <v>84</v>
      </c>
    </row>
    <row r="259" spans="1:6" ht="15.95" customHeight="1" outlineLevel="2" x14ac:dyDescent="0.2">
      <c r="A259" s="66" t="str">
        <f t="shared" si="4"/>
        <v>p259</v>
      </c>
      <c r="B259" s="47" t="s">
        <v>34</v>
      </c>
      <c r="C259" s="48" t="s">
        <v>25</v>
      </c>
      <c r="D259" s="49">
        <v>31.878799999999998</v>
      </c>
      <c r="E259" s="49">
        <v>3.2</v>
      </c>
      <c r="F259" s="52" t="s">
        <v>84</v>
      </c>
    </row>
    <row r="260" spans="1:6" ht="15.95" customHeight="1" outlineLevel="2" x14ac:dyDescent="0.2">
      <c r="A260" s="66" t="str">
        <f t="shared" si="4"/>
        <v>p260</v>
      </c>
      <c r="B260" s="47" t="s">
        <v>35</v>
      </c>
      <c r="C260" s="48" t="s">
        <v>25</v>
      </c>
      <c r="D260" s="49">
        <v>44.628799999999991</v>
      </c>
      <c r="E260" s="49">
        <v>3.2</v>
      </c>
      <c r="F260" s="52" t="s">
        <v>84</v>
      </c>
    </row>
    <row r="261" spans="1:6" ht="15.95" customHeight="1" outlineLevel="2" x14ac:dyDescent="0.2">
      <c r="A261" s="66" t="str">
        <f t="shared" si="4"/>
        <v>p261</v>
      </c>
      <c r="B261" s="47" t="s">
        <v>54</v>
      </c>
      <c r="C261" s="48" t="s">
        <v>25</v>
      </c>
      <c r="D261" s="49">
        <v>36.188799999999993</v>
      </c>
      <c r="E261" s="49">
        <v>3.16</v>
      </c>
      <c r="F261" s="52" t="s">
        <v>84</v>
      </c>
    </row>
    <row r="262" spans="1:6" ht="15.95" customHeight="1" outlineLevel="2" x14ac:dyDescent="0.2">
      <c r="A262" s="66" t="str">
        <f t="shared" si="4"/>
        <v>p262</v>
      </c>
      <c r="B262" s="47" t="s">
        <v>39</v>
      </c>
      <c r="C262" s="48" t="s">
        <v>25</v>
      </c>
      <c r="D262" s="49">
        <v>28.785300000000003</v>
      </c>
      <c r="E262" s="49">
        <v>2.85</v>
      </c>
      <c r="F262" s="52" t="s">
        <v>84</v>
      </c>
    </row>
    <row r="263" spans="1:6" ht="15.95" customHeight="1" outlineLevel="2" x14ac:dyDescent="0.2">
      <c r="A263" s="66" t="str">
        <f t="shared" si="4"/>
        <v>p263</v>
      </c>
      <c r="B263" s="62" t="s">
        <v>40</v>
      </c>
      <c r="C263" s="63" t="s">
        <v>25</v>
      </c>
      <c r="D263" s="49">
        <v>34.214299999999994</v>
      </c>
      <c r="E263" s="64">
        <v>2.58</v>
      </c>
      <c r="F263" s="52" t="s">
        <v>84</v>
      </c>
    </row>
    <row r="264" spans="1:6" ht="15.95" customHeight="1" outlineLevel="2" x14ac:dyDescent="0.2">
      <c r="A264" s="66" t="str">
        <f t="shared" si="4"/>
        <v>p264</v>
      </c>
      <c r="B264" s="62" t="s">
        <v>41</v>
      </c>
      <c r="C264" s="63" t="s">
        <v>25</v>
      </c>
      <c r="D264" s="49">
        <v>34.744299999999996</v>
      </c>
      <c r="E264" s="64">
        <v>2.58</v>
      </c>
      <c r="F264" s="52" t="s">
        <v>84</v>
      </c>
    </row>
    <row r="265" spans="1:6" ht="15.95" customHeight="1" outlineLevel="2" x14ac:dyDescent="0.2">
      <c r="A265" s="66" t="str">
        <f t="shared" si="4"/>
        <v>p265</v>
      </c>
      <c r="B265" s="62" t="s">
        <v>55</v>
      </c>
      <c r="C265" s="63" t="s">
        <v>25</v>
      </c>
      <c r="D265" s="49">
        <v>55.017799999999994</v>
      </c>
      <c r="E265" s="64">
        <v>3.2</v>
      </c>
      <c r="F265" s="52" t="s">
        <v>84</v>
      </c>
    </row>
    <row r="266" spans="1:6" ht="15.95" customHeight="1" outlineLevel="2" x14ac:dyDescent="0.2">
      <c r="A266" s="66" t="str">
        <f t="shared" si="4"/>
        <v>p266</v>
      </c>
      <c r="B266" s="62" t="s">
        <v>56</v>
      </c>
      <c r="C266" s="63" t="s">
        <v>25</v>
      </c>
      <c r="D266" s="49">
        <v>67.137799999999999</v>
      </c>
      <c r="E266" s="64">
        <v>3.2</v>
      </c>
      <c r="F266" s="52" t="s">
        <v>84</v>
      </c>
    </row>
    <row r="267" spans="1:6" ht="15.95" customHeight="1" outlineLevel="2" x14ac:dyDescent="0.2">
      <c r="A267" s="66" t="str">
        <f t="shared" si="4"/>
        <v>p267</v>
      </c>
      <c r="B267" s="62" t="s">
        <v>57</v>
      </c>
      <c r="C267" s="63" t="s">
        <v>25</v>
      </c>
      <c r="D267" s="49">
        <v>70.587800000000001</v>
      </c>
      <c r="E267" s="64">
        <v>3.2</v>
      </c>
      <c r="F267" s="52" t="s">
        <v>84</v>
      </c>
    </row>
    <row r="268" spans="1:6" ht="15.95" customHeight="1" outlineLevel="2" x14ac:dyDescent="0.2">
      <c r="A268" s="66" t="str">
        <f t="shared" si="4"/>
        <v>p268</v>
      </c>
      <c r="B268" s="62" t="s">
        <v>58</v>
      </c>
      <c r="C268" s="63" t="s">
        <v>25</v>
      </c>
      <c r="D268" s="49">
        <v>49.461999999999996</v>
      </c>
      <c r="E268" s="64">
        <v>2.2000000000000002</v>
      </c>
      <c r="F268" s="52" t="s">
        <v>84</v>
      </c>
    </row>
    <row r="269" spans="1:6" ht="15.95" customHeight="1" outlineLevel="2" x14ac:dyDescent="0.2">
      <c r="A269" s="66" t="str">
        <f t="shared" si="4"/>
        <v>p269</v>
      </c>
      <c r="B269" s="62" t="s">
        <v>59</v>
      </c>
      <c r="C269" s="63" t="s">
        <v>25</v>
      </c>
      <c r="D269" s="49">
        <v>58.701999999999998</v>
      </c>
      <c r="E269" s="64">
        <v>3.8</v>
      </c>
      <c r="F269" s="52" t="s">
        <v>84</v>
      </c>
    </row>
    <row r="270" spans="1:6" ht="15.95" customHeight="1" outlineLevel="1" x14ac:dyDescent="0.2">
      <c r="A270" s="51">
        <v>0</v>
      </c>
      <c r="B270" s="44" t="s">
        <v>42</v>
      </c>
      <c r="C270" s="51"/>
      <c r="D270" s="44"/>
      <c r="E270" s="45"/>
      <c r="F270" s="51"/>
    </row>
    <row r="271" spans="1:6" ht="15.95" customHeight="1" outlineLevel="2" x14ac:dyDescent="0.2">
      <c r="A271" s="66" t="str">
        <f t="shared" si="4"/>
        <v>p271</v>
      </c>
      <c r="B271" s="62" t="s">
        <v>43</v>
      </c>
      <c r="C271" s="63" t="s">
        <v>25</v>
      </c>
      <c r="D271" s="49">
        <v>52.548799999999993</v>
      </c>
      <c r="E271" s="64">
        <v>4</v>
      </c>
      <c r="F271" s="52" t="s">
        <v>84</v>
      </c>
    </row>
    <row r="272" spans="1:6" ht="15.95" customHeight="1" outlineLevel="2" x14ac:dyDescent="0.2">
      <c r="A272" s="66" t="str">
        <f t="shared" si="4"/>
        <v>p272</v>
      </c>
      <c r="B272" s="62" t="s">
        <v>45</v>
      </c>
      <c r="C272" s="63" t="s">
        <v>25</v>
      </c>
      <c r="D272" s="49">
        <v>59.678799999999995</v>
      </c>
      <c r="E272" s="64">
        <v>4</v>
      </c>
      <c r="F272" s="52" t="s">
        <v>84</v>
      </c>
    </row>
    <row r="273" spans="1:6" ht="15.95" customHeight="1" outlineLevel="2" x14ac:dyDescent="0.2">
      <c r="A273" s="66" t="str">
        <f t="shared" si="4"/>
        <v>p273</v>
      </c>
      <c r="B273" s="62" t="s">
        <v>44</v>
      </c>
      <c r="C273" s="63" t="s">
        <v>25</v>
      </c>
      <c r="D273" s="49">
        <v>59.310799999999993</v>
      </c>
      <c r="E273" s="64">
        <v>4.3</v>
      </c>
      <c r="F273" s="52" t="s">
        <v>84</v>
      </c>
    </row>
    <row r="274" spans="1:6" ht="15.95" customHeight="1" outlineLevel="2" x14ac:dyDescent="0.2">
      <c r="A274" s="66" t="str">
        <f t="shared" si="4"/>
        <v>p274</v>
      </c>
      <c r="B274" s="62" t="s">
        <v>46</v>
      </c>
      <c r="C274" s="63" t="s">
        <v>25</v>
      </c>
      <c r="D274" s="49">
        <v>66.440799999999996</v>
      </c>
      <c r="E274" s="64">
        <v>4.3</v>
      </c>
      <c r="F274" s="52" t="s">
        <v>84</v>
      </c>
    </row>
    <row r="275" spans="1:6" ht="15.95" customHeight="1" outlineLevel="2" x14ac:dyDescent="0.2">
      <c r="A275" s="66" t="str">
        <f t="shared" si="4"/>
        <v>p275</v>
      </c>
      <c r="B275" s="62" t="s">
        <v>47</v>
      </c>
      <c r="C275" s="63" t="s">
        <v>25</v>
      </c>
      <c r="D275" s="49">
        <v>52.59879999999999</v>
      </c>
      <c r="E275" s="64">
        <v>4</v>
      </c>
      <c r="F275" s="52" t="s">
        <v>84</v>
      </c>
    </row>
    <row r="276" spans="1:6" ht="15.95" customHeight="1" outlineLevel="2" x14ac:dyDescent="0.2">
      <c r="A276" s="66" t="str">
        <f t="shared" si="4"/>
        <v>p276</v>
      </c>
      <c r="B276" s="62" t="s">
        <v>48</v>
      </c>
      <c r="C276" s="63" t="s">
        <v>25</v>
      </c>
      <c r="D276" s="49">
        <v>59.658799999999992</v>
      </c>
      <c r="E276" s="64">
        <v>4</v>
      </c>
      <c r="F276" s="52" t="s">
        <v>84</v>
      </c>
    </row>
    <row r="277" spans="1:6" ht="15.95" customHeight="1" outlineLevel="2" x14ac:dyDescent="0.2">
      <c r="A277" s="66" t="str">
        <f t="shared" si="4"/>
        <v>p277</v>
      </c>
      <c r="B277" s="62" t="s">
        <v>49</v>
      </c>
      <c r="C277" s="63" t="s">
        <v>25</v>
      </c>
      <c r="D277" s="49">
        <v>44.128799999999991</v>
      </c>
      <c r="E277" s="64">
        <v>3.46</v>
      </c>
      <c r="F277" s="52" t="s">
        <v>84</v>
      </c>
    </row>
    <row r="278" spans="1:6" ht="15.95" customHeight="1" outlineLevel="2" x14ac:dyDescent="0.2">
      <c r="A278" s="66" t="str">
        <f t="shared" si="4"/>
        <v>p278</v>
      </c>
      <c r="B278" s="62" t="s">
        <v>60</v>
      </c>
      <c r="C278" s="63" t="s">
        <v>25</v>
      </c>
      <c r="D278" s="49">
        <v>61.776937000000004</v>
      </c>
      <c r="E278" s="64">
        <v>5.75</v>
      </c>
      <c r="F278" s="52" t="s">
        <v>84</v>
      </c>
    </row>
    <row r="279" spans="1:6" ht="15.95" customHeight="1" outlineLevel="2" x14ac:dyDescent="0.2">
      <c r="A279" s="66" t="str">
        <f t="shared" si="4"/>
        <v>p279</v>
      </c>
      <c r="B279" s="62" t="s">
        <v>61</v>
      </c>
      <c r="C279" s="63" t="s">
        <v>25</v>
      </c>
      <c r="D279" s="49">
        <v>87.432199999999995</v>
      </c>
      <c r="E279" s="64">
        <v>6</v>
      </c>
      <c r="F279" s="52" t="s">
        <v>84</v>
      </c>
    </row>
    <row r="280" spans="1:6" ht="15.95" customHeight="1" outlineLevel="2" x14ac:dyDescent="0.2">
      <c r="A280" s="66" t="str">
        <f t="shared" si="4"/>
        <v>p280</v>
      </c>
      <c r="B280" s="62" t="s">
        <v>62</v>
      </c>
      <c r="C280" s="63" t="s">
        <v>25</v>
      </c>
      <c r="D280" s="49">
        <v>98.832199999999986</v>
      </c>
      <c r="E280" s="64">
        <v>6</v>
      </c>
      <c r="F280" s="52" t="s">
        <v>84</v>
      </c>
    </row>
    <row r="281" spans="1:6" ht="15.95" customHeight="1" outlineLevel="2" x14ac:dyDescent="0.2">
      <c r="A281" s="66" t="str">
        <f t="shared" si="4"/>
        <v>p281</v>
      </c>
      <c r="B281" s="62" t="s">
        <v>63</v>
      </c>
      <c r="C281" s="63" t="s">
        <v>25</v>
      </c>
      <c r="D281" s="49">
        <v>103.0022</v>
      </c>
      <c r="E281" s="64">
        <v>6</v>
      </c>
      <c r="F281" s="52" t="s">
        <v>84</v>
      </c>
    </row>
    <row r="282" spans="1:6" ht="15.95" customHeight="1" outlineLevel="2" x14ac:dyDescent="0.2">
      <c r="A282" s="66" t="str">
        <f t="shared" si="4"/>
        <v>p282</v>
      </c>
      <c r="B282" s="62" t="s">
        <v>64</v>
      </c>
      <c r="C282" s="63" t="s">
        <v>25</v>
      </c>
      <c r="D282" s="49">
        <v>66.628699999999995</v>
      </c>
      <c r="E282" s="64">
        <v>5.45</v>
      </c>
      <c r="F282" s="52" t="s">
        <v>84</v>
      </c>
    </row>
    <row r="283" spans="1:6" ht="15.95" customHeight="1" outlineLevel="2" x14ac:dyDescent="0.2">
      <c r="A283" s="66" t="str">
        <f t="shared" si="4"/>
        <v>p283</v>
      </c>
      <c r="B283" s="62" t="s">
        <v>65</v>
      </c>
      <c r="C283" s="63" t="s">
        <v>25</v>
      </c>
      <c r="D283" s="49">
        <v>57.773739999999997</v>
      </c>
      <c r="E283" s="64">
        <v>5.45</v>
      </c>
      <c r="F283" s="52" t="s">
        <v>84</v>
      </c>
    </row>
    <row r="284" spans="1:6" ht="15.95" customHeight="1" x14ac:dyDescent="0.25">
      <c r="A284" s="56">
        <v>0</v>
      </c>
      <c r="B284" s="40" t="s">
        <v>76</v>
      </c>
      <c r="C284" s="130"/>
      <c r="D284" s="41"/>
      <c r="E284" s="42"/>
      <c r="F284" s="65"/>
    </row>
    <row r="285" spans="1:6" ht="15.95" customHeight="1" outlineLevel="1" x14ac:dyDescent="0.2">
      <c r="A285" s="51">
        <v>0</v>
      </c>
      <c r="B285" s="44" t="s">
        <v>77</v>
      </c>
      <c r="C285" s="51"/>
      <c r="D285" s="44"/>
      <c r="E285" s="45"/>
      <c r="F285" s="51"/>
    </row>
    <row r="286" spans="1:6" ht="15.95" customHeight="1" outlineLevel="2" x14ac:dyDescent="0.2">
      <c r="A286" s="66" t="str">
        <f t="shared" si="4"/>
        <v>p286</v>
      </c>
      <c r="B286" s="62" t="s">
        <v>78</v>
      </c>
      <c r="C286" s="63" t="s">
        <v>25</v>
      </c>
      <c r="D286" s="49">
        <v>149.8715</v>
      </c>
      <c r="E286" s="64">
        <v>4.45</v>
      </c>
      <c r="F286" s="52" t="s">
        <v>84</v>
      </c>
    </row>
    <row r="287" spans="1:6" ht="15.95" customHeight="1" outlineLevel="2" x14ac:dyDescent="0.2">
      <c r="A287" s="66" t="str">
        <f t="shared" si="4"/>
        <v>p287</v>
      </c>
      <c r="B287" s="62" t="s">
        <v>79</v>
      </c>
      <c r="C287" s="63" t="s">
        <v>25</v>
      </c>
      <c r="D287" s="49">
        <v>191.2415</v>
      </c>
      <c r="E287" s="64">
        <v>4.5999999999999996</v>
      </c>
      <c r="F287" s="52" t="s">
        <v>84</v>
      </c>
    </row>
    <row r="288" spans="1:6" ht="15.95" customHeight="1" outlineLevel="2" x14ac:dyDescent="0.2">
      <c r="A288" s="66" t="str">
        <f t="shared" si="4"/>
        <v>p288</v>
      </c>
      <c r="B288" s="62" t="s">
        <v>80</v>
      </c>
      <c r="C288" s="63" t="s">
        <v>25</v>
      </c>
      <c r="D288" s="49">
        <v>288.64149999999995</v>
      </c>
      <c r="E288" s="64">
        <v>4.55</v>
      </c>
      <c r="F288" s="52" t="s">
        <v>84</v>
      </c>
    </row>
    <row r="289" spans="1:6" ht="15.95" customHeight="1" outlineLevel="1" x14ac:dyDescent="0.2">
      <c r="A289" s="51">
        <v>0</v>
      </c>
      <c r="B289" s="44" t="s">
        <v>81</v>
      </c>
      <c r="C289" s="51"/>
      <c r="D289" s="44"/>
      <c r="E289" s="45"/>
      <c r="F289" s="51"/>
    </row>
    <row r="290" spans="1:6" ht="15.95" customHeight="1" outlineLevel="2" x14ac:dyDescent="0.2">
      <c r="A290" s="66" t="str">
        <f t="shared" si="4"/>
        <v>p290</v>
      </c>
      <c r="B290" s="62" t="s">
        <v>78</v>
      </c>
      <c r="C290" s="63" t="s">
        <v>25</v>
      </c>
      <c r="D290" s="49">
        <v>113.77250000000001</v>
      </c>
      <c r="E290" s="64">
        <v>3.1</v>
      </c>
      <c r="F290" s="52" t="s">
        <v>84</v>
      </c>
    </row>
    <row r="291" spans="1:6" ht="15.95" customHeight="1" outlineLevel="2" x14ac:dyDescent="0.2">
      <c r="A291" s="66" t="str">
        <f t="shared" si="4"/>
        <v>p291</v>
      </c>
      <c r="B291" s="62" t="s">
        <v>79</v>
      </c>
      <c r="C291" s="63" t="s">
        <v>25</v>
      </c>
      <c r="D291" s="49">
        <v>155.14249999999998</v>
      </c>
      <c r="E291" s="64">
        <v>3.25</v>
      </c>
      <c r="F291" s="52" t="s">
        <v>84</v>
      </c>
    </row>
    <row r="292" spans="1:6" ht="15.95" customHeight="1" outlineLevel="2" x14ac:dyDescent="0.2">
      <c r="A292" s="66" t="str">
        <f t="shared" si="4"/>
        <v>p292</v>
      </c>
      <c r="B292" s="62" t="s">
        <v>80</v>
      </c>
      <c r="C292" s="63" t="s">
        <v>25</v>
      </c>
      <c r="D292" s="49">
        <v>252.54249999999996</v>
      </c>
      <c r="E292" s="64">
        <v>3.2</v>
      </c>
      <c r="F292" s="52" t="s">
        <v>84</v>
      </c>
    </row>
    <row r="293" spans="1:6" ht="15.95" customHeight="1" outlineLevel="1" x14ac:dyDescent="0.2">
      <c r="A293" s="51">
        <v>0</v>
      </c>
      <c r="B293" s="44" t="s">
        <v>82</v>
      </c>
      <c r="C293" s="51"/>
      <c r="D293" s="44"/>
      <c r="E293" s="45"/>
      <c r="F293" s="51"/>
    </row>
    <row r="294" spans="1:6" ht="15.95" customHeight="1" outlineLevel="2" x14ac:dyDescent="0.2">
      <c r="A294" s="66" t="str">
        <f t="shared" si="4"/>
        <v>p294</v>
      </c>
      <c r="B294" s="62" t="s">
        <v>78</v>
      </c>
      <c r="C294" s="63" t="s">
        <v>25</v>
      </c>
      <c r="D294" s="49">
        <v>125.342</v>
      </c>
      <c r="E294" s="64">
        <v>6.34</v>
      </c>
      <c r="F294" s="52" t="s">
        <v>84</v>
      </c>
    </row>
    <row r="295" spans="1:6" ht="15.95" customHeight="1" outlineLevel="2" x14ac:dyDescent="0.2">
      <c r="A295" s="66" t="str">
        <f t="shared" si="4"/>
        <v>p295</v>
      </c>
      <c r="B295" s="62" t="s">
        <v>79</v>
      </c>
      <c r="C295" s="63" t="s">
        <v>25</v>
      </c>
      <c r="D295" s="49">
        <v>166.71199999999999</v>
      </c>
      <c r="E295" s="64">
        <v>6.49</v>
      </c>
      <c r="F295" s="52" t="s">
        <v>84</v>
      </c>
    </row>
    <row r="296" spans="1:6" ht="15.95" customHeight="1" outlineLevel="2" x14ac:dyDescent="0.2">
      <c r="A296" s="66" t="str">
        <f t="shared" si="4"/>
        <v>p296</v>
      </c>
      <c r="B296" s="62" t="s">
        <v>80</v>
      </c>
      <c r="C296" s="63" t="s">
        <v>25</v>
      </c>
      <c r="D296" s="49">
        <v>264.11199999999997</v>
      </c>
      <c r="E296" s="64">
        <v>6.44</v>
      </c>
      <c r="F296" s="52" t="s">
        <v>84</v>
      </c>
    </row>
    <row r="297" spans="1:6" ht="15.95" customHeight="1" outlineLevel="1" x14ac:dyDescent="0.2">
      <c r="A297" s="51">
        <v>0</v>
      </c>
      <c r="B297" s="44" t="s">
        <v>83</v>
      </c>
      <c r="C297" s="51"/>
      <c r="D297" s="44"/>
      <c r="E297" s="45"/>
      <c r="F297" s="51"/>
    </row>
    <row r="298" spans="1:6" ht="15.95" customHeight="1" outlineLevel="2" x14ac:dyDescent="0.2">
      <c r="A298" s="66" t="str">
        <f t="shared" si="4"/>
        <v>p298</v>
      </c>
      <c r="B298" s="62" t="s">
        <v>78</v>
      </c>
      <c r="C298" s="63" t="s">
        <v>25</v>
      </c>
      <c r="D298" s="49">
        <v>127.12700000000001</v>
      </c>
      <c r="E298" s="64">
        <v>5.84</v>
      </c>
      <c r="F298" s="52" t="s">
        <v>84</v>
      </c>
    </row>
    <row r="299" spans="1:6" ht="15.95" customHeight="1" outlineLevel="2" x14ac:dyDescent="0.2">
      <c r="A299" s="66" t="str">
        <f t="shared" si="4"/>
        <v>p299</v>
      </c>
      <c r="B299" s="62" t="s">
        <v>79</v>
      </c>
      <c r="C299" s="63" t="s">
        <v>25</v>
      </c>
      <c r="D299" s="49">
        <v>168.49700000000001</v>
      </c>
      <c r="E299" s="64">
        <v>4.5</v>
      </c>
      <c r="F299" s="52" t="s">
        <v>84</v>
      </c>
    </row>
    <row r="300" spans="1:6" ht="15.95" customHeight="1" outlineLevel="2" x14ac:dyDescent="0.2">
      <c r="A300" s="66" t="str">
        <f t="shared" si="4"/>
        <v>p300</v>
      </c>
      <c r="B300" s="62" t="s">
        <v>80</v>
      </c>
      <c r="C300" s="63" t="s">
        <v>25</v>
      </c>
      <c r="D300" s="49">
        <v>265.89699999999999</v>
      </c>
      <c r="E300" s="64">
        <v>4.5</v>
      </c>
      <c r="F300" s="52" t="s">
        <v>84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Devis</vt:lpstr>
      <vt:lpstr>Base</vt:lpstr>
      <vt:lpstr>CODA</vt:lpstr>
      <vt:lpstr>MONTANTTTC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COLETTE PITON--DEWEZ</cp:lastModifiedBy>
  <cp:lastPrinted>2012-02-14T13:29:41Z</cp:lastPrinted>
  <dcterms:created xsi:type="dcterms:W3CDTF">2009-01-27T15:57:09Z</dcterms:created>
  <dcterms:modified xsi:type="dcterms:W3CDTF">2013-09-16T16:07:46Z</dcterms:modified>
</cp:coreProperties>
</file>