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90" windowWidth="16515" windowHeight="51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Feuil1!$A$13:$U$13</definedName>
  </definedNames>
  <calcPr calcId="125725"/>
</workbook>
</file>

<file path=xl/calcChain.xml><?xml version="1.0" encoding="utf-8"?>
<calcChain xmlns="http://schemas.openxmlformats.org/spreadsheetml/2006/main">
  <c r="R14" i="1"/>
  <c r="R17"/>
  <c r="R20"/>
  <c r="R22"/>
  <c r="P22"/>
  <c r="P20"/>
  <c r="P14"/>
  <c r="P17"/>
  <c r="K20"/>
  <c r="K22"/>
  <c r="Q20"/>
  <c r="Q17"/>
  <c r="Q14"/>
  <c r="O17"/>
  <c r="O20"/>
  <c r="O22"/>
  <c r="Q22" s="1"/>
  <c r="O14"/>
  <c r="K14"/>
  <c r="K15"/>
  <c r="K17"/>
  <c r="K16"/>
  <c r="K18"/>
  <c r="K19"/>
  <c r="K21"/>
</calcChain>
</file>

<file path=xl/sharedStrings.xml><?xml version="1.0" encoding="utf-8"?>
<sst xmlns="http://schemas.openxmlformats.org/spreadsheetml/2006/main" count="58" uniqueCount="29">
  <si>
    <t>Buy Fee</t>
  </si>
  <si>
    <t>Sell Fee</t>
  </si>
  <si>
    <t>$10,00</t>
  </si>
  <si>
    <t>1- Symbol</t>
  </si>
  <si>
    <t>2- # of shares</t>
  </si>
  <si>
    <t>3- Buy price</t>
  </si>
  <si>
    <t>4- Index price (at time of Buy)</t>
  </si>
  <si>
    <t>5- Buy Date</t>
  </si>
  <si>
    <t>6- Stock Buy Value= B*C</t>
  </si>
  <si>
    <t xml:space="preserve">7- </t>
  </si>
  <si>
    <t>8- Current value of Stock= B*G</t>
  </si>
  <si>
    <t>9- Equiv Index Shares</t>
  </si>
  <si>
    <t>10- Equivalent Index value= D*J</t>
  </si>
  <si>
    <t>11- # of shares Sold</t>
  </si>
  <si>
    <t>12- Sell price</t>
  </si>
  <si>
    <t>13- Index price at time of Sell</t>
  </si>
  <si>
    <t>14- Sell Date</t>
  </si>
  <si>
    <t>15- Stock Sell Value=K*L</t>
  </si>
  <si>
    <t>16- Index Sell Value=I*M</t>
  </si>
  <si>
    <t>17- Stock Value= O-F</t>
  </si>
  <si>
    <t>18- Index Value = J-P</t>
  </si>
  <si>
    <t>19- Compare %</t>
  </si>
  <si>
    <t>S_FAS</t>
  </si>
  <si>
    <t>12-28-12 11:21</t>
  </si>
  <si>
    <t>$134,07</t>
  </si>
  <si>
    <t>$13 407,00</t>
  </si>
  <si>
    <t>S_SU</t>
  </si>
  <si>
    <t>2-19-13 0:00</t>
  </si>
  <si>
    <t>S_TZA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</si>
</sst>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0" fontId="0" fillId="0" borderId="0" xfId="0" applyNumberFormat="1"/>
    <xf numFmtId="10" fontId="0" fillId="0" borderId="0" xfId="0" applyNumberFormat="1"/>
    <xf numFmtId="22" fontId="0" fillId="0" borderId="0" xfId="0" applyNumberFormat="1"/>
    <xf numFmtId="0" fontId="1" fillId="0" borderId="0" xfId="0" applyFont="1"/>
    <xf numFmtId="0" fontId="2" fillId="0" borderId="0" xfId="0" applyFont="1"/>
    <xf numFmtId="4" fontId="0" fillId="0" borderId="0" xfId="0" applyNumberFormat="1"/>
    <xf numFmtId="0" fontId="0" fillId="0" borderId="0" xfId="0" applyAlignment="1">
      <alignment horizontal="center"/>
    </xf>
    <xf numFmtId="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2"/>
  <sheetViews>
    <sheetView tabSelected="1" zoomScale="70" zoomScaleNormal="70" workbookViewId="0">
      <selection activeCell="K22" sqref="K22"/>
    </sheetView>
  </sheetViews>
  <sheetFormatPr baseColWidth="10" defaultColWidth="14.140625" defaultRowHeight="15"/>
  <cols>
    <col min="14" max="14" width="18" customWidth="1"/>
  </cols>
  <sheetData>
    <row r="1" spans="1:21">
      <c r="D1" s="1"/>
      <c r="F1" s="1"/>
    </row>
    <row r="4" spans="1:21">
      <c r="S4" s="2"/>
    </row>
    <row r="13" spans="1:21" s="5" customFormat="1">
      <c r="A13" s="5" t="s">
        <v>3</v>
      </c>
      <c r="B13" s="5" t="s">
        <v>4</v>
      </c>
      <c r="C13" s="5" t="s">
        <v>5</v>
      </c>
      <c r="D13" s="5" t="s">
        <v>6</v>
      </c>
      <c r="E13" s="5" t="s">
        <v>7</v>
      </c>
      <c r="F13" s="5" t="s">
        <v>8</v>
      </c>
      <c r="G13" s="5" t="s">
        <v>9</v>
      </c>
      <c r="H13" s="5" t="s">
        <v>10</v>
      </c>
      <c r="I13" s="5" t="s">
        <v>11</v>
      </c>
      <c r="J13" s="5" t="s">
        <v>12</v>
      </c>
      <c r="K13" s="5" t="s">
        <v>13</v>
      </c>
      <c r="L13" s="5" t="s">
        <v>14</v>
      </c>
      <c r="M13" s="5" t="s">
        <v>15</v>
      </c>
      <c r="N13" s="5" t="s">
        <v>16</v>
      </c>
      <c r="O13" s="5" t="s">
        <v>17</v>
      </c>
      <c r="P13" s="5" t="s">
        <v>18</v>
      </c>
      <c r="Q13" s="5" t="s">
        <v>19</v>
      </c>
      <c r="R13" s="5" t="s">
        <v>20</v>
      </c>
      <c r="S13" s="5" t="s">
        <v>21</v>
      </c>
      <c r="T13" s="5" t="s">
        <v>0</v>
      </c>
      <c r="U13" s="5" t="s">
        <v>1</v>
      </c>
    </row>
    <row r="14" spans="1:21">
      <c r="A14" t="s">
        <v>28</v>
      </c>
      <c r="B14">
        <v>100</v>
      </c>
      <c r="C14">
        <v>117.04</v>
      </c>
      <c r="D14">
        <v>140.755</v>
      </c>
      <c r="E14" s="3">
        <v>40069</v>
      </c>
      <c r="F14" s="6">
        <v>11704</v>
      </c>
      <c r="G14" t="s">
        <v>24</v>
      </c>
      <c r="H14" t="s">
        <v>25</v>
      </c>
      <c r="I14">
        <v>83.15</v>
      </c>
      <c r="J14" s="6">
        <v>11704</v>
      </c>
      <c r="K14" s="4">
        <f>IF(L14&gt;0,SUMIF($A$14:A14,A14,$B$14:B14),"")</f>
        <v>100</v>
      </c>
      <c r="L14">
        <v>133.30000000000001</v>
      </c>
      <c r="M14">
        <v>146.21</v>
      </c>
      <c r="N14" s="3">
        <v>36994.556250000001</v>
      </c>
      <c r="O14" s="7">
        <f>K14*L14</f>
        <v>13330.000000000002</v>
      </c>
      <c r="P14" s="4">
        <f>I14*M14</f>
        <v>12157.361500000001</v>
      </c>
      <c r="Q14" s="6">
        <f>O14-F14</f>
        <v>1626.0000000000018</v>
      </c>
      <c r="R14" s="8">
        <f>J14-P14</f>
        <v>-453.36150000000089</v>
      </c>
      <c r="S14" s="2">
        <v>1.0109999999999999</v>
      </c>
    </row>
    <row r="15" spans="1:21">
      <c r="A15" t="s">
        <v>22</v>
      </c>
      <c r="B15">
        <v>100</v>
      </c>
      <c r="C15">
        <v>117.04</v>
      </c>
      <c r="D15">
        <v>140.755</v>
      </c>
      <c r="E15" t="s">
        <v>23</v>
      </c>
      <c r="F15" s="6">
        <v>11704</v>
      </c>
      <c r="G15" t="s">
        <v>24</v>
      </c>
      <c r="H15" t="s">
        <v>25</v>
      </c>
      <c r="I15">
        <v>83.15</v>
      </c>
      <c r="J15" s="6">
        <v>11704</v>
      </c>
      <c r="K15" s="4" t="str">
        <f>IF(L15&gt;0,SUMIF($A$14:A15,A15,$B$14:B15),"")</f>
        <v/>
      </c>
      <c r="O15" s="7"/>
      <c r="R15" s="4"/>
    </row>
    <row r="16" spans="1:21">
      <c r="A16" t="s">
        <v>26</v>
      </c>
      <c r="B16">
        <v>100</v>
      </c>
      <c r="C16">
        <v>117.04</v>
      </c>
      <c r="D16">
        <v>140.755</v>
      </c>
      <c r="E16" t="s">
        <v>23</v>
      </c>
      <c r="F16" s="6">
        <v>11704</v>
      </c>
      <c r="G16" t="s">
        <v>24</v>
      </c>
      <c r="H16" t="s">
        <v>25</v>
      </c>
      <c r="I16">
        <v>83.15</v>
      </c>
      <c r="J16" s="6">
        <v>11704</v>
      </c>
      <c r="K16" s="4" t="str">
        <f>IF(L16&gt;0,SUMIF($A$14:A16,A16,$B$14:B16),"")</f>
        <v/>
      </c>
      <c r="O16" s="7"/>
      <c r="R16" s="4"/>
    </row>
    <row r="17" spans="1:21">
      <c r="A17" t="s">
        <v>26</v>
      </c>
      <c r="B17">
        <v>100</v>
      </c>
      <c r="C17">
        <v>117.04</v>
      </c>
      <c r="D17">
        <v>140.755</v>
      </c>
      <c r="E17" t="s">
        <v>23</v>
      </c>
      <c r="F17" s="6">
        <v>11222</v>
      </c>
      <c r="G17" t="s">
        <v>24</v>
      </c>
      <c r="H17" t="s">
        <v>25</v>
      </c>
      <c r="I17">
        <v>83.15</v>
      </c>
      <c r="J17" s="6">
        <v>11704</v>
      </c>
      <c r="K17" s="4">
        <f>IF(L17&gt;0,SUMIF($A$14:A17,A17,$B$14:B17),"")</f>
        <v>200</v>
      </c>
      <c r="L17">
        <v>133.30000000000001</v>
      </c>
      <c r="M17">
        <v>146.21</v>
      </c>
      <c r="N17" s="3">
        <v>36994.556250000001</v>
      </c>
      <c r="O17" s="7">
        <f t="shared" ref="O15:O22" si="0">K17*L17</f>
        <v>26660.000000000004</v>
      </c>
      <c r="P17" s="4">
        <f>M17*(I17+I16)</f>
        <v>24314.723000000002</v>
      </c>
      <c r="Q17" s="6">
        <f>O17-(F17+F16)</f>
        <v>3734.0000000000036</v>
      </c>
      <c r="R17" s="8">
        <f>(J17+J16)-P17</f>
        <v>-906.72300000000178</v>
      </c>
      <c r="S17" s="2">
        <v>1.0109999999999999</v>
      </c>
    </row>
    <row r="18" spans="1:21">
      <c r="A18" t="s">
        <v>26</v>
      </c>
      <c r="B18">
        <v>50</v>
      </c>
      <c r="C18">
        <v>117.04</v>
      </c>
      <c r="D18">
        <v>140.755</v>
      </c>
      <c r="E18" t="s">
        <v>23</v>
      </c>
      <c r="F18" s="6">
        <v>11704</v>
      </c>
      <c r="G18" t="s">
        <v>24</v>
      </c>
      <c r="H18" t="s">
        <v>25</v>
      </c>
      <c r="I18">
        <v>83.15</v>
      </c>
      <c r="J18" s="6">
        <v>11704</v>
      </c>
      <c r="K18" s="4" t="str">
        <f>IF(L18&gt;0,SUMIF($A$14:A18,A18,$B$14:B18),"")</f>
        <v/>
      </c>
      <c r="O18" s="7"/>
      <c r="R18" s="4"/>
    </row>
    <row r="19" spans="1:21">
      <c r="A19" t="s">
        <v>22</v>
      </c>
      <c r="B19">
        <v>100</v>
      </c>
      <c r="C19">
        <v>117.04</v>
      </c>
      <c r="D19">
        <v>140.755</v>
      </c>
      <c r="E19" t="s">
        <v>23</v>
      </c>
      <c r="F19" s="6">
        <v>11704</v>
      </c>
      <c r="G19" t="s">
        <v>24</v>
      </c>
      <c r="H19" t="s">
        <v>25</v>
      </c>
      <c r="I19">
        <v>83.15</v>
      </c>
      <c r="J19" s="6">
        <v>11704</v>
      </c>
      <c r="K19" s="4" t="str">
        <f>IF(L19&gt;0,SUMIF($A$14:A19,A19,$B$14:B19),"")</f>
        <v/>
      </c>
      <c r="O19" s="7"/>
      <c r="R19" s="4"/>
    </row>
    <row r="20" spans="1:21">
      <c r="A20" t="s">
        <v>22</v>
      </c>
      <c r="B20">
        <v>100</v>
      </c>
      <c r="C20">
        <v>117.04</v>
      </c>
      <c r="D20">
        <v>140.755</v>
      </c>
      <c r="E20" t="s">
        <v>23</v>
      </c>
      <c r="F20" s="6">
        <v>11704</v>
      </c>
      <c r="G20" t="s">
        <v>24</v>
      </c>
      <c r="H20" t="s">
        <v>25</v>
      </c>
      <c r="I20">
        <v>83.15</v>
      </c>
      <c r="J20" s="6">
        <v>11704</v>
      </c>
      <c r="K20" s="4">
        <f>IF(L20&gt;0,SUMIF($A$14:A20,A20,$B$14:B20),"")</f>
        <v>300</v>
      </c>
      <c r="L20">
        <v>133.30000000000001</v>
      </c>
      <c r="M20">
        <v>146.21</v>
      </c>
      <c r="N20" s="3">
        <v>36994.556250000001</v>
      </c>
      <c r="O20" s="7">
        <f t="shared" si="0"/>
        <v>39990</v>
      </c>
      <c r="P20" s="4">
        <f>M20*(I20+I19+I15)</f>
        <v>36472.084500000004</v>
      </c>
      <c r="Q20" s="6">
        <f>O20-(F20+F19+F15)</f>
        <v>4878</v>
      </c>
      <c r="R20" s="8">
        <f>(J20+J19+J15)-P20</f>
        <v>-1360.0845000000045</v>
      </c>
      <c r="S20" s="2">
        <v>1.0109999999999999</v>
      </c>
    </row>
    <row r="21" spans="1:21">
      <c r="A21" t="s">
        <v>22</v>
      </c>
      <c r="B21">
        <v>150</v>
      </c>
      <c r="C21">
        <v>117.04</v>
      </c>
      <c r="D21">
        <v>140.755</v>
      </c>
      <c r="E21" t="s">
        <v>23</v>
      </c>
      <c r="F21" s="6">
        <v>11704</v>
      </c>
      <c r="G21" t="s">
        <v>24</v>
      </c>
      <c r="H21" t="s">
        <v>25</v>
      </c>
      <c r="I21">
        <v>83.15</v>
      </c>
      <c r="J21" s="6">
        <v>11704</v>
      </c>
      <c r="K21" s="4" t="str">
        <f>IF(L21&gt;0,SUMIF($A$14:A21,A21,$B$14:B21),"")</f>
        <v/>
      </c>
      <c r="O21" s="7"/>
      <c r="R21" s="4"/>
      <c r="T21" t="s">
        <v>2</v>
      </c>
      <c r="U21" t="s">
        <v>2</v>
      </c>
    </row>
    <row r="22" spans="1:21">
      <c r="A22" t="s">
        <v>26</v>
      </c>
      <c r="B22">
        <v>30</v>
      </c>
      <c r="C22">
        <v>117.04</v>
      </c>
      <c r="D22">
        <v>140.755</v>
      </c>
      <c r="E22" t="s">
        <v>27</v>
      </c>
      <c r="F22" s="6">
        <v>11704</v>
      </c>
      <c r="G22" t="s">
        <v>24</v>
      </c>
      <c r="H22" t="s">
        <v>25</v>
      </c>
      <c r="I22">
        <v>83.15</v>
      </c>
      <c r="J22" s="6">
        <v>11704</v>
      </c>
      <c r="K22" s="4">
        <f>B22+B18</f>
        <v>80</v>
      </c>
      <c r="L22">
        <v>144</v>
      </c>
      <c r="M22">
        <v>154</v>
      </c>
      <c r="N22" s="3">
        <v>36994.556250000001</v>
      </c>
      <c r="O22" s="7">
        <f t="shared" si="0"/>
        <v>11520</v>
      </c>
      <c r="P22" s="4">
        <f>M22*(I22+I18)</f>
        <v>25610.2</v>
      </c>
      <c r="Q22" s="6">
        <f>O22-(F22+F18)</f>
        <v>-11888</v>
      </c>
      <c r="R22" s="8">
        <f>(J22+J18)-P22</f>
        <v>-2202.2000000000007</v>
      </c>
    </row>
  </sheetData>
  <sortState ref="A14:U22">
    <sortCondition ref="E17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RIDHA GHANMI</dc:creator>
  <cp:lastModifiedBy>Proprietaire</cp:lastModifiedBy>
  <dcterms:created xsi:type="dcterms:W3CDTF">2013-01-06T21:32:18Z</dcterms:created>
  <dcterms:modified xsi:type="dcterms:W3CDTF">2013-01-12T22:20:37Z</dcterms:modified>
</cp:coreProperties>
</file>