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120" windowWidth="20115" windowHeight="7995" activeTab="3"/>
  </bookViews>
  <sheets>
    <sheet name="Liste-produits" sheetId="1" r:id="rId1"/>
    <sheet name="ANALYSE" sheetId="2" r:id="rId2"/>
    <sheet name="M0855" sheetId="4" r:id="rId3"/>
    <sheet name="001" sheetId="6" r:id="rId4"/>
  </sheets>
  <calcPr calcId="125725"/>
</workbook>
</file>

<file path=xl/calcChain.xml><?xml version="1.0" encoding="utf-8"?>
<calcChain xmlns="http://schemas.openxmlformats.org/spreadsheetml/2006/main">
  <c r="C26" i="6"/>
  <c r="C27" s="1"/>
  <c r="C25"/>
  <c r="C16"/>
  <c r="B8"/>
  <c r="B7"/>
  <c r="C26" i="4"/>
  <c r="C25"/>
  <c r="C16"/>
  <c r="B8"/>
  <c r="B7"/>
  <c r="C26" i="2"/>
  <c r="C25"/>
  <c r="C16"/>
  <c r="B8"/>
  <c r="B7"/>
  <c r="C20" i="1"/>
  <c r="D20"/>
  <c r="E20"/>
  <c r="F20"/>
  <c r="B20"/>
  <c r="C17" i="4" l="1"/>
  <c r="E8" i="6"/>
  <c r="F8"/>
  <c r="C17"/>
  <c r="C17" i="2"/>
  <c r="C27" i="4"/>
  <c r="F8"/>
  <c r="E8"/>
  <c r="C27" i="2"/>
  <c r="E8"/>
  <c r="F8"/>
</calcChain>
</file>

<file path=xl/sharedStrings.xml><?xml version="1.0" encoding="utf-8"?>
<sst xmlns="http://schemas.openxmlformats.org/spreadsheetml/2006/main" count="78" uniqueCount="41">
  <si>
    <t>M0855</t>
  </si>
  <si>
    <t>M0867</t>
  </si>
  <si>
    <t>M0871</t>
  </si>
  <si>
    <t>M0888</t>
  </si>
  <si>
    <t>M0896</t>
  </si>
  <si>
    <t>M0911</t>
  </si>
  <si>
    <t>M0932</t>
  </si>
  <si>
    <t>M0944</t>
  </si>
  <si>
    <t>M0953</t>
  </si>
  <si>
    <t>M0970</t>
  </si>
  <si>
    <t>M0981</t>
  </si>
  <si>
    <t>M0988</t>
  </si>
  <si>
    <t>M0996</t>
  </si>
  <si>
    <t>M1002</t>
  </si>
  <si>
    <t>M1012</t>
  </si>
  <si>
    <t>M1015</t>
  </si>
  <si>
    <t>Produits</t>
  </si>
  <si>
    <t>Prix devis</t>
  </si>
  <si>
    <t>Prix vente</t>
  </si>
  <si>
    <t>Achats</t>
  </si>
  <si>
    <t>Temps</t>
  </si>
  <si>
    <t>Coûts annexes</t>
  </si>
  <si>
    <t>TOTAL</t>
  </si>
  <si>
    <t>Produit :</t>
  </si>
  <si>
    <t>Partie Commerciale</t>
  </si>
  <si>
    <t>Devis :</t>
  </si>
  <si>
    <t>Vente :</t>
  </si>
  <si>
    <t>Marge :</t>
  </si>
  <si>
    <t>Commentaires :</t>
  </si>
  <si>
    <t>Partie Achats :</t>
  </si>
  <si>
    <t>Montants des achats :</t>
  </si>
  <si>
    <t>Partie Production :</t>
  </si>
  <si>
    <t>Temps de travail :</t>
  </si>
  <si>
    <t>Coûts annexes :</t>
  </si>
  <si>
    <t>Part sur vente :</t>
  </si>
  <si>
    <t>Part  sur vente :</t>
  </si>
  <si>
    <t>%</t>
  </si>
  <si>
    <t>€</t>
  </si>
  <si>
    <t>Petite plus-value, client satisfait</t>
  </si>
  <si>
    <t>Part achats en hausse dû au cours de la matière première</t>
  </si>
  <si>
    <t>Trop de temps passé à cause de la panne sur la machine. Bonne maîtrise des coûts annexes.</t>
  </si>
</sst>
</file>

<file path=xl/styles.xml><?xml version="1.0" encoding="utf-8"?>
<styleSheet xmlns="http://schemas.openxmlformats.org/spreadsheetml/2006/main">
  <numFmts count="2">
    <numFmt numFmtId="164" formatCode="#,##0.00\ &quot;€&quot;"/>
    <numFmt numFmtId="167" formatCode="[h]:mm:ss;@"/>
  </numFmts>
  <fonts count="2"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/>
    <xf numFmtId="0" fontId="0" fillId="0" borderId="1" xfId="0" applyBorder="1" applyAlignment="1"/>
    <xf numFmtId="167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64" fontId="0" fillId="0" borderId="0" xfId="0" applyNumberFormat="1" applyBorder="1" applyAlignment="1">
      <alignment horizontal="center"/>
    </xf>
    <xf numFmtId="10" fontId="0" fillId="0" borderId="0" xfId="0" applyNumberFormat="1" applyBorder="1" applyAlignment="1">
      <alignment horizontal="center"/>
    </xf>
    <xf numFmtId="10" fontId="0" fillId="0" borderId="0" xfId="0" applyNumberFormat="1" applyBorder="1"/>
    <xf numFmtId="164" fontId="0" fillId="0" borderId="1" xfId="0" applyNumberFormat="1" applyBorder="1"/>
    <xf numFmtId="167" fontId="0" fillId="0" borderId="1" xfId="0" applyNumberFormat="1" applyBorder="1"/>
    <xf numFmtId="0" fontId="1" fillId="0" borderId="1" xfId="0" applyFont="1" applyBorder="1"/>
    <xf numFmtId="164" fontId="1" fillId="0" borderId="1" xfId="0" applyNumberFormat="1" applyFont="1" applyBorder="1"/>
  </cellXfs>
  <cellStyles count="1">
    <cellStyle name="Normal" xfId="0" builtinId="0"/>
  </cellStyles>
  <dxfs count="8">
    <dxf>
      <font>
        <color rgb="FF00B05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  <dxf>
      <font>
        <color rgb="FF00B050"/>
      </font>
    </dxf>
    <dxf>
      <font>
        <color rgb="FFFF0000"/>
      </font>
    </dxf>
    <dxf>
      <font>
        <color rgb="FFFF000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438150</xdr:colOff>
      <xdr:row>8</xdr:row>
      <xdr:rowOff>0</xdr:rowOff>
    </xdr:from>
    <xdr:to>
      <xdr:col>10</xdr:col>
      <xdr:colOff>19050</xdr:colOff>
      <xdr:row>12</xdr:row>
      <xdr:rowOff>66675</xdr:rowOff>
    </xdr:to>
    <xdr:sp macro="" textlink="">
      <xdr:nvSpPr>
        <xdr:cNvPr id="2" name="ZoneTexte 1"/>
        <xdr:cNvSpPr txBox="1"/>
      </xdr:nvSpPr>
      <xdr:spPr>
        <a:xfrm>
          <a:off x="4943475" y="1524000"/>
          <a:ext cx="2628900" cy="82867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Numéro du produit à reprendre</a:t>
          </a:r>
          <a:r>
            <a:rPr lang="fr-FR" sz="1100" baseline="0"/>
            <a:t> comme nom pour la copie de la feuille "ANALYSE". Si possible, activer la macro en cliquant sur le n ° de produit.</a:t>
          </a:r>
          <a:endParaRPr lang="fr-FR" sz="1100"/>
        </a:p>
      </xdr:txBody>
    </xdr:sp>
    <xdr:clientData/>
  </xdr:twoCellAnchor>
  <xdr:twoCellAnchor>
    <xdr:from>
      <xdr:col>0</xdr:col>
      <xdr:colOff>447675</xdr:colOff>
      <xdr:row>7</xdr:row>
      <xdr:rowOff>123825</xdr:rowOff>
    </xdr:from>
    <xdr:to>
      <xdr:col>6</xdr:col>
      <xdr:colOff>438150</xdr:colOff>
      <xdr:row>10</xdr:row>
      <xdr:rowOff>33338</xdr:rowOff>
    </xdr:to>
    <xdr:cxnSp macro="">
      <xdr:nvCxnSpPr>
        <xdr:cNvPr id="4" name="Connecteur droit avec flèche 3"/>
        <xdr:cNvCxnSpPr>
          <a:stCxn id="2" idx="1"/>
        </xdr:cNvCxnSpPr>
      </xdr:nvCxnSpPr>
      <xdr:spPr>
        <a:xfrm flipH="1" flipV="1">
          <a:off x="447675" y="1457325"/>
          <a:ext cx="4495800" cy="481013"/>
        </a:xfrm>
        <a:prstGeom prst="straightConnector1">
          <a:avLst/>
        </a:prstGeom>
        <a:ln w="38100"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0</xdr:row>
      <xdr:rowOff>57150</xdr:rowOff>
    </xdr:from>
    <xdr:to>
      <xdr:col>13</xdr:col>
      <xdr:colOff>466725</xdr:colOff>
      <xdr:row>4</xdr:row>
      <xdr:rowOff>123825</xdr:rowOff>
    </xdr:to>
    <xdr:sp macro="" textlink="">
      <xdr:nvSpPr>
        <xdr:cNvPr id="2" name="ZoneTexte 1"/>
        <xdr:cNvSpPr txBox="1"/>
      </xdr:nvSpPr>
      <xdr:spPr>
        <a:xfrm>
          <a:off x="8810625" y="57150"/>
          <a:ext cx="2628900" cy="82867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Masque</a:t>
          </a:r>
          <a:r>
            <a:rPr lang="fr-FR" sz="1100" baseline="0"/>
            <a:t> de la feuille d'analyse. C'est cette feuille qu'il faut copier et renommer avec le n° du produit correspondant.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161925</xdr:colOff>
      <xdr:row>0</xdr:row>
      <xdr:rowOff>66675</xdr:rowOff>
    </xdr:from>
    <xdr:to>
      <xdr:col>13</xdr:col>
      <xdr:colOff>504825</xdr:colOff>
      <xdr:row>3</xdr:row>
      <xdr:rowOff>38100</xdr:rowOff>
    </xdr:to>
    <xdr:sp macro="" textlink="">
      <xdr:nvSpPr>
        <xdr:cNvPr id="2" name="ZoneTexte 1"/>
        <xdr:cNvSpPr txBox="1"/>
      </xdr:nvSpPr>
      <xdr:spPr>
        <a:xfrm>
          <a:off x="8848725" y="66675"/>
          <a:ext cx="2628900" cy="54292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Masque</a:t>
          </a:r>
          <a:r>
            <a:rPr lang="fr-FR" sz="1100" baseline="0"/>
            <a:t> de la feuille d'analyse complétée pour exemple avec le n° de produit M0855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123825</xdr:colOff>
      <xdr:row>0</xdr:row>
      <xdr:rowOff>57150</xdr:rowOff>
    </xdr:from>
    <xdr:to>
      <xdr:col>13</xdr:col>
      <xdr:colOff>466725</xdr:colOff>
      <xdr:row>3</xdr:row>
      <xdr:rowOff>28575</xdr:rowOff>
    </xdr:to>
    <xdr:sp macro="" textlink="">
      <xdr:nvSpPr>
        <xdr:cNvPr id="2" name="ZoneTexte 1"/>
        <xdr:cNvSpPr txBox="1"/>
      </xdr:nvSpPr>
      <xdr:spPr>
        <a:xfrm>
          <a:off x="8810625" y="57150"/>
          <a:ext cx="2628900" cy="542925"/>
        </a:xfrm>
        <a:prstGeom prst="rect">
          <a:avLst/>
        </a:prstGeom>
        <a:solidFill>
          <a:schemeClr val="lt1"/>
        </a:solidFill>
        <a:ln w="28575" cmpd="sng">
          <a:solidFill>
            <a:srgbClr val="FF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Feuille "001" obtenue avec la macro d'ajout de page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3:F20"/>
  <sheetViews>
    <sheetView workbookViewId="0">
      <selection activeCell="L13" sqref="L13"/>
    </sheetView>
  </sheetViews>
  <sheetFormatPr baseColWidth="10" defaultRowHeight="15"/>
  <cols>
    <col min="1" max="1" width="8.42578125" bestFit="1" customWidth="1"/>
    <col min="2" max="3" width="12.85546875" bestFit="1" customWidth="1"/>
    <col min="5" max="5" width="8.140625" bestFit="1" customWidth="1"/>
    <col min="6" max="6" width="13.85546875" bestFit="1" customWidth="1"/>
  </cols>
  <sheetData>
    <row r="3" spans="1:6">
      <c r="A3" s="23" t="s">
        <v>16</v>
      </c>
      <c r="B3" s="23" t="s">
        <v>17</v>
      </c>
      <c r="C3" s="23" t="s">
        <v>18</v>
      </c>
      <c r="D3" s="23" t="s">
        <v>19</v>
      </c>
      <c r="E3" s="23" t="s">
        <v>20</v>
      </c>
      <c r="F3" s="23" t="s">
        <v>21</v>
      </c>
    </row>
    <row r="4" spans="1:6">
      <c r="A4" s="23" t="s">
        <v>0</v>
      </c>
      <c r="B4" s="21">
        <v>80000</v>
      </c>
      <c r="C4" s="21">
        <v>85000</v>
      </c>
      <c r="D4" s="21">
        <v>16500</v>
      </c>
      <c r="E4" s="22">
        <v>1.7013888888888891</v>
      </c>
      <c r="F4" s="21">
        <v>2000</v>
      </c>
    </row>
    <row r="5" spans="1:6">
      <c r="A5" s="23" t="s">
        <v>1</v>
      </c>
      <c r="B5" s="21">
        <v>75000</v>
      </c>
      <c r="C5" s="21">
        <v>72000</v>
      </c>
      <c r="D5" s="21">
        <v>12000</v>
      </c>
      <c r="E5" s="22">
        <v>1.5833333333333333</v>
      </c>
      <c r="F5" s="21">
        <v>1300</v>
      </c>
    </row>
    <row r="6" spans="1:6">
      <c r="A6" s="23" t="s">
        <v>2</v>
      </c>
      <c r="B6" s="21">
        <v>145000</v>
      </c>
      <c r="C6" s="21">
        <v>150000</v>
      </c>
      <c r="D6" s="21">
        <v>32000</v>
      </c>
      <c r="E6" s="22">
        <v>2.2916666666666665</v>
      </c>
      <c r="F6" s="21">
        <v>13000</v>
      </c>
    </row>
    <row r="7" spans="1:6">
      <c r="A7" s="23" t="s">
        <v>3</v>
      </c>
      <c r="B7" s="21">
        <v>78000</v>
      </c>
      <c r="C7" s="21">
        <v>80000</v>
      </c>
      <c r="D7" s="21">
        <v>15000</v>
      </c>
      <c r="E7" s="22">
        <v>1.6666666666666667</v>
      </c>
      <c r="F7" s="21">
        <v>9800</v>
      </c>
    </row>
    <row r="8" spans="1:6">
      <c r="A8" s="23" t="s">
        <v>4</v>
      </c>
      <c r="B8" s="21">
        <v>63500</v>
      </c>
      <c r="C8" s="21">
        <v>62000</v>
      </c>
      <c r="D8" s="21">
        <v>12000</v>
      </c>
      <c r="E8" s="22">
        <v>1.4583333333333333</v>
      </c>
      <c r="F8" s="21">
        <v>7500</v>
      </c>
    </row>
    <row r="9" spans="1:6">
      <c r="A9" s="23" t="s">
        <v>5</v>
      </c>
      <c r="B9" s="21">
        <v>99000</v>
      </c>
      <c r="C9" s="21">
        <v>95000</v>
      </c>
      <c r="D9" s="21">
        <v>21000</v>
      </c>
      <c r="E9" s="22">
        <v>1.5</v>
      </c>
      <c r="F9" s="21">
        <v>10000</v>
      </c>
    </row>
    <row r="10" spans="1:6">
      <c r="A10" s="23" t="s">
        <v>6</v>
      </c>
      <c r="B10" s="21">
        <v>125000</v>
      </c>
      <c r="C10" s="21">
        <v>120000</v>
      </c>
      <c r="D10" s="21">
        <v>42000</v>
      </c>
      <c r="E10" s="22">
        <v>1.625</v>
      </c>
      <c r="F10" s="21">
        <v>16500</v>
      </c>
    </row>
    <row r="11" spans="1:6">
      <c r="A11" s="23" t="s">
        <v>7</v>
      </c>
      <c r="B11" s="21">
        <v>39500</v>
      </c>
      <c r="C11" s="21">
        <v>40000</v>
      </c>
      <c r="D11" s="21">
        <v>9000</v>
      </c>
      <c r="E11" s="22">
        <v>0.66666666666666663</v>
      </c>
      <c r="F11" s="21">
        <v>1200</v>
      </c>
    </row>
    <row r="12" spans="1:6">
      <c r="A12" s="23" t="s">
        <v>8</v>
      </c>
      <c r="B12" s="21">
        <v>142000</v>
      </c>
      <c r="C12" s="21">
        <v>140000</v>
      </c>
      <c r="D12" s="21">
        <v>45000</v>
      </c>
      <c r="E12" s="22">
        <v>2.125</v>
      </c>
      <c r="F12" s="21">
        <v>14500</v>
      </c>
    </row>
    <row r="13" spans="1:6">
      <c r="A13" s="23" t="s">
        <v>9</v>
      </c>
      <c r="B13" s="21">
        <v>121500</v>
      </c>
      <c r="C13" s="21">
        <v>125000</v>
      </c>
      <c r="D13" s="21">
        <v>36000</v>
      </c>
      <c r="E13" s="22">
        <v>2</v>
      </c>
      <c r="F13" s="21">
        <v>13000</v>
      </c>
    </row>
    <row r="14" spans="1:6">
      <c r="A14" s="23" t="s">
        <v>10</v>
      </c>
      <c r="B14" s="21">
        <v>102000</v>
      </c>
      <c r="C14" s="21">
        <v>100000</v>
      </c>
      <c r="D14" s="21">
        <v>22000</v>
      </c>
      <c r="E14" s="22">
        <v>2.0833333333333335</v>
      </c>
      <c r="F14" s="21">
        <v>9900</v>
      </c>
    </row>
    <row r="15" spans="1:6">
      <c r="A15" s="23" t="s">
        <v>11</v>
      </c>
      <c r="B15" s="21">
        <v>98000</v>
      </c>
      <c r="C15" s="21">
        <v>95000</v>
      </c>
      <c r="D15" s="21">
        <v>17000</v>
      </c>
      <c r="E15" s="22">
        <v>1.0833333333333333</v>
      </c>
      <c r="F15" s="21">
        <v>4600</v>
      </c>
    </row>
    <row r="16" spans="1:6">
      <c r="A16" s="23" t="s">
        <v>12</v>
      </c>
      <c r="B16" s="21">
        <v>78500</v>
      </c>
      <c r="C16" s="21">
        <v>80000</v>
      </c>
      <c r="D16" s="21">
        <v>14000</v>
      </c>
      <c r="E16" s="22">
        <v>1.4583333333333333</v>
      </c>
      <c r="F16" s="21">
        <v>5000</v>
      </c>
    </row>
    <row r="17" spans="1:6">
      <c r="A17" s="23" t="s">
        <v>13</v>
      </c>
      <c r="B17" s="21">
        <v>123000</v>
      </c>
      <c r="C17" s="21">
        <v>120000</v>
      </c>
      <c r="D17" s="21">
        <v>25000</v>
      </c>
      <c r="E17" s="22">
        <v>2.75</v>
      </c>
      <c r="F17" s="21">
        <v>12000</v>
      </c>
    </row>
    <row r="18" spans="1:6">
      <c r="A18" s="23" t="s">
        <v>14</v>
      </c>
      <c r="B18" s="21">
        <v>104500</v>
      </c>
      <c r="C18" s="21">
        <v>112000</v>
      </c>
      <c r="D18" s="21">
        <v>21000</v>
      </c>
      <c r="E18" s="22">
        <v>1.7083333333333333</v>
      </c>
      <c r="F18" s="21">
        <v>9000</v>
      </c>
    </row>
    <row r="19" spans="1:6">
      <c r="A19" s="23" t="s">
        <v>15</v>
      </c>
      <c r="B19" s="21">
        <v>97500</v>
      </c>
      <c r="C19" s="21">
        <v>99000</v>
      </c>
      <c r="D19" s="21">
        <v>16500</v>
      </c>
      <c r="E19" s="22">
        <v>1.5416666666666667</v>
      </c>
      <c r="F19" s="21">
        <v>14500</v>
      </c>
    </row>
    <row r="20" spans="1:6">
      <c r="A20" s="23" t="s">
        <v>22</v>
      </c>
      <c r="B20" s="24">
        <f>SUM(B4:B19)</f>
        <v>1572000</v>
      </c>
      <c r="C20" s="24">
        <f t="shared" ref="C20:F20" si="0">SUM(C4:C19)</f>
        <v>1575000</v>
      </c>
      <c r="D20" s="24">
        <f t="shared" si="0"/>
        <v>356000</v>
      </c>
      <c r="E20" s="24">
        <f t="shared" si="0"/>
        <v>27.243055555555554</v>
      </c>
      <c r="F20" s="24">
        <f t="shared" si="0"/>
        <v>143800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J32"/>
  <sheetViews>
    <sheetView workbookViewId="0">
      <selection activeCell="L7" sqref="L7"/>
    </sheetView>
  </sheetViews>
  <sheetFormatPr baseColWidth="10" defaultRowHeight="15"/>
  <cols>
    <col min="4" max="4" width="24.28515625" customWidth="1"/>
    <col min="5" max="6" width="13" customWidth="1"/>
  </cols>
  <sheetData>
    <row r="2" spans="1:10">
      <c r="B2" s="1" t="s">
        <v>23</v>
      </c>
      <c r="C2" s="1"/>
      <c r="D2" s="12"/>
      <c r="E2" s="11"/>
      <c r="F2" s="11"/>
    </row>
    <row r="5" spans="1:10">
      <c r="A5" s="8" t="s">
        <v>24</v>
      </c>
      <c r="B5" s="9"/>
      <c r="C5" s="9"/>
      <c r="D5" s="9"/>
      <c r="E5" s="9"/>
      <c r="F5" s="9"/>
      <c r="G5" s="9"/>
      <c r="H5" s="9"/>
      <c r="I5" s="9"/>
      <c r="J5" s="10"/>
    </row>
    <row r="6" spans="1:10">
      <c r="A6" s="2"/>
      <c r="B6" s="3"/>
      <c r="C6" s="3"/>
      <c r="D6" s="3"/>
      <c r="E6" s="3"/>
      <c r="F6" s="3"/>
      <c r="G6" s="3"/>
      <c r="H6" s="3"/>
      <c r="I6" s="3"/>
      <c r="J6" s="4"/>
    </row>
    <row r="7" spans="1:10">
      <c r="A7" s="2" t="s">
        <v>25</v>
      </c>
      <c r="B7" s="3" t="e">
        <f>VLOOKUP(D2,'Liste-produits'!A4:F20,2,TRUE)</f>
        <v>#N/A</v>
      </c>
      <c r="C7" s="3"/>
      <c r="D7" s="3"/>
      <c r="E7" s="14" t="s">
        <v>37</v>
      </c>
      <c r="F7" s="14" t="s">
        <v>36</v>
      </c>
      <c r="G7" s="3"/>
      <c r="H7" s="3"/>
      <c r="I7" s="3"/>
      <c r="J7" s="4"/>
    </row>
    <row r="8" spans="1:10">
      <c r="A8" s="2" t="s">
        <v>26</v>
      </c>
      <c r="B8" s="3" t="e">
        <f>VLOOKUP(D2,'Liste-produits'!A4:F20,3,TRUE)</f>
        <v>#N/A</v>
      </c>
      <c r="C8" s="3"/>
      <c r="D8" s="3" t="s">
        <v>27</v>
      </c>
      <c r="E8" s="18" t="e">
        <f>B8-B7</f>
        <v>#N/A</v>
      </c>
      <c r="F8" s="19" t="e">
        <f>(B8-B7)/B8</f>
        <v>#N/A</v>
      </c>
      <c r="G8" s="3"/>
      <c r="H8" s="3"/>
      <c r="I8" s="3"/>
      <c r="J8" s="4"/>
    </row>
    <row r="9" spans="1:10">
      <c r="A9" s="2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2" t="s">
        <v>28</v>
      </c>
      <c r="B10" s="3"/>
      <c r="C10" s="8"/>
      <c r="D10" s="9"/>
      <c r="E10" s="9"/>
      <c r="F10" s="9"/>
      <c r="G10" s="9"/>
      <c r="H10" s="9"/>
      <c r="I10" s="10"/>
      <c r="J10" s="4"/>
    </row>
    <row r="11" spans="1:10">
      <c r="A11" s="2"/>
      <c r="B11" s="3"/>
      <c r="C11" s="15"/>
      <c r="D11" s="16"/>
      <c r="E11" s="16"/>
      <c r="F11" s="16"/>
      <c r="G11" s="16"/>
      <c r="H11" s="16"/>
      <c r="I11" s="17"/>
      <c r="J11" s="4"/>
    </row>
    <row r="12" spans="1:10">
      <c r="A12" s="5"/>
      <c r="B12" s="6"/>
      <c r="C12" s="6"/>
      <c r="D12" s="6"/>
      <c r="E12" s="6"/>
      <c r="F12" s="6"/>
      <c r="G12" s="6"/>
      <c r="H12" s="6"/>
      <c r="I12" s="6"/>
      <c r="J12" s="7"/>
    </row>
    <row r="14" spans="1:10">
      <c r="A14" s="8" t="s">
        <v>29</v>
      </c>
      <c r="B14" s="9"/>
      <c r="C14" s="9"/>
      <c r="D14" s="9"/>
      <c r="E14" s="9"/>
      <c r="F14" s="9"/>
      <c r="G14" s="9"/>
      <c r="H14" s="9"/>
      <c r="I14" s="9"/>
      <c r="J14" s="10"/>
    </row>
    <row r="15" spans="1:10">
      <c r="A15" s="2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2" t="s">
        <v>30</v>
      </c>
      <c r="B16" s="3"/>
      <c r="C16" s="3" t="e">
        <f>VLOOKUP(D2,'Liste-produits'!A4:F20,4,TRUE)</f>
        <v>#N/A</v>
      </c>
      <c r="D16" s="3"/>
      <c r="E16" s="3"/>
      <c r="F16" s="3"/>
      <c r="G16" s="3"/>
      <c r="H16" s="3"/>
      <c r="I16" s="3"/>
      <c r="J16" s="4"/>
    </row>
    <row r="17" spans="1:10">
      <c r="A17" s="2" t="s">
        <v>35</v>
      </c>
      <c r="B17" s="3"/>
      <c r="C17" s="20" t="e">
        <f>C16/B8</f>
        <v>#N/A</v>
      </c>
      <c r="D17" s="3"/>
      <c r="E17" s="3"/>
      <c r="F17" s="3"/>
      <c r="G17" s="3"/>
      <c r="H17" s="3"/>
      <c r="I17" s="3"/>
      <c r="J17" s="4"/>
    </row>
    <row r="18" spans="1:10">
      <c r="A18" s="2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2" t="s">
        <v>28</v>
      </c>
      <c r="B19" s="3"/>
      <c r="C19" s="8"/>
      <c r="D19" s="9"/>
      <c r="E19" s="9"/>
      <c r="F19" s="9"/>
      <c r="G19" s="9"/>
      <c r="H19" s="9"/>
      <c r="I19" s="10"/>
      <c r="J19" s="4"/>
    </row>
    <row r="20" spans="1:10">
      <c r="A20" s="2"/>
      <c r="B20" s="3"/>
      <c r="C20" s="15"/>
      <c r="D20" s="16"/>
      <c r="E20" s="16"/>
      <c r="F20" s="16"/>
      <c r="G20" s="16"/>
      <c r="H20" s="16"/>
      <c r="I20" s="17"/>
      <c r="J20" s="4"/>
    </row>
    <row r="21" spans="1:10">
      <c r="A21" s="5"/>
      <c r="B21" s="6"/>
      <c r="C21" s="6"/>
      <c r="D21" s="6"/>
      <c r="E21" s="6"/>
      <c r="F21" s="6"/>
      <c r="G21" s="6"/>
      <c r="H21" s="6"/>
      <c r="I21" s="6"/>
      <c r="J21" s="7"/>
    </row>
    <row r="23" spans="1:10">
      <c r="A23" s="8" t="s">
        <v>31</v>
      </c>
      <c r="B23" s="9"/>
      <c r="C23" s="9"/>
      <c r="D23" s="9"/>
      <c r="E23" s="9"/>
      <c r="F23" s="9"/>
      <c r="G23" s="9"/>
      <c r="H23" s="9"/>
      <c r="I23" s="9"/>
      <c r="J23" s="10"/>
    </row>
    <row r="24" spans="1:10">
      <c r="A24" s="2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2" t="s">
        <v>32</v>
      </c>
      <c r="B25" s="3"/>
      <c r="C25" s="13" t="e">
        <f>VLOOKUP(D2,'Liste-produits'!A4:F20,5,TRUE)</f>
        <v>#N/A</v>
      </c>
      <c r="D25" s="3"/>
      <c r="E25" s="3"/>
      <c r="F25" s="3"/>
      <c r="G25" s="3"/>
      <c r="H25" s="3"/>
      <c r="I25" s="3"/>
      <c r="J25" s="4"/>
    </row>
    <row r="26" spans="1:10">
      <c r="A26" s="2" t="s">
        <v>33</v>
      </c>
      <c r="B26" s="3"/>
      <c r="C26" s="3" t="e">
        <f>VLOOKUP(D2,'Liste-produits'!A4:F20,6,TRUE)</f>
        <v>#N/A</v>
      </c>
      <c r="D26" s="3"/>
      <c r="E26" s="3"/>
      <c r="F26" s="3"/>
      <c r="G26" s="3"/>
      <c r="H26" s="3"/>
      <c r="I26" s="3"/>
      <c r="J26" s="4"/>
    </row>
    <row r="27" spans="1:10">
      <c r="A27" s="2" t="s">
        <v>34</v>
      </c>
      <c r="B27" s="3"/>
      <c r="C27" s="20" t="e">
        <f>C26/B8</f>
        <v>#N/A</v>
      </c>
      <c r="D27" s="3"/>
      <c r="E27" s="3"/>
      <c r="F27" s="3"/>
      <c r="G27" s="3"/>
      <c r="H27" s="3"/>
      <c r="I27" s="3"/>
      <c r="J27" s="4"/>
    </row>
    <row r="28" spans="1:10">
      <c r="A28" s="2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2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2" t="s">
        <v>28</v>
      </c>
      <c r="B30" s="3"/>
      <c r="C30" s="8"/>
      <c r="D30" s="9"/>
      <c r="E30" s="9"/>
      <c r="F30" s="9"/>
      <c r="G30" s="9"/>
      <c r="H30" s="9"/>
      <c r="I30" s="10"/>
      <c r="J30" s="4"/>
    </row>
    <row r="31" spans="1:10">
      <c r="A31" s="2"/>
      <c r="B31" s="3"/>
      <c r="C31" s="15"/>
      <c r="D31" s="16"/>
      <c r="E31" s="16"/>
      <c r="F31" s="16"/>
      <c r="G31" s="16"/>
      <c r="H31" s="16"/>
      <c r="I31" s="17"/>
      <c r="J31" s="4"/>
    </row>
    <row r="32" spans="1:10">
      <c r="A32" s="5"/>
      <c r="B32" s="6"/>
      <c r="C32" s="6"/>
      <c r="D32" s="6"/>
      <c r="E32" s="6"/>
      <c r="F32" s="6"/>
      <c r="G32" s="6"/>
      <c r="H32" s="6"/>
      <c r="I32" s="6"/>
      <c r="J32" s="7"/>
    </row>
  </sheetData>
  <mergeCells count="7">
    <mergeCell ref="C30:I31"/>
    <mergeCell ref="B2:C2"/>
    <mergeCell ref="A5:J5"/>
    <mergeCell ref="A14:J14"/>
    <mergeCell ref="A23:J23"/>
    <mergeCell ref="C10:I11"/>
    <mergeCell ref="C19:I20"/>
  </mergeCells>
  <conditionalFormatting sqref="E8:F8">
    <cfRule type="cellIs" dxfId="6" priority="2" operator="lessThanOrEqual">
      <formula>0</formula>
    </cfRule>
    <cfRule type="cellIs" dxfId="5" priority="1" operator="greaterThan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J32"/>
  <sheetViews>
    <sheetView topLeftCell="A4" workbookViewId="0">
      <selection activeCell="L8" sqref="L8"/>
    </sheetView>
  </sheetViews>
  <sheetFormatPr baseColWidth="10" defaultRowHeight="15"/>
  <cols>
    <col min="4" max="4" width="24.28515625" customWidth="1"/>
    <col min="5" max="6" width="13" customWidth="1"/>
  </cols>
  <sheetData>
    <row r="2" spans="1:10">
      <c r="B2" s="1" t="s">
        <v>23</v>
      </c>
      <c r="C2" s="1"/>
      <c r="D2" s="12" t="s">
        <v>0</v>
      </c>
      <c r="E2" s="11"/>
      <c r="F2" s="11"/>
    </row>
    <row r="5" spans="1:10">
      <c r="A5" s="8" t="s">
        <v>24</v>
      </c>
      <c r="B5" s="9"/>
      <c r="C5" s="9"/>
      <c r="D5" s="9"/>
      <c r="E5" s="9"/>
      <c r="F5" s="9"/>
      <c r="G5" s="9"/>
      <c r="H5" s="9"/>
      <c r="I5" s="9"/>
      <c r="J5" s="10"/>
    </row>
    <row r="6" spans="1:10">
      <c r="A6" s="2"/>
      <c r="B6" s="3"/>
      <c r="C6" s="3"/>
      <c r="D6" s="3"/>
      <c r="E6" s="3"/>
      <c r="F6" s="3"/>
      <c r="G6" s="3"/>
      <c r="H6" s="3"/>
      <c r="I6" s="3"/>
      <c r="J6" s="4"/>
    </row>
    <row r="7" spans="1:10">
      <c r="A7" s="2" t="s">
        <v>25</v>
      </c>
      <c r="B7" s="3">
        <f>VLOOKUP(D2,'Liste-produits'!A4:F20,2,TRUE)</f>
        <v>80000</v>
      </c>
      <c r="C7" s="3"/>
      <c r="D7" s="3"/>
      <c r="E7" s="14" t="s">
        <v>37</v>
      </c>
      <c r="F7" s="14" t="s">
        <v>36</v>
      </c>
      <c r="G7" s="3"/>
      <c r="H7" s="3"/>
      <c r="I7" s="3"/>
      <c r="J7" s="4"/>
    </row>
    <row r="8" spans="1:10">
      <c r="A8" s="2" t="s">
        <v>26</v>
      </c>
      <c r="B8" s="3">
        <f>VLOOKUP(D2,'Liste-produits'!A4:F20,3,TRUE)</f>
        <v>85000</v>
      </c>
      <c r="C8" s="3"/>
      <c r="D8" s="3" t="s">
        <v>27</v>
      </c>
      <c r="E8" s="18">
        <f>B8-B7</f>
        <v>5000</v>
      </c>
      <c r="F8" s="19">
        <f>(B8-B7)/B8</f>
        <v>5.8823529411764705E-2</v>
      </c>
      <c r="G8" s="3"/>
      <c r="H8" s="3"/>
      <c r="I8" s="3"/>
      <c r="J8" s="4"/>
    </row>
    <row r="9" spans="1:10">
      <c r="A9" s="2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2" t="s">
        <v>28</v>
      </c>
      <c r="B10" s="3"/>
      <c r="C10" s="8" t="s">
        <v>38</v>
      </c>
      <c r="D10" s="9"/>
      <c r="E10" s="9"/>
      <c r="F10" s="9"/>
      <c r="G10" s="9"/>
      <c r="H10" s="9"/>
      <c r="I10" s="10"/>
      <c r="J10" s="4"/>
    </row>
    <row r="11" spans="1:10">
      <c r="A11" s="2"/>
      <c r="B11" s="3"/>
      <c r="C11" s="15"/>
      <c r="D11" s="16"/>
      <c r="E11" s="16"/>
      <c r="F11" s="16"/>
      <c r="G11" s="16"/>
      <c r="H11" s="16"/>
      <c r="I11" s="17"/>
      <c r="J11" s="4"/>
    </row>
    <row r="12" spans="1:10">
      <c r="A12" s="5"/>
      <c r="B12" s="6"/>
      <c r="C12" s="6"/>
      <c r="D12" s="6"/>
      <c r="E12" s="6"/>
      <c r="F12" s="6"/>
      <c r="G12" s="6"/>
      <c r="H12" s="6"/>
      <c r="I12" s="6"/>
      <c r="J12" s="7"/>
    </row>
    <row r="14" spans="1:10">
      <c r="A14" s="8" t="s">
        <v>29</v>
      </c>
      <c r="B14" s="9"/>
      <c r="C14" s="9"/>
      <c r="D14" s="9"/>
      <c r="E14" s="9"/>
      <c r="F14" s="9"/>
      <c r="G14" s="9"/>
      <c r="H14" s="9"/>
      <c r="I14" s="9"/>
      <c r="J14" s="10"/>
    </row>
    <row r="15" spans="1:10">
      <c r="A15" s="2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2" t="s">
        <v>30</v>
      </c>
      <c r="B16" s="3"/>
      <c r="C16" s="3">
        <f>VLOOKUP(D2,'Liste-produits'!A4:F20,4,TRUE)</f>
        <v>16500</v>
      </c>
      <c r="D16" s="3"/>
      <c r="E16" s="3"/>
      <c r="F16" s="3"/>
      <c r="G16" s="3"/>
      <c r="H16" s="3"/>
      <c r="I16" s="3"/>
      <c r="J16" s="4"/>
    </row>
    <row r="17" spans="1:10">
      <c r="A17" s="2" t="s">
        <v>35</v>
      </c>
      <c r="B17" s="3"/>
      <c r="C17" s="20">
        <f>C16/B8</f>
        <v>0.19411764705882353</v>
      </c>
      <c r="D17" s="3"/>
      <c r="E17" s="3"/>
      <c r="F17" s="3"/>
      <c r="G17" s="3"/>
      <c r="H17" s="3"/>
      <c r="I17" s="3"/>
      <c r="J17" s="4"/>
    </row>
    <row r="18" spans="1:10">
      <c r="A18" s="2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2" t="s">
        <v>28</v>
      </c>
      <c r="B19" s="3"/>
      <c r="C19" s="8" t="s">
        <v>39</v>
      </c>
      <c r="D19" s="9"/>
      <c r="E19" s="9"/>
      <c r="F19" s="9"/>
      <c r="G19" s="9"/>
      <c r="H19" s="9"/>
      <c r="I19" s="10"/>
      <c r="J19" s="4"/>
    </row>
    <row r="20" spans="1:10">
      <c r="A20" s="2"/>
      <c r="B20" s="3"/>
      <c r="C20" s="15"/>
      <c r="D20" s="16"/>
      <c r="E20" s="16"/>
      <c r="F20" s="16"/>
      <c r="G20" s="16"/>
      <c r="H20" s="16"/>
      <c r="I20" s="17"/>
      <c r="J20" s="4"/>
    </row>
    <row r="21" spans="1:10">
      <c r="A21" s="5"/>
      <c r="B21" s="6"/>
      <c r="C21" s="6"/>
      <c r="D21" s="6"/>
      <c r="E21" s="6"/>
      <c r="F21" s="6"/>
      <c r="G21" s="6"/>
      <c r="H21" s="6"/>
      <c r="I21" s="6"/>
      <c r="J21" s="7"/>
    </row>
    <row r="23" spans="1:10">
      <c r="A23" s="8" t="s">
        <v>31</v>
      </c>
      <c r="B23" s="9"/>
      <c r="C23" s="9"/>
      <c r="D23" s="9"/>
      <c r="E23" s="9"/>
      <c r="F23" s="9"/>
      <c r="G23" s="9"/>
      <c r="H23" s="9"/>
      <c r="I23" s="9"/>
      <c r="J23" s="10"/>
    </row>
    <row r="24" spans="1:10">
      <c r="A24" s="2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2" t="s">
        <v>32</v>
      </c>
      <c r="B25" s="3"/>
      <c r="C25" s="13">
        <f>VLOOKUP(D2,'Liste-produits'!A4:F20,5,TRUE)</f>
        <v>1.7013888888888891</v>
      </c>
      <c r="D25" s="3"/>
      <c r="E25" s="3"/>
      <c r="F25" s="3"/>
      <c r="G25" s="3"/>
      <c r="H25" s="3"/>
      <c r="I25" s="3"/>
      <c r="J25" s="4"/>
    </row>
    <row r="26" spans="1:10">
      <c r="A26" s="2" t="s">
        <v>33</v>
      </c>
      <c r="B26" s="3"/>
      <c r="C26" s="3">
        <f>VLOOKUP(D2,'Liste-produits'!A4:F20,6,TRUE)</f>
        <v>2000</v>
      </c>
      <c r="D26" s="3"/>
      <c r="E26" s="3"/>
      <c r="F26" s="3"/>
      <c r="G26" s="3"/>
      <c r="H26" s="3"/>
      <c r="I26" s="3"/>
      <c r="J26" s="4"/>
    </row>
    <row r="27" spans="1:10">
      <c r="A27" s="2" t="s">
        <v>34</v>
      </c>
      <c r="B27" s="3"/>
      <c r="C27" s="20">
        <f>C26/B8</f>
        <v>2.3529411764705882E-2</v>
      </c>
      <c r="D27" s="3"/>
      <c r="E27" s="3"/>
      <c r="F27" s="3"/>
      <c r="G27" s="3"/>
      <c r="H27" s="3"/>
      <c r="I27" s="3"/>
      <c r="J27" s="4"/>
    </row>
    <row r="28" spans="1:10">
      <c r="A28" s="2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2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2" t="s">
        <v>28</v>
      </c>
      <c r="B30" s="3"/>
      <c r="C30" s="8" t="s">
        <v>40</v>
      </c>
      <c r="D30" s="9"/>
      <c r="E30" s="9"/>
      <c r="F30" s="9"/>
      <c r="G30" s="9"/>
      <c r="H30" s="9"/>
      <c r="I30" s="10"/>
      <c r="J30" s="4"/>
    </row>
    <row r="31" spans="1:10">
      <c r="A31" s="2"/>
      <c r="B31" s="3"/>
      <c r="C31" s="15"/>
      <c r="D31" s="16"/>
      <c r="E31" s="16"/>
      <c r="F31" s="16"/>
      <c r="G31" s="16"/>
      <c r="H31" s="16"/>
      <c r="I31" s="17"/>
      <c r="J31" s="4"/>
    </row>
    <row r="32" spans="1:10">
      <c r="A32" s="5"/>
      <c r="B32" s="6"/>
      <c r="C32" s="6"/>
      <c r="D32" s="6"/>
      <c r="E32" s="6"/>
      <c r="F32" s="6"/>
      <c r="G32" s="6"/>
      <c r="H32" s="6"/>
      <c r="I32" s="6"/>
      <c r="J32" s="7"/>
    </row>
  </sheetData>
  <mergeCells count="7">
    <mergeCell ref="C30:I31"/>
    <mergeCell ref="B2:C2"/>
    <mergeCell ref="A5:J5"/>
    <mergeCell ref="C10:I11"/>
    <mergeCell ref="A14:J14"/>
    <mergeCell ref="C19:I20"/>
    <mergeCell ref="A23:J23"/>
  </mergeCells>
  <conditionalFormatting sqref="E8:F8">
    <cfRule type="cellIs" dxfId="2" priority="1" operator="greaterThan">
      <formula>0</formula>
    </cfRule>
    <cfRule type="cellIs" dxfId="3" priority="2" operator="lessThanOr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2:J32"/>
  <sheetViews>
    <sheetView tabSelected="1" workbookViewId="0">
      <selection activeCell="L7" sqref="L7"/>
    </sheetView>
  </sheetViews>
  <sheetFormatPr baseColWidth="10" defaultRowHeight="15"/>
  <cols>
    <col min="4" max="4" width="24.28515625" customWidth="1"/>
    <col min="5" max="6" width="13" customWidth="1"/>
  </cols>
  <sheetData>
    <row r="2" spans="1:10">
      <c r="B2" s="1" t="s">
        <v>23</v>
      </c>
      <c r="C2" s="1"/>
      <c r="D2" s="12"/>
      <c r="E2" s="11"/>
      <c r="F2" s="11"/>
    </row>
    <row r="5" spans="1:10">
      <c r="A5" s="8" t="s">
        <v>24</v>
      </c>
      <c r="B5" s="9"/>
      <c r="C5" s="9"/>
      <c r="D5" s="9"/>
      <c r="E5" s="9"/>
      <c r="F5" s="9"/>
      <c r="G5" s="9"/>
      <c r="H5" s="9"/>
      <c r="I5" s="9"/>
      <c r="J5" s="10"/>
    </row>
    <row r="6" spans="1:10">
      <c r="A6" s="2"/>
      <c r="B6" s="3"/>
      <c r="C6" s="3"/>
      <c r="D6" s="3"/>
      <c r="E6" s="3"/>
      <c r="F6" s="3"/>
      <c r="G6" s="3"/>
      <c r="H6" s="3"/>
      <c r="I6" s="3"/>
      <c r="J6" s="4"/>
    </row>
    <row r="7" spans="1:10">
      <c r="A7" s="2" t="s">
        <v>25</v>
      </c>
      <c r="B7" s="3" t="e">
        <f>VLOOKUP(D2,'Liste-produits'!A4:F20,2,TRUE)</f>
        <v>#N/A</v>
      </c>
      <c r="C7" s="3"/>
      <c r="D7" s="3"/>
      <c r="E7" s="14" t="s">
        <v>37</v>
      </c>
      <c r="F7" s="14" t="s">
        <v>36</v>
      </c>
      <c r="G7" s="3"/>
      <c r="H7" s="3"/>
      <c r="I7" s="3"/>
      <c r="J7" s="4"/>
    </row>
    <row r="8" spans="1:10">
      <c r="A8" s="2" t="s">
        <v>26</v>
      </c>
      <c r="B8" s="3" t="e">
        <f>VLOOKUP(D2,'Liste-produits'!A4:F20,3,TRUE)</f>
        <v>#N/A</v>
      </c>
      <c r="C8" s="3"/>
      <c r="D8" s="3" t="s">
        <v>27</v>
      </c>
      <c r="E8" s="18" t="e">
        <f>B8-B7</f>
        <v>#N/A</v>
      </c>
      <c r="F8" s="19" t="e">
        <f>(B8-B7)/B8</f>
        <v>#N/A</v>
      </c>
      <c r="G8" s="3"/>
      <c r="H8" s="3"/>
      <c r="I8" s="3"/>
      <c r="J8" s="4"/>
    </row>
    <row r="9" spans="1:10">
      <c r="A9" s="2"/>
      <c r="B9" s="3"/>
      <c r="C9" s="3"/>
      <c r="D9" s="3"/>
      <c r="E9" s="3"/>
      <c r="F9" s="3"/>
      <c r="G9" s="3"/>
      <c r="H9" s="3"/>
      <c r="I9" s="3"/>
      <c r="J9" s="4"/>
    </row>
    <row r="10" spans="1:10">
      <c r="A10" s="2" t="s">
        <v>28</v>
      </c>
      <c r="B10" s="3"/>
      <c r="C10" s="8"/>
      <c r="D10" s="9"/>
      <c r="E10" s="9"/>
      <c r="F10" s="9"/>
      <c r="G10" s="9"/>
      <c r="H10" s="9"/>
      <c r="I10" s="10"/>
      <c r="J10" s="4"/>
    </row>
    <row r="11" spans="1:10">
      <c r="A11" s="2"/>
      <c r="B11" s="3"/>
      <c r="C11" s="15"/>
      <c r="D11" s="16"/>
      <c r="E11" s="16"/>
      <c r="F11" s="16"/>
      <c r="G11" s="16"/>
      <c r="H11" s="16"/>
      <c r="I11" s="17"/>
      <c r="J11" s="4"/>
    </row>
    <row r="12" spans="1:10">
      <c r="A12" s="5"/>
      <c r="B12" s="6"/>
      <c r="C12" s="6"/>
      <c r="D12" s="6"/>
      <c r="E12" s="6"/>
      <c r="F12" s="6"/>
      <c r="G12" s="6"/>
      <c r="H12" s="6"/>
      <c r="I12" s="6"/>
      <c r="J12" s="7"/>
    </row>
    <row r="14" spans="1:10">
      <c r="A14" s="8" t="s">
        <v>29</v>
      </c>
      <c r="B14" s="9"/>
      <c r="C14" s="9"/>
      <c r="D14" s="9"/>
      <c r="E14" s="9"/>
      <c r="F14" s="9"/>
      <c r="G14" s="9"/>
      <c r="H14" s="9"/>
      <c r="I14" s="9"/>
      <c r="J14" s="10"/>
    </row>
    <row r="15" spans="1:10">
      <c r="A15" s="2"/>
      <c r="B15" s="3"/>
      <c r="C15" s="3"/>
      <c r="D15" s="3"/>
      <c r="E15" s="3"/>
      <c r="F15" s="3"/>
      <c r="G15" s="3"/>
      <c r="H15" s="3"/>
      <c r="I15" s="3"/>
      <c r="J15" s="4"/>
    </row>
    <row r="16" spans="1:10">
      <c r="A16" s="2" t="s">
        <v>30</v>
      </c>
      <c r="B16" s="3"/>
      <c r="C16" s="3" t="e">
        <f>VLOOKUP(D2,'Liste-produits'!A4:F20,4,TRUE)</f>
        <v>#N/A</v>
      </c>
      <c r="D16" s="3"/>
      <c r="E16" s="3"/>
      <c r="F16" s="3"/>
      <c r="G16" s="3"/>
      <c r="H16" s="3"/>
      <c r="I16" s="3"/>
      <c r="J16" s="4"/>
    </row>
    <row r="17" spans="1:10">
      <c r="A17" s="2" t="s">
        <v>35</v>
      </c>
      <c r="B17" s="3"/>
      <c r="C17" s="20" t="e">
        <f>C16/B8</f>
        <v>#N/A</v>
      </c>
      <c r="D17" s="3"/>
      <c r="E17" s="3"/>
      <c r="F17" s="3"/>
      <c r="G17" s="3"/>
      <c r="H17" s="3"/>
      <c r="I17" s="3"/>
      <c r="J17" s="4"/>
    </row>
    <row r="18" spans="1:10">
      <c r="A18" s="2"/>
      <c r="B18" s="3"/>
      <c r="C18" s="3"/>
      <c r="D18" s="3"/>
      <c r="E18" s="3"/>
      <c r="F18" s="3"/>
      <c r="G18" s="3"/>
      <c r="H18" s="3"/>
      <c r="I18" s="3"/>
      <c r="J18" s="4"/>
    </row>
    <row r="19" spans="1:10">
      <c r="A19" s="2" t="s">
        <v>28</v>
      </c>
      <c r="B19" s="3"/>
      <c r="C19" s="8"/>
      <c r="D19" s="9"/>
      <c r="E19" s="9"/>
      <c r="F19" s="9"/>
      <c r="G19" s="9"/>
      <c r="H19" s="9"/>
      <c r="I19" s="10"/>
      <c r="J19" s="4"/>
    </row>
    <row r="20" spans="1:10">
      <c r="A20" s="2"/>
      <c r="B20" s="3"/>
      <c r="C20" s="15"/>
      <c r="D20" s="16"/>
      <c r="E20" s="16"/>
      <c r="F20" s="16"/>
      <c r="G20" s="16"/>
      <c r="H20" s="16"/>
      <c r="I20" s="17"/>
      <c r="J20" s="4"/>
    </row>
    <row r="21" spans="1:10">
      <c r="A21" s="5"/>
      <c r="B21" s="6"/>
      <c r="C21" s="6"/>
      <c r="D21" s="6"/>
      <c r="E21" s="6"/>
      <c r="F21" s="6"/>
      <c r="G21" s="6"/>
      <c r="H21" s="6"/>
      <c r="I21" s="6"/>
      <c r="J21" s="7"/>
    </row>
    <row r="23" spans="1:10">
      <c r="A23" s="8" t="s">
        <v>31</v>
      </c>
      <c r="B23" s="9"/>
      <c r="C23" s="9"/>
      <c r="D23" s="9"/>
      <c r="E23" s="9"/>
      <c r="F23" s="9"/>
      <c r="G23" s="9"/>
      <c r="H23" s="9"/>
      <c r="I23" s="9"/>
      <c r="J23" s="10"/>
    </row>
    <row r="24" spans="1:10">
      <c r="A24" s="2"/>
      <c r="B24" s="3"/>
      <c r="C24" s="3"/>
      <c r="D24" s="3"/>
      <c r="E24" s="3"/>
      <c r="F24" s="3"/>
      <c r="G24" s="3"/>
      <c r="H24" s="3"/>
      <c r="I24" s="3"/>
      <c r="J24" s="4"/>
    </row>
    <row r="25" spans="1:10">
      <c r="A25" s="2" t="s">
        <v>32</v>
      </c>
      <c r="B25" s="3"/>
      <c r="C25" s="13" t="e">
        <f>VLOOKUP(D2,'Liste-produits'!A4:F20,5,TRUE)</f>
        <v>#N/A</v>
      </c>
      <c r="D25" s="3"/>
      <c r="E25" s="3"/>
      <c r="F25" s="3"/>
      <c r="G25" s="3"/>
      <c r="H25" s="3"/>
      <c r="I25" s="3"/>
      <c r="J25" s="4"/>
    </row>
    <row r="26" spans="1:10">
      <c r="A26" s="2" t="s">
        <v>33</v>
      </c>
      <c r="B26" s="3"/>
      <c r="C26" s="3" t="e">
        <f>VLOOKUP(D2,'Liste-produits'!A4:F20,6,TRUE)</f>
        <v>#N/A</v>
      </c>
      <c r="D26" s="3"/>
      <c r="E26" s="3"/>
      <c r="F26" s="3"/>
      <c r="G26" s="3"/>
      <c r="H26" s="3"/>
      <c r="I26" s="3"/>
      <c r="J26" s="4"/>
    </row>
    <row r="27" spans="1:10">
      <c r="A27" s="2" t="s">
        <v>34</v>
      </c>
      <c r="B27" s="3"/>
      <c r="C27" s="20" t="e">
        <f>C26/B8</f>
        <v>#N/A</v>
      </c>
      <c r="D27" s="3"/>
      <c r="E27" s="3"/>
      <c r="F27" s="3"/>
      <c r="G27" s="3"/>
      <c r="H27" s="3"/>
      <c r="I27" s="3"/>
      <c r="J27" s="4"/>
    </row>
    <row r="28" spans="1:10">
      <c r="A28" s="2"/>
      <c r="B28" s="3"/>
      <c r="C28" s="3"/>
      <c r="D28" s="3"/>
      <c r="E28" s="3"/>
      <c r="F28" s="3"/>
      <c r="G28" s="3"/>
      <c r="H28" s="3"/>
      <c r="I28" s="3"/>
      <c r="J28" s="4"/>
    </row>
    <row r="29" spans="1:10">
      <c r="A29" s="2"/>
      <c r="B29" s="3"/>
      <c r="C29" s="3"/>
      <c r="D29" s="3"/>
      <c r="E29" s="3"/>
      <c r="F29" s="3"/>
      <c r="G29" s="3"/>
      <c r="H29" s="3"/>
      <c r="I29" s="3"/>
      <c r="J29" s="4"/>
    </row>
    <row r="30" spans="1:10">
      <c r="A30" s="2" t="s">
        <v>28</v>
      </c>
      <c r="B30" s="3"/>
      <c r="C30" s="8"/>
      <c r="D30" s="9"/>
      <c r="E30" s="9"/>
      <c r="F30" s="9"/>
      <c r="G30" s="9"/>
      <c r="H30" s="9"/>
      <c r="I30" s="10"/>
      <c r="J30" s="4"/>
    </row>
    <row r="31" spans="1:10">
      <c r="A31" s="2"/>
      <c r="B31" s="3"/>
      <c r="C31" s="15"/>
      <c r="D31" s="16"/>
      <c r="E31" s="16"/>
      <c r="F31" s="16"/>
      <c r="G31" s="16"/>
      <c r="H31" s="16"/>
      <c r="I31" s="17"/>
      <c r="J31" s="4"/>
    </row>
    <row r="32" spans="1:10">
      <c r="A32" s="5"/>
      <c r="B32" s="6"/>
      <c r="C32" s="6"/>
      <c r="D32" s="6"/>
      <c r="E32" s="6"/>
      <c r="F32" s="6"/>
      <c r="G32" s="6"/>
      <c r="H32" s="6"/>
      <c r="I32" s="6"/>
      <c r="J32" s="7"/>
    </row>
  </sheetData>
  <mergeCells count="7">
    <mergeCell ref="C30:I31"/>
    <mergeCell ref="B2:C2"/>
    <mergeCell ref="A5:J5"/>
    <mergeCell ref="C10:I11"/>
    <mergeCell ref="A14:J14"/>
    <mergeCell ref="C19:I20"/>
    <mergeCell ref="A23:J23"/>
  </mergeCells>
  <conditionalFormatting sqref="E8:F8">
    <cfRule type="cellIs" dxfId="0" priority="1" operator="greaterThan">
      <formula>0</formula>
    </cfRule>
    <cfRule type="cellIs" dxfId="1" priority="2" operator="lessThanOr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Liste-produits</vt:lpstr>
      <vt:lpstr>ANALYSE</vt:lpstr>
      <vt:lpstr>M0855</vt:lpstr>
      <vt:lpstr>001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2011-12-13T21:04:47Z</dcterms:created>
  <dcterms:modified xsi:type="dcterms:W3CDTF">2011-12-13T21:39:14Z</dcterms:modified>
</cp:coreProperties>
</file>