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 codeName="{F3310B89-0DAA-6C43-5919-0D5897632BE8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francoisdobeli/Library/CloudStorage/Dropbox/Enfants/Camille/"/>
    </mc:Choice>
  </mc:AlternateContent>
  <xr:revisionPtr revIDLastSave="0" documentId="13_ncr:1_{6A36F9E4-C74E-E942-8506-48156B4C58B5}" xr6:coauthVersionLast="47" xr6:coauthVersionMax="47" xr10:uidLastSave="{00000000-0000-0000-0000-000000000000}"/>
  <bookViews>
    <workbookView xWindow="0" yWindow="600" windowWidth="28800" windowHeight="16100" activeTab="2" xr2:uid="{79F30B8A-636F-3F4E-92D7-381C084092C3}"/>
  </bookViews>
  <sheets>
    <sheet name="Budget" sheetId="14" r:id="rId1"/>
    <sheet name="Fiche Client" sheetId="6" r:id="rId2"/>
    <sheet name="BD Clients" sheetId="1" r:id="rId3"/>
    <sheet name="Journal_Comptable" sheetId="2" r:id="rId4"/>
    <sheet name="BD_Prestation_Prix" sheetId="12" r:id="rId5"/>
    <sheet name="Achats Produit" sheetId="3" r:id="rId6"/>
  </sheets>
  <definedNames>
    <definedName name="_xleta.COUNT" hidden="1" xlm="1">#NAME?</definedName>
    <definedName name="_xleta.COUNTA" hidden="1" xlm="1">#NAME?</definedName>
    <definedName name="_xleta.DATE" hidden="1" xlm="1">#NAME?</definedName>
    <definedName name="_xleta.DAY" hidden="1" xlm="1">#NAME?</definedName>
    <definedName name="_xleta.FIND" hidden="1" xlm="1">#NAME?</definedName>
    <definedName name="_xleta.IF" hidden="1" xlm="1">#NAME?</definedName>
    <definedName name="_xleta.N" hidden="1" xlm="1">#NAME?</definedName>
    <definedName name="_xleta.NOT" hidden="1" xlm="1">#NAME?</definedName>
    <definedName name="_xleta.SWITCH" hidden="1" xlm="1">#NAME?</definedName>
    <definedName name="_xleta.XLOOKUP" hidden="1" xlm="1">#NAME?</definedName>
    <definedName name="ID">'BD Clients'!$A$3:$I$3</definedName>
    <definedName name="Validation">'Fiche Client'!$D$20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14" l="1"/>
  <c r="E6" i="14"/>
  <c r="D12" i="14"/>
  <c r="G14" i="14"/>
  <c r="B3" i="2"/>
  <c r="B4" i="2"/>
  <c r="B5" i="2"/>
  <c r="B6" i="2"/>
  <c r="B7" i="2"/>
  <c r="B8" i="2"/>
  <c r="B150" i="2"/>
  <c r="L2" i="2" a="1"/>
  <c r="K3" i="2" a="1"/>
  <c r="L3" i="2" s="1" a="1"/>
  <c r="K4" i="2" a="1"/>
  <c r="L4" i="2" s="1" a="1"/>
  <c r="K5" i="2" a="1"/>
  <c r="L5" i="2" s="1" a="1"/>
  <c r="K6" i="2" a="1"/>
  <c r="L6" i="2" s="1" a="1"/>
  <c r="K7" i="2" a="1"/>
  <c r="L7" i="2" s="1" a="1"/>
  <c r="K8" i="2" a="1"/>
  <c r="L8" i="2" s="1" a="1"/>
  <c r="K9" i="2" a="1"/>
  <c r="L9" i="2" s="1" a="1"/>
  <c r="K10" i="2" a="1"/>
  <c r="L10" i="2" s="1" a="1"/>
  <c r="K11" i="2" a="1"/>
  <c r="L11" i="2" s="1" a="1"/>
  <c r="K12" i="2" a="1"/>
  <c r="L12" i="2" s="1" a="1"/>
  <c r="K13" i="2" a="1"/>
  <c r="L13" i="2" s="1" a="1"/>
  <c r="K14" i="2" a="1"/>
  <c r="L14" i="2" s="1" a="1"/>
  <c r="K15" i="2" a="1"/>
  <c r="L15" i="2" s="1" a="1"/>
  <c r="K16" i="2" a="1"/>
  <c r="L16" i="2" s="1" a="1"/>
  <c r="K17" i="2" a="1"/>
  <c r="L17" i="2" s="1" a="1"/>
  <c r="K18" i="2" a="1"/>
  <c r="L18" i="2" s="1" a="1"/>
  <c r="K19" i="2" a="1"/>
  <c r="L19" i="2" s="1" a="1"/>
  <c r="K20" i="2" a="1"/>
  <c r="L20" i="2" s="1" a="1"/>
  <c r="K21" i="2" a="1"/>
  <c r="L21" i="2" s="1" a="1"/>
  <c r="K22" i="2" a="1"/>
  <c r="L22" i="2" s="1" a="1"/>
  <c r="K23" i="2" a="1"/>
  <c r="L23" i="2" s="1" a="1"/>
  <c r="K24" i="2" a="1"/>
  <c r="L24" i="2" s="1" a="1"/>
  <c r="K25" i="2" a="1"/>
  <c r="L25" i="2" s="1" a="1"/>
  <c r="K26" i="2" a="1"/>
  <c r="L26" i="2" s="1" a="1"/>
  <c r="K27" i="2" a="1"/>
  <c r="L27" i="2" s="1" a="1"/>
  <c r="K28" i="2" a="1"/>
  <c r="L28" i="2" s="1" a="1"/>
  <c r="K29" i="2" a="1"/>
  <c r="L29" i="2" s="1" a="1"/>
  <c r="K30" i="2" a="1"/>
  <c r="L30" i="2" s="1" a="1"/>
  <c r="K31" i="2" a="1"/>
  <c r="L31" i="2" s="1" a="1"/>
  <c r="K32" i="2" a="1"/>
  <c r="L32" i="2" s="1" a="1"/>
  <c r="K33" i="2" a="1"/>
  <c r="L33" i="2" s="1" a="1"/>
  <c r="K34" i="2" a="1"/>
  <c r="L34" i="2" s="1" a="1"/>
  <c r="K35" i="2" a="1"/>
  <c r="L35" i="2" s="1" a="1"/>
  <c r="K36" i="2" a="1"/>
  <c r="L36" i="2" s="1" a="1"/>
  <c r="K37" i="2" a="1"/>
  <c r="L37" i="2" s="1" a="1"/>
  <c r="K38" i="2" a="1"/>
  <c r="L38" i="2" s="1" a="1"/>
  <c r="K39" i="2" a="1"/>
  <c r="L39" i="2" s="1" a="1"/>
  <c r="K40" i="2" a="1"/>
  <c r="L40" i="2" s="1" a="1"/>
  <c r="K41" i="2" a="1"/>
  <c r="L41" i="2" s="1" a="1"/>
  <c r="K42" i="2" a="1"/>
  <c r="L42" i="2" s="1" a="1"/>
  <c r="K43" i="2" a="1"/>
  <c r="L43" i="2" s="1" a="1"/>
  <c r="K44" i="2" a="1"/>
  <c r="L44" i="2" s="1" a="1"/>
  <c r="K45" i="2" a="1"/>
  <c r="L45" i="2" s="1" a="1"/>
  <c r="K46" i="2" a="1"/>
  <c r="L46" i="2" s="1" a="1"/>
  <c r="K47" i="2" a="1"/>
  <c r="L47" i="2" s="1" a="1"/>
  <c r="K48" i="2" a="1"/>
  <c r="L48" i="2" s="1" a="1"/>
  <c r="K49" i="2" a="1"/>
  <c r="L49" i="2" s="1" a="1"/>
  <c r="K50" i="2" a="1"/>
  <c r="L50" i="2" s="1" a="1"/>
  <c r="K51" i="2" a="1"/>
  <c r="L51" i="2" s="1" a="1"/>
  <c r="K52" i="2" a="1"/>
  <c r="L52" i="2" s="1" a="1"/>
  <c r="K53" i="2" a="1"/>
  <c r="L53" i="2" s="1" a="1"/>
  <c r="K54" i="2" a="1"/>
  <c r="L54" i="2" s="1" a="1"/>
  <c r="K55" i="2" a="1"/>
  <c r="L55" i="2" s="1" a="1"/>
  <c r="K56" i="2" a="1"/>
  <c r="L56" i="2" s="1" a="1"/>
  <c r="K57" i="2" a="1"/>
  <c r="L57" i="2" s="1" a="1"/>
  <c r="K58" i="2" a="1"/>
  <c r="L58" i="2" s="1" a="1"/>
  <c r="K59" i="2" a="1"/>
  <c r="L59" i="2" s="1" a="1"/>
  <c r="K60" i="2" a="1"/>
  <c r="L60" i="2" s="1" a="1"/>
  <c r="K61" i="2" a="1"/>
  <c r="L61" i="2" s="1" a="1"/>
  <c r="K62" i="2" a="1"/>
  <c r="L62" i="2" s="1" a="1"/>
  <c r="K63" i="2" a="1"/>
  <c r="L63" i="2" s="1" a="1"/>
  <c r="K64" i="2" a="1"/>
  <c r="L64" i="2" s="1" a="1"/>
  <c r="K65" i="2" a="1"/>
  <c r="L65" i="2" s="1" a="1"/>
  <c r="K66" i="2" a="1"/>
  <c r="L66" i="2" s="1" a="1"/>
  <c r="K67" i="2" a="1"/>
  <c r="L67" i="2" s="1" a="1"/>
  <c r="K68" i="2" a="1"/>
  <c r="L68" i="2" s="1" a="1"/>
  <c r="K69" i="2" a="1"/>
  <c r="L69" i="2" s="1" a="1"/>
  <c r="K70" i="2" a="1"/>
  <c r="L70" i="2" s="1" a="1"/>
  <c r="K71" i="2" a="1"/>
  <c r="L71" i="2" s="1" a="1"/>
  <c r="K72" i="2" a="1"/>
  <c r="L72" i="2" s="1" a="1"/>
  <c r="K73" i="2" a="1"/>
  <c r="L73" i="2" s="1" a="1"/>
  <c r="K74" i="2" a="1"/>
  <c r="L74" i="2" s="1" a="1"/>
  <c r="K75" i="2" a="1"/>
  <c r="L75" i="2" s="1" a="1"/>
  <c r="K76" i="2" a="1"/>
  <c r="L76" i="2" s="1" a="1"/>
  <c r="K77" i="2" a="1"/>
  <c r="L77" i="2" s="1" a="1"/>
  <c r="K78" i="2" a="1"/>
  <c r="L78" i="2" s="1" a="1"/>
  <c r="K79" i="2" a="1"/>
  <c r="L79" i="2" s="1" a="1"/>
  <c r="K80" i="2" a="1"/>
  <c r="L80" i="2" s="1" a="1"/>
  <c r="K81" i="2" a="1"/>
  <c r="L81" i="2" s="1" a="1"/>
  <c r="K82" i="2" a="1"/>
  <c r="L82" i="2" s="1" a="1"/>
  <c r="K83" i="2" a="1"/>
  <c r="L83" i="2" s="1" a="1"/>
  <c r="K84" i="2" a="1"/>
  <c r="L84" i="2" s="1" a="1"/>
  <c r="K85" i="2" a="1"/>
  <c r="L85" i="2" s="1" a="1"/>
  <c r="K86" i="2" a="1"/>
  <c r="L86" i="2" s="1" a="1"/>
  <c r="K87" i="2" a="1"/>
  <c r="L87" i="2" s="1" a="1"/>
  <c r="K88" i="2" a="1"/>
  <c r="L88" i="2" s="1" a="1"/>
  <c r="K89" i="2" a="1"/>
  <c r="L89" i="2" s="1" a="1"/>
  <c r="K90" i="2" a="1"/>
  <c r="L90" i="2" s="1" a="1"/>
  <c r="K91" i="2" a="1"/>
  <c r="L91" i="2" s="1" a="1"/>
  <c r="K92" i="2" a="1"/>
  <c r="L92" i="2" s="1" a="1"/>
  <c r="K93" i="2" a="1"/>
  <c r="L93" i="2" s="1" a="1"/>
  <c r="K94" i="2" a="1"/>
  <c r="L94" i="2" s="1" a="1"/>
  <c r="K95" i="2" a="1"/>
  <c r="L95" i="2" s="1" a="1"/>
  <c r="K96" i="2" a="1"/>
  <c r="L96" i="2" s="1" a="1"/>
  <c r="K97" i="2" a="1"/>
  <c r="L97" i="2" s="1" a="1"/>
  <c r="K98" i="2" a="1"/>
  <c r="L98" i="2" s="1" a="1"/>
  <c r="K99" i="2" a="1"/>
  <c r="L99" i="2" s="1" a="1"/>
  <c r="K100" i="2" a="1"/>
  <c r="L100" i="2" s="1" a="1"/>
  <c r="K101" i="2" a="1"/>
  <c r="L101" i="2" s="1" a="1"/>
  <c r="K102" i="2" a="1"/>
  <c r="L102" i="2" s="1" a="1"/>
  <c r="K103" i="2" a="1"/>
  <c r="L103" i="2" s="1" a="1"/>
  <c r="K104" i="2" a="1"/>
  <c r="L104" i="2" s="1" a="1"/>
  <c r="K105" i="2" a="1"/>
  <c r="L105" i="2" s="1" a="1"/>
  <c r="K106" i="2" a="1"/>
  <c r="L106" i="2" s="1" a="1"/>
  <c r="K107" i="2" a="1"/>
  <c r="L107" i="2" s="1" a="1"/>
  <c r="K108" i="2" a="1"/>
  <c r="L108" i="2" s="1" a="1"/>
  <c r="K109" i="2" a="1"/>
  <c r="L109" i="2" s="1" a="1"/>
  <c r="K110" i="2" a="1"/>
  <c r="L110" i="2" s="1" a="1"/>
  <c r="K111" i="2" a="1"/>
  <c r="L111" i="2" s="1" a="1"/>
  <c r="K112" i="2" a="1"/>
  <c r="L112" i="2" s="1" a="1"/>
  <c r="K113" i="2" a="1"/>
  <c r="L113" i="2" s="1" a="1"/>
  <c r="K114" i="2" a="1"/>
  <c r="L114" i="2" s="1" a="1"/>
  <c r="K115" i="2" a="1"/>
  <c r="L115" i="2" s="1" a="1"/>
  <c r="K116" i="2" a="1"/>
  <c r="L116" i="2" s="1" a="1"/>
  <c r="K117" i="2" a="1"/>
  <c r="L117" i="2" s="1" a="1"/>
  <c r="K118" i="2" a="1"/>
  <c r="L118" i="2" s="1" a="1"/>
  <c r="K119" i="2" a="1"/>
  <c r="L119" i="2" s="1" a="1"/>
  <c r="K120" i="2" a="1"/>
  <c r="L120" i="2" s="1" a="1"/>
  <c r="K121" i="2" a="1"/>
  <c r="L121" i="2" s="1" a="1"/>
  <c r="K122" i="2" a="1"/>
  <c r="L122" i="2" s="1" a="1"/>
  <c r="K123" i="2" a="1"/>
  <c r="L123" i="2" s="1" a="1"/>
  <c r="K124" i="2" a="1"/>
  <c r="L124" i="2" s="1" a="1"/>
  <c r="K125" i="2" a="1"/>
  <c r="L125" i="2" s="1" a="1"/>
  <c r="K126" i="2" a="1"/>
  <c r="L126" i="2" s="1" a="1"/>
  <c r="K127" i="2" a="1"/>
  <c r="L127" i="2" s="1" a="1"/>
  <c r="K128" i="2" a="1"/>
  <c r="L128" i="2" s="1" a="1"/>
  <c r="K129" i="2" a="1"/>
  <c r="L129" i="2" s="1" a="1"/>
  <c r="K130" i="2" a="1"/>
  <c r="L130" i="2" s="1" a="1"/>
  <c r="K131" i="2" a="1"/>
  <c r="L131" i="2" s="1" a="1"/>
  <c r="K132" i="2" a="1"/>
  <c r="L132" i="2" s="1" a="1"/>
  <c r="K133" i="2" a="1"/>
  <c r="L133" i="2" s="1" a="1"/>
  <c r="K134" i="2" a="1"/>
  <c r="L134" i="2" s="1" a="1"/>
  <c r="K135" i="2" a="1"/>
  <c r="L135" i="2" s="1" a="1"/>
  <c r="K136" i="2" a="1"/>
  <c r="L136" i="2" s="1" a="1"/>
  <c r="K137" i="2" a="1"/>
  <c r="L137" i="2" s="1" a="1"/>
  <c r="K138" i="2" a="1"/>
  <c r="L138" i="2" s="1" a="1"/>
  <c r="K139" i="2" a="1"/>
  <c r="L139" i="2" s="1" a="1"/>
  <c r="K140" i="2" a="1"/>
  <c r="L140" i="2" s="1" a="1"/>
  <c r="K141" i="2" a="1"/>
  <c r="L141" i="2" s="1" a="1"/>
  <c r="K142" i="2" a="1"/>
  <c r="L142" i="2" s="1" a="1"/>
  <c r="K143" i="2" a="1"/>
  <c r="L143" i="2" s="1" a="1"/>
  <c r="K144" i="2" a="1"/>
  <c r="L144" i="2" s="1" a="1"/>
  <c r="K145" i="2" a="1"/>
  <c r="L145" i="2" s="1" a="1"/>
  <c r="K146" i="2" a="1"/>
  <c r="L146" i="2" s="1" a="1"/>
  <c r="K147" i="2" a="1"/>
  <c r="L147" i="2" s="1" a="1"/>
  <c r="K148" i="2" a="1"/>
  <c r="L148" i="2" s="1" a="1"/>
  <c r="K149" i="2" a="1"/>
  <c r="L149" i="2" s="1" a="1"/>
  <c r="K150" i="2" a="1"/>
  <c r="L150" i="2" s="1" a="1"/>
  <c r="K151" i="2" a="1"/>
  <c r="K152" i="2" a="1"/>
  <c r="K153" i="2" a="1"/>
  <c r="K154" i="2" a="1"/>
  <c r="K155" i="2" a="1"/>
  <c r="K156" i="2" a="1"/>
  <c r="K157" i="2" a="1"/>
  <c r="K158" i="2" a="1"/>
  <c r="K159" i="2" a="1"/>
  <c r="K160" i="2" a="1"/>
  <c r="K161" i="2" a="1"/>
  <c r="K162" i="2" a="1"/>
  <c r="K163" i="2" a="1"/>
  <c r="K164" i="2" a="1"/>
  <c r="K165" i="2" a="1"/>
  <c r="K166" i="2" a="1"/>
  <c r="K167" i="2" a="1"/>
  <c r="K168" i="2" a="1"/>
  <c r="K169" i="2" a="1"/>
  <c r="K170" i="2" a="1"/>
  <c r="K171" i="2" a="1"/>
  <c r="K172" i="2" a="1"/>
  <c r="K173" i="2" a="1"/>
  <c r="K174" i="2" a="1"/>
  <c r="K175" i="2" a="1"/>
  <c r="K176" i="2" a="1"/>
  <c r="K177" i="2" a="1"/>
  <c r="K178" i="2" a="1"/>
  <c r="K179" i="2" a="1"/>
  <c r="K180" i="2" a="1"/>
  <c r="K181" i="2" a="1"/>
  <c r="K182" i="2" a="1"/>
  <c r="K183" i="2" a="1"/>
  <c r="K184" i="2" a="1"/>
  <c r="K185" i="2" a="1"/>
  <c r="K186" i="2" a="1"/>
  <c r="K187" i="2" a="1"/>
  <c r="K188" i="2" a="1"/>
  <c r="K189" i="2" a="1"/>
  <c r="K190" i="2" a="1"/>
  <c r="K191" i="2" a="1"/>
  <c r="K192" i="2" a="1"/>
  <c r="K193" i="2" a="1"/>
  <c r="K194" i="2" a="1"/>
  <c r="K195" i="2" a="1"/>
  <c r="K196" i="2" a="1"/>
  <c r="K197" i="2" a="1"/>
  <c r="K198" i="2" a="1"/>
  <c r="K199" i="2" a="1"/>
  <c r="K200" i="2" a="1"/>
  <c r="K201" i="2" a="1"/>
  <c r="K202" i="2" a="1"/>
  <c r="K203" i="2" a="1"/>
  <c r="K204" i="2" a="1"/>
  <c r="K205" i="2" a="1"/>
  <c r="K206" i="2" a="1"/>
  <c r="K207" i="2" a="1"/>
  <c r="K208" i="2" a="1"/>
  <c r="K209" i="2" a="1"/>
  <c r="K210" i="2" a="1"/>
  <c r="K211" i="2" a="1"/>
  <c r="K212" i="2" a="1"/>
  <c r="K213" i="2" a="1"/>
  <c r="K214" i="2" a="1"/>
  <c r="K215" i="2" a="1"/>
  <c r="K216" i="2" a="1"/>
  <c r="K217" i="2" a="1"/>
  <c r="K218" i="2" a="1"/>
  <c r="K219" i="2" a="1"/>
  <c r="K220" i="2" a="1"/>
  <c r="K221" i="2" a="1"/>
  <c r="K222" i="2" a="1"/>
  <c r="K223" i="2" a="1"/>
  <c r="K224" i="2" a="1"/>
  <c r="K225" i="2" a="1"/>
  <c r="K226" i="2" a="1"/>
  <c r="K227" i="2" a="1"/>
  <c r="K228" i="2" a="1"/>
  <c r="K229" i="2" a="1"/>
  <c r="K230" i="2" a="1"/>
  <c r="K231" i="2" a="1"/>
  <c r="K232" i="2" a="1"/>
  <c r="K233" i="2" a="1"/>
  <c r="K234" i="2" a="1"/>
  <c r="K235" i="2" a="1"/>
  <c r="K236" i="2" a="1"/>
  <c r="K237" i="2" a="1"/>
  <c r="K238" i="2" a="1"/>
  <c r="K239" i="2" a="1"/>
  <c r="K240" i="2" a="1"/>
  <c r="K241" i="2" a="1"/>
  <c r="K242" i="2" a="1"/>
  <c r="K243" i="2" a="1"/>
  <c r="K244" i="2" a="1"/>
  <c r="K245" i="2" a="1"/>
  <c r="K246" i="2" a="1"/>
  <c r="K247" i="2" a="1"/>
  <c r="K248" i="2" a="1"/>
  <c r="K249" i="2" a="1"/>
  <c r="K250" i="2" a="1"/>
  <c r="K251" i="2" a="1"/>
  <c r="K252" i="2" a="1"/>
  <c r="K253" i="2" a="1"/>
  <c r="K254" i="2" a="1"/>
  <c r="K255" i="2" a="1"/>
  <c r="K256" i="2" a="1"/>
  <c r="K257" i="2" a="1"/>
  <c r="K258" i="2" a="1"/>
  <c r="K259" i="2" a="1"/>
  <c r="K260" i="2" a="1"/>
  <c r="K261" i="2" a="1"/>
  <c r="K262" i="2" a="1"/>
  <c r="K263" i="2" a="1"/>
  <c r="K264" i="2" a="1"/>
  <c r="K265" i="2" a="1"/>
  <c r="K266" i="2" a="1"/>
  <c r="K267" i="2" a="1"/>
  <c r="K268" i="2" a="1"/>
  <c r="K269" i="2" a="1"/>
  <c r="K270" i="2" a="1"/>
  <c r="K271" i="2" a="1"/>
  <c r="K272" i="2" a="1"/>
  <c r="K273" i="2" a="1"/>
  <c r="K274" i="2" a="1"/>
  <c r="K275" i="2" a="1"/>
  <c r="K276" i="2" a="1"/>
  <c r="K277" i="2" a="1"/>
  <c r="K278" i="2" a="1"/>
  <c r="K279" i="2" a="1"/>
  <c r="K280" i="2" a="1"/>
  <c r="K281" i="2" a="1"/>
  <c r="K282" i="2" a="1"/>
  <c r="K283" i="2" a="1"/>
  <c r="K284" i="2" a="1"/>
  <c r="K285" i="2" a="1"/>
  <c r="K286" i="2" a="1"/>
  <c r="K287" i="2" a="1"/>
  <c r="K288" i="2" a="1"/>
  <c r="K289" i="2" a="1"/>
  <c r="K290" i="2" a="1"/>
  <c r="K291" i="2" a="1"/>
  <c r="K292" i="2" a="1"/>
  <c r="K293" i="2" a="1"/>
  <c r="K294" i="2" a="1"/>
  <c r="K295" i="2" a="1"/>
  <c r="K296" i="2" a="1"/>
  <c r="K297" i="2" a="1"/>
  <c r="K298" i="2" a="1"/>
  <c r="K299" i="2" a="1"/>
  <c r="K300" i="2" a="1"/>
  <c r="K301" i="2" a="1"/>
  <c r="K302" i="2" a="1"/>
  <c r="K303" i="2" a="1"/>
  <c r="K304" i="2" a="1"/>
  <c r="K305" i="2" a="1"/>
  <c r="K306" i="2" a="1"/>
  <c r="K307" i="2" a="1"/>
  <c r="K308" i="2" a="1"/>
  <c r="K309" i="2" a="1"/>
  <c r="K310" i="2" a="1"/>
  <c r="K311" i="2" a="1"/>
  <c r="K312" i="2" a="1"/>
  <c r="K313" i="2" a="1"/>
  <c r="K314" i="2" a="1"/>
  <c r="K315" i="2" a="1"/>
  <c r="K316" i="2" a="1"/>
  <c r="K317" i="2" a="1"/>
  <c r="K318" i="2" a="1"/>
  <c r="K319" i="2" a="1"/>
  <c r="K320" i="2" a="1"/>
  <c r="K321" i="2" a="1"/>
  <c r="K322" i="2" a="1"/>
  <c r="K323" i="2" a="1"/>
  <c r="K324" i="2" a="1"/>
  <c r="K325" i="2" a="1"/>
  <c r="K326" i="2" a="1"/>
  <c r="K327" i="2" a="1"/>
  <c r="K328" i="2" a="1"/>
  <c r="K329" i="2" a="1"/>
  <c r="K330" i="2" a="1"/>
  <c r="K331" i="2" a="1"/>
  <c r="K332" i="2" a="1"/>
  <c r="K333" i="2" a="1"/>
  <c r="K334" i="2" a="1"/>
  <c r="K335" i="2" a="1"/>
  <c r="K336" i="2" a="1"/>
  <c r="K337" i="2" a="1"/>
  <c r="K338" i="2" a="1"/>
  <c r="K339" i="2" a="1"/>
  <c r="K340" i="2" a="1"/>
  <c r="K341" i="2" a="1"/>
  <c r="K342" i="2" a="1"/>
  <c r="K343" i="2" a="1"/>
  <c r="K344" i="2" a="1"/>
  <c r="K345" i="2" a="1"/>
  <c r="K346" i="2" a="1"/>
  <c r="K347" i="2" a="1"/>
  <c r="K348" i="2" a="1"/>
  <c r="K349" i="2" a="1"/>
  <c r="K350" i="2" a="1"/>
  <c r="K351" i="2" a="1"/>
  <c r="K352" i="2" a="1"/>
  <c r="K353" i="2" a="1"/>
  <c r="K354" i="2" a="1"/>
  <c r="K355" i="2" a="1"/>
  <c r="K356" i="2" a="1"/>
  <c r="K357" i="2" a="1"/>
  <c r="K358" i="2" a="1"/>
  <c r="K359" i="2" a="1"/>
  <c r="K360" i="2" a="1"/>
  <c r="K361" i="2" a="1"/>
  <c r="K362" i="2" a="1"/>
  <c r="K363" i="2" a="1"/>
  <c r="K364" i="2" a="1"/>
  <c r="K365" i="2" a="1"/>
  <c r="K366" i="2" a="1"/>
  <c r="K367" i="2" a="1"/>
  <c r="K368" i="2" a="1"/>
  <c r="K369" i="2" a="1"/>
  <c r="K370" i="2" a="1"/>
  <c r="K371" i="2" a="1"/>
  <c r="K372" i="2" a="1"/>
  <c r="K373" i="2" a="1"/>
  <c r="K374" i="2" a="1"/>
  <c r="K375" i="2" a="1"/>
  <c r="K376" i="2" a="1"/>
  <c r="K377" i="2" a="1"/>
  <c r="K378" i="2" a="1"/>
  <c r="K379" i="2" a="1"/>
  <c r="K380" i="2" a="1"/>
  <c r="K381" i="2" a="1"/>
  <c r="K382" i="2" a="1"/>
  <c r="K383" i="2" a="1"/>
  <c r="K384" i="2" a="1"/>
  <c r="K385" i="2" a="1"/>
  <c r="K386" i="2" a="1"/>
  <c r="K387" i="2" a="1"/>
  <c r="K388" i="2" a="1"/>
  <c r="K389" i="2" a="1"/>
  <c r="K390" i="2" a="1"/>
  <c r="K391" i="2" a="1"/>
  <c r="K392" i="2" a="1"/>
  <c r="K393" i="2" a="1"/>
  <c r="K394" i="2" a="1"/>
  <c r="K395" i="2" a="1"/>
  <c r="K396" i="2" a="1"/>
  <c r="K397" i="2" a="1"/>
  <c r="K398" i="2" a="1"/>
  <c r="K399" i="2" a="1"/>
  <c r="K400" i="2" a="1"/>
  <c r="K401" i="2" a="1"/>
  <c r="K402" i="2" a="1"/>
  <c r="K403" i="2" a="1"/>
  <c r="K404" i="2" a="1"/>
  <c r="K405" i="2" a="1"/>
  <c r="K406" i="2" a="1"/>
  <c r="K407" i="2" a="1"/>
  <c r="K408" i="2" a="1"/>
  <c r="K409" i="2" a="1"/>
  <c r="K410" i="2" a="1"/>
  <c r="K411" i="2" a="1"/>
  <c r="K412" i="2" a="1"/>
  <c r="K413" i="2" a="1"/>
  <c r="K414" i="2" a="1"/>
  <c r="K415" i="2" a="1"/>
  <c r="K416" i="2" a="1"/>
  <c r="K417" i="2" a="1"/>
  <c r="K418" i="2" a="1"/>
  <c r="K419" i="2" a="1"/>
  <c r="K420" i="2" a="1"/>
  <c r="K421" i="2" a="1"/>
  <c r="K422" i="2" a="1"/>
  <c r="K423" i="2" a="1"/>
  <c r="K424" i="2" a="1"/>
  <c r="K425" i="2" a="1"/>
  <c r="K426" i="2" a="1"/>
  <c r="K427" i="2" a="1"/>
  <c r="K428" i="2" a="1"/>
  <c r="K429" i="2" a="1"/>
  <c r="K430" i="2" a="1"/>
  <c r="K431" i="2" a="1"/>
  <c r="K432" i="2" a="1"/>
  <c r="K433" i="2" a="1"/>
  <c r="K434" i="2" a="1"/>
  <c r="K435" i="2" a="1"/>
  <c r="K436" i="2" a="1"/>
  <c r="K437" i="2" a="1"/>
  <c r="K438" i="2" a="1"/>
  <c r="K439" i="2" a="1"/>
  <c r="K440" i="2" a="1"/>
  <c r="K441" i="2" a="1"/>
  <c r="K442" i="2" a="1"/>
  <c r="K443" i="2" a="1"/>
  <c r="K444" i="2" a="1"/>
  <c r="K445" i="2" a="1"/>
  <c r="K446" i="2" a="1"/>
  <c r="K447" i="2" a="1"/>
  <c r="K448" i="2" a="1"/>
  <c r="K449" i="2" a="1"/>
  <c r="K450" i="2" a="1"/>
  <c r="K451" i="2" a="1"/>
  <c r="K452" i="2" a="1"/>
  <c r="K453" i="2" a="1"/>
  <c r="K454" i="2" a="1"/>
  <c r="K455" i="2" a="1"/>
  <c r="K456" i="2" a="1"/>
  <c r="K457" i="2" a="1"/>
  <c r="K458" i="2" a="1"/>
  <c r="K459" i="2" a="1"/>
  <c r="K460" i="2" a="1"/>
  <c r="K461" i="2" a="1"/>
  <c r="K462" i="2" a="1"/>
  <c r="K463" i="2" a="1"/>
  <c r="K464" i="2" a="1"/>
  <c r="K465" i="2" a="1"/>
  <c r="K466" i="2" a="1"/>
  <c r="K467" i="2" a="1"/>
  <c r="K468" i="2" a="1"/>
  <c r="K469" i="2" a="1"/>
  <c r="K470" i="2" a="1"/>
  <c r="K471" i="2" a="1"/>
  <c r="K472" i="2" a="1"/>
  <c r="K473" i="2" a="1"/>
  <c r="K474" i="2" a="1"/>
  <c r="K475" i="2" a="1"/>
  <c r="K476" i="2" a="1"/>
  <c r="K477" i="2" a="1"/>
  <c r="K478" i="2" a="1"/>
  <c r="K479" i="2" a="1"/>
  <c r="K480" i="2" a="1"/>
  <c r="K481" i="2" a="1"/>
  <c r="K482" i="2" a="1"/>
  <c r="K483" i="2" a="1"/>
  <c r="K484" i="2" a="1"/>
  <c r="K485" i="2" a="1"/>
  <c r="K486" i="2" a="1"/>
  <c r="K487" i="2" a="1"/>
  <c r="K488" i="2" a="1"/>
  <c r="K489" i="2" a="1"/>
  <c r="K490" i="2" a="1"/>
  <c r="K491" i="2" a="1"/>
  <c r="K492" i="2" a="1"/>
  <c r="K493" i="2" a="1"/>
  <c r="K494" i="2" a="1"/>
  <c r="K495" i="2" a="1"/>
  <c r="K496" i="2" a="1"/>
  <c r="K497" i="2" a="1"/>
  <c r="K498" i="2" a="1"/>
  <c r="K499" i="2" a="1"/>
  <c r="K500" i="2" a="1"/>
  <c r="K501" i="2" a="1"/>
  <c r="K502" i="2" a="1"/>
  <c r="K503" i="2" a="1"/>
  <c r="K504" i="2" a="1"/>
  <c r="K505" i="2" a="1"/>
  <c r="K506" i="2" a="1"/>
  <c r="K507" i="2" a="1"/>
  <c r="K508" i="2" a="1"/>
  <c r="K509" i="2" a="1"/>
  <c r="K510" i="2" a="1"/>
  <c r="K511" i="2" a="1"/>
  <c r="K512" i="2" a="1"/>
  <c r="K513" i="2" a="1"/>
  <c r="K514" i="2" a="1"/>
  <c r="K515" i="2" a="1"/>
  <c r="K516" i="2" a="1"/>
  <c r="K517" i="2" a="1"/>
  <c r="K518" i="2" a="1"/>
  <c r="K519" i="2" a="1"/>
  <c r="K520" i="2" a="1"/>
  <c r="K521" i="2" a="1"/>
  <c r="K522" i="2" a="1"/>
  <c r="K523" i="2" a="1"/>
  <c r="K524" i="2" a="1"/>
  <c r="K525" i="2" a="1"/>
  <c r="K526" i="2" a="1"/>
  <c r="K527" i="2" a="1"/>
  <c r="K528" i="2" a="1"/>
  <c r="K529" i="2" a="1"/>
  <c r="K530" i="2" a="1"/>
  <c r="K531" i="2" a="1"/>
  <c r="K532" i="2" a="1"/>
  <c r="K533" i="2" a="1"/>
  <c r="K534" i="2" a="1"/>
  <c r="K535" i="2" a="1"/>
  <c r="K536" i="2" a="1"/>
  <c r="K537" i="2" a="1"/>
  <c r="K538" i="2" a="1"/>
  <c r="K539" i="2" a="1"/>
  <c r="K540" i="2" a="1"/>
  <c r="K541" i="2" a="1"/>
  <c r="K542" i="2" a="1"/>
  <c r="K543" i="2" a="1"/>
  <c r="K544" i="2" a="1"/>
  <c r="K545" i="2" a="1"/>
  <c r="K546" i="2" a="1"/>
  <c r="K547" i="2" a="1"/>
  <c r="K548" i="2" a="1"/>
  <c r="K549" i="2" a="1"/>
  <c r="K550" i="2" a="1"/>
  <c r="K551" i="2" a="1"/>
  <c r="K552" i="2" a="1"/>
  <c r="K553" i="2" a="1"/>
  <c r="K554" i="2" a="1"/>
  <c r="K555" i="2" a="1"/>
  <c r="K556" i="2" a="1"/>
  <c r="K557" i="2" a="1"/>
  <c r="K558" i="2" a="1"/>
  <c r="K559" i="2" a="1"/>
  <c r="K560" i="2" a="1"/>
  <c r="K561" i="2" a="1"/>
  <c r="K562" i="2" a="1"/>
  <c r="K563" i="2" a="1"/>
  <c r="K564" i="2" a="1"/>
  <c r="K565" i="2" a="1"/>
  <c r="K566" i="2" a="1"/>
  <c r="K567" i="2" a="1"/>
  <c r="K568" i="2" a="1"/>
  <c r="K569" i="2" a="1"/>
  <c r="K570" i="2" a="1"/>
  <c r="K571" i="2" a="1"/>
  <c r="K572" i="2" a="1"/>
  <c r="K573" i="2" a="1"/>
  <c r="K574" i="2" a="1"/>
  <c r="K575" i="2" a="1"/>
  <c r="K576" i="2" a="1"/>
  <c r="K577" i="2" a="1"/>
  <c r="K578" i="2" a="1"/>
  <c r="K579" i="2" a="1"/>
  <c r="K580" i="2" a="1"/>
  <c r="K581" i="2" a="1"/>
  <c r="K582" i="2" a="1"/>
  <c r="K583" i="2" a="1"/>
  <c r="K584" i="2" a="1"/>
  <c r="K585" i="2" a="1"/>
  <c r="K586" i="2" a="1"/>
  <c r="K587" i="2" a="1"/>
  <c r="K588" i="2" a="1"/>
  <c r="K589" i="2" a="1"/>
  <c r="K590" i="2" a="1"/>
  <c r="K591" i="2" a="1"/>
  <c r="K592" i="2" a="1"/>
  <c r="K593" i="2" a="1"/>
  <c r="K594" i="2" a="1"/>
  <c r="K595" i="2" a="1"/>
  <c r="K596" i="2" a="1"/>
  <c r="K597" i="2" a="1"/>
  <c r="K598" i="2" a="1"/>
  <c r="K599" i="2" a="1"/>
  <c r="K600" i="2" a="1"/>
  <c r="K601" i="2" a="1"/>
  <c r="K2" i="2" a="1"/>
  <c r="F3" i="2" a="1"/>
  <c r="F4" i="2" a="1"/>
  <c r="F5" i="2" a="1"/>
  <c r="F6" i="2" a="1"/>
  <c r="F7" i="2" a="1"/>
  <c r="F8" i="2" a="1"/>
  <c r="F9" i="2" a="1"/>
  <c r="F10" i="2" a="1"/>
  <c r="F11" i="2" a="1"/>
  <c r="F12" i="2" a="1"/>
  <c r="F13" i="2" a="1"/>
  <c r="F14" i="2" a="1"/>
  <c r="F15" i="2" a="1"/>
  <c r="F16" i="2" a="1"/>
  <c r="F17" i="2" a="1"/>
  <c r="F18" i="2" a="1"/>
  <c r="F19" i="2" a="1"/>
  <c r="F20" i="2" a="1"/>
  <c r="F21" i="2" a="1"/>
  <c r="F22" i="2" a="1"/>
  <c r="F23" i="2" a="1"/>
  <c r="F24" i="2" a="1"/>
  <c r="F25" i="2" a="1"/>
  <c r="F26" i="2" a="1"/>
  <c r="F27" i="2" a="1"/>
  <c r="F28" i="2" a="1"/>
  <c r="F29" i="2" a="1"/>
  <c r="F30" i="2" a="1"/>
  <c r="F31" i="2" a="1"/>
  <c r="F32" i="2" a="1"/>
  <c r="F33" i="2" a="1"/>
  <c r="F34" i="2" a="1"/>
  <c r="F35" i="2" a="1"/>
  <c r="F36" i="2" a="1"/>
  <c r="F37" i="2" a="1"/>
  <c r="F38" i="2" a="1"/>
  <c r="F39" i="2" a="1"/>
  <c r="F40" i="2" a="1"/>
  <c r="F41" i="2" a="1"/>
  <c r="F42" i="2" a="1"/>
  <c r="F43" i="2" a="1"/>
  <c r="F44" i="2" a="1"/>
  <c r="F45" i="2" a="1"/>
  <c r="F46" i="2" a="1"/>
  <c r="F47" i="2" a="1"/>
  <c r="F48" i="2" a="1"/>
  <c r="F49" i="2" a="1"/>
  <c r="F50" i="2" a="1"/>
  <c r="F51" i="2" a="1"/>
  <c r="F52" i="2" a="1"/>
  <c r="F53" i="2" a="1"/>
  <c r="F54" i="2" a="1"/>
  <c r="F55" i="2" a="1"/>
  <c r="F56" i="2" a="1"/>
  <c r="F57" i="2" a="1"/>
  <c r="F58" i="2" a="1"/>
  <c r="F59" i="2" a="1"/>
  <c r="F60" i="2" a="1"/>
  <c r="F61" i="2" a="1"/>
  <c r="F62" i="2" a="1"/>
  <c r="F63" i="2" a="1"/>
  <c r="F64" i="2" a="1"/>
  <c r="F65" i="2" a="1"/>
  <c r="F66" i="2" a="1"/>
  <c r="F67" i="2" a="1"/>
  <c r="F68" i="2" a="1"/>
  <c r="F69" i="2" a="1"/>
  <c r="F70" i="2" a="1"/>
  <c r="F71" i="2" a="1"/>
  <c r="F72" i="2" a="1"/>
  <c r="F73" i="2" a="1"/>
  <c r="F74" i="2" a="1"/>
  <c r="F75" i="2" a="1"/>
  <c r="F76" i="2" a="1"/>
  <c r="F77" i="2" a="1"/>
  <c r="F78" i="2" a="1"/>
  <c r="F79" i="2" a="1"/>
  <c r="F80" i="2" a="1"/>
  <c r="F81" i="2" a="1"/>
  <c r="F82" i="2" a="1"/>
  <c r="F83" i="2" a="1"/>
  <c r="F84" i="2" a="1"/>
  <c r="F85" i="2" a="1"/>
  <c r="F86" i="2" a="1"/>
  <c r="F87" i="2" a="1"/>
  <c r="F88" i="2" a="1"/>
  <c r="F89" i="2" a="1"/>
  <c r="F90" i="2" a="1"/>
  <c r="F91" i="2" a="1"/>
  <c r="F92" i="2" a="1"/>
  <c r="F93" i="2" a="1"/>
  <c r="F94" i="2" a="1"/>
  <c r="F95" i="2" a="1"/>
  <c r="F96" i="2" a="1"/>
  <c r="F97" i="2" a="1"/>
  <c r="F98" i="2" a="1"/>
  <c r="F99" i="2" a="1"/>
  <c r="F100" i="2" a="1"/>
  <c r="F101" i="2" a="1"/>
  <c r="F102" i="2" a="1"/>
  <c r="F103" i="2" a="1"/>
  <c r="F104" i="2" a="1"/>
  <c r="F105" i="2" a="1"/>
  <c r="F106" i="2" a="1"/>
  <c r="F107" i="2" a="1"/>
  <c r="F108" i="2" a="1"/>
  <c r="F109" i="2" a="1"/>
  <c r="F110" i="2" a="1"/>
  <c r="F111" i="2" a="1"/>
  <c r="F112" i="2" a="1"/>
  <c r="F113" i="2" a="1"/>
  <c r="F114" i="2" a="1"/>
  <c r="F115" i="2" a="1"/>
  <c r="F116" i="2" a="1"/>
  <c r="F117" i="2" a="1"/>
  <c r="F118" i="2" a="1"/>
  <c r="F119" i="2" a="1"/>
  <c r="F120" i="2" a="1"/>
  <c r="F121" i="2" a="1"/>
  <c r="F122" i="2" a="1"/>
  <c r="F123" i="2" a="1"/>
  <c r="F124" i="2" a="1"/>
  <c r="F125" i="2" a="1"/>
  <c r="F126" i="2" a="1"/>
  <c r="F127" i="2" a="1"/>
  <c r="F128" i="2" a="1"/>
  <c r="F129" i="2" a="1"/>
  <c r="F130" i="2" a="1"/>
  <c r="F131" i="2" a="1"/>
  <c r="F132" i="2" a="1"/>
  <c r="F133" i="2" a="1"/>
  <c r="F134" i="2" a="1"/>
  <c r="F135" i="2" a="1"/>
  <c r="F136" i="2" a="1"/>
  <c r="F137" i="2" a="1"/>
  <c r="F138" i="2" a="1"/>
  <c r="F139" i="2" a="1"/>
  <c r="F140" i="2" a="1"/>
  <c r="F141" i="2" a="1"/>
  <c r="F142" i="2" a="1"/>
  <c r="F143" i="2" a="1"/>
  <c r="F144" i="2" a="1"/>
  <c r="F145" i="2" a="1"/>
  <c r="F146" i="2" a="1"/>
  <c r="F147" i="2" a="1"/>
  <c r="F148" i="2" a="1"/>
  <c r="F149" i="2" a="1"/>
  <c r="F150" i="2" a="1"/>
  <c r="F2" i="2" a="1"/>
  <c r="G151" i="2" a="1"/>
  <c r="G152" i="2" a="1"/>
  <c r="G153" i="2" a="1"/>
  <c r="G154" i="2" a="1"/>
  <c r="G155" i="2" a="1"/>
  <c r="G156" i="2" a="1"/>
  <c r="G157" i="2" a="1"/>
  <c r="G158" i="2" a="1"/>
  <c r="G159" i="2" a="1"/>
  <c r="G160" i="2" a="1"/>
  <c r="G161" i="2" a="1"/>
  <c r="G162" i="2" a="1"/>
  <c r="G163" i="2" a="1"/>
  <c r="G164" i="2" a="1"/>
  <c r="G165" i="2" a="1"/>
  <c r="G166" i="2" a="1"/>
  <c r="G167" i="2" a="1"/>
  <c r="G168" i="2" a="1"/>
  <c r="G169" i="2" a="1"/>
  <c r="G170" i="2" a="1"/>
  <c r="G171" i="2" a="1"/>
  <c r="G172" i="2" a="1"/>
  <c r="G173" i="2" a="1"/>
  <c r="G174" i="2" a="1"/>
  <c r="G175" i="2" a="1"/>
  <c r="G176" i="2" a="1"/>
  <c r="G177" i="2" a="1"/>
  <c r="G178" i="2" a="1"/>
  <c r="G179" i="2" a="1"/>
  <c r="G180" i="2" a="1"/>
  <c r="G181" i="2" a="1"/>
  <c r="G182" i="2" a="1"/>
  <c r="G183" i="2" a="1"/>
  <c r="G184" i="2" a="1"/>
  <c r="G185" i="2" a="1"/>
  <c r="G186" i="2" a="1"/>
  <c r="G187" i="2" a="1"/>
  <c r="G188" i="2" a="1"/>
  <c r="G189" i="2" a="1"/>
  <c r="G190" i="2" a="1"/>
  <c r="G191" i="2" a="1"/>
  <c r="G192" i="2" a="1"/>
  <c r="G193" i="2" a="1"/>
  <c r="G194" i="2" a="1"/>
  <c r="G195" i="2" a="1"/>
  <c r="G196" i="2" a="1"/>
  <c r="G197" i="2" a="1"/>
  <c r="G198" i="2" a="1"/>
  <c r="G199" i="2" a="1"/>
  <c r="G200" i="2" a="1"/>
  <c r="G201" i="2" a="1"/>
  <c r="G202" i="2" a="1"/>
  <c r="G203" i="2" a="1"/>
  <c r="G204" i="2" a="1"/>
  <c r="G205" i="2" a="1"/>
  <c r="G206" i="2" a="1"/>
  <c r="G207" i="2" a="1"/>
  <c r="G208" i="2" a="1"/>
  <c r="G209" i="2" a="1"/>
  <c r="G210" i="2" a="1"/>
  <c r="G211" i="2" a="1"/>
  <c r="G212" i="2" a="1"/>
  <c r="G213" i="2" a="1"/>
  <c r="G214" i="2" a="1"/>
  <c r="G215" i="2" a="1"/>
  <c r="G216" i="2" a="1"/>
  <c r="G217" i="2" a="1"/>
  <c r="G218" i="2" a="1"/>
  <c r="G219" i="2" a="1"/>
  <c r="G220" i="2" a="1"/>
  <c r="G221" i="2" a="1"/>
  <c r="G222" i="2" a="1"/>
  <c r="G223" i="2" a="1"/>
  <c r="G224" i="2" a="1"/>
  <c r="G225" i="2" a="1"/>
  <c r="G226" i="2" a="1"/>
  <c r="G227" i="2" a="1"/>
  <c r="G228" i="2" a="1"/>
  <c r="G229" i="2" a="1"/>
  <c r="G230" i="2" a="1"/>
  <c r="G231" i="2" a="1"/>
  <c r="G232" i="2" a="1"/>
  <c r="G233" i="2" a="1"/>
  <c r="G234" i="2" a="1"/>
  <c r="G235" i="2" a="1"/>
  <c r="G236" i="2" a="1"/>
  <c r="G237" i="2" a="1"/>
  <c r="G238" i="2" a="1"/>
  <c r="G239" i="2" a="1"/>
  <c r="G240" i="2" a="1"/>
  <c r="G241" i="2" a="1"/>
  <c r="G242" i="2" a="1"/>
  <c r="G243" i="2" a="1"/>
  <c r="G244" i="2" a="1"/>
  <c r="G245" i="2" a="1"/>
  <c r="G246" i="2" a="1"/>
  <c r="G247" i="2" a="1"/>
  <c r="G248" i="2" a="1"/>
  <c r="G249" i="2" a="1"/>
  <c r="G250" i="2" a="1"/>
  <c r="G251" i="2" a="1"/>
  <c r="G252" i="2" a="1"/>
  <c r="G253" i="2" a="1"/>
  <c r="G254" i="2" a="1"/>
  <c r="G255" i="2" a="1"/>
  <c r="G256" i="2" a="1"/>
  <c r="G257" i="2" a="1"/>
  <c r="G258" i="2" a="1"/>
  <c r="G259" i="2" a="1"/>
  <c r="G260" i="2" a="1"/>
  <c r="G261" i="2" a="1"/>
  <c r="G262" i="2" a="1"/>
  <c r="G263" i="2" a="1"/>
  <c r="G264" i="2" a="1"/>
  <c r="G265" i="2" a="1"/>
  <c r="G266" i="2" a="1"/>
  <c r="G267" i="2" a="1"/>
  <c r="G268" i="2" a="1"/>
  <c r="G269" i="2" a="1"/>
  <c r="G270" i="2" a="1"/>
  <c r="G271" i="2" a="1"/>
  <c r="G272" i="2" a="1"/>
  <c r="G273" i="2" a="1"/>
  <c r="G274" i="2" a="1"/>
  <c r="G275" i="2" a="1"/>
  <c r="G276" i="2" a="1"/>
  <c r="G277" i="2" a="1"/>
  <c r="G278" i="2" a="1"/>
  <c r="G279" i="2" a="1"/>
  <c r="G280" i="2" a="1"/>
  <c r="G281" i="2" a="1"/>
  <c r="G282" i="2" a="1"/>
  <c r="G283" i="2" a="1"/>
  <c r="G284" i="2" a="1"/>
  <c r="G285" i="2" a="1"/>
  <c r="G286" i="2" a="1"/>
  <c r="G287" i="2" a="1"/>
  <c r="G288" i="2" a="1"/>
  <c r="G289" i="2" a="1"/>
  <c r="G290" i="2" a="1"/>
  <c r="G291" i="2" a="1"/>
  <c r="G292" i="2" a="1"/>
  <c r="G293" i="2" a="1"/>
  <c r="G294" i="2" a="1"/>
  <c r="G295" i="2" a="1"/>
  <c r="G296" i="2" a="1"/>
  <c r="G297" i="2" a="1"/>
  <c r="G298" i="2" a="1"/>
  <c r="G299" i="2" a="1"/>
  <c r="G300" i="2" a="1"/>
  <c r="G301" i="2" a="1"/>
  <c r="G302" i="2" a="1"/>
  <c r="G303" i="2" a="1"/>
  <c r="G304" i="2" a="1"/>
  <c r="G305" i="2" a="1"/>
  <c r="G306" i="2" a="1"/>
  <c r="G307" i="2" a="1"/>
  <c r="G308" i="2" a="1"/>
  <c r="G309" i="2" a="1"/>
  <c r="G310" i="2" a="1"/>
  <c r="G311" i="2" a="1"/>
  <c r="G312" i="2" a="1"/>
  <c r="G313" i="2" a="1"/>
  <c r="G314" i="2" a="1"/>
  <c r="G315" i="2" a="1"/>
  <c r="G316" i="2" a="1"/>
  <c r="G317" i="2" a="1"/>
  <c r="G318" i="2" a="1"/>
  <c r="G319" i="2" a="1"/>
  <c r="G320" i="2" a="1"/>
  <c r="G321" i="2" a="1"/>
  <c r="G322" i="2" a="1"/>
  <c r="G323" i="2" a="1"/>
  <c r="G324" i="2" a="1"/>
  <c r="G325" i="2" a="1"/>
  <c r="G326" i="2" a="1"/>
  <c r="G327" i="2" a="1"/>
  <c r="G328" i="2" a="1"/>
  <c r="G329" i="2" a="1"/>
  <c r="G330" i="2" a="1"/>
  <c r="G331" i="2" a="1"/>
  <c r="G332" i="2" a="1"/>
  <c r="G333" i="2" a="1"/>
  <c r="G334" i="2" a="1"/>
  <c r="G335" i="2" a="1"/>
  <c r="G336" i="2" a="1"/>
  <c r="G337" i="2" a="1"/>
  <c r="G338" i="2" a="1"/>
  <c r="G339" i="2" a="1"/>
  <c r="G340" i="2" a="1"/>
  <c r="G341" i="2" a="1"/>
  <c r="G342" i="2" a="1"/>
  <c r="G343" i="2" a="1"/>
  <c r="G344" i="2" a="1"/>
  <c r="G345" i="2" a="1"/>
  <c r="G346" i="2" a="1"/>
  <c r="G347" i="2" a="1"/>
  <c r="G348" i="2" a="1"/>
  <c r="G349" i="2" a="1"/>
  <c r="G350" i="2" a="1"/>
  <c r="G351" i="2" a="1"/>
  <c r="G352" i="2" a="1"/>
  <c r="G353" i="2" a="1"/>
  <c r="G354" i="2" a="1"/>
  <c r="G355" i="2" a="1"/>
  <c r="G356" i="2" a="1"/>
  <c r="G357" i="2" a="1"/>
  <c r="G358" i="2" a="1"/>
  <c r="G359" i="2" a="1"/>
  <c r="G360" i="2" a="1"/>
  <c r="G361" i="2" a="1"/>
  <c r="G362" i="2" a="1"/>
  <c r="G363" i="2" a="1"/>
  <c r="G364" i="2" a="1"/>
  <c r="G365" i="2" a="1"/>
  <c r="G366" i="2" a="1"/>
  <c r="G367" i="2" a="1"/>
  <c r="G368" i="2" a="1"/>
  <c r="G369" i="2" a="1"/>
  <c r="G370" i="2" a="1"/>
  <c r="G371" i="2" a="1"/>
  <c r="G372" i="2" a="1"/>
  <c r="G373" i="2" a="1"/>
  <c r="G374" i="2" a="1"/>
  <c r="G375" i="2" a="1"/>
  <c r="G376" i="2" a="1"/>
  <c r="G377" i="2" a="1"/>
  <c r="G378" i="2" a="1"/>
  <c r="G379" i="2" a="1"/>
  <c r="G380" i="2" a="1"/>
  <c r="G381" i="2" a="1"/>
  <c r="G382" i="2" a="1"/>
  <c r="G383" i="2" a="1"/>
  <c r="G384" i="2" a="1"/>
  <c r="G385" i="2" a="1"/>
  <c r="G386" i="2" a="1"/>
  <c r="G387" i="2" a="1"/>
  <c r="G388" i="2" a="1"/>
  <c r="G389" i="2" a="1"/>
  <c r="G390" i="2" a="1"/>
  <c r="G391" i="2" a="1"/>
  <c r="G392" i="2" a="1"/>
  <c r="G393" i="2" a="1"/>
  <c r="G394" i="2" a="1"/>
  <c r="G395" i="2" a="1"/>
  <c r="G396" i="2" a="1"/>
  <c r="G397" i="2" a="1"/>
  <c r="G398" i="2" a="1"/>
  <c r="G399" i="2" a="1"/>
  <c r="G400" i="2" a="1"/>
  <c r="G401" i="2" a="1"/>
  <c r="G402" i="2" a="1"/>
  <c r="G403" i="2" a="1"/>
  <c r="G404" i="2" a="1"/>
  <c r="G405" i="2" a="1"/>
  <c r="G406" i="2" a="1"/>
  <c r="G407" i="2" a="1"/>
  <c r="G408" i="2" a="1"/>
  <c r="G409" i="2" a="1"/>
  <c r="G410" i="2" a="1"/>
  <c r="G411" i="2" a="1"/>
  <c r="G412" i="2" a="1"/>
  <c r="G413" i="2" a="1"/>
  <c r="G414" i="2" a="1"/>
  <c r="G415" i="2" a="1"/>
  <c r="G416" i="2" a="1"/>
  <c r="G417" i="2" a="1"/>
  <c r="G418" i="2" a="1"/>
  <c r="G419" i="2" a="1"/>
  <c r="G420" i="2" a="1"/>
  <c r="G421" i="2" a="1"/>
  <c r="G422" i="2" a="1"/>
  <c r="G423" i="2" a="1"/>
  <c r="G424" i="2" a="1"/>
  <c r="G425" i="2" a="1"/>
  <c r="G426" i="2" a="1"/>
  <c r="G427" i="2" a="1"/>
  <c r="G428" i="2" a="1"/>
  <c r="G429" i="2" a="1"/>
  <c r="G430" i="2" a="1"/>
  <c r="G431" i="2" a="1"/>
  <c r="G432" i="2" a="1"/>
  <c r="G433" i="2" a="1"/>
  <c r="G434" i="2" a="1"/>
  <c r="G435" i="2" a="1"/>
  <c r="G436" i="2" a="1"/>
  <c r="G437" i="2" a="1"/>
  <c r="G438" i="2" a="1"/>
  <c r="G439" i="2" a="1"/>
  <c r="G440" i="2" a="1"/>
  <c r="G441" i="2" a="1"/>
  <c r="G442" i="2" a="1"/>
  <c r="G443" i="2" a="1"/>
  <c r="G444" i="2" a="1"/>
  <c r="G445" i="2" a="1"/>
  <c r="G446" i="2" a="1"/>
  <c r="G447" i="2" a="1"/>
  <c r="G448" i="2" a="1"/>
  <c r="G449" i="2" a="1"/>
  <c r="G450" i="2" a="1"/>
  <c r="G451" i="2" a="1"/>
  <c r="G452" i="2" a="1"/>
  <c r="G453" i="2" a="1"/>
  <c r="G454" i="2" a="1"/>
  <c r="G455" i="2" a="1"/>
  <c r="G456" i="2" a="1"/>
  <c r="G457" i="2" a="1"/>
  <c r="G458" i="2" a="1"/>
  <c r="G459" i="2" a="1"/>
  <c r="G460" i="2" a="1"/>
  <c r="G461" i="2" a="1"/>
  <c r="G462" i="2" a="1"/>
  <c r="G463" i="2" a="1"/>
  <c r="G464" i="2" a="1"/>
  <c r="G465" i="2" a="1"/>
  <c r="G466" i="2" a="1"/>
  <c r="G467" i="2" a="1"/>
  <c r="G468" i="2" a="1"/>
  <c r="G469" i="2" a="1"/>
  <c r="G470" i="2" a="1"/>
  <c r="G471" i="2" a="1"/>
  <c r="G472" i="2" a="1"/>
  <c r="G473" i="2" a="1"/>
  <c r="G474" i="2" a="1"/>
  <c r="G475" i="2" a="1"/>
  <c r="G476" i="2" a="1"/>
  <c r="G477" i="2" a="1"/>
  <c r="G478" i="2" a="1"/>
  <c r="G479" i="2" a="1"/>
  <c r="G480" i="2" a="1"/>
  <c r="G481" i="2" a="1"/>
  <c r="G482" i="2" a="1"/>
  <c r="G483" i="2" a="1"/>
  <c r="G484" i="2" a="1"/>
  <c r="G485" i="2" a="1"/>
  <c r="G486" i="2" a="1"/>
  <c r="G487" i="2" a="1"/>
  <c r="G488" i="2" a="1"/>
  <c r="G489" i="2" a="1"/>
  <c r="G490" i="2" a="1"/>
  <c r="G491" i="2" a="1"/>
  <c r="G492" i="2" a="1"/>
  <c r="G493" i="2" a="1"/>
  <c r="G494" i="2" a="1"/>
  <c r="G495" i="2" a="1"/>
  <c r="G496" i="2" a="1"/>
  <c r="G497" i="2" a="1"/>
  <c r="G498" i="2" a="1"/>
  <c r="G499" i="2" a="1"/>
  <c r="G500" i="2" a="1"/>
  <c r="G501" i="2" a="1"/>
  <c r="G502" i="2" a="1"/>
  <c r="G503" i="2" a="1"/>
  <c r="G504" i="2" a="1"/>
  <c r="G505" i="2" a="1"/>
  <c r="G506" i="2" a="1"/>
  <c r="G507" i="2" a="1"/>
  <c r="G508" i="2" a="1"/>
  <c r="G509" i="2" a="1"/>
  <c r="G510" i="2" a="1"/>
  <c r="G511" i="2" a="1"/>
  <c r="G512" i="2" a="1"/>
  <c r="G513" i="2" a="1"/>
  <c r="G514" i="2" a="1"/>
  <c r="G515" i="2" a="1"/>
  <c r="G516" i="2" a="1"/>
  <c r="G517" i="2" a="1"/>
  <c r="G518" i="2" a="1"/>
  <c r="G519" i="2" a="1"/>
  <c r="G520" i="2" a="1"/>
  <c r="G521" i="2" a="1"/>
  <c r="G522" i="2" a="1"/>
  <c r="G523" i="2" a="1"/>
  <c r="G524" i="2" a="1"/>
  <c r="G525" i="2" a="1"/>
  <c r="G526" i="2" a="1"/>
  <c r="G527" i="2" a="1"/>
  <c r="G528" i="2" a="1"/>
  <c r="G529" i="2" a="1"/>
  <c r="G530" i="2" a="1"/>
  <c r="G531" i="2" a="1"/>
  <c r="G532" i="2" a="1"/>
  <c r="G533" i="2" a="1"/>
  <c r="G534" i="2" a="1"/>
  <c r="G535" i="2" a="1"/>
  <c r="G536" i="2" a="1"/>
  <c r="G537" i="2" a="1"/>
  <c r="G538" i="2" a="1"/>
  <c r="G539" i="2" a="1"/>
  <c r="G540" i="2" a="1"/>
  <c r="G541" i="2" a="1"/>
  <c r="G542" i="2" a="1"/>
  <c r="G543" i="2" a="1"/>
  <c r="G544" i="2" a="1"/>
  <c r="G545" i="2" a="1"/>
  <c r="G546" i="2" a="1"/>
  <c r="G547" i="2" a="1"/>
  <c r="G548" i="2" a="1"/>
  <c r="G549" i="2" a="1"/>
  <c r="G550" i="2" a="1"/>
  <c r="G551" i="2" a="1"/>
  <c r="G552" i="2" a="1"/>
  <c r="G553" i="2" a="1"/>
  <c r="G554" i="2" a="1"/>
  <c r="G555" i="2" a="1"/>
  <c r="G556" i="2" a="1"/>
  <c r="G557" i="2" a="1"/>
  <c r="G558" i="2" a="1"/>
  <c r="G559" i="2" a="1"/>
  <c r="G560" i="2" a="1"/>
  <c r="G561" i="2" a="1"/>
  <c r="G562" i="2" a="1"/>
  <c r="G563" i="2" a="1"/>
  <c r="G564" i="2" a="1"/>
  <c r="G565" i="2" a="1"/>
  <c r="G566" i="2" a="1"/>
  <c r="G567" i="2" a="1"/>
  <c r="G568" i="2" a="1"/>
  <c r="G569" i="2" a="1"/>
  <c r="G570" i="2" a="1"/>
  <c r="G571" i="2" a="1"/>
  <c r="G572" i="2" a="1"/>
  <c r="G573" i="2" a="1"/>
  <c r="G574" i="2" a="1"/>
  <c r="G575" i="2" a="1"/>
  <c r="G576" i="2" a="1"/>
  <c r="G577" i="2" a="1"/>
  <c r="G578" i="2" a="1"/>
  <c r="G579" i="2" a="1"/>
  <c r="G580" i="2" a="1"/>
  <c r="G581" i="2" a="1"/>
  <c r="G582" i="2" a="1"/>
  <c r="G583" i="2" a="1"/>
  <c r="G584" i="2" a="1"/>
  <c r="G585" i="2" a="1"/>
  <c r="G586" i="2" a="1"/>
  <c r="G587" i="2" a="1"/>
  <c r="G588" i="2" a="1"/>
  <c r="G589" i="2" a="1"/>
  <c r="G590" i="2" a="1"/>
  <c r="G591" i="2" a="1"/>
  <c r="G592" i="2" a="1"/>
  <c r="G593" i="2" a="1"/>
  <c r="G594" i="2" a="1"/>
  <c r="G595" i="2" a="1"/>
  <c r="G596" i="2" a="1"/>
  <c r="G597" i="2" a="1"/>
  <c r="G598" i="2" a="1"/>
  <c r="G599" i="2" a="1"/>
  <c r="G600" i="2" a="1"/>
  <c r="G601" i="2" a="1"/>
  <c r="G4" i="2" a="1"/>
  <c r="G5" i="2" a="1"/>
  <c r="G7" i="2" a="1"/>
  <c r="G8" i="2" a="1"/>
  <c r="G9" i="2" a="1"/>
  <c r="G10" i="2" a="1"/>
  <c r="G11" i="2" a="1"/>
  <c r="G12" i="2" a="1"/>
  <c r="G13" i="2" a="1"/>
  <c r="G14" i="2" a="1"/>
  <c r="G15" i="2" a="1"/>
  <c r="G16" i="2" a="1"/>
  <c r="G17" i="2" a="1"/>
  <c r="G18" i="2" a="1"/>
  <c r="G19" i="2" a="1"/>
  <c r="G20" i="2" a="1"/>
  <c r="G21" i="2" a="1"/>
  <c r="G22" i="2" a="1"/>
  <c r="G23" i="2" a="1"/>
  <c r="G24" i="2" a="1"/>
  <c r="G25" i="2" a="1"/>
  <c r="G26" i="2" a="1"/>
  <c r="G27" i="2" a="1"/>
  <c r="G28" i="2" a="1"/>
  <c r="G29" i="2" a="1"/>
  <c r="G30" i="2" a="1"/>
  <c r="G31" i="2" a="1"/>
  <c r="G32" i="2" a="1"/>
  <c r="G33" i="2" a="1"/>
  <c r="G34" i="2" a="1"/>
  <c r="G35" i="2" a="1"/>
  <c r="G36" i="2" a="1"/>
  <c r="G37" i="2" a="1"/>
  <c r="G38" i="2" a="1"/>
  <c r="G39" i="2" a="1"/>
  <c r="G40" i="2" a="1"/>
  <c r="G41" i="2" a="1"/>
  <c r="G42" i="2" a="1"/>
  <c r="G43" i="2" a="1"/>
  <c r="G44" i="2" a="1"/>
  <c r="G45" i="2" a="1"/>
  <c r="G46" i="2" a="1"/>
  <c r="G47" i="2" a="1"/>
  <c r="G48" i="2" a="1"/>
  <c r="G49" i="2" a="1"/>
  <c r="G50" i="2" a="1"/>
  <c r="G51" i="2" a="1"/>
  <c r="G52" i="2" a="1"/>
  <c r="G53" i="2" a="1"/>
  <c r="G54" i="2" a="1"/>
  <c r="G55" i="2" a="1"/>
  <c r="G56" i="2" a="1"/>
  <c r="G57" i="2" a="1"/>
  <c r="G58" i="2" a="1"/>
  <c r="G59" i="2" a="1"/>
  <c r="G60" i="2" a="1"/>
  <c r="G61" i="2" a="1"/>
  <c r="G62" i="2" a="1"/>
  <c r="G63" i="2" a="1"/>
  <c r="G64" i="2" a="1"/>
  <c r="G65" i="2" a="1"/>
  <c r="G66" i="2" a="1"/>
  <c r="G67" i="2" a="1"/>
  <c r="G68" i="2" a="1"/>
  <c r="G69" i="2" a="1"/>
  <c r="G70" i="2" a="1"/>
  <c r="G71" i="2" a="1"/>
  <c r="G72" i="2" a="1"/>
  <c r="G73" i="2" a="1"/>
  <c r="G74" i="2" a="1"/>
  <c r="G75" i="2" a="1"/>
  <c r="G76" i="2" a="1"/>
  <c r="G77" i="2" a="1"/>
  <c r="G78" i="2" a="1"/>
  <c r="G79" i="2" a="1"/>
  <c r="G80" i="2" a="1"/>
  <c r="G81" i="2" a="1"/>
  <c r="G82" i="2" a="1"/>
  <c r="G83" i="2" a="1"/>
  <c r="G84" i="2" a="1"/>
  <c r="G85" i="2" a="1"/>
  <c r="G86" i="2" a="1"/>
  <c r="G87" i="2" a="1"/>
  <c r="G88" i="2" a="1"/>
  <c r="G89" i="2" a="1"/>
  <c r="G90" i="2" a="1"/>
  <c r="G91" i="2" a="1"/>
  <c r="G92" i="2" a="1"/>
  <c r="G93" i="2" a="1"/>
  <c r="G94" i="2" a="1"/>
  <c r="G95" i="2" a="1"/>
  <c r="G96" i="2" a="1"/>
  <c r="G97" i="2" a="1"/>
  <c r="G98" i="2" a="1"/>
  <c r="G99" i="2" a="1"/>
  <c r="G100" i="2" a="1"/>
  <c r="G101" i="2" a="1"/>
  <c r="G102" i="2" a="1"/>
  <c r="G103" i="2" a="1"/>
  <c r="G104" i="2" a="1"/>
  <c r="G105" i="2" a="1"/>
  <c r="G106" i="2" a="1"/>
  <c r="G107" i="2" a="1"/>
  <c r="G108" i="2" a="1"/>
  <c r="G109" i="2" a="1"/>
  <c r="G110" i="2" a="1"/>
  <c r="G111" i="2" a="1"/>
  <c r="G112" i="2" a="1"/>
  <c r="G113" i="2" a="1"/>
  <c r="G114" i="2" a="1"/>
  <c r="G115" i="2" a="1"/>
  <c r="G116" i="2" a="1"/>
  <c r="G117" i="2" a="1"/>
  <c r="G118" i="2" a="1"/>
  <c r="G119" i="2" a="1"/>
  <c r="G120" i="2" a="1"/>
  <c r="G121" i="2" a="1"/>
  <c r="G122" i="2" a="1"/>
  <c r="G123" i="2" a="1"/>
  <c r="G124" i="2" a="1"/>
  <c r="G125" i="2" a="1"/>
  <c r="G126" i="2" a="1"/>
  <c r="G127" i="2" a="1"/>
  <c r="G128" i="2" a="1"/>
  <c r="G129" i="2" a="1"/>
  <c r="G130" i="2" a="1"/>
  <c r="G131" i="2" a="1"/>
  <c r="G132" i="2" a="1"/>
  <c r="G133" i="2" a="1"/>
  <c r="G134" i="2" a="1"/>
  <c r="G135" i="2" a="1"/>
  <c r="G136" i="2" a="1"/>
  <c r="G137" i="2" a="1"/>
  <c r="G138" i="2" a="1"/>
  <c r="G139" i="2" a="1"/>
  <c r="G140" i="2" a="1"/>
  <c r="G141" i="2" a="1"/>
  <c r="G142" i="2" a="1"/>
  <c r="G143" i="2" a="1"/>
  <c r="G144" i="2" a="1"/>
  <c r="G145" i="2" a="1"/>
  <c r="G146" i="2" a="1"/>
  <c r="G147" i="2" a="1"/>
  <c r="G148" i="2" a="1"/>
  <c r="G149" i="2" a="1"/>
  <c r="G150" i="2" a="1"/>
  <c r="G2" i="2" a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2" i="2"/>
  <c r="B2" i="2"/>
  <c r="D14" i="6"/>
  <c r="D10" i="6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2" i="2"/>
  <c r="I4" i="2"/>
  <c r="I3" i="2"/>
  <c r="I5" i="2"/>
  <c r="I6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7" i="2"/>
  <c r="J2" i="12" a="1"/>
  <c r="J3" i="12" a="1"/>
  <c r="J4" i="12" a="1"/>
  <c r="J5" i="12" a="1"/>
  <c r="J6" i="12" a="1"/>
  <c r="J7" i="12" a="1"/>
  <c r="J9" i="12" a="1"/>
  <c r="J8" i="12" a="1"/>
  <c r="J10" i="12" a="1"/>
  <c r="J11" i="12" a="1"/>
  <c r="J12" i="12" a="1"/>
  <c r="J13" i="12" a="1"/>
  <c r="J14" i="12" a="1"/>
  <c r="J15" i="12" a="1"/>
  <c r="J16" i="12" a="1"/>
  <c r="J17" i="12" a="1"/>
  <c r="J18" i="12" a="1"/>
  <c r="J19" i="12" a="1"/>
  <c r="J20" i="12" a="1"/>
  <c r="J21" i="12" a="1"/>
  <c r="J22" i="12" a="1"/>
  <c r="J23" i="12" a="1"/>
  <c r="J24" i="12" a="1"/>
  <c r="J25" i="12" a="1"/>
  <c r="J26" i="12" a="1"/>
  <c r="J27" i="12" a="1"/>
  <c r="J28" i="12" a="1"/>
  <c r="J29" i="12" a="1"/>
  <c r="J30" i="12" a="1"/>
  <c r="J31" i="12" a="1"/>
  <c r="J32" i="12" a="1"/>
  <c r="J33" i="12" a="1"/>
  <c r="J34" i="12" a="1"/>
  <c r="J35" i="12" a="1"/>
  <c r="J36" i="12" a="1"/>
  <c r="J37" i="12" a="1"/>
  <c r="J38" i="12" a="1"/>
  <c r="J39" i="12" a="1"/>
  <c r="J40" i="12" a="1"/>
  <c r="J41" i="12" a="1"/>
  <c r="J42" i="12" a="1"/>
  <c r="J43" i="12" a="1"/>
  <c r="J44" i="12" a="1"/>
  <c r="J45" i="12" a="1"/>
  <c r="J46" i="12" a="1"/>
  <c r="J47" i="12" a="1"/>
  <c r="J48" i="12" a="1"/>
  <c r="J49" i="12" a="1"/>
  <c r="J50" i="12" a="1"/>
  <c r="J51" i="12" a="1"/>
  <c r="J52" i="12" a="1"/>
  <c r="J53" i="12" a="1"/>
  <c r="J54" i="12" a="1"/>
  <c r="J55" i="12" a="1"/>
  <c r="J56" i="12" a="1"/>
  <c r="J57" i="12" a="1"/>
  <c r="J58" i="12" a="1"/>
  <c r="J59" i="12" a="1"/>
  <c r="J60" i="12" a="1"/>
  <c r="J61" i="12" a="1"/>
  <c r="J62" i="12" a="1"/>
  <c r="J63" i="12" a="1"/>
  <c r="J64" i="12" a="1"/>
  <c r="J65" i="12" a="1"/>
  <c r="J66" i="12" a="1"/>
  <c r="J67" i="12" a="1"/>
  <c r="J68" i="12" a="1"/>
  <c r="J69" i="12" a="1"/>
  <c r="J70" i="12" a="1"/>
  <c r="J71" i="12" a="1"/>
  <c r="J72" i="12" a="1"/>
  <c r="J73" i="12" a="1"/>
  <c r="J74" i="12" a="1"/>
  <c r="J75" i="12" a="1"/>
  <c r="J76" i="12" a="1"/>
  <c r="J77" i="12" a="1"/>
  <c r="J78" i="12" a="1"/>
  <c r="J79" i="12" a="1"/>
  <c r="J80" i="12" a="1"/>
  <c r="J81" i="12" a="1"/>
  <c r="J82" i="12" a="1"/>
  <c r="J83" i="12" a="1"/>
  <c r="J84" i="12" a="1"/>
  <c r="J85" i="12" a="1"/>
  <c r="J86" i="12" a="1"/>
  <c r="J87" i="12" a="1"/>
  <c r="J88" i="12" a="1"/>
  <c r="J89" i="12" a="1"/>
  <c r="J90" i="12" a="1"/>
  <c r="J91" i="12" a="1"/>
  <c r="J92" i="12" a="1"/>
  <c r="J93" i="12" a="1"/>
  <c r="J94" i="12" a="1"/>
  <c r="J95" i="12" a="1"/>
  <c r="J96" i="12" a="1"/>
  <c r="J97" i="12" a="1"/>
  <c r="J98" i="12" a="1"/>
  <c r="J99" i="12" a="1"/>
  <c r="J100" i="12" a="1"/>
  <c r="J101" i="12" a="1"/>
  <c r="J102" i="12" a="1"/>
  <c r="J103" i="12" a="1"/>
  <c r="J104" i="12" a="1"/>
  <c r="J105" i="12" a="1"/>
  <c r="J106" i="12" a="1"/>
  <c r="J107" i="12" a="1"/>
  <c r="J108" i="12" a="1"/>
  <c r="J109" i="12" a="1"/>
  <c r="J110" i="12" a="1"/>
  <c r="J111" i="12" a="1"/>
  <c r="J112" i="12" a="1"/>
  <c r="J113" i="12" a="1"/>
  <c r="J114" i="12" a="1"/>
  <c r="J115" i="12" a="1"/>
  <c r="J116" i="12" a="1"/>
  <c r="J117" i="12" a="1"/>
  <c r="J118" i="12" a="1"/>
  <c r="J119" i="12" a="1"/>
  <c r="J120" i="12" a="1"/>
  <c r="J121" i="12" a="1"/>
  <c r="J122" i="12" a="1"/>
  <c r="J123" i="12" a="1"/>
  <c r="J124" i="12" a="1"/>
  <c r="J125" i="12" a="1"/>
  <c r="J126" i="12" a="1"/>
  <c r="J127" i="12" a="1"/>
  <c r="J128" i="12" a="1"/>
  <c r="J129" i="12" a="1"/>
  <c r="J130" i="12" a="1"/>
  <c r="J131" i="12" a="1"/>
  <c r="J132" i="12" a="1"/>
  <c r="J133" i="12" a="1"/>
  <c r="J134" i="12" a="1"/>
  <c r="J135" i="12" a="1"/>
  <c r="J136" i="12" a="1"/>
  <c r="J137" i="12" a="1"/>
  <c r="J138" i="12" a="1"/>
  <c r="J139" i="12" a="1"/>
  <c r="J140" i="12" a="1"/>
  <c r="J141" i="12" a="1"/>
  <c r="J142" i="12" a="1"/>
  <c r="J143" i="12" a="1"/>
  <c r="J144" i="12" a="1"/>
  <c r="J145" i="12" a="1"/>
  <c r="J146" i="12" a="1"/>
  <c r="J147" i="12" a="1"/>
  <c r="J148" i="12" a="1"/>
  <c r="J149" i="12" a="1"/>
  <c r="D18" i="6"/>
  <c r="D8" i="6"/>
  <c r="D6" i="6"/>
  <c r="D16" i="6"/>
  <c r="D12" i="6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D4" i="6"/>
  <c r="I23" i="14" l="1"/>
  <c r="H23" i="14" s="1"/>
  <c r="I21" i="14"/>
  <c r="H21" i="14" s="1"/>
  <c r="G26" i="14" s="1"/>
  <c r="I19" i="14"/>
  <c r="H19" i="14" s="1"/>
  <c r="G3" i="2" a="1"/>
  <c r="G6" i="2" a="1"/>
  <c r="D2" i="12" a="1"/>
  <c r="D78" i="12" a="1"/>
  <c r="D84" i="12" a="1"/>
  <c r="D88" i="12" a="1"/>
  <c r="D94" i="12" a="1"/>
  <c r="D100" i="12" a="1"/>
  <c r="D107" i="12" a="1"/>
  <c r="D113" i="12" a="1"/>
  <c r="D119" i="12" a="1"/>
  <c r="D125" i="12" a="1"/>
  <c r="D131" i="12" a="1"/>
  <c r="D137" i="12" a="1"/>
  <c r="D144" i="12" a="1"/>
  <c r="D90" i="12" a="1"/>
  <c r="D96" i="12" a="1"/>
  <c r="D102" i="12" a="1"/>
  <c r="D109" i="12" a="1"/>
  <c r="D115" i="12" a="1"/>
  <c r="D120" i="12" a="1"/>
  <c r="D126" i="12" a="1"/>
  <c r="D132" i="12" a="1"/>
  <c r="D139" i="12" a="1"/>
  <c r="D76" i="12" a="1"/>
  <c r="D82" i="12" a="1"/>
  <c r="D85" i="12" a="1"/>
  <c r="D91" i="12" a="1"/>
  <c r="D97" i="12" a="1"/>
  <c r="D103" i="12" a="1"/>
  <c r="D111" i="12" a="1"/>
  <c r="D117" i="12" a="1"/>
  <c r="D123" i="12" a="1"/>
  <c r="D129" i="12" a="1"/>
  <c r="D135" i="12" a="1"/>
  <c r="D142" i="12" a="1"/>
  <c r="D80" i="12" a="1"/>
  <c r="D89" i="12" a="1"/>
  <c r="D95" i="12" a="1"/>
  <c r="D101" i="12" a="1"/>
  <c r="D108" i="12" a="1"/>
  <c r="D138" i="12" a="1"/>
  <c r="D79" i="12" a="1"/>
  <c r="D98" i="12" a="1"/>
  <c r="D104" i="12" a="1"/>
  <c r="D110" i="12" a="1"/>
  <c r="D116" i="12" a="1"/>
  <c r="D122" i="12" a="1"/>
  <c r="D128" i="12" a="1"/>
  <c r="D133" i="12" a="1"/>
  <c r="D140" i="12" a="1"/>
  <c r="D77" i="12" a="1"/>
  <c r="D83" i="12" a="1"/>
  <c r="D86" i="12" a="1"/>
  <c r="D92" i="12" a="1"/>
  <c r="D99" i="12" a="1"/>
  <c r="D105" i="12" a="1"/>
  <c r="D112" i="12" a="1"/>
  <c r="D118" i="12" a="1"/>
  <c r="D124" i="12" a="1"/>
  <c r="D130" i="12" a="1"/>
  <c r="D136" i="12" a="1"/>
  <c r="D143" i="12" a="1"/>
  <c r="D81" i="12" a="1"/>
  <c r="D87" i="12" a="1"/>
  <c r="D93" i="12" a="1"/>
  <c r="D106" i="12" a="1"/>
  <c r="D114" i="12" a="1"/>
  <c r="D121" i="12" a="1"/>
  <c r="D127" i="12" a="1"/>
  <c r="D134" i="12" a="1"/>
  <c r="D141" i="12" a="1"/>
  <c r="D75" i="12" a="1"/>
  <c r="D74" i="12" a="1"/>
  <c r="D4" i="12" a="1"/>
  <c r="D10" i="12" a="1"/>
  <c r="D16" i="12" a="1"/>
  <c r="D18" i="12" a="1"/>
  <c r="D33" i="12" a="1"/>
  <c r="D40" i="12" a="1"/>
  <c r="D47" i="12" a="1"/>
  <c r="D54" i="12" a="1"/>
  <c r="D6" i="12" a="1"/>
  <c r="D15" i="12" a="1"/>
  <c r="D22" i="12" a="1"/>
  <c r="D24" i="12" a="1"/>
  <c r="D29" i="12" a="1"/>
  <c r="D35" i="12" a="1"/>
  <c r="D41" i="12" a="1"/>
  <c r="D48" i="12" a="1"/>
  <c r="D55" i="12" a="1"/>
  <c r="D60" i="12" a="1"/>
  <c r="D64" i="12" a="1"/>
  <c r="D68" i="12" a="1"/>
  <c r="D73" i="12" a="1"/>
  <c r="D7" i="12" a="1"/>
  <c r="D11" i="12" a="1"/>
  <c r="D17" i="12" a="1"/>
  <c r="D21" i="12" a="1"/>
  <c r="D26" i="12" a="1"/>
  <c r="D30" i="12" a="1"/>
  <c r="D37" i="12" a="1"/>
  <c r="D43" i="12" a="1"/>
  <c r="D50" i="12" a="1"/>
  <c r="D5" i="12" a="1"/>
  <c r="D9" i="12" a="1"/>
  <c r="D13" i="12" a="1"/>
  <c r="D25" i="12" a="1"/>
  <c r="D31" i="12" a="1"/>
  <c r="D38" i="12" a="1"/>
  <c r="D45" i="12" a="1"/>
  <c r="D52" i="12" a="1"/>
  <c r="D58" i="12" a="1"/>
  <c r="D63" i="12" a="1"/>
  <c r="D67" i="12" a="1"/>
  <c r="D72" i="12" a="1"/>
  <c r="D3" i="12" a="1"/>
  <c r="D12" i="12" a="1"/>
  <c r="D20" i="12" a="1"/>
  <c r="D23" i="12" a="1"/>
  <c r="D28" i="12" a="1"/>
  <c r="D36" i="12" a="1"/>
  <c r="D42" i="12" a="1"/>
  <c r="D49" i="12" a="1"/>
  <c r="D56" i="12" a="1"/>
  <c r="D61" i="12" a="1"/>
  <c r="D65" i="12" a="1"/>
  <c r="D70" i="12" a="1"/>
  <c r="D8" i="12" a="1"/>
  <c r="D14" i="12" a="1"/>
  <c r="D19" i="12" a="1"/>
  <c r="D27" i="12" a="1"/>
  <c r="D32" i="12" a="1"/>
  <c r="D39" i="12" a="1"/>
  <c r="D46" i="12" a="1"/>
  <c r="D53" i="12" a="1"/>
  <c r="D59" i="12" a="1"/>
  <c r="D69" i="12" a="1"/>
  <c r="D34" i="12" a="1"/>
  <c r="D44" i="12" a="1"/>
  <c r="D51" i="12" a="1"/>
  <c r="D57" i="12" a="1"/>
  <c r="D62" i="12" a="1"/>
  <c r="D66" i="12" a="1"/>
  <c r="D71" i="12" a="1"/>
  <c r="D20" i="6" l="1"/>
  <c r="E1" i="1" l="1"/>
  <c r="D1" i="1"/>
  <c r="C1" i="1"/>
  <c r="A1" i="1"/>
  <c r="G1" i="1"/>
  <c r="F1" i="1"/>
  <c r="B1" i="1"/>
  <c r="I1" i="1"/>
  <c r="H1" i="1"/>
  <c r="B94" i="2" l="1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2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O8" i="2"/>
  <c r="O73" i="2" l="1"/>
  <c r="O81" i="2"/>
  <c r="O25" i="2"/>
  <c r="O111" i="2"/>
  <c r="O72" i="2"/>
  <c r="O62" i="2"/>
  <c r="O120" i="2"/>
  <c r="O133" i="2"/>
  <c r="O85" i="2"/>
  <c r="O95" i="2"/>
  <c r="O91" i="2"/>
  <c r="O53" i="2"/>
  <c r="O109" i="2"/>
  <c r="O26" i="2"/>
  <c r="O24" i="2"/>
  <c r="O114" i="2"/>
  <c r="O147" i="2"/>
  <c r="O42" i="2"/>
  <c r="O14" i="2"/>
  <c r="O55" i="2"/>
  <c r="O131" i="2"/>
  <c r="O40" i="2"/>
  <c r="O39" i="2"/>
  <c r="O118" i="2"/>
  <c r="O84" i="2"/>
  <c r="O80" i="2"/>
  <c r="O79" i="2"/>
  <c r="O59" i="2"/>
  <c r="O100" i="2"/>
  <c r="O93" i="2"/>
  <c r="O86" i="2"/>
  <c r="O89" i="2"/>
  <c r="O78" i="2"/>
  <c r="O149" i="2"/>
  <c r="O134" i="2"/>
  <c r="O96" i="2"/>
  <c r="O115" i="2"/>
  <c r="O104" i="2"/>
  <c r="O137" i="2"/>
  <c r="O142" i="2"/>
  <c r="O16" i="2"/>
  <c r="O112" i="2"/>
  <c r="O94" i="2"/>
  <c r="O82" i="2"/>
  <c r="O61" i="2"/>
  <c r="O136" i="2"/>
  <c r="O98" i="2"/>
  <c r="O135" i="2"/>
  <c r="O43" i="2"/>
  <c r="O92" i="2"/>
  <c r="O28" i="2"/>
  <c r="O97" i="2"/>
  <c r="O13" i="2"/>
  <c r="O146" i="2"/>
  <c r="O129" i="2"/>
  <c r="O150" i="2"/>
  <c r="O130" i="2"/>
  <c r="O108" i="2"/>
  <c r="O58" i="2"/>
  <c r="O32" i="2"/>
  <c r="O77" i="2"/>
  <c r="O141" i="2"/>
  <c r="O87" i="2"/>
  <c r="O117" i="2"/>
  <c r="O74" i="2"/>
  <c r="O38" i="2"/>
  <c r="O68" i="2"/>
  <c r="O46" i="2"/>
  <c r="O36" i="2"/>
  <c r="O83" i="2"/>
  <c r="O148" i="2"/>
  <c r="O37" i="2"/>
  <c r="O107" i="2"/>
  <c r="O20" i="2"/>
  <c r="O69" i="2"/>
  <c r="O65" i="2"/>
  <c r="O22" i="2"/>
  <c r="O124" i="2"/>
  <c r="O51" i="2"/>
  <c r="O50" i="2"/>
  <c r="O105" i="2"/>
  <c r="O102" i="2"/>
  <c r="O48" i="2"/>
  <c r="O140" i="2"/>
  <c r="O45" i="2"/>
  <c r="O60" i="2"/>
  <c r="O76" i="2"/>
  <c r="O128" i="2"/>
  <c r="O57" i="2"/>
  <c r="O71" i="2"/>
  <c r="O44" i="2"/>
  <c r="O110" i="2" l="1"/>
  <c r="O52" i="2"/>
  <c r="O101" i="2"/>
  <c r="O116" i="2"/>
  <c r="O17" i="2"/>
  <c r="O90" i="2"/>
  <c r="O29" i="2"/>
  <c r="O35" i="2"/>
  <c r="O15" i="2"/>
  <c r="O123" i="2"/>
  <c r="O12" i="2"/>
  <c r="O10" i="2"/>
  <c r="P10" i="2" s="1"/>
  <c r="O67" i="2"/>
  <c r="O106" i="2"/>
  <c r="O23" i="2"/>
  <c r="O47" i="2"/>
  <c r="O138" i="2"/>
  <c r="O113" i="2"/>
  <c r="O139" i="2"/>
  <c r="O88" i="2"/>
  <c r="O125" i="2"/>
  <c r="O30" i="2"/>
  <c r="O33" i="2"/>
  <c r="O126" i="2"/>
  <c r="O119" i="2"/>
  <c r="O21" i="2"/>
  <c r="O31" i="2"/>
  <c r="O99" i="2"/>
  <c r="O75" i="2"/>
  <c r="O121" i="2"/>
  <c r="O132" i="2"/>
  <c r="O127" i="2"/>
  <c r="O66" i="2"/>
  <c r="O11" i="2"/>
  <c r="O49" i="2"/>
  <c r="O19" i="2"/>
  <c r="O145" i="2"/>
  <c r="O64" i="2"/>
  <c r="O18" i="2"/>
  <c r="O143" i="2"/>
  <c r="O70" i="2"/>
  <c r="O103" i="2"/>
  <c r="O34" i="2"/>
  <c r="O144" i="2"/>
  <c r="O122" i="2"/>
  <c r="O54" i="2"/>
  <c r="O27" i="2"/>
  <c r="O56" i="2"/>
  <c r="O41" i="2"/>
  <c r="O63" i="2"/>
  <c r="O9" i="2" l="1"/>
  <c r="P9" i="2" s="1"/>
  <c r="O6" i="2" l="1"/>
  <c r="O5" i="2" s="1"/>
  <c r="O3" i="2" s="1"/>
  <c r="O4" i="2" s="1"/>
  <c r="O2" i="2" s="1"/>
  <c r="O7" i="2" s="1"/>
  <c r="G16" i="14"/>
  <c r="G29" i="14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<sst xmlns="http://schemas.openxmlformats.org/spreadsheetml/2006/main" count="349" uniqueCount="162">
  <si>
    <t>Adresse</t>
  </si>
  <si>
    <t>Ville</t>
  </si>
  <si>
    <t>N° Postale</t>
  </si>
  <si>
    <t>Mobil</t>
  </si>
  <si>
    <t>Fix</t>
  </si>
  <si>
    <t>Mail</t>
  </si>
  <si>
    <t>Prestation</t>
  </si>
  <si>
    <t>Prix</t>
  </si>
  <si>
    <t>Produit</t>
  </si>
  <si>
    <t>Fournisseur</t>
  </si>
  <si>
    <t>Date</t>
  </si>
  <si>
    <t>Réduction</t>
  </si>
  <si>
    <t>Mode de Payement</t>
  </si>
  <si>
    <t>Budget Annuel</t>
  </si>
  <si>
    <t>Année</t>
  </si>
  <si>
    <t>Pose d'Ongle naturels</t>
  </si>
  <si>
    <t>Pose Capsules Américaines (4 Ongles Nailart)</t>
  </si>
  <si>
    <t>Pose Gel</t>
  </si>
  <si>
    <t>Pose Capsules Américaines + Nailart (à partir de 5 Ongles)</t>
  </si>
  <si>
    <t>Pose demi-Capsule</t>
  </si>
  <si>
    <t>Préstation Supplémentaire</t>
  </si>
  <si>
    <t>1 Bijou</t>
  </si>
  <si>
    <t>2 Bijoux</t>
  </si>
  <si>
    <t>3 Bijoux</t>
  </si>
  <si>
    <t>4 Bijoux</t>
  </si>
  <si>
    <t>5 à10 Bijoux</t>
  </si>
  <si>
    <t>Pose d'entrainement</t>
  </si>
  <si>
    <t>Prénom</t>
  </si>
  <si>
    <t>Nom</t>
  </si>
  <si>
    <t>Création d'une fiche Client</t>
  </si>
  <si>
    <t>Code Postal</t>
  </si>
  <si>
    <t>e-mail</t>
  </si>
  <si>
    <t>Enregistrer</t>
  </si>
  <si>
    <t>ID</t>
  </si>
  <si>
    <t/>
  </si>
  <si>
    <t>Encaissé</t>
  </si>
  <si>
    <t>Mathilde</t>
  </si>
  <si>
    <t>ID Suppl.</t>
  </si>
  <si>
    <t>Date_Debut</t>
  </si>
  <si>
    <t>Date_Fin</t>
  </si>
  <si>
    <t>Préstation Suppl.</t>
  </si>
  <si>
    <t>ID Supl.</t>
  </si>
  <si>
    <t>ID Prest.</t>
  </si>
  <si>
    <t>Dépose</t>
  </si>
  <si>
    <t>Pédicure</t>
  </si>
  <si>
    <t>Press On</t>
  </si>
  <si>
    <t xml:space="preserve">Nathalie </t>
  </si>
  <si>
    <t xml:space="preserve">Justine </t>
  </si>
  <si>
    <t xml:space="preserve">Chantal </t>
  </si>
  <si>
    <t>Zoé</t>
  </si>
  <si>
    <t>Cash</t>
  </si>
  <si>
    <t>Virement</t>
  </si>
  <si>
    <t>Emma</t>
  </si>
  <si>
    <t>Gallack Hybride Mykonos</t>
  </si>
  <si>
    <t>CNAIL</t>
  </si>
  <si>
    <t>B002</t>
  </si>
  <si>
    <t>Gallack Hybride Dubai</t>
  </si>
  <si>
    <t>Gallack Hybride Tahuata</t>
  </si>
  <si>
    <t>Gallack Hybride Brigg</t>
  </si>
  <si>
    <t>Gallack Hybride Bulolo</t>
  </si>
  <si>
    <t>Gallack Hybride Johor Bahru</t>
  </si>
  <si>
    <t>Gallack Hybride Jaiput Fluo</t>
  </si>
  <si>
    <t>B051</t>
  </si>
  <si>
    <t>B143</t>
  </si>
  <si>
    <t>B429</t>
  </si>
  <si>
    <t>B452</t>
  </si>
  <si>
    <t>B507</t>
  </si>
  <si>
    <t>BF148</t>
  </si>
  <si>
    <t>Frais de Livraison</t>
  </si>
  <si>
    <t>FA235948</t>
  </si>
  <si>
    <t>SUPL.1</t>
  </si>
  <si>
    <t>SUPL.2</t>
  </si>
  <si>
    <t>SUPL.3</t>
  </si>
  <si>
    <t>SUPL.4</t>
  </si>
  <si>
    <t>SUPL.5</t>
  </si>
  <si>
    <t>SUPL.6</t>
  </si>
  <si>
    <t>Prest 2</t>
  </si>
  <si>
    <t>Prest 1</t>
  </si>
  <si>
    <t>Prest 3</t>
  </si>
  <si>
    <t>Prest 4</t>
  </si>
  <si>
    <t>Prest 5</t>
  </si>
  <si>
    <t>Prest 6</t>
  </si>
  <si>
    <t>Prest 7</t>
  </si>
  <si>
    <t>Prest 8</t>
  </si>
  <si>
    <t>Prest 9</t>
  </si>
  <si>
    <t>AMAZON</t>
  </si>
  <si>
    <t>402-8586302-0627520</t>
  </si>
  <si>
    <t>Bon</t>
  </si>
  <si>
    <t>Divers</t>
  </si>
  <si>
    <t>ID_Produit / N° Commanded</t>
  </si>
  <si>
    <t>Gratuit</t>
  </si>
  <si>
    <t>Entrée</t>
  </si>
  <si>
    <t>Sortie</t>
  </si>
  <si>
    <t>Ongle 24</t>
  </si>
  <si>
    <t>#ON3286864</t>
  </si>
  <si>
    <t>#ON3300644</t>
  </si>
  <si>
    <t>#ON3408334 </t>
  </si>
  <si>
    <t>Revenu NET depuis le début de "l'Anventure"</t>
  </si>
  <si>
    <t>NOM</t>
  </si>
  <si>
    <t>Préstations dès Le Début</t>
  </si>
  <si>
    <t>Tous les achats dès le début</t>
  </si>
  <si>
    <t>Tous les achats / année sélectionné</t>
  </si>
  <si>
    <t>Revenu NET pour l'année sélectionné</t>
  </si>
  <si>
    <t>Toutes Préstations / Année sélectionné</t>
  </si>
  <si>
    <t>LOVA NAIL SYSTEM</t>
  </si>
  <si>
    <t>Materiel Couleur et Gel</t>
  </si>
  <si>
    <t>Nombre de Clients / Année sélectionné</t>
  </si>
  <si>
    <t>Dépenses par Fournisseur / pour l'année sélectioné</t>
  </si>
  <si>
    <t>Entrées</t>
  </si>
  <si>
    <t>Sorties</t>
  </si>
  <si>
    <t>Par Client / pour l'année sélectionné</t>
  </si>
  <si>
    <t>Je me forme</t>
  </si>
  <si>
    <t>Formation</t>
  </si>
  <si>
    <t>Ypht</t>
  </si>
  <si>
    <t>m</t>
  </si>
  <si>
    <t>v</t>
  </si>
  <si>
    <t>w</t>
  </si>
  <si>
    <t>p</t>
  </si>
  <si>
    <t>l</t>
  </si>
  <si>
    <t>c</t>
  </si>
  <si>
    <t>h</t>
  </si>
  <si>
    <t xml:space="preserve">Bndlhzc </t>
  </si>
  <si>
    <t xml:space="preserve">IVJCYBA </t>
  </si>
  <si>
    <t xml:space="preserve">166 gog rj Ba Thwmb tu Lkipdh </t>
  </si>
  <si>
    <t>LUB GOYWQZF</t>
  </si>
  <si>
    <t>79 62 69 77 39</t>
  </si>
  <si>
    <t>V</t>
  </si>
  <si>
    <t xml:space="preserve">D </t>
  </si>
  <si>
    <t>Yubc</t>
  </si>
  <si>
    <t>WWWPMCRYV</t>
  </si>
  <si>
    <t>R</t>
  </si>
  <si>
    <t>SGRREJO</t>
  </si>
  <si>
    <t>67 66 27 13 83</t>
  </si>
  <si>
    <t>H</t>
  </si>
  <si>
    <t xml:space="preserve">Rvcrknx </t>
  </si>
  <si>
    <t xml:space="preserve">CFBWF </t>
  </si>
  <si>
    <t>OZQMAIY</t>
  </si>
  <si>
    <t>73 66 51 59 17</t>
  </si>
  <si>
    <t>I</t>
  </si>
  <si>
    <t xml:space="preserve">F </t>
  </si>
  <si>
    <t>Vharivpx</t>
  </si>
  <si>
    <t>DJNXBWG</t>
  </si>
  <si>
    <t>L</t>
  </si>
  <si>
    <t>OVSV</t>
  </si>
  <si>
    <t xml:space="preserve">J </t>
  </si>
  <si>
    <t>29 46 95 15 58</t>
  </si>
  <si>
    <t>S</t>
  </si>
  <si>
    <t>U</t>
  </si>
  <si>
    <t xml:space="preserve">Eegnydfn </t>
  </si>
  <si>
    <t>XZKAKVAI</t>
  </si>
  <si>
    <t>tdb kf Nilufxregybj</t>
  </si>
  <si>
    <t xml:space="preserve">HPSLHYJ </t>
  </si>
  <si>
    <t>91 03 26 24 61</t>
  </si>
  <si>
    <t>P</t>
  </si>
  <si>
    <t>O</t>
  </si>
  <si>
    <t>Dmr</t>
  </si>
  <si>
    <t>YYCFHCST</t>
  </si>
  <si>
    <t>D</t>
  </si>
  <si>
    <t>IPIS</t>
  </si>
  <si>
    <t xml:space="preserve">TRMDKCVQ </t>
  </si>
  <si>
    <t>39 21 27 16 45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</si>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</sst>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\ mmmm\ yyyy;@"/>
    <numFmt numFmtId="165" formatCode="_-* #,##0.00\ [$€-40C]_-;\-* #,##0.00\ [$€-40C]_-;_-* &quot;-&quot;??\ [$€-40C]_-;_-@_-"/>
    <numFmt numFmtId="166" formatCode="0#&quot; &quot;##&quot; &quot;##&quot; &quot;##&quot; &quot;##"/>
  </numFmts>
  <fonts count="38">
    <font>
      <sz val="8"/>
      <color theme="1"/>
      <name val="CenturyGothic"/>
      <family val="2"/>
    </font>
    <font>
      <sz val="8"/>
      <color theme="1"/>
      <name val="CenturyGothic"/>
      <family val="2"/>
    </font>
    <font>
      <u/>
      <sz val="10"/>
      <color rgb="FF0044FF"/>
      <name val="CenturyGothic"/>
      <family val="2"/>
    </font>
    <font>
      <sz val="8"/>
      <name val="CenturyGothic"/>
      <family val="2"/>
    </font>
    <font>
      <b/>
      <u/>
      <sz val="10"/>
      <color rgb="FF0044FF"/>
      <name val="CenturyGothic"/>
    </font>
    <font>
      <b/>
      <sz val="8"/>
      <color theme="1"/>
      <name val="CenturyGothic"/>
    </font>
    <font>
      <b/>
      <sz val="10"/>
      <color rgb="FFFF0000"/>
      <name val="CenturyGothic"/>
    </font>
    <font>
      <sz val="8"/>
      <color theme="1"/>
      <name val="CenturyGothic"/>
    </font>
    <font>
      <sz val="12"/>
      <color theme="1"/>
      <name val="CenturyGothic"/>
      <family val="2"/>
    </font>
    <font>
      <b/>
      <sz val="12"/>
      <color theme="1"/>
      <name val="CenturyGothic"/>
      <family val="2"/>
    </font>
    <font>
      <b/>
      <sz val="12"/>
      <color theme="1"/>
      <name val="Wingdings 2"/>
      <charset val="2"/>
    </font>
    <font>
      <b/>
      <sz val="12"/>
      <color theme="0"/>
      <name val="CenturyGothic"/>
      <family val="2"/>
    </font>
    <font>
      <sz val="12"/>
      <color theme="0" tint="-0.34998626667073579"/>
      <name val="CenturyGothic"/>
      <family val="2"/>
    </font>
    <font>
      <sz val="8"/>
      <color rgb="FF0044FF"/>
      <name val="CenturyGothic"/>
      <family val="2"/>
    </font>
    <font>
      <u/>
      <sz val="8"/>
      <color theme="10"/>
      <name val="CenturyGothic"/>
      <family val="2"/>
    </font>
    <font>
      <sz val="14"/>
      <color theme="1"/>
      <name val="CenturyGothic"/>
      <family val="2"/>
    </font>
    <font>
      <sz val="14"/>
      <color rgb="FF0044FF"/>
      <name val="CenturyGothic"/>
      <family val="2"/>
    </font>
    <font>
      <u/>
      <sz val="12"/>
      <color theme="10"/>
      <name val="CenturyGothic"/>
      <family val="2"/>
    </font>
    <font>
      <sz val="8"/>
      <color rgb="FF1D3753"/>
      <name val="Menlo"/>
      <family val="2"/>
    </font>
    <font>
      <b/>
      <sz val="10"/>
      <color rgb="FF0044FF"/>
      <name val="Century Gothic"/>
      <family val="1"/>
    </font>
    <font>
      <b/>
      <sz val="10"/>
      <color rgb="FF0044FF"/>
      <name val="CenturyGothic"/>
      <family val="2"/>
    </font>
    <font>
      <sz val="8"/>
      <name val="Century Gothic"/>
      <family val="1"/>
    </font>
    <font>
      <b/>
      <sz val="10"/>
      <name val="Century Gothic"/>
      <family val="1"/>
    </font>
    <font>
      <sz val="12"/>
      <color theme="0" tint="-4.9989318521683403E-2"/>
      <name val="CenturyGothic"/>
      <family val="2"/>
    </font>
    <font>
      <sz val="8"/>
      <color rgb="FF1D3753"/>
      <name val="Century Gothic"/>
      <family val="1"/>
    </font>
    <font>
      <sz val="10"/>
      <color rgb="FF1D3753"/>
      <name val="Menlo"/>
      <family val="2"/>
    </font>
    <font>
      <sz val="8"/>
      <color rgb="FF000000"/>
      <name val="CenturyGothic"/>
      <family val="2"/>
    </font>
    <font>
      <sz val="8"/>
      <color rgb="FF0034FF"/>
      <name val="CenturyGothic"/>
      <family val="2"/>
    </font>
    <font>
      <sz val="10"/>
      <color rgb="FF0034FF"/>
      <name val="CenturyGothic"/>
      <family val="2"/>
    </font>
    <font>
      <b/>
      <sz val="10"/>
      <color rgb="FF0034FF"/>
      <name val="CenturyGothic"/>
    </font>
    <font>
      <sz val="8"/>
      <color rgb="FF0034FF"/>
      <name val="CenturyGothic"/>
    </font>
    <font>
      <sz val="10"/>
      <color rgb="FF0034FF"/>
      <name val="CenturyGothic"/>
    </font>
    <font>
      <b/>
      <sz val="8"/>
      <color rgb="FF0034FF"/>
      <name val="CenturyGothic"/>
    </font>
    <font>
      <sz val="8"/>
      <color theme="1"/>
      <name val="Century Gothic"/>
      <family val="1"/>
    </font>
    <font>
      <sz val="8"/>
      <color rgb="FF000000"/>
      <name val="Century Gothic"/>
      <family val="1"/>
    </font>
    <font>
      <b/>
      <sz val="8"/>
      <color rgb="FFFF0000"/>
      <name val="CenturyGothic"/>
    </font>
    <font>
      <b/>
      <sz val="8"/>
      <name val="CenturyGothic"/>
    </font>
    <font>
      <sz val="14"/>
      <color rgb="FF0034FF"/>
      <name val="CenturyGothic"/>
    </font>
  </fonts>
  <fills count="11">
    <fill>
      <patternFill patternType="none"/>
    </fill>
    <fill>
      <patternFill patternType="gray125"/>
    </fill>
    <fill>
      <patternFill patternType="solid">
        <fgColor rgb="FFDAFFE7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9FFDD"/>
        <bgColor indexed="64"/>
      </patternFill>
    </fill>
    <fill>
      <patternFill patternType="solid">
        <fgColor rgb="FFDBF7FF"/>
        <bgColor indexed="64"/>
      </patternFill>
    </fill>
    <fill>
      <patternFill patternType="solid">
        <fgColor rgb="FFE1FFC4"/>
        <bgColor indexed="64"/>
      </patternFill>
    </fill>
    <fill>
      <patternFill patternType="gray0625"/>
    </fill>
    <fill>
      <patternFill patternType="solid">
        <fgColor rgb="FFFDEEF2"/>
        <bgColor indexed="64"/>
      </patternFill>
    </fill>
    <fill>
      <patternFill patternType="solid">
        <fgColor rgb="FFD9FCFF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4" tint="0.39997558519241921"/>
      </left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rgb="FF0056FF"/>
      </left>
      <right style="thin">
        <color rgb="FF0056FF"/>
      </right>
      <top style="thin">
        <color rgb="FF0056FF"/>
      </top>
      <bottom style="thin">
        <color rgb="FF0056FF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40">
    <xf numFmtId="0" fontId="0" fillId="0" borderId="0" xfId="0"/>
    <xf numFmtId="165" fontId="0" fillId="0" borderId="0" xfId="0" applyNumberFormat="1"/>
    <xf numFmtId="0" fontId="2" fillId="0" borderId="0" xfId="0" applyFont="1" applyAlignment="1" applyProtection="1">
      <alignment horizontal="center" vertical="center" wrapText="1"/>
      <protection locked="0"/>
    </xf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15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8" fillId="3" borderId="0" xfId="0" applyFont="1" applyFill="1" applyProtection="1">
      <protection locked="0"/>
    </xf>
    <xf numFmtId="166" fontId="0" fillId="0" borderId="0" xfId="0" applyNumberFormat="1" applyProtection="1">
      <protection locked="0"/>
    </xf>
    <xf numFmtId="0" fontId="13" fillId="0" borderId="0" xfId="0" applyFont="1" applyAlignment="1" applyProtection="1">
      <alignment horizontal="center" vertical="center" wrapText="1"/>
      <protection locked="0"/>
    </xf>
    <xf numFmtId="166" fontId="13" fillId="0" borderId="0" xfId="0" applyNumberFormat="1" applyFont="1" applyAlignment="1" applyProtection="1">
      <alignment horizontal="center" vertical="center" wrapText="1"/>
      <protection locked="0"/>
    </xf>
    <xf numFmtId="166" fontId="0" fillId="0" borderId="0" xfId="0" applyNumberFormat="1"/>
    <xf numFmtId="0" fontId="12" fillId="3" borderId="0" xfId="0" applyFont="1" applyFill="1" applyAlignment="1" applyProtection="1">
      <alignment horizontal="center" vertical="center"/>
      <protection locked="0"/>
    </xf>
    <xf numFmtId="0" fontId="17" fillId="3" borderId="0" xfId="2" applyFont="1" applyFill="1" applyProtection="1">
      <protection locked="0"/>
    </xf>
    <xf numFmtId="0" fontId="18" fillId="0" borderId="0" xfId="0" applyFont="1" applyProtection="1">
      <protection locked="0"/>
    </xf>
    <xf numFmtId="0" fontId="3" fillId="0" borderId="0" xfId="0" applyFont="1" applyProtection="1">
      <protection locked="0"/>
    </xf>
    <xf numFmtId="164" fontId="3" fillId="0" borderId="0" xfId="0" applyNumberFormat="1" applyFont="1" applyProtection="1">
      <protection locked="0"/>
    </xf>
    <xf numFmtId="0" fontId="19" fillId="0" borderId="0" xfId="0" applyFont="1" applyAlignment="1" applyProtection="1">
      <alignment horizontal="center" vertical="center" wrapText="1"/>
      <protection locked="0"/>
    </xf>
    <xf numFmtId="0" fontId="20" fillId="5" borderId="0" xfId="0" applyFont="1" applyFill="1" applyAlignment="1">
      <alignment horizontal="center" vertical="center" wrapText="1"/>
    </xf>
    <xf numFmtId="164" fontId="20" fillId="5" borderId="0" xfId="0" applyNumberFormat="1" applyFont="1" applyFill="1" applyAlignment="1">
      <alignment horizontal="center" vertical="center" wrapText="1"/>
    </xf>
    <xf numFmtId="165" fontId="0" fillId="0" borderId="5" xfId="0" applyNumberFormat="1" applyBorder="1" applyProtection="1">
      <protection locked="0"/>
    </xf>
    <xf numFmtId="165" fontId="0" fillId="0" borderId="5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0" xfId="0" applyAlignment="1">
      <alignment horizontal="left" indent="2"/>
    </xf>
    <xf numFmtId="0" fontId="20" fillId="5" borderId="0" xfId="0" applyFont="1" applyFill="1" applyAlignment="1" applyProtection="1">
      <alignment horizontal="center" vertical="center" wrapText="1"/>
      <protection locked="0"/>
    </xf>
    <xf numFmtId="164" fontId="20" fillId="5" borderId="0" xfId="0" applyNumberFormat="1" applyFont="1" applyFill="1" applyAlignment="1" applyProtection="1">
      <alignment horizontal="center" vertical="center" wrapText="1"/>
      <protection locked="0"/>
    </xf>
    <xf numFmtId="165" fontId="20" fillId="5" borderId="0" xfId="0" applyNumberFormat="1" applyFont="1" applyFill="1" applyAlignment="1" applyProtection="1">
      <alignment horizontal="center" vertical="center" wrapText="1"/>
      <protection locked="0"/>
    </xf>
    <xf numFmtId="0" fontId="15" fillId="0" borderId="0" xfId="0" applyFont="1" applyAlignment="1">
      <alignment horizontal="center" vertical="center"/>
    </xf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8" fillId="3" borderId="0" xfId="0" applyFont="1" applyFill="1" applyAlignment="1" applyProtection="1">
      <alignment horizontal="left" vertical="center"/>
      <protection locked="0"/>
    </xf>
    <xf numFmtId="0" fontId="19" fillId="2" borderId="0" xfId="0" applyFont="1" applyFill="1" applyAlignment="1">
      <alignment horizontal="center" vertical="center" wrapText="1"/>
    </xf>
    <xf numFmtId="164" fontId="19" fillId="2" borderId="0" xfId="0" applyNumberFormat="1" applyFont="1" applyFill="1" applyAlignment="1" applyProtection="1">
      <alignment horizontal="center" vertical="center" wrapText="1"/>
      <protection locked="0"/>
    </xf>
    <xf numFmtId="164" fontId="19" fillId="2" borderId="0" xfId="0" applyNumberFormat="1" applyFont="1" applyFill="1" applyAlignment="1">
      <alignment horizontal="center" vertical="center" wrapText="1"/>
    </xf>
    <xf numFmtId="165" fontId="19" fillId="2" borderId="0" xfId="0" applyNumberFormat="1" applyFont="1" applyFill="1" applyAlignment="1" applyProtection="1">
      <alignment horizontal="center" vertical="center" wrapText="1"/>
      <protection locked="0"/>
    </xf>
    <xf numFmtId="164" fontId="19" fillId="0" borderId="0" xfId="0" applyNumberFormat="1" applyFont="1" applyAlignment="1" applyProtection="1">
      <alignment horizontal="center" vertical="center" wrapText="1"/>
      <protection locked="0"/>
    </xf>
    <xf numFmtId="0" fontId="22" fillId="2" borderId="6" xfId="0" applyFont="1" applyFill="1" applyBorder="1" applyAlignment="1" applyProtection="1">
      <alignment horizontal="center" vertical="center" wrapText="1"/>
      <protection locked="0"/>
    </xf>
    <xf numFmtId="164" fontId="5" fillId="3" borderId="0" xfId="0" applyNumberFormat="1" applyFont="1" applyFill="1" applyProtection="1">
      <protection locked="0"/>
    </xf>
    <xf numFmtId="0" fontId="0" fillId="3" borderId="0" xfId="0" applyFill="1" applyAlignment="1" applyProtection="1">
      <alignment horizontal="left" indent="1"/>
      <protection locked="0"/>
    </xf>
    <xf numFmtId="9" fontId="0" fillId="3" borderId="0" xfId="1" applyFont="1" applyFill="1" applyProtection="1">
      <protection locked="0"/>
    </xf>
    <xf numFmtId="165" fontId="5" fillId="3" borderId="0" xfId="0" applyNumberFormat="1" applyFont="1" applyFill="1" applyProtection="1">
      <protection locked="0"/>
    </xf>
    <xf numFmtId="0" fontId="5" fillId="3" borderId="0" xfId="0" applyFont="1" applyFill="1" applyProtection="1">
      <protection locked="0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64" fontId="21" fillId="0" borderId="0" xfId="0" applyNumberFormat="1" applyFont="1" applyAlignment="1">
      <alignment horizontal="left" indent="2"/>
    </xf>
    <xf numFmtId="164" fontId="3" fillId="0" borderId="0" xfId="0" applyNumberFormat="1" applyFont="1"/>
    <xf numFmtId="0" fontId="3" fillId="3" borderId="0" xfId="0" applyFont="1" applyFill="1" applyAlignment="1" applyProtection="1">
      <alignment horizontal="center" vertical="center"/>
      <protection locked="0"/>
    </xf>
    <xf numFmtId="0" fontId="3" fillId="3" borderId="0" xfId="0" applyFont="1" applyFill="1" applyProtection="1">
      <protection locked="0"/>
    </xf>
    <xf numFmtId="164" fontId="3" fillId="3" borderId="0" xfId="0" applyNumberFormat="1" applyFont="1" applyFill="1" applyAlignment="1" applyProtection="1">
      <alignment horizontal="left" indent="2"/>
      <protection locked="0"/>
    </xf>
    <xf numFmtId="165" fontId="3" fillId="3" borderId="0" xfId="0" applyNumberFormat="1" applyFont="1" applyFill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/>
      <protection locked="0"/>
    </xf>
    <xf numFmtId="164" fontId="3" fillId="3" borderId="0" xfId="0" applyNumberFormat="1" applyFont="1" applyFill="1" applyProtection="1">
      <protection locked="0"/>
    </xf>
    <xf numFmtId="165" fontId="3" fillId="3" borderId="0" xfId="0" applyNumberFormat="1" applyFont="1" applyFill="1" applyProtection="1">
      <protection locked="0"/>
    </xf>
    <xf numFmtId="164" fontId="21" fillId="6" borderId="0" xfId="0" applyNumberFormat="1" applyFont="1" applyFill="1" applyAlignment="1">
      <alignment horizontal="left" indent="2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0" fillId="0" borderId="4" xfId="0" applyBorder="1" applyProtection="1">
      <protection locked="0"/>
    </xf>
    <xf numFmtId="0" fontId="23" fillId="0" borderId="0" xfId="0" applyFont="1" applyProtection="1">
      <protection locked="0"/>
    </xf>
    <xf numFmtId="0" fontId="21" fillId="0" borderId="0" xfId="0" applyFont="1" applyAlignment="1" applyProtection="1">
      <alignment horizontal="center" vertical="center" wrapText="1"/>
      <protection locked="0"/>
    </xf>
    <xf numFmtId="0" fontId="21" fillId="0" borderId="4" xfId="0" applyFont="1" applyBorder="1" applyAlignment="1" applyProtection="1">
      <alignment horizontal="center" vertical="center" wrapText="1"/>
      <protection locked="0"/>
    </xf>
    <xf numFmtId="0" fontId="25" fillId="0" borderId="0" xfId="0" applyFont="1" applyProtection="1">
      <protection locked="0"/>
    </xf>
    <xf numFmtId="165" fontId="24" fillId="0" borderId="0" xfId="0" applyNumberFormat="1" applyFont="1"/>
    <xf numFmtId="0" fontId="21" fillId="3" borderId="0" xfId="0" applyFont="1" applyFill="1" applyProtection="1">
      <protection locked="0"/>
    </xf>
    <xf numFmtId="0" fontId="21" fillId="6" borderId="0" xfId="0" applyFont="1" applyFill="1" applyProtection="1"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>
      <alignment horizontal="center"/>
    </xf>
    <xf numFmtId="164" fontId="5" fillId="0" borderId="0" xfId="0" applyNumberFormat="1" applyFont="1"/>
    <xf numFmtId="165" fontId="0" fillId="0" borderId="0" xfId="0" applyNumberFormat="1" applyAlignment="1">
      <alignment horizontal="center"/>
    </xf>
    <xf numFmtId="165" fontId="7" fillId="0" borderId="0" xfId="0" applyNumberFormat="1" applyFont="1"/>
    <xf numFmtId="0" fontId="7" fillId="0" borderId="0" xfId="0" applyFont="1"/>
    <xf numFmtId="0" fontId="28" fillId="0" borderId="0" xfId="0" applyFont="1" applyProtection="1">
      <protection locked="0"/>
    </xf>
    <xf numFmtId="39" fontId="28" fillId="0" borderId="0" xfId="0" applyNumberFormat="1" applyFont="1" applyProtection="1">
      <protection locked="0"/>
    </xf>
    <xf numFmtId="0" fontId="30" fillId="0" borderId="0" xfId="0" applyFont="1" applyProtection="1">
      <protection locked="0"/>
    </xf>
    <xf numFmtId="0" fontId="27" fillId="0" borderId="0" xfId="0" applyFont="1" applyProtection="1">
      <protection locked="0"/>
    </xf>
    <xf numFmtId="165" fontId="0" fillId="0" borderId="0" xfId="0" applyNumberFormat="1" applyProtection="1">
      <protection locked="0"/>
    </xf>
    <xf numFmtId="39" fontId="0" fillId="0" borderId="0" xfId="0" applyNumberFormat="1" applyProtection="1">
      <protection locked="0"/>
    </xf>
    <xf numFmtId="0" fontId="27" fillId="0" borderId="1" xfId="0" applyFont="1" applyBorder="1" applyProtection="1">
      <protection locked="0"/>
    </xf>
    <xf numFmtId="165" fontId="27" fillId="0" borderId="1" xfId="0" applyNumberFormat="1" applyFont="1" applyBorder="1" applyProtection="1">
      <protection locked="0"/>
    </xf>
    <xf numFmtId="165" fontId="27" fillId="0" borderId="3" xfId="0" applyNumberFormat="1" applyFont="1" applyBorder="1" applyProtection="1">
      <protection locked="0"/>
    </xf>
    <xf numFmtId="165" fontId="0" fillId="0" borderId="3" xfId="0" applyNumberFormat="1" applyBorder="1" applyProtection="1">
      <protection locked="0"/>
    </xf>
    <xf numFmtId="165" fontId="0" fillId="0" borderId="1" xfId="0" applyNumberFormat="1" applyBorder="1" applyProtection="1">
      <protection locked="0"/>
    </xf>
    <xf numFmtId="165" fontId="0" fillId="0" borderId="2" xfId="0" applyNumberFormat="1" applyBorder="1" applyProtection="1">
      <protection locked="0"/>
    </xf>
    <xf numFmtId="0" fontId="37" fillId="0" borderId="0" xfId="0" applyFont="1" applyAlignment="1" applyProtection="1">
      <alignment vertical="center"/>
      <protection locked="0"/>
    </xf>
    <xf numFmtId="39" fontId="37" fillId="0" borderId="0" xfId="0" applyNumberFormat="1" applyFont="1" applyAlignment="1" applyProtection="1">
      <alignment vertical="center"/>
      <protection locked="0"/>
    </xf>
    <xf numFmtId="0" fontId="0" fillId="3" borderId="0" xfId="0" applyFill="1" applyAlignment="1" applyProtection="1">
      <alignment horizontal="left" indent="2"/>
      <protection locked="0"/>
    </xf>
    <xf numFmtId="0" fontId="33" fillId="0" borderId="0" xfId="0" applyFont="1" applyAlignment="1" applyProtection="1">
      <alignment horizontal="left" indent="1"/>
      <protection locked="0"/>
    </xf>
    <xf numFmtId="0" fontId="33" fillId="0" borderId="0" xfId="0" applyFont="1" applyAlignment="1" applyProtection="1">
      <alignment horizontal="left" indent="2"/>
      <protection locked="0"/>
    </xf>
    <xf numFmtId="165" fontId="33" fillId="0" borderId="0" xfId="0" applyNumberFormat="1" applyFont="1" applyProtection="1">
      <protection locked="0"/>
    </xf>
    <xf numFmtId="0" fontId="21" fillId="0" borderId="0" xfId="0" applyFont="1" applyAlignment="1" applyProtection="1">
      <alignment horizontal="left" indent="1"/>
      <protection locked="0"/>
    </xf>
    <xf numFmtId="0" fontId="34" fillId="0" borderId="0" xfId="0" applyFont="1" applyAlignment="1">
      <alignment horizontal="left" vertical="center" indent="1"/>
    </xf>
    <xf numFmtId="164" fontId="21" fillId="0" borderId="0" xfId="0" applyNumberFormat="1" applyFont="1" applyAlignment="1" applyProtection="1">
      <alignment wrapText="1"/>
      <protection locked="0"/>
    </xf>
    <xf numFmtId="0" fontId="0" fillId="0" borderId="0" xfId="0" applyAlignment="1" applyProtection="1">
      <alignment horizontal="left" indent="1"/>
      <protection locked="0"/>
    </xf>
    <xf numFmtId="0" fontId="26" fillId="0" borderId="0" xfId="0" applyFont="1" applyAlignment="1" applyProtection="1">
      <alignment horizontal="left" indent="1"/>
      <protection locked="0"/>
    </xf>
    <xf numFmtId="164" fontId="2" fillId="9" borderId="0" xfId="0" applyNumberFormat="1" applyFont="1" applyFill="1" applyAlignment="1" applyProtection="1">
      <alignment horizontal="center" vertical="center" wrapText="1"/>
      <protection locked="0"/>
    </xf>
    <xf numFmtId="0" fontId="2" fillId="9" borderId="0" xfId="0" applyFont="1" applyFill="1" applyAlignment="1">
      <alignment horizontal="center" vertical="center" wrapText="1"/>
    </xf>
    <xf numFmtId="0" fontId="2" fillId="9" borderId="0" xfId="0" applyFont="1" applyFill="1" applyAlignment="1" applyProtection="1">
      <alignment horizontal="center" vertical="center" wrapText="1"/>
      <protection locked="0"/>
    </xf>
    <xf numFmtId="165" fontId="2" fillId="9" borderId="0" xfId="0" applyNumberFormat="1" applyFont="1" applyFill="1" applyAlignment="1">
      <alignment horizontal="center" vertical="center" wrapText="1"/>
    </xf>
    <xf numFmtId="0" fontId="0" fillId="3" borderId="8" xfId="0" applyFill="1" applyBorder="1" applyProtection="1">
      <protection locked="0"/>
    </xf>
    <xf numFmtId="165" fontId="0" fillId="3" borderId="8" xfId="0" applyNumberFormat="1" applyFill="1" applyBorder="1" applyProtection="1">
      <protection locked="0"/>
    </xf>
    <xf numFmtId="0" fontId="29" fillId="4" borderId="8" xfId="0" applyFont="1" applyFill="1" applyBorder="1" applyProtection="1">
      <protection locked="0"/>
    </xf>
    <xf numFmtId="165" fontId="27" fillId="0" borderId="0" xfId="0" applyNumberFormat="1" applyFont="1" applyProtection="1">
      <protection locked="0"/>
    </xf>
    <xf numFmtId="0" fontId="7" fillId="0" borderId="3" xfId="0" applyFont="1" applyBorder="1" applyAlignment="1" applyProtection="1">
      <alignment horizontal="left" indent="2"/>
      <protection locked="0"/>
    </xf>
    <xf numFmtId="0" fontId="37" fillId="7" borderId="9" xfId="0" applyFont="1" applyFill="1" applyBorder="1" applyAlignment="1" applyProtection="1">
      <alignment vertical="center"/>
      <protection locked="0"/>
    </xf>
    <xf numFmtId="0" fontId="37" fillId="7" borderId="10" xfId="0" applyFont="1" applyFill="1" applyBorder="1" applyAlignment="1" applyProtection="1">
      <alignment vertical="center"/>
      <protection locked="0"/>
    </xf>
    <xf numFmtId="165" fontId="37" fillId="7" borderId="10" xfId="0" applyNumberFormat="1" applyFont="1" applyFill="1" applyBorder="1" applyAlignment="1" applyProtection="1">
      <alignment vertical="center"/>
      <protection locked="0"/>
    </xf>
    <xf numFmtId="165" fontId="37" fillId="7" borderId="11" xfId="0" applyNumberFormat="1" applyFont="1" applyFill="1" applyBorder="1" applyAlignment="1" applyProtection="1">
      <alignment vertical="center"/>
      <protection locked="0"/>
    </xf>
    <xf numFmtId="165" fontId="28" fillId="0" borderId="0" xfId="0" applyNumberFormat="1" applyFont="1" applyProtection="1">
      <protection locked="0"/>
    </xf>
    <xf numFmtId="165" fontId="6" fillId="0" borderId="3" xfId="0" applyNumberFormat="1" applyFont="1" applyBorder="1" applyAlignment="1" applyProtection="1">
      <alignment horizontal="center"/>
      <protection locked="0"/>
    </xf>
    <xf numFmtId="165" fontId="0" fillId="8" borderId="3" xfId="0" applyNumberFormat="1" applyFill="1" applyBorder="1" applyProtection="1">
      <protection locked="0"/>
    </xf>
    <xf numFmtId="0" fontId="35" fillId="0" borderId="0" xfId="0" applyFont="1" applyAlignment="1" applyProtection="1">
      <alignment horizontal="center"/>
      <protection locked="0"/>
    </xf>
    <xf numFmtId="165" fontId="0" fillId="8" borderId="0" xfId="0" applyNumberFormat="1" applyFill="1" applyProtection="1">
      <protection locked="0"/>
    </xf>
    <xf numFmtId="0" fontId="16" fillId="7" borderId="0" xfId="0" applyFont="1" applyFill="1" applyAlignment="1" applyProtection="1">
      <alignment horizontal="center" vertical="center"/>
      <protection locked="0"/>
    </xf>
    <xf numFmtId="0" fontId="13" fillId="7" borderId="0" xfId="0" applyFont="1" applyFill="1" applyAlignment="1" applyProtection="1">
      <alignment horizontal="center" vertical="center" wrapText="1"/>
      <protection locked="0"/>
    </xf>
    <xf numFmtId="166" fontId="13" fillId="7" borderId="0" xfId="0" applyNumberFormat="1" applyFont="1" applyFill="1" applyAlignment="1" applyProtection="1">
      <alignment horizontal="center" vertical="center" wrapText="1"/>
      <protection locked="0"/>
    </xf>
    <xf numFmtId="164" fontId="4" fillId="7" borderId="0" xfId="0" applyNumberFormat="1" applyFont="1" applyFill="1" applyAlignment="1" applyProtection="1">
      <alignment horizontal="center" vertical="center" wrapText="1"/>
      <protection locked="0"/>
    </xf>
    <xf numFmtId="0" fontId="4" fillId="7" borderId="0" xfId="0" applyFont="1" applyFill="1" applyAlignment="1">
      <alignment horizontal="center" vertical="center" wrapText="1"/>
    </xf>
    <xf numFmtId="0" fontId="4" fillId="7" borderId="0" xfId="0" applyFont="1" applyFill="1" applyAlignment="1" applyProtection="1">
      <alignment horizontal="center" vertical="center" wrapText="1"/>
      <protection locked="0"/>
    </xf>
    <xf numFmtId="165" fontId="4" fillId="7" borderId="0" xfId="0" applyNumberFormat="1" applyFont="1" applyFill="1" applyAlignment="1">
      <alignment horizontal="center" vertical="center" wrapText="1"/>
    </xf>
    <xf numFmtId="165" fontId="4" fillId="7" borderId="5" xfId="0" applyNumberFormat="1" applyFont="1" applyFill="1" applyBorder="1" applyAlignment="1" applyProtection="1">
      <alignment horizontal="center" vertical="center" wrapText="1"/>
      <protection locked="0"/>
    </xf>
    <xf numFmtId="164" fontId="4" fillId="7" borderId="0" xfId="0" applyNumberFormat="1" applyFont="1" applyFill="1" applyAlignment="1">
      <alignment horizontal="center" vertical="center" wrapText="1"/>
    </xf>
    <xf numFmtId="9" fontId="4" fillId="7" borderId="0" xfId="1" applyFont="1" applyFill="1" applyAlignment="1" applyProtection="1">
      <alignment horizontal="center" vertical="center" wrapText="1"/>
      <protection locked="0"/>
    </xf>
    <xf numFmtId="0" fontId="7" fillId="0" borderId="0" xfId="0" applyFont="1" applyAlignment="1">
      <alignment horizontal="left" indent="2"/>
    </xf>
    <xf numFmtId="165" fontId="5" fillId="0" borderId="0" xfId="0" applyNumberFormat="1" applyFont="1"/>
    <xf numFmtId="165" fontId="0" fillId="0" borderId="3" xfId="0" applyNumberFormat="1" applyBorder="1"/>
    <xf numFmtId="165" fontId="5" fillId="0" borderId="3" xfId="0" applyNumberFormat="1" applyFont="1" applyBorder="1"/>
    <xf numFmtId="165" fontId="5" fillId="0" borderId="7" xfId="0" applyNumberFormat="1" applyFont="1" applyBorder="1"/>
    <xf numFmtId="0" fontId="32" fillId="0" borderId="0" xfId="0" applyFont="1" applyProtection="1">
      <protection locked="0"/>
    </xf>
    <xf numFmtId="165" fontId="32" fillId="0" borderId="0" xfId="0" applyNumberFormat="1" applyFont="1" applyProtection="1">
      <protection locked="0"/>
    </xf>
    <xf numFmtId="165" fontId="32" fillId="0" borderId="3" xfId="0" applyNumberFormat="1" applyFont="1" applyBorder="1" applyProtection="1">
      <protection locked="0"/>
    </xf>
    <xf numFmtId="0" fontId="31" fillId="0" borderId="0" xfId="0" applyFont="1" applyProtection="1">
      <protection locked="0"/>
    </xf>
    <xf numFmtId="0" fontId="30" fillId="0" borderId="1" xfId="0" applyFont="1" applyBorder="1" applyProtection="1">
      <protection locked="0"/>
    </xf>
    <xf numFmtId="0" fontId="28" fillId="0" borderId="4" xfId="0" applyFont="1" applyBorder="1" applyProtection="1">
      <protection locked="0"/>
    </xf>
    <xf numFmtId="0" fontId="27" fillId="0" borderId="4" xfId="0" applyFont="1" applyBorder="1" applyProtection="1">
      <protection locked="0"/>
    </xf>
    <xf numFmtId="0" fontId="0" fillId="0" borderId="12" xfId="0" applyBorder="1" applyProtection="1">
      <protection locked="0"/>
    </xf>
    <xf numFmtId="165" fontId="0" fillId="0" borderId="13" xfId="0" applyNumberFormat="1" applyBorder="1" applyProtection="1">
      <protection locked="0"/>
    </xf>
    <xf numFmtId="0" fontId="36" fillId="10" borderId="8" xfId="0" applyFont="1" applyFill="1" applyBorder="1" applyAlignment="1">
      <alignment horizontal="center"/>
    </xf>
    <xf numFmtId="0" fontId="0" fillId="7" borderId="4" xfId="0" applyFill="1" applyBorder="1" applyAlignment="1" applyProtection="1">
      <alignment horizontal="center" vertical="center" textRotation="90"/>
      <protection locked="0"/>
    </xf>
    <xf numFmtId="0" fontId="0" fillId="7" borderId="4" xfId="0" applyFill="1" applyBorder="1" applyAlignment="1">
      <alignment horizontal="center" vertical="center" textRotation="90"/>
    </xf>
    <xf numFmtId="0" fontId="0" fillId="9" borderId="4" xfId="0" applyFill="1" applyBorder="1" applyAlignment="1" applyProtection="1">
      <alignment horizontal="center" vertical="center" textRotation="90"/>
      <protection locked="0"/>
    </xf>
    <xf numFmtId="0" fontId="0" fillId="9" borderId="4" xfId="0" applyFill="1" applyBorder="1" applyAlignment="1">
      <alignment horizontal="center" vertical="center" textRotation="90"/>
    </xf>
  </cellXfs>
  <cellStyles count="3">
    <cellStyle name="Lien hypertexte" xfId="2" builtinId="8"/>
    <cellStyle name="Normal" xfId="0" builtinId="0"/>
    <cellStyle name="Pourcentage" xfId="1" builtinId="5"/>
  </cellStyles>
  <dxfs count="50">
    <dxf>
      <font>
        <strike val="0"/>
        <outline val="0"/>
        <shadow val="0"/>
        <u val="none"/>
        <vertAlign val="baseline"/>
        <color auto="1"/>
      </font>
      <numFmt numFmtId="165" formatCode="_-* #,##0.00\ [$€-40C]_-;\-* #,##0.00\ [$€-40C]_-;_-* &quot;-&quot;??\ [$€-40C]_-;_-@_-"/>
      <fill>
        <patternFill>
          <fgColor indexed="64"/>
          <bgColor theme="0" tint="-4.9989318521683403E-2"/>
        </patternFill>
      </fill>
      <protection locked="0" hidden="0"/>
    </dxf>
    <dxf>
      <font>
        <strike val="0"/>
        <outline val="0"/>
        <shadow val="0"/>
        <u val="none"/>
        <vertAlign val="baseline"/>
        <color auto="1"/>
      </font>
      <numFmt numFmtId="164" formatCode="[$-40C]d\ mmmm\ yyyy;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numFmt numFmtId="164" formatCode="[$-40C]d\ mmmm\ yyyy;@"/>
      <fill>
        <patternFill>
          <fgColor indexed="64"/>
          <bgColor theme="0" tint="-4.9989318521683403E-2"/>
        </patternFill>
      </fill>
      <protection locked="0" hidden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rgb="FFC8FDFF"/>
          <bgColor rgb="FF000000"/>
        </patternFill>
      </fill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color auto="1"/>
      </font>
    </dxf>
    <dxf>
      <font>
        <strike val="0"/>
        <outline val="0"/>
        <shadow val="0"/>
        <u val="none"/>
        <vertAlign val="baseline"/>
        <sz val="10"/>
        <color rgb="FF0044FF"/>
      </font>
      <fill>
        <patternFill>
          <fgColor indexed="64"/>
          <bgColor rgb="FFF9FFDD"/>
        </patternFill>
      </fill>
    </dxf>
    <dxf>
      <font>
        <strike val="0"/>
        <outline val="0"/>
        <shadow val="0"/>
        <u val="none"/>
        <vertAlign val="baseline"/>
        <color auto="1"/>
      </font>
      <numFmt numFmtId="165" formatCode="_-* #,##0.00\ [$€-40C]_-;\-* #,##0.00\ [$€-40C]_-;_-* &quot;-&quot;??\ [$€-40C]_-;_-@_-"/>
      <fill>
        <patternFill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family val="1"/>
        <scheme val="none"/>
      </font>
      <numFmt numFmtId="164" formatCode="[$-40C]d\ mmmm\ yyyy;@"/>
      <fill>
        <patternFill patternType="none">
          <fgColor indexed="64"/>
          <bgColor auto="1"/>
        </patternFill>
      </fill>
      <alignment horizontal="left" vertical="bottom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Gothic"/>
        <family val="2"/>
        <scheme val="none"/>
      </font>
      <numFmt numFmtId="164" formatCode="[$-40C]d\ mmmm\ yyyy;@"/>
      <fill>
        <patternFill>
          <fgColor indexed="64"/>
          <bgColor theme="0" tint="-4.9989318521683403E-2"/>
        </patternFill>
      </fill>
      <alignment horizontal="left" vertical="bottom" textRotation="0" wrapText="0" indent="2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>
          <fgColor indexed="64"/>
          <bgColor theme="0" tint="-4.9989318521683403E-2"/>
        </patternFill>
      </fill>
      <protection locked="0" hidden="0"/>
    </dxf>
    <dxf>
      <fill>
        <patternFill patternType="solid">
          <fgColor rgb="FFC8FDFF"/>
          <bgColor rgb="FF000000"/>
        </patternFill>
      </fill>
    </dxf>
    <dxf>
      <border outline="0">
        <right style="thin">
          <color indexed="64"/>
        </right>
        <top style="thin">
          <color theme="4" tint="0.39997558519241921"/>
        </top>
      </border>
    </dxf>
    <dxf>
      <font>
        <strike val="0"/>
        <outline val="0"/>
        <shadow val="0"/>
        <u val="none"/>
        <vertAlign val="baseline"/>
        <sz val="10"/>
        <color rgb="FF0044FF"/>
      </font>
      <fill>
        <patternFill>
          <fgColor indexed="64"/>
          <bgColor rgb="FFDAFFE7"/>
        </patternFill>
      </fill>
    </dxf>
    <dxf>
      <fill>
        <patternFill patternType="solid">
          <fgColor rgb="FFF9FFDD"/>
          <bgColor rgb="FF0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numFmt numFmtId="166" formatCode="0#&quot; &quot;##&quot; &quot;##&quot; &quot;##&quot; &quot;##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44FF"/>
        <name val="CenturyGothic"/>
        <family val="2"/>
        <scheme val="none"/>
      </font>
      <fill>
        <patternFill patternType="solid">
          <fgColor indexed="64"/>
          <bgColor rgb="FFE1FFC4"/>
        </patternFill>
      </fill>
      <alignment horizontal="center" vertical="center" textRotation="0" wrapText="1" indent="0" justifyLastLine="0" shrinkToFit="0" readingOrder="0"/>
      <protection locked="0" hidden="0"/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auto="1"/>
      </font>
      <fill>
        <patternFill patternType="solid">
          <fgColor auto="1"/>
          <bgColor rgb="FFDAFFE7"/>
        </patternFill>
      </fill>
    </dxf>
    <dxf>
      <font>
        <color theme="0"/>
      </font>
      <fill>
        <patternFill>
          <bgColor rgb="FF0044FF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56FF"/>
      <color rgb="FFD9FCFF"/>
      <color rgb="FFF5FFE4"/>
      <color rgb="FFE1FFC4"/>
      <color rgb="FFFDEEF2"/>
      <color rgb="FFFCFFD9"/>
      <color rgb="FF00FFCF"/>
      <color rgb="FF0034FF"/>
      <color rgb="FFFFE2F1"/>
      <color rgb="FFFFD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1020815</xdr:colOff>
      <xdr:row>19</xdr:row>
      <xdr:rowOff>10561</xdr:rowOff>
    </xdr:from>
    <xdr:ext cx="280936" cy="285772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F751047A-BF45-5E66-72E4-2E591CEC6F02}"/>
            </a:ext>
          </a:extLst>
        </xdr:cNvPr>
        <xdr:cNvSpPr txBox="1"/>
      </xdr:nvSpPr>
      <xdr:spPr>
        <a:xfrm>
          <a:off x="1571148" y="4201561"/>
          <a:ext cx="280936" cy="28577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</xdr:col>
      <xdr:colOff>21166</xdr:colOff>
      <xdr:row>19</xdr:row>
      <xdr:rowOff>0</xdr:rowOff>
    </xdr:from>
    <xdr:ext cx="2550584" cy="317500"/>
    <xdr:sp macro="[0]!eNREGISTRER" textlink="">
      <xdr:nvSpPr>
        <xdr:cNvPr id="7" name="ZoneTexte 6">
          <a:extLst>
            <a:ext uri="{FF2B5EF4-FFF2-40B4-BE49-F238E27FC236}">
              <a16:creationId xmlns:a16="http://schemas.microsoft.com/office/drawing/2014/main" id="{DE658E3E-DCEC-79BB-4EF0-F70C5278C788}"/>
            </a:ext>
          </a:extLst>
        </xdr:cNvPr>
        <xdr:cNvSpPr txBox="1"/>
      </xdr:nvSpPr>
      <xdr:spPr>
        <a:xfrm>
          <a:off x="1629833" y="4191000"/>
          <a:ext cx="2550584" cy="317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fr-FR" sz="1100">
            <a:ln>
              <a:noFill/>
            </a:ln>
            <a:noFill/>
          </a:endParaRPr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C32E2D-EBE7-FE47-8EB5-F33ABDF3DF07}" name="Tableau1" displayName="Tableau1" ref="A3:I16" insertRowShift="1" totalsRowShown="0" headerRowDxfId="28" dataDxfId="27">
  <autoFilter ref="A3:I16" xr:uid="{A0C32E2D-EBE7-FE47-8EB5-F33ABDF3DF0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sortState xmlns:xlrd2="http://schemas.microsoft.com/office/spreadsheetml/2017/richdata2" ref="A4:I16">
    <sortCondition ref="B3:B16"/>
  </sortState>
  <tableColumns count="9">
    <tableColumn id="1" xr3:uid="{86C06F65-EB8F-2049-BB4D-50537CF1924D}" name="ID" dataDxfId="26"/>
    <tableColumn id="2" xr3:uid="{1D74524C-87DB-0144-B4FF-8B8A8FFFD0C7}" name="Prénom" dataDxfId="25"/>
    <tableColumn id="3" xr3:uid="{51083C0B-5511-CD46-842F-221AAAFD113F}" name="Nom" dataDxfId="24"/>
    <tableColumn id="4" xr3:uid="{B763B576-6841-D145-BBB7-1375E0BEB930}" name="Adresse" dataDxfId="23"/>
    <tableColumn id="5" xr3:uid="{309B137D-B66E-F948-9189-ED96B23F31FA}" name="Ville" dataDxfId="22"/>
    <tableColumn id="6" xr3:uid="{730F5447-B9AE-F64A-9EFF-258EEDA1DC3C}" name="N° Postale" dataDxfId="21"/>
    <tableColumn id="7" xr3:uid="{4CA3D37A-694F-5742-8917-DDD2B5ED15B1}" name="Mobil" dataDxfId="20"/>
    <tableColumn id="8" xr3:uid="{593DE5A8-1AF8-A149-8B5A-F04DC42E7664}" name="Fix" dataDxfId="19"/>
    <tableColumn id="9" xr3:uid="{4F1B2F90-51CC-4C4C-B0C5-D3659EB05895}" name="Mail" dataDxfId="18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19B349-ABE2-134A-91AD-D8305B8A7877}" name="Tableau2" displayName="Tableau2" ref="A1:E1048576" totalsRowShown="0" headerRowDxfId="16" tableBorderDxfId="15">
  <autoFilter ref="A1:E1048576" xr:uid="{6519B349-ABE2-134A-91AD-D8305B8A7877}"/>
  <sortState xmlns:xlrd2="http://schemas.microsoft.com/office/spreadsheetml/2017/richdata2" ref="A2:E149">
    <sortCondition sortBy="cellColor" ref="A2:A149" dxfId="14"/>
  </sortState>
  <tableColumns count="5">
    <tableColumn id="1" xr3:uid="{B9B60144-04A2-3D47-8942-F3C1ACC0E239}" name="ID Prest." dataDxfId="13"/>
    <tableColumn id="2" xr3:uid="{C8366FE8-C5E9-F346-BC79-3F687123E7E7}" name="Prestation" dataDxfId="12"/>
    <tableColumn id="3" xr3:uid="{223B48B6-1024-CA46-85CC-DE7AEF43F1F2}" name="Date_Debut" dataDxfId="11"/>
    <tableColumn id="4" xr3:uid="{64F9F7E6-E371-7948-B292-EB3C7EA551CE}" name="Date_Fin" dataDxfId="10"/>
    <tableColumn id="5" xr3:uid="{4A03E263-AF86-8145-8C47-33DB0EF96B3A}" name="Prix" dataDxfId="9"/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92E7A1E-45F9-084A-B9D8-53080ADF2884}" name="Tableau3" displayName="Tableau3" ref="G1:K1048576" totalsRowShown="0" headerRowDxfId="8" dataDxfId="7" tableBorderDxfId="6">
  <autoFilter ref="G1:K1048576" xr:uid="{892E7A1E-45F9-084A-B9D8-53080ADF2884}"/>
  <sortState xmlns:xlrd2="http://schemas.microsoft.com/office/spreadsheetml/2017/richdata2" ref="G2:K150">
    <sortCondition sortBy="cellColor" ref="G2:G150" dxfId="5"/>
  </sortState>
  <tableColumns count="5">
    <tableColumn id="1" xr3:uid="{1277155D-0BFD-FE44-85E7-0CB1E6AEF517}" name="ID Supl." dataDxfId="4"/>
    <tableColumn id="2" xr3:uid="{B34742EA-5169-1147-843E-203E93F6A50D}" name="Préstation Suppl." dataDxfId="3"/>
    <tableColumn id="3" xr3:uid="{4D518E69-C224-7D4F-A54C-D7BB0E63112A}" name="Date_Debut" dataDxfId="2"/>
    <tableColumn id="4" xr3:uid="{1267CCF9-90F5-354F-AEAB-8EC142A4B585}" name="Date_Fin" dataDxfId="1"/>
    <tableColumn id="5" xr3:uid="{13C7C3E7-9FFC-B14D-AA65-2166A1472F69}" name="Prix" dataDxfId="0"/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48FDCA-5825-A44C-BE49-7EC215D8596B}">
  <dimension ref="B2:I30"/>
  <sheetViews>
    <sheetView zoomScale="120" zoomScaleNormal="120" workbookViewId="0">
      <selection activeCell="E4" sqref="E4"/>
    </sheetView>
  </sheetViews>
  <sheetFormatPr baseColWidth="10" defaultRowHeight="11"/>
  <cols>
    <col min="1" max="1" width="2.75" style="4" customWidth="1"/>
    <col min="2" max="2" width="3.5" style="4" customWidth="1"/>
    <col min="3" max="3" width="53" style="72" customWidth="1"/>
    <col min="4" max="4" width="18.5" style="4" customWidth="1"/>
    <col min="5" max="5" width="21.5" style="74" customWidth="1"/>
    <col min="6" max="6" width="3" style="74" customWidth="1"/>
    <col min="7" max="7" width="20.5" style="74" customWidth="1"/>
    <col min="8" max="8" width="19.75" style="74" customWidth="1"/>
    <col min="9" max="9" width="0.25" style="75" hidden="1" customWidth="1"/>
    <col min="10" max="16384" width="10.75" style="4"/>
  </cols>
  <sheetData>
    <row r="2" spans="2:9" s="82" customFormat="1" ht="28" customHeight="1">
      <c r="B2" s="102"/>
      <c r="C2" s="103" t="s">
        <v>13</v>
      </c>
      <c r="D2" s="103"/>
      <c r="E2" s="104"/>
      <c r="F2" s="104"/>
      <c r="G2" s="104"/>
      <c r="H2" s="105"/>
      <c r="I2" s="83"/>
    </row>
    <row r="3" spans="2:9">
      <c r="B3" s="56"/>
      <c r="H3" s="79"/>
    </row>
    <row r="4" spans="2:9" s="70" customFormat="1" ht="13">
      <c r="B4" s="131"/>
      <c r="C4" s="129" t="s">
        <v>14</v>
      </c>
      <c r="E4" s="99">
        <v>2026</v>
      </c>
      <c r="F4" s="106"/>
      <c r="G4" s="106"/>
      <c r="H4" s="107"/>
      <c r="I4" s="71"/>
    </row>
    <row r="5" spans="2:9">
      <c r="B5" s="56"/>
      <c r="H5" s="79"/>
    </row>
    <row r="6" spans="2:9">
      <c r="B6" s="56"/>
      <c r="C6" s="72" t="s">
        <v>106</v>
      </c>
      <c r="E6" s="135">
        <f>COUNTIFS(Journal_Comptable!$A:$A, "&gt;="&amp;DATE($E$4,1,1), Journal_Comptable!$A:$A, "&lt;="&amp;DATE($E$4,12,31))</f>
        <v>7</v>
      </c>
      <c r="H6" s="79"/>
    </row>
    <row r="7" spans="2:9">
      <c r="B7" s="56"/>
      <c r="H7" s="79"/>
    </row>
    <row r="8" spans="2:9">
      <c r="B8" s="56"/>
      <c r="H8" s="79"/>
    </row>
    <row r="9" spans="2:9" s="73" customFormat="1">
      <c r="B9" s="132"/>
      <c r="C9" s="72"/>
      <c r="D9" s="126" t="s">
        <v>98</v>
      </c>
      <c r="E9" s="126" t="s">
        <v>27</v>
      </c>
      <c r="F9" s="78"/>
      <c r="G9" s="127" t="s">
        <v>91</v>
      </c>
      <c r="H9" s="128" t="s">
        <v>92</v>
      </c>
    </row>
    <row r="10" spans="2:9">
      <c r="B10" s="56"/>
      <c r="C10" s="130"/>
      <c r="D10" s="76"/>
      <c r="E10" s="77"/>
      <c r="F10" s="78"/>
      <c r="G10" s="80"/>
      <c r="H10" s="81"/>
    </row>
    <row r="11" spans="2:9">
      <c r="B11" s="56"/>
      <c r="D11" s="73"/>
      <c r="E11" s="100"/>
      <c r="F11" s="78"/>
      <c r="H11" s="79"/>
    </row>
    <row r="12" spans="2:9">
      <c r="B12" s="136" t="s">
        <v>108</v>
      </c>
      <c r="C12" s="126" t="s">
        <v>110</v>
      </c>
      <c r="D12" s="121" t="str">
        <f>IF($E$12="","",_xlfn.XLOOKUP($E$12,'BD Clients'!$B:$B,'BD Clients'!$C:$C))</f>
        <v/>
      </c>
      <c r="E12" s="97"/>
      <c r="F12" s="101"/>
      <c r="G12" s="1">
        <f>SUMIFS(Journal_Comptable!$P:$P,Journal_Comptable!$C:$C,$E$12,Journal_Comptable!$A:$A,"&gt;="&amp;DATE($E$4,1,1),Journal_Comptable!$A:$A,"&lt;"&amp;DATE($E$4+1,1,1))</f>
        <v>0</v>
      </c>
      <c r="H12" s="108"/>
    </row>
    <row r="13" spans="2:9">
      <c r="B13" s="137"/>
      <c r="F13" s="79"/>
      <c r="H13" s="79"/>
    </row>
    <row r="14" spans="2:9">
      <c r="B14" s="137"/>
      <c r="C14" s="72" t="s">
        <v>103</v>
      </c>
      <c r="F14" s="79"/>
      <c r="G14" s="122">
        <f>SUMIFS(Journal_Comptable!$P:$P,Journal_Comptable!$A:$A,"&gt;="&amp;DATE(E4,1,1),Journal_Comptable!$A:$A,"&lt;"&amp;DATE(E4+1,1,1))</f>
        <v>295</v>
      </c>
      <c r="H14" s="108"/>
    </row>
    <row r="15" spans="2:9">
      <c r="B15" s="137"/>
      <c r="F15" s="79"/>
      <c r="H15" s="79"/>
    </row>
    <row r="16" spans="2:9">
      <c r="B16" s="137"/>
      <c r="C16" s="72" t="s">
        <v>99</v>
      </c>
      <c r="D16" s="109"/>
      <c r="F16" s="79"/>
      <c r="G16" s="1">
        <f>SUM(Journal_Comptable!P2:P150)</f>
        <v>295</v>
      </c>
      <c r="H16" s="108"/>
    </row>
    <row r="17" spans="2:9">
      <c r="B17" s="56"/>
      <c r="C17" s="130"/>
      <c r="D17" s="22"/>
      <c r="E17" s="80"/>
      <c r="F17" s="79"/>
      <c r="G17" s="80"/>
      <c r="H17" s="81"/>
    </row>
    <row r="18" spans="2:9">
      <c r="B18" s="56"/>
      <c r="F18" s="79"/>
      <c r="H18" s="79"/>
    </row>
    <row r="19" spans="2:9">
      <c r="B19" s="138" t="s">
        <v>109</v>
      </c>
      <c r="C19" s="126" t="s">
        <v>107</v>
      </c>
      <c r="E19" s="98"/>
      <c r="F19" s="79"/>
      <c r="G19" s="110"/>
      <c r="H19" s="123">
        <f t="shared" ref="H19:H21" si="0">I19*-1</f>
        <v>0</v>
      </c>
      <c r="I19" s="75">
        <f>SUMIFS('Achats Produit'!$E:$E,'Achats Produit'!$B:$B,E19, 'Achats Produit'!$A:$A,"&gt;="&amp;DATE(E4,1,1),'Achats Produit'!$A:$A, "&lt;"&amp;DATE(E4+1,1,1))</f>
        <v>0</v>
      </c>
    </row>
    <row r="20" spans="2:9">
      <c r="B20" s="139"/>
      <c r="F20" s="79"/>
      <c r="H20" s="79"/>
    </row>
    <row r="21" spans="2:9">
      <c r="B21" s="139"/>
      <c r="C21" s="72" t="s">
        <v>101</v>
      </c>
      <c r="F21" s="79"/>
      <c r="G21" s="110"/>
      <c r="H21" s="124">
        <f t="shared" si="0"/>
        <v>-167.44</v>
      </c>
      <c r="I21" s="75">
        <f>SUMIFS('Achats Produit'!$E:$E,'Achats Produit'!$A:$A,"&gt;="&amp;DATE(E4,1,1),'Achats Produit'!$A:$A,"&lt;"&amp;DATE(E4+1,1,1))</f>
        <v>167.44</v>
      </c>
    </row>
    <row r="22" spans="2:9">
      <c r="B22" s="139"/>
      <c r="F22" s="79"/>
      <c r="H22" s="79"/>
    </row>
    <row r="23" spans="2:9">
      <c r="B23" s="139"/>
      <c r="C23" s="72" t="s">
        <v>100</v>
      </c>
      <c r="F23" s="79"/>
      <c r="G23" s="110"/>
      <c r="H23" s="123">
        <f>I23*-1</f>
        <v>-2164.2599999999998</v>
      </c>
      <c r="I23" s="74">
        <f>SUM('Achats Produit'!E2:E151)</f>
        <v>2164.2599999999998</v>
      </c>
    </row>
    <row r="24" spans="2:9">
      <c r="B24" s="56"/>
      <c r="C24" s="130"/>
      <c r="D24" s="22"/>
      <c r="E24" s="80"/>
      <c r="F24" s="79"/>
      <c r="H24" s="79"/>
    </row>
    <row r="25" spans="2:9">
      <c r="B25" s="56"/>
      <c r="F25" s="79"/>
      <c r="H25" s="79"/>
    </row>
    <row r="26" spans="2:9" ht="12" thickBot="1">
      <c r="B26" s="56"/>
      <c r="C26" s="126" t="s">
        <v>102</v>
      </c>
      <c r="F26" s="79"/>
      <c r="G26" s="125">
        <f>SUM(G14,H21)</f>
        <v>127.56</v>
      </c>
      <c r="H26" s="79"/>
    </row>
    <row r="27" spans="2:9" ht="12" thickTop="1">
      <c r="B27" s="56"/>
      <c r="F27" s="79"/>
      <c r="H27" s="79"/>
    </row>
    <row r="28" spans="2:9">
      <c r="B28" s="56"/>
      <c r="F28" s="79"/>
      <c r="H28" s="79"/>
    </row>
    <row r="29" spans="2:9" ht="12" thickBot="1">
      <c r="B29" s="56"/>
      <c r="C29" s="126" t="s">
        <v>97</v>
      </c>
      <c r="F29" s="79"/>
      <c r="G29" s="125" cm="1">
        <f t="array" ref="G29">SUM(Journal_Comptable!P2:P601,'Achats Produit'!E2:E200*-1)</f>
        <v>-1869.2599999999995</v>
      </c>
      <c r="H29" s="79"/>
    </row>
    <row r="30" spans="2:9" ht="12" thickTop="1">
      <c r="B30" s="133"/>
      <c r="C30" s="130"/>
      <c r="D30" s="22"/>
      <c r="E30" s="80"/>
      <c r="F30" s="80"/>
      <c r="G30" s="134"/>
      <c r="H30" s="81"/>
    </row>
  </sheetData>
  <sheetProtection sheet="1" objects="1" scenarios="1"/>
  <mergeCells count="2">
    <mergeCell ref="B12:B16"/>
    <mergeCell ref="B19:B23"/>
  </mergeCells>
  <conditionalFormatting sqref="G26">
    <cfRule type="cellIs" dxfId="49" priority="3" operator="lessThan">
      <formula>0</formula>
    </cfRule>
    <cfRule type="cellIs" dxfId="48" priority="4" operator="greaterThan">
      <formula>0</formula>
    </cfRule>
  </conditionalFormatting>
  <conditionalFormatting sqref="G29">
    <cfRule type="cellIs" dxfId="47" priority="1" operator="lessThan">
      <formula>0</formula>
    </cfRule>
    <cfRule type="cellIs" dxfId="46" priority="2" operator="greaterThan">
      <formula>0</formula>
    </cfRule>
  </conditionalFormatting>
  <dataValidations count="1">
    <dataValidation type="list" allowBlank="1" showInputMessage="1" showErrorMessage="1" sqref="E4" xr:uid="{C0183251-C2D0-084F-93BB-9F12DCA995B4}">
      <formula1>"2025,2026,2027,2028,2029,2030"</formula1>
    </dataValidation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12509097-7BB2-3B4C-965C-39B297806852}">
          <x14:formula1>
            <xm:f>'Achats Produit'!$B$2:$B$500</xm:f>
          </x14:formula1>
          <xm:sqref>E19</xm:sqref>
        </x14:dataValidation>
        <x14:dataValidation type="list" allowBlank="1" showInputMessage="1" showErrorMessage="1" xr:uid="{E5D15D9A-94B2-A84D-B523-0D9648875FB4}">
          <x14:formula1>
            <xm:f>'BD Clients'!$B$4:$B$200</xm:f>
          </x14:formula1>
          <xm:sqref>E12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F5AAC-43A9-CB45-87BC-25C79B77AD9C}">
  <sheetPr codeName="Feuil1"/>
  <dimension ref="B2:F20"/>
  <sheetViews>
    <sheetView showGridLines="0" zoomScale="120" zoomScaleNormal="120" workbookViewId="0">
      <selection activeCell="F11" sqref="F11"/>
    </sheetView>
  </sheetViews>
  <sheetFormatPr baseColWidth="10" defaultRowHeight="16"/>
  <cols>
    <col min="1" max="1" width="10.75" style="6"/>
    <col min="2" max="2" width="20.75" style="6" customWidth="1"/>
    <col min="3" max="3" width="50.75" style="6" customWidth="1"/>
    <col min="4" max="4" width="12.5" style="29" customWidth="1"/>
    <col min="5" max="5" width="10.75" style="6"/>
    <col min="6" max="6" width="16.5" style="6" customWidth="1"/>
    <col min="7" max="16384" width="10.75" style="6"/>
  </cols>
  <sheetData>
    <row r="2" spans="2:6" s="5" customFormat="1" ht="28" customHeight="1">
      <c r="C2" s="111" t="s">
        <v>29</v>
      </c>
      <c r="D2" s="27"/>
    </row>
    <row r="4" spans="2:6" ht="25" customHeight="1">
      <c r="B4" s="6" t="s">
        <v>27</v>
      </c>
      <c r="C4" s="7"/>
      <c r="D4" s="28" t="str">
        <f>IF(LEN(C4)&lt;2,"","P")</f>
        <v/>
      </c>
    </row>
    <row r="5" spans="2:6" ht="10" customHeight="1"/>
    <row r="6" spans="2:6" ht="25" customHeight="1">
      <c r="B6" s="6" t="s">
        <v>28</v>
      </c>
      <c r="C6" s="7"/>
      <c r="D6" s="28" t="str">
        <f>IF(C6="","","P")</f>
        <v/>
      </c>
    </row>
    <row r="7" spans="2:6" ht="10" customHeight="1"/>
    <row r="8" spans="2:6" ht="25" customHeight="1">
      <c r="B8" s="6" t="s">
        <v>0</v>
      </c>
      <c r="C8" s="7"/>
      <c r="D8" s="28" t="str">
        <f>IF(C8="","","P")</f>
        <v/>
      </c>
    </row>
    <row r="9" spans="2:6" ht="10" customHeight="1"/>
    <row r="10" spans="2:6" ht="25" customHeight="1">
      <c r="B10" s="6" t="s">
        <v>30</v>
      </c>
      <c r="C10" s="31"/>
      <c r="D10" s="28" t="str">
        <f>IF(C10="","","P")</f>
        <v/>
      </c>
      <c r="F10" s="57"/>
    </row>
    <row r="11" spans="2:6" ht="10" customHeight="1"/>
    <row r="12" spans="2:6" ht="25" customHeight="1">
      <c r="B12" s="6" t="s">
        <v>1</v>
      </c>
      <c r="C12" s="7"/>
      <c r="D12" s="28" t="str">
        <f>IF(C12="","","P")</f>
        <v/>
      </c>
    </row>
    <row r="13" spans="2:6" ht="10" customHeight="1"/>
    <row r="14" spans="2:6" ht="25" customHeight="1">
      <c r="B14" s="6" t="s">
        <v>3</v>
      </c>
      <c r="C14" s="7"/>
      <c r="D14" s="28" t="str">
        <f>IF(C14="","","P")</f>
        <v/>
      </c>
    </row>
    <row r="15" spans="2:6" ht="10" customHeight="1"/>
    <row r="16" spans="2:6" ht="25" customHeight="1">
      <c r="B16" s="6" t="s">
        <v>4</v>
      </c>
      <c r="C16" s="7"/>
      <c r="D16" s="28" t="str">
        <f>IF(C16="","","P")</f>
        <v/>
      </c>
    </row>
    <row r="17" spans="2:4" ht="10" customHeight="1"/>
    <row r="18" spans="2:4" ht="25" customHeight="1">
      <c r="B18" s="6" t="s">
        <v>31</v>
      </c>
      <c r="C18" s="13"/>
      <c r="D18" s="28" t="str">
        <f>IF(C18="","","P")</f>
        <v/>
      </c>
    </row>
    <row r="19" spans="2:4" ht="10" customHeight="1"/>
    <row r="20" spans="2:4" ht="25" customHeight="1">
      <c r="C20" s="12" t="s">
        <v>32</v>
      </c>
      <c r="D20" s="30" t="b">
        <f>COUNTIF(D4:D18,"P")=8</f>
        <v>0</v>
      </c>
    </row>
  </sheetData>
  <sheetProtection sheet="1" objects="1" scenarios="1"/>
  <conditionalFormatting sqref="D4">
    <cfRule type="cellIs" dxfId="45" priority="78" operator="equal">
      <formula>"P"</formula>
    </cfRule>
  </conditionalFormatting>
  <conditionalFormatting sqref="D6">
    <cfRule type="cellIs" dxfId="44" priority="62" operator="equal">
      <formula>"P"</formula>
    </cfRule>
  </conditionalFormatting>
  <conditionalFormatting sqref="D8">
    <cfRule type="cellIs" dxfId="43" priority="60" operator="equal">
      <formula>"P"</formula>
    </cfRule>
  </conditionalFormatting>
  <conditionalFormatting sqref="D10">
    <cfRule type="cellIs" dxfId="42" priority="58" operator="equal">
      <formula>"P"</formula>
    </cfRule>
  </conditionalFormatting>
  <conditionalFormatting sqref="D12">
    <cfRule type="cellIs" dxfId="41" priority="56" operator="equal">
      <formula>"P"</formula>
    </cfRule>
  </conditionalFormatting>
  <conditionalFormatting sqref="D14">
    <cfRule type="cellIs" dxfId="40" priority="54" operator="equal">
      <formula>"P"</formula>
    </cfRule>
  </conditionalFormatting>
  <conditionalFormatting sqref="D16">
    <cfRule type="cellIs" dxfId="39" priority="52" operator="equal">
      <formula>"P"</formula>
    </cfRule>
  </conditionalFormatting>
  <conditionalFormatting sqref="C20">
    <cfRule type="expression" dxfId="38" priority="44" stopIfTrue="1">
      <formula>Validation</formula>
    </cfRule>
  </conditionalFormatting>
  <conditionalFormatting sqref="C4">
    <cfRule type="expression" dxfId="37" priority="9" stopIfTrue="1">
      <formula>D4="P"</formula>
    </cfRule>
  </conditionalFormatting>
  <conditionalFormatting sqref="C6">
    <cfRule type="expression" dxfId="36" priority="8" stopIfTrue="1">
      <formula>D6="P"</formula>
    </cfRule>
  </conditionalFormatting>
  <conditionalFormatting sqref="C8">
    <cfRule type="expression" dxfId="35" priority="7" stopIfTrue="1">
      <formula>D8="P"</formula>
    </cfRule>
  </conditionalFormatting>
  <conditionalFormatting sqref="C10">
    <cfRule type="expression" dxfId="34" priority="6" stopIfTrue="1">
      <formula>D10="P"</formula>
    </cfRule>
  </conditionalFormatting>
  <conditionalFormatting sqref="C12">
    <cfRule type="expression" dxfId="33" priority="5" stopIfTrue="1">
      <formula>D12="P"</formula>
    </cfRule>
  </conditionalFormatting>
  <conditionalFormatting sqref="C14">
    <cfRule type="expression" dxfId="32" priority="4" stopIfTrue="1">
      <formula>D14="P"</formula>
    </cfRule>
  </conditionalFormatting>
  <conditionalFormatting sqref="C16">
    <cfRule type="expression" dxfId="31" priority="3" stopIfTrue="1">
      <formula>D16="P"</formula>
    </cfRule>
  </conditionalFormatting>
  <conditionalFormatting sqref="C18">
    <cfRule type="expression" dxfId="30" priority="2" stopIfTrue="1">
      <formula>D18="P"</formula>
    </cfRule>
  </conditionalFormatting>
  <conditionalFormatting sqref="D18">
    <cfRule type="cellIs" dxfId="29" priority="1" operator="equal">
      <formula>"P"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2966D9-9116-7D47-8323-DC31CF9796A0}">
  <sheetPr codeName="Feuil4"/>
  <dimension ref="A1:I35"/>
  <sheetViews>
    <sheetView showZeros="0" tabSelected="1" zoomScale="130" zoomScaleNormal="130" workbookViewId="0">
      <pane ySplit="3" topLeftCell="A4" activePane="bottomLeft" state="frozen"/>
      <selection pane="bottomLeft" activeCell="L8" sqref="L8"/>
    </sheetView>
  </sheetViews>
  <sheetFormatPr baseColWidth="10" defaultRowHeight="11"/>
  <cols>
    <col min="1" max="1" width="5.5" style="4" customWidth="1"/>
    <col min="2" max="3" width="16.5" style="4" customWidth="1"/>
    <col min="4" max="4" width="33.5" style="4" customWidth="1"/>
    <col min="5" max="5" width="13.25" style="4" customWidth="1"/>
    <col min="6" max="6" width="20.75" style="4" customWidth="1"/>
    <col min="7" max="7" width="20.75" style="8" customWidth="1"/>
    <col min="8" max="8" width="22.5" style="8" customWidth="1"/>
    <col min="9" max="9" width="33.5" style="4" customWidth="1"/>
    <col min="10" max="10" width="4" style="4" customWidth="1"/>
    <col min="11" max="16384" width="10.75" style="4"/>
  </cols>
  <sheetData>
    <row r="1" spans="1:9">
      <c r="A1" t="str">
        <f>IF(Validation,MAX(Tableau1[ID])+1,"")</f>
        <v/>
      </c>
      <c r="B1" t="str">
        <f>IF(Validation,'Fiche Client'!$C4,"")</f>
        <v/>
      </c>
      <c r="C1" t="str">
        <f>IF(Validation,'Fiche Client'!$C6,"")</f>
        <v/>
      </c>
      <c r="D1" t="str">
        <f>IF(Validation,'Fiche Client'!$C8,"")</f>
        <v/>
      </c>
      <c r="E1" t="str">
        <f>IF(Validation,'Fiche Client'!$C10,"")</f>
        <v/>
      </c>
      <c r="F1" t="str">
        <f>IF(Validation,'Fiche Client'!$C12,"")</f>
        <v/>
      </c>
      <c r="G1" s="11" t="str">
        <f>IF(Validation,'Fiche Client'!$C14,"")</f>
        <v/>
      </c>
      <c r="H1" s="11" t="str">
        <f>IF(Validation,'Fiche Client'!$C16,"")</f>
        <v/>
      </c>
      <c r="I1" t="str">
        <f>IF(Validation,'Fiche Client'!$C18,"")</f>
        <v/>
      </c>
    </row>
    <row r="3" spans="1:9" s="2" customFormat="1" ht="28" customHeight="1">
      <c r="A3" s="112" t="s">
        <v>33</v>
      </c>
      <c r="B3" s="112" t="s">
        <v>27</v>
      </c>
      <c r="C3" s="112" t="s">
        <v>28</v>
      </c>
      <c r="D3" s="112" t="s">
        <v>0</v>
      </c>
      <c r="E3" s="112" t="s">
        <v>1</v>
      </c>
      <c r="F3" s="112" t="s">
        <v>2</v>
      </c>
      <c r="G3" s="113" t="s">
        <v>3</v>
      </c>
      <c r="H3" s="113" t="s">
        <v>4</v>
      </c>
      <c r="I3" s="112" t="s">
        <v>5</v>
      </c>
    </row>
    <row r="4" spans="1:9" s="2" customFormat="1" ht="13">
      <c r="A4" s="9">
        <v>79</v>
      </c>
      <c r="B4" s="9" t="s">
        <v>113</v>
      </c>
      <c r="C4" s="9" t="s">
        <v>114</v>
      </c>
      <c r="D4" s="9" t="s">
        <v>115</v>
      </c>
      <c r="E4" s="9" t="s">
        <v>116</v>
      </c>
      <c r="F4" s="9" t="s">
        <v>117</v>
      </c>
      <c r="G4" s="10" t="s">
        <v>118</v>
      </c>
      <c r="H4" s="10" t="s">
        <v>119</v>
      </c>
      <c r="I4" s="9" t="s">
        <v>120</v>
      </c>
    </row>
    <row r="5" spans="1:9" s="2" customFormat="1" ht="13">
      <c r="A5" s="9">
        <v>6</v>
      </c>
      <c r="B5" s="9" t="s">
        <v>121</v>
      </c>
      <c r="C5" s="9" t="s">
        <v>122</v>
      </c>
      <c r="D5" s="9" t="s">
        <v>123</v>
      </c>
      <c r="E5" s="9">
        <v>74894</v>
      </c>
      <c r="F5" s="9" t="s">
        <v>124</v>
      </c>
      <c r="G5" s="10" t="s">
        <v>125</v>
      </c>
      <c r="H5" s="10" t="s">
        <v>126</v>
      </c>
      <c r="I5" s="9" t="s">
        <v>127</v>
      </c>
    </row>
    <row r="6" spans="1:9" s="2" customFormat="1" ht="13">
      <c r="A6" s="9">
        <v>28</v>
      </c>
      <c r="B6" s="9" t="s">
        <v>128</v>
      </c>
      <c r="C6" s="9" t="s">
        <v>129</v>
      </c>
      <c r="D6" s="9" t="s">
        <v>130</v>
      </c>
      <c r="E6" s="9">
        <v>91088</v>
      </c>
      <c r="F6" s="9" t="s">
        <v>131</v>
      </c>
      <c r="G6" s="10" t="s">
        <v>132</v>
      </c>
      <c r="H6" s="10" t="s">
        <v>133</v>
      </c>
      <c r="I6" s="9" t="s">
        <v>133</v>
      </c>
    </row>
    <row r="7" spans="1:9" s="2" customFormat="1" ht="13">
      <c r="A7" s="9">
        <v>3</v>
      </c>
      <c r="B7" s="9" t="s">
        <v>134</v>
      </c>
      <c r="C7" s="9" t="s">
        <v>135</v>
      </c>
      <c r="D7" s="9" t="s">
        <v>126</v>
      </c>
      <c r="E7" s="9">
        <v>69945</v>
      </c>
      <c r="F7" s="9" t="s">
        <v>136</v>
      </c>
      <c r="G7" s="10" t="s">
        <v>137</v>
      </c>
      <c r="H7" s="10" t="s">
        <v>138</v>
      </c>
      <c r="I7" s="9" t="s">
        <v>139</v>
      </c>
    </row>
    <row r="8" spans="1:9" s="2" customFormat="1" ht="13">
      <c r="A8" s="9">
        <v>3</v>
      </c>
      <c r="B8" s="9" t="s">
        <v>140</v>
      </c>
      <c r="C8" s="9" t="s">
        <v>141</v>
      </c>
      <c r="D8" s="9" t="s">
        <v>142</v>
      </c>
      <c r="E8" s="9" t="s">
        <v>143</v>
      </c>
      <c r="F8" s="9" t="s">
        <v>144</v>
      </c>
      <c r="G8" s="10" t="s">
        <v>145</v>
      </c>
      <c r="H8" s="10" t="s">
        <v>146</v>
      </c>
      <c r="I8" s="9" t="s">
        <v>147</v>
      </c>
    </row>
    <row r="9" spans="1:9" s="2" customFormat="1" ht="13">
      <c r="A9" s="9">
        <v>4</v>
      </c>
      <c r="B9" s="9" t="s">
        <v>148</v>
      </c>
      <c r="C9" s="9" t="s">
        <v>149</v>
      </c>
      <c r="D9" s="9" t="s">
        <v>150</v>
      </c>
      <c r="E9" s="9">
        <v>81615</v>
      </c>
      <c r="F9" s="9" t="s">
        <v>151</v>
      </c>
      <c r="G9" s="10" t="s">
        <v>152</v>
      </c>
      <c r="H9" s="10" t="s">
        <v>153</v>
      </c>
      <c r="I9" s="9" t="s">
        <v>154</v>
      </c>
    </row>
    <row r="10" spans="1:9" s="2" customFormat="1" ht="13">
      <c r="A10" s="9">
        <v>74</v>
      </c>
      <c r="B10" s="9" t="s">
        <v>155</v>
      </c>
      <c r="C10" s="9" t="s">
        <v>156</v>
      </c>
      <c r="D10" s="9" t="s">
        <v>157</v>
      </c>
      <c r="E10" s="9" t="s">
        <v>158</v>
      </c>
      <c r="F10" s="9" t="s">
        <v>159</v>
      </c>
      <c r="G10" s="10" t="s">
        <v>160</v>
      </c>
      <c r="H10" s="10" t="s">
        <v>161</v>
      </c>
      <c r="I10" s="9" t="s">
        <v>146</v>
      </c>
    </row>
    <row r="11" spans="1:9" s="2" customFormat="1" ht="13">
      <c r="A11" s="9"/>
      <c r="B11" s="9"/>
      <c r="C11" s="9"/>
      <c r="D11" s="9"/>
      <c r="E11" s="9"/>
      <c r="F11" s="9"/>
      <c r="G11" s="10"/>
      <c r="H11" s="10"/>
      <c r="I11" s="9"/>
    </row>
    <row r="12" spans="1:9" s="2" customFormat="1" ht="13">
      <c r="A12" s="9"/>
      <c r="B12" s="9"/>
      <c r="C12" s="9"/>
      <c r="D12" s="9"/>
      <c r="E12" s="9"/>
      <c r="F12" s="9"/>
      <c r="G12" s="10"/>
      <c r="H12" s="10"/>
      <c r="I12" s="9"/>
    </row>
    <row r="13" spans="1:9" s="2" customFormat="1" ht="13">
      <c r="A13" s="9"/>
      <c r="B13" s="9"/>
      <c r="C13" s="9"/>
      <c r="D13" s="9"/>
      <c r="E13" s="9"/>
      <c r="F13" s="9"/>
      <c r="G13" s="10"/>
      <c r="H13" s="10"/>
      <c r="I13" s="9"/>
    </row>
    <row r="14" spans="1:9" s="2" customFormat="1" ht="13">
      <c r="A14" s="9"/>
      <c r="B14" s="9"/>
      <c r="C14" s="9"/>
      <c r="D14" s="9"/>
      <c r="E14" s="9"/>
      <c r="F14" s="9"/>
      <c r="G14" s="10"/>
      <c r="H14" s="10"/>
      <c r="I14" s="9"/>
    </row>
    <row r="15" spans="1:9" s="2" customFormat="1" ht="13">
      <c r="A15" s="9"/>
      <c r="B15" s="9"/>
      <c r="C15" s="9"/>
      <c r="D15" s="9"/>
      <c r="E15" s="9"/>
      <c r="F15" s="9"/>
      <c r="G15" s="10"/>
      <c r="H15" s="10"/>
      <c r="I15" s="9"/>
    </row>
    <row r="16" spans="1:9" s="2" customFormat="1" ht="13" customHeight="1">
      <c r="A16" s="9"/>
      <c r="B16" s="9"/>
      <c r="C16" s="9"/>
      <c r="D16" s="9"/>
      <c r="E16" s="9"/>
      <c r="F16" s="9"/>
      <c r="G16" s="10"/>
      <c r="H16" s="10"/>
      <c r="I16" s="9"/>
    </row>
    <row r="17" spans="1:9" s="2" customFormat="1" ht="13">
      <c r="A17" s="9"/>
      <c r="B17" s="9"/>
      <c r="C17" s="9"/>
      <c r="D17" s="9"/>
      <c r="E17" s="9"/>
      <c r="F17" s="9"/>
      <c r="G17" s="10"/>
      <c r="H17" s="10"/>
      <c r="I17" s="9"/>
    </row>
    <row r="18" spans="1:9" s="2" customFormat="1" ht="13">
      <c r="A18" s="9"/>
      <c r="B18" s="9"/>
      <c r="C18" s="9"/>
      <c r="D18" s="9"/>
      <c r="E18" s="9"/>
      <c r="F18" s="9"/>
      <c r="G18" s="10"/>
      <c r="H18" s="10"/>
      <c r="I18" s="9"/>
    </row>
    <row r="19" spans="1:9" s="2" customFormat="1" ht="13">
      <c r="A19" s="9"/>
      <c r="B19" s="9"/>
      <c r="C19" s="9"/>
      <c r="D19" s="9"/>
      <c r="E19" s="9"/>
      <c r="F19" s="9"/>
      <c r="G19" s="10"/>
      <c r="H19" s="10"/>
      <c r="I19" s="9"/>
    </row>
    <row r="20" spans="1:9" s="2" customFormat="1" ht="13">
      <c r="A20" s="9"/>
      <c r="B20" s="9"/>
      <c r="C20" s="9"/>
      <c r="D20" s="9"/>
      <c r="E20" s="9"/>
      <c r="F20" s="9"/>
      <c r="G20" s="10"/>
      <c r="H20" s="10"/>
      <c r="I20" s="9"/>
    </row>
    <row r="21" spans="1:9" s="2" customFormat="1" ht="13">
      <c r="A21" s="4"/>
      <c r="B21" s="4"/>
      <c r="C21" s="4"/>
      <c r="D21" s="4"/>
      <c r="E21" s="4"/>
      <c r="F21" s="4"/>
      <c r="G21" s="8"/>
      <c r="H21" s="8"/>
      <c r="I21" s="4"/>
    </row>
    <row r="22" spans="1:9" s="2" customFormat="1" ht="13">
      <c r="A22" s="4"/>
      <c r="B22" s="4"/>
      <c r="C22" s="4"/>
      <c r="D22" s="4"/>
      <c r="E22" s="4"/>
      <c r="F22" s="4"/>
      <c r="G22" s="8"/>
      <c r="H22" s="8"/>
      <c r="I22" s="4"/>
    </row>
    <row r="23" spans="1:9" s="2" customFormat="1" ht="13">
      <c r="A23" s="4"/>
      <c r="B23" s="4"/>
      <c r="C23" s="4"/>
      <c r="D23" s="4"/>
      <c r="E23" s="4"/>
      <c r="F23" s="4"/>
      <c r="G23" s="8"/>
      <c r="H23" s="8"/>
      <c r="I23" s="4"/>
    </row>
    <row r="24" spans="1:9" s="2" customFormat="1" ht="13">
      <c r="A24" s="4"/>
      <c r="B24" s="4"/>
      <c r="C24" s="4"/>
      <c r="D24" s="4"/>
      <c r="E24" s="4"/>
      <c r="F24" s="4"/>
      <c r="G24" s="8"/>
      <c r="H24" s="8"/>
      <c r="I24" s="4"/>
    </row>
    <row r="25" spans="1:9" s="2" customFormat="1" ht="13">
      <c r="A25" s="4"/>
      <c r="B25" s="4"/>
      <c r="C25" s="4"/>
      <c r="D25" s="4"/>
      <c r="E25" s="4"/>
      <c r="F25" s="4"/>
      <c r="G25" s="8"/>
      <c r="H25" s="8"/>
      <c r="I25" s="4"/>
    </row>
    <row r="26" spans="1:9" s="2" customFormat="1" ht="13">
      <c r="A26" s="4"/>
      <c r="B26" s="4"/>
      <c r="C26" s="4"/>
      <c r="D26" s="4"/>
      <c r="E26" s="4"/>
      <c r="F26" s="4"/>
      <c r="G26" s="8"/>
      <c r="H26" s="8"/>
      <c r="I26" s="4"/>
    </row>
    <row r="27" spans="1:9" s="2" customFormat="1" ht="13">
      <c r="A27" s="4"/>
      <c r="B27" s="4"/>
      <c r="C27" s="4"/>
      <c r="D27" s="4"/>
      <c r="E27" s="4"/>
      <c r="F27" s="4"/>
      <c r="G27" s="8"/>
      <c r="H27" s="8"/>
      <c r="I27" s="4"/>
    </row>
    <row r="28" spans="1:9" s="2" customFormat="1" ht="13">
      <c r="A28" s="4"/>
      <c r="B28" s="4"/>
      <c r="C28" s="4"/>
      <c r="D28" s="4"/>
      <c r="E28" s="4"/>
      <c r="F28" s="4"/>
      <c r="G28" s="8"/>
      <c r="H28" s="8"/>
      <c r="I28" s="4"/>
    </row>
    <row r="29" spans="1:9" s="2" customFormat="1" ht="13">
      <c r="A29" s="4"/>
      <c r="B29" s="4"/>
      <c r="C29" s="4"/>
      <c r="D29" s="4"/>
      <c r="E29" s="4"/>
      <c r="F29" s="4"/>
      <c r="G29" s="8"/>
      <c r="H29" s="8"/>
      <c r="I29" s="4"/>
    </row>
    <row r="30" spans="1:9" s="2" customFormat="1" ht="13">
      <c r="A30" s="4"/>
      <c r="B30" s="4"/>
      <c r="C30" s="4"/>
      <c r="D30" s="4"/>
      <c r="E30" s="4"/>
      <c r="F30" s="4"/>
      <c r="G30" s="8"/>
      <c r="H30" s="8"/>
      <c r="I30" s="4"/>
    </row>
    <row r="31" spans="1:9" s="2" customFormat="1" ht="13">
      <c r="A31" s="4"/>
      <c r="B31" s="4"/>
      <c r="C31" s="4"/>
      <c r="D31" s="4"/>
      <c r="E31" s="4"/>
      <c r="F31" s="4"/>
      <c r="G31" s="8"/>
      <c r="H31" s="8"/>
      <c r="I31" s="4"/>
    </row>
    <row r="32" spans="1:9" s="2" customFormat="1" ht="13">
      <c r="A32" s="4"/>
      <c r="B32" s="4"/>
      <c r="C32" s="4"/>
      <c r="D32" s="4"/>
      <c r="E32" s="4"/>
      <c r="F32" s="4"/>
      <c r="G32" s="8"/>
      <c r="H32" s="8"/>
      <c r="I32" s="4"/>
    </row>
    <row r="33" spans="1:9" s="2" customFormat="1" ht="13">
      <c r="A33" s="4"/>
      <c r="B33" s="4"/>
      <c r="C33" s="4"/>
      <c r="D33" s="4"/>
      <c r="E33" s="4"/>
      <c r="F33" s="4"/>
      <c r="G33" s="8"/>
      <c r="H33" s="8"/>
      <c r="I33" s="4"/>
    </row>
    <row r="34" spans="1:9" s="2" customFormat="1" ht="13">
      <c r="A34" s="4"/>
      <c r="B34" s="4"/>
      <c r="C34" s="4"/>
      <c r="D34" s="4"/>
      <c r="E34" s="4"/>
      <c r="F34" s="4"/>
      <c r="G34" s="8"/>
      <c r="H34" s="8"/>
      <c r="I34" s="4"/>
    </row>
    <row r="35" spans="1:9" s="2" customFormat="1" ht="13">
      <c r="A35" s="4"/>
      <c r="B35" s="4"/>
      <c r="C35" s="4"/>
      <c r="D35" s="4"/>
      <c r="E35" s="4"/>
      <c r="F35" s="4"/>
      <c r="G35" s="8"/>
      <c r="H35" s="8"/>
      <c r="I35" s="4"/>
    </row>
  </sheetData>
  <sheetProtection sheet="1" objects="1" scenarios="1"/>
  <sortState xmlns:xlrd2="http://schemas.microsoft.com/office/spreadsheetml/2017/richdata2" ref="K30:M35">
    <sortCondition ref="K30:K35"/>
  </sortState>
  <phoneticPr fontId="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A733A-94B4-354B-816A-98A5DFA58CBC}">
  <sheetPr codeName="Feuil2">
    <tabColor rgb="FF00FF00"/>
  </sheetPr>
  <dimension ref="A1:R601"/>
  <sheetViews>
    <sheetView zoomScale="120" zoomScaleNormal="120" workbookViewId="0">
      <pane ySplit="1" topLeftCell="A2" activePane="bottomLeft" state="frozen"/>
      <selection pane="bottomLeft" activeCell="R25" sqref="R25"/>
    </sheetView>
  </sheetViews>
  <sheetFormatPr baseColWidth="10" defaultRowHeight="11"/>
  <cols>
    <col min="1" max="1" width="23" style="38" customWidth="1"/>
    <col min="2" max="2" width="5.5" style="65" customWidth="1"/>
    <col min="3" max="3" width="15.25" style="39" customWidth="1"/>
    <col min="4" max="4" width="16.25" style="23" customWidth="1"/>
    <col min="5" max="5" width="52.75" style="39" customWidth="1"/>
    <col min="6" max="6" width="9.5" style="65" customWidth="1"/>
    <col min="7" max="7" width="14.5" style="1" customWidth="1"/>
    <col min="8" max="8" width="3.75" style="20" customWidth="1"/>
    <col min="9" max="9" width="24.25" style="66" customWidth="1"/>
    <col min="10" max="10" width="21" style="39" customWidth="1"/>
    <col min="11" max="11" width="12.75" style="65" customWidth="1"/>
    <col min="12" max="12" width="11.25" style="67" customWidth="1"/>
    <col min="13" max="13" width="3.75" style="21" customWidth="1"/>
    <col min="14" max="14" width="14" style="40" customWidth="1"/>
    <col min="15" max="15" width="16.75" style="69" customWidth="1"/>
    <col min="16" max="16" width="16.75" style="42" customWidth="1"/>
    <col min="17" max="17" width="16.5" style="84" customWidth="1"/>
    <col min="18" max="18" width="14.5" style="4" customWidth="1"/>
    <col min="19" max="19" width="30.25" style="4" customWidth="1"/>
    <col min="20" max="16384" width="10.75" style="4"/>
  </cols>
  <sheetData>
    <row r="1" spans="1:18" s="64" customFormat="1" ht="28" customHeight="1">
      <c r="A1" s="114" t="s">
        <v>10</v>
      </c>
      <c r="B1" s="115" t="s">
        <v>33</v>
      </c>
      <c r="C1" s="116" t="s">
        <v>27</v>
      </c>
      <c r="D1" s="115" t="s">
        <v>28</v>
      </c>
      <c r="E1" s="116" t="s">
        <v>6</v>
      </c>
      <c r="F1" s="115" t="s">
        <v>42</v>
      </c>
      <c r="G1" s="117" t="s">
        <v>7</v>
      </c>
      <c r="H1" s="118"/>
      <c r="I1" s="119" t="s">
        <v>10</v>
      </c>
      <c r="J1" s="116" t="s">
        <v>20</v>
      </c>
      <c r="K1" s="115" t="s">
        <v>37</v>
      </c>
      <c r="L1" s="117" t="s">
        <v>7</v>
      </c>
      <c r="M1" s="118"/>
      <c r="N1" s="120" t="s">
        <v>11</v>
      </c>
      <c r="O1" s="115" t="s">
        <v>7</v>
      </c>
      <c r="P1" s="116" t="s">
        <v>35</v>
      </c>
      <c r="Q1" s="116" t="s">
        <v>12</v>
      </c>
    </row>
    <row r="2" spans="1:18">
      <c r="A2" s="38">
        <v>46160</v>
      </c>
      <c r="B2" s="65" t="str">
        <f>IFERROR(_xlfn.XLOOKUP(C2,'BD Clients'!B:B,'BD Clients'!A:A),"")</f>
        <v/>
      </c>
      <c r="C2" s="39" t="s">
        <v>49</v>
      </c>
      <c r="D2" s="23" t="e">
        <f>IF(C2="","",_xlfn.XLOOKUP(C2,'BD Clients'!$B:$B,'BD Clients'!$C:$C))</f>
        <v>#N/A</v>
      </c>
      <c r="E2" s="39" t="s">
        <v>15</v>
      </c>
      <c r="F2" s="65" t="str" cm="1">
        <f t="array" ref="F2">IF(E2="","",_xlfn.XLOOKUP(E2,Tableau2[[#All],[Prestation]],Tableau2[[#All],[ID Prest.]]))</f>
        <v>Prest 1</v>
      </c>
      <c r="G2" s="61" cm="1">
        <f t="array" ref="G2">INDEX(BD_Prestation_Prix!E:E, MATCH(1, (BD_Prestation_Prix!A:A=F2) * (BD_Prestation_Prix!C:C&lt;=A2) * (BD_Prestation_Prix!C:C=_xlfn.MAXIFS(BD_Prestation_Prix!C:C, BD_Prestation_Prix!A:A, F2, BD_Prestation_Prix!C:C, "&lt;="&amp;A2)), 0))</f>
        <v>40</v>
      </c>
      <c r="I2" s="66">
        <f t="shared" ref="I2:I33" si="0">IF(A2="","",A2)</f>
        <v>46160</v>
      </c>
      <c r="J2" s="62"/>
      <c r="K2" s="65" t="str" cm="1">
        <f t="array" ref="K2">IF(J2="","",_xlfn.XLOOKUP(J2,Tableau3[[#All],[Préstation Suppl.]],Tableau3[[#All],[ID Supl.]],))</f>
        <v/>
      </c>
      <c r="L2" s="61" cm="1">
        <f t="array" ref="L2">INDEX(BD_Prestation_Prix!K:K, MATCH(1, (BD_Prestation_Prix!G:G=K2) * (BD_Prestation_Prix!I:I&lt;=I2) * (BD_Prestation_Prix!I:I=_xlfn.MAXIFS(BD_Prestation_Prix!I:I, BD_Prestation_Prix!G:G,K2, BD_Prestation_Prix!I:I, "&lt;="&amp;I2)), 0))</f>
        <v>0</v>
      </c>
      <c r="O2" s="68">
        <f t="shared" ref="O2:O33" si="1">IFERROR(SUM(G2,L2)-N2*SUM(G2,L2),"")</f>
        <v>40</v>
      </c>
      <c r="P2" s="41">
        <v>30</v>
      </c>
      <c r="Q2" s="84" t="s">
        <v>50</v>
      </c>
    </row>
    <row r="3" spans="1:18">
      <c r="A3" s="38">
        <v>46167</v>
      </c>
      <c r="B3" s="65" t="str">
        <f>IFERROR(_xlfn.XLOOKUP(C3,'BD Clients'!B:B,'BD Clients'!A:A),"")</f>
        <v/>
      </c>
      <c r="C3" s="39" t="s">
        <v>52</v>
      </c>
      <c r="D3" s="23" t="e">
        <f>IF(C3="","",_xlfn.XLOOKUP(C3,'BD Clients'!$B:$B,'BD Clients'!$C:$C))</f>
        <v>#N/A</v>
      </c>
      <c r="E3" s="39" t="s">
        <v>16</v>
      </c>
      <c r="F3" s="65" t="str" cm="1">
        <f t="array" ref="F3">IF(E3="","",_xlfn.XLOOKUP(E3,Tableau2[[#All],[Prestation]],Tableau2[[#All],[ID Prest.]]))</f>
        <v>Prest 4</v>
      </c>
      <c r="G3" s="61" cm="1">
        <f t="array" ref="G3">INDEX(BD_Prestation_Prix!E:E, MATCH(1, (BD_Prestation_Prix!A:A=F3) * (BD_Prestation_Prix!C:C&lt;=A3) * (BD_Prestation_Prix!C:C=_xlfn.MAXIFS(BD_Prestation_Prix!C:C, BD_Prestation_Prix!A:A, F3, BD_Prestation_Prix!C:C, "&lt;="&amp;A3)), 0))</f>
        <v>50</v>
      </c>
      <c r="I3" s="66">
        <f t="shared" si="0"/>
        <v>46167</v>
      </c>
      <c r="J3" s="62"/>
      <c r="K3" s="65" t="str" cm="1">
        <f t="array" ref="K3">IF(J3="","",_xlfn.XLOOKUP(J3,Tableau3[[#All],[Préstation Suppl.]],Tableau3[[#All],[ID Supl.]],))</f>
        <v/>
      </c>
      <c r="L3" s="61" cm="1">
        <f t="array" ref="L3">INDEX(BD_Prestation_Prix!K:K, MATCH(1, (BD_Prestation_Prix!G:G=K3) * (BD_Prestation_Prix!I:I&lt;=I3) * (BD_Prestation_Prix!I:I=_xlfn.MAXIFS(BD_Prestation_Prix!I:I, BD_Prestation_Prix!G:G,K3, BD_Prestation_Prix!I:I, "&lt;="&amp;I3)), 0))</f>
        <v>0</v>
      </c>
      <c r="O3" s="68">
        <f t="shared" si="1"/>
        <v>50</v>
      </c>
      <c r="P3" s="41">
        <v>100</v>
      </c>
      <c r="Q3" s="84" t="s">
        <v>87</v>
      </c>
    </row>
    <row r="4" spans="1:18">
      <c r="A4" s="38">
        <v>46170</v>
      </c>
      <c r="B4" s="65" t="str">
        <f>IFERROR(_xlfn.XLOOKUP(C4,'BD Clients'!B:B,'BD Clients'!A:A),"")</f>
        <v/>
      </c>
      <c r="C4" s="39" t="s">
        <v>47</v>
      </c>
      <c r="D4" s="23" t="e">
        <f>IF(C4="","",_xlfn.XLOOKUP(C4,'BD Clients'!$B:$B,'BD Clients'!$C:$C))</f>
        <v>#N/A</v>
      </c>
      <c r="E4" s="39" t="s">
        <v>16</v>
      </c>
      <c r="F4" s="65" t="str" cm="1">
        <f t="array" ref="F4">IF(E4="","",_xlfn.XLOOKUP(E4,Tableau2[[#All],[Prestation]],Tableau2[[#All],[ID Prest.]]))</f>
        <v>Prest 4</v>
      </c>
      <c r="G4" s="61" cm="1">
        <f t="array" ref="G4">INDEX(BD_Prestation_Prix!E:E, MATCH(1, (BD_Prestation_Prix!A:A=F4) * (BD_Prestation_Prix!C:C&lt;=A4) * (BD_Prestation_Prix!C:C=_xlfn.MAXIFS(BD_Prestation_Prix!C:C, BD_Prestation_Prix!A:A, F4, BD_Prestation_Prix!C:C, "&lt;="&amp;A4)), 0))</f>
        <v>50</v>
      </c>
      <c r="I4" s="66">
        <f t="shared" si="0"/>
        <v>46170</v>
      </c>
      <c r="J4" s="62"/>
      <c r="K4" s="65" t="str" cm="1">
        <f t="array" ref="K4">IF(J4="","",_xlfn.XLOOKUP(J4,Tableau3[[#All],[Préstation Suppl.]],Tableau3[[#All],[ID Supl.]],))</f>
        <v/>
      </c>
      <c r="L4" s="61" cm="1">
        <f t="array" ref="L4">INDEX(BD_Prestation_Prix!K:K, MATCH(1, (BD_Prestation_Prix!G:G=K4) * (BD_Prestation_Prix!I:I&lt;=I4) * (BD_Prestation_Prix!I:I=_xlfn.MAXIFS(BD_Prestation_Prix!I:I, BD_Prestation_Prix!G:G,K4, BD_Prestation_Prix!I:I, "&lt;="&amp;I4)), 0))</f>
        <v>0</v>
      </c>
      <c r="O4" s="68">
        <f t="shared" si="1"/>
        <v>50</v>
      </c>
      <c r="P4" s="41">
        <v>50</v>
      </c>
      <c r="Q4" s="84" t="s">
        <v>51</v>
      </c>
    </row>
    <row r="5" spans="1:18">
      <c r="A5" s="38">
        <v>46183</v>
      </c>
      <c r="B5" s="65" t="str">
        <f>IFERROR(_xlfn.XLOOKUP(C5,'BD Clients'!B:B,'BD Clients'!A:A),"")</f>
        <v/>
      </c>
      <c r="C5" s="39" t="s">
        <v>36</v>
      </c>
      <c r="D5" s="23" t="e">
        <f>IF(C5="","",_xlfn.XLOOKUP(C5,'BD Clients'!$B:$B,'BD Clients'!$C:$C))</f>
        <v>#N/A</v>
      </c>
      <c r="E5" s="39" t="s">
        <v>16</v>
      </c>
      <c r="F5" s="65" t="str" cm="1">
        <f t="array" ref="F5">IF(E5="","",_xlfn.XLOOKUP(E5,Tableau2[[#All],[Prestation]],Tableau2[[#All],[ID Prest.]]))</f>
        <v>Prest 4</v>
      </c>
      <c r="G5" s="61" cm="1">
        <f t="array" ref="G5">INDEX(BD_Prestation_Prix!E:E, MATCH(1, (BD_Prestation_Prix!A:A=F5) * (BD_Prestation_Prix!C:C&lt;=A5) * (BD_Prestation_Prix!C:C=_xlfn.MAXIFS(BD_Prestation_Prix!C:C, BD_Prestation_Prix!A:A, F5, BD_Prestation_Prix!C:C, "&lt;="&amp;A5)), 0))</f>
        <v>50</v>
      </c>
      <c r="I5" s="66">
        <f t="shared" si="0"/>
        <v>46183</v>
      </c>
      <c r="J5" s="62"/>
      <c r="K5" s="65" t="str" cm="1">
        <f t="array" ref="K5">IF(J5="","",_xlfn.XLOOKUP(J5,Tableau3[[#All],[Préstation Suppl.]],Tableau3[[#All],[ID Supl.]],))</f>
        <v/>
      </c>
      <c r="L5" s="61" cm="1">
        <f t="array" ref="L5">INDEX(BD_Prestation_Prix!K:K, MATCH(1, (BD_Prestation_Prix!G:G=K5) * (BD_Prestation_Prix!I:I&lt;=I5) * (BD_Prestation_Prix!I:I=_xlfn.MAXIFS(BD_Prestation_Prix!I:I, BD_Prestation_Prix!G:G,K5, BD_Prestation_Prix!I:I, "&lt;="&amp;I5)), 0))</f>
        <v>0</v>
      </c>
      <c r="O5" s="68">
        <f t="shared" si="1"/>
        <v>50</v>
      </c>
      <c r="P5" s="41">
        <v>55</v>
      </c>
      <c r="Q5" s="84" t="s">
        <v>50</v>
      </c>
    </row>
    <row r="6" spans="1:18">
      <c r="A6" s="38">
        <v>46183</v>
      </c>
      <c r="B6" s="65" t="str">
        <f>IFERROR(_xlfn.XLOOKUP(C6,'BD Clients'!B:B,'BD Clients'!A:A),"")</f>
        <v/>
      </c>
      <c r="C6" s="39" t="s">
        <v>48</v>
      </c>
      <c r="D6" s="23" t="e">
        <f>IF(C6="","",_xlfn.XLOOKUP(C6,'BD Clients'!$B:$B,'BD Clients'!$C:$C))</f>
        <v>#N/A</v>
      </c>
      <c r="E6" s="39" t="s">
        <v>15</v>
      </c>
      <c r="F6" s="65" t="str" cm="1">
        <f t="array" ref="F6">IF(E6="","",_xlfn.XLOOKUP(E6,Tableau2[[#All],[Prestation]],Tableau2[[#All],[ID Prest.]]))</f>
        <v>Prest 1</v>
      </c>
      <c r="G6" s="61" cm="1">
        <f t="array" ref="G6">INDEX(BD_Prestation_Prix!E:E, MATCH(1, (BD_Prestation_Prix!A:A=F6) * (BD_Prestation_Prix!C:C&lt;=A6) * (BD_Prestation_Prix!C:C=_xlfn.MAXIFS(BD_Prestation_Prix!C:C, BD_Prestation_Prix!A:A, F6, BD_Prestation_Prix!C:C, "&lt;="&amp;A6)), 0))</f>
        <v>40</v>
      </c>
      <c r="I6" s="66">
        <f t="shared" si="0"/>
        <v>46183</v>
      </c>
      <c r="J6" s="62"/>
      <c r="K6" s="65" t="str" cm="1">
        <f t="array" ref="K6">IF(J6="","",_xlfn.XLOOKUP(J6,Tableau3[[#All],[Préstation Suppl.]],Tableau3[[#All],[ID Supl.]],))</f>
        <v/>
      </c>
      <c r="L6" s="61" cm="1">
        <f t="array" ref="L6">INDEX(BD_Prestation_Prix!K:K, MATCH(1, (BD_Prestation_Prix!G:G=K6) * (BD_Prestation_Prix!I:I&lt;=I6) * (BD_Prestation_Prix!I:I=_xlfn.MAXIFS(BD_Prestation_Prix!I:I, BD_Prestation_Prix!G:G,K6, BD_Prestation_Prix!I:I, "&lt;="&amp;I6)), 0))</f>
        <v>0</v>
      </c>
      <c r="O6" s="68">
        <f t="shared" si="1"/>
        <v>40</v>
      </c>
      <c r="P6" s="41">
        <v>40</v>
      </c>
      <c r="Q6" s="84" t="s">
        <v>50</v>
      </c>
      <c r="R6" s="14"/>
    </row>
    <row r="7" spans="1:18">
      <c r="A7" s="38">
        <v>46185</v>
      </c>
      <c r="B7" s="65" t="str">
        <f>IFERROR(_xlfn.XLOOKUP(C7,'BD Clients'!B:B,'BD Clients'!A:A),"")</f>
        <v/>
      </c>
      <c r="C7" s="39" t="s">
        <v>46</v>
      </c>
      <c r="D7" s="23" t="e">
        <f>IF(C7="","",_xlfn.XLOOKUP(C7,'BD Clients'!$B:$B,'BD Clients'!$C:$C))</f>
        <v>#N/A</v>
      </c>
      <c r="E7" s="39" t="s">
        <v>43</v>
      </c>
      <c r="F7" s="65" t="str" cm="1">
        <f t="array" ref="F7">IF(E7="","",_xlfn.XLOOKUP(E7,Tableau2[[#All],[Prestation]],Tableau2[[#All],[ID Prest.]]))</f>
        <v>Prest 7</v>
      </c>
      <c r="G7" s="61" cm="1">
        <f t="array" ref="G7">INDEX(BD_Prestation_Prix!E:E, MATCH(1, (BD_Prestation_Prix!A:A=F7) * (BD_Prestation_Prix!C:C&lt;=A7) * (BD_Prestation_Prix!C:C=_xlfn.MAXIFS(BD_Prestation_Prix!C:C, BD_Prestation_Prix!A:A, F7, BD_Prestation_Prix!C:C, "&lt;="&amp;A7)), 0))</f>
        <v>15</v>
      </c>
      <c r="I7" s="66">
        <f t="shared" si="0"/>
        <v>46185</v>
      </c>
      <c r="J7" s="62"/>
      <c r="K7" s="65" t="str" cm="1">
        <f t="array" ref="K7">IF(J7="","",_xlfn.XLOOKUP(J7,Tableau3[[#All],[Préstation Suppl.]],Tableau3[[#All],[ID Supl.]],))</f>
        <v/>
      </c>
      <c r="L7" s="61" cm="1">
        <f t="array" ref="L7">INDEX(BD_Prestation_Prix!K:K, MATCH(1, (BD_Prestation_Prix!G:G=K7) * (BD_Prestation_Prix!I:I&lt;=I7) * (BD_Prestation_Prix!I:I=_xlfn.MAXIFS(BD_Prestation_Prix!I:I, BD_Prestation_Prix!G:G,K7, BD_Prestation_Prix!I:I, "&lt;="&amp;I7)), 0))</f>
        <v>0</v>
      </c>
      <c r="O7" s="68">
        <f t="shared" si="1"/>
        <v>15</v>
      </c>
      <c r="P7" s="41">
        <v>20</v>
      </c>
      <c r="Q7" s="84" t="s">
        <v>50</v>
      </c>
    </row>
    <row r="8" spans="1:18">
      <c r="A8" s="38">
        <v>46202</v>
      </c>
      <c r="B8" s="65" t="str">
        <f>IFERROR(_xlfn.XLOOKUP(C8,'BD Clients'!B:B,'BD Clients'!A:A),"")</f>
        <v/>
      </c>
      <c r="C8" s="39" t="s">
        <v>48</v>
      </c>
      <c r="D8" s="23" t="e">
        <f>IF(C8="","",_xlfn.XLOOKUP(C8,'BD Clients'!$B:$B,'BD Clients'!$C:$C))</f>
        <v>#N/A</v>
      </c>
      <c r="E8" s="39" t="s">
        <v>43</v>
      </c>
      <c r="F8" s="65" t="str" cm="1">
        <f t="array" ref="F8">IF(E8="","",_xlfn.XLOOKUP(E8,Tableau2[[#All],[Prestation]],Tableau2[[#All],[ID Prest.]]))</f>
        <v>Prest 7</v>
      </c>
      <c r="G8" s="61" cm="1">
        <f t="array" ref="G8">INDEX(BD_Prestation_Prix!E:E, MATCH(1, (BD_Prestation_Prix!A:A=F8) * (BD_Prestation_Prix!C:C&lt;=A8) * (BD_Prestation_Prix!C:C=_xlfn.MAXIFS(BD_Prestation_Prix!C:C, BD_Prestation_Prix!A:A, F8, BD_Prestation_Prix!C:C, "&lt;="&amp;A8)), 0))</f>
        <v>15</v>
      </c>
      <c r="I8" s="66">
        <f t="shared" si="0"/>
        <v>46202</v>
      </c>
      <c r="J8" s="62"/>
      <c r="K8" s="65" t="str" cm="1">
        <f t="array" ref="K8">IF(J8="","",_xlfn.XLOOKUP(J8,Tableau3[[#All],[Préstation Suppl.]],Tableau3[[#All],[ID Supl.]],))</f>
        <v/>
      </c>
      <c r="L8" s="61" cm="1">
        <f t="array" ref="L8">INDEX(BD_Prestation_Prix!K:K, MATCH(1, (BD_Prestation_Prix!G:G=K8) * (BD_Prestation_Prix!I:I&lt;=I8) * (BD_Prestation_Prix!I:I=_xlfn.MAXIFS(BD_Prestation_Prix!I:I, BD_Prestation_Prix!G:G,K8, BD_Prestation_Prix!I:I, "&lt;="&amp;I8)), 0))</f>
        <v>0</v>
      </c>
      <c r="O8" s="68">
        <f t="shared" si="1"/>
        <v>15</v>
      </c>
      <c r="P8" s="41">
        <v>0</v>
      </c>
      <c r="Q8" s="84" t="s">
        <v>90</v>
      </c>
    </row>
    <row r="9" spans="1:18">
      <c r="B9" s="65" t="str">
        <f>IFERROR(_xlfn.XLOOKUP(C9,'BD Clients'!B:B,'BD Clients'!A:A),"")</f>
        <v/>
      </c>
      <c r="C9" s="39" t="s">
        <v>34</v>
      </c>
      <c r="D9" s="23" t="str">
        <f>IF(C9="","",_xlfn.XLOOKUP(C9,'BD Clients'!$B:$B,'BD Clients'!$C:$C))</f>
        <v/>
      </c>
      <c r="F9" s="65" t="str" cm="1">
        <f t="array" ref="F9">IF(E9="","",_xlfn.XLOOKUP(E9,Tableau2[[#All],[Prestation]],Tableau2[[#All],[ID Prest.]]))</f>
        <v/>
      </c>
      <c r="G9" s="61" cm="1">
        <f t="array" ref="G9">INDEX(BD_Prestation_Prix!E:E, MATCH(1, (BD_Prestation_Prix!A:A=F9) * (BD_Prestation_Prix!C:C&lt;=A9) * (BD_Prestation_Prix!C:C=_xlfn.MAXIFS(BD_Prestation_Prix!C:C, BD_Prestation_Prix!A:A, F9, BD_Prestation_Prix!C:C, "&lt;="&amp;A9)), 0))</f>
        <v>0</v>
      </c>
      <c r="I9" s="66" t="str">
        <f t="shared" si="0"/>
        <v/>
      </c>
      <c r="J9" s="62"/>
      <c r="K9" s="65" t="str" cm="1">
        <f t="array" ref="K9">IF(J9="","",_xlfn.XLOOKUP(J9,Tableau3[[#All],[Préstation Suppl.]],Tableau3[[#All],[ID Supl.]],))</f>
        <v/>
      </c>
      <c r="L9" s="61" cm="1">
        <f t="array" ref="L9">INDEX(BD_Prestation_Prix!K:K, MATCH(1, (BD_Prestation_Prix!G:G=K9) * (BD_Prestation_Prix!I:I&lt;=I9) * (BD_Prestation_Prix!I:I=_xlfn.MAXIFS(BD_Prestation_Prix!I:I, BD_Prestation_Prix!G:G,K9, BD_Prestation_Prix!I:I, "&lt;="&amp;I9)), 0))</f>
        <v>0</v>
      </c>
      <c r="O9" s="68">
        <f t="shared" si="1"/>
        <v>0</v>
      </c>
      <c r="P9" s="41" t="str">
        <f t="shared" ref="P9:P39" si="2">IF(Q9&lt;&gt;"",O9,"")</f>
        <v/>
      </c>
    </row>
    <row r="10" spans="1:18">
      <c r="B10" s="65" t="str">
        <f>IFERROR(_xlfn.XLOOKUP(C10,'BD Clients'!B:B,'BD Clients'!A:A),"")</f>
        <v/>
      </c>
      <c r="C10" s="39" t="s">
        <v>34</v>
      </c>
      <c r="D10" s="23" t="str">
        <f>IF(C10="","",_xlfn.XLOOKUP(C10,'BD Clients'!$B:$B,'BD Clients'!$C:$C))</f>
        <v/>
      </c>
      <c r="F10" s="65" t="str" cm="1">
        <f t="array" ref="F10">IF(E10="","",_xlfn.XLOOKUP(E10,Tableau2[[#All],[Prestation]],Tableau2[[#All],[ID Prest.]]))</f>
        <v/>
      </c>
      <c r="G10" s="61" cm="1">
        <f t="array" ref="G10">INDEX(BD_Prestation_Prix!E:E, MATCH(1, (BD_Prestation_Prix!A:A=F10) * (BD_Prestation_Prix!C:C&lt;=A10) * (BD_Prestation_Prix!C:C=_xlfn.MAXIFS(BD_Prestation_Prix!C:C, BD_Prestation_Prix!A:A, F10, BD_Prestation_Prix!C:C, "&lt;="&amp;A10)), 0))</f>
        <v>0</v>
      </c>
      <c r="I10" s="66" t="str">
        <f t="shared" si="0"/>
        <v/>
      </c>
      <c r="J10" s="62"/>
      <c r="K10" s="65" t="str" cm="1">
        <f t="array" ref="K10">IF(J10="","",_xlfn.XLOOKUP(J10,Tableau3[[#All],[Préstation Suppl.]],Tableau3[[#All],[ID Supl.]],))</f>
        <v/>
      </c>
      <c r="L10" s="61" cm="1">
        <f t="array" ref="L10">INDEX(BD_Prestation_Prix!K:K, MATCH(1, (BD_Prestation_Prix!G:G=K10) * (BD_Prestation_Prix!I:I&lt;=I10) * (BD_Prestation_Prix!I:I=_xlfn.MAXIFS(BD_Prestation_Prix!I:I, BD_Prestation_Prix!G:G,K10, BD_Prestation_Prix!I:I, "&lt;="&amp;I10)), 0))</f>
        <v>0</v>
      </c>
      <c r="O10" s="68">
        <f t="shared" si="1"/>
        <v>0</v>
      </c>
      <c r="P10" s="41" t="str">
        <f t="shared" si="2"/>
        <v/>
      </c>
    </row>
    <row r="11" spans="1:18">
      <c r="B11" s="65" t="str">
        <f>IFERROR(_xlfn.XLOOKUP(C11,'BD Clients'!B:B,'BD Clients'!A:A),"")</f>
        <v/>
      </c>
      <c r="C11" s="39" t="s">
        <v>34</v>
      </c>
      <c r="D11" s="23" t="str">
        <f>IF(C11="","",_xlfn.XLOOKUP(C11,'BD Clients'!$B:$B,'BD Clients'!$C:$C))</f>
        <v/>
      </c>
      <c r="F11" s="65" t="str" cm="1">
        <f t="array" ref="F11">IF(E11="","",_xlfn.XLOOKUP(E11,Tableau2[[#All],[Prestation]],Tableau2[[#All],[ID Prest.]]))</f>
        <v/>
      </c>
      <c r="G11" s="61" cm="1">
        <f t="array" ref="G11">INDEX(BD_Prestation_Prix!E:E, MATCH(1, (BD_Prestation_Prix!A:A=F11) * (BD_Prestation_Prix!C:C&lt;=A11) * (BD_Prestation_Prix!C:C=_xlfn.MAXIFS(BD_Prestation_Prix!C:C, BD_Prestation_Prix!A:A, F11, BD_Prestation_Prix!C:C, "&lt;="&amp;A11)), 0))</f>
        <v>0</v>
      </c>
      <c r="I11" s="66" t="str">
        <f t="shared" si="0"/>
        <v/>
      </c>
      <c r="J11" s="62"/>
      <c r="K11" s="65" t="str" cm="1">
        <f t="array" ref="K11">IF(J11="","",_xlfn.XLOOKUP(J11,Tableau3[[#All],[Préstation Suppl.]],Tableau3[[#All],[ID Supl.]],))</f>
        <v/>
      </c>
      <c r="L11" s="61" cm="1">
        <f t="array" ref="L11">INDEX(BD_Prestation_Prix!K:K, MATCH(1, (BD_Prestation_Prix!G:G=K11) * (BD_Prestation_Prix!I:I&lt;=I11) * (BD_Prestation_Prix!I:I=_xlfn.MAXIFS(BD_Prestation_Prix!I:I, BD_Prestation_Prix!G:G,K11, BD_Prestation_Prix!I:I, "&lt;="&amp;I11)), 0))</f>
        <v>0</v>
      </c>
      <c r="O11" s="68">
        <f t="shared" si="1"/>
        <v>0</v>
      </c>
      <c r="P11" s="41" t="str">
        <f t="shared" si="2"/>
        <v/>
      </c>
    </row>
    <row r="12" spans="1:18">
      <c r="B12" s="65" t="str">
        <f>IFERROR(_xlfn.XLOOKUP(C12,'BD Clients'!B:B,'BD Clients'!A:A),"")</f>
        <v/>
      </c>
      <c r="C12" s="39" t="s">
        <v>34</v>
      </c>
      <c r="D12" s="23" t="str">
        <f>IF(C12="","",_xlfn.XLOOKUP(C12,'BD Clients'!$B:$B,'BD Clients'!$C:$C))</f>
        <v/>
      </c>
      <c r="F12" s="65" t="str" cm="1">
        <f t="array" ref="F12">IF(E12="","",_xlfn.XLOOKUP(E12,Tableau2[[#All],[Prestation]],Tableau2[[#All],[ID Prest.]]))</f>
        <v/>
      </c>
      <c r="G12" s="61" cm="1">
        <f t="array" ref="G12">INDEX(BD_Prestation_Prix!E:E, MATCH(1, (BD_Prestation_Prix!A:A=F12) * (BD_Prestation_Prix!C:C&lt;=A12) * (BD_Prestation_Prix!C:C=_xlfn.MAXIFS(BD_Prestation_Prix!C:C, BD_Prestation_Prix!A:A, F12, BD_Prestation_Prix!C:C, "&lt;="&amp;A12)), 0))</f>
        <v>0</v>
      </c>
      <c r="I12" s="66" t="str">
        <f t="shared" si="0"/>
        <v/>
      </c>
      <c r="J12" s="62"/>
      <c r="K12" s="65" t="str" cm="1">
        <f t="array" ref="K12">IF(J12="","",_xlfn.XLOOKUP(J12,Tableau3[[#All],[Préstation Suppl.]],Tableau3[[#All],[ID Supl.]],))</f>
        <v/>
      </c>
      <c r="L12" s="61" cm="1">
        <f t="array" ref="L12">INDEX(BD_Prestation_Prix!K:K, MATCH(1, (BD_Prestation_Prix!G:G=K12) * (BD_Prestation_Prix!I:I&lt;=I12) * (BD_Prestation_Prix!I:I=_xlfn.MAXIFS(BD_Prestation_Prix!I:I, BD_Prestation_Prix!G:G,K12, BD_Prestation_Prix!I:I, "&lt;="&amp;I12)), 0))</f>
        <v>0</v>
      </c>
      <c r="O12" s="68">
        <f t="shared" si="1"/>
        <v>0</v>
      </c>
      <c r="P12" s="41" t="str">
        <f t="shared" si="2"/>
        <v/>
      </c>
    </row>
    <row r="13" spans="1:18">
      <c r="B13" s="65" t="str">
        <f>IFERROR(_xlfn.XLOOKUP(C13,'BD Clients'!B:B,'BD Clients'!A:A),"")</f>
        <v/>
      </c>
      <c r="C13" s="39" t="s">
        <v>34</v>
      </c>
      <c r="D13" s="23" t="str">
        <f>IF(C13="","",_xlfn.XLOOKUP(C13,'BD Clients'!$B:$B,'BD Clients'!$C:$C))</f>
        <v/>
      </c>
      <c r="F13" s="65" t="str" cm="1">
        <f t="array" ref="F13">IF(E13="","",_xlfn.XLOOKUP(E13,Tableau2[[#All],[Prestation]],Tableau2[[#All],[ID Prest.]]))</f>
        <v/>
      </c>
      <c r="G13" s="61" cm="1">
        <f t="array" ref="G13">INDEX(BD_Prestation_Prix!E:E, MATCH(1, (BD_Prestation_Prix!A:A=F13) * (BD_Prestation_Prix!C:C&lt;=A13) * (BD_Prestation_Prix!C:C=_xlfn.MAXIFS(BD_Prestation_Prix!C:C, BD_Prestation_Prix!A:A, F13, BD_Prestation_Prix!C:C, "&lt;="&amp;A13)), 0))</f>
        <v>0</v>
      </c>
      <c r="I13" s="66" t="str">
        <f t="shared" si="0"/>
        <v/>
      </c>
      <c r="J13" s="62"/>
      <c r="K13" s="65" t="str" cm="1">
        <f t="array" ref="K13">IF(J13="","",_xlfn.XLOOKUP(J13,Tableau3[[#All],[Préstation Suppl.]],Tableau3[[#All],[ID Supl.]],))</f>
        <v/>
      </c>
      <c r="L13" s="61" cm="1">
        <f t="array" ref="L13">INDEX(BD_Prestation_Prix!K:K, MATCH(1, (BD_Prestation_Prix!G:G=K13) * (BD_Prestation_Prix!I:I&lt;=I13) * (BD_Prestation_Prix!I:I=_xlfn.MAXIFS(BD_Prestation_Prix!I:I, BD_Prestation_Prix!G:G,K13, BD_Prestation_Prix!I:I, "&lt;="&amp;I13)), 0))</f>
        <v>0</v>
      </c>
      <c r="O13" s="68">
        <f t="shared" si="1"/>
        <v>0</v>
      </c>
      <c r="P13" s="41" t="str">
        <f t="shared" si="2"/>
        <v/>
      </c>
    </row>
    <row r="14" spans="1:18">
      <c r="B14" s="65" t="str">
        <f>IFERROR(_xlfn.XLOOKUP(C14,'BD Clients'!B:B,'BD Clients'!A:A),"")</f>
        <v/>
      </c>
      <c r="C14" s="39" t="s">
        <v>34</v>
      </c>
      <c r="D14" s="23" t="str">
        <f>IF(C14="","",_xlfn.XLOOKUP(C14,'BD Clients'!$B:$B,'BD Clients'!$C:$C))</f>
        <v/>
      </c>
      <c r="F14" s="65" t="str" cm="1">
        <f t="array" ref="F14">IF(E14="","",_xlfn.XLOOKUP(E14,Tableau2[[#All],[Prestation]],Tableau2[[#All],[ID Prest.]]))</f>
        <v/>
      </c>
      <c r="G14" s="61" cm="1">
        <f t="array" ref="G14">INDEX(BD_Prestation_Prix!E:E, MATCH(1, (BD_Prestation_Prix!A:A=F14) * (BD_Prestation_Prix!C:C&lt;=A14) * (BD_Prestation_Prix!C:C=_xlfn.MAXIFS(BD_Prestation_Prix!C:C, BD_Prestation_Prix!A:A, F14, BD_Prestation_Prix!C:C, "&lt;="&amp;A14)), 0))</f>
        <v>0</v>
      </c>
      <c r="I14" s="66" t="str">
        <f t="shared" si="0"/>
        <v/>
      </c>
      <c r="J14" s="62"/>
      <c r="K14" s="65" t="str" cm="1">
        <f t="array" ref="K14">IF(J14="","",_xlfn.XLOOKUP(J14,Tableau3[[#All],[Préstation Suppl.]],Tableau3[[#All],[ID Supl.]],))</f>
        <v/>
      </c>
      <c r="L14" s="61" cm="1">
        <f t="array" ref="L14">INDEX(BD_Prestation_Prix!K:K, MATCH(1, (BD_Prestation_Prix!G:G=K14) * (BD_Prestation_Prix!I:I&lt;=I14) * (BD_Prestation_Prix!I:I=_xlfn.MAXIFS(BD_Prestation_Prix!I:I, BD_Prestation_Prix!G:G,K14, BD_Prestation_Prix!I:I, "&lt;="&amp;I14)), 0))</f>
        <v>0</v>
      </c>
      <c r="O14" s="68">
        <f t="shared" si="1"/>
        <v>0</v>
      </c>
      <c r="P14" s="41" t="str">
        <f t="shared" si="2"/>
        <v/>
      </c>
    </row>
    <row r="15" spans="1:18">
      <c r="B15" s="65" t="str">
        <f>IFERROR(_xlfn.XLOOKUP(C15,'BD Clients'!B:B,'BD Clients'!A:A),"")</f>
        <v/>
      </c>
      <c r="C15" s="39" t="s">
        <v>34</v>
      </c>
      <c r="D15" s="23" t="str">
        <f>IF(C15="","",_xlfn.XLOOKUP(C15,'BD Clients'!$B:$B,'BD Clients'!$C:$C))</f>
        <v/>
      </c>
      <c r="F15" s="65" t="str" cm="1">
        <f t="array" ref="F15">IF(E15="","",_xlfn.XLOOKUP(E15,Tableau2[[#All],[Prestation]],Tableau2[[#All],[ID Prest.]]))</f>
        <v/>
      </c>
      <c r="G15" s="61" cm="1">
        <f t="array" ref="G15">INDEX(BD_Prestation_Prix!E:E, MATCH(1, (BD_Prestation_Prix!A:A=F15) * (BD_Prestation_Prix!C:C&lt;=A15) * (BD_Prestation_Prix!C:C=_xlfn.MAXIFS(BD_Prestation_Prix!C:C, BD_Prestation_Prix!A:A, F15, BD_Prestation_Prix!C:C, "&lt;="&amp;A15)), 0))</f>
        <v>0</v>
      </c>
      <c r="I15" s="66" t="str">
        <f t="shared" si="0"/>
        <v/>
      </c>
      <c r="J15" s="62"/>
      <c r="K15" s="65" t="str" cm="1">
        <f t="array" ref="K15">IF(J15="","",_xlfn.XLOOKUP(J15,Tableau3[[#All],[Préstation Suppl.]],Tableau3[[#All],[ID Supl.]],))</f>
        <v/>
      </c>
      <c r="L15" s="61" cm="1">
        <f t="array" ref="L15">INDEX(BD_Prestation_Prix!K:K, MATCH(1, (BD_Prestation_Prix!G:G=K15) * (BD_Prestation_Prix!I:I&lt;=I15) * (BD_Prestation_Prix!I:I=_xlfn.MAXIFS(BD_Prestation_Prix!I:I, BD_Prestation_Prix!G:G,K15, BD_Prestation_Prix!I:I, "&lt;="&amp;I15)), 0))</f>
        <v>0</v>
      </c>
      <c r="O15" s="68">
        <f t="shared" si="1"/>
        <v>0</v>
      </c>
      <c r="P15" s="41" t="str">
        <f t="shared" si="2"/>
        <v/>
      </c>
    </row>
    <row r="16" spans="1:18">
      <c r="B16" s="65" t="str">
        <f>IFERROR(_xlfn.XLOOKUP(C16,'BD Clients'!B:B,'BD Clients'!A:A),"")</f>
        <v/>
      </c>
      <c r="C16" s="39" t="s">
        <v>34</v>
      </c>
      <c r="D16" s="23" t="str">
        <f>IF(C16="","",_xlfn.XLOOKUP(C16,'BD Clients'!$B:$B,'BD Clients'!$C:$C))</f>
        <v/>
      </c>
      <c r="F16" s="65" t="str" cm="1">
        <f t="array" ref="F16">IF(E16="","",_xlfn.XLOOKUP(E16,Tableau2[[#All],[Prestation]],Tableau2[[#All],[ID Prest.]]))</f>
        <v/>
      </c>
      <c r="G16" s="61" cm="1">
        <f t="array" ref="G16">INDEX(BD_Prestation_Prix!E:E, MATCH(1, (BD_Prestation_Prix!A:A=F16) * (BD_Prestation_Prix!C:C&lt;=A16) * (BD_Prestation_Prix!C:C=_xlfn.MAXIFS(BD_Prestation_Prix!C:C, BD_Prestation_Prix!A:A, F16, BD_Prestation_Prix!C:C, "&lt;="&amp;A16)), 0))</f>
        <v>0</v>
      </c>
      <c r="I16" s="66" t="str">
        <f t="shared" si="0"/>
        <v/>
      </c>
      <c r="J16" s="62"/>
      <c r="K16" s="65" t="str" cm="1">
        <f t="array" ref="K16">IF(J16="","",_xlfn.XLOOKUP(J16,Tableau3[[#All],[Préstation Suppl.]],Tableau3[[#All],[ID Supl.]],))</f>
        <v/>
      </c>
      <c r="L16" s="61" cm="1">
        <f t="array" ref="L16">INDEX(BD_Prestation_Prix!K:K, MATCH(1, (BD_Prestation_Prix!G:G=K16) * (BD_Prestation_Prix!I:I&lt;=I16) * (BD_Prestation_Prix!I:I=_xlfn.MAXIFS(BD_Prestation_Prix!I:I, BD_Prestation_Prix!G:G,K16, BD_Prestation_Prix!I:I, "&lt;="&amp;I16)), 0))</f>
        <v>0</v>
      </c>
      <c r="O16" s="68">
        <f t="shared" si="1"/>
        <v>0</v>
      </c>
      <c r="P16" s="41" t="str">
        <f t="shared" si="2"/>
        <v/>
      </c>
    </row>
    <row r="17" spans="2:16">
      <c r="B17" s="65" t="str">
        <f>IFERROR(_xlfn.XLOOKUP(C17,'BD Clients'!B:B,'BD Clients'!A:A),"")</f>
        <v/>
      </c>
      <c r="C17" s="39" t="s">
        <v>34</v>
      </c>
      <c r="D17" s="23" t="str">
        <f>IF(C17="","",_xlfn.XLOOKUP(C17,'BD Clients'!$B:$B,'BD Clients'!$C:$C))</f>
        <v/>
      </c>
      <c r="F17" s="65" t="str" cm="1">
        <f t="array" ref="F17">IF(E17="","",_xlfn.XLOOKUP(E17,Tableau2[[#All],[Prestation]],Tableau2[[#All],[ID Prest.]]))</f>
        <v/>
      </c>
      <c r="G17" s="61" cm="1">
        <f t="array" ref="G17">INDEX(BD_Prestation_Prix!E:E, MATCH(1, (BD_Prestation_Prix!A:A=F17) * (BD_Prestation_Prix!C:C&lt;=A17) * (BD_Prestation_Prix!C:C=_xlfn.MAXIFS(BD_Prestation_Prix!C:C, BD_Prestation_Prix!A:A, F17, BD_Prestation_Prix!C:C, "&lt;="&amp;A17)), 0))</f>
        <v>0</v>
      </c>
      <c r="I17" s="66" t="str">
        <f t="shared" si="0"/>
        <v/>
      </c>
      <c r="J17" s="62"/>
      <c r="K17" s="65" t="str" cm="1">
        <f t="array" ref="K17">IF(J17="","",_xlfn.XLOOKUP(J17,Tableau3[[#All],[Préstation Suppl.]],Tableau3[[#All],[ID Supl.]],))</f>
        <v/>
      </c>
      <c r="L17" s="61" cm="1">
        <f t="array" ref="L17">INDEX(BD_Prestation_Prix!K:K, MATCH(1, (BD_Prestation_Prix!G:G=K17) * (BD_Prestation_Prix!I:I&lt;=I17) * (BD_Prestation_Prix!I:I=_xlfn.MAXIFS(BD_Prestation_Prix!I:I, BD_Prestation_Prix!G:G,K17, BD_Prestation_Prix!I:I, "&lt;="&amp;I17)), 0))</f>
        <v>0</v>
      </c>
      <c r="O17" s="68">
        <f t="shared" si="1"/>
        <v>0</v>
      </c>
      <c r="P17" s="41" t="str">
        <f t="shared" si="2"/>
        <v/>
      </c>
    </row>
    <row r="18" spans="2:16">
      <c r="B18" s="65" t="str">
        <f>IFERROR(_xlfn.XLOOKUP(C18,'BD Clients'!B:B,'BD Clients'!A:A),"")</f>
        <v/>
      </c>
      <c r="C18" s="39" t="s">
        <v>34</v>
      </c>
      <c r="D18" s="23" t="str">
        <f>IF(C18="","",_xlfn.XLOOKUP(C18,'BD Clients'!$B:$B,'BD Clients'!$C:$C))</f>
        <v/>
      </c>
      <c r="F18" s="65" t="str" cm="1">
        <f t="array" ref="F18">IF(E18="","",_xlfn.XLOOKUP(E18,Tableau2[[#All],[Prestation]],Tableau2[[#All],[ID Prest.]]))</f>
        <v/>
      </c>
      <c r="G18" s="61" cm="1">
        <f t="array" ref="G18">INDEX(BD_Prestation_Prix!E:E, MATCH(1, (BD_Prestation_Prix!A:A=F18) * (BD_Prestation_Prix!C:C&lt;=A18) * (BD_Prestation_Prix!C:C=_xlfn.MAXIFS(BD_Prestation_Prix!C:C, BD_Prestation_Prix!A:A, F18, BD_Prestation_Prix!C:C, "&lt;="&amp;A18)), 0))</f>
        <v>0</v>
      </c>
      <c r="I18" s="66" t="str">
        <f t="shared" si="0"/>
        <v/>
      </c>
      <c r="J18" s="62"/>
      <c r="K18" s="65" t="str" cm="1">
        <f t="array" ref="K18">IF(J18="","",_xlfn.XLOOKUP(J18,Tableau3[[#All],[Préstation Suppl.]],Tableau3[[#All],[ID Supl.]],))</f>
        <v/>
      </c>
      <c r="L18" s="61" cm="1">
        <f t="array" ref="L18">INDEX(BD_Prestation_Prix!K:K, MATCH(1, (BD_Prestation_Prix!G:G=K18) * (BD_Prestation_Prix!I:I&lt;=I18) * (BD_Prestation_Prix!I:I=_xlfn.MAXIFS(BD_Prestation_Prix!I:I, BD_Prestation_Prix!G:G,K18, BD_Prestation_Prix!I:I, "&lt;="&amp;I18)), 0))</f>
        <v>0</v>
      </c>
      <c r="O18" s="68">
        <f t="shared" si="1"/>
        <v>0</v>
      </c>
      <c r="P18" s="41" t="str">
        <f t="shared" si="2"/>
        <v/>
      </c>
    </row>
    <row r="19" spans="2:16">
      <c r="B19" s="65" t="str">
        <f>IFERROR(_xlfn.XLOOKUP(C19,'BD Clients'!B:B,'BD Clients'!A:A),"")</f>
        <v/>
      </c>
      <c r="C19" s="39" t="s">
        <v>34</v>
      </c>
      <c r="D19" s="23" t="str">
        <f>IF(C19="","",_xlfn.XLOOKUP(C19,'BD Clients'!$B:$B,'BD Clients'!$C:$C))</f>
        <v/>
      </c>
      <c r="F19" s="65" t="str" cm="1">
        <f t="array" ref="F19">IF(E19="","",_xlfn.XLOOKUP(E19,Tableau2[[#All],[Prestation]],Tableau2[[#All],[ID Prest.]]))</f>
        <v/>
      </c>
      <c r="G19" s="61" cm="1">
        <f t="array" ref="G19">INDEX(BD_Prestation_Prix!E:E, MATCH(1, (BD_Prestation_Prix!A:A=F19) * (BD_Prestation_Prix!C:C&lt;=A19) * (BD_Prestation_Prix!C:C=_xlfn.MAXIFS(BD_Prestation_Prix!C:C, BD_Prestation_Prix!A:A, F19, BD_Prestation_Prix!C:C, "&lt;="&amp;A19)), 0))</f>
        <v>0</v>
      </c>
      <c r="I19" s="66" t="str">
        <f t="shared" si="0"/>
        <v/>
      </c>
      <c r="J19" s="62"/>
      <c r="K19" s="65" t="str" cm="1">
        <f t="array" ref="K19">IF(J19="","",_xlfn.XLOOKUP(J19,Tableau3[[#All],[Préstation Suppl.]],Tableau3[[#All],[ID Supl.]],))</f>
        <v/>
      </c>
      <c r="L19" s="61" cm="1">
        <f t="array" ref="L19">INDEX(BD_Prestation_Prix!K:K, MATCH(1, (BD_Prestation_Prix!G:G=K19) * (BD_Prestation_Prix!I:I&lt;=I19) * (BD_Prestation_Prix!I:I=_xlfn.MAXIFS(BD_Prestation_Prix!I:I, BD_Prestation_Prix!G:G,K19, BD_Prestation_Prix!I:I, "&lt;="&amp;I19)), 0))</f>
        <v>0</v>
      </c>
      <c r="O19" s="68">
        <f t="shared" si="1"/>
        <v>0</v>
      </c>
      <c r="P19" s="41" t="str">
        <f t="shared" si="2"/>
        <v/>
      </c>
    </row>
    <row r="20" spans="2:16">
      <c r="B20" s="65" t="str">
        <f>IFERROR(_xlfn.XLOOKUP(C20,'BD Clients'!B:B,'BD Clients'!A:A),"")</f>
        <v/>
      </c>
      <c r="C20" s="39" t="s">
        <v>34</v>
      </c>
      <c r="D20" s="23" t="str">
        <f>IF(C20="","",_xlfn.XLOOKUP(C20,'BD Clients'!$B:$B,'BD Clients'!$C:$C))</f>
        <v/>
      </c>
      <c r="F20" s="65" t="str" cm="1">
        <f t="array" ref="F20">IF(E20="","",_xlfn.XLOOKUP(E20,Tableau2[[#All],[Prestation]],Tableau2[[#All],[ID Prest.]]))</f>
        <v/>
      </c>
      <c r="G20" s="61" cm="1">
        <f t="array" ref="G20">INDEX(BD_Prestation_Prix!E:E, MATCH(1, (BD_Prestation_Prix!A:A=F20) * (BD_Prestation_Prix!C:C&lt;=A20) * (BD_Prestation_Prix!C:C=_xlfn.MAXIFS(BD_Prestation_Prix!C:C, BD_Prestation_Prix!A:A, F20, BD_Prestation_Prix!C:C, "&lt;="&amp;A20)), 0))</f>
        <v>0</v>
      </c>
      <c r="I20" s="66" t="str">
        <f t="shared" si="0"/>
        <v/>
      </c>
      <c r="J20" s="62"/>
      <c r="K20" s="65" t="str" cm="1">
        <f t="array" ref="K20">IF(J20="","",_xlfn.XLOOKUP(J20,Tableau3[[#All],[Préstation Suppl.]],Tableau3[[#All],[ID Supl.]],))</f>
        <v/>
      </c>
      <c r="L20" s="61" cm="1">
        <f t="array" ref="L20">INDEX(BD_Prestation_Prix!K:K, MATCH(1, (BD_Prestation_Prix!G:G=K20) * (BD_Prestation_Prix!I:I&lt;=I20) * (BD_Prestation_Prix!I:I=_xlfn.MAXIFS(BD_Prestation_Prix!I:I, BD_Prestation_Prix!G:G,K20, BD_Prestation_Prix!I:I, "&lt;="&amp;I20)), 0))</f>
        <v>0</v>
      </c>
      <c r="O20" s="68">
        <f t="shared" si="1"/>
        <v>0</v>
      </c>
      <c r="P20" s="41" t="str">
        <f t="shared" si="2"/>
        <v/>
      </c>
    </row>
    <row r="21" spans="2:16">
      <c r="B21" s="65" t="str">
        <f>IFERROR(_xlfn.XLOOKUP(C21,'BD Clients'!B:B,'BD Clients'!A:A),"")</f>
        <v/>
      </c>
      <c r="C21" s="39" t="s">
        <v>34</v>
      </c>
      <c r="D21" s="23" t="str">
        <f>IF(C21="","",_xlfn.XLOOKUP(C21,'BD Clients'!$B:$B,'BD Clients'!$C:$C))</f>
        <v/>
      </c>
      <c r="F21" s="65" t="str" cm="1">
        <f t="array" ref="F21">IF(E21="","",_xlfn.XLOOKUP(E21,Tableau2[[#All],[Prestation]],Tableau2[[#All],[ID Prest.]]))</f>
        <v/>
      </c>
      <c r="G21" s="61" cm="1">
        <f t="array" ref="G21">INDEX(BD_Prestation_Prix!E:E, MATCH(1, (BD_Prestation_Prix!A:A=F21) * (BD_Prestation_Prix!C:C&lt;=A21) * (BD_Prestation_Prix!C:C=_xlfn.MAXIFS(BD_Prestation_Prix!C:C, BD_Prestation_Prix!A:A, F21, BD_Prestation_Prix!C:C, "&lt;="&amp;A21)), 0))</f>
        <v>0</v>
      </c>
      <c r="I21" s="66" t="str">
        <f t="shared" si="0"/>
        <v/>
      </c>
      <c r="J21" s="62"/>
      <c r="K21" s="65" t="str" cm="1">
        <f t="array" ref="K21">IF(J21="","",_xlfn.XLOOKUP(J21,Tableau3[[#All],[Préstation Suppl.]],Tableau3[[#All],[ID Supl.]],))</f>
        <v/>
      </c>
      <c r="L21" s="61" cm="1">
        <f t="array" ref="L21">INDEX(BD_Prestation_Prix!K:K, MATCH(1, (BD_Prestation_Prix!G:G=K21) * (BD_Prestation_Prix!I:I&lt;=I21) * (BD_Prestation_Prix!I:I=_xlfn.MAXIFS(BD_Prestation_Prix!I:I, BD_Prestation_Prix!G:G,K21, BD_Prestation_Prix!I:I, "&lt;="&amp;I21)), 0))</f>
        <v>0</v>
      </c>
      <c r="O21" s="68">
        <f t="shared" si="1"/>
        <v>0</v>
      </c>
      <c r="P21" s="41" t="str">
        <f t="shared" si="2"/>
        <v/>
      </c>
    </row>
    <row r="22" spans="2:16">
      <c r="B22" s="65" t="str">
        <f>IFERROR(_xlfn.XLOOKUP(C22,'BD Clients'!B:B,'BD Clients'!A:A),"")</f>
        <v/>
      </c>
      <c r="C22" s="39" t="s">
        <v>34</v>
      </c>
      <c r="D22" s="23" t="str">
        <f>IF(C22="","",_xlfn.XLOOKUP(C22,'BD Clients'!$B:$B,'BD Clients'!$C:$C))</f>
        <v/>
      </c>
      <c r="F22" s="65" t="str" cm="1">
        <f t="array" ref="F22">IF(E22="","",_xlfn.XLOOKUP(E22,Tableau2[[#All],[Prestation]],Tableau2[[#All],[ID Prest.]]))</f>
        <v/>
      </c>
      <c r="G22" s="61" cm="1">
        <f t="array" ref="G22">INDEX(BD_Prestation_Prix!E:E, MATCH(1, (BD_Prestation_Prix!A:A=F22) * (BD_Prestation_Prix!C:C&lt;=A22) * (BD_Prestation_Prix!C:C=_xlfn.MAXIFS(BD_Prestation_Prix!C:C, BD_Prestation_Prix!A:A, F22, BD_Prestation_Prix!C:C, "&lt;="&amp;A22)), 0))</f>
        <v>0</v>
      </c>
      <c r="I22" s="66" t="str">
        <f t="shared" si="0"/>
        <v/>
      </c>
      <c r="J22" s="62"/>
      <c r="K22" s="65" t="str" cm="1">
        <f t="array" ref="K22">IF(J22="","",_xlfn.XLOOKUP(J22,Tableau3[[#All],[Préstation Suppl.]],Tableau3[[#All],[ID Supl.]],))</f>
        <v/>
      </c>
      <c r="L22" s="61" cm="1">
        <f t="array" ref="L22">INDEX(BD_Prestation_Prix!K:K, MATCH(1, (BD_Prestation_Prix!G:G=K22) * (BD_Prestation_Prix!I:I&lt;=I22) * (BD_Prestation_Prix!I:I=_xlfn.MAXIFS(BD_Prestation_Prix!I:I, BD_Prestation_Prix!G:G,K22, BD_Prestation_Prix!I:I, "&lt;="&amp;I22)), 0))</f>
        <v>0</v>
      </c>
      <c r="O22" s="68">
        <f t="shared" si="1"/>
        <v>0</v>
      </c>
      <c r="P22" s="41" t="str">
        <f t="shared" si="2"/>
        <v/>
      </c>
    </row>
    <row r="23" spans="2:16">
      <c r="B23" s="65" t="str">
        <f>IFERROR(_xlfn.XLOOKUP(C23,'BD Clients'!B:B,'BD Clients'!A:A),"")</f>
        <v/>
      </c>
      <c r="C23" s="39" t="s">
        <v>34</v>
      </c>
      <c r="D23" s="23" t="str">
        <f>IF(C23="","",_xlfn.XLOOKUP(C23,'BD Clients'!$B:$B,'BD Clients'!$C:$C))</f>
        <v/>
      </c>
      <c r="F23" s="65" t="str" cm="1">
        <f t="array" ref="F23">IF(E23="","",_xlfn.XLOOKUP(E23,Tableau2[[#All],[Prestation]],Tableau2[[#All],[ID Prest.]]))</f>
        <v/>
      </c>
      <c r="G23" s="61" cm="1">
        <f t="array" ref="G23">INDEX(BD_Prestation_Prix!E:E, MATCH(1, (BD_Prestation_Prix!A:A=F23) * (BD_Prestation_Prix!C:C&lt;=A23) * (BD_Prestation_Prix!C:C=_xlfn.MAXIFS(BD_Prestation_Prix!C:C, BD_Prestation_Prix!A:A, F23, BD_Prestation_Prix!C:C, "&lt;="&amp;A23)), 0))</f>
        <v>0</v>
      </c>
      <c r="I23" s="66" t="str">
        <f t="shared" si="0"/>
        <v/>
      </c>
      <c r="J23" s="62"/>
      <c r="K23" s="65" t="str" cm="1">
        <f t="array" ref="K23">IF(J23="","",_xlfn.XLOOKUP(J23,Tableau3[[#All],[Préstation Suppl.]],Tableau3[[#All],[ID Supl.]],))</f>
        <v/>
      </c>
      <c r="L23" s="61" cm="1">
        <f t="array" ref="L23">INDEX(BD_Prestation_Prix!K:K, MATCH(1, (BD_Prestation_Prix!G:G=K23) * (BD_Prestation_Prix!I:I&lt;=I23) * (BD_Prestation_Prix!I:I=_xlfn.MAXIFS(BD_Prestation_Prix!I:I, BD_Prestation_Prix!G:G,K23, BD_Prestation_Prix!I:I, "&lt;="&amp;I23)), 0))</f>
        <v>0</v>
      </c>
      <c r="O23" s="68">
        <f t="shared" si="1"/>
        <v>0</v>
      </c>
      <c r="P23" s="41" t="str">
        <f t="shared" si="2"/>
        <v/>
      </c>
    </row>
    <row r="24" spans="2:16">
      <c r="B24" s="65" t="str">
        <f>IFERROR(_xlfn.XLOOKUP(C24,'BD Clients'!B:B,'BD Clients'!A:A),"")</f>
        <v/>
      </c>
      <c r="C24" s="39" t="s">
        <v>34</v>
      </c>
      <c r="D24" s="23" t="str">
        <f>IF(C24="","",_xlfn.XLOOKUP(C24,'BD Clients'!$B:$B,'BD Clients'!$C:$C))</f>
        <v/>
      </c>
      <c r="F24" s="65" t="str" cm="1">
        <f t="array" ref="F24">IF(E24="","",_xlfn.XLOOKUP(E24,Tableau2[[#All],[Prestation]],Tableau2[[#All],[ID Prest.]]))</f>
        <v/>
      </c>
      <c r="G24" s="61" cm="1">
        <f t="array" ref="G24">INDEX(BD_Prestation_Prix!E:E, MATCH(1, (BD_Prestation_Prix!A:A=F24) * (BD_Prestation_Prix!C:C&lt;=A24) * (BD_Prestation_Prix!C:C=_xlfn.MAXIFS(BD_Prestation_Prix!C:C, BD_Prestation_Prix!A:A, F24, BD_Prestation_Prix!C:C, "&lt;="&amp;A24)), 0))</f>
        <v>0</v>
      </c>
      <c r="I24" s="66" t="str">
        <f t="shared" si="0"/>
        <v/>
      </c>
      <c r="J24" s="62"/>
      <c r="K24" s="65" t="str" cm="1">
        <f t="array" ref="K24">IF(J24="","",_xlfn.XLOOKUP(J24,Tableau3[[#All],[Préstation Suppl.]],Tableau3[[#All],[ID Supl.]],))</f>
        <v/>
      </c>
      <c r="L24" s="61" cm="1">
        <f t="array" ref="L24">INDEX(BD_Prestation_Prix!K:K, MATCH(1, (BD_Prestation_Prix!G:G=K24) * (BD_Prestation_Prix!I:I&lt;=I24) * (BD_Prestation_Prix!I:I=_xlfn.MAXIFS(BD_Prestation_Prix!I:I, BD_Prestation_Prix!G:G,K24, BD_Prestation_Prix!I:I, "&lt;="&amp;I24)), 0))</f>
        <v>0</v>
      </c>
      <c r="O24" s="68">
        <f t="shared" si="1"/>
        <v>0</v>
      </c>
      <c r="P24" s="41" t="str">
        <f t="shared" si="2"/>
        <v/>
      </c>
    </row>
    <row r="25" spans="2:16">
      <c r="B25" s="65" t="str">
        <f>IFERROR(_xlfn.XLOOKUP(C25,'BD Clients'!B:B,'BD Clients'!A:A),"")</f>
        <v/>
      </c>
      <c r="C25" s="39" t="s">
        <v>34</v>
      </c>
      <c r="D25" s="23" t="str">
        <f>IF(C25="","",_xlfn.XLOOKUP(C25,'BD Clients'!$B:$B,'BD Clients'!$C:$C))</f>
        <v/>
      </c>
      <c r="F25" s="65" t="str" cm="1">
        <f t="array" ref="F25">IF(E25="","",_xlfn.XLOOKUP(E25,Tableau2[[#All],[Prestation]],Tableau2[[#All],[ID Prest.]]))</f>
        <v/>
      </c>
      <c r="G25" s="61" cm="1">
        <f t="array" ref="G25">INDEX(BD_Prestation_Prix!E:E, MATCH(1, (BD_Prestation_Prix!A:A=F25) * (BD_Prestation_Prix!C:C&lt;=A25) * (BD_Prestation_Prix!C:C=_xlfn.MAXIFS(BD_Prestation_Prix!C:C, BD_Prestation_Prix!A:A, F25, BD_Prestation_Prix!C:C, "&lt;="&amp;A25)), 0))</f>
        <v>0</v>
      </c>
      <c r="I25" s="66" t="str">
        <f t="shared" si="0"/>
        <v/>
      </c>
      <c r="J25" s="62"/>
      <c r="K25" s="65" t="str" cm="1">
        <f t="array" ref="K25">IF(J25="","",_xlfn.XLOOKUP(J25,Tableau3[[#All],[Préstation Suppl.]],Tableau3[[#All],[ID Supl.]],))</f>
        <v/>
      </c>
      <c r="L25" s="61" cm="1">
        <f t="array" ref="L25">INDEX(BD_Prestation_Prix!K:K, MATCH(1, (BD_Prestation_Prix!G:G=K25) * (BD_Prestation_Prix!I:I&lt;=I25) * (BD_Prestation_Prix!I:I=_xlfn.MAXIFS(BD_Prestation_Prix!I:I, BD_Prestation_Prix!G:G,K25, BD_Prestation_Prix!I:I, "&lt;="&amp;I25)), 0))</f>
        <v>0</v>
      </c>
      <c r="O25" s="68">
        <f t="shared" si="1"/>
        <v>0</v>
      </c>
      <c r="P25" s="41" t="str">
        <f t="shared" si="2"/>
        <v/>
      </c>
    </row>
    <row r="26" spans="2:16">
      <c r="B26" s="65" t="str">
        <f>IFERROR(_xlfn.XLOOKUP(C26,'BD Clients'!B:B,'BD Clients'!A:A),"")</f>
        <v/>
      </c>
      <c r="C26" s="39" t="s">
        <v>34</v>
      </c>
      <c r="D26" s="23" t="str">
        <f>IF(C26="","",_xlfn.XLOOKUP(C26,'BD Clients'!$B:$B,'BD Clients'!$C:$C))</f>
        <v/>
      </c>
      <c r="F26" s="65" t="str" cm="1">
        <f t="array" ref="F26">IF(E26="","",_xlfn.XLOOKUP(E26,Tableau2[[#All],[Prestation]],Tableau2[[#All],[ID Prest.]]))</f>
        <v/>
      </c>
      <c r="G26" s="61" cm="1">
        <f t="array" ref="G26">INDEX(BD_Prestation_Prix!E:E, MATCH(1, (BD_Prestation_Prix!A:A=F26) * (BD_Prestation_Prix!C:C&lt;=A26) * (BD_Prestation_Prix!C:C=_xlfn.MAXIFS(BD_Prestation_Prix!C:C, BD_Prestation_Prix!A:A, F26, BD_Prestation_Prix!C:C, "&lt;="&amp;A26)), 0))</f>
        <v>0</v>
      </c>
      <c r="I26" s="66" t="str">
        <f t="shared" si="0"/>
        <v/>
      </c>
      <c r="J26" s="62"/>
      <c r="K26" s="65" t="str" cm="1">
        <f t="array" ref="K26">IF(J26="","",_xlfn.XLOOKUP(J26,Tableau3[[#All],[Préstation Suppl.]],Tableau3[[#All],[ID Supl.]],))</f>
        <v/>
      </c>
      <c r="L26" s="61" cm="1">
        <f t="array" ref="L26">INDEX(BD_Prestation_Prix!K:K, MATCH(1, (BD_Prestation_Prix!G:G=K26) * (BD_Prestation_Prix!I:I&lt;=I26) * (BD_Prestation_Prix!I:I=_xlfn.MAXIFS(BD_Prestation_Prix!I:I, BD_Prestation_Prix!G:G,K26, BD_Prestation_Prix!I:I, "&lt;="&amp;I26)), 0))</f>
        <v>0</v>
      </c>
      <c r="O26" s="68">
        <f t="shared" si="1"/>
        <v>0</v>
      </c>
      <c r="P26" s="41" t="str">
        <f t="shared" si="2"/>
        <v/>
      </c>
    </row>
    <row r="27" spans="2:16">
      <c r="B27" s="65" t="str">
        <f>IFERROR(_xlfn.XLOOKUP(C27,'BD Clients'!B:B,'BD Clients'!A:A),"")</f>
        <v/>
      </c>
      <c r="C27" s="39" t="s">
        <v>34</v>
      </c>
      <c r="D27" s="23" t="str">
        <f>IF(C27="","",_xlfn.XLOOKUP(C27,'BD Clients'!$B:$B,'BD Clients'!$C:$C))</f>
        <v/>
      </c>
      <c r="F27" s="65" t="str" cm="1">
        <f t="array" ref="F27">IF(E27="","",_xlfn.XLOOKUP(E27,Tableau2[[#All],[Prestation]],Tableau2[[#All],[ID Prest.]]))</f>
        <v/>
      </c>
      <c r="G27" s="61" cm="1">
        <f t="array" ref="G27">INDEX(BD_Prestation_Prix!E:E, MATCH(1, (BD_Prestation_Prix!A:A=F27) * (BD_Prestation_Prix!C:C&lt;=A27) * (BD_Prestation_Prix!C:C=_xlfn.MAXIFS(BD_Prestation_Prix!C:C, BD_Prestation_Prix!A:A, F27, BD_Prestation_Prix!C:C, "&lt;="&amp;A27)), 0))</f>
        <v>0</v>
      </c>
      <c r="I27" s="66" t="str">
        <f t="shared" si="0"/>
        <v/>
      </c>
      <c r="J27" s="62"/>
      <c r="K27" s="65" t="str" cm="1">
        <f t="array" ref="K27">IF(J27="","",_xlfn.XLOOKUP(J27,Tableau3[[#All],[Préstation Suppl.]],Tableau3[[#All],[ID Supl.]],))</f>
        <v/>
      </c>
      <c r="L27" s="61" cm="1">
        <f t="array" ref="L27">INDEX(BD_Prestation_Prix!K:K, MATCH(1, (BD_Prestation_Prix!G:G=K27) * (BD_Prestation_Prix!I:I&lt;=I27) * (BD_Prestation_Prix!I:I=_xlfn.MAXIFS(BD_Prestation_Prix!I:I, BD_Prestation_Prix!G:G,K27, BD_Prestation_Prix!I:I, "&lt;="&amp;I27)), 0))</f>
        <v>0</v>
      </c>
      <c r="O27" s="68">
        <f t="shared" si="1"/>
        <v>0</v>
      </c>
      <c r="P27" s="41" t="str">
        <f t="shared" si="2"/>
        <v/>
      </c>
    </row>
    <row r="28" spans="2:16">
      <c r="B28" s="65" t="str">
        <f>IFERROR(_xlfn.XLOOKUP(C28,'BD Clients'!B:B,'BD Clients'!A:A),"")</f>
        <v/>
      </c>
      <c r="C28" s="39" t="s">
        <v>34</v>
      </c>
      <c r="D28" s="23" t="str">
        <f>IF(C28="","",_xlfn.XLOOKUP(C28,'BD Clients'!$B:$B,'BD Clients'!$C:$C))</f>
        <v/>
      </c>
      <c r="F28" s="65" t="str" cm="1">
        <f t="array" ref="F28">IF(E28="","",_xlfn.XLOOKUP(E28,Tableau2[[#All],[Prestation]],Tableau2[[#All],[ID Prest.]]))</f>
        <v/>
      </c>
      <c r="G28" s="61" cm="1">
        <f t="array" ref="G28">INDEX(BD_Prestation_Prix!E:E, MATCH(1, (BD_Prestation_Prix!A:A=F28) * (BD_Prestation_Prix!C:C&lt;=A28) * (BD_Prestation_Prix!C:C=_xlfn.MAXIFS(BD_Prestation_Prix!C:C, BD_Prestation_Prix!A:A, F28, BD_Prestation_Prix!C:C, "&lt;="&amp;A28)), 0))</f>
        <v>0</v>
      </c>
      <c r="I28" s="66" t="str">
        <f t="shared" si="0"/>
        <v/>
      </c>
      <c r="J28" s="62"/>
      <c r="K28" s="65" t="str" cm="1">
        <f t="array" ref="K28">IF(J28="","",_xlfn.XLOOKUP(J28,Tableau3[[#All],[Préstation Suppl.]],Tableau3[[#All],[ID Supl.]],))</f>
        <v/>
      </c>
      <c r="L28" s="61" cm="1">
        <f t="array" ref="L28">INDEX(BD_Prestation_Prix!K:K, MATCH(1, (BD_Prestation_Prix!G:G=K28) * (BD_Prestation_Prix!I:I&lt;=I28) * (BD_Prestation_Prix!I:I=_xlfn.MAXIFS(BD_Prestation_Prix!I:I, BD_Prestation_Prix!G:G,K28, BD_Prestation_Prix!I:I, "&lt;="&amp;I28)), 0))</f>
        <v>0</v>
      </c>
      <c r="O28" s="68">
        <f t="shared" si="1"/>
        <v>0</v>
      </c>
      <c r="P28" s="41" t="str">
        <f t="shared" si="2"/>
        <v/>
      </c>
    </row>
    <row r="29" spans="2:16">
      <c r="B29" s="65" t="str">
        <f>IFERROR(_xlfn.XLOOKUP(C29,'BD Clients'!B:B,'BD Clients'!A:A),"")</f>
        <v/>
      </c>
      <c r="C29" s="39" t="s">
        <v>34</v>
      </c>
      <c r="D29" s="23" t="str">
        <f>IF(C29="","",_xlfn.XLOOKUP(C29,'BD Clients'!$B:$B,'BD Clients'!$C:$C))</f>
        <v/>
      </c>
      <c r="F29" s="65" t="str" cm="1">
        <f t="array" ref="F29">IF(E29="","",_xlfn.XLOOKUP(E29,Tableau2[[#All],[Prestation]],Tableau2[[#All],[ID Prest.]]))</f>
        <v/>
      </c>
      <c r="G29" s="61" cm="1">
        <f t="array" ref="G29">INDEX(BD_Prestation_Prix!E:E, MATCH(1, (BD_Prestation_Prix!A:A=F29) * (BD_Prestation_Prix!C:C&lt;=A29) * (BD_Prestation_Prix!C:C=_xlfn.MAXIFS(BD_Prestation_Prix!C:C, BD_Prestation_Prix!A:A, F29, BD_Prestation_Prix!C:C, "&lt;="&amp;A29)), 0))</f>
        <v>0</v>
      </c>
      <c r="I29" s="66" t="str">
        <f t="shared" si="0"/>
        <v/>
      </c>
      <c r="J29" s="62"/>
      <c r="K29" s="65" t="str" cm="1">
        <f t="array" ref="K29">IF(J29="","",_xlfn.XLOOKUP(J29,Tableau3[[#All],[Préstation Suppl.]],Tableau3[[#All],[ID Supl.]],))</f>
        <v/>
      </c>
      <c r="L29" s="61" cm="1">
        <f t="array" ref="L29">INDEX(BD_Prestation_Prix!K:K, MATCH(1, (BD_Prestation_Prix!G:G=K29) * (BD_Prestation_Prix!I:I&lt;=I29) * (BD_Prestation_Prix!I:I=_xlfn.MAXIFS(BD_Prestation_Prix!I:I, BD_Prestation_Prix!G:G,K29, BD_Prestation_Prix!I:I, "&lt;="&amp;I29)), 0))</f>
        <v>0</v>
      </c>
      <c r="O29" s="68">
        <f t="shared" si="1"/>
        <v>0</v>
      </c>
      <c r="P29" s="41" t="str">
        <f t="shared" si="2"/>
        <v/>
      </c>
    </row>
    <row r="30" spans="2:16">
      <c r="B30" s="65" t="str">
        <f>IFERROR(_xlfn.XLOOKUP(C30,'BD Clients'!B:B,'BD Clients'!A:A),"")</f>
        <v/>
      </c>
      <c r="C30" s="39" t="s">
        <v>34</v>
      </c>
      <c r="D30" s="23" t="str">
        <f>IF(C30="","",_xlfn.XLOOKUP(C30,'BD Clients'!$B:$B,'BD Clients'!$C:$C))</f>
        <v/>
      </c>
      <c r="F30" s="65" t="str" cm="1">
        <f t="array" ref="F30">IF(E30="","",_xlfn.XLOOKUP(E30,Tableau2[[#All],[Prestation]],Tableau2[[#All],[ID Prest.]]))</f>
        <v/>
      </c>
      <c r="G30" s="61" cm="1">
        <f t="array" ref="G30">INDEX(BD_Prestation_Prix!E:E, MATCH(1, (BD_Prestation_Prix!A:A=F30) * (BD_Prestation_Prix!C:C&lt;=A30) * (BD_Prestation_Prix!C:C=_xlfn.MAXIFS(BD_Prestation_Prix!C:C, BD_Prestation_Prix!A:A, F30, BD_Prestation_Prix!C:C, "&lt;="&amp;A30)), 0))</f>
        <v>0</v>
      </c>
      <c r="I30" s="66" t="str">
        <f t="shared" si="0"/>
        <v/>
      </c>
      <c r="J30" s="62"/>
      <c r="K30" s="65" t="str" cm="1">
        <f t="array" ref="K30">IF(J30="","",_xlfn.XLOOKUP(J30,Tableau3[[#All],[Préstation Suppl.]],Tableau3[[#All],[ID Supl.]],))</f>
        <v/>
      </c>
      <c r="L30" s="61" cm="1">
        <f t="array" ref="L30">INDEX(BD_Prestation_Prix!K:K, MATCH(1, (BD_Prestation_Prix!G:G=K30) * (BD_Prestation_Prix!I:I&lt;=I30) * (BD_Prestation_Prix!I:I=_xlfn.MAXIFS(BD_Prestation_Prix!I:I, BD_Prestation_Prix!G:G,K30, BD_Prestation_Prix!I:I, "&lt;="&amp;I30)), 0))</f>
        <v>0</v>
      </c>
      <c r="O30" s="68">
        <f t="shared" si="1"/>
        <v>0</v>
      </c>
      <c r="P30" s="41" t="str">
        <f t="shared" si="2"/>
        <v/>
      </c>
    </row>
    <row r="31" spans="2:16">
      <c r="B31" s="65" t="str">
        <f>IFERROR(_xlfn.XLOOKUP(C31,'BD Clients'!B:B,'BD Clients'!A:A),"")</f>
        <v/>
      </c>
      <c r="C31" s="39" t="s">
        <v>34</v>
      </c>
      <c r="D31" s="23" t="str">
        <f>IF(C31="","",_xlfn.XLOOKUP(C31,'BD Clients'!$B:$B,'BD Clients'!$C:$C))</f>
        <v/>
      </c>
      <c r="F31" s="65" t="str" cm="1">
        <f t="array" ref="F31">IF(E31="","",_xlfn.XLOOKUP(E31,Tableau2[[#All],[Prestation]],Tableau2[[#All],[ID Prest.]]))</f>
        <v/>
      </c>
      <c r="G31" s="61" cm="1">
        <f t="array" ref="G31">INDEX(BD_Prestation_Prix!E:E, MATCH(1, (BD_Prestation_Prix!A:A=F31) * (BD_Prestation_Prix!C:C&lt;=A31) * (BD_Prestation_Prix!C:C=_xlfn.MAXIFS(BD_Prestation_Prix!C:C, BD_Prestation_Prix!A:A, F31, BD_Prestation_Prix!C:C, "&lt;="&amp;A31)), 0))</f>
        <v>0</v>
      </c>
      <c r="I31" s="66" t="str">
        <f t="shared" si="0"/>
        <v/>
      </c>
      <c r="J31" s="62"/>
      <c r="K31" s="65" t="str" cm="1">
        <f t="array" ref="K31">IF(J31="","",_xlfn.XLOOKUP(J31,Tableau3[[#All],[Préstation Suppl.]],Tableau3[[#All],[ID Supl.]],))</f>
        <v/>
      </c>
      <c r="L31" s="61" cm="1">
        <f t="array" ref="L31">INDEX(BD_Prestation_Prix!K:K, MATCH(1, (BD_Prestation_Prix!G:G=K31) * (BD_Prestation_Prix!I:I&lt;=I31) * (BD_Prestation_Prix!I:I=_xlfn.MAXIFS(BD_Prestation_Prix!I:I, BD_Prestation_Prix!G:G,K31, BD_Prestation_Prix!I:I, "&lt;="&amp;I31)), 0))</f>
        <v>0</v>
      </c>
      <c r="O31" s="68">
        <f t="shared" si="1"/>
        <v>0</v>
      </c>
      <c r="P31" s="41" t="str">
        <f t="shared" si="2"/>
        <v/>
      </c>
    </row>
    <row r="32" spans="2:16">
      <c r="B32" s="65" t="str">
        <f>IFERROR(_xlfn.XLOOKUP(C32,'BD Clients'!B:B,'BD Clients'!A:A),"")</f>
        <v/>
      </c>
      <c r="C32" s="39" t="s">
        <v>34</v>
      </c>
      <c r="D32" s="23" t="str">
        <f>IF(C32="","",_xlfn.XLOOKUP(C32,'BD Clients'!$B:$B,'BD Clients'!$C:$C))</f>
        <v/>
      </c>
      <c r="F32" s="65" t="str" cm="1">
        <f t="array" ref="F32">IF(E32="","",_xlfn.XLOOKUP(E32,Tableau2[[#All],[Prestation]],Tableau2[[#All],[ID Prest.]]))</f>
        <v/>
      </c>
      <c r="G32" s="61" cm="1">
        <f t="array" ref="G32">INDEX(BD_Prestation_Prix!E:E, MATCH(1, (BD_Prestation_Prix!A:A=F32) * (BD_Prestation_Prix!C:C&lt;=A32) * (BD_Prestation_Prix!C:C=_xlfn.MAXIFS(BD_Prestation_Prix!C:C, BD_Prestation_Prix!A:A, F32, BD_Prestation_Prix!C:C, "&lt;="&amp;A32)), 0))</f>
        <v>0</v>
      </c>
      <c r="I32" s="66" t="str">
        <f t="shared" si="0"/>
        <v/>
      </c>
      <c r="J32" s="62"/>
      <c r="K32" s="65" t="str" cm="1">
        <f t="array" ref="K32">IF(J32="","",_xlfn.XLOOKUP(J32,Tableau3[[#All],[Préstation Suppl.]],Tableau3[[#All],[ID Supl.]],))</f>
        <v/>
      </c>
      <c r="L32" s="61" cm="1">
        <f t="array" ref="L32">INDEX(BD_Prestation_Prix!K:K, MATCH(1, (BD_Prestation_Prix!G:G=K32) * (BD_Prestation_Prix!I:I&lt;=I32) * (BD_Prestation_Prix!I:I=_xlfn.MAXIFS(BD_Prestation_Prix!I:I, BD_Prestation_Prix!G:G,K32, BD_Prestation_Prix!I:I, "&lt;="&amp;I32)), 0))</f>
        <v>0</v>
      </c>
      <c r="O32" s="68">
        <f t="shared" si="1"/>
        <v>0</v>
      </c>
      <c r="P32" s="41" t="str">
        <f t="shared" si="2"/>
        <v/>
      </c>
    </row>
    <row r="33" spans="2:16">
      <c r="B33" s="65" t="str">
        <f>IFERROR(_xlfn.XLOOKUP(C33,'BD Clients'!B:B,'BD Clients'!A:A),"")</f>
        <v/>
      </c>
      <c r="C33" s="39" t="s">
        <v>34</v>
      </c>
      <c r="D33" s="23" t="str">
        <f>IF(C33="","",_xlfn.XLOOKUP(C33,'BD Clients'!$B:$B,'BD Clients'!$C:$C))</f>
        <v/>
      </c>
      <c r="F33" s="65" t="str" cm="1">
        <f t="array" ref="F33">IF(E33="","",_xlfn.XLOOKUP(E33,Tableau2[[#All],[Prestation]],Tableau2[[#All],[ID Prest.]]))</f>
        <v/>
      </c>
      <c r="G33" s="61" cm="1">
        <f t="array" ref="G33">INDEX(BD_Prestation_Prix!E:E, MATCH(1, (BD_Prestation_Prix!A:A=F33) * (BD_Prestation_Prix!C:C&lt;=A33) * (BD_Prestation_Prix!C:C=_xlfn.MAXIFS(BD_Prestation_Prix!C:C, BD_Prestation_Prix!A:A, F33, BD_Prestation_Prix!C:C, "&lt;="&amp;A33)), 0))</f>
        <v>0</v>
      </c>
      <c r="I33" s="66" t="str">
        <f t="shared" si="0"/>
        <v/>
      </c>
      <c r="J33" s="62"/>
      <c r="K33" s="65" t="str" cm="1">
        <f t="array" ref="K33">IF(J33="","",_xlfn.XLOOKUP(J33,Tableau3[[#All],[Préstation Suppl.]],Tableau3[[#All],[ID Supl.]],))</f>
        <v/>
      </c>
      <c r="L33" s="61" cm="1">
        <f t="array" ref="L33">INDEX(BD_Prestation_Prix!K:K, MATCH(1, (BD_Prestation_Prix!G:G=K33) * (BD_Prestation_Prix!I:I&lt;=I33) * (BD_Prestation_Prix!I:I=_xlfn.MAXIFS(BD_Prestation_Prix!I:I, BD_Prestation_Prix!G:G,K33, BD_Prestation_Prix!I:I, "&lt;="&amp;I33)), 0))</f>
        <v>0</v>
      </c>
      <c r="O33" s="68">
        <f t="shared" si="1"/>
        <v>0</v>
      </c>
      <c r="P33" s="41" t="str">
        <f t="shared" si="2"/>
        <v/>
      </c>
    </row>
    <row r="34" spans="2:16">
      <c r="B34" s="65" t="str">
        <f>IFERROR(_xlfn.XLOOKUP(C34,'BD Clients'!B:B,'BD Clients'!A:A),"")</f>
        <v/>
      </c>
      <c r="C34" s="39" t="s">
        <v>34</v>
      </c>
      <c r="D34" s="23" t="str">
        <f>IF(C34="","",_xlfn.XLOOKUP(C34,'BD Clients'!$B:$B,'BD Clients'!$C:$C))</f>
        <v/>
      </c>
      <c r="F34" s="65" t="str" cm="1">
        <f t="array" ref="F34">IF(E34="","",_xlfn.XLOOKUP(E34,Tableau2[[#All],[Prestation]],Tableau2[[#All],[ID Prest.]]))</f>
        <v/>
      </c>
      <c r="G34" s="61" cm="1">
        <f t="array" ref="G34">INDEX(BD_Prestation_Prix!E:E, MATCH(1, (BD_Prestation_Prix!A:A=F34) * (BD_Prestation_Prix!C:C&lt;=A34) * (BD_Prestation_Prix!C:C=_xlfn.MAXIFS(BD_Prestation_Prix!C:C, BD_Prestation_Prix!A:A, F34, BD_Prestation_Prix!C:C, "&lt;="&amp;A34)), 0))</f>
        <v>0</v>
      </c>
      <c r="I34" s="66" t="str">
        <f t="shared" ref="I34:I65" si="3">IF(A34="","",A34)</f>
        <v/>
      </c>
      <c r="J34" s="62"/>
      <c r="K34" s="65" t="str" cm="1">
        <f t="array" ref="K34">IF(J34="","",_xlfn.XLOOKUP(J34,Tableau3[[#All],[Préstation Suppl.]],Tableau3[[#All],[ID Supl.]],))</f>
        <v/>
      </c>
      <c r="L34" s="61" cm="1">
        <f t="array" ref="L34">INDEX(BD_Prestation_Prix!K:K, MATCH(1, (BD_Prestation_Prix!G:G=K34) * (BD_Prestation_Prix!I:I&lt;=I34) * (BD_Prestation_Prix!I:I=_xlfn.MAXIFS(BD_Prestation_Prix!I:I, BD_Prestation_Prix!G:G,K34, BD_Prestation_Prix!I:I, "&lt;="&amp;I34)), 0))</f>
        <v>0</v>
      </c>
      <c r="O34" s="68">
        <f t="shared" ref="O34:O65" si="4">IFERROR(SUM(G34,L34)-N34*SUM(G34,L34),"")</f>
        <v>0</v>
      </c>
      <c r="P34" s="41" t="str">
        <f t="shared" si="2"/>
        <v/>
      </c>
    </row>
    <row r="35" spans="2:16">
      <c r="B35" s="65" t="str">
        <f>IFERROR(_xlfn.XLOOKUP(C35,'BD Clients'!B:B,'BD Clients'!A:A),"")</f>
        <v/>
      </c>
      <c r="C35" s="39" t="s">
        <v>34</v>
      </c>
      <c r="D35" s="23" t="str">
        <f>IF(C35="","",_xlfn.XLOOKUP(C35,'BD Clients'!$B:$B,'BD Clients'!$C:$C))</f>
        <v/>
      </c>
      <c r="F35" s="65" t="str" cm="1">
        <f t="array" ref="F35">IF(E35="","",_xlfn.XLOOKUP(E35,Tableau2[[#All],[Prestation]],Tableau2[[#All],[ID Prest.]]))</f>
        <v/>
      </c>
      <c r="G35" s="61" cm="1">
        <f t="array" ref="G35">INDEX(BD_Prestation_Prix!E:E, MATCH(1, (BD_Prestation_Prix!A:A=F35) * (BD_Prestation_Prix!C:C&lt;=A35) * (BD_Prestation_Prix!C:C=_xlfn.MAXIFS(BD_Prestation_Prix!C:C, BD_Prestation_Prix!A:A, F35, BD_Prestation_Prix!C:C, "&lt;="&amp;A35)), 0))</f>
        <v>0</v>
      </c>
      <c r="I35" s="66" t="str">
        <f t="shared" si="3"/>
        <v/>
      </c>
      <c r="J35" s="62"/>
      <c r="K35" s="65" t="str" cm="1">
        <f t="array" ref="K35">IF(J35="","",_xlfn.XLOOKUP(J35,Tableau3[[#All],[Préstation Suppl.]],Tableau3[[#All],[ID Supl.]],))</f>
        <v/>
      </c>
      <c r="L35" s="61" cm="1">
        <f t="array" ref="L35">INDEX(BD_Prestation_Prix!K:K, MATCH(1, (BD_Prestation_Prix!G:G=K35) * (BD_Prestation_Prix!I:I&lt;=I35) * (BD_Prestation_Prix!I:I=_xlfn.MAXIFS(BD_Prestation_Prix!I:I, BD_Prestation_Prix!G:G,K35, BD_Prestation_Prix!I:I, "&lt;="&amp;I35)), 0))</f>
        <v>0</v>
      </c>
      <c r="O35" s="68">
        <f t="shared" si="4"/>
        <v>0</v>
      </c>
      <c r="P35" s="41" t="str">
        <f t="shared" si="2"/>
        <v/>
      </c>
    </row>
    <row r="36" spans="2:16">
      <c r="B36" s="65" t="str">
        <f>IFERROR(_xlfn.XLOOKUP(C36,'BD Clients'!B:B,'BD Clients'!A:A),"")</f>
        <v/>
      </c>
      <c r="C36" s="39" t="s">
        <v>34</v>
      </c>
      <c r="D36" s="23" t="str">
        <f>IF(C36="","",_xlfn.XLOOKUP(C36,'BD Clients'!$B:$B,'BD Clients'!$C:$C))</f>
        <v/>
      </c>
      <c r="F36" s="65" t="str" cm="1">
        <f t="array" ref="F36">IF(E36="","",_xlfn.XLOOKUP(E36,Tableau2[[#All],[Prestation]],Tableau2[[#All],[ID Prest.]]))</f>
        <v/>
      </c>
      <c r="G36" s="61" cm="1">
        <f t="array" ref="G36">INDEX(BD_Prestation_Prix!E:E, MATCH(1, (BD_Prestation_Prix!A:A=F36) * (BD_Prestation_Prix!C:C&lt;=A36) * (BD_Prestation_Prix!C:C=_xlfn.MAXIFS(BD_Prestation_Prix!C:C, BD_Prestation_Prix!A:A, F36, BD_Prestation_Prix!C:C, "&lt;="&amp;A36)), 0))</f>
        <v>0</v>
      </c>
      <c r="I36" s="66" t="str">
        <f t="shared" si="3"/>
        <v/>
      </c>
      <c r="J36" s="62"/>
      <c r="K36" s="65" t="str" cm="1">
        <f t="array" ref="K36">IF(J36="","",_xlfn.XLOOKUP(J36,Tableau3[[#All],[Préstation Suppl.]],Tableau3[[#All],[ID Supl.]],))</f>
        <v/>
      </c>
      <c r="L36" s="61" cm="1">
        <f t="array" ref="L36">INDEX(BD_Prestation_Prix!K:K, MATCH(1, (BD_Prestation_Prix!G:G=K36) * (BD_Prestation_Prix!I:I&lt;=I36) * (BD_Prestation_Prix!I:I=_xlfn.MAXIFS(BD_Prestation_Prix!I:I, BD_Prestation_Prix!G:G,K36, BD_Prestation_Prix!I:I, "&lt;="&amp;I36)), 0))</f>
        <v>0</v>
      </c>
      <c r="O36" s="68">
        <f t="shared" si="4"/>
        <v>0</v>
      </c>
      <c r="P36" s="41" t="str">
        <f t="shared" si="2"/>
        <v/>
      </c>
    </row>
    <row r="37" spans="2:16">
      <c r="B37" s="65" t="str">
        <f>IFERROR(_xlfn.XLOOKUP(C37,'BD Clients'!B:B,'BD Clients'!A:A),"")</f>
        <v/>
      </c>
      <c r="C37" s="39" t="s">
        <v>34</v>
      </c>
      <c r="D37" s="23" t="str">
        <f>IF(C37="","",_xlfn.XLOOKUP(C37,'BD Clients'!$B:$B,'BD Clients'!$C:$C))</f>
        <v/>
      </c>
      <c r="F37" s="65" t="str" cm="1">
        <f t="array" ref="F37">IF(E37="","",_xlfn.XLOOKUP(E37,Tableau2[[#All],[Prestation]],Tableau2[[#All],[ID Prest.]]))</f>
        <v/>
      </c>
      <c r="G37" s="61" cm="1">
        <f t="array" ref="G37">INDEX(BD_Prestation_Prix!E:E, MATCH(1, (BD_Prestation_Prix!A:A=F37) * (BD_Prestation_Prix!C:C&lt;=A37) * (BD_Prestation_Prix!C:C=_xlfn.MAXIFS(BD_Prestation_Prix!C:C, BD_Prestation_Prix!A:A, F37, BD_Prestation_Prix!C:C, "&lt;="&amp;A37)), 0))</f>
        <v>0</v>
      </c>
      <c r="I37" s="66" t="str">
        <f t="shared" si="3"/>
        <v/>
      </c>
      <c r="J37" s="62"/>
      <c r="K37" s="65" t="str" cm="1">
        <f t="array" ref="K37">IF(J37="","",_xlfn.XLOOKUP(J37,Tableau3[[#All],[Préstation Suppl.]],Tableau3[[#All],[ID Supl.]],))</f>
        <v/>
      </c>
      <c r="L37" s="61" cm="1">
        <f t="array" ref="L37">INDEX(BD_Prestation_Prix!K:K, MATCH(1, (BD_Prestation_Prix!G:G=K37) * (BD_Prestation_Prix!I:I&lt;=I37) * (BD_Prestation_Prix!I:I=_xlfn.MAXIFS(BD_Prestation_Prix!I:I, BD_Prestation_Prix!G:G,K37, BD_Prestation_Prix!I:I, "&lt;="&amp;I37)), 0))</f>
        <v>0</v>
      </c>
      <c r="O37" s="68">
        <f t="shared" si="4"/>
        <v>0</v>
      </c>
      <c r="P37" s="41" t="str">
        <f t="shared" si="2"/>
        <v/>
      </c>
    </row>
    <row r="38" spans="2:16">
      <c r="B38" s="65" t="str">
        <f>IFERROR(_xlfn.XLOOKUP(C38,'BD Clients'!B:B,'BD Clients'!A:A),"")</f>
        <v/>
      </c>
      <c r="C38" s="39" t="s">
        <v>34</v>
      </c>
      <c r="D38" s="23" t="str">
        <f>IF(C38="","",_xlfn.XLOOKUP(C38,'BD Clients'!$B:$B,'BD Clients'!$C:$C))</f>
        <v/>
      </c>
      <c r="F38" s="65" t="str" cm="1">
        <f t="array" ref="F38">IF(E38="","",_xlfn.XLOOKUP(E38,Tableau2[[#All],[Prestation]],Tableau2[[#All],[ID Prest.]]))</f>
        <v/>
      </c>
      <c r="G38" s="61" cm="1">
        <f t="array" ref="G38">INDEX(BD_Prestation_Prix!E:E, MATCH(1, (BD_Prestation_Prix!A:A=F38) * (BD_Prestation_Prix!C:C&lt;=A38) * (BD_Prestation_Prix!C:C=_xlfn.MAXIFS(BD_Prestation_Prix!C:C, BD_Prestation_Prix!A:A, F38, BD_Prestation_Prix!C:C, "&lt;="&amp;A38)), 0))</f>
        <v>0</v>
      </c>
      <c r="I38" s="66" t="str">
        <f t="shared" si="3"/>
        <v/>
      </c>
      <c r="J38" s="62"/>
      <c r="K38" s="65" t="str" cm="1">
        <f t="array" ref="K38">IF(J38="","",_xlfn.XLOOKUP(J38,Tableau3[[#All],[Préstation Suppl.]],Tableau3[[#All],[ID Supl.]],))</f>
        <v/>
      </c>
      <c r="L38" s="61" cm="1">
        <f t="array" ref="L38">INDEX(BD_Prestation_Prix!K:K, MATCH(1, (BD_Prestation_Prix!G:G=K38) * (BD_Prestation_Prix!I:I&lt;=I38) * (BD_Prestation_Prix!I:I=_xlfn.MAXIFS(BD_Prestation_Prix!I:I, BD_Prestation_Prix!G:G,K38, BD_Prestation_Prix!I:I, "&lt;="&amp;I38)), 0))</f>
        <v>0</v>
      </c>
      <c r="O38" s="68">
        <f t="shared" si="4"/>
        <v>0</v>
      </c>
      <c r="P38" s="41" t="str">
        <f t="shared" si="2"/>
        <v/>
      </c>
    </row>
    <row r="39" spans="2:16">
      <c r="B39" s="65" t="str">
        <f>IFERROR(_xlfn.XLOOKUP(C39,'BD Clients'!B:B,'BD Clients'!A:A),"")</f>
        <v/>
      </c>
      <c r="C39" s="39" t="s">
        <v>34</v>
      </c>
      <c r="D39" s="23" t="str">
        <f>IF(C39="","",_xlfn.XLOOKUP(C39,'BD Clients'!$B:$B,'BD Clients'!$C:$C))</f>
        <v/>
      </c>
      <c r="F39" s="65" t="str" cm="1">
        <f t="array" ref="F39">IF(E39="","",_xlfn.XLOOKUP(E39,Tableau2[[#All],[Prestation]],Tableau2[[#All],[ID Prest.]]))</f>
        <v/>
      </c>
      <c r="G39" s="61" cm="1">
        <f t="array" ref="G39">INDEX(BD_Prestation_Prix!E:E, MATCH(1, (BD_Prestation_Prix!A:A=F39) * (BD_Prestation_Prix!C:C&lt;=A39) * (BD_Prestation_Prix!C:C=_xlfn.MAXIFS(BD_Prestation_Prix!C:C, BD_Prestation_Prix!A:A, F39, BD_Prestation_Prix!C:C, "&lt;="&amp;A39)), 0))</f>
        <v>0</v>
      </c>
      <c r="I39" s="66" t="str">
        <f t="shared" si="3"/>
        <v/>
      </c>
      <c r="J39" s="62"/>
      <c r="K39" s="65" t="str" cm="1">
        <f t="array" ref="K39">IF(J39="","",_xlfn.XLOOKUP(J39,Tableau3[[#All],[Préstation Suppl.]],Tableau3[[#All],[ID Supl.]],))</f>
        <v/>
      </c>
      <c r="L39" s="61" cm="1">
        <f t="array" ref="L39">INDEX(BD_Prestation_Prix!K:K, MATCH(1, (BD_Prestation_Prix!G:G=K39) * (BD_Prestation_Prix!I:I&lt;=I39) * (BD_Prestation_Prix!I:I=_xlfn.MAXIFS(BD_Prestation_Prix!I:I, BD_Prestation_Prix!G:G,K39, BD_Prestation_Prix!I:I, "&lt;="&amp;I39)), 0))</f>
        <v>0</v>
      </c>
      <c r="O39" s="68">
        <f t="shared" si="4"/>
        <v>0</v>
      </c>
      <c r="P39" s="41" t="str">
        <f t="shared" si="2"/>
        <v/>
      </c>
    </row>
    <row r="40" spans="2:16">
      <c r="B40" s="65" t="str">
        <f>IFERROR(_xlfn.XLOOKUP(C40,'BD Clients'!B:B,'BD Clients'!A:A),"")</f>
        <v/>
      </c>
      <c r="C40" s="39" t="s">
        <v>34</v>
      </c>
      <c r="D40" s="23" t="str">
        <f>IF(C40="","",_xlfn.XLOOKUP(C40,'BD Clients'!$B:$B,'BD Clients'!$C:$C))</f>
        <v/>
      </c>
      <c r="F40" s="65" t="str" cm="1">
        <f t="array" ref="F40">IF(E40="","",_xlfn.XLOOKUP(E40,Tableau2[[#All],[Prestation]],Tableau2[[#All],[ID Prest.]]))</f>
        <v/>
      </c>
      <c r="G40" s="61" cm="1">
        <f t="array" ref="G40">INDEX(BD_Prestation_Prix!E:E, MATCH(1, (BD_Prestation_Prix!A:A=F40) * (BD_Prestation_Prix!C:C&lt;=A40) * (BD_Prestation_Prix!C:C=_xlfn.MAXIFS(BD_Prestation_Prix!C:C, BD_Prestation_Prix!A:A, F40, BD_Prestation_Prix!C:C, "&lt;="&amp;A40)), 0))</f>
        <v>0</v>
      </c>
      <c r="I40" s="66" t="str">
        <f t="shared" si="3"/>
        <v/>
      </c>
      <c r="J40" s="62"/>
      <c r="K40" s="65" t="str" cm="1">
        <f t="array" ref="K40">IF(J40="","",_xlfn.XLOOKUP(J40,Tableau3[[#All],[Préstation Suppl.]],Tableau3[[#All],[ID Supl.]],))</f>
        <v/>
      </c>
      <c r="L40" s="61" cm="1">
        <f t="array" ref="L40">INDEX(BD_Prestation_Prix!K:K, MATCH(1, (BD_Prestation_Prix!G:G=K40) * (BD_Prestation_Prix!I:I&lt;=I40) * (BD_Prestation_Prix!I:I=_xlfn.MAXIFS(BD_Prestation_Prix!I:I, BD_Prestation_Prix!G:G,K40, BD_Prestation_Prix!I:I, "&lt;="&amp;I40)), 0))</f>
        <v>0</v>
      </c>
      <c r="O40" s="68">
        <f t="shared" si="4"/>
        <v>0</v>
      </c>
      <c r="P40" s="41" t="str">
        <f t="shared" ref="P40:P71" si="5">IF(Q40&lt;&gt;"",O40,"")</f>
        <v/>
      </c>
    </row>
    <row r="41" spans="2:16">
      <c r="B41" s="65" t="str">
        <f>IFERROR(_xlfn.XLOOKUP(C41,'BD Clients'!B:B,'BD Clients'!A:A),"")</f>
        <v/>
      </c>
      <c r="C41" s="39" t="s">
        <v>34</v>
      </c>
      <c r="D41" s="23" t="str">
        <f>IF(C41="","",_xlfn.XLOOKUP(C41,'BD Clients'!$B:$B,'BD Clients'!$C:$C))</f>
        <v/>
      </c>
      <c r="F41" s="65" t="str" cm="1">
        <f t="array" ref="F41">IF(E41="","",_xlfn.XLOOKUP(E41,Tableau2[[#All],[Prestation]],Tableau2[[#All],[ID Prest.]]))</f>
        <v/>
      </c>
      <c r="G41" s="61" cm="1">
        <f t="array" ref="G41">INDEX(BD_Prestation_Prix!E:E, MATCH(1, (BD_Prestation_Prix!A:A=F41) * (BD_Prestation_Prix!C:C&lt;=A41) * (BD_Prestation_Prix!C:C=_xlfn.MAXIFS(BD_Prestation_Prix!C:C, BD_Prestation_Prix!A:A, F41, BD_Prestation_Prix!C:C, "&lt;="&amp;A41)), 0))</f>
        <v>0</v>
      </c>
      <c r="I41" s="66" t="str">
        <f t="shared" si="3"/>
        <v/>
      </c>
      <c r="J41" s="62"/>
      <c r="K41" s="65" t="str" cm="1">
        <f t="array" ref="K41">IF(J41="","",_xlfn.XLOOKUP(J41,Tableau3[[#All],[Préstation Suppl.]],Tableau3[[#All],[ID Supl.]],))</f>
        <v/>
      </c>
      <c r="L41" s="61" cm="1">
        <f t="array" ref="L41">INDEX(BD_Prestation_Prix!K:K, MATCH(1, (BD_Prestation_Prix!G:G=K41) * (BD_Prestation_Prix!I:I&lt;=I41) * (BD_Prestation_Prix!I:I=_xlfn.MAXIFS(BD_Prestation_Prix!I:I, BD_Prestation_Prix!G:G,K41, BD_Prestation_Prix!I:I, "&lt;="&amp;I41)), 0))</f>
        <v>0</v>
      </c>
      <c r="O41" s="68">
        <f t="shared" si="4"/>
        <v>0</v>
      </c>
      <c r="P41" s="41" t="str">
        <f t="shared" si="5"/>
        <v/>
      </c>
    </row>
    <row r="42" spans="2:16">
      <c r="B42" s="65" t="str">
        <f>IFERROR(_xlfn.XLOOKUP(C42,'BD Clients'!B:B,'BD Clients'!A:A),"")</f>
        <v/>
      </c>
      <c r="C42" s="39" t="s">
        <v>34</v>
      </c>
      <c r="D42" s="23" t="str">
        <f>IF(C42="","",_xlfn.XLOOKUP(C42,'BD Clients'!$B:$B,'BD Clients'!$C:$C))</f>
        <v/>
      </c>
      <c r="F42" s="65" t="str" cm="1">
        <f t="array" ref="F42">IF(E42="","",_xlfn.XLOOKUP(E42,Tableau2[[#All],[Prestation]],Tableau2[[#All],[ID Prest.]]))</f>
        <v/>
      </c>
      <c r="G42" s="61" cm="1">
        <f t="array" ref="G42">INDEX(BD_Prestation_Prix!E:E, MATCH(1, (BD_Prestation_Prix!A:A=F42) * (BD_Prestation_Prix!C:C&lt;=A42) * (BD_Prestation_Prix!C:C=_xlfn.MAXIFS(BD_Prestation_Prix!C:C, BD_Prestation_Prix!A:A, F42, BD_Prestation_Prix!C:C, "&lt;="&amp;A42)), 0))</f>
        <v>0</v>
      </c>
      <c r="I42" s="66" t="str">
        <f t="shared" si="3"/>
        <v/>
      </c>
      <c r="J42" s="62"/>
      <c r="K42" s="65" t="str" cm="1">
        <f t="array" ref="K42">IF(J42="","",_xlfn.XLOOKUP(J42,Tableau3[[#All],[Préstation Suppl.]],Tableau3[[#All],[ID Supl.]],))</f>
        <v/>
      </c>
      <c r="L42" s="61" cm="1">
        <f t="array" ref="L42">INDEX(BD_Prestation_Prix!K:K, MATCH(1, (BD_Prestation_Prix!G:G=K42) * (BD_Prestation_Prix!I:I&lt;=I42) * (BD_Prestation_Prix!I:I=_xlfn.MAXIFS(BD_Prestation_Prix!I:I, BD_Prestation_Prix!G:G,K42, BD_Prestation_Prix!I:I, "&lt;="&amp;I42)), 0))</f>
        <v>0</v>
      </c>
      <c r="O42" s="68">
        <f t="shared" si="4"/>
        <v>0</v>
      </c>
      <c r="P42" s="41" t="str">
        <f t="shared" si="5"/>
        <v/>
      </c>
    </row>
    <row r="43" spans="2:16">
      <c r="B43" s="65" t="str">
        <f>IFERROR(_xlfn.XLOOKUP(C43,'BD Clients'!B:B,'BD Clients'!A:A),"")</f>
        <v/>
      </c>
      <c r="C43" s="39" t="s">
        <v>34</v>
      </c>
      <c r="D43" s="23" t="str">
        <f>IF(C43="","",_xlfn.XLOOKUP(C43,'BD Clients'!$B:$B,'BD Clients'!$C:$C))</f>
        <v/>
      </c>
      <c r="F43" s="65" t="str" cm="1">
        <f t="array" ref="F43">IF(E43="","",_xlfn.XLOOKUP(E43,Tableau2[[#All],[Prestation]],Tableau2[[#All],[ID Prest.]]))</f>
        <v/>
      </c>
      <c r="G43" s="61" cm="1">
        <f t="array" ref="G43">INDEX(BD_Prestation_Prix!E:E, MATCH(1, (BD_Prestation_Prix!A:A=F43) * (BD_Prestation_Prix!C:C&lt;=A43) * (BD_Prestation_Prix!C:C=_xlfn.MAXIFS(BD_Prestation_Prix!C:C, BD_Prestation_Prix!A:A, F43, BD_Prestation_Prix!C:C, "&lt;="&amp;A43)), 0))</f>
        <v>0</v>
      </c>
      <c r="I43" s="66" t="str">
        <f t="shared" si="3"/>
        <v/>
      </c>
      <c r="J43" s="62"/>
      <c r="K43" s="65" t="str" cm="1">
        <f t="array" ref="K43">IF(J43="","",_xlfn.XLOOKUP(J43,Tableau3[[#All],[Préstation Suppl.]],Tableau3[[#All],[ID Supl.]],))</f>
        <v/>
      </c>
      <c r="L43" s="61" cm="1">
        <f t="array" ref="L43">INDEX(BD_Prestation_Prix!K:K, MATCH(1, (BD_Prestation_Prix!G:G=K43) * (BD_Prestation_Prix!I:I&lt;=I43) * (BD_Prestation_Prix!I:I=_xlfn.MAXIFS(BD_Prestation_Prix!I:I, BD_Prestation_Prix!G:G,K43, BD_Prestation_Prix!I:I, "&lt;="&amp;I43)), 0))</f>
        <v>0</v>
      </c>
      <c r="O43" s="68">
        <f t="shared" si="4"/>
        <v>0</v>
      </c>
      <c r="P43" s="41" t="str">
        <f t="shared" si="5"/>
        <v/>
      </c>
    </row>
    <row r="44" spans="2:16">
      <c r="B44" s="65" t="str">
        <f>IFERROR(_xlfn.XLOOKUP(C44,'BD Clients'!B:B,'BD Clients'!A:A),"")</f>
        <v/>
      </c>
      <c r="C44" s="39" t="s">
        <v>34</v>
      </c>
      <c r="D44" s="23" t="str">
        <f>IF(C44="","",_xlfn.XLOOKUP(C44,'BD Clients'!$B:$B,'BD Clients'!$C:$C))</f>
        <v/>
      </c>
      <c r="F44" s="65" t="str" cm="1">
        <f t="array" ref="F44">IF(E44="","",_xlfn.XLOOKUP(E44,Tableau2[[#All],[Prestation]],Tableau2[[#All],[ID Prest.]]))</f>
        <v/>
      </c>
      <c r="G44" s="61" cm="1">
        <f t="array" ref="G44">INDEX(BD_Prestation_Prix!E:E, MATCH(1, (BD_Prestation_Prix!A:A=F44) * (BD_Prestation_Prix!C:C&lt;=A44) * (BD_Prestation_Prix!C:C=_xlfn.MAXIFS(BD_Prestation_Prix!C:C, BD_Prestation_Prix!A:A, F44, BD_Prestation_Prix!C:C, "&lt;="&amp;A44)), 0))</f>
        <v>0</v>
      </c>
      <c r="I44" s="66" t="str">
        <f t="shared" si="3"/>
        <v/>
      </c>
      <c r="J44" s="62"/>
      <c r="K44" s="65" t="str" cm="1">
        <f t="array" ref="K44">IF(J44="","",_xlfn.XLOOKUP(J44,Tableau3[[#All],[Préstation Suppl.]],Tableau3[[#All],[ID Supl.]],))</f>
        <v/>
      </c>
      <c r="L44" s="61" cm="1">
        <f t="array" ref="L44">INDEX(BD_Prestation_Prix!K:K, MATCH(1, (BD_Prestation_Prix!G:G=K44) * (BD_Prestation_Prix!I:I&lt;=I44) * (BD_Prestation_Prix!I:I=_xlfn.MAXIFS(BD_Prestation_Prix!I:I, BD_Prestation_Prix!G:G,K44, BD_Prestation_Prix!I:I, "&lt;="&amp;I44)), 0))</f>
        <v>0</v>
      </c>
      <c r="O44" s="68">
        <f t="shared" si="4"/>
        <v>0</v>
      </c>
      <c r="P44" s="41" t="str">
        <f t="shared" si="5"/>
        <v/>
      </c>
    </row>
    <row r="45" spans="2:16">
      <c r="B45" s="65" t="str">
        <f>IFERROR(_xlfn.XLOOKUP(C45,'BD Clients'!B:B,'BD Clients'!A:A),"")</f>
        <v/>
      </c>
      <c r="C45" s="39" t="s">
        <v>34</v>
      </c>
      <c r="D45" s="23" t="str">
        <f>IF(C45="","",_xlfn.XLOOKUP(C45,'BD Clients'!$B:$B,'BD Clients'!$C:$C))</f>
        <v/>
      </c>
      <c r="F45" s="65" t="str" cm="1">
        <f t="array" ref="F45">IF(E45="","",_xlfn.XLOOKUP(E45,Tableau2[[#All],[Prestation]],Tableau2[[#All],[ID Prest.]]))</f>
        <v/>
      </c>
      <c r="G45" s="61" cm="1">
        <f t="array" ref="G45">INDEX(BD_Prestation_Prix!E:E, MATCH(1, (BD_Prestation_Prix!A:A=F45) * (BD_Prestation_Prix!C:C&lt;=A45) * (BD_Prestation_Prix!C:C=_xlfn.MAXIFS(BD_Prestation_Prix!C:C, BD_Prestation_Prix!A:A, F45, BD_Prestation_Prix!C:C, "&lt;="&amp;A45)), 0))</f>
        <v>0</v>
      </c>
      <c r="I45" s="66" t="str">
        <f t="shared" si="3"/>
        <v/>
      </c>
      <c r="J45" s="62"/>
      <c r="K45" s="65" t="str" cm="1">
        <f t="array" ref="K45">IF(J45="","",_xlfn.XLOOKUP(J45,Tableau3[[#All],[Préstation Suppl.]],Tableau3[[#All],[ID Supl.]],))</f>
        <v/>
      </c>
      <c r="L45" s="61" cm="1">
        <f t="array" ref="L45">INDEX(BD_Prestation_Prix!K:K, MATCH(1, (BD_Prestation_Prix!G:G=K45) * (BD_Prestation_Prix!I:I&lt;=I45) * (BD_Prestation_Prix!I:I=_xlfn.MAXIFS(BD_Prestation_Prix!I:I, BD_Prestation_Prix!G:G,K45, BD_Prestation_Prix!I:I, "&lt;="&amp;I45)), 0))</f>
        <v>0</v>
      </c>
      <c r="O45" s="68">
        <f t="shared" si="4"/>
        <v>0</v>
      </c>
      <c r="P45" s="41" t="str">
        <f t="shared" si="5"/>
        <v/>
      </c>
    </row>
    <row r="46" spans="2:16">
      <c r="B46" s="65" t="str">
        <f>IFERROR(_xlfn.XLOOKUP(C46,'BD Clients'!B:B,'BD Clients'!A:A),"")</f>
        <v/>
      </c>
      <c r="C46" s="39" t="s">
        <v>34</v>
      </c>
      <c r="D46" s="23" t="str">
        <f>IF(C46="","",_xlfn.XLOOKUP(C46,'BD Clients'!$B:$B,'BD Clients'!$C:$C))</f>
        <v/>
      </c>
      <c r="F46" s="65" t="str" cm="1">
        <f t="array" ref="F46">IF(E46="","",_xlfn.XLOOKUP(E46,Tableau2[[#All],[Prestation]],Tableau2[[#All],[ID Prest.]]))</f>
        <v/>
      </c>
      <c r="G46" s="61" cm="1">
        <f t="array" ref="G46">INDEX(BD_Prestation_Prix!E:E, MATCH(1, (BD_Prestation_Prix!A:A=F46) * (BD_Prestation_Prix!C:C&lt;=A46) * (BD_Prestation_Prix!C:C=_xlfn.MAXIFS(BD_Prestation_Prix!C:C, BD_Prestation_Prix!A:A, F46, BD_Prestation_Prix!C:C, "&lt;="&amp;A46)), 0))</f>
        <v>0</v>
      </c>
      <c r="I46" s="66" t="str">
        <f t="shared" si="3"/>
        <v/>
      </c>
      <c r="J46" s="62"/>
      <c r="K46" s="65" t="str" cm="1">
        <f t="array" ref="K46">IF(J46="","",_xlfn.XLOOKUP(J46,Tableau3[[#All],[Préstation Suppl.]],Tableau3[[#All],[ID Supl.]],))</f>
        <v/>
      </c>
      <c r="L46" s="61" cm="1">
        <f t="array" ref="L46">INDEX(BD_Prestation_Prix!K:K, MATCH(1, (BD_Prestation_Prix!G:G=K46) * (BD_Prestation_Prix!I:I&lt;=I46) * (BD_Prestation_Prix!I:I=_xlfn.MAXIFS(BD_Prestation_Prix!I:I, BD_Prestation_Prix!G:G,K46, BD_Prestation_Prix!I:I, "&lt;="&amp;I46)), 0))</f>
        <v>0</v>
      </c>
      <c r="O46" s="68">
        <f t="shared" si="4"/>
        <v>0</v>
      </c>
      <c r="P46" s="41" t="str">
        <f t="shared" si="5"/>
        <v/>
      </c>
    </row>
    <row r="47" spans="2:16">
      <c r="B47" s="65" t="str">
        <f>IFERROR(_xlfn.XLOOKUP(C47,'BD Clients'!B:B,'BD Clients'!A:A),"")</f>
        <v/>
      </c>
      <c r="C47" s="39" t="s">
        <v>34</v>
      </c>
      <c r="D47" s="23" t="str">
        <f>IF(C47="","",_xlfn.XLOOKUP(C47,'BD Clients'!$B:$B,'BD Clients'!$C:$C))</f>
        <v/>
      </c>
      <c r="F47" s="65" t="str" cm="1">
        <f t="array" ref="F47">IF(E47="","",_xlfn.XLOOKUP(E47,Tableau2[[#All],[Prestation]],Tableau2[[#All],[ID Prest.]]))</f>
        <v/>
      </c>
      <c r="G47" s="61" cm="1">
        <f t="array" ref="G47">INDEX(BD_Prestation_Prix!E:E, MATCH(1, (BD_Prestation_Prix!A:A=F47) * (BD_Prestation_Prix!C:C&lt;=A47) * (BD_Prestation_Prix!C:C=_xlfn.MAXIFS(BD_Prestation_Prix!C:C, BD_Prestation_Prix!A:A, F47, BD_Prestation_Prix!C:C, "&lt;="&amp;A47)), 0))</f>
        <v>0</v>
      </c>
      <c r="I47" s="66" t="str">
        <f t="shared" si="3"/>
        <v/>
      </c>
      <c r="J47" s="62"/>
      <c r="K47" s="65" t="str" cm="1">
        <f t="array" ref="K47">IF(J47="","",_xlfn.XLOOKUP(J47,Tableau3[[#All],[Préstation Suppl.]],Tableau3[[#All],[ID Supl.]],))</f>
        <v/>
      </c>
      <c r="L47" s="61" cm="1">
        <f t="array" ref="L47">INDEX(BD_Prestation_Prix!K:K, MATCH(1, (BD_Prestation_Prix!G:G=K47) * (BD_Prestation_Prix!I:I&lt;=I47) * (BD_Prestation_Prix!I:I=_xlfn.MAXIFS(BD_Prestation_Prix!I:I, BD_Prestation_Prix!G:G,K47, BD_Prestation_Prix!I:I, "&lt;="&amp;I47)), 0))</f>
        <v>0</v>
      </c>
      <c r="O47" s="68">
        <f t="shared" si="4"/>
        <v>0</v>
      </c>
      <c r="P47" s="41" t="str">
        <f t="shared" si="5"/>
        <v/>
      </c>
    </row>
    <row r="48" spans="2:16">
      <c r="B48" s="65" t="str">
        <f>IFERROR(_xlfn.XLOOKUP(C48,'BD Clients'!B:B,'BD Clients'!A:A),"")</f>
        <v/>
      </c>
      <c r="C48" s="39" t="s">
        <v>34</v>
      </c>
      <c r="D48" s="23" t="str">
        <f>IF(C48="","",_xlfn.XLOOKUP(C48,'BD Clients'!$B:$B,'BD Clients'!$C:$C))</f>
        <v/>
      </c>
      <c r="F48" s="65" t="str" cm="1">
        <f t="array" ref="F48">IF(E48="","",_xlfn.XLOOKUP(E48,Tableau2[[#All],[Prestation]],Tableau2[[#All],[ID Prest.]]))</f>
        <v/>
      </c>
      <c r="G48" s="61" cm="1">
        <f t="array" ref="G48">INDEX(BD_Prestation_Prix!E:E, MATCH(1, (BD_Prestation_Prix!A:A=F48) * (BD_Prestation_Prix!C:C&lt;=A48) * (BD_Prestation_Prix!C:C=_xlfn.MAXIFS(BD_Prestation_Prix!C:C, BD_Prestation_Prix!A:A, F48, BD_Prestation_Prix!C:C, "&lt;="&amp;A48)), 0))</f>
        <v>0</v>
      </c>
      <c r="I48" s="66" t="str">
        <f t="shared" si="3"/>
        <v/>
      </c>
      <c r="J48" s="62"/>
      <c r="K48" s="65" t="str" cm="1">
        <f t="array" ref="K48">IF(J48="","",_xlfn.XLOOKUP(J48,Tableau3[[#All],[Préstation Suppl.]],Tableau3[[#All],[ID Supl.]],))</f>
        <v/>
      </c>
      <c r="L48" s="61" cm="1">
        <f t="array" ref="L48">INDEX(BD_Prestation_Prix!K:K, MATCH(1, (BD_Prestation_Prix!G:G=K48) * (BD_Prestation_Prix!I:I&lt;=I48) * (BD_Prestation_Prix!I:I=_xlfn.MAXIFS(BD_Prestation_Prix!I:I, BD_Prestation_Prix!G:G,K48, BD_Prestation_Prix!I:I, "&lt;="&amp;I48)), 0))</f>
        <v>0</v>
      </c>
      <c r="O48" s="68">
        <f t="shared" si="4"/>
        <v>0</v>
      </c>
      <c r="P48" s="41" t="str">
        <f t="shared" si="5"/>
        <v/>
      </c>
    </row>
    <row r="49" spans="2:16">
      <c r="B49" s="65" t="str">
        <f>IFERROR(_xlfn.XLOOKUP(C49,'BD Clients'!B:B,'BD Clients'!A:A),"")</f>
        <v/>
      </c>
      <c r="C49" s="39" t="s">
        <v>34</v>
      </c>
      <c r="D49" s="23" t="str">
        <f>IF(C49="","",_xlfn.XLOOKUP(C49,'BD Clients'!$B:$B,'BD Clients'!$C:$C))</f>
        <v/>
      </c>
      <c r="F49" s="65" t="str" cm="1">
        <f t="array" ref="F49">IF(E49="","",_xlfn.XLOOKUP(E49,Tableau2[[#All],[Prestation]],Tableau2[[#All],[ID Prest.]]))</f>
        <v/>
      </c>
      <c r="G49" s="61" cm="1">
        <f t="array" ref="G49">INDEX(BD_Prestation_Prix!E:E, MATCH(1, (BD_Prestation_Prix!A:A=F49) * (BD_Prestation_Prix!C:C&lt;=A49) * (BD_Prestation_Prix!C:C=_xlfn.MAXIFS(BD_Prestation_Prix!C:C, BD_Prestation_Prix!A:A, F49, BD_Prestation_Prix!C:C, "&lt;="&amp;A49)), 0))</f>
        <v>0</v>
      </c>
      <c r="I49" s="66" t="str">
        <f t="shared" si="3"/>
        <v/>
      </c>
      <c r="J49" s="62"/>
      <c r="K49" s="65" t="str" cm="1">
        <f t="array" ref="K49">IF(J49="","",_xlfn.XLOOKUP(J49,Tableau3[[#All],[Préstation Suppl.]],Tableau3[[#All],[ID Supl.]],))</f>
        <v/>
      </c>
      <c r="L49" s="61" cm="1">
        <f t="array" ref="L49">INDEX(BD_Prestation_Prix!K:K, MATCH(1, (BD_Prestation_Prix!G:G=K49) * (BD_Prestation_Prix!I:I&lt;=I49) * (BD_Prestation_Prix!I:I=_xlfn.MAXIFS(BD_Prestation_Prix!I:I, BD_Prestation_Prix!G:G,K49, BD_Prestation_Prix!I:I, "&lt;="&amp;I49)), 0))</f>
        <v>0</v>
      </c>
      <c r="O49" s="68">
        <f t="shared" si="4"/>
        <v>0</v>
      </c>
      <c r="P49" s="41" t="str">
        <f t="shared" si="5"/>
        <v/>
      </c>
    </row>
    <row r="50" spans="2:16">
      <c r="B50" s="65" t="str">
        <f>IFERROR(_xlfn.XLOOKUP(C50,'BD Clients'!B:B,'BD Clients'!A:A),"")</f>
        <v/>
      </c>
      <c r="C50" s="39" t="s">
        <v>34</v>
      </c>
      <c r="D50" s="23" t="str">
        <f>IF(C50="","",_xlfn.XLOOKUP(C50,'BD Clients'!$B:$B,'BD Clients'!$C:$C))</f>
        <v/>
      </c>
      <c r="F50" s="65" t="str" cm="1">
        <f t="array" ref="F50">IF(E50="","",_xlfn.XLOOKUP(E50,Tableau2[[#All],[Prestation]],Tableau2[[#All],[ID Prest.]]))</f>
        <v/>
      </c>
      <c r="G50" s="61" cm="1">
        <f t="array" ref="G50">INDEX(BD_Prestation_Prix!E:E, MATCH(1, (BD_Prestation_Prix!A:A=F50) * (BD_Prestation_Prix!C:C&lt;=A50) * (BD_Prestation_Prix!C:C=_xlfn.MAXIFS(BD_Prestation_Prix!C:C, BD_Prestation_Prix!A:A, F50, BD_Prestation_Prix!C:C, "&lt;="&amp;A50)), 0))</f>
        <v>0</v>
      </c>
      <c r="I50" s="66" t="str">
        <f t="shared" si="3"/>
        <v/>
      </c>
      <c r="J50" s="62"/>
      <c r="K50" s="65" t="str" cm="1">
        <f t="array" ref="K50">IF(J50="","",_xlfn.XLOOKUP(J50,Tableau3[[#All],[Préstation Suppl.]],Tableau3[[#All],[ID Supl.]],))</f>
        <v/>
      </c>
      <c r="L50" s="61" cm="1">
        <f t="array" ref="L50">INDEX(BD_Prestation_Prix!K:K, MATCH(1, (BD_Prestation_Prix!G:G=K50) * (BD_Prestation_Prix!I:I&lt;=I50) * (BD_Prestation_Prix!I:I=_xlfn.MAXIFS(BD_Prestation_Prix!I:I, BD_Prestation_Prix!G:G,K50, BD_Prestation_Prix!I:I, "&lt;="&amp;I50)), 0))</f>
        <v>0</v>
      </c>
      <c r="O50" s="68">
        <f t="shared" si="4"/>
        <v>0</v>
      </c>
      <c r="P50" s="41" t="str">
        <f t="shared" si="5"/>
        <v/>
      </c>
    </row>
    <row r="51" spans="2:16">
      <c r="B51" s="65" t="str">
        <f>IFERROR(_xlfn.XLOOKUP(C51,'BD Clients'!B:B,'BD Clients'!A:A),"")</f>
        <v/>
      </c>
      <c r="C51" s="39" t="s">
        <v>34</v>
      </c>
      <c r="D51" s="23" t="str">
        <f>IF(C51="","",_xlfn.XLOOKUP(C51,'BD Clients'!$B:$B,'BD Clients'!$C:$C))</f>
        <v/>
      </c>
      <c r="F51" s="65" t="str" cm="1">
        <f t="array" ref="F51">IF(E51="","",_xlfn.XLOOKUP(E51,Tableau2[[#All],[Prestation]],Tableau2[[#All],[ID Prest.]]))</f>
        <v/>
      </c>
      <c r="G51" s="61" cm="1">
        <f t="array" ref="G51">INDEX(BD_Prestation_Prix!E:E, MATCH(1, (BD_Prestation_Prix!A:A=F51) * (BD_Prestation_Prix!C:C&lt;=A51) * (BD_Prestation_Prix!C:C=_xlfn.MAXIFS(BD_Prestation_Prix!C:C, BD_Prestation_Prix!A:A, F51, BD_Prestation_Prix!C:C, "&lt;="&amp;A51)), 0))</f>
        <v>0</v>
      </c>
      <c r="I51" s="66" t="str">
        <f t="shared" si="3"/>
        <v/>
      </c>
      <c r="J51" s="62"/>
      <c r="K51" s="65" t="str" cm="1">
        <f t="array" ref="K51">IF(J51="","",_xlfn.XLOOKUP(J51,Tableau3[[#All],[Préstation Suppl.]],Tableau3[[#All],[ID Supl.]],))</f>
        <v/>
      </c>
      <c r="L51" s="61" cm="1">
        <f t="array" ref="L51">INDEX(BD_Prestation_Prix!K:K, MATCH(1, (BD_Prestation_Prix!G:G=K51) * (BD_Prestation_Prix!I:I&lt;=I51) * (BD_Prestation_Prix!I:I=_xlfn.MAXIFS(BD_Prestation_Prix!I:I, BD_Prestation_Prix!G:G,K51, BD_Prestation_Prix!I:I, "&lt;="&amp;I51)), 0))</f>
        <v>0</v>
      </c>
      <c r="O51" s="68">
        <f t="shared" si="4"/>
        <v>0</v>
      </c>
      <c r="P51" s="41" t="str">
        <f t="shared" si="5"/>
        <v/>
      </c>
    </row>
    <row r="52" spans="2:16">
      <c r="B52" s="65" t="str">
        <f>IFERROR(_xlfn.XLOOKUP(C52,'BD Clients'!B:B,'BD Clients'!A:A),"")</f>
        <v/>
      </c>
      <c r="C52" s="39" t="s">
        <v>34</v>
      </c>
      <c r="D52" s="23" t="str">
        <f>IF(C52="","",_xlfn.XLOOKUP(C52,'BD Clients'!$B:$B,'BD Clients'!$C:$C))</f>
        <v/>
      </c>
      <c r="F52" s="65" t="str" cm="1">
        <f t="array" ref="F52">IF(E52="","",_xlfn.XLOOKUP(E52,Tableau2[[#All],[Prestation]],Tableau2[[#All],[ID Prest.]]))</f>
        <v/>
      </c>
      <c r="G52" s="61" cm="1">
        <f t="array" ref="G52">INDEX(BD_Prestation_Prix!E:E, MATCH(1, (BD_Prestation_Prix!A:A=F52) * (BD_Prestation_Prix!C:C&lt;=A52) * (BD_Prestation_Prix!C:C=_xlfn.MAXIFS(BD_Prestation_Prix!C:C, BD_Prestation_Prix!A:A, F52, BD_Prestation_Prix!C:C, "&lt;="&amp;A52)), 0))</f>
        <v>0</v>
      </c>
      <c r="I52" s="66" t="str">
        <f t="shared" si="3"/>
        <v/>
      </c>
      <c r="J52" s="62"/>
      <c r="K52" s="65" t="str" cm="1">
        <f t="array" ref="K52">IF(J52="","",_xlfn.XLOOKUP(J52,Tableau3[[#All],[Préstation Suppl.]],Tableau3[[#All],[ID Supl.]],))</f>
        <v/>
      </c>
      <c r="L52" s="61" cm="1">
        <f t="array" ref="L52">INDEX(BD_Prestation_Prix!K:K, MATCH(1, (BD_Prestation_Prix!G:G=K52) * (BD_Prestation_Prix!I:I&lt;=I52) * (BD_Prestation_Prix!I:I=_xlfn.MAXIFS(BD_Prestation_Prix!I:I, BD_Prestation_Prix!G:G,K52, BD_Prestation_Prix!I:I, "&lt;="&amp;I52)), 0))</f>
        <v>0</v>
      </c>
      <c r="O52" s="68">
        <f t="shared" si="4"/>
        <v>0</v>
      </c>
      <c r="P52" s="41" t="str">
        <f t="shared" si="5"/>
        <v/>
      </c>
    </row>
    <row r="53" spans="2:16">
      <c r="B53" s="65" t="str">
        <f>IFERROR(_xlfn.XLOOKUP(C53,'BD Clients'!B:B,'BD Clients'!A:A),"")</f>
        <v/>
      </c>
      <c r="C53" s="39" t="s">
        <v>34</v>
      </c>
      <c r="D53" s="23" t="str">
        <f>IF(C53="","",_xlfn.XLOOKUP(C53,'BD Clients'!$B:$B,'BD Clients'!$C:$C))</f>
        <v/>
      </c>
      <c r="F53" s="65" t="str" cm="1">
        <f t="array" ref="F53">IF(E53="","",_xlfn.XLOOKUP(E53,Tableau2[[#All],[Prestation]],Tableau2[[#All],[ID Prest.]]))</f>
        <v/>
      </c>
      <c r="G53" s="61" cm="1">
        <f t="array" ref="G53">INDEX(BD_Prestation_Prix!E:E, MATCH(1, (BD_Prestation_Prix!A:A=F53) * (BD_Prestation_Prix!C:C&lt;=A53) * (BD_Prestation_Prix!C:C=_xlfn.MAXIFS(BD_Prestation_Prix!C:C, BD_Prestation_Prix!A:A, F53, BD_Prestation_Prix!C:C, "&lt;="&amp;A53)), 0))</f>
        <v>0</v>
      </c>
      <c r="I53" s="66" t="str">
        <f t="shared" si="3"/>
        <v/>
      </c>
      <c r="J53" s="62"/>
      <c r="K53" s="65" t="str" cm="1">
        <f t="array" ref="K53">IF(J53="","",_xlfn.XLOOKUP(J53,Tableau3[[#All],[Préstation Suppl.]],Tableau3[[#All],[ID Supl.]],))</f>
        <v/>
      </c>
      <c r="L53" s="61" cm="1">
        <f t="array" ref="L53">INDEX(BD_Prestation_Prix!K:K, MATCH(1, (BD_Prestation_Prix!G:G=K53) * (BD_Prestation_Prix!I:I&lt;=I53) * (BD_Prestation_Prix!I:I=_xlfn.MAXIFS(BD_Prestation_Prix!I:I, BD_Prestation_Prix!G:G,K53, BD_Prestation_Prix!I:I, "&lt;="&amp;I53)), 0))</f>
        <v>0</v>
      </c>
      <c r="O53" s="68">
        <f t="shared" si="4"/>
        <v>0</v>
      </c>
      <c r="P53" s="41" t="str">
        <f t="shared" si="5"/>
        <v/>
      </c>
    </row>
    <row r="54" spans="2:16">
      <c r="B54" s="65" t="str">
        <f>IFERROR(_xlfn.XLOOKUP(C54,'BD Clients'!B:B,'BD Clients'!A:A),"")</f>
        <v/>
      </c>
      <c r="C54" s="39" t="s">
        <v>34</v>
      </c>
      <c r="D54" s="23" t="str">
        <f>IF(C54="","",_xlfn.XLOOKUP(C54,'BD Clients'!$B:$B,'BD Clients'!$C:$C))</f>
        <v/>
      </c>
      <c r="F54" s="65" t="str" cm="1">
        <f t="array" ref="F54">IF(E54="","",_xlfn.XLOOKUP(E54,Tableau2[[#All],[Prestation]],Tableau2[[#All],[ID Prest.]]))</f>
        <v/>
      </c>
      <c r="G54" s="61" cm="1">
        <f t="array" ref="G54">INDEX(BD_Prestation_Prix!E:E, MATCH(1, (BD_Prestation_Prix!A:A=F54) * (BD_Prestation_Prix!C:C&lt;=A54) * (BD_Prestation_Prix!C:C=_xlfn.MAXIFS(BD_Prestation_Prix!C:C, BD_Prestation_Prix!A:A, F54, BD_Prestation_Prix!C:C, "&lt;="&amp;A54)), 0))</f>
        <v>0</v>
      </c>
      <c r="I54" s="66" t="str">
        <f t="shared" si="3"/>
        <v/>
      </c>
      <c r="J54" s="62"/>
      <c r="K54" s="65" t="str" cm="1">
        <f t="array" ref="K54">IF(J54="","",_xlfn.XLOOKUP(J54,Tableau3[[#All],[Préstation Suppl.]],Tableau3[[#All],[ID Supl.]],))</f>
        <v/>
      </c>
      <c r="L54" s="61" cm="1">
        <f t="array" ref="L54">INDEX(BD_Prestation_Prix!K:K, MATCH(1, (BD_Prestation_Prix!G:G=K54) * (BD_Prestation_Prix!I:I&lt;=I54) * (BD_Prestation_Prix!I:I=_xlfn.MAXIFS(BD_Prestation_Prix!I:I, BD_Prestation_Prix!G:G,K54, BD_Prestation_Prix!I:I, "&lt;="&amp;I54)), 0))</f>
        <v>0</v>
      </c>
      <c r="O54" s="68">
        <f t="shared" si="4"/>
        <v>0</v>
      </c>
      <c r="P54" s="41" t="str">
        <f t="shared" si="5"/>
        <v/>
      </c>
    </row>
    <row r="55" spans="2:16">
      <c r="B55" s="65" t="str">
        <f>IFERROR(_xlfn.XLOOKUP(C55,'BD Clients'!B:B,'BD Clients'!A:A),"")</f>
        <v/>
      </c>
      <c r="C55" s="39" t="s">
        <v>34</v>
      </c>
      <c r="D55" s="23" t="str">
        <f>IF(C55="","",_xlfn.XLOOKUP(C55,'BD Clients'!$B:$B,'BD Clients'!$C:$C))</f>
        <v/>
      </c>
      <c r="F55" s="65" t="str" cm="1">
        <f t="array" ref="F55">IF(E55="","",_xlfn.XLOOKUP(E55,Tableau2[[#All],[Prestation]],Tableau2[[#All],[ID Prest.]]))</f>
        <v/>
      </c>
      <c r="G55" s="61" cm="1">
        <f t="array" ref="G55">INDEX(BD_Prestation_Prix!E:E, MATCH(1, (BD_Prestation_Prix!A:A=F55) * (BD_Prestation_Prix!C:C&lt;=A55) * (BD_Prestation_Prix!C:C=_xlfn.MAXIFS(BD_Prestation_Prix!C:C, BD_Prestation_Prix!A:A, F55, BD_Prestation_Prix!C:C, "&lt;="&amp;A55)), 0))</f>
        <v>0</v>
      </c>
      <c r="I55" s="66" t="str">
        <f t="shared" si="3"/>
        <v/>
      </c>
      <c r="J55" s="62"/>
      <c r="K55" s="65" t="str" cm="1">
        <f t="array" ref="K55">IF(J55="","",_xlfn.XLOOKUP(J55,Tableau3[[#All],[Préstation Suppl.]],Tableau3[[#All],[ID Supl.]],))</f>
        <v/>
      </c>
      <c r="L55" s="61" cm="1">
        <f t="array" ref="L55">INDEX(BD_Prestation_Prix!K:K, MATCH(1, (BD_Prestation_Prix!G:G=K55) * (BD_Prestation_Prix!I:I&lt;=I55) * (BD_Prestation_Prix!I:I=_xlfn.MAXIFS(BD_Prestation_Prix!I:I, BD_Prestation_Prix!G:G,K55, BD_Prestation_Prix!I:I, "&lt;="&amp;I55)), 0))</f>
        <v>0</v>
      </c>
      <c r="O55" s="68">
        <f t="shared" si="4"/>
        <v>0</v>
      </c>
      <c r="P55" s="41" t="str">
        <f t="shared" si="5"/>
        <v/>
      </c>
    </row>
    <row r="56" spans="2:16">
      <c r="B56" s="65" t="str">
        <f>IFERROR(_xlfn.XLOOKUP(C56,'BD Clients'!B:B,'BD Clients'!A:A),"")</f>
        <v/>
      </c>
      <c r="C56" s="39" t="s">
        <v>34</v>
      </c>
      <c r="D56" s="23" t="str">
        <f>IF(C56="","",_xlfn.XLOOKUP(C56,'BD Clients'!$B:$B,'BD Clients'!$C:$C))</f>
        <v/>
      </c>
      <c r="F56" s="65" t="str" cm="1">
        <f t="array" ref="F56">IF(E56="","",_xlfn.XLOOKUP(E56,Tableau2[[#All],[Prestation]],Tableau2[[#All],[ID Prest.]]))</f>
        <v/>
      </c>
      <c r="G56" s="61" cm="1">
        <f t="array" ref="G56">INDEX(BD_Prestation_Prix!E:E, MATCH(1, (BD_Prestation_Prix!A:A=F56) * (BD_Prestation_Prix!C:C&lt;=A56) * (BD_Prestation_Prix!C:C=_xlfn.MAXIFS(BD_Prestation_Prix!C:C, BD_Prestation_Prix!A:A, F56, BD_Prestation_Prix!C:C, "&lt;="&amp;A56)), 0))</f>
        <v>0</v>
      </c>
      <c r="I56" s="66" t="str">
        <f t="shared" si="3"/>
        <v/>
      </c>
      <c r="J56" s="62"/>
      <c r="K56" s="65" t="str" cm="1">
        <f t="array" ref="K56">IF(J56="","",_xlfn.XLOOKUP(J56,Tableau3[[#All],[Préstation Suppl.]],Tableau3[[#All],[ID Supl.]],))</f>
        <v/>
      </c>
      <c r="L56" s="61" cm="1">
        <f t="array" ref="L56">INDEX(BD_Prestation_Prix!K:K, MATCH(1, (BD_Prestation_Prix!G:G=K56) * (BD_Prestation_Prix!I:I&lt;=I56) * (BD_Prestation_Prix!I:I=_xlfn.MAXIFS(BD_Prestation_Prix!I:I, BD_Prestation_Prix!G:G,K56, BD_Prestation_Prix!I:I, "&lt;="&amp;I56)), 0))</f>
        <v>0</v>
      </c>
      <c r="O56" s="68">
        <f t="shared" si="4"/>
        <v>0</v>
      </c>
      <c r="P56" s="41" t="str">
        <f t="shared" si="5"/>
        <v/>
      </c>
    </row>
    <row r="57" spans="2:16">
      <c r="B57" s="65" t="str">
        <f>IFERROR(_xlfn.XLOOKUP(C57,'BD Clients'!B:B,'BD Clients'!A:A),"")</f>
        <v/>
      </c>
      <c r="C57" s="39" t="s">
        <v>34</v>
      </c>
      <c r="D57" s="23" t="str">
        <f>IF(C57="","",_xlfn.XLOOKUP(C57,'BD Clients'!$B:$B,'BD Clients'!$C:$C))</f>
        <v/>
      </c>
      <c r="F57" s="65" t="str" cm="1">
        <f t="array" ref="F57">IF(E57="","",_xlfn.XLOOKUP(E57,Tableau2[[#All],[Prestation]],Tableau2[[#All],[ID Prest.]]))</f>
        <v/>
      </c>
      <c r="G57" s="61" cm="1">
        <f t="array" ref="G57">INDEX(BD_Prestation_Prix!E:E, MATCH(1, (BD_Prestation_Prix!A:A=F57) * (BD_Prestation_Prix!C:C&lt;=A57) * (BD_Prestation_Prix!C:C=_xlfn.MAXIFS(BD_Prestation_Prix!C:C, BD_Prestation_Prix!A:A, F57, BD_Prestation_Prix!C:C, "&lt;="&amp;A57)), 0))</f>
        <v>0</v>
      </c>
      <c r="I57" s="66" t="str">
        <f t="shared" si="3"/>
        <v/>
      </c>
      <c r="J57" s="62"/>
      <c r="K57" s="65" t="str" cm="1">
        <f t="array" ref="K57">IF(J57="","",_xlfn.XLOOKUP(J57,Tableau3[[#All],[Préstation Suppl.]],Tableau3[[#All],[ID Supl.]],))</f>
        <v/>
      </c>
      <c r="L57" s="61" cm="1">
        <f t="array" ref="L57">INDEX(BD_Prestation_Prix!K:K, MATCH(1, (BD_Prestation_Prix!G:G=K57) * (BD_Prestation_Prix!I:I&lt;=I57) * (BD_Prestation_Prix!I:I=_xlfn.MAXIFS(BD_Prestation_Prix!I:I, BD_Prestation_Prix!G:G,K57, BD_Prestation_Prix!I:I, "&lt;="&amp;I57)), 0))</f>
        <v>0</v>
      </c>
      <c r="O57" s="68">
        <f t="shared" si="4"/>
        <v>0</v>
      </c>
      <c r="P57" s="41" t="str">
        <f t="shared" si="5"/>
        <v/>
      </c>
    </row>
    <row r="58" spans="2:16">
      <c r="B58" s="65" t="str">
        <f>IFERROR(_xlfn.XLOOKUP(C58,'BD Clients'!B:B,'BD Clients'!A:A),"")</f>
        <v/>
      </c>
      <c r="C58" s="39" t="s">
        <v>34</v>
      </c>
      <c r="D58" s="23" t="str">
        <f>IF(C58="","",_xlfn.XLOOKUP(C58,'BD Clients'!$B:$B,'BD Clients'!$C:$C))</f>
        <v/>
      </c>
      <c r="F58" s="65" t="str" cm="1">
        <f t="array" ref="F58">IF(E58="","",_xlfn.XLOOKUP(E58,Tableau2[[#All],[Prestation]],Tableau2[[#All],[ID Prest.]]))</f>
        <v/>
      </c>
      <c r="G58" s="61" cm="1">
        <f t="array" ref="G58">INDEX(BD_Prestation_Prix!E:E, MATCH(1, (BD_Prestation_Prix!A:A=F58) * (BD_Prestation_Prix!C:C&lt;=A58) * (BD_Prestation_Prix!C:C=_xlfn.MAXIFS(BD_Prestation_Prix!C:C, BD_Prestation_Prix!A:A, F58, BD_Prestation_Prix!C:C, "&lt;="&amp;A58)), 0))</f>
        <v>0</v>
      </c>
      <c r="I58" s="66" t="str">
        <f t="shared" si="3"/>
        <v/>
      </c>
      <c r="J58" s="62"/>
      <c r="K58" s="65" t="str" cm="1">
        <f t="array" ref="K58">IF(J58="","",_xlfn.XLOOKUP(J58,Tableau3[[#All],[Préstation Suppl.]],Tableau3[[#All],[ID Supl.]],))</f>
        <v/>
      </c>
      <c r="L58" s="61" cm="1">
        <f t="array" ref="L58">INDEX(BD_Prestation_Prix!K:K, MATCH(1, (BD_Prestation_Prix!G:G=K58) * (BD_Prestation_Prix!I:I&lt;=I58) * (BD_Prestation_Prix!I:I=_xlfn.MAXIFS(BD_Prestation_Prix!I:I, BD_Prestation_Prix!G:G,K58, BD_Prestation_Prix!I:I, "&lt;="&amp;I58)), 0))</f>
        <v>0</v>
      </c>
      <c r="O58" s="68">
        <f t="shared" si="4"/>
        <v>0</v>
      </c>
      <c r="P58" s="41" t="str">
        <f t="shared" si="5"/>
        <v/>
      </c>
    </row>
    <row r="59" spans="2:16">
      <c r="B59" s="65" t="str">
        <f>IFERROR(_xlfn.XLOOKUP(C59,'BD Clients'!B:B,'BD Clients'!A:A),"")</f>
        <v/>
      </c>
      <c r="C59" s="39" t="s">
        <v>34</v>
      </c>
      <c r="D59" s="23" t="str">
        <f>IF(C59="","",_xlfn.XLOOKUP(C59,'BD Clients'!$B:$B,'BD Clients'!$C:$C))</f>
        <v/>
      </c>
      <c r="F59" s="65" t="str" cm="1">
        <f t="array" ref="F59">IF(E59="","",_xlfn.XLOOKUP(E59,Tableau2[[#All],[Prestation]],Tableau2[[#All],[ID Prest.]]))</f>
        <v/>
      </c>
      <c r="G59" s="61" cm="1">
        <f t="array" ref="G59">INDEX(BD_Prestation_Prix!E:E, MATCH(1, (BD_Prestation_Prix!A:A=F59) * (BD_Prestation_Prix!C:C&lt;=A59) * (BD_Prestation_Prix!C:C=_xlfn.MAXIFS(BD_Prestation_Prix!C:C, BD_Prestation_Prix!A:A, F59, BD_Prestation_Prix!C:C, "&lt;="&amp;A59)), 0))</f>
        <v>0</v>
      </c>
      <c r="I59" s="66" t="str">
        <f t="shared" si="3"/>
        <v/>
      </c>
      <c r="J59" s="62"/>
      <c r="K59" s="65" t="str" cm="1">
        <f t="array" ref="K59">IF(J59="","",_xlfn.XLOOKUP(J59,Tableau3[[#All],[Préstation Suppl.]],Tableau3[[#All],[ID Supl.]],))</f>
        <v/>
      </c>
      <c r="L59" s="61" cm="1">
        <f t="array" ref="L59">INDEX(BD_Prestation_Prix!K:K, MATCH(1, (BD_Prestation_Prix!G:G=K59) * (BD_Prestation_Prix!I:I&lt;=I59) * (BD_Prestation_Prix!I:I=_xlfn.MAXIFS(BD_Prestation_Prix!I:I, BD_Prestation_Prix!G:G,K59, BD_Prestation_Prix!I:I, "&lt;="&amp;I59)), 0))</f>
        <v>0</v>
      </c>
      <c r="O59" s="68">
        <f t="shared" si="4"/>
        <v>0</v>
      </c>
      <c r="P59" s="41" t="str">
        <f t="shared" si="5"/>
        <v/>
      </c>
    </row>
    <row r="60" spans="2:16">
      <c r="B60" s="65" t="str">
        <f>IFERROR(_xlfn.XLOOKUP(C60,'BD Clients'!B:B,'BD Clients'!A:A),"")</f>
        <v/>
      </c>
      <c r="C60" s="39" t="s">
        <v>34</v>
      </c>
      <c r="D60" s="23" t="str">
        <f>IF(C60="","",_xlfn.XLOOKUP(C60,'BD Clients'!$B:$B,'BD Clients'!$C:$C))</f>
        <v/>
      </c>
      <c r="F60" s="65" t="str" cm="1">
        <f t="array" ref="F60">IF(E60="","",_xlfn.XLOOKUP(E60,Tableau2[[#All],[Prestation]],Tableau2[[#All],[ID Prest.]]))</f>
        <v/>
      </c>
      <c r="G60" s="61" cm="1">
        <f t="array" ref="G60">INDEX(BD_Prestation_Prix!E:E, MATCH(1, (BD_Prestation_Prix!A:A=F60) * (BD_Prestation_Prix!C:C&lt;=A60) * (BD_Prestation_Prix!C:C=_xlfn.MAXIFS(BD_Prestation_Prix!C:C, BD_Prestation_Prix!A:A, F60, BD_Prestation_Prix!C:C, "&lt;="&amp;A60)), 0))</f>
        <v>0</v>
      </c>
      <c r="I60" s="66" t="str">
        <f t="shared" si="3"/>
        <v/>
      </c>
      <c r="J60" s="62"/>
      <c r="K60" s="65" t="str" cm="1">
        <f t="array" ref="K60">IF(J60="","",_xlfn.XLOOKUP(J60,Tableau3[[#All],[Préstation Suppl.]],Tableau3[[#All],[ID Supl.]],))</f>
        <v/>
      </c>
      <c r="L60" s="61" cm="1">
        <f t="array" ref="L60">INDEX(BD_Prestation_Prix!K:K, MATCH(1, (BD_Prestation_Prix!G:G=K60) * (BD_Prestation_Prix!I:I&lt;=I60) * (BD_Prestation_Prix!I:I=_xlfn.MAXIFS(BD_Prestation_Prix!I:I, BD_Prestation_Prix!G:G,K60, BD_Prestation_Prix!I:I, "&lt;="&amp;I60)), 0))</f>
        <v>0</v>
      </c>
      <c r="O60" s="68">
        <f t="shared" si="4"/>
        <v>0</v>
      </c>
      <c r="P60" s="41" t="str">
        <f t="shared" si="5"/>
        <v/>
      </c>
    </row>
    <row r="61" spans="2:16">
      <c r="B61" s="65" t="str">
        <f>IFERROR(_xlfn.XLOOKUP(C61,'BD Clients'!B:B,'BD Clients'!A:A),"")</f>
        <v/>
      </c>
      <c r="C61" s="39" t="s">
        <v>34</v>
      </c>
      <c r="D61" s="23" t="str">
        <f>IF(C61="","",_xlfn.XLOOKUP(C61,'BD Clients'!$B:$B,'BD Clients'!$C:$C))</f>
        <v/>
      </c>
      <c r="F61" s="65" t="str" cm="1">
        <f t="array" ref="F61">IF(E61="","",_xlfn.XLOOKUP(E61,Tableau2[[#All],[Prestation]],Tableau2[[#All],[ID Prest.]]))</f>
        <v/>
      </c>
      <c r="G61" s="61" cm="1">
        <f t="array" ref="G61">INDEX(BD_Prestation_Prix!E:E, MATCH(1, (BD_Prestation_Prix!A:A=F61) * (BD_Prestation_Prix!C:C&lt;=A61) * (BD_Prestation_Prix!C:C=_xlfn.MAXIFS(BD_Prestation_Prix!C:C, BD_Prestation_Prix!A:A, F61, BD_Prestation_Prix!C:C, "&lt;="&amp;A61)), 0))</f>
        <v>0</v>
      </c>
      <c r="I61" s="66" t="str">
        <f t="shared" si="3"/>
        <v/>
      </c>
      <c r="J61" s="62"/>
      <c r="K61" s="65" t="str" cm="1">
        <f t="array" ref="K61">IF(J61="","",_xlfn.XLOOKUP(J61,Tableau3[[#All],[Préstation Suppl.]],Tableau3[[#All],[ID Supl.]],))</f>
        <v/>
      </c>
      <c r="L61" s="61" cm="1">
        <f t="array" ref="L61">INDEX(BD_Prestation_Prix!K:K, MATCH(1, (BD_Prestation_Prix!G:G=K61) * (BD_Prestation_Prix!I:I&lt;=I61) * (BD_Prestation_Prix!I:I=_xlfn.MAXIFS(BD_Prestation_Prix!I:I, BD_Prestation_Prix!G:G,K61, BD_Prestation_Prix!I:I, "&lt;="&amp;I61)), 0))</f>
        <v>0</v>
      </c>
      <c r="O61" s="68">
        <f t="shared" si="4"/>
        <v>0</v>
      </c>
      <c r="P61" s="41" t="str">
        <f t="shared" si="5"/>
        <v/>
      </c>
    </row>
    <row r="62" spans="2:16">
      <c r="B62" s="65" t="str">
        <f>IFERROR(_xlfn.XLOOKUP(C62,'BD Clients'!B:B,'BD Clients'!A:A),"")</f>
        <v/>
      </c>
      <c r="C62" s="39" t="s">
        <v>34</v>
      </c>
      <c r="D62" s="23" t="str">
        <f>IF(C62="","",_xlfn.XLOOKUP(C62,'BD Clients'!$B:$B,'BD Clients'!$C:$C))</f>
        <v/>
      </c>
      <c r="F62" s="65" t="str" cm="1">
        <f t="array" ref="F62">IF(E62="","",_xlfn.XLOOKUP(E62,Tableau2[[#All],[Prestation]],Tableau2[[#All],[ID Prest.]]))</f>
        <v/>
      </c>
      <c r="G62" s="61" cm="1">
        <f t="array" ref="G62">INDEX(BD_Prestation_Prix!E:E, MATCH(1, (BD_Prestation_Prix!A:A=F62) * (BD_Prestation_Prix!C:C&lt;=A62) * (BD_Prestation_Prix!C:C=_xlfn.MAXIFS(BD_Prestation_Prix!C:C, BD_Prestation_Prix!A:A, F62, BD_Prestation_Prix!C:C, "&lt;="&amp;A62)), 0))</f>
        <v>0</v>
      </c>
      <c r="I62" s="66" t="str">
        <f t="shared" si="3"/>
        <v/>
      </c>
      <c r="J62" s="62"/>
      <c r="K62" s="65" t="str" cm="1">
        <f t="array" ref="K62">IF(J62="","",_xlfn.XLOOKUP(J62,Tableau3[[#All],[Préstation Suppl.]],Tableau3[[#All],[ID Supl.]],))</f>
        <v/>
      </c>
      <c r="L62" s="61" cm="1">
        <f t="array" ref="L62">INDEX(BD_Prestation_Prix!K:K, MATCH(1, (BD_Prestation_Prix!G:G=K62) * (BD_Prestation_Prix!I:I&lt;=I62) * (BD_Prestation_Prix!I:I=_xlfn.MAXIFS(BD_Prestation_Prix!I:I, BD_Prestation_Prix!G:G,K62, BD_Prestation_Prix!I:I, "&lt;="&amp;I62)), 0))</f>
        <v>0</v>
      </c>
      <c r="O62" s="68">
        <f t="shared" si="4"/>
        <v>0</v>
      </c>
      <c r="P62" s="41" t="str">
        <f t="shared" si="5"/>
        <v/>
      </c>
    </row>
    <row r="63" spans="2:16">
      <c r="B63" s="65" t="str">
        <f>IFERROR(_xlfn.XLOOKUP(C63,'BD Clients'!B:B,'BD Clients'!A:A),"")</f>
        <v/>
      </c>
      <c r="C63" s="39" t="s">
        <v>34</v>
      </c>
      <c r="D63" s="23" t="str">
        <f>IF(C63="","",_xlfn.XLOOKUP(C63,'BD Clients'!$B:$B,'BD Clients'!$C:$C))</f>
        <v/>
      </c>
      <c r="F63" s="65" t="str" cm="1">
        <f t="array" ref="F63">IF(E63="","",_xlfn.XLOOKUP(E63,Tableau2[[#All],[Prestation]],Tableau2[[#All],[ID Prest.]]))</f>
        <v/>
      </c>
      <c r="G63" s="61" cm="1">
        <f t="array" ref="G63">INDEX(BD_Prestation_Prix!E:E, MATCH(1, (BD_Prestation_Prix!A:A=F63) * (BD_Prestation_Prix!C:C&lt;=A63) * (BD_Prestation_Prix!C:C=_xlfn.MAXIFS(BD_Prestation_Prix!C:C, BD_Prestation_Prix!A:A, F63, BD_Prestation_Prix!C:C, "&lt;="&amp;A63)), 0))</f>
        <v>0</v>
      </c>
      <c r="I63" s="66" t="str">
        <f t="shared" si="3"/>
        <v/>
      </c>
      <c r="J63" s="62"/>
      <c r="K63" s="65" t="str" cm="1">
        <f t="array" ref="K63">IF(J63="","",_xlfn.XLOOKUP(J63,Tableau3[[#All],[Préstation Suppl.]],Tableau3[[#All],[ID Supl.]],))</f>
        <v/>
      </c>
      <c r="L63" s="61" cm="1">
        <f t="array" ref="L63">INDEX(BD_Prestation_Prix!K:K, MATCH(1, (BD_Prestation_Prix!G:G=K63) * (BD_Prestation_Prix!I:I&lt;=I63) * (BD_Prestation_Prix!I:I=_xlfn.MAXIFS(BD_Prestation_Prix!I:I, BD_Prestation_Prix!G:G,K63, BD_Prestation_Prix!I:I, "&lt;="&amp;I63)), 0))</f>
        <v>0</v>
      </c>
      <c r="O63" s="68">
        <f t="shared" si="4"/>
        <v>0</v>
      </c>
      <c r="P63" s="41" t="str">
        <f t="shared" si="5"/>
        <v/>
      </c>
    </row>
    <row r="64" spans="2:16">
      <c r="B64" s="65" t="str">
        <f>IFERROR(_xlfn.XLOOKUP(C64,'BD Clients'!B:B,'BD Clients'!A:A),"")</f>
        <v/>
      </c>
      <c r="C64" s="39" t="s">
        <v>34</v>
      </c>
      <c r="D64" s="23" t="str">
        <f>IF(C64="","",_xlfn.XLOOKUP(C64,'BD Clients'!$B:$B,'BD Clients'!$C:$C))</f>
        <v/>
      </c>
      <c r="F64" s="65" t="str" cm="1">
        <f t="array" ref="F64">IF(E64="","",_xlfn.XLOOKUP(E64,Tableau2[[#All],[Prestation]],Tableau2[[#All],[ID Prest.]]))</f>
        <v/>
      </c>
      <c r="G64" s="61" cm="1">
        <f t="array" ref="G64">INDEX(BD_Prestation_Prix!E:E, MATCH(1, (BD_Prestation_Prix!A:A=F64) * (BD_Prestation_Prix!C:C&lt;=A64) * (BD_Prestation_Prix!C:C=_xlfn.MAXIFS(BD_Prestation_Prix!C:C, BD_Prestation_Prix!A:A, F64, BD_Prestation_Prix!C:C, "&lt;="&amp;A64)), 0))</f>
        <v>0</v>
      </c>
      <c r="I64" s="66" t="str">
        <f t="shared" si="3"/>
        <v/>
      </c>
      <c r="J64" s="62"/>
      <c r="K64" s="65" t="str" cm="1">
        <f t="array" ref="K64">IF(J64="","",_xlfn.XLOOKUP(J64,Tableau3[[#All],[Préstation Suppl.]],Tableau3[[#All],[ID Supl.]],))</f>
        <v/>
      </c>
      <c r="L64" s="61" cm="1">
        <f t="array" ref="L64">INDEX(BD_Prestation_Prix!K:K, MATCH(1, (BD_Prestation_Prix!G:G=K64) * (BD_Prestation_Prix!I:I&lt;=I64) * (BD_Prestation_Prix!I:I=_xlfn.MAXIFS(BD_Prestation_Prix!I:I, BD_Prestation_Prix!G:G,K64, BD_Prestation_Prix!I:I, "&lt;="&amp;I64)), 0))</f>
        <v>0</v>
      </c>
      <c r="O64" s="68">
        <f t="shared" si="4"/>
        <v>0</v>
      </c>
      <c r="P64" s="41" t="str">
        <f t="shared" si="5"/>
        <v/>
      </c>
    </row>
    <row r="65" spans="2:16">
      <c r="B65" s="65" t="str">
        <f>IFERROR(_xlfn.XLOOKUP(C65,'BD Clients'!B:B,'BD Clients'!A:A),"")</f>
        <v/>
      </c>
      <c r="C65" s="39" t="s">
        <v>34</v>
      </c>
      <c r="D65" s="23" t="str">
        <f>IF(C65="","",_xlfn.XLOOKUP(C65,'BD Clients'!$B:$B,'BD Clients'!$C:$C))</f>
        <v/>
      </c>
      <c r="F65" s="65" t="str" cm="1">
        <f t="array" ref="F65">IF(E65="","",_xlfn.XLOOKUP(E65,Tableau2[[#All],[Prestation]],Tableau2[[#All],[ID Prest.]]))</f>
        <v/>
      </c>
      <c r="G65" s="61" cm="1">
        <f t="array" ref="G65">INDEX(BD_Prestation_Prix!E:E, MATCH(1, (BD_Prestation_Prix!A:A=F65) * (BD_Prestation_Prix!C:C&lt;=A65) * (BD_Prestation_Prix!C:C=_xlfn.MAXIFS(BD_Prestation_Prix!C:C, BD_Prestation_Prix!A:A, F65, BD_Prestation_Prix!C:C, "&lt;="&amp;A65)), 0))</f>
        <v>0</v>
      </c>
      <c r="I65" s="66" t="str">
        <f t="shared" si="3"/>
        <v/>
      </c>
      <c r="J65" s="62"/>
      <c r="K65" s="65" t="str" cm="1">
        <f t="array" ref="K65">IF(J65="","",_xlfn.XLOOKUP(J65,Tableau3[[#All],[Préstation Suppl.]],Tableau3[[#All],[ID Supl.]],))</f>
        <v/>
      </c>
      <c r="L65" s="61" cm="1">
        <f t="array" ref="L65">INDEX(BD_Prestation_Prix!K:K, MATCH(1, (BD_Prestation_Prix!G:G=K65) * (BD_Prestation_Prix!I:I&lt;=I65) * (BD_Prestation_Prix!I:I=_xlfn.MAXIFS(BD_Prestation_Prix!I:I, BD_Prestation_Prix!G:G,K65, BD_Prestation_Prix!I:I, "&lt;="&amp;I65)), 0))</f>
        <v>0</v>
      </c>
      <c r="O65" s="68">
        <f t="shared" si="4"/>
        <v>0</v>
      </c>
      <c r="P65" s="41" t="str">
        <f t="shared" si="5"/>
        <v/>
      </c>
    </row>
    <row r="66" spans="2:16">
      <c r="B66" s="65" t="str">
        <f>IFERROR(_xlfn.XLOOKUP(C66,'BD Clients'!B:B,'BD Clients'!A:A),"")</f>
        <v/>
      </c>
      <c r="C66" s="39" t="s">
        <v>34</v>
      </c>
      <c r="D66" s="23" t="str">
        <f>IF(C66="","",_xlfn.XLOOKUP(C66,'BD Clients'!$B:$B,'BD Clients'!$C:$C))</f>
        <v/>
      </c>
      <c r="F66" s="65" t="str" cm="1">
        <f t="array" ref="F66">IF(E66="","",_xlfn.XLOOKUP(E66,Tableau2[[#All],[Prestation]],Tableau2[[#All],[ID Prest.]]))</f>
        <v/>
      </c>
      <c r="G66" s="61" cm="1">
        <f t="array" ref="G66">INDEX(BD_Prestation_Prix!E:E, MATCH(1, (BD_Prestation_Prix!A:A=F66) * (BD_Prestation_Prix!C:C&lt;=A66) * (BD_Prestation_Prix!C:C=_xlfn.MAXIFS(BD_Prestation_Prix!C:C, BD_Prestation_Prix!A:A, F66, BD_Prestation_Prix!C:C, "&lt;="&amp;A66)), 0))</f>
        <v>0</v>
      </c>
      <c r="I66" s="66" t="str">
        <f t="shared" ref="I66:I97" si="6">IF(A66="","",A66)</f>
        <v/>
      </c>
      <c r="J66" s="62"/>
      <c r="K66" s="65" t="str" cm="1">
        <f t="array" ref="K66">IF(J66="","",_xlfn.XLOOKUP(J66,Tableau3[[#All],[Préstation Suppl.]],Tableau3[[#All],[ID Supl.]],))</f>
        <v/>
      </c>
      <c r="L66" s="61" cm="1">
        <f t="array" ref="L66">INDEX(BD_Prestation_Prix!K:K, MATCH(1, (BD_Prestation_Prix!G:G=K66) * (BD_Prestation_Prix!I:I&lt;=I66) * (BD_Prestation_Prix!I:I=_xlfn.MAXIFS(BD_Prestation_Prix!I:I, BD_Prestation_Prix!G:G,K66, BD_Prestation_Prix!I:I, "&lt;="&amp;I66)), 0))</f>
        <v>0</v>
      </c>
      <c r="O66" s="68">
        <f t="shared" ref="O66:O97" si="7">IFERROR(SUM(G66,L66)-N66*SUM(G66,L66),"")</f>
        <v>0</v>
      </c>
      <c r="P66" s="41" t="str">
        <f t="shared" si="5"/>
        <v/>
      </c>
    </row>
    <row r="67" spans="2:16">
      <c r="B67" s="65" t="str">
        <f>IFERROR(_xlfn.XLOOKUP(C67,'BD Clients'!B:B,'BD Clients'!A:A),"")</f>
        <v/>
      </c>
      <c r="C67" s="39" t="s">
        <v>34</v>
      </c>
      <c r="D67" s="23" t="str">
        <f>IF(C67="","",_xlfn.XLOOKUP(C67,'BD Clients'!$B:$B,'BD Clients'!$C:$C))</f>
        <v/>
      </c>
      <c r="F67" s="65" t="str" cm="1">
        <f t="array" ref="F67">IF(E67="","",_xlfn.XLOOKUP(E67,Tableau2[[#All],[Prestation]],Tableau2[[#All],[ID Prest.]]))</f>
        <v/>
      </c>
      <c r="G67" s="61" cm="1">
        <f t="array" ref="G67">INDEX(BD_Prestation_Prix!E:E, MATCH(1, (BD_Prestation_Prix!A:A=F67) * (BD_Prestation_Prix!C:C&lt;=A67) * (BD_Prestation_Prix!C:C=_xlfn.MAXIFS(BD_Prestation_Prix!C:C, BD_Prestation_Prix!A:A, F67, BD_Prestation_Prix!C:C, "&lt;="&amp;A67)), 0))</f>
        <v>0</v>
      </c>
      <c r="I67" s="66" t="str">
        <f t="shared" si="6"/>
        <v/>
      </c>
      <c r="J67" s="62"/>
      <c r="K67" s="65" t="str" cm="1">
        <f t="array" ref="K67">IF(J67="","",_xlfn.XLOOKUP(J67,Tableau3[[#All],[Préstation Suppl.]],Tableau3[[#All],[ID Supl.]],))</f>
        <v/>
      </c>
      <c r="L67" s="61" cm="1">
        <f t="array" ref="L67">INDEX(BD_Prestation_Prix!K:K, MATCH(1, (BD_Prestation_Prix!G:G=K67) * (BD_Prestation_Prix!I:I&lt;=I67) * (BD_Prestation_Prix!I:I=_xlfn.MAXIFS(BD_Prestation_Prix!I:I, BD_Prestation_Prix!G:G,K67, BD_Prestation_Prix!I:I, "&lt;="&amp;I67)), 0))</f>
        <v>0</v>
      </c>
      <c r="O67" s="68">
        <f t="shared" si="7"/>
        <v>0</v>
      </c>
      <c r="P67" s="41" t="str">
        <f t="shared" si="5"/>
        <v/>
      </c>
    </row>
    <row r="68" spans="2:16">
      <c r="B68" s="65" t="str">
        <f>IFERROR(_xlfn.XLOOKUP(C68,'BD Clients'!B:B,'BD Clients'!A:A),"")</f>
        <v/>
      </c>
      <c r="C68" s="39" t="s">
        <v>34</v>
      </c>
      <c r="D68" s="23" t="str">
        <f>IF(C68="","",_xlfn.XLOOKUP(C68,'BD Clients'!$B:$B,'BD Clients'!$C:$C))</f>
        <v/>
      </c>
      <c r="F68" s="65" t="str" cm="1">
        <f t="array" ref="F68">IF(E68="","",_xlfn.XLOOKUP(E68,Tableau2[[#All],[Prestation]],Tableau2[[#All],[ID Prest.]]))</f>
        <v/>
      </c>
      <c r="G68" s="61" cm="1">
        <f t="array" ref="G68">INDEX(BD_Prestation_Prix!E:E, MATCH(1, (BD_Prestation_Prix!A:A=F68) * (BD_Prestation_Prix!C:C&lt;=A68) * (BD_Prestation_Prix!C:C=_xlfn.MAXIFS(BD_Prestation_Prix!C:C, BD_Prestation_Prix!A:A, F68, BD_Prestation_Prix!C:C, "&lt;="&amp;A68)), 0))</f>
        <v>0</v>
      </c>
      <c r="I68" s="66" t="str">
        <f t="shared" si="6"/>
        <v/>
      </c>
      <c r="J68" s="62"/>
      <c r="K68" s="65" t="str" cm="1">
        <f t="array" ref="K68">IF(J68="","",_xlfn.XLOOKUP(J68,Tableau3[[#All],[Préstation Suppl.]],Tableau3[[#All],[ID Supl.]],))</f>
        <v/>
      </c>
      <c r="L68" s="61" cm="1">
        <f t="array" ref="L68">INDEX(BD_Prestation_Prix!K:K, MATCH(1, (BD_Prestation_Prix!G:G=K68) * (BD_Prestation_Prix!I:I&lt;=I68) * (BD_Prestation_Prix!I:I=_xlfn.MAXIFS(BD_Prestation_Prix!I:I, BD_Prestation_Prix!G:G,K68, BD_Prestation_Prix!I:I, "&lt;="&amp;I68)), 0))</f>
        <v>0</v>
      </c>
      <c r="O68" s="68">
        <f t="shared" si="7"/>
        <v>0</v>
      </c>
      <c r="P68" s="41" t="str">
        <f t="shared" si="5"/>
        <v/>
      </c>
    </row>
    <row r="69" spans="2:16">
      <c r="B69" s="65" t="str">
        <f>IFERROR(_xlfn.XLOOKUP(C69,'BD Clients'!B:B,'BD Clients'!A:A),"")</f>
        <v/>
      </c>
      <c r="C69" s="39" t="s">
        <v>34</v>
      </c>
      <c r="D69" s="23" t="str">
        <f>IF(C69="","",_xlfn.XLOOKUP(C69,'BD Clients'!$B:$B,'BD Clients'!$C:$C))</f>
        <v/>
      </c>
      <c r="F69" s="65" t="str" cm="1">
        <f t="array" ref="F69">IF(E69="","",_xlfn.XLOOKUP(E69,Tableau2[[#All],[Prestation]],Tableau2[[#All],[ID Prest.]]))</f>
        <v/>
      </c>
      <c r="G69" s="61" cm="1">
        <f t="array" ref="G69">INDEX(BD_Prestation_Prix!E:E, MATCH(1, (BD_Prestation_Prix!A:A=F69) * (BD_Prestation_Prix!C:C&lt;=A69) * (BD_Prestation_Prix!C:C=_xlfn.MAXIFS(BD_Prestation_Prix!C:C, BD_Prestation_Prix!A:A, F69, BD_Prestation_Prix!C:C, "&lt;="&amp;A69)), 0))</f>
        <v>0</v>
      </c>
      <c r="I69" s="66" t="str">
        <f t="shared" si="6"/>
        <v/>
      </c>
      <c r="J69" s="62"/>
      <c r="K69" s="65" t="str" cm="1">
        <f t="array" ref="K69">IF(J69="","",_xlfn.XLOOKUP(J69,Tableau3[[#All],[Préstation Suppl.]],Tableau3[[#All],[ID Supl.]],))</f>
        <v/>
      </c>
      <c r="L69" s="61" cm="1">
        <f t="array" ref="L69">INDEX(BD_Prestation_Prix!K:K, MATCH(1, (BD_Prestation_Prix!G:G=K69) * (BD_Prestation_Prix!I:I&lt;=I69) * (BD_Prestation_Prix!I:I=_xlfn.MAXIFS(BD_Prestation_Prix!I:I, BD_Prestation_Prix!G:G,K69, BD_Prestation_Prix!I:I, "&lt;="&amp;I69)), 0))</f>
        <v>0</v>
      </c>
      <c r="O69" s="68">
        <f t="shared" si="7"/>
        <v>0</v>
      </c>
      <c r="P69" s="41" t="str">
        <f t="shared" si="5"/>
        <v/>
      </c>
    </row>
    <row r="70" spans="2:16">
      <c r="B70" s="65" t="str">
        <f>IFERROR(_xlfn.XLOOKUP(C70,'BD Clients'!B:B,'BD Clients'!A:A),"")</f>
        <v/>
      </c>
      <c r="C70" s="39" t="s">
        <v>34</v>
      </c>
      <c r="D70" s="23" t="str">
        <f>IF(C70="","",_xlfn.XLOOKUP(C70,'BD Clients'!$B:$B,'BD Clients'!$C:$C))</f>
        <v/>
      </c>
      <c r="F70" s="65" t="str" cm="1">
        <f t="array" ref="F70">IF(E70="","",_xlfn.XLOOKUP(E70,Tableau2[[#All],[Prestation]],Tableau2[[#All],[ID Prest.]]))</f>
        <v/>
      </c>
      <c r="G70" s="61" cm="1">
        <f t="array" ref="G70">INDEX(BD_Prestation_Prix!E:E, MATCH(1, (BD_Prestation_Prix!A:A=F70) * (BD_Prestation_Prix!C:C&lt;=A70) * (BD_Prestation_Prix!C:C=_xlfn.MAXIFS(BD_Prestation_Prix!C:C, BD_Prestation_Prix!A:A, F70, BD_Prestation_Prix!C:C, "&lt;="&amp;A70)), 0))</f>
        <v>0</v>
      </c>
      <c r="I70" s="66" t="str">
        <f t="shared" si="6"/>
        <v/>
      </c>
      <c r="J70" s="62"/>
      <c r="K70" s="65" t="str" cm="1">
        <f t="array" ref="K70">IF(J70="","",_xlfn.XLOOKUP(J70,Tableau3[[#All],[Préstation Suppl.]],Tableau3[[#All],[ID Supl.]],))</f>
        <v/>
      </c>
      <c r="L70" s="61" cm="1">
        <f t="array" ref="L70">INDEX(BD_Prestation_Prix!K:K, MATCH(1, (BD_Prestation_Prix!G:G=K70) * (BD_Prestation_Prix!I:I&lt;=I70) * (BD_Prestation_Prix!I:I=_xlfn.MAXIFS(BD_Prestation_Prix!I:I, BD_Prestation_Prix!G:G,K70, BD_Prestation_Prix!I:I, "&lt;="&amp;I70)), 0))</f>
        <v>0</v>
      </c>
      <c r="O70" s="68">
        <f t="shared" si="7"/>
        <v>0</v>
      </c>
      <c r="P70" s="41" t="str">
        <f t="shared" si="5"/>
        <v/>
      </c>
    </row>
    <row r="71" spans="2:16">
      <c r="B71" s="65" t="str">
        <f>IFERROR(_xlfn.XLOOKUP(C71,'BD Clients'!B:B,'BD Clients'!A:A),"")</f>
        <v/>
      </c>
      <c r="C71" s="39" t="s">
        <v>34</v>
      </c>
      <c r="D71" s="23" t="str">
        <f>IF(C71="","",_xlfn.XLOOKUP(C71,'BD Clients'!$B:$B,'BD Clients'!$C:$C))</f>
        <v/>
      </c>
      <c r="F71" s="65" t="str" cm="1">
        <f t="array" ref="F71">IF(E71="","",_xlfn.XLOOKUP(E71,Tableau2[[#All],[Prestation]],Tableau2[[#All],[ID Prest.]]))</f>
        <v/>
      </c>
      <c r="G71" s="61" cm="1">
        <f t="array" ref="G71">INDEX(BD_Prestation_Prix!E:E, MATCH(1, (BD_Prestation_Prix!A:A=F71) * (BD_Prestation_Prix!C:C&lt;=A71) * (BD_Prestation_Prix!C:C=_xlfn.MAXIFS(BD_Prestation_Prix!C:C, BD_Prestation_Prix!A:A, F71, BD_Prestation_Prix!C:C, "&lt;="&amp;A71)), 0))</f>
        <v>0</v>
      </c>
      <c r="I71" s="66" t="str">
        <f t="shared" si="6"/>
        <v/>
      </c>
      <c r="J71" s="62"/>
      <c r="K71" s="65" t="str" cm="1">
        <f t="array" ref="K71">IF(J71="","",_xlfn.XLOOKUP(J71,Tableau3[[#All],[Préstation Suppl.]],Tableau3[[#All],[ID Supl.]],))</f>
        <v/>
      </c>
      <c r="L71" s="61" cm="1">
        <f t="array" ref="L71">INDEX(BD_Prestation_Prix!K:K, MATCH(1, (BD_Prestation_Prix!G:G=K71) * (BD_Prestation_Prix!I:I&lt;=I71) * (BD_Prestation_Prix!I:I=_xlfn.MAXIFS(BD_Prestation_Prix!I:I, BD_Prestation_Prix!G:G,K71, BD_Prestation_Prix!I:I, "&lt;="&amp;I71)), 0))</f>
        <v>0</v>
      </c>
      <c r="O71" s="68">
        <f t="shared" si="7"/>
        <v>0</v>
      </c>
      <c r="P71" s="41" t="str">
        <f t="shared" si="5"/>
        <v/>
      </c>
    </row>
    <row r="72" spans="2:16">
      <c r="B72" s="65" t="str">
        <f>IFERROR(_xlfn.XLOOKUP(C72,'BD Clients'!B:B,'BD Clients'!A:A),"")</f>
        <v/>
      </c>
      <c r="C72" s="39" t="s">
        <v>34</v>
      </c>
      <c r="D72" s="23" t="str">
        <f>IF(C72="","",_xlfn.XLOOKUP(C72,'BD Clients'!$B:$B,'BD Clients'!$C:$C))</f>
        <v/>
      </c>
      <c r="F72" s="65" t="str" cm="1">
        <f t="array" ref="F72">IF(E72="","",_xlfn.XLOOKUP(E72,Tableau2[[#All],[Prestation]],Tableau2[[#All],[ID Prest.]]))</f>
        <v/>
      </c>
      <c r="G72" s="61" cm="1">
        <f t="array" ref="G72">INDEX(BD_Prestation_Prix!E:E, MATCH(1, (BD_Prestation_Prix!A:A=F72) * (BD_Prestation_Prix!C:C&lt;=A72) * (BD_Prestation_Prix!C:C=_xlfn.MAXIFS(BD_Prestation_Prix!C:C, BD_Prestation_Prix!A:A, F72, BD_Prestation_Prix!C:C, "&lt;="&amp;A72)), 0))</f>
        <v>0</v>
      </c>
      <c r="I72" s="66" t="str">
        <f t="shared" si="6"/>
        <v/>
      </c>
      <c r="J72" s="62"/>
      <c r="K72" s="65" t="str" cm="1">
        <f t="array" ref="K72">IF(J72="","",_xlfn.XLOOKUP(J72,Tableau3[[#All],[Préstation Suppl.]],Tableau3[[#All],[ID Supl.]],))</f>
        <v/>
      </c>
      <c r="L72" s="61" cm="1">
        <f t="array" ref="L72">INDEX(BD_Prestation_Prix!K:K, MATCH(1, (BD_Prestation_Prix!G:G=K72) * (BD_Prestation_Prix!I:I&lt;=I72) * (BD_Prestation_Prix!I:I=_xlfn.MAXIFS(BD_Prestation_Prix!I:I, BD_Prestation_Prix!G:G,K72, BD_Prestation_Prix!I:I, "&lt;="&amp;I72)), 0))</f>
        <v>0</v>
      </c>
      <c r="O72" s="68">
        <f t="shared" si="7"/>
        <v>0</v>
      </c>
      <c r="P72" s="41" t="str">
        <f t="shared" ref="P72:P103" si="8">IF(Q72&lt;&gt;"",O72,"")</f>
        <v/>
      </c>
    </row>
    <row r="73" spans="2:16">
      <c r="B73" s="65" t="str">
        <f>IFERROR(_xlfn.XLOOKUP(C73,'BD Clients'!B:B,'BD Clients'!A:A),"")</f>
        <v/>
      </c>
      <c r="C73" s="39" t="s">
        <v>34</v>
      </c>
      <c r="D73" s="23" t="str">
        <f>IF(C73="","",_xlfn.XLOOKUP(C73,'BD Clients'!$B:$B,'BD Clients'!$C:$C))</f>
        <v/>
      </c>
      <c r="F73" s="65" t="str" cm="1">
        <f t="array" ref="F73">IF(E73="","",_xlfn.XLOOKUP(E73,Tableau2[[#All],[Prestation]],Tableau2[[#All],[ID Prest.]]))</f>
        <v/>
      </c>
      <c r="G73" s="61" cm="1">
        <f t="array" ref="G73">INDEX(BD_Prestation_Prix!E:E, MATCH(1, (BD_Prestation_Prix!A:A=F73) * (BD_Prestation_Prix!C:C&lt;=A73) * (BD_Prestation_Prix!C:C=_xlfn.MAXIFS(BD_Prestation_Prix!C:C, BD_Prestation_Prix!A:A, F73, BD_Prestation_Prix!C:C, "&lt;="&amp;A73)), 0))</f>
        <v>0</v>
      </c>
      <c r="I73" s="66" t="str">
        <f t="shared" si="6"/>
        <v/>
      </c>
      <c r="J73" s="62"/>
      <c r="K73" s="65" t="str" cm="1">
        <f t="array" ref="K73">IF(J73="","",_xlfn.XLOOKUP(J73,Tableau3[[#All],[Préstation Suppl.]],Tableau3[[#All],[ID Supl.]],))</f>
        <v/>
      </c>
      <c r="L73" s="61" cm="1">
        <f t="array" ref="L73">INDEX(BD_Prestation_Prix!K:K, MATCH(1, (BD_Prestation_Prix!G:G=K73) * (BD_Prestation_Prix!I:I&lt;=I73) * (BD_Prestation_Prix!I:I=_xlfn.MAXIFS(BD_Prestation_Prix!I:I, BD_Prestation_Prix!G:G,K73, BD_Prestation_Prix!I:I, "&lt;="&amp;I73)), 0))</f>
        <v>0</v>
      </c>
      <c r="O73" s="68">
        <f t="shared" si="7"/>
        <v>0</v>
      </c>
      <c r="P73" s="41" t="str">
        <f t="shared" si="8"/>
        <v/>
      </c>
    </row>
    <row r="74" spans="2:16">
      <c r="B74" s="65" t="str">
        <f>IFERROR(_xlfn.XLOOKUP(C74,'BD Clients'!B:B,'BD Clients'!A:A),"")</f>
        <v/>
      </c>
      <c r="C74" s="39" t="s">
        <v>34</v>
      </c>
      <c r="D74" s="23" t="str">
        <f>IF(C74="","",_xlfn.XLOOKUP(C74,'BD Clients'!$B:$B,'BD Clients'!$C:$C))</f>
        <v/>
      </c>
      <c r="F74" s="65" t="str" cm="1">
        <f t="array" ref="F74">IF(E74="","",_xlfn.XLOOKUP(E74,Tableau2[[#All],[Prestation]],Tableau2[[#All],[ID Prest.]]))</f>
        <v/>
      </c>
      <c r="G74" s="61" cm="1">
        <f t="array" ref="G74">INDEX(BD_Prestation_Prix!E:E, MATCH(1, (BD_Prestation_Prix!A:A=F74) * (BD_Prestation_Prix!C:C&lt;=A74) * (BD_Prestation_Prix!C:C=_xlfn.MAXIFS(BD_Prestation_Prix!C:C, BD_Prestation_Prix!A:A, F74, BD_Prestation_Prix!C:C, "&lt;="&amp;A74)), 0))</f>
        <v>0</v>
      </c>
      <c r="I74" s="66" t="str">
        <f t="shared" si="6"/>
        <v/>
      </c>
      <c r="J74" s="62"/>
      <c r="K74" s="65" t="str" cm="1">
        <f t="array" ref="K74">IF(J74="","",_xlfn.XLOOKUP(J74,Tableau3[[#All],[Préstation Suppl.]],Tableau3[[#All],[ID Supl.]],))</f>
        <v/>
      </c>
      <c r="L74" s="61" cm="1">
        <f t="array" ref="L74">INDEX(BD_Prestation_Prix!K:K, MATCH(1, (BD_Prestation_Prix!G:G=K74) * (BD_Prestation_Prix!I:I&lt;=I74) * (BD_Prestation_Prix!I:I=_xlfn.MAXIFS(BD_Prestation_Prix!I:I, BD_Prestation_Prix!G:G,K74, BD_Prestation_Prix!I:I, "&lt;="&amp;I74)), 0))</f>
        <v>0</v>
      </c>
      <c r="O74" s="68">
        <f t="shared" si="7"/>
        <v>0</v>
      </c>
      <c r="P74" s="41" t="str">
        <f t="shared" si="8"/>
        <v/>
      </c>
    </row>
    <row r="75" spans="2:16">
      <c r="B75" s="65" t="str">
        <f>IFERROR(_xlfn.XLOOKUP(C75,'BD Clients'!B:B,'BD Clients'!A:A),"")</f>
        <v/>
      </c>
      <c r="C75" s="39" t="s">
        <v>34</v>
      </c>
      <c r="D75" s="23" t="str">
        <f>IF(C75="","",_xlfn.XLOOKUP(C75,'BD Clients'!$B:$B,'BD Clients'!$C:$C))</f>
        <v/>
      </c>
      <c r="F75" s="65" t="str" cm="1">
        <f t="array" ref="F75">IF(E75="","",_xlfn.XLOOKUP(E75,Tableau2[[#All],[Prestation]],Tableau2[[#All],[ID Prest.]]))</f>
        <v/>
      </c>
      <c r="G75" s="61" cm="1">
        <f t="array" ref="G75">INDEX(BD_Prestation_Prix!E:E, MATCH(1, (BD_Prestation_Prix!A:A=F75) * (BD_Prestation_Prix!C:C&lt;=A75) * (BD_Prestation_Prix!C:C=_xlfn.MAXIFS(BD_Prestation_Prix!C:C, BD_Prestation_Prix!A:A, F75, BD_Prestation_Prix!C:C, "&lt;="&amp;A75)), 0))</f>
        <v>0</v>
      </c>
      <c r="I75" s="66" t="str">
        <f t="shared" si="6"/>
        <v/>
      </c>
      <c r="J75" s="62"/>
      <c r="K75" s="65" t="str" cm="1">
        <f t="array" ref="K75">IF(J75="","",_xlfn.XLOOKUP(J75,Tableau3[[#All],[Préstation Suppl.]],Tableau3[[#All],[ID Supl.]],))</f>
        <v/>
      </c>
      <c r="L75" s="61" cm="1">
        <f t="array" ref="L75">INDEX(BD_Prestation_Prix!K:K, MATCH(1, (BD_Prestation_Prix!G:G=K75) * (BD_Prestation_Prix!I:I&lt;=I75) * (BD_Prestation_Prix!I:I=_xlfn.MAXIFS(BD_Prestation_Prix!I:I, BD_Prestation_Prix!G:G,K75, BD_Prestation_Prix!I:I, "&lt;="&amp;I75)), 0))</f>
        <v>0</v>
      </c>
      <c r="O75" s="68">
        <f t="shared" si="7"/>
        <v>0</v>
      </c>
      <c r="P75" s="41" t="str">
        <f t="shared" si="8"/>
        <v/>
      </c>
    </row>
    <row r="76" spans="2:16">
      <c r="B76" s="65" t="str">
        <f>IFERROR(_xlfn.XLOOKUP(C76,'BD Clients'!B:B,'BD Clients'!A:A),"")</f>
        <v/>
      </c>
      <c r="C76" s="39" t="s">
        <v>34</v>
      </c>
      <c r="D76" s="23" t="str">
        <f>IF(C76="","",_xlfn.XLOOKUP(C76,'BD Clients'!$B:$B,'BD Clients'!$C:$C))</f>
        <v/>
      </c>
      <c r="F76" s="65" t="str" cm="1">
        <f t="array" ref="F76">IF(E76="","",_xlfn.XLOOKUP(E76,Tableau2[[#All],[Prestation]],Tableau2[[#All],[ID Prest.]]))</f>
        <v/>
      </c>
      <c r="G76" s="61" cm="1">
        <f t="array" ref="G76">INDEX(BD_Prestation_Prix!E:E, MATCH(1, (BD_Prestation_Prix!A:A=F76) * (BD_Prestation_Prix!C:C&lt;=A76) * (BD_Prestation_Prix!C:C=_xlfn.MAXIFS(BD_Prestation_Prix!C:C, BD_Prestation_Prix!A:A, F76, BD_Prestation_Prix!C:C, "&lt;="&amp;A76)), 0))</f>
        <v>0</v>
      </c>
      <c r="I76" s="66" t="str">
        <f t="shared" si="6"/>
        <v/>
      </c>
      <c r="J76" s="62"/>
      <c r="K76" s="65" t="str" cm="1">
        <f t="array" ref="K76">IF(J76="","",_xlfn.XLOOKUP(J76,Tableau3[[#All],[Préstation Suppl.]],Tableau3[[#All],[ID Supl.]],))</f>
        <v/>
      </c>
      <c r="L76" s="61" cm="1">
        <f t="array" ref="L76">INDEX(BD_Prestation_Prix!K:K, MATCH(1, (BD_Prestation_Prix!G:G=K76) * (BD_Prestation_Prix!I:I&lt;=I76) * (BD_Prestation_Prix!I:I=_xlfn.MAXIFS(BD_Prestation_Prix!I:I, BD_Prestation_Prix!G:G,K76, BD_Prestation_Prix!I:I, "&lt;="&amp;I76)), 0))</f>
        <v>0</v>
      </c>
      <c r="O76" s="68">
        <f t="shared" si="7"/>
        <v>0</v>
      </c>
      <c r="P76" s="41" t="str">
        <f t="shared" si="8"/>
        <v/>
      </c>
    </row>
    <row r="77" spans="2:16">
      <c r="B77" s="65" t="str">
        <f>IFERROR(_xlfn.XLOOKUP(C77,'BD Clients'!B:B,'BD Clients'!A:A),"")</f>
        <v/>
      </c>
      <c r="C77" s="39" t="s">
        <v>34</v>
      </c>
      <c r="D77" s="23" t="str">
        <f>IF(C77="","",_xlfn.XLOOKUP(C77,'BD Clients'!$B:$B,'BD Clients'!$C:$C))</f>
        <v/>
      </c>
      <c r="F77" s="65" t="str" cm="1">
        <f t="array" ref="F77">IF(E77="","",_xlfn.XLOOKUP(E77,Tableau2[[#All],[Prestation]],Tableau2[[#All],[ID Prest.]]))</f>
        <v/>
      </c>
      <c r="G77" s="61" cm="1">
        <f t="array" ref="G77">INDEX(BD_Prestation_Prix!E:E, MATCH(1, (BD_Prestation_Prix!A:A=F77) * (BD_Prestation_Prix!C:C&lt;=A77) * (BD_Prestation_Prix!C:C=_xlfn.MAXIFS(BD_Prestation_Prix!C:C, BD_Prestation_Prix!A:A, F77, BD_Prestation_Prix!C:C, "&lt;="&amp;A77)), 0))</f>
        <v>0</v>
      </c>
      <c r="I77" s="66" t="str">
        <f t="shared" si="6"/>
        <v/>
      </c>
      <c r="J77" s="62"/>
      <c r="K77" s="65" t="str" cm="1">
        <f t="array" ref="K77">IF(J77="","",_xlfn.XLOOKUP(J77,Tableau3[[#All],[Préstation Suppl.]],Tableau3[[#All],[ID Supl.]],))</f>
        <v/>
      </c>
      <c r="L77" s="61" cm="1">
        <f t="array" ref="L77">INDEX(BD_Prestation_Prix!K:K, MATCH(1, (BD_Prestation_Prix!G:G=K77) * (BD_Prestation_Prix!I:I&lt;=I77) * (BD_Prestation_Prix!I:I=_xlfn.MAXIFS(BD_Prestation_Prix!I:I, BD_Prestation_Prix!G:G,K77, BD_Prestation_Prix!I:I, "&lt;="&amp;I77)), 0))</f>
        <v>0</v>
      </c>
      <c r="O77" s="68">
        <f t="shared" si="7"/>
        <v>0</v>
      </c>
      <c r="P77" s="41" t="str">
        <f t="shared" si="8"/>
        <v/>
      </c>
    </row>
    <row r="78" spans="2:16">
      <c r="B78" s="65" t="str">
        <f>IFERROR(_xlfn.XLOOKUP(C78,'BD Clients'!B:B,'BD Clients'!A:A),"")</f>
        <v/>
      </c>
      <c r="C78" s="39" t="s">
        <v>34</v>
      </c>
      <c r="D78" s="23" t="str">
        <f>IF(C78="","",_xlfn.XLOOKUP(C78,'BD Clients'!$B:$B,'BD Clients'!$C:$C))</f>
        <v/>
      </c>
      <c r="F78" s="65" t="str" cm="1">
        <f t="array" ref="F78">IF(E78="","",_xlfn.XLOOKUP(E78,Tableau2[[#All],[Prestation]],Tableau2[[#All],[ID Prest.]]))</f>
        <v/>
      </c>
      <c r="G78" s="61" cm="1">
        <f t="array" ref="G78">INDEX(BD_Prestation_Prix!E:E, MATCH(1, (BD_Prestation_Prix!A:A=F78) * (BD_Prestation_Prix!C:C&lt;=A78) * (BD_Prestation_Prix!C:C=_xlfn.MAXIFS(BD_Prestation_Prix!C:C, BD_Prestation_Prix!A:A, F78, BD_Prestation_Prix!C:C, "&lt;="&amp;A78)), 0))</f>
        <v>0</v>
      </c>
      <c r="I78" s="66" t="str">
        <f t="shared" si="6"/>
        <v/>
      </c>
      <c r="J78" s="62"/>
      <c r="K78" s="65" t="str" cm="1">
        <f t="array" ref="K78">IF(J78="","",_xlfn.XLOOKUP(J78,Tableau3[[#All],[Préstation Suppl.]],Tableau3[[#All],[ID Supl.]],))</f>
        <v/>
      </c>
      <c r="L78" s="61" cm="1">
        <f t="array" ref="L78">INDEX(BD_Prestation_Prix!K:K, MATCH(1, (BD_Prestation_Prix!G:G=K78) * (BD_Prestation_Prix!I:I&lt;=I78) * (BD_Prestation_Prix!I:I=_xlfn.MAXIFS(BD_Prestation_Prix!I:I, BD_Prestation_Prix!G:G,K78, BD_Prestation_Prix!I:I, "&lt;="&amp;I78)), 0))</f>
        <v>0</v>
      </c>
      <c r="O78" s="68">
        <f t="shared" si="7"/>
        <v>0</v>
      </c>
      <c r="P78" s="41" t="str">
        <f t="shared" si="8"/>
        <v/>
      </c>
    </row>
    <row r="79" spans="2:16">
      <c r="B79" s="65" t="str">
        <f>IFERROR(_xlfn.XLOOKUP(C79,'BD Clients'!B:B,'BD Clients'!A:A),"")</f>
        <v/>
      </c>
      <c r="C79" s="39" t="s">
        <v>34</v>
      </c>
      <c r="D79" s="23" t="str">
        <f>IF(C79="","",_xlfn.XLOOKUP(C79,'BD Clients'!$B:$B,'BD Clients'!$C:$C))</f>
        <v/>
      </c>
      <c r="F79" s="65" t="str" cm="1">
        <f t="array" ref="F79">IF(E79="","",_xlfn.XLOOKUP(E79,Tableau2[[#All],[Prestation]],Tableau2[[#All],[ID Prest.]]))</f>
        <v/>
      </c>
      <c r="G79" s="61" cm="1">
        <f t="array" ref="G79">INDEX(BD_Prestation_Prix!E:E, MATCH(1, (BD_Prestation_Prix!A:A=F79) * (BD_Prestation_Prix!C:C&lt;=A79) * (BD_Prestation_Prix!C:C=_xlfn.MAXIFS(BD_Prestation_Prix!C:C, BD_Prestation_Prix!A:A, F79, BD_Prestation_Prix!C:C, "&lt;="&amp;A79)), 0))</f>
        <v>0</v>
      </c>
      <c r="I79" s="66" t="str">
        <f t="shared" si="6"/>
        <v/>
      </c>
      <c r="J79" s="62"/>
      <c r="K79" s="65" t="str" cm="1">
        <f t="array" ref="K79">IF(J79="","",_xlfn.XLOOKUP(J79,Tableau3[[#All],[Préstation Suppl.]],Tableau3[[#All],[ID Supl.]],))</f>
        <v/>
      </c>
      <c r="L79" s="61" cm="1">
        <f t="array" ref="L79">INDEX(BD_Prestation_Prix!K:K, MATCH(1, (BD_Prestation_Prix!G:G=K79) * (BD_Prestation_Prix!I:I&lt;=I79) * (BD_Prestation_Prix!I:I=_xlfn.MAXIFS(BD_Prestation_Prix!I:I, BD_Prestation_Prix!G:G,K79, BD_Prestation_Prix!I:I, "&lt;="&amp;I79)), 0))</f>
        <v>0</v>
      </c>
      <c r="O79" s="68">
        <f t="shared" si="7"/>
        <v>0</v>
      </c>
      <c r="P79" s="41" t="str">
        <f t="shared" si="8"/>
        <v/>
      </c>
    </row>
    <row r="80" spans="2:16">
      <c r="B80" s="65" t="str">
        <f>IFERROR(_xlfn.XLOOKUP(C80,'BD Clients'!B:B,'BD Clients'!A:A),"")</f>
        <v/>
      </c>
      <c r="C80" s="39" t="s">
        <v>34</v>
      </c>
      <c r="D80" s="23" t="str">
        <f>IF(C80="","",_xlfn.XLOOKUP(C80,'BD Clients'!$B:$B,'BD Clients'!$C:$C))</f>
        <v/>
      </c>
      <c r="F80" s="65" t="str" cm="1">
        <f t="array" ref="F80">IF(E80="","",_xlfn.XLOOKUP(E80,Tableau2[[#All],[Prestation]],Tableau2[[#All],[ID Prest.]]))</f>
        <v/>
      </c>
      <c r="G80" s="61" cm="1">
        <f t="array" ref="G80">INDEX(BD_Prestation_Prix!E:E, MATCH(1, (BD_Prestation_Prix!A:A=F80) * (BD_Prestation_Prix!C:C&lt;=A80) * (BD_Prestation_Prix!C:C=_xlfn.MAXIFS(BD_Prestation_Prix!C:C, BD_Prestation_Prix!A:A, F80, BD_Prestation_Prix!C:C, "&lt;="&amp;A80)), 0))</f>
        <v>0</v>
      </c>
      <c r="I80" s="66" t="str">
        <f t="shared" si="6"/>
        <v/>
      </c>
      <c r="J80" s="62"/>
      <c r="K80" s="65" t="str" cm="1">
        <f t="array" ref="K80">IF(J80="","",_xlfn.XLOOKUP(J80,Tableau3[[#All],[Préstation Suppl.]],Tableau3[[#All],[ID Supl.]],))</f>
        <v/>
      </c>
      <c r="L80" s="61" cm="1">
        <f t="array" ref="L80">INDEX(BD_Prestation_Prix!K:K, MATCH(1, (BD_Prestation_Prix!G:G=K80) * (BD_Prestation_Prix!I:I&lt;=I80) * (BD_Prestation_Prix!I:I=_xlfn.MAXIFS(BD_Prestation_Prix!I:I, BD_Prestation_Prix!G:G,K80, BD_Prestation_Prix!I:I, "&lt;="&amp;I80)), 0))</f>
        <v>0</v>
      </c>
      <c r="O80" s="68">
        <f t="shared" si="7"/>
        <v>0</v>
      </c>
      <c r="P80" s="41" t="str">
        <f t="shared" si="8"/>
        <v/>
      </c>
    </row>
    <row r="81" spans="2:16">
      <c r="B81" s="65" t="str">
        <f>IFERROR(_xlfn.XLOOKUP(C81,'BD Clients'!B:B,'BD Clients'!A:A),"")</f>
        <v/>
      </c>
      <c r="C81" s="39" t="s">
        <v>34</v>
      </c>
      <c r="D81" s="23" t="str">
        <f>IF(C81="","",_xlfn.XLOOKUP(C81,'BD Clients'!$B:$B,'BD Clients'!$C:$C))</f>
        <v/>
      </c>
      <c r="F81" s="65" t="str" cm="1">
        <f t="array" ref="F81">IF(E81="","",_xlfn.XLOOKUP(E81,Tableau2[[#All],[Prestation]],Tableau2[[#All],[ID Prest.]]))</f>
        <v/>
      </c>
      <c r="G81" s="61" cm="1">
        <f t="array" ref="G81">INDEX(BD_Prestation_Prix!E:E, MATCH(1, (BD_Prestation_Prix!A:A=F81) * (BD_Prestation_Prix!C:C&lt;=A81) * (BD_Prestation_Prix!C:C=_xlfn.MAXIFS(BD_Prestation_Prix!C:C, BD_Prestation_Prix!A:A, F81, BD_Prestation_Prix!C:C, "&lt;="&amp;A81)), 0))</f>
        <v>0</v>
      </c>
      <c r="I81" s="66" t="str">
        <f t="shared" si="6"/>
        <v/>
      </c>
      <c r="J81" s="62"/>
      <c r="K81" s="65" t="str" cm="1">
        <f t="array" ref="K81">IF(J81="","",_xlfn.XLOOKUP(J81,Tableau3[[#All],[Préstation Suppl.]],Tableau3[[#All],[ID Supl.]],))</f>
        <v/>
      </c>
      <c r="L81" s="61" cm="1">
        <f t="array" ref="L81">INDEX(BD_Prestation_Prix!K:K, MATCH(1, (BD_Prestation_Prix!G:G=K81) * (BD_Prestation_Prix!I:I&lt;=I81) * (BD_Prestation_Prix!I:I=_xlfn.MAXIFS(BD_Prestation_Prix!I:I, BD_Prestation_Prix!G:G,K81, BD_Prestation_Prix!I:I, "&lt;="&amp;I81)), 0))</f>
        <v>0</v>
      </c>
      <c r="O81" s="68">
        <f t="shared" si="7"/>
        <v>0</v>
      </c>
      <c r="P81" s="41" t="str">
        <f t="shared" si="8"/>
        <v/>
      </c>
    </row>
    <row r="82" spans="2:16">
      <c r="B82" s="65" t="str">
        <f>IFERROR(_xlfn.XLOOKUP(C82,'BD Clients'!B:B,'BD Clients'!A:A),"")</f>
        <v/>
      </c>
      <c r="C82" s="39" t="s">
        <v>34</v>
      </c>
      <c r="D82" s="23" t="str">
        <f>IF(C82="","",_xlfn.XLOOKUP(C82,'BD Clients'!$B:$B,'BD Clients'!$C:$C))</f>
        <v/>
      </c>
      <c r="F82" s="65" t="str" cm="1">
        <f t="array" ref="F82">IF(E82="","",_xlfn.XLOOKUP(E82,Tableau2[[#All],[Prestation]],Tableau2[[#All],[ID Prest.]]))</f>
        <v/>
      </c>
      <c r="G82" s="61" cm="1">
        <f t="array" ref="G82">INDEX(BD_Prestation_Prix!E:E, MATCH(1, (BD_Prestation_Prix!A:A=F82) * (BD_Prestation_Prix!C:C&lt;=A82) * (BD_Prestation_Prix!C:C=_xlfn.MAXIFS(BD_Prestation_Prix!C:C, BD_Prestation_Prix!A:A, F82, BD_Prestation_Prix!C:C, "&lt;="&amp;A82)), 0))</f>
        <v>0</v>
      </c>
      <c r="I82" s="66" t="str">
        <f t="shared" si="6"/>
        <v/>
      </c>
      <c r="J82" s="62"/>
      <c r="K82" s="65" t="str" cm="1">
        <f t="array" ref="K82">IF(J82="","",_xlfn.XLOOKUP(J82,Tableau3[[#All],[Préstation Suppl.]],Tableau3[[#All],[ID Supl.]],))</f>
        <v/>
      </c>
      <c r="L82" s="61" cm="1">
        <f t="array" ref="L82">INDEX(BD_Prestation_Prix!K:K, MATCH(1, (BD_Prestation_Prix!G:G=K82) * (BD_Prestation_Prix!I:I&lt;=I82) * (BD_Prestation_Prix!I:I=_xlfn.MAXIFS(BD_Prestation_Prix!I:I, BD_Prestation_Prix!G:G,K82, BD_Prestation_Prix!I:I, "&lt;="&amp;I82)), 0))</f>
        <v>0</v>
      </c>
      <c r="O82" s="68">
        <f t="shared" si="7"/>
        <v>0</v>
      </c>
      <c r="P82" s="41" t="str">
        <f t="shared" si="8"/>
        <v/>
      </c>
    </row>
    <row r="83" spans="2:16">
      <c r="B83" s="65" t="str">
        <f>IFERROR(_xlfn.XLOOKUP(C83,'BD Clients'!B:B,'BD Clients'!A:A),"")</f>
        <v/>
      </c>
      <c r="C83" s="39" t="s">
        <v>34</v>
      </c>
      <c r="D83" s="23" t="str">
        <f>IF(C83="","",_xlfn.XLOOKUP(C83,'BD Clients'!$B:$B,'BD Clients'!$C:$C))</f>
        <v/>
      </c>
      <c r="F83" s="65" t="str" cm="1">
        <f t="array" ref="F83">IF(E83="","",_xlfn.XLOOKUP(E83,Tableau2[[#All],[Prestation]],Tableau2[[#All],[ID Prest.]]))</f>
        <v/>
      </c>
      <c r="G83" s="61" cm="1">
        <f t="array" ref="G83">INDEX(BD_Prestation_Prix!E:E, MATCH(1, (BD_Prestation_Prix!A:A=F83) * (BD_Prestation_Prix!C:C&lt;=A83) * (BD_Prestation_Prix!C:C=_xlfn.MAXIFS(BD_Prestation_Prix!C:C, BD_Prestation_Prix!A:A, F83, BD_Prestation_Prix!C:C, "&lt;="&amp;A83)), 0))</f>
        <v>0</v>
      </c>
      <c r="I83" s="66" t="str">
        <f t="shared" si="6"/>
        <v/>
      </c>
      <c r="J83" s="62"/>
      <c r="K83" s="65" t="str" cm="1">
        <f t="array" ref="K83">IF(J83="","",_xlfn.XLOOKUP(J83,Tableau3[[#All],[Préstation Suppl.]],Tableau3[[#All],[ID Supl.]],))</f>
        <v/>
      </c>
      <c r="L83" s="61" cm="1">
        <f t="array" ref="L83">INDEX(BD_Prestation_Prix!K:K, MATCH(1, (BD_Prestation_Prix!G:G=K83) * (BD_Prestation_Prix!I:I&lt;=I83) * (BD_Prestation_Prix!I:I=_xlfn.MAXIFS(BD_Prestation_Prix!I:I, BD_Prestation_Prix!G:G,K83, BD_Prestation_Prix!I:I, "&lt;="&amp;I83)), 0))</f>
        <v>0</v>
      </c>
      <c r="O83" s="68">
        <f t="shared" si="7"/>
        <v>0</v>
      </c>
      <c r="P83" s="41" t="str">
        <f t="shared" si="8"/>
        <v/>
      </c>
    </row>
    <row r="84" spans="2:16">
      <c r="B84" s="65" t="str">
        <f>IFERROR(_xlfn.XLOOKUP(C84,'BD Clients'!B:B,'BD Clients'!A:A),"")</f>
        <v/>
      </c>
      <c r="C84" s="39" t="s">
        <v>34</v>
      </c>
      <c r="D84" s="23" t="str">
        <f>IF(C84="","",_xlfn.XLOOKUP(C84,'BD Clients'!$B:$B,'BD Clients'!$C:$C))</f>
        <v/>
      </c>
      <c r="F84" s="65" t="str" cm="1">
        <f t="array" ref="F84">IF(E84="","",_xlfn.XLOOKUP(E84,Tableau2[[#All],[Prestation]],Tableau2[[#All],[ID Prest.]]))</f>
        <v/>
      </c>
      <c r="G84" s="61" cm="1">
        <f t="array" ref="G84">INDEX(BD_Prestation_Prix!E:E, MATCH(1, (BD_Prestation_Prix!A:A=F84) * (BD_Prestation_Prix!C:C&lt;=A84) * (BD_Prestation_Prix!C:C=_xlfn.MAXIFS(BD_Prestation_Prix!C:C, BD_Prestation_Prix!A:A, F84, BD_Prestation_Prix!C:C, "&lt;="&amp;A84)), 0))</f>
        <v>0</v>
      </c>
      <c r="I84" s="66" t="str">
        <f t="shared" si="6"/>
        <v/>
      </c>
      <c r="J84" s="62"/>
      <c r="K84" s="65" t="str" cm="1">
        <f t="array" ref="K84">IF(J84="","",_xlfn.XLOOKUP(J84,Tableau3[[#All],[Préstation Suppl.]],Tableau3[[#All],[ID Supl.]],))</f>
        <v/>
      </c>
      <c r="L84" s="61" cm="1">
        <f t="array" ref="L84">INDEX(BD_Prestation_Prix!K:K, MATCH(1, (BD_Prestation_Prix!G:G=K84) * (BD_Prestation_Prix!I:I&lt;=I84) * (BD_Prestation_Prix!I:I=_xlfn.MAXIFS(BD_Prestation_Prix!I:I, BD_Prestation_Prix!G:G,K84, BD_Prestation_Prix!I:I, "&lt;="&amp;I84)), 0))</f>
        <v>0</v>
      </c>
      <c r="O84" s="68">
        <f t="shared" si="7"/>
        <v>0</v>
      </c>
      <c r="P84" s="41" t="str">
        <f t="shared" si="8"/>
        <v/>
      </c>
    </row>
    <row r="85" spans="2:16">
      <c r="B85" s="65" t="str">
        <f>IFERROR(_xlfn.XLOOKUP(C85,'BD Clients'!B:B,'BD Clients'!A:A),"")</f>
        <v/>
      </c>
      <c r="C85" s="39" t="s">
        <v>34</v>
      </c>
      <c r="D85" s="23" t="str">
        <f>IF(C85="","",_xlfn.XLOOKUP(C85,'BD Clients'!$B:$B,'BD Clients'!$C:$C))</f>
        <v/>
      </c>
      <c r="F85" s="65" t="str" cm="1">
        <f t="array" ref="F85">IF(E85="","",_xlfn.XLOOKUP(E85,Tableau2[[#All],[Prestation]],Tableau2[[#All],[ID Prest.]]))</f>
        <v/>
      </c>
      <c r="G85" s="61" cm="1">
        <f t="array" ref="G85">INDEX(BD_Prestation_Prix!E:E, MATCH(1, (BD_Prestation_Prix!A:A=F85) * (BD_Prestation_Prix!C:C&lt;=A85) * (BD_Prestation_Prix!C:C=_xlfn.MAXIFS(BD_Prestation_Prix!C:C, BD_Prestation_Prix!A:A, F85, BD_Prestation_Prix!C:C, "&lt;="&amp;A85)), 0))</f>
        <v>0</v>
      </c>
      <c r="I85" s="66" t="str">
        <f t="shared" si="6"/>
        <v/>
      </c>
      <c r="J85" s="62"/>
      <c r="K85" s="65" t="str" cm="1">
        <f t="array" ref="K85">IF(J85="","",_xlfn.XLOOKUP(J85,Tableau3[[#All],[Préstation Suppl.]],Tableau3[[#All],[ID Supl.]],))</f>
        <v/>
      </c>
      <c r="L85" s="61" cm="1">
        <f t="array" ref="L85">INDEX(BD_Prestation_Prix!K:K, MATCH(1, (BD_Prestation_Prix!G:G=K85) * (BD_Prestation_Prix!I:I&lt;=I85) * (BD_Prestation_Prix!I:I=_xlfn.MAXIFS(BD_Prestation_Prix!I:I, BD_Prestation_Prix!G:G,K85, BD_Prestation_Prix!I:I, "&lt;="&amp;I85)), 0))</f>
        <v>0</v>
      </c>
      <c r="O85" s="68">
        <f t="shared" si="7"/>
        <v>0</v>
      </c>
      <c r="P85" s="41" t="str">
        <f t="shared" si="8"/>
        <v/>
      </c>
    </row>
    <row r="86" spans="2:16">
      <c r="B86" s="65" t="str">
        <f>IFERROR(_xlfn.XLOOKUP(C86,'BD Clients'!B:B,'BD Clients'!A:A),"")</f>
        <v/>
      </c>
      <c r="C86" s="39" t="s">
        <v>34</v>
      </c>
      <c r="D86" s="23" t="str">
        <f>IF(C86="","",_xlfn.XLOOKUP(C86,'BD Clients'!$B:$B,'BD Clients'!$C:$C))</f>
        <v/>
      </c>
      <c r="F86" s="65" t="str" cm="1">
        <f t="array" ref="F86">IF(E86="","",_xlfn.XLOOKUP(E86,Tableau2[[#All],[Prestation]],Tableau2[[#All],[ID Prest.]]))</f>
        <v/>
      </c>
      <c r="G86" s="61" cm="1">
        <f t="array" ref="G86">INDEX(BD_Prestation_Prix!E:E, MATCH(1, (BD_Prestation_Prix!A:A=F86) * (BD_Prestation_Prix!C:C&lt;=A86) * (BD_Prestation_Prix!C:C=_xlfn.MAXIFS(BD_Prestation_Prix!C:C, BD_Prestation_Prix!A:A, F86, BD_Prestation_Prix!C:C, "&lt;="&amp;A86)), 0))</f>
        <v>0</v>
      </c>
      <c r="I86" s="66" t="str">
        <f t="shared" si="6"/>
        <v/>
      </c>
      <c r="J86" s="62"/>
      <c r="K86" s="65" t="str" cm="1">
        <f t="array" ref="K86">IF(J86="","",_xlfn.XLOOKUP(J86,Tableau3[[#All],[Préstation Suppl.]],Tableau3[[#All],[ID Supl.]],))</f>
        <v/>
      </c>
      <c r="L86" s="61" cm="1">
        <f t="array" ref="L86">INDEX(BD_Prestation_Prix!K:K, MATCH(1, (BD_Prestation_Prix!G:G=K86) * (BD_Prestation_Prix!I:I&lt;=I86) * (BD_Prestation_Prix!I:I=_xlfn.MAXIFS(BD_Prestation_Prix!I:I, BD_Prestation_Prix!G:G,K86, BD_Prestation_Prix!I:I, "&lt;="&amp;I86)), 0))</f>
        <v>0</v>
      </c>
      <c r="O86" s="68">
        <f t="shared" si="7"/>
        <v>0</v>
      </c>
      <c r="P86" s="41" t="str">
        <f t="shared" si="8"/>
        <v/>
      </c>
    </row>
    <row r="87" spans="2:16">
      <c r="B87" s="65" t="str">
        <f>IFERROR(_xlfn.XLOOKUP(C87,'BD Clients'!B:B,'BD Clients'!A:A),"")</f>
        <v/>
      </c>
      <c r="C87" s="39" t="s">
        <v>34</v>
      </c>
      <c r="D87" s="23" t="str">
        <f>IF(C87="","",_xlfn.XLOOKUP(C87,'BD Clients'!$B:$B,'BD Clients'!$C:$C))</f>
        <v/>
      </c>
      <c r="F87" s="65" t="str" cm="1">
        <f t="array" ref="F87">IF(E87="","",_xlfn.XLOOKUP(E87,Tableau2[[#All],[Prestation]],Tableau2[[#All],[ID Prest.]]))</f>
        <v/>
      </c>
      <c r="G87" s="61" cm="1">
        <f t="array" ref="G87">INDEX(BD_Prestation_Prix!E:E, MATCH(1, (BD_Prestation_Prix!A:A=F87) * (BD_Prestation_Prix!C:C&lt;=A87) * (BD_Prestation_Prix!C:C=_xlfn.MAXIFS(BD_Prestation_Prix!C:C, BD_Prestation_Prix!A:A, F87, BD_Prestation_Prix!C:C, "&lt;="&amp;A87)), 0))</f>
        <v>0</v>
      </c>
      <c r="I87" s="66" t="str">
        <f t="shared" si="6"/>
        <v/>
      </c>
      <c r="J87" s="62"/>
      <c r="K87" s="65" t="str" cm="1">
        <f t="array" ref="K87">IF(J87="","",_xlfn.XLOOKUP(J87,Tableau3[[#All],[Préstation Suppl.]],Tableau3[[#All],[ID Supl.]],))</f>
        <v/>
      </c>
      <c r="L87" s="61" cm="1">
        <f t="array" ref="L87">INDEX(BD_Prestation_Prix!K:K, MATCH(1, (BD_Prestation_Prix!G:G=K87) * (BD_Prestation_Prix!I:I&lt;=I87) * (BD_Prestation_Prix!I:I=_xlfn.MAXIFS(BD_Prestation_Prix!I:I, BD_Prestation_Prix!G:G,K87, BD_Prestation_Prix!I:I, "&lt;="&amp;I87)), 0))</f>
        <v>0</v>
      </c>
      <c r="O87" s="68">
        <f t="shared" si="7"/>
        <v>0</v>
      </c>
      <c r="P87" s="41" t="str">
        <f t="shared" si="8"/>
        <v/>
      </c>
    </row>
    <row r="88" spans="2:16">
      <c r="B88" s="65" t="str">
        <f>IFERROR(_xlfn.XLOOKUP(C88,'BD Clients'!B:B,'BD Clients'!A:A),"")</f>
        <v/>
      </c>
      <c r="C88" s="39" t="s">
        <v>34</v>
      </c>
      <c r="D88" s="23" t="str">
        <f>IF(C88="","",_xlfn.XLOOKUP(C88,'BD Clients'!$B:$B,'BD Clients'!$C:$C))</f>
        <v/>
      </c>
      <c r="F88" s="65" t="str" cm="1">
        <f t="array" ref="F88">IF(E88="","",_xlfn.XLOOKUP(E88,Tableau2[[#All],[Prestation]],Tableau2[[#All],[ID Prest.]]))</f>
        <v/>
      </c>
      <c r="G88" s="61" cm="1">
        <f t="array" ref="G88">INDEX(BD_Prestation_Prix!E:E, MATCH(1, (BD_Prestation_Prix!A:A=F88) * (BD_Prestation_Prix!C:C&lt;=A88) * (BD_Prestation_Prix!C:C=_xlfn.MAXIFS(BD_Prestation_Prix!C:C, BD_Prestation_Prix!A:A, F88, BD_Prestation_Prix!C:C, "&lt;="&amp;A88)), 0))</f>
        <v>0</v>
      </c>
      <c r="I88" s="66" t="str">
        <f t="shared" si="6"/>
        <v/>
      </c>
      <c r="J88" s="62"/>
      <c r="K88" s="65" t="str" cm="1">
        <f t="array" ref="K88">IF(J88="","",_xlfn.XLOOKUP(J88,Tableau3[[#All],[Préstation Suppl.]],Tableau3[[#All],[ID Supl.]],))</f>
        <v/>
      </c>
      <c r="L88" s="61" cm="1">
        <f t="array" ref="L88">INDEX(BD_Prestation_Prix!K:K, MATCH(1, (BD_Prestation_Prix!G:G=K88) * (BD_Prestation_Prix!I:I&lt;=I88) * (BD_Prestation_Prix!I:I=_xlfn.MAXIFS(BD_Prestation_Prix!I:I, BD_Prestation_Prix!G:G,K88, BD_Prestation_Prix!I:I, "&lt;="&amp;I88)), 0))</f>
        <v>0</v>
      </c>
      <c r="O88" s="68">
        <f t="shared" si="7"/>
        <v>0</v>
      </c>
      <c r="P88" s="41" t="str">
        <f t="shared" si="8"/>
        <v/>
      </c>
    </row>
    <row r="89" spans="2:16">
      <c r="B89" s="65" t="str">
        <f>IFERROR(_xlfn.XLOOKUP(C89,'BD Clients'!B:B,'BD Clients'!A:A),"")</f>
        <v/>
      </c>
      <c r="C89" s="39" t="s">
        <v>34</v>
      </c>
      <c r="D89" s="23" t="str">
        <f>IF(C89="","",_xlfn.XLOOKUP(C89,'BD Clients'!$B:$B,'BD Clients'!$C:$C))</f>
        <v/>
      </c>
      <c r="F89" s="65" t="str" cm="1">
        <f t="array" ref="F89">IF(E89="","",_xlfn.XLOOKUP(E89,Tableau2[[#All],[Prestation]],Tableau2[[#All],[ID Prest.]]))</f>
        <v/>
      </c>
      <c r="G89" s="61" cm="1">
        <f t="array" ref="G89">INDEX(BD_Prestation_Prix!E:E, MATCH(1, (BD_Prestation_Prix!A:A=F89) * (BD_Prestation_Prix!C:C&lt;=A89) * (BD_Prestation_Prix!C:C=_xlfn.MAXIFS(BD_Prestation_Prix!C:C, BD_Prestation_Prix!A:A, F89, BD_Prestation_Prix!C:C, "&lt;="&amp;A89)), 0))</f>
        <v>0</v>
      </c>
      <c r="I89" s="66" t="str">
        <f t="shared" si="6"/>
        <v/>
      </c>
      <c r="J89" s="62"/>
      <c r="K89" s="65" t="str" cm="1">
        <f t="array" ref="K89">IF(J89="","",_xlfn.XLOOKUP(J89,Tableau3[[#All],[Préstation Suppl.]],Tableau3[[#All],[ID Supl.]],))</f>
        <v/>
      </c>
      <c r="L89" s="61" cm="1">
        <f t="array" ref="L89">INDEX(BD_Prestation_Prix!K:K, MATCH(1, (BD_Prestation_Prix!G:G=K89) * (BD_Prestation_Prix!I:I&lt;=I89) * (BD_Prestation_Prix!I:I=_xlfn.MAXIFS(BD_Prestation_Prix!I:I, BD_Prestation_Prix!G:G,K89, BD_Prestation_Prix!I:I, "&lt;="&amp;I89)), 0))</f>
        <v>0</v>
      </c>
      <c r="O89" s="68">
        <f t="shared" si="7"/>
        <v>0</v>
      </c>
      <c r="P89" s="41" t="str">
        <f t="shared" si="8"/>
        <v/>
      </c>
    </row>
    <row r="90" spans="2:16">
      <c r="B90" s="65" t="str">
        <f>IFERROR(_xlfn.XLOOKUP(C90,'BD Clients'!B:B,'BD Clients'!A:A),"")</f>
        <v/>
      </c>
      <c r="C90" s="39" t="s">
        <v>34</v>
      </c>
      <c r="D90" s="23" t="str">
        <f>IF(C90="","",_xlfn.XLOOKUP(C90,'BD Clients'!$B:$B,'BD Clients'!$C:$C))</f>
        <v/>
      </c>
      <c r="F90" s="65" t="str" cm="1">
        <f t="array" ref="F90">IF(E90="","",_xlfn.XLOOKUP(E90,Tableau2[[#All],[Prestation]],Tableau2[[#All],[ID Prest.]]))</f>
        <v/>
      </c>
      <c r="G90" s="61" cm="1">
        <f t="array" ref="G90">INDEX(BD_Prestation_Prix!E:E, MATCH(1, (BD_Prestation_Prix!A:A=F90) * (BD_Prestation_Prix!C:C&lt;=A90) * (BD_Prestation_Prix!C:C=_xlfn.MAXIFS(BD_Prestation_Prix!C:C, BD_Prestation_Prix!A:A, F90, BD_Prestation_Prix!C:C, "&lt;="&amp;A90)), 0))</f>
        <v>0</v>
      </c>
      <c r="I90" s="66" t="str">
        <f t="shared" si="6"/>
        <v/>
      </c>
      <c r="J90" s="62"/>
      <c r="K90" s="65" t="str" cm="1">
        <f t="array" ref="K90">IF(J90="","",_xlfn.XLOOKUP(J90,Tableau3[[#All],[Préstation Suppl.]],Tableau3[[#All],[ID Supl.]],))</f>
        <v/>
      </c>
      <c r="L90" s="61" cm="1">
        <f t="array" ref="L90">INDEX(BD_Prestation_Prix!K:K, MATCH(1, (BD_Prestation_Prix!G:G=K90) * (BD_Prestation_Prix!I:I&lt;=I90) * (BD_Prestation_Prix!I:I=_xlfn.MAXIFS(BD_Prestation_Prix!I:I, BD_Prestation_Prix!G:G,K90, BD_Prestation_Prix!I:I, "&lt;="&amp;I90)), 0))</f>
        <v>0</v>
      </c>
      <c r="O90" s="68">
        <f t="shared" si="7"/>
        <v>0</v>
      </c>
      <c r="P90" s="41" t="str">
        <f t="shared" si="8"/>
        <v/>
      </c>
    </row>
    <row r="91" spans="2:16">
      <c r="B91" s="65" t="str">
        <f>IFERROR(_xlfn.XLOOKUP(C91,'BD Clients'!B:B,'BD Clients'!A:A),"")</f>
        <v/>
      </c>
      <c r="C91" s="39" t="s">
        <v>34</v>
      </c>
      <c r="D91" s="23" t="str">
        <f>IF(C91="","",_xlfn.XLOOKUP(C91,'BD Clients'!$B:$B,'BD Clients'!$C:$C))</f>
        <v/>
      </c>
      <c r="F91" s="65" t="str" cm="1">
        <f t="array" ref="F91">IF(E91="","",_xlfn.XLOOKUP(E91,Tableau2[[#All],[Prestation]],Tableau2[[#All],[ID Prest.]]))</f>
        <v/>
      </c>
      <c r="G91" s="61" cm="1">
        <f t="array" ref="G91">INDEX(BD_Prestation_Prix!E:E, MATCH(1, (BD_Prestation_Prix!A:A=F91) * (BD_Prestation_Prix!C:C&lt;=A91) * (BD_Prestation_Prix!C:C=_xlfn.MAXIFS(BD_Prestation_Prix!C:C, BD_Prestation_Prix!A:A, F91, BD_Prestation_Prix!C:C, "&lt;="&amp;A91)), 0))</f>
        <v>0</v>
      </c>
      <c r="I91" s="66" t="str">
        <f t="shared" si="6"/>
        <v/>
      </c>
      <c r="J91" s="62"/>
      <c r="K91" s="65" t="str" cm="1">
        <f t="array" ref="K91">IF(J91="","",_xlfn.XLOOKUP(J91,Tableau3[[#All],[Préstation Suppl.]],Tableau3[[#All],[ID Supl.]],))</f>
        <v/>
      </c>
      <c r="L91" s="61" cm="1">
        <f t="array" ref="L91">INDEX(BD_Prestation_Prix!K:K, MATCH(1, (BD_Prestation_Prix!G:G=K91) * (BD_Prestation_Prix!I:I&lt;=I91) * (BD_Prestation_Prix!I:I=_xlfn.MAXIFS(BD_Prestation_Prix!I:I, BD_Prestation_Prix!G:G,K91, BD_Prestation_Prix!I:I, "&lt;="&amp;I91)), 0))</f>
        <v>0</v>
      </c>
      <c r="O91" s="68">
        <f t="shared" si="7"/>
        <v>0</v>
      </c>
      <c r="P91" s="41" t="str">
        <f t="shared" si="8"/>
        <v/>
      </c>
    </row>
    <row r="92" spans="2:16">
      <c r="B92" s="65" t="str">
        <f>IFERROR(_xlfn.XLOOKUP(C92,'BD Clients'!B:B,'BD Clients'!A:A),"")</f>
        <v/>
      </c>
      <c r="C92" s="39" t="s">
        <v>34</v>
      </c>
      <c r="D92" s="23" t="str">
        <f>IF(C92="","",_xlfn.XLOOKUP(C92,'BD Clients'!$B:$B,'BD Clients'!$C:$C))</f>
        <v/>
      </c>
      <c r="F92" s="65" t="str" cm="1">
        <f t="array" ref="F92">IF(E92="","",_xlfn.XLOOKUP(E92,Tableau2[[#All],[Prestation]],Tableau2[[#All],[ID Prest.]]))</f>
        <v/>
      </c>
      <c r="G92" s="61" cm="1">
        <f t="array" ref="G92">INDEX(BD_Prestation_Prix!E:E, MATCH(1, (BD_Prestation_Prix!A:A=F92) * (BD_Prestation_Prix!C:C&lt;=A92) * (BD_Prestation_Prix!C:C=_xlfn.MAXIFS(BD_Prestation_Prix!C:C, BD_Prestation_Prix!A:A, F92, BD_Prestation_Prix!C:C, "&lt;="&amp;A92)), 0))</f>
        <v>0</v>
      </c>
      <c r="I92" s="66" t="str">
        <f t="shared" si="6"/>
        <v/>
      </c>
      <c r="J92" s="62"/>
      <c r="K92" s="65" t="str" cm="1">
        <f t="array" ref="K92">IF(J92="","",_xlfn.XLOOKUP(J92,Tableau3[[#All],[Préstation Suppl.]],Tableau3[[#All],[ID Supl.]],))</f>
        <v/>
      </c>
      <c r="L92" s="61" cm="1">
        <f t="array" ref="L92">INDEX(BD_Prestation_Prix!K:K, MATCH(1, (BD_Prestation_Prix!G:G=K92) * (BD_Prestation_Prix!I:I&lt;=I92) * (BD_Prestation_Prix!I:I=_xlfn.MAXIFS(BD_Prestation_Prix!I:I, BD_Prestation_Prix!G:G,K92, BD_Prestation_Prix!I:I, "&lt;="&amp;I92)), 0))</f>
        <v>0</v>
      </c>
      <c r="O92" s="68">
        <f t="shared" si="7"/>
        <v>0</v>
      </c>
      <c r="P92" s="41" t="str">
        <f t="shared" si="8"/>
        <v/>
      </c>
    </row>
    <row r="93" spans="2:16">
      <c r="B93" s="65" t="str">
        <f>IFERROR(_xlfn.XLOOKUP(C93,'BD Clients'!B:B,'BD Clients'!A:A),"")</f>
        <v/>
      </c>
      <c r="C93" s="39" t="s">
        <v>34</v>
      </c>
      <c r="D93" s="23" t="str">
        <f>IF(C93="","",_xlfn.XLOOKUP(C93,'BD Clients'!$B:$B,'BD Clients'!$C:$C))</f>
        <v/>
      </c>
      <c r="F93" s="65" t="str" cm="1">
        <f t="array" ref="F93">IF(E93="","",_xlfn.XLOOKUP(E93,Tableau2[[#All],[Prestation]],Tableau2[[#All],[ID Prest.]]))</f>
        <v/>
      </c>
      <c r="G93" s="61" cm="1">
        <f t="array" ref="G93">INDEX(BD_Prestation_Prix!E:E, MATCH(1, (BD_Prestation_Prix!A:A=F93) * (BD_Prestation_Prix!C:C&lt;=A93) * (BD_Prestation_Prix!C:C=_xlfn.MAXIFS(BD_Prestation_Prix!C:C, BD_Prestation_Prix!A:A, F93, BD_Prestation_Prix!C:C, "&lt;="&amp;A93)), 0))</f>
        <v>0</v>
      </c>
      <c r="I93" s="66" t="str">
        <f t="shared" si="6"/>
        <v/>
      </c>
      <c r="J93" s="62"/>
      <c r="K93" s="65" t="str" cm="1">
        <f t="array" ref="K93">IF(J93="","",_xlfn.XLOOKUP(J93,Tableau3[[#All],[Préstation Suppl.]],Tableau3[[#All],[ID Supl.]],))</f>
        <v/>
      </c>
      <c r="L93" s="61" cm="1">
        <f t="array" ref="L93">INDEX(BD_Prestation_Prix!K:K, MATCH(1, (BD_Prestation_Prix!G:G=K93) * (BD_Prestation_Prix!I:I&lt;=I93) * (BD_Prestation_Prix!I:I=_xlfn.MAXIFS(BD_Prestation_Prix!I:I, BD_Prestation_Prix!G:G,K93, BD_Prestation_Prix!I:I, "&lt;="&amp;I93)), 0))</f>
        <v>0</v>
      </c>
      <c r="O93" s="68">
        <f t="shared" si="7"/>
        <v>0</v>
      </c>
      <c r="P93" s="41" t="str">
        <f t="shared" si="8"/>
        <v/>
      </c>
    </row>
    <row r="94" spans="2:16">
      <c r="B94" s="65" t="str">
        <f>IFERROR(_xlfn.XLOOKUP(C94,'BD Clients'!B:B,'BD Clients'!A:A),"")</f>
        <v/>
      </c>
      <c r="C94" s="39" t="s">
        <v>34</v>
      </c>
      <c r="D94" s="23" t="str">
        <f>IF(C94="","",_xlfn.XLOOKUP(C94,'BD Clients'!$B:$B,'BD Clients'!$C:$C))</f>
        <v/>
      </c>
      <c r="F94" s="65" t="str" cm="1">
        <f t="array" ref="F94">IF(E94="","",_xlfn.XLOOKUP(E94,Tableau2[[#All],[Prestation]],Tableau2[[#All],[ID Prest.]]))</f>
        <v/>
      </c>
      <c r="G94" s="61" cm="1">
        <f t="array" ref="G94">INDEX(BD_Prestation_Prix!E:E, MATCH(1, (BD_Prestation_Prix!A:A=F94) * (BD_Prestation_Prix!C:C&lt;=A94) * (BD_Prestation_Prix!C:C=_xlfn.MAXIFS(BD_Prestation_Prix!C:C, BD_Prestation_Prix!A:A, F94, BD_Prestation_Prix!C:C, "&lt;="&amp;A94)), 0))</f>
        <v>0</v>
      </c>
      <c r="I94" s="66" t="str">
        <f t="shared" si="6"/>
        <v/>
      </c>
      <c r="J94" s="62"/>
      <c r="K94" s="65" t="str" cm="1">
        <f t="array" ref="K94">IF(J94="","",_xlfn.XLOOKUP(J94,Tableau3[[#All],[Préstation Suppl.]],Tableau3[[#All],[ID Supl.]],))</f>
        <v/>
      </c>
      <c r="L94" s="61" cm="1">
        <f t="array" ref="L94">INDEX(BD_Prestation_Prix!K:K, MATCH(1, (BD_Prestation_Prix!G:G=K94) * (BD_Prestation_Prix!I:I&lt;=I94) * (BD_Prestation_Prix!I:I=_xlfn.MAXIFS(BD_Prestation_Prix!I:I, BD_Prestation_Prix!G:G,K94, BD_Prestation_Prix!I:I, "&lt;="&amp;I94)), 0))</f>
        <v>0</v>
      </c>
      <c r="O94" s="68">
        <f t="shared" si="7"/>
        <v>0</v>
      </c>
      <c r="P94" s="41" t="str">
        <f t="shared" si="8"/>
        <v/>
      </c>
    </row>
    <row r="95" spans="2:16">
      <c r="B95" s="65" t="str">
        <f>IFERROR(_xlfn.XLOOKUP(C95,'BD Clients'!B:B,'BD Clients'!A:A),"")</f>
        <v/>
      </c>
      <c r="C95" s="39" t="s">
        <v>34</v>
      </c>
      <c r="D95" s="23" t="str">
        <f>IF(C95="","",_xlfn.XLOOKUP(C95,'BD Clients'!$B:$B,'BD Clients'!$C:$C))</f>
        <v/>
      </c>
      <c r="F95" s="65" t="str" cm="1">
        <f t="array" ref="F95">IF(E95="","",_xlfn.XLOOKUP(E95,Tableau2[[#All],[Prestation]],Tableau2[[#All],[ID Prest.]]))</f>
        <v/>
      </c>
      <c r="G95" s="61" cm="1">
        <f t="array" ref="G95">INDEX(BD_Prestation_Prix!E:E, MATCH(1, (BD_Prestation_Prix!A:A=F95) * (BD_Prestation_Prix!C:C&lt;=A95) * (BD_Prestation_Prix!C:C=_xlfn.MAXIFS(BD_Prestation_Prix!C:C, BD_Prestation_Prix!A:A, F95, BD_Prestation_Prix!C:C, "&lt;="&amp;A95)), 0))</f>
        <v>0</v>
      </c>
      <c r="I95" s="66" t="str">
        <f t="shared" si="6"/>
        <v/>
      </c>
      <c r="J95" s="62"/>
      <c r="K95" s="65" t="str" cm="1">
        <f t="array" ref="K95">IF(J95="","",_xlfn.XLOOKUP(J95,Tableau3[[#All],[Préstation Suppl.]],Tableau3[[#All],[ID Supl.]],))</f>
        <v/>
      </c>
      <c r="L95" s="61" cm="1">
        <f t="array" ref="L95">INDEX(BD_Prestation_Prix!K:K, MATCH(1, (BD_Prestation_Prix!G:G=K95) * (BD_Prestation_Prix!I:I&lt;=I95) * (BD_Prestation_Prix!I:I=_xlfn.MAXIFS(BD_Prestation_Prix!I:I, BD_Prestation_Prix!G:G,K95, BD_Prestation_Prix!I:I, "&lt;="&amp;I95)), 0))</f>
        <v>0</v>
      </c>
      <c r="O95" s="68">
        <f t="shared" si="7"/>
        <v>0</v>
      </c>
      <c r="P95" s="41" t="str">
        <f t="shared" si="8"/>
        <v/>
      </c>
    </row>
    <row r="96" spans="2:16">
      <c r="B96" s="65" t="str">
        <f>IFERROR(_xlfn.XLOOKUP(C96,'BD Clients'!B:B,'BD Clients'!A:A),"")</f>
        <v/>
      </c>
      <c r="C96" s="39" t="s">
        <v>34</v>
      </c>
      <c r="D96" s="23" t="str">
        <f>IF(C96="","",_xlfn.XLOOKUP(C96,'BD Clients'!$B:$B,'BD Clients'!$C:$C))</f>
        <v/>
      </c>
      <c r="F96" s="65" t="str" cm="1">
        <f t="array" ref="F96">IF(E96="","",_xlfn.XLOOKUP(E96,Tableau2[[#All],[Prestation]],Tableau2[[#All],[ID Prest.]]))</f>
        <v/>
      </c>
      <c r="G96" s="61" cm="1">
        <f t="array" ref="G96">INDEX(BD_Prestation_Prix!E:E, MATCH(1, (BD_Prestation_Prix!A:A=F96) * (BD_Prestation_Prix!C:C&lt;=A96) * (BD_Prestation_Prix!C:C=_xlfn.MAXIFS(BD_Prestation_Prix!C:C, BD_Prestation_Prix!A:A, F96, BD_Prestation_Prix!C:C, "&lt;="&amp;A96)), 0))</f>
        <v>0</v>
      </c>
      <c r="I96" s="66" t="str">
        <f t="shared" si="6"/>
        <v/>
      </c>
      <c r="J96" s="62"/>
      <c r="K96" s="65" t="str" cm="1">
        <f t="array" ref="K96">IF(J96="","",_xlfn.XLOOKUP(J96,Tableau3[[#All],[Préstation Suppl.]],Tableau3[[#All],[ID Supl.]],))</f>
        <v/>
      </c>
      <c r="L96" s="61" cm="1">
        <f t="array" ref="L96">INDEX(BD_Prestation_Prix!K:K, MATCH(1, (BD_Prestation_Prix!G:G=K96) * (BD_Prestation_Prix!I:I&lt;=I96) * (BD_Prestation_Prix!I:I=_xlfn.MAXIFS(BD_Prestation_Prix!I:I, BD_Prestation_Prix!G:G,K96, BD_Prestation_Prix!I:I, "&lt;="&amp;I96)), 0))</f>
        <v>0</v>
      </c>
      <c r="O96" s="68">
        <f t="shared" si="7"/>
        <v>0</v>
      </c>
      <c r="P96" s="41" t="str">
        <f t="shared" si="8"/>
        <v/>
      </c>
    </row>
    <row r="97" spans="2:16">
      <c r="B97" s="65" t="str">
        <f>IFERROR(_xlfn.XLOOKUP(C97,'BD Clients'!B:B,'BD Clients'!A:A),"")</f>
        <v/>
      </c>
      <c r="C97" s="39" t="s">
        <v>34</v>
      </c>
      <c r="D97" s="23" t="str">
        <f>IF(C97="","",_xlfn.XLOOKUP(C97,'BD Clients'!$B:$B,'BD Clients'!$C:$C))</f>
        <v/>
      </c>
      <c r="F97" s="65" t="str" cm="1">
        <f t="array" ref="F97">IF(E97="","",_xlfn.XLOOKUP(E97,Tableau2[[#All],[Prestation]],Tableau2[[#All],[ID Prest.]]))</f>
        <v/>
      </c>
      <c r="G97" s="61" cm="1">
        <f t="array" ref="G97">INDEX(BD_Prestation_Prix!E:E, MATCH(1, (BD_Prestation_Prix!A:A=F97) * (BD_Prestation_Prix!C:C&lt;=A97) * (BD_Prestation_Prix!C:C=_xlfn.MAXIFS(BD_Prestation_Prix!C:C, BD_Prestation_Prix!A:A, F97, BD_Prestation_Prix!C:C, "&lt;="&amp;A97)), 0))</f>
        <v>0</v>
      </c>
      <c r="I97" s="66" t="str">
        <f t="shared" si="6"/>
        <v/>
      </c>
      <c r="J97" s="62"/>
      <c r="K97" s="65" t="str" cm="1">
        <f t="array" ref="K97">IF(J97="","",_xlfn.XLOOKUP(J97,Tableau3[[#All],[Préstation Suppl.]],Tableau3[[#All],[ID Supl.]],))</f>
        <v/>
      </c>
      <c r="L97" s="61" cm="1">
        <f t="array" ref="L97">INDEX(BD_Prestation_Prix!K:K, MATCH(1, (BD_Prestation_Prix!G:G=K97) * (BD_Prestation_Prix!I:I&lt;=I97) * (BD_Prestation_Prix!I:I=_xlfn.MAXIFS(BD_Prestation_Prix!I:I, BD_Prestation_Prix!G:G,K97, BD_Prestation_Prix!I:I, "&lt;="&amp;I97)), 0))</f>
        <v>0</v>
      </c>
      <c r="O97" s="68">
        <f t="shared" si="7"/>
        <v>0</v>
      </c>
      <c r="P97" s="41" t="str">
        <f t="shared" si="8"/>
        <v/>
      </c>
    </row>
    <row r="98" spans="2:16">
      <c r="B98" s="65" t="str">
        <f>IFERROR(_xlfn.XLOOKUP(C98,'BD Clients'!B:B,'BD Clients'!A:A),"")</f>
        <v/>
      </c>
      <c r="C98" s="39" t="s">
        <v>34</v>
      </c>
      <c r="D98" s="23" t="str">
        <f>IF(C98="","",_xlfn.XLOOKUP(C98,'BD Clients'!$B:$B,'BD Clients'!$C:$C))</f>
        <v/>
      </c>
      <c r="F98" s="65" t="str" cm="1">
        <f t="array" ref="F98">IF(E98="","",_xlfn.XLOOKUP(E98,Tableau2[[#All],[Prestation]],Tableau2[[#All],[ID Prest.]]))</f>
        <v/>
      </c>
      <c r="G98" s="61" cm="1">
        <f t="array" ref="G98">INDEX(BD_Prestation_Prix!E:E, MATCH(1, (BD_Prestation_Prix!A:A=F98) * (BD_Prestation_Prix!C:C&lt;=A98) * (BD_Prestation_Prix!C:C=_xlfn.MAXIFS(BD_Prestation_Prix!C:C, BD_Prestation_Prix!A:A, F98, BD_Prestation_Prix!C:C, "&lt;="&amp;A98)), 0))</f>
        <v>0</v>
      </c>
      <c r="I98" s="66" t="str">
        <f t="shared" ref="I98:I129" si="9">IF(A98="","",A98)</f>
        <v/>
      </c>
      <c r="J98" s="62"/>
      <c r="K98" s="65" t="str" cm="1">
        <f t="array" ref="K98">IF(J98="","",_xlfn.XLOOKUP(J98,Tableau3[[#All],[Préstation Suppl.]],Tableau3[[#All],[ID Supl.]],))</f>
        <v/>
      </c>
      <c r="L98" s="61" cm="1">
        <f t="array" ref="L98">INDEX(BD_Prestation_Prix!K:K, MATCH(1, (BD_Prestation_Prix!G:G=K98) * (BD_Prestation_Prix!I:I&lt;=I98) * (BD_Prestation_Prix!I:I=_xlfn.MAXIFS(BD_Prestation_Prix!I:I, BD_Prestation_Prix!G:G,K98, BD_Prestation_Prix!I:I, "&lt;="&amp;I98)), 0))</f>
        <v>0</v>
      </c>
      <c r="O98" s="68">
        <f t="shared" ref="O98:O129" si="10">IFERROR(SUM(G98,L98)-N98*SUM(G98,L98),"")</f>
        <v>0</v>
      </c>
      <c r="P98" s="41" t="str">
        <f t="shared" si="8"/>
        <v/>
      </c>
    </row>
    <row r="99" spans="2:16">
      <c r="B99" s="65" t="str">
        <f>IFERROR(_xlfn.XLOOKUP(C99,'BD Clients'!B:B,'BD Clients'!A:A),"")</f>
        <v/>
      </c>
      <c r="C99" s="39" t="s">
        <v>34</v>
      </c>
      <c r="D99" s="23" t="str">
        <f>IF(C99="","",_xlfn.XLOOKUP(C99,'BD Clients'!$B:$B,'BD Clients'!$C:$C))</f>
        <v/>
      </c>
      <c r="F99" s="65" t="str" cm="1">
        <f t="array" ref="F99">IF(E99="","",_xlfn.XLOOKUP(E99,Tableau2[[#All],[Prestation]],Tableau2[[#All],[ID Prest.]]))</f>
        <v/>
      </c>
      <c r="G99" s="61" cm="1">
        <f t="array" ref="G99">INDEX(BD_Prestation_Prix!E:E, MATCH(1, (BD_Prestation_Prix!A:A=F99) * (BD_Prestation_Prix!C:C&lt;=A99) * (BD_Prestation_Prix!C:C=_xlfn.MAXIFS(BD_Prestation_Prix!C:C, BD_Prestation_Prix!A:A, F99, BD_Prestation_Prix!C:C, "&lt;="&amp;A99)), 0))</f>
        <v>0</v>
      </c>
      <c r="I99" s="66" t="str">
        <f t="shared" si="9"/>
        <v/>
      </c>
      <c r="J99" s="62"/>
      <c r="K99" s="65" t="str" cm="1">
        <f t="array" ref="K99">IF(J99="","",_xlfn.XLOOKUP(J99,Tableau3[[#All],[Préstation Suppl.]],Tableau3[[#All],[ID Supl.]],))</f>
        <v/>
      </c>
      <c r="L99" s="61" cm="1">
        <f t="array" ref="L99">INDEX(BD_Prestation_Prix!K:K, MATCH(1, (BD_Prestation_Prix!G:G=K99) * (BD_Prestation_Prix!I:I&lt;=I99) * (BD_Prestation_Prix!I:I=_xlfn.MAXIFS(BD_Prestation_Prix!I:I, BD_Prestation_Prix!G:G,K99, BD_Prestation_Prix!I:I, "&lt;="&amp;I99)), 0))</f>
        <v>0</v>
      </c>
      <c r="O99" s="68">
        <f t="shared" si="10"/>
        <v>0</v>
      </c>
      <c r="P99" s="41" t="str">
        <f t="shared" si="8"/>
        <v/>
      </c>
    </row>
    <row r="100" spans="2:16">
      <c r="B100" s="65" t="str">
        <f>IFERROR(_xlfn.XLOOKUP(C100,'BD Clients'!B:B,'BD Clients'!A:A),"")</f>
        <v/>
      </c>
      <c r="C100" s="39" t="s">
        <v>34</v>
      </c>
      <c r="D100" s="23" t="str">
        <f>IF(C100="","",_xlfn.XLOOKUP(C100,'BD Clients'!$B:$B,'BD Clients'!$C:$C))</f>
        <v/>
      </c>
      <c r="F100" s="65" t="str" cm="1">
        <f t="array" ref="F100">IF(E100="","",_xlfn.XLOOKUP(E100,Tableau2[[#All],[Prestation]],Tableau2[[#All],[ID Prest.]]))</f>
        <v/>
      </c>
      <c r="G100" s="61" cm="1">
        <f t="array" ref="G100">INDEX(BD_Prestation_Prix!E:E, MATCH(1, (BD_Prestation_Prix!A:A=F100) * (BD_Prestation_Prix!C:C&lt;=A100) * (BD_Prestation_Prix!C:C=_xlfn.MAXIFS(BD_Prestation_Prix!C:C, BD_Prestation_Prix!A:A, F100, BD_Prestation_Prix!C:C, "&lt;="&amp;A100)), 0))</f>
        <v>0</v>
      </c>
      <c r="I100" s="66" t="str">
        <f t="shared" si="9"/>
        <v/>
      </c>
      <c r="J100" s="62"/>
      <c r="K100" s="65" t="str" cm="1">
        <f t="array" ref="K100">IF(J100="","",_xlfn.XLOOKUP(J100,Tableau3[[#All],[Préstation Suppl.]],Tableau3[[#All],[ID Supl.]],))</f>
        <v/>
      </c>
      <c r="L100" s="61" cm="1">
        <f t="array" ref="L100">INDEX(BD_Prestation_Prix!K:K, MATCH(1, (BD_Prestation_Prix!G:G=K100) * (BD_Prestation_Prix!I:I&lt;=I100) * (BD_Prestation_Prix!I:I=_xlfn.MAXIFS(BD_Prestation_Prix!I:I, BD_Prestation_Prix!G:G,K100, BD_Prestation_Prix!I:I, "&lt;="&amp;I100)), 0))</f>
        <v>0</v>
      </c>
      <c r="O100" s="68">
        <f t="shared" si="10"/>
        <v>0</v>
      </c>
      <c r="P100" s="41" t="str">
        <f t="shared" si="8"/>
        <v/>
      </c>
    </row>
    <row r="101" spans="2:16">
      <c r="B101" s="65" t="str">
        <f>IFERROR(_xlfn.XLOOKUP(C101,'BD Clients'!B:B,'BD Clients'!A:A),"")</f>
        <v/>
      </c>
      <c r="C101" s="39" t="s">
        <v>34</v>
      </c>
      <c r="D101" s="23" t="str">
        <f>IF(C101="","",_xlfn.XLOOKUP(C101,'BD Clients'!$B:$B,'BD Clients'!$C:$C))</f>
        <v/>
      </c>
      <c r="F101" s="65" t="str" cm="1">
        <f t="array" ref="F101">IF(E101="","",_xlfn.XLOOKUP(E101,Tableau2[[#All],[Prestation]],Tableau2[[#All],[ID Prest.]]))</f>
        <v/>
      </c>
      <c r="G101" s="61" cm="1">
        <f t="array" ref="G101">INDEX(BD_Prestation_Prix!E:E, MATCH(1, (BD_Prestation_Prix!A:A=F101) * (BD_Prestation_Prix!C:C&lt;=A101) * (BD_Prestation_Prix!C:C=_xlfn.MAXIFS(BD_Prestation_Prix!C:C, BD_Prestation_Prix!A:A, F101, BD_Prestation_Prix!C:C, "&lt;="&amp;A101)), 0))</f>
        <v>0</v>
      </c>
      <c r="I101" s="66" t="str">
        <f t="shared" si="9"/>
        <v/>
      </c>
      <c r="J101" s="62"/>
      <c r="K101" s="65" t="str" cm="1">
        <f t="array" ref="K101">IF(J101="","",_xlfn.XLOOKUP(J101,Tableau3[[#All],[Préstation Suppl.]],Tableau3[[#All],[ID Supl.]],))</f>
        <v/>
      </c>
      <c r="L101" s="61" cm="1">
        <f t="array" ref="L101">INDEX(BD_Prestation_Prix!K:K, MATCH(1, (BD_Prestation_Prix!G:G=K101) * (BD_Prestation_Prix!I:I&lt;=I101) * (BD_Prestation_Prix!I:I=_xlfn.MAXIFS(BD_Prestation_Prix!I:I, BD_Prestation_Prix!G:G,K101, BD_Prestation_Prix!I:I, "&lt;="&amp;I101)), 0))</f>
        <v>0</v>
      </c>
      <c r="O101" s="68">
        <f t="shared" si="10"/>
        <v>0</v>
      </c>
      <c r="P101" s="41" t="str">
        <f t="shared" si="8"/>
        <v/>
      </c>
    </row>
    <row r="102" spans="2:16">
      <c r="B102" s="65" t="str">
        <f>IFERROR(_xlfn.XLOOKUP(C102,'BD Clients'!B:B,'BD Clients'!A:A),"")</f>
        <v/>
      </c>
      <c r="C102" s="39" t="s">
        <v>34</v>
      </c>
      <c r="D102" s="23" t="str">
        <f>IF(C102="","",_xlfn.XLOOKUP(C102,'BD Clients'!$B:$B,'BD Clients'!$C:$C))</f>
        <v/>
      </c>
      <c r="F102" s="65" t="str" cm="1">
        <f t="array" ref="F102">IF(E102="","",_xlfn.XLOOKUP(E102,Tableau2[[#All],[Prestation]],Tableau2[[#All],[ID Prest.]]))</f>
        <v/>
      </c>
      <c r="G102" s="61" cm="1">
        <f t="array" ref="G102">INDEX(BD_Prestation_Prix!E:E, MATCH(1, (BD_Prestation_Prix!A:A=F102) * (BD_Prestation_Prix!C:C&lt;=A102) * (BD_Prestation_Prix!C:C=_xlfn.MAXIFS(BD_Prestation_Prix!C:C, BD_Prestation_Prix!A:A, F102, BD_Prestation_Prix!C:C, "&lt;="&amp;A102)), 0))</f>
        <v>0</v>
      </c>
      <c r="I102" s="66" t="str">
        <f t="shared" si="9"/>
        <v/>
      </c>
      <c r="J102" s="62"/>
      <c r="K102" s="65" t="str" cm="1">
        <f t="array" ref="K102">IF(J102="","",_xlfn.XLOOKUP(J102,Tableau3[[#All],[Préstation Suppl.]],Tableau3[[#All],[ID Supl.]],))</f>
        <v/>
      </c>
      <c r="L102" s="61" cm="1">
        <f t="array" ref="L102">INDEX(BD_Prestation_Prix!K:K, MATCH(1, (BD_Prestation_Prix!G:G=K102) * (BD_Prestation_Prix!I:I&lt;=I102) * (BD_Prestation_Prix!I:I=_xlfn.MAXIFS(BD_Prestation_Prix!I:I, BD_Prestation_Prix!G:G,K102, BD_Prestation_Prix!I:I, "&lt;="&amp;I102)), 0))</f>
        <v>0</v>
      </c>
      <c r="O102" s="68">
        <f t="shared" si="10"/>
        <v>0</v>
      </c>
      <c r="P102" s="41" t="str">
        <f t="shared" si="8"/>
        <v/>
      </c>
    </row>
    <row r="103" spans="2:16">
      <c r="B103" s="65" t="str">
        <f>IFERROR(_xlfn.XLOOKUP(C103,'BD Clients'!B:B,'BD Clients'!A:A),"")</f>
        <v/>
      </c>
      <c r="C103" s="39" t="s">
        <v>34</v>
      </c>
      <c r="D103" s="23" t="str">
        <f>IF(C103="","",_xlfn.XLOOKUP(C103,'BD Clients'!$B:$B,'BD Clients'!$C:$C))</f>
        <v/>
      </c>
      <c r="F103" s="65" t="str" cm="1">
        <f t="array" ref="F103">IF(E103="","",_xlfn.XLOOKUP(E103,Tableau2[[#All],[Prestation]],Tableau2[[#All],[ID Prest.]]))</f>
        <v/>
      </c>
      <c r="G103" s="61" cm="1">
        <f t="array" ref="G103">INDEX(BD_Prestation_Prix!E:E, MATCH(1, (BD_Prestation_Prix!A:A=F103) * (BD_Prestation_Prix!C:C&lt;=A103) * (BD_Prestation_Prix!C:C=_xlfn.MAXIFS(BD_Prestation_Prix!C:C, BD_Prestation_Prix!A:A, F103, BD_Prestation_Prix!C:C, "&lt;="&amp;A103)), 0))</f>
        <v>0</v>
      </c>
      <c r="I103" s="66" t="str">
        <f t="shared" si="9"/>
        <v/>
      </c>
      <c r="J103" s="62"/>
      <c r="K103" s="65" t="str" cm="1">
        <f t="array" ref="K103">IF(J103="","",_xlfn.XLOOKUP(J103,Tableau3[[#All],[Préstation Suppl.]],Tableau3[[#All],[ID Supl.]],))</f>
        <v/>
      </c>
      <c r="L103" s="61" cm="1">
        <f t="array" ref="L103">INDEX(BD_Prestation_Prix!K:K, MATCH(1, (BD_Prestation_Prix!G:G=K103) * (BD_Prestation_Prix!I:I&lt;=I103) * (BD_Prestation_Prix!I:I=_xlfn.MAXIFS(BD_Prestation_Prix!I:I, BD_Prestation_Prix!G:G,K103, BD_Prestation_Prix!I:I, "&lt;="&amp;I103)), 0))</f>
        <v>0</v>
      </c>
      <c r="O103" s="68">
        <f t="shared" si="10"/>
        <v>0</v>
      </c>
      <c r="P103" s="41" t="str">
        <f t="shared" si="8"/>
        <v/>
      </c>
    </row>
    <row r="104" spans="2:16">
      <c r="B104" s="65" t="str">
        <f>IFERROR(_xlfn.XLOOKUP(C104,'BD Clients'!B:B,'BD Clients'!A:A),"")</f>
        <v/>
      </c>
      <c r="C104" s="39" t="s">
        <v>34</v>
      </c>
      <c r="D104" s="23" t="str">
        <f>IF(C104="","",_xlfn.XLOOKUP(C104,'BD Clients'!$B:$B,'BD Clients'!$C:$C))</f>
        <v/>
      </c>
      <c r="F104" s="65" t="str" cm="1">
        <f t="array" ref="F104">IF(E104="","",_xlfn.XLOOKUP(E104,Tableau2[[#All],[Prestation]],Tableau2[[#All],[ID Prest.]]))</f>
        <v/>
      </c>
      <c r="G104" s="61" cm="1">
        <f t="array" ref="G104">INDEX(BD_Prestation_Prix!E:E, MATCH(1, (BD_Prestation_Prix!A:A=F104) * (BD_Prestation_Prix!C:C&lt;=A104) * (BD_Prestation_Prix!C:C=_xlfn.MAXIFS(BD_Prestation_Prix!C:C, BD_Prestation_Prix!A:A, F104, BD_Prestation_Prix!C:C, "&lt;="&amp;A104)), 0))</f>
        <v>0</v>
      </c>
      <c r="I104" s="66" t="str">
        <f t="shared" si="9"/>
        <v/>
      </c>
      <c r="J104" s="62"/>
      <c r="K104" s="65" t="str" cm="1">
        <f t="array" ref="K104">IF(J104="","",_xlfn.XLOOKUP(J104,Tableau3[[#All],[Préstation Suppl.]],Tableau3[[#All],[ID Supl.]],))</f>
        <v/>
      </c>
      <c r="L104" s="61" cm="1">
        <f t="array" ref="L104">INDEX(BD_Prestation_Prix!K:K, MATCH(1, (BD_Prestation_Prix!G:G=K104) * (BD_Prestation_Prix!I:I&lt;=I104) * (BD_Prestation_Prix!I:I=_xlfn.MAXIFS(BD_Prestation_Prix!I:I, BD_Prestation_Prix!G:G,K104, BD_Prestation_Prix!I:I, "&lt;="&amp;I104)), 0))</f>
        <v>0</v>
      </c>
      <c r="O104" s="68">
        <f t="shared" si="10"/>
        <v>0</v>
      </c>
      <c r="P104" s="41" t="str">
        <f t="shared" ref="P104:P135" si="11">IF(Q104&lt;&gt;"",O104,"")</f>
        <v/>
      </c>
    </row>
    <row r="105" spans="2:16">
      <c r="B105" s="65" t="str">
        <f>IFERROR(_xlfn.XLOOKUP(C105,'BD Clients'!B:B,'BD Clients'!A:A),"")</f>
        <v/>
      </c>
      <c r="C105" s="39" t="s">
        <v>34</v>
      </c>
      <c r="D105" s="23" t="str">
        <f>IF(C105="","",_xlfn.XLOOKUP(C105,'BD Clients'!$B:$B,'BD Clients'!$C:$C))</f>
        <v/>
      </c>
      <c r="F105" s="65" t="str" cm="1">
        <f t="array" ref="F105">IF(E105="","",_xlfn.XLOOKUP(E105,Tableau2[[#All],[Prestation]],Tableau2[[#All],[ID Prest.]]))</f>
        <v/>
      </c>
      <c r="G105" s="61" cm="1">
        <f t="array" ref="G105">INDEX(BD_Prestation_Prix!E:E, MATCH(1, (BD_Prestation_Prix!A:A=F105) * (BD_Prestation_Prix!C:C&lt;=A105) * (BD_Prestation_Prix!C:C=_xlfn.MAXIFS(BD_Prestation_Prix!C:C, BD_Prestation_Prix!A:A, F105, BD_Prestation_Prix!C:C, "&lt;="&amp;A105)), 0))</f>
        <v>0</v>
      </c>
      <c r="I105" s="66" t="str">
        <f t="shared" si="9"/>
        <v/>
      </c>
      <c r="J105" s="62"/>
      <c r="K105" s="65" t="str" cm="1">
        <f t="array" ref="K105">IF(J105="","",_xlfn.XLOOKUP(J105,Tableau3[[#All],[Préstation Suppl.]],Tableau3[[#All],[ID Supl.]],))</f>
        <v/>
      </c>
      <c r="L105" s="61" cm="1">
        <f t="array" ref="L105">INDEX(BD_Prestation_Prix!K:K, MATCH(1, (BD_Prestation_Prix!G:G=K105) * (BD_Prestation_Prix!I:I&lt;=I105) * (BD_Prestation_Prix!I:I=_xlfn.MAXIFS(BD_Prestation_Prix!I:I, BD_Prestation_Prix!G:G,K105, BD_Prestation_Prix!I:I, "&lt;="&amp;I105)), 0))</f>
        <v>0</v>
      </c>
      <c r="O105" s="68">
        <f t="shared" si="10"/>
        <v>0</v>
      </c>
      <c r="P105" s="41" t="str">
        <f t="shared" si="11"/>
        <v/>
      </c>
    </row>
    <row r="106" spans="2:16">
      <c r="B106" s="65" t="str">
        <f>IFERROR(_xlfn.XLOOKUP(C106,'BD Clients'!B:B,'BD Clients'!A:A),"")</f>
        <v/>
      </c>
      <c r="C106" s="39" t="s">
        <v>34</v>
      </c>
      <c r="D106" s="23" t="str">
        <f>IF(C106="","",_xlfn.XLOOKUP(C106,'BD Clients'!$B:$B,'BD Clients'!$C:$C))</f>
        <v/>
      </c>
      <c r="F106" s="65" t="str" cm="1">
        <f t="array" ref="F106">IF(E106="","",_xlfn.XLOOKUP(E106,Tableau2[[#All],[Prestation]],Tableau2[[#All],[ID Prest.]]))</f>
        <v/>
      </c>
      <c r="G106" s="61" cm="1">
        <f t="array" ref="G106">INDEX(BD_Prestation_Prix!E:E, MATCH(1, (BD_Prestation_Prix!A:A=F106) * (BD_Prestation_Prix!C:C&lt;=A106) * (BD_Prestation_Prix!C:C=_xlfn.MAXIFS(BD_Prestation_Prix!C:C, BD_Prestation_Prix!A:A, F106, BD_Prestation_Prix!C:C, "&lt;="&amp;A106)), 0))</f>
        <v>0</v>
      </c>
      <c r="I106" s="66" t="str">
        <f t="shared" si="9"/>
        <v/>
      </c>
      <c r="J106" s="62"/>
      <c r="K106" s="65" t="str" cm="1">
        <f t="array" ref="K106">IF(J106="","",_xlfn.XLOOKUP(J106,Tableau3[[#All],[Préstation Suppl.]],Tableau3[[#All],[ID Supl.]],))</f>
        <v/>
      </c>
      <c r="L106" s="61" cm="1">
        <f t="array" ref="L106">INDEX(BD_Prestation_Prix!K:K, MATCH(1, (BD_Prestation_Prix!G:G=K106) * (BD_Prestation_Prix!I:I&lt;=I106) * (BD_Prestation_Prix!I:I=_xlfn.MAXIFS(BD_Prestation_Prix!I:I, BD_Prestation_Prix!G:G,K106, BD_Prestation_Prix!I:I, "&lt;="&amp;I106)), 0))</f>
        <v>0</v>
      </c>
      <c r="O106" s="68">
        <f t="shared" si="10"/>
        <v>0</v>
      </c>
      <c r="P106" s="41" t="str">
        <f t="shared" si="11"/>
        <v/>
      </c>
    </row>
    <row r="107" spans="2:16">
      <c r="B107" s="65" t="str">
        <f>IFERROR(_xlfn.XLOOKUP(C107,'BD Clients'!B:B,'BD Clients'!A:A),"")</f>
        <v/>
      </c>
      <c r="C107" s="39" t="s">
        <v>34</v>
      </c>
      <c r="D107" s="23" t="str">
        <f>IF(C107="","",_xlfn.XLOOKUP(C107,'BD Clients'!$B:$B,'BD Clients'!$C:$C))</f>
        <v/>
      </c>
      <c r="F107" s="65" t="str" cm="1">
        <f t="array" ref="F107">IF(E107="","",_xlfn.XLOOKUP(E107,Tableau2[[#All],[Prestation]],Tableau2[[#All],[ID Prest.]]))</f>
        <v/>
      </c>
      <c r="G107" s="61" cm="1">
        <f t="array" ref="G107">INDEX(BD_Prestation_Prix!E:E, MATCH(1, (BD_Prestation_Prix!A:A=F107) * (BD_Prestation_Prix!C:C&lt;=A107) * (BD_Prestation_Prix!C:C=_xlfn.MAXIFS(BD_Prestation_Prix!C:C, BD_Prestation_Prix!A:A, F107, BD_Prestation_Prix!C:C, "&lt;="&amp;A107)), 0))</f>
        <v>0</v>
      </c>
      <c r="I107" s="66" t="str">
        <f t="shared" si="9"/>
        <v/>
      </c>
      <c r="J107" s="62"/>
      <c r="K107" s="65" t="str" cm="1">
        <f t="array" ref="K107">IF(J107="","",_xlfn.XLOOKUP(J107,Tableau3[[#All],[Préstation Suppl.]],Tableau3[[#All],[ID Supl.]],))</f>
        <v/>
      </c>
      <c r="L107" s="61" cm="1">
        <f t="array" ref="L107">INDEX(BD_Prestation_Prix!K:K, MATCH(1, (BD_Prestation_Prix!G:G=K107) * (BD_Prestation_Prix!I:I&lt;=I107) * (BD_Prestation_Prix!I:I=_xlfn.MAXIFS(BD_Prestation_Prix!I:I, BD_Prestation_Prix!G:G,K107, BD_Prestation_Prix!I:I, "&lt;="&amp;I107)), 0))</f>
        <v>0</v>
      </c>
      <c r="O107" s="68">
        <f t="shared" si="10"/>
        <v>0</v>
      </c>
      <c r="P107" s="41" t="str">
        <f t="shared" si="11"/>
        <v/>
      </c>
    </row>
    <row r="108" spans="2:16">
      <c r="B108" s="65" t="str">
        <f>IFERROR(_xlfn.XLOOKUP(C108,'BD Clients'!B:B,'BD Clients'!A:A),"")</f>
        <v/>
      </c>
      <c r="C108" s="39" t="s">
        <v>34</v>
      </c>
      <c r="D108" s="23" t="str">
        <f>IF(C108="","",_xlfn.XLOOKUP(C108,'BD Clients'!$B:$B,'BD Clients'!$C:$C))</f>
        <v/>
      </c>
      <c r="F108" s="65" t="str" cm="1">
        <f t="array" ref="F108">IF(E108="","",_xlfn.XLOOKUP(E108,Tableau2[[#All],[Prestation]],Tableau2[[#All],[ID Prest.]]))</f>
        <v/>
      </c>
      <c r="G108" s="61" cm="1">
        <f t="array" ref="G108">INDEX(BD_Prestation_Prix!E:E, MATCH(1, (BD_Prestation_Prix!A:A=F108) * (BD_Prestation_Prix!C:C&lt;=A108) * (BD_Prestation_Prix!C:C=_xlfn.MAXIFS(BD_Prestation_Prix!C:C, BD_Prestation_Prix!A:A, F108, BD_Prestation_Prix!C:C, "&lt;="&amp;A108)), 0))</f>
        <v>0</v>
      </c>
      <c r="I108" s="66" t="str">
        <f t="shared" si="9"/>
        <v/>
      </c>
      <c r="J108" s="62"/>
      <c r="K108" s="65" t="str" cm="1">
        <f t="array" ref="K108">IF(J108="","",_xlfn.XLOOKUP(J108,Tableau3[[#All],[Préstation Suppl.]],Tableau3[[#All],[ID Supl.]],))</f>
        <v/>
      </c>
      <c r="L108" s="61" cm="1">
        <f t="array" ref="L108">INDEX(BD_Prestation_Prix!K:K, MATCH(1, (BD_Prestation_Prix!G:G=K108) * (BD_Prestation_Prix!I:I&lt;=I108) * (BD_Prestation_Prix!I:I=_xlfn.MAXIFS(BD_Prestation_Prix!I:I, BD_Prestation_Prix!G:G,K108, BD_Prestation_Prix!I:I, "&lt;="&amp;I108)), 0))</f>
        <v>0</v>
      </c>
      <c r="O108" s="68">
        <f t="shared" si="10"/>
        <v>0</v>
      </c>
      <c r="P108" s="41" t="str">
        <f t="shared" si="11"/>
        <v/>
      </c>
    </row>
    <row r="109" spans="2:16">
      <c r="B109" s="65" t="str">
        <f>IFERROR(_xlfn.XLOOKUP(C109,'BD Clients'!B:B,'BD Clients'!A:A),"")</f>
        <v/>
      </c>
      <c r="C109" s="39" t="s">
        <v>34</v>
      </c>
      <c r="D109" s="23" t="str">
        <f>IF(C109="","",_xlfn.XLOOKUP(C109,'BD Clients'!$B:$B,'BD Clients'!$C:$C))</f>
        <v/>
      </c>
      <c r="F109" s="65" t="str" cm="1">
        <f t="array" ref="F109">IF(E109="","",_xlfn.XLOOKUP(E109,Tableau2[[#All],[Prestation]],Tableau2[[#All],[ID Prest.]]))</f>
        <v/>
      </c>
      <c r="G109" s="61" cm="1">
        <f t="array" ref="G109">INDEX(BD_Prestation_Prix!E:E, MATCH(1, (BD_Prestation_Prix!A:A=F109) * (BD_Prestation_Prix!C:C&lt;=A109) * (BD_Prestation_Prix!C:C=_xlfn.MAXIFS(BD_Prestation_Prix!C:C, BD_Prestation_Prix!A:A, F109, BD_Prestation_Prix!C:C, "&lt;="&amp;A109)), 0))</f>
        <v>0</v>
      </c>
      <c r="I109" s="66" t="str">
        <f t="shared" si="9"/>
        <v/>
      </c>
      <c r="J109" s="62"/>
      <c r="K109" s="65" t="str" cm="1">
        <f t="array" ref="K109">IF(J109="","",_xlfn.XLOOKUP(J109,Tableau3[[#All],[Préstation Suppl.]],Tableau3[[#All],[ID Supl.]],))</f>
        <v/>
      </c>
      <c r="L109" s="61" cm="1">
        <f t="array" ref="L109">INDEX(BD_Prestation_Prix!K:K, MATCH(1, (BD_Prestation_Prix!G:G=K109) * (BD_Prestation_Prix!I:I&lt;=I109) * (BD_Prestation_Prix!I:I=_xlfn.MAXIFS(BD_Prestation_Prix!I:I, BD_Prestation_Prix!G:G,K109, BD_Prestation_Prix!I:I, "&lt;="&amp;I109)), 0))</f>
        <v>0</v>
      </c>
      <c r="O109" s="68">
        <f t="shared" si="10"/>
        <v>0</v>
      </c>
      <c r="P109" s="41" t="str">
        <f t="shared" si="11"/>
        <v/>
      </c>
    </row>
    <row r="110" spans="2:16">
      <c r="B110" s="65" t="str">
        <f>IFERROR(_xlfn.XLOOKUP(C110,'BD Clients'!B:B,'BD Clients'!A:A),"")</f>
        <v/>
      </c>
      <c r="C110" s="39" t="s">
        <v>34</v>
      </c>
      <c r="D110" s="23" t="str">
        <f>IF(C110="","",_xlfn.XLOOKUP(C110,'BD Clients'!$B:$B,'BD Clients'!$C:$C))</f>
        <v/>
      </c>
      <c r="F110" s="65" t="str" cm="1">
        <f t="array" ref="F110">IF(E110="","",_xlfn.XLOOKUP(E110,Tableau2[[#All],[Prestation]],Tableau2[[#All],[ID Prest.]]))</f>
        <v/>
      </c>
      <c r="G110" s="61" cm="1">
        <f t="array" ref="G110">INDEX(BD_Prestation_Prix!E:E, MATCH(1, (BD_Prestation_Prix!A:A=F110) * (BD_Prestation_Prix!C:C&lt;=A110) * (BD_Prestation_Prix!C:C=_xlfn.MAXIFS(BD_Prestation_Prix!C:C, BD_Prestation_Prix!A:A, F110, BD_Prestation_Prix!C:C, "&lt;="&amp;A110)), 0))</f>
        <v>0</v>
      </c>
      <c r="I110" s="66" t="str">
        <f t="shared" si="9"/>
        <v/>
      </c>
      <c r="J110" s="62"/>
      <c r="K110" s="65" t="str" cm="1">
        <f t="array" ref="K110">IF(J110="","",_xlfn.XLOOKUP(J110,Tableau3[[#All],[Préstation Suppl.]],Tableau3[[#All],[ID Supl.]],))</f>
        <v/>
      </c>
      <c r="L110" s="61" cm="1">
        <f t="array" ref="L110">INDEX(BD_Prestation_Prix!K:K, MATCH(1, (BD_Prestation_Prix!G:G=K110) * (BD_Prestation_Prix!I:I&lt;=I110) * (BD_Prestation_Prix!I:I=_xlfn.MAXIFS(BD_Prestation_Prix!I:I, BD_Prestation_Prix!G:G,K110, BD_Prestation_Prix!I:I, "&lt;="&amp;I110)), 0))</f>
        <v>0</v>
      </c>
      <c r="O110" s="68">
        <f t="shared" si="10"/>
        <v>0</v>
      </c>
      <c r="P110" s="41" t="str">
        <f t="shared" si="11"/>
        <v/>
      </c>
    </row>
    <row r="111" spans="2:16">
      <c r="B111" s="65" t="str">
        <f>IFERROR(_xlfn.XLOOKUP(C111,'BD Clients'!B:B,'BD Clients'!A:A),"")</f>
        <v/>
      </c>
      <c r="C111" s="39" t="s">
        <v>34</v>
      </c>
      <c r="D111" s="23" t="str">
        <f>IF(C111="","",_xlfn.XLOOKUP(C111,'BD Clients'!$B:$B,'BD Clients'!$C:$C))</f>
        <v/>
      </c>
      <c r="F111" s="65" t="str" cm="1">
        <f t="array" ref="F111">IF(E111="","",_xlfn.XLOOKUP(E111,Tableau2[[#All],[Prestation]],Tableau2[[#All],[ID Prest.]]))</f>
        <v/>
      </c>
      <c r="G111" s="61" cm="1">
        <f t="array" ref="G111">INDEX(BD_Prestation_Prix!E:E, MATCH(1, (BD_Prestation_Prix!A:A=F111) * (BD_Prestation_Prix!C:C&lt;=A111) * (BD_Prestation_Prix!C:C=_xlfn.MAXIFS(BD_Prestation_Prix!C:C, BD_Prestation_Prix!A:A, F111, BD_Prestation_Prix!C:C, "&lt;="&amp;A111)), 0))</f>
        <v>0</v>
      </c>
      <c r="I111" s="66" t="str">
        <f t="shared" si="9"/>
        <v/>
      </c>
      <c r="J111" s="62"/>
      <c r="K111" s="65" t="str" cm="1">
        <f t="array" ref="K111">IF(J111="","",_xlfn.XLOOKUP(J111,Tableau3[[#All],[Préstation Suppl.]],Tableau3[[#All],[ID Supl.]],))</f>
        <v/>
      </c>
      <c r="L111" s="61" cm="1">
        <f t="array" ref="L111">INDEX(BD_Prestation_Prix!K:K, MATCH(1, (BD_Prestation_Prix!G:G=K111) * (BD_Prestation_Prix!I:I&lt;=I111) * (BD_Prestation_Prix!I:I=_xlfn.MAXIFS(BD_Prestation_Prix!I:I, BD_Prestation_Prix!G:G,K111, BD_Prestation_Prix!I:I, "&lt;="&amp;I111)), 0))</f>
        <v>0</v>
      </c>
      <c r="O111" s="68">
        <f t="shared" si="10"/>
        <v>0</v>
      </c>
      <c r="P111" s="41" t="str">
        <f t="shared" si="11"/>
        <v/>
      </c>
    </row>
    <row r="112" spans="2:16">
      <c r="B112" s="65" t="str">
        <f>IFERROR(_xlfn.XLOOKUP(C112,'BD Clients'!B:B,'BD Clients'!A:A),"")</f>
        <v/>
      </c>
      <c r="C112" s="39" t="s">
        <v>34</v>
      </c>
      <c r="D112" s="23" t="str">
        <f>IF(C112="","",_xlfn.XLOOKUP(C112,'BD Clients'!$B:$B,'BD Clients'!$C:$C))</f>
        <v/>
      </c>
      <c r="F112" s="65" t="str" cm="1">
        <f t="array" ref="F112">IF(E112="","",_xlfn.XLOOKUP(E112,Tableau2[[#All],[Prestation]],Tableau2[[#All],[ID Prest.]]))</f>
        <v/>
      </c>
      <c r="G112" s="61" cm="1">
        <f t="array" ref="G112">INDEX(BD_Prestation_Prix!E:E, MATCH(1, (BD_Prestation_Prix!A:A=F112) * (BD_Prestation_Prix!C:C&lt;=A112) * (BD_Prestation_Prix!C:C=_xlfn.MAXIFS(BD_Prestation_Prix!C:C, BD_Prestation_Prix!A:A, F112, BD_Prestation_Prix!C:C, "&lt;="&amp;A112)), 0))</f>
        <v>0</v>
      </c>
      <c r="I112" s="66" t="str">
        <f t="shared" si="9"/>
        <v/>
      </c>
      <c r="J112" s="62"/>
      <c r="K112" s="65" t="str" cm="1">
        <f t="array" ref="K112">IF(J112="","",_xlfn.XLOOKUP(J112,Tableau3[[#All],[Préstation Suppl.]],Tableau3[[#All],[ID Supl.]],))</f>
        <v/>
      </c>
      <c r="L112" s="61" cm="1">
        <f t="array" ref="L112">INDEX(BD_Prestation_Prix!K:K, MATCH(1, (BD_Prestation_Prix!G:G=K112) * (BD_Prestation_Prix!I:I&lt;=I112) * (BD_Prestation_Prix!I:I=_xlfn.MAXIFS(BD_Prestation_Prix!I:I, BD_Prestation_Prix!G:G,K112, BD_Prestation_Prix!I:I, "&lt;="&amp;I112)), 0))</f>
        <v>0</v>
      </c>
      <c r="O112" s="68">
        <f t="shared" si="10"/>
        <v>0</v>
      </c>
      <c r="P112" s="41" t="str">
        <f t="shared" si="11"/>
        <v/>
      </c>
    </row>
    <row r="113" spans="2:16">
      <c r="B113" s="65" t="str">
        <f>IFERROR(_xlfn.XLOOKUP(C113,'BD Clients'!B:B,'BD Clients'!A:A),"")</f>
        <v/>
      </c>
      <c r="C113" s="39" t="s">
        <v>34</v>
      </c>
      <c r="D113" s="23" t="str">
        <f>IF(C113="","",_xlfn.XLOOKUP(C113,'BD Clients'!$B:$B,'BD Clients'!$C:$C))</f>
        <v/>
      </c>
      <c r="F113" s="65" t="str" cm="1">
        <f t="array" ref="F113">IF(E113="","",_xlfn.XLOOKUP(E113,Tableau2[[#All],[Prestation]],Tableau2[[#All],[ID Prest.]]))</f>
        <v/>
      </c>
      <c r="G113" s="61" cm="1">
        <f t="array" ref="G113">INDEX(BD_Prestation_Prix!E:E, MATCH(1, (BD_Prestation_Prix!A:A=F113) * (BD_Prestation_Prix!C:C&lt;=A113) * (BD_Prestation_Prix!C:C=_xlfn.MAXIFS(BD_Prestation_Prix!C:C, BD_Prestation_Prix!A:A, F113, BD_Prestation_Prix!C:C, "&lt;="&amp;A113)), 0))</f>
        <v>0</v>
      </c>
      <c r="I113" s="66" t="str">
        <f t="shared" si="9"/>
        <v/>
      </c>
      <c r="J113" s="62"/>
      <c r="K113" s="65" t="str" cm="1">
        <f t="array" ref="K113">IF(J113="","",_xlfn.XLOOKUP(J113,Tableau3[[#All],[Préstation Suppl.]],Tableau3[[#All],[ID Supl.]],))</f>
        <v/>
      </c>
      <c r="L113" s="61" cm="1">
        <f t="array" ref="L113">INDEX(BD_Prestation_Prix!K:K, MATCH(1, (BD_Prestation_Prix!G:G=K113) * (BD_Prestation_Prix!I:I&lt;=I113) * (BD_Prestation_Prix!I:I=_xlfn.MAXIFS(BD_Prestation_Prix!I:I, BD_Prestation_Prix!G:G,K113, BD_Prestation_Prix!I:I, "&lt;="&amp;I113)), 0))</f>
        <v>0</v>
      </c>
      <c r="O113" s="68">
        <f t="shared" si="10"/>
        <v>0</v>
      </c>
      <c r="P113" s="41" t="str">
        <f t="shared" si="11"/>
        <v/>
      </c>
    </row>
    <row r="114" spans="2:16">
      <c r="B114" s="65" t="str">
        <f>IFERROR(_xlfn.XLOOKUP(C114,'BD Clients'!B:B,'BD Clients'!A:A),"")</f>
        <v/>
      </c>
      <c r="C114" s="39" t="s">
        <v>34</v>
      </c>
      <c r="D114" s="23" t="str">
        <f>IF(C114="","",_xlfn.XLOOKUP(C114,'BD Clients'!$B:$B,'BD Clients'!$C:$C))</f>
        <v/>
      </c>
      <c r="F114" s="65" t="str" cm="1">
        <f t="array" ref="F114">IF(E114="","",_xlfn.XLOOKUP(E114,Tableau2[[#All],[Prestation]],Tableau2[[#All],[ID Prest.]]))</f>
        <v/>
      </c>
      <c r="G114" s="61" cm="1">
        <f t="array" ref="G114">INDEX(BD_Prestation_Prix!E:E, MATCH(1, (BD_Prestation_Prix!A:A=F114) * (BD_Prestation_Prix!C:C&lt;=A114) * (BD_Prestation_Prix!C:C=_xlfn.MAXIFS(BD_Prestation_Prix!C:C, BD_Prestation_Prix!A:A, F114, BD_Prestation_Prix!C:C, "&lt;="&amp;A114)), 0))</f>
        <v>0</v>
      </c>
      <c r="I114" s="66" t="str">
        <f t="shared" si="9"/>
        <v/>
      </c>
      <c r="J114" s="62"/>
      <c r="K114" s="65" t="str" cm="1">
        <f t="array" ref="K114">IF(J114="","",_xlfn.XLOOKUP(J114,Tableau3[[#All],[Préstation Suppl.]],Tableau3[[#All],[ID Supl.]],))</f>
        <v/>
      </c>
      <c r="L114" s="61" cm="1">
        <f t="array" ref="L114">INDEX(BD_Prestation_Prix!K:K, MATCH(1, (BD_Prestation_Prix!G:G=K114) * (BD_Prestation_Prix!I:I&lt;=I114) * (BD_Prestation_Prix!I:I=_xlfn.MAXIFS(BD_Prestation_Prix!I:I, BD_Prestation_Prix!G:G,K114, BD_Prestation_Prix!I:I, "&lt;="&amp;I114)), 0))</f>
        <v>0</v>
      </c>
      <c r="O114" s="68">
        <f t="shared" si="10"/>
        <v>0</v>
      </c>
      <c r="P114" s="41" t="str">
        <f t="shared" si="11"/>
        <v/>
      </c>
    </row>
    <row r="115" spans="2:16">
      <c r="B115" s="65" t="str">
        <f>IFERROR(_xlfn.XLOOKUP(C115,'BD Clients'!B:B,'BD Clients'!A:A),"")</f>
        <v/>
      </c>
      <c r="C115" s="39" t="s">
        <v>34</v>
      </c>
      <c r="D115" s="23" t="str">
        <f>IF(C115="","",_xlfn.XLOOKUP(C115,'BD Clients'!$B:$B,'BD Clients'!$C:$C))</f>
        <v/>
      </c>
      <c r="F115" s="65" t="str" cm="1">
        <f t="array" ref="F115">IF(E115="","",_xlfn.XLOOKUP(E115,Tableau2[[#All],[Prestation]],Tableau2[[#All],[ID Prest.]]))</f>
        <v/>
      </c>
      <c r="G115" s="61" cm="1">
        <f t="array" ref="G115">INDEX(BD_Prestation_Prix!E:E, MATCH(1, (BD_Prestation_Prix!A:A=F115) * (BD_Prestation_Prix!C:C&lt;=A115) * (BD_Prestation_Prix!C:C=_xlfn.MAXIFS(BD_Prestation_Prix!C:C, BD_Prestation_Prix!A:A, F115, BD_Prestation_Prix!C:C, "&lt;="&amp;A115)), 0))</f>
        <v>0</v>
      </c>
      <c r="I115" s="66" t="str">
        <f t="shared" si="9"/>
        <v/>
      </c>
      <c r="J115" s="62"/>
      <c r="K115" s="65" t="str" cm="1">
        <f t="array" ref="K115">IF(J115="","",_xlfn.XLOOKUP(J115,Tableau3[[#All],[Préstation Suppl.]],Tableau3[[#All],[ID Supl.]],))</f>
        <v/>
      </c>
      <c r="L115" s="61" cm="1">
        <f t="array" ref="L115">INDEX(BD_Prestation_Prix!K:K, MATCH(1, (BD_Prestation_Prix!G:G=K115) * (BD_Prestation_Prix!I:I&lt;=I115) * (BD_Prestation_Prix!I:I=_xlfn.MAXIFS(BD_Prestation_Prix!I:I, BD_Prestation_Prix!G:G,K115, BD_Prestation_Prix!I:I, "&lt;="&amp;I115)), 0))</f>
        <v>0</v>
      </c>
      <c r="O115" s="68">
        <f t="shared" si="10"/>
        <v>0</v>
      </c>
      <c r="P115" s="41" t="str">
        <f t="shared" si="11"/>
        <v/>
      </c>
    </row>
    <row r="116" spans="2:16">
      <c r="B116" s="65" t="str">
        <f>IFERROR(_xlfn.XLOOKUP(C116,'BD Clients'!B:B,'BD Clients'!A:A),"")</f>
        <v/>
      </c>
      <c r="C116" s="39" t="s">
        <v>34</v>
      </c>
      <c r="D116" s="23" t="str">
        <f>IF(C116="","",_xlfn.XLOOKUP(C116,'BD Clients'!$B:$B,'BD Clients'!$C:$C))</f>
        <v/>
      </c>
      <c r="F116" s="65" t="str" cm="1">
        <f t="array" ref="F116">IF(E116="","",_xlfn.XLOOKUP(E116,Tableau2[[#All],[Prestation]],Tableau2[[#All],[ID Prest.]]))</f>
        <v/>
      </c>
      <c r="G116" s="61" cm="1">
        <f t="array" ref="G116">INDEX(BD_Prestation_Prix!E:E, MATCH(1, (BD_Prestation_Prix!A:A=F116) * (BD_Prestation_Prix!C:C&lt;=A116) * (BD_Prestation_Prix!C:C=_xlfn.MAXIFS(BD_Prestation_Prix!C:C, BD_Prestation_Prix!A:A, F116, BD_Prestation_Prix!C:C, "&lt;="&amp;A116)), 0))</f>
        <v>0</v>
      </c>
      <c r="I116" s="66" t="str">
        <f t="shared" si="9"/>
        <v/>
      </c>
      <c r="J116" s="62"/>
      <c r="K116" s="65" t="str" cm="1">
        <f t="array" ref="K116">IF(J116="","",_xlfn.XLOOKUP(J116,Tableau3[[#All],[Préstation Suppl.]],Tableau3[[#All],[ID Supl.]],))</f>
        <v/>
      </c>
      <c r="L116" s="61" cm="1">
        <f t="array" ref="L116">INDEX(BD_Prestation_Prix!K:K, MATCH(1, (BD_Prestation_Prix!G:G=K116) * (BD_Prestation_Prix!I:I&lt;=I116) * (BD_Prestation_Prix!I:I=_xlfn.MAXIFS(BD_Prestation_Prix!I:I, BD_Prestation_Prix!G:G,K116, BD_Prestation_Prix!I:I, "&lt;="&amp;I116)), 0))</f>
        <v>0</v>
      </c>
      <c r="O116" s="68">
        <f t="shared" si="10"/>
        <v>0</v>
      </c>
      <c r="P116" s="41" t="str">
        <f t="shared" si="11"/>
        <v/>
      </c>
    </row>
    <row r="117" spans="2:16">
      <c r="B117" s="65" t="str">
        <f>IFERROR(_xlfn.XLOOKUP(C117,'BD Clients'!B:B,'BD Clients'!A:A),"")</f>
        <v/>
      </c>
      <c r="C117" s="39" t="s">
        <v>34</v>
      </c>
      <c r="D117" s="23" t="str">
        <f>IF(C117="","",_xlfn.XLOOKUP(C117,'BD Clients'!$B:$B,'BD Clients'!$C:$C))</f>
        <v/>
      </c>
      <c r="F117" s="65" t="str" cm="1">
        <f t="array" ref="F117">IF(E117="","",_xlfn.XLOOKUP(E117,Tableau2[[#All],[Prestation]],Tableau2[[#All],[ID Prest.]]))</f>
        <v/>
      </c>
      <c r="G117" s="61" cm="1">
        <f t="array" ref="G117">INDEX(BD_Prestation_Prix!E:E, MATCH(1, (BD_Prestation_Prix!A:A=F117) * (BD_Prestation_Prix!C:C&lt;=A117) * (BD_Prestation_Prix!C:C=_xlfn.MAXIFS(BD_Prestation_Prix!C:C, BD_Prestation_Prix!A:A, F117, BD_Prestation_Prix!C:C, "&lt;="&amp;A117)), 0))</f>
        <v>0</v>
      </c>
      <c r="I117" s="66" t="str">
        <f t="shared" si="9"/>
        <v/>
      </c>
      <c r="J117" s="62"/>
      <c r="K117" s="65" t="str" cm="1">
        <f t="array" ref="K117">IF(J117="","",_xlfn.XLOOKUP(J117,Tableau3[[#All],[Préstation Suppl.]],Tableau3[[#All],[ID Supl.]],))</f>
        <v/>
      </c>
      <c r="L117" s="61" cm="1">
        <f t="array" ref="L117">INDEX(BD_Prestation_Prix!K:K, MATCH(1, (BD_Prestation_Prix!G:G=K117) * (BD_Prestation_Prix!I:I&lt;=I117) * (BD_Prestation_Prix!I:I=_xlfn.MAXIFS(BD_Prestation_Prix!I:I, BD_Prestation_Prix!G:G,K117, BD_Prestation_Prix!I:I, "&lt;="&amp;I117)), 0))</f>
        <v>0</v>
      </c>
      <c r="O117" s="68">
        <f t="shared" si="10"/>
        <v>0</v>
      </c>
      <c r="P117" s="41" t="str">
        <f t="shared" si="11"/>
        <v/>
      </c>
    </row>
    <row r="118" spans="2:16">
      <c r="B118" s="65" t="str">
        <f>IFERROR(_xlfn.XLOOKUP(C118,'BD Clients'!B:B,'BD Clients'!A:A),"")</f>
        <v/>
      </c>
      <c r="C118" s="39" t="s">
        <v>34</v>
      </c>
      <c r="D118" s="23" t="str">
        <f>IF(C118="","",_xlfn.XLOOKUP(C118,'BD Clients'!$B:$B,'BD Clients'!$C:$C))</f>
        <v/>
      </c>
      <c r="F118" s="65" t="str" cm="1">
        <f t="array" ref="F118">IF(E118="","",_xlfn.XLOOKUP(E118,Tableau2[[#All],[Prestation]],Tableau2[[#All],[ID Prest.]]))</f>
        <v/>
      </c>
      <c r="G118" s="61" cm="1">
        <f t="array" ref="G118">INDEX(BD_Prestation_Prix!E:E, MATCH(1, (BD_Prestation_Prix!A:A=F118) * (BD_Prestation_Prix!C:C&lt;=A118) * (BD_Prestation_Prix!C:C=_xlfn.MAXIFS(BD_Prestation_Prix!C:C, BD_Prestation_Prix!A:A, F118, BD_Prestation_Prix!C:C, "&lt;="&amp;A118)), 0))</f>
        <v>0</v>
      </c>
      <c r="I118" s="66" t="str">
        <f t="shared" si="9"/>
        <v/>
      </c>
      <c r="J118" s="62"/>
      <c r="K118" s="65" t="str" cm="1">
        <f t="array" ref="K118">IF(J118="","",_xlfn.XLOOKUP(J118,Tableau3[[#All],[Préstation Suppl.]],Tableau3[[#All],[ID Supl.]],))</f>
        <v/>
      </c>
      <c r="L118" s="61" cm="1">
        <f t="array" ref="L118">INDEX(BD_Prestation_Prix!K:K, MATCH(1, (BD_Prestation_Prix!G:G=K118) * (BD_Prestation_Prix!I:I&lt;=I118) * (BD_Prestation_Prix!I:I=_xlfn.MAXIFS(BD_Prestation_Prix!I:I, BD_Prestation_Prix!G:G,K118, BD_Prestation_Prix!I:I, "&lt;="&amp;I118)), 0))</f>
        <v>0</v>
      </c>
      <c r="O118" s="68">
        <f t="shared" si="10"/>
        <v>0</v>
      </c>
      <c r="P118" s="41" t="str">
        <f t="shared" si="11"/>
        <v/>
      </c>
    </row>
    <row r="119" spans="2:16">
      <c r="B119" s="65" t="str">
        <f>IFERROR(_xlfn.XLOOKUP(C119,'BD Clients'!B:B,'BD Clients'!A:A),"")</f>
        <v/>
      </c>
      <c r="C119" s="39" t="s">
        <v>34</v>
      </c>
      <c r="D119" s="23" t="str">
        <f>IF(C119="","",_xlfn.XLOOKUP(C119,'BD Clients'!$B:$B,'BD Clients'!$C:$C))</f>
        <v/>
      </c>
      <c r="F119" s="65" t="str" cm="1">
        <f t="array" ref="F119">IF(E119="","",_xlfn.XLOOKUP(E119,Tableau2[[#All],[Prestation]],Tableau2[[#All],[ID Prest.]]))</f>
        <v/>
      </c>
      <c r="G119" s="61" cm="1">
        <f t="array" ref="G119">INDEX(BD_Prestation_Prix!E:E, MATCH(1, (BD_Prestation_Prix!A:A=F119) * (BD_Prestation_Prix!C:C&lt;=A119) * (BD_Prestation_Prix!C:C=_xlfn.MAXIFS(BD_Prestation_Prix!C:C, BD_Prestation_Prix!A:A, F119, BD_Prestation_Prix!C:C, "&lt;="&amp;A119)), 0))</f>
        <v>0</v>
      </c>
      <c r="I119" s="66" t="str">
        <f t="shared" si="9"/>
        <v/>
      </c>
      <c r="J119" s="62"/>
      <c r="K119" s="65" t="str" cm="1">
        <f t="array" ref="K119">IF(J119="","",_xlfn.XLOOKUP(J119,Tableau3[[#All],[Préstation Suppl.]],Tableau3[[#All],[ID Supl.]],))</f>
        <v/>
      </c>
      <c r="L119" s="61" cm="1">
        <f t="array" ref="L119">INDEX(BD_Prestation_Prix!K:K, MATCH(1, (BD_Prestation_Prix!G:G=K119) * (BD_Prestation_Prix!I:I&lt;=I119) * (BD_Prestation_Prix!I:I=_xlfn.MAXIFS(BD_Prestation_Prix!I:I, BD_Prestation_Prix!G:G,K119, BD_Prestation_Prix!I:I, "&lt;="&amp;I119)), 0))</f>
        <v>0</v>
      </c>
      <c r="O119" s="68">
        <f t="shared" si="10"/>
        <v>0</v>
      </c>
      <c r="P119" s="41" t="str">
        <f t="shared" si="11"/>
        <v/>
      </c>
    </row>
    <row r="120" spans="2:16">
      <c r="B120" s="65" t="str">
        <f>IFERROR(_xlfn.XLOOKUP(C120,'BD Clients'!B:B,'BD Clients'!A:A),"")</f>
        <v/>
      </c>
      <c r="C120" s="39" t="s">
        <v>34</v>
      </c>
      <c r="D120" s="23" t="str">
        <f>IF(C120="","",_xlfn.XLOOKUP(C120,'BD Clients'!$B:$B,'BD Clients'!$C:$C))</f>
        <v/>
      </c>
      <c r="F120" s="65" t="str" cm="1">
        <f t="array" ref="F120">IF(E120="","",_xlfn.XLOOKUP(E120,Tableau2[[#All],[Prestation]],Tableau2[[#All],[ID Prest.]]))</f>
        <v/>
      </c>
      <c r="G120" s="61" cm="1">
        <f t="array" ref="G120">INDEX(BD_Prestation_Prix!E:E, MATCH(1, (BD_Prestation_Prix!A:A=F120) * (BD_Prestation_Prix!C:C&lt;=A120) * (BD_Prestation_Prix!C:C=_xlfn.MAXIFS(BD_Prestation_Prix!C:C, BD_Prestation_Prix!A:A, F120, BD_Prestation_Prix!C:C, "&lt;="&amp;A120)), 0))</f>
        <v>0</v>
      </c>
      <c r="I120" s="66" t="str">
        <f t="shared" si="9"/>
        <v/>
      </c>
      <c r="J120" s="62"/>
      <c r="K120" s="65" t="str" cm="1">
        <f t="array" ref="K120">IF(J120="","",_xlfn.XLOOKUP(J120,Tableau3[[#All],[Préstation Suppl.]],Tableau3[[#All],[ID Supl.]],))</f>
        <v/>
      </c>
      <c r="L120" s="61" cm="1">
        <f t="array" ref="L120">INDEX(BD_Prestation_Prix!K:K, MATCH(1, (BD_Prestation_Prix!G:G=K120) * (BD_Prestation_Prix!I:I&lt;=I120) * (BD_Prestation_Prix!I:I=_xlfn.MAXIFS(BD_Prestation_Prix!I:I, BD_Prestation_Prix!G:G,K120, BD_Prestation_Prix!I:I, "&lt;="&amp;I120)), 0))</f>
        <v>0</v>
      </c>
      <c r="O120" s="68">
        <f t="shared" si="10"/>
        <v>0</v>
      </c>
      <c r="P120" s="41" t="str">
        <f t="shared" si="11"/>
        <v/>
      </c>
    </row>
    <row r="121" spans="2:16">
      <c r="B121" s="65" t="str">
        <f>IFERROR(_xlfn.XLOOKUP(C121,'BD Clients'!B:B,'BD Clients'!A:A),"")</f>
        <v/>
      </c>
      <c r="C121" s="39" t="s">
        <v>34</v>
      </c>
      <c r="D121" s="23" t="str">
        <f>IF(C121="","",_xlfn.XLOOKUP(C121,'BD Clients'!$B:$B,'BD Clients'!$C:$C))</f>
        <v/>
      </c>
      <c r="F121" s="65" t="str" cm="1">
        <f t="array" ref="F121">IF(E121="","",_xlfn.XLOOKUP(E121,Tableau2[[#All],[Prestation]],Tableau2[[#All],[ID Prest.]]))</f>
        <v/>
      </c>
      <c r="G121" s="61" cm="1">
        <f t="array" ref="G121">INDEX(BD_Prestation_Prix!E:E, MATCH(1, (BD_Prestation_Prix!A:A=F121) * (BD_Prestation_Prix!C:C&lt;=A121) * (BD_Prestation_Prix!C:C=_xlfn.MAXIFS(BD_Prestation_Prix!C:C, BD_Prestation_Prix!A:A, F121, BD_Prestation_Prix!C:C, "&lt;="&amp;A121)), 0))</f>
        <v>0</v>
      </c>
      <c r="I121" s="66" t="str">
        <f t="shared" si="9"/>
        <v/>
      </c>
      <c r="J121" s="62"/>
      <c r="K121" s="65" t="str" cm="1">
        <f t="array" ref="K121">IF(J121="","",_xlfn.XLOOKUP(J121,Tableau3[[#All],[Préstation Suppl.]],Tableau3[[#All],[ID Supl.]],))</f>
        <v/>
      </c>
      <c r="L121" s="61" cm="1">
        <f t="array" ref="L121">INDEX(BD_Prestation_Prix!K:K, MATCH(1, (BD_Prestation_Prix!G:G=K121) * (BD_Prestation_Prix!I:I&lt;=I121) * (BD_Prestation_Prix!I:I=_xlfn.MAXIFS(BD_Prestation_Prix!I:I, BD_Prestation_Prix!G:G,K121, BD_Prestation_Prix!I:I, "&lt;="&amp;I121)), 0))</f>
        <v>0</v>
      </c>
      <c r="O121" s="68">
        <f t="shared" si="10"/>
        <v>0</v>
      </c>
      <c r="P121" s="41" t="str">
        <f t="shared" si="11"/>
        <v/>
      </c>
    </row>
    <row r="122" spans="2:16">
      <c r="B122" s="65" t="str">
        <f>IFERROR(_xlfn.XLOOKUP(C122,'BD Clients'!B:B,'BD Clients'!A:A),"")</f>
        <v/>
      </c>
      <c r="C122" s="39" t="s">
        <v>34</v>
      </c>
      <c r="D122" s="23" t="str">
        <f>IF(C122="","",_xlfn.XLOOKUP(C122,'BD Clients'!$B:$B,'BD Clients'!$C:$C))</f>
        <v/>
      </c>
      <c r="F122" s="65" t="str" cm="1">
        <f t="array" ref="F122">IF(E122="","",_xlfn.XLOOKUP(E122,Tableau2[[#All],[Prestation]],Tableau2[[#All],[ID Prest.]]))</f>
        <v/>
      </c>
      <c r="G122" s="61" cm="1">
        <f t="array" ref="G122">INDEX(BD_Prestation_Prix!E:E, MATCH(1, (BD_Prestation_Prix!A:A=F122) * (BD_Prestation_Prix!C:C&lt;=A122) * (BD_Prestation_Prix!C:C=_xlfn.MAXIFS(BD_Prestation_Prix!C:C, BD_Prestation_Prix!A:A, F122, BD_Prestation_Prix!C:C, "&lt;="&amp;A122)), 0))</f>
        <v>0</v>
      </c>
      <c r="I122" s="66" t="str">
        <f t="shared" si="9"/>
        <v/>
      </c>
      <c r="J122" s="62"/>
      <c r="K122" s="65" t="str" cm="1">
        <f t="array" ref="K122">IF(J122="","",_xlfn.XLOOKUP(J122,Tableau3[[#All],[Préstation Suppl.]],Tableau3[[#All],[ID Supl.]],))</f>
        <v/>
      </c>
      <c r="L122" s="61" cm="1">
        <f t="array" ref="L122">INDEX(BD_Prestation_Prix!K:K, MATCH(1, (BD_Prestation_Prix!G:G=K122) * (BD_Prestation_Prix!I:I&lt;=I122) * (BD_Prestation_Prix!I:I=_xlfn.MAXIFS(BD_Prestation_Prix!I:I, BD_Prestation_Prix!G:G,K122, BD_Prestation_Prix!I:I, "&lt;="&amp;I122)), 0))</f>
        <v>0</v>
      </c>
      <c r="O122" s="68">
        <f t="shared" si="10"/>
        <v>0</v>
      </c>
      <c r="P122" s="41" t="str">
        <f t="shared" si="11"/>
        <v/>
      </c>
    </row>
    <row r="123" spans="2:16">
      <c r="B123" s="65" t="str">
        <f>IFERROR(_xlfn.XLOOKUP(C123,'BD Clients'!B:B,'BD Clients'!A:A),"")</f>
        <v/>
      </c>
      <c r="C123" s="39" t="s">
        <v>34</v>
      </c>
      <c r="D123" s="23" t="str">
        <f>IF(C123="","",_xlfn.XLOOKUP(C123,'BD Clients'!$B:$B,'BD Clients'!$C:$C))</f>
        <v/>
      </c>
      <c r="F123" s="65" t="str" cm="1">
        <f t="array" ref="F123">IF(E123="","",_xlfn.XLOOKUP(E123,Tableau2[[#All],[Prestation]],Tableau2[[#All],[ID Prest.]]))</f>
        <v/>
      </c>
      <c r="G123" s="61" cm="1">
        <f t="array" ref="G123">INDEX(BD_Prestation_Prix!E:E, MATCH(1, (BD_Prestation_Prix!A:A=F123) * (BD_Prestation_Prix!C:C&lt;=A123) * (BD_Prestation_Prix!C:C=_xlfn.MAXIFS(BD_Prestation_Prix!C:C, BD_Prestation_Prix!A:A, F123, BD_Prestation_Prix!C:C, "&lt;="&amp;A123)), 0))</f>
        <v>0</v>
      </c>
      <c r="I123" s="66" t="str">
        <f t="shared" si="9"/>
        <v/>
      </c>
      <c r="J123" s="62"/>
      <c r="K123" s="65" t="str" cm="1">
        <f t="array" ref="K123">IF(J123="","",_xlfn.XLOOKUP(J123,Tableau3[[#All],[Préstation Suppl.]],Tableau3[[#All],[ID Supl.]],))</f>
        <v/>
      </c>
      <c r="L123" s="61" cm="1">
        <f t="array" ref="L123">INDEX(BD_Prestation_Prix!K:K, MATCH(1, (BD_Prestation_Prix!G:G=K123) * (BD_Prestation_Prix!I:I&lt;=I123) * (BD_Prestation_Prix!I:I=_xlfn.MAXIFS(BD_Prestation_Prix!I:I, BD_Prestation_Prix!G:G,K123, BD_Prestation_Prix!I:I, "&lt;="&amp;I123)), 0))</f>
        <v>0</v>
      </c>
      <c r="O123" s="68">
        <f t="shared" si="10"/>
        <v>0</v>
      </c>
      <c r="P123" s="41" t="str">
        <f t="shared" si="11"/>
        <v/>
      </c>
    </row>
    <row r="124" spans="2:16">
      <c r="B124" s="65" t="str">
        <f>IFERROR(_xlfn.XLOOKUP(C124,'BD Clients'!B:B,'BD Clients'!A:A),"")</f>
        <v/>
      </c>
      <c r="C124" s="39" t="s">
        <v>34</v>
      </c>
      <c r="D124" s="23" t="str">
        <f>IF(C124="","",_xlfn.XLOOKUP(C124,'BD Clients'!$B:$B,'BD Clients'!$C:$C))</f>
        <v/>
      </c>
      <c r="F124" s="65" t="str" cm="1">
        <f t="array" ref="F124">IF(E124="","",_xlfn.XLOOKUP(E124,Tableau2[[#All],[Prestation]],Tableau2[[#All],[ID Prest.]]))</f>
        <v/>
      </c>
      <c r="G124" s="61" cm="1">
        <f t="array" ref="G124">INDEX(BD_Prestation_Prix!E:E, MATCH(1, (BD_Prestation_Prix!A:A=F124) * (BD_Prestation_Prix!C:C&lt;=A124) * (BD_Prestation_Prix!C:C=_xlfn.MAXIFS(BD_Prestation_Prix!C:C, BD_Prestation_Prix!A:A, F124, BD_Prestation_Prix!C:C, "&lt;="&amp;A124)), 0))</f>
        <v>0</v>
      </c>
      <c r="I124" s="66" t="str">
        <f t="shared" si="9"/>
        <v/>
      </c>
      <c r="J124" s="62"/>
      <c r="K124" s="65" t="str" cm="1">
        <f t="array" ref="K124">IF(J124="","",_xlfn.XLOOKUP(J124,Tableau3[[#All],[Préstation Suppl.]],Tableau3[[#All],[ID Supl.]],))</f>
        <v/>
      </c>
      <c r="L124" s="61" cm="1">
        <f t="array" ref="L124">INDEX(BD_Prestation_Prix!K:K, MATCH(1, (BD_Prestation_Prix!G:G=K124) * (BD_Prestation_Prix!I:I&lt;=I124) * (BD_Prestation_Prix!I:I=_xlfn.MAXIFS(BD_Prestation_Prix!I:I, BD_Prestation_Prix!G:G,K124, BD_Prestation_Prix!I:I, "&lt;="&amp;I124)), 0))</f>
        <v>0</v>
      </c>
      <c r="O124" s="68">
        <f t="shared" si="10"/>
        <v>0</v>
      </c>
      <c r="P124" s="41" t="str">
        <f t="shared" si="11"/>
        <v/>
      </c>
    </row>
    <row r="125" spans="2:16">
      <c r="B125" s="65" t="str">
        <f>IFERROR(_xlfn.XLOOKUP(C125,'BD Clients'!B:B,'BD Clients'!A:A),"")</f>
        <v/>
      </c>
      <c r="C125" s="39" t="s">
        <v>34</v>
      </c>
      <c r="D125" s="23" t="str">
        <f>IF(C125="","",_xlfn.XLOOKUP(C125,'BD Clients'!$B:$B,'BD Clients'!$C:$C))</f>
        <v/>
      </c>
      <c r="F125" s="65" t="str" cm="1">
        <f t="array" ref="F125">IF(E125="","",_xlfn.XLOOKUP(E125,Tableau2[[#All],[Prestation]],Tableau2[[#All],[ID Prest.]]))</f>
        <v/>
      </c>
      <c r="G125" s="61" cm="1">
        <f t="array" ref="G125">INDEX(BD_Prestation_Prix!E:E, MATCH(1, (BD_Prestation_Prix!A:A=F125) * (BD_Prestation_Prix!C:C&lt;=A125) * (BD_Prestation_Prix!C:C=_xlfn.MAXIFS(BD_Prestation_Prix!C:C, BD_Prestation_Prix!A:A, F125, BD_Prestation_Prix!C:C, "&lt;="&amp;A125)), 0))</f>
        <v>0</v>
      </c>
      <c r="I125" s="66" t="str">
        <f t="shared" si="9"/>
        <v/>
      </c>
      <c r="J125" s="62"/>
      <c r="K125" s="65" t="str" cm="1">
        <f t="array" ref="K125">IF(J125="","",_xlfn.XLOOKUP(J125,Tableau3[[#All],[Préstation Suppl.]],Tableau3[[#All],[ID Supl.]],))</f>
        <v/>
      </c>
      <c r="L125" s="61" cm="1">
        <f t="array" ref="L125">INDEX(BD_Prestation_Prix!K:K, MATCH(1, (BD_Prestation_Prix!G:G=K125) * (BD_Prestation_Prix!I:I&lt;=I125) * (BD_Prestation_Prix!I:I=_xlfn.MAXIFS(BD_Prestation_Prix!I:I, BD_Prestation_Prix!G:G,K125, BD_Prestation_Prix!I:I, "&lt;="&amp;I125)), 0))</f>
        <v>0</v>
      </c>
      <c r="O125" s="68">
        <f t="shared" si="10"/>
        <v>0</v>
      </c>
      <c r="P125" s="41" t="str">
        <f t="shared" si="11"/>
        <v/>
      </c>
    </row>
    <row r="126" spans="2:16">
      <c r="B126" s="65" t="str">
        <f>IFERROR(_xlfn.XLOOKUP(C126,'BD Clients'!B:B,'BD Clients'!A:A),"")</f>
        <v/>
      </c>
      <c r="C126" s="39" t="s">
        <v>34</v>
      </c>
      <c r="D126" s="23" t="str">
        <f>IF(C126="","",_xlfn.XLOOKUP(C126,'BD Clients'!$B:$B,'BD Clients'!$C:$C))</f>
        <v/>
      </c>
      <c r="F126" s="65" t="str" cm="1">
        <f t="array" ref="F126">IF(E126="","",_xlfn.XLOOKUP(E126,Tableau2[[#All],[Prestation]],Tableau2[[#All],[ID Prest.]]))</f>
        <v/>
      </c>
      <c r="G126" s="61" cm="1">
        <f t="array" ref="G126">INDEX(BD_Prestation_Prix!E:E, MATCH(1, (BD_Prestation_Prix!A:A=F126) * (BD_Prestation_Prix!C:C&lt;=A126) * (BD_Prestation_Prix!C:C=_xlfn.MAXIFS(BD_Prestation_Prix!C:C, BD_Prestation_Prix!A:A, F126, BD_Prestation_Prix!C:C, "&lt;="&amp;A126)), 0))</f>
        <v>0</v>
      </c>
      <c r="I126" s="66" t="str">
        <f t="shared" si="9"/>
        <v/>
      </c>
      <c r="J126" s="62"/>
      <c r="K126" s="65" t="str" cm="1">
        <f t="array" ref="K126">IF(J126="","",_xlfn.XLOOKUP(J126,Tableau3[[#All],[Préstation Suppl.]],Tableau3[[#All],[ID Supl.]],))</f>
        <v/>
      </c>
      <c r="L126" s="61" cm="1">
        <f t="array" ref="L126">INDEX(BD_Prestation_Prix!K:K, MATCH(1, (BD_Prestation_Prix!G:G=K126) * (BD_Prestation_Prix!I:I&lt;=I126) * (BD_Prestation_Prix!I:I=_xlfn.MAXIFS(BD_Prestation_Prix!I:I, BD_Prestation_Prix!G:G,K126, BD_Prestation_Prix!I:I, "&lt;="&amp;I126)), 0))</f>
        <v>0</v>
      </c>
      <c r="O126" s="68">
        <f t="shared" si="10"/>
        <v>0</v>
      </c>
      <c r="P126" s="41" t="str">
        <f t="shared" si="11"/>
        <v/>
      </c>
    </row>
    <row r="127" spans="2:16">
      <c r="B127" s="65" t="str">
        <f>IFERROR(_xlfn.XLOOKUP(C127,'BD Clients'!B:B,'BD Clients'!A:A),"")</f>
        <v/>
      </c>
      <c r="C127" s="39" t="s">
        <v>34</v>
      </c>
      <c r="D127" s="23" t="str">
        <f>IF(C127="","",_xlfn.XLOOKUP(C127,'BD Clients'!$B:$B,'BD Clients'!$C:$C))</f>
        <v/>
      </c>
      <c r="F127" s="65" t="str" cm="1">
        <f t="array" ref="F127">IF(E127="","",_xlfn.XLOOKUP(E127,Tableau2[[#All],[Prestation]],Tableau2[[#All],[ID Prest.]]))</f>
        <v/>
      </c>
      <c r="G127" s="61" cm="1">
        <f t="array" ref="G127">INDEX(BD_Prestation_Prix!E:E, MATCH(1, (BD_Prestation_Prix!A:A=F127) * (BD_Prestation_Prix!C:C&lt;=A127) * (BD_Prestation_Prix!C:C=_xlfn.MAXIFS(BD_Prestation_Prix!C:C, BD_Prestation_Prix!A:A, F127, BD_Prestation_Prix!C:C, "&lt;="&amp;A127)), 0))</f>
        <v>0</v>
      </c>
      <c r="I127" s="66" t="str">
        <f t="shared" si="9"/>
        <v/>
      </c>
      <c r="J127" s="62"/>
      <c r="K127" s="65" t="str" cm="1">
        <f t="array" ref="K127">IF(J127="","",_xlfn.XLOOKUP(J127,Tableau3[[#All],[Préstation Suppl.]],Tableau3[[#All],[ID Supl.]],))</f>
        <v/>
      </c>
      <c r="L127" s="61" cm="1">
        <f t="array" ref="L127">INDEX(BD_Prestation_Prix!K:K, MATCH(1, (BD_Prestation_Prix!G:G=K127) * (BD_Prestation_Prix!I:I&lt;=I127) * (BD_Prestation_Prix!I:I=_xlfn.MAXIFS(BD_Prestation_Prix!I:I, BD_Prestation_Prix!G:G,K127, BD_Prestation_Prix!I:I, "&lt;="&amp;I127)), 0))</f>
        <v>0</v>
      </c>
      <c r="O127" s="68">
        <f t="shared" si="10"/>
        <v>0</v>
      </c>
      <c r="P127" s="41" t="str">
        <f t="shared" si="11"/>
        <v/>
      </c>
    </row>
    <row r="128" spans="2:16">
      <c r="B128" s="65" t="str">
        <f>IFERROR(_xlfn.XLOOKUP(C128,'BD Clients'!B:B,'BD Clients'!A:A),"")</f>
        <v/>
      </c>
      <c r="C128" s="39" t="s">
        <v>34</v>
      </c>
      <c r="D128" s="23" t="str">
        <f>IF(C128="","",_xlfn.XLOOKUP(C128,'BD Clients'!$B:$B,'BD Clients'!$C:$C))</f>
        <v/>
      </c>
      <c r="F128" s="65" t="str" cm="1">
        <f t="array" ref="F128">IF(E128="","",_xlfn.XLOOKUP(E128,Tableau2[[#All],[Prestation]],Tableau2[[#All],[ID Prest.]]))</f>
        <v/>
      </c>
      <c r="G128" s="61" cm="1">
        <f t="array" ref="G128">INDEX(BD_Prestation_Prix!E:E, MATCH(1, (BD_Prestation_Prix!A:A=F128) * (BD_Prestation_Prix!C:C&lt;=A128) * (BD_Prestation_Prix!C:C=_xlfn.MAXIFS(BD_Prestation_Prix!C:C, BD_Prestation_Prix!A:A, F128, BD_Prestation_Prix!C:C, "&lt;="&amp;A128)), 0))</f>
        <v>0</v>
      </c>
      <c r="I128" s="66" t="str">
        <f t="shared" si="9"/>
        <v/>
      </c>
      <c r="J128" s="62"/>
      <c r="K128" s="65" t="str" cm="1">
        <f t="array" ref="K128">IF(J128="","",_xlfn.XLOOKUP(J128,Tableau3[[#All],[Préstation Suppl.]],Tableau3[[#All],[ID Supl.]],))</f>
        <v/>
      </c>
      <c r="L128" s="61" cm="1">
        <f t="array" ref="L128">INDEX(BD_Prestation_Prix!K:K, MATCH(1, (BD_Prestation_Prix!G:G=K128) * (BD_Prestation_Prix!I:I&lt;=I128) * (BD_Prestation_Prix!I:I=_xlfn.MAXIFS(BD_Prestation_Prix!I:I, BD_Prestation_Prix!G:G,K128, BD_Prestation_Prix!I:I, "&lt;="&amp;I128)), 0))</f>
        <v>0</v>
      </c>
      <c r="O128" s="68">
        <f t="shared" si="10"/>
        <v>0</v>
      </c>
      <c r="P128" s="41" t="str">
        <f t="shared" si="11"/>
        <v/>
      </c>
    </row>
    <row r="129" spans="2:16">
      <c r="B129" s="65" t="str">
        <f>IFERROR(_xlfn.XLOOKUP(C129,'BD Clients'!B:B,'BD Clients'!A:A),"")</f>
        <v/>
      </c>
      <c r="C129" s="39" t="s">
        <v>34</v>
      </c>
      <c r="D129" s="23" t="str">
        <f>IF(C129="","",_xlfn.XLOOKUP(C129,'BD Clients'!$B:$B,'BD Clients'!$C:$C))</f>
        <v/>
      </c>
      <c r="F129" s="65" t="str" cm="1">
        <f t="array" ref="F129">IF(E129="","",_xlfn.XLOOKUP(E129,Tableau2[[#All],[Prestation]],Tableau2[[#All],[ID Prest.]]))</f>
        <v/>
      </c>
      <c r="G129" s="61" cm="1">
        <f t="array" ref="G129">INDEX(BD_Prestation_Prix!E:E, MATCH(1, (BD_Prestation_Prix!A:A=F129) * (BD_Prestation_Prix!C:C&lt;=A129) * (BD_Prestation_Prix!C:C=_xlfn.MAXIFS(BD_Prestation_Prix!C:C, BD_Prestation_Prix!A:A, F129, BD_Prestation_Prix!C:C, "&lt;="&amp;A129)), 0))</f>
        <v>0</v>
      </c>
      <c r="I129" s="66" t="str">
        <f t="shared" si="9"/>
        <v/>
      </c>
      <c r="J129" s="62"/>
      <c r="K129" s="65" t="str" cm="1">
        <f t="array" ref="K129">IF(J129="","",_xlfn.XLOOKUP(J129,Tableau3[[#All],[Préstation Suppl.]],Tableau3[[#All],[ID Supl.]],))</f>
        <v/>
      </c>
      <c r="L129" s="61" cm="1">
        <f t="array" ref="L129">INDEX(BD_Prestation_Prix!K:K, MATCH(1, (BD_Prestation_Prix!G:G=K129) * (BD_Prestation_Prix!I:I&lt;=I129) * (BD_Prestation_Prix!I:I=_xlfn.MAXIFS(BD_Prestation_Prix!I:I, BD_Prestation_Prix!G:G,K129, BD_Prestation_Prix!I:I, "&lt;="&amp;I129)), 0))</f>
        <v>0</v>
      </c>
      <c r="O129" s="68">
        <f t="shared" si="10"/>
        <v>0</v>
      </c>
      <c r="P129" s="41" t="str">
        <f t="shared" si="11"/>
        <v/>
      </c>
    </row>
    <row r="130" spans="2:16">
      <c r="B130" s="65" t="str">
        <f>IFERROR(_xlfn.XLOOKUP(C130,'BD Clients'!B:B,'BD Clients'!A:A),"")</f>
        <v/>
      </c>
      <c r="C130" s="39" t="s">
        <v>34</v>
      </c>
      <c r="D130" s="23" t="str">
        <f>IF(C130="","",_xlfn.XLOOKUP(C130,'BD Clients'!$B:$B,'BD Clients'!$C:$C))</f>
        <v/>
      </c>
      <c r="F130" s="65" t="str" cm="1">
        <f t="array" ref="F130">IF(E130="","",_xlfn.XLOOKUP(E130,Tableau2[[#All],[Prestation]],Tableau2[[#All],[ID Prest.]]))</f>
        <v/>
      </c>
      <c r="G130" s="61" cm="1">
        <f t="array" ref="G130">INDEX(BD_Prestation_Prix!E:E, MATCH(1, (BD_Prestation_Prix!A:A=F130) * (BD_Prestation_Prix!C:C&lt;=A130) * (BD_Prestation_Prix!C:C=_xlfn.MAXIFS(BD_Prestation_Prix!C:C, BD_Prestation_Prix!A:A, F130, BD_Prestation_Prix!C:C, "&lt;="&amp;A130)), 0))</f>
        <v>0</v>
      </c>
      <c r="I130" s="66" t="str">
        <f t="shared" ref="I130:I150" si="12">IF(A130="","",A130)</f>
        <v/>
      </c>
      <c r="J130" s="62"/>
      <c r="K130" s="65" t="str" cm="1">
        <f t="array" ref="K130">IF(J130="","",_xlfn.XLOOKUP(J130,Tableau3[[#All],[Préstation Suppl.]],Tableau3[[#All],[ID Supl.]],))</f>
        <v/>
      </c>
      <c r="L130" s="61" cm="1">
        <f t="array" ref="L130">INDEX(BD_Prestation_Prix!K:K, MATCH(1, (BD_Prestation_Prix!G:G=K130) * (BD_Prestation_Prix!I:I&lt;=I130) * (BD_Prestation_Prix!I:I=_xlfn.MAXIFS(BD_Prestation_Prix!I:I, BD_Prestation_Prix!G:G,K130, BD_Prestation_Prix!I:I, "&lt;="&amp;I130)), 0))</f>
        <v>0</v>
      </c>
      <c r="O130" s="68">
        <f t="shared" ref="O130:O150" si="13">IFERROR(SUM(G130,L130)-N130*SUM(G130,L130),"")</f>
        <v>0</v>
      </c>
      <c r="P130" s="41" t="str">
        <f t="shared" si="11"/>
        <v/>
      </c>
    </row>
    <row r="131" spans="2:16">
      <c r="B131" s="65" t="str">
        <f>IFERROR(_xlfn.XLOOKUP(C131,'BD Clients'!B:B,'BD Clients'!A:A),"")</f>
        <v/>
      </c>
      <c r="C131" s="39" t="s">
        <v>34</v>
      </c>
      <c r="D131" s="23" t="str">
        <f>IF(C131="","",_xlfn.XLOOKUP(C131,'BD Clients'!$B:$B,'BD Clients'!$C:$C))</f>
        <v/>
      </c>
      <c r="F131" s="65" t="str" cm="1">
        <f t="array" ref="F131">IF(E131="","",_xlfn.XLOOKUP(E131,Tableau2[[#All],[Prestation]],Tableau2[[#All],[ID Prest.]]))</f>
        <v/>
      </c>
      <c r="G131" s="61" cm="1">
        <f t="array" ref="G131">INDEX(BD_Prestation_Prix!E:E, MATCH(1, (BD_Prestation_Prix!A:A=F131) * (BD_Prestation_Prix!C:C&lt;=A131) * (BD_Prestation_Prix!C:C=_xlfn.MAXIFS(BD_Prestation_Prix!C:C, BD_Prestation_Prix!A:A, F131, BD_Prestation_Prix!C:C, "&lt;="&amp;A131)), 0))</f>
        <v>0</v>
      </c>
      <c r="I131" s="66" t="str">
        <f t="shared" si="12"/>
        <v/>
      </c>
      <c r="J131" s="62"/>
      <c r="K131" s="65" t="str" cm="1">
        <f t="array" ref="K131">IF(J131="","",_xlfn.XLOOKUP(J131,Tableau3[[#All],[Préstation Suppl.]],Tableau3[[#All],[ID Supl.]],))</f>
        <v/>
      </c>
      <c r="L131" s="61" cm="1">
        <f t="array" ref="L131">INDEX(BD_Prestation_Prix!K:K, MATCH(1, (BD_Prestation_Prix!G:G=K131) * (BD_Prestation_Prix!I:I&lt;=I131) * (BD_Prestation_Prix!I:I=_xlfn.MAXIFS(BD_Prestation_Prix!I:I, BD_Prestation_Prix!G:G,K131, BD_Prestation_Prix!I:I, "&lt;="&amp;I131)), 0))</f>
        <v>0</v>
      </c>
      <c r="O131" s="68">
        <f t="shared" si="13"/>
        <v>0</v>
      </c>
      <c r="P131" s="41" t="str">
        <f t="shared" si="11"/>
        <v/>
      </c>
    </row>
    <row r="132" spans="2:16">
      <c r="B132" s="65" t="str">
        <f>IFERROR(_xlfn.XLOOKUP(C132,'BD Clients'!B:B,'BD Clients'!A:A),"")</f>
        <v/>
      </c>
      <c r="C132" s="39" t="s">
        <v>34</v>
      </c>
      <c r="D132" s="23" t="str">
        <f>IF(C132="","",_xlfn.XLOOKUP(C132,'BD Clients'!$B:$B,'BD Clients'!$C:$C))</f>
        <v/>
      </c>
      <c r="F132" s="65" t="str" cm="1">
        <f t="array" ref="F132">IF(E132="","",_xlfn.XLOOKUP(E132,Tableau2[[#All],[Prestation]],Tableau2[[#All],[ID Prest.]]))</f>
        <v/>
      </c>
      <c r="G132" s="61" cm="1">
        <f t="array" ref="G132">INDEX(BD_Prestation_Prix!E:E, MATCH(1, (BD_Prestation_Prix!A:A=F132) * (BD_Prestation_Prix!C:C&lt;=A132) * (BD_Prestation_Prix!C:C=_xlfn.MAXIFS(BD_Prestation_Prix!C:C, BD_Prestation_Prix!A:A, F132, BD_Prestation_Prix!C:C, "&lt;="&amp;A132)), 0))</f>
        <v>0</v>
      </c>
      <c r="I132" s="66" t="str">
        <f t="shared" si="12"/>
        <v/>
      </c>
      <c r="J132" s="62"/>
      <c r="K132" s="65" t="str" cm="1">
        <f t="array" ref="K132">IF(J132="","",_xlfn.XLOOKUP(J132,Tableau3[[#All],[Préstation Suppl.]],Tableau3[[#All],[ID Supl.]],))</f>
        <v/>
      </c>
      <c r="L132" s="61" cm="1">
        <f t="array" ref="L132">INDEX(BD_Prestation_Prix!K:K, MATCH(1, (BD_Prestation_Prix!G:G=K132) * (BD_Prestation_Prix!I:I&lt;=I132) * (BD_Prestation_Prix!I:I=_xlfn.MAXIFS(BD_Prestation_Prix!I:I, BD_Prestation_Prix!G:G,K132, BD_Prestation_Prix!I:I, "&lt;="&amp;I132)), 0))</f>
        <v>0</v>
      </c>
      <c r="O132" s="68">
        <f t="shared" si="13"/>
        <v>0</v>
      </c>
      <c r="P132" s="41" t="str">
        <f t="shared" si="11"/>
        <v/>
      </c>
    </row>
    <row r="133" spans="2:16">
      <c r="B133" s="65" t="str">
        <f>IFERROR(_xlfn.XLOOKUP(C133,'BD Clients'!B:B,'BD Clients'!A:A),"")</f>
        <v/>
      </c>
      <c r="C133" s="39" t="s">
        <v>34</v>
      </c>
      <c r="D133" s="23" t="str">
        <f>IF(C133="","",_xlfn.XLOOKUP(C133,'BD Clients'!$B:$B,'BD Clients'!$C:$C))</f>
        <v/>
      </c>
      <c r="F133" s="65" t="str" cm="1">
        <f t="array" ref="F133">IF(E133="","",_xlfn.XLOOKUP(E133,Tableau2[[#All],[Prestation]],Tableau2[[#All],[ID Prest.]]))</f>
        <v/>
      </c>
      <c r="G133" s="61" cm="1">
        <f t="array" ref="G133">INDEX(BD_Prestation_Prix!E:E, MATCH(1, (BD_Prestation_Prix!A:A=F133) * (BD_Prestation_Prix!C:C&lt;=A133) * (BD_Prestation_Prix!C:C=_xlfn.MAXIFS(BD_Prestation_Prix!C:C, BD_Prestation_Prix!A:A, F133, BD_Prestation_Prix!C:C, "&lt;="&amp;A133)), 0))</f>
        <v>0</v>
      </c>
      <c r="I133" s="66" t="str">
        <f t="shared" si="12"/>
        <v/>
      </c>
      <c r="J133" s="62"/>
      <c r="K133" s="65" t="str" cm="1">
        <f t="array" ref="K133">IF(J133="","",_xlfn.XLOOKUP(J133,Tableau3[[#All],[Préstation Suppl.]],Tableau3[[#All],[ID Supl.]],))</f>
        <v/>
      </c>
      <c r="L133" s="61" cm="1">
        <f t="array" ref="L133">INDEX(BD_Prestation_Prix!K:K, MATCH(1, (BD_Prestation_Prix!G:G=K133) * (BD_Prestation_Prix!I:I&lt;=I133) * (BD_Prestation_Prix!I:I=_xlfn.MAXIFS(BD_Prestation_Prix!I:I, BD_Prestation_Prix!G:G,K133, BD_Prestation_Prix!I:I, "&lt;="&amp;I133)), 0))</f>
        <v>0</v>
      </c>
      <c r="O133" s="68">
        <f t="shared" si="13"/>
        <v>0</v>
      </c>
      <c r="P133" s="41" t="str">
        <f t="shared" si="11"/>
        <v/>
      </c>
    </row>
    <row r="134" spans="2:16">
      <c r="B134" s="65" t="str">
        <f>IFERROR(_xlfn.XLOOKUP(C134,'BD Clients'!B:B,'BD Clients'!A:A),"")</f>
        <v/>
      </c>
      <c r="C134" s="39" t="s">
        <v>34</v>
      </c>
      <c r="D134" s="23" t="str">
        <f>IF(C134="","",_xlfn.XLOOKUP(C134,'BD Clients'!$B:$B,'BD Clients'!$C:$C))</f>
        <v/>
      </c>
      <c r="F134" s="65" t="str" cm="1">
        <f t="array" ref="F134">IF(E134="","",_xlfn.XLOOKUP(E134,Tableau2[[#All],[Prestation]],Tableau2[[#All],[ID Prest.]]))</f>
        <v/>
      </c>
      <c r="G134" s="61" cm="1">
        <f t="array" ref="G134">INDEX(BD_Prestation_Prix!E:E, MATCH(1, (BD_Prestation_Prix!A:A=F134) * (BD_Prestation_Prix!C:C&lt;=A134) * (BD_Prestation_Prix!C:C=_xlfn.MAXIFS(BD_Prestation_Prix!C:C, BD_Prestation_Prix!A:A, F134, BD_Prestation_Prix!C:C, "&lt;="&amp;A134)), 0))</f>
        <v>0</v>
      </c>
      <c r="I134" s="66" t="str">
        <f t="shared" si="12"/>
        <v/>
      </c>
      <c r="J134" s="62"/>
      <c r="K134" s="65" t="str" cm="1">
        <f t="array" ref="K134">IF(J134="","",_xlfn.XLOOKUP(J134,Tableau3[[#All],[Préstation Suppl.]],Tableau3[[#All],[ID Supl.]],))</f>
        <v/>
      </c>
      <c r="L134" s="61" cm="1">
        <f t="array" ref="L134">INDEX(BD_Prestation_Prix!K:K, MATCH(1, (BD_Prestation_Prix!G:G=K134) * (BD_Prestation_Prix!I:I&lt;=I134) * (BD_Prestation_Prix!I:I=_xlfn.MAXIFS(BD_Prestation_Prix!I:I, BD_Prestation_Prix!G:G,K134, BD_Prestation_Prix!I:I, "&lt;="&amp;I134)), 0))</f>
        <v>0</v>
      </c>
      <c r="O134" s="68">
        <f t="shared" si="13"/>
        <v>0</v>
      </c>
      <c r="P134" s="41" t="str">
        <f t="shared" si="11"/>
        <v/>
      </c>
    </row>
    <row r="135" spans="2:16">
      <c r="B135" s="65" t="str">
        <f>IFERROR(_xlfn.XLOOKUP(C135,'BD Clients'!B:B,'BD Clients'!A:A),"")</f>
        <v/>
      </c>
      <c r="C135" s="39" t="s">
        <v>34</v>
      </c>
      <c r="D135" s="23" t="str">
        <f>IF(C135="","",_xlfn.XLOOKUP(C135,'BD Clients'!$B:$B,'BD Clients'!$C:$C))</f>
        <v/>
      </c>
      <c r="F135" s="65" t="str" cm="1">
        <f t="array" ref="F135">IF(E135="","",_xlfn.XLOOKUP(E135,Tableau2[[#All],[Prestation]],Tableau2[[#All],[ID Prest.]]))</f>
        <v/>
      </c>
      <c r="G135" s="61" cm="1">
        <f t="array" ref="G135">INDEX(BD_Prestation_Prix!E:E, MATCH(1, (BD_Prestation_Prix!A:A=F135) * (BD_Prestation_Prix!C:C&lt;=A135) * (BD_Prestation_Prix!C:C=_xlfn.MAXIFS(BD_Prestation_Prix!C:C, BD_Prestation_Prix!A:A, F135, BD_Prestation_Prix!C:C, "&lt;="&amp;A135)), 0))</f>
        <v>0</v>
      </c>
      <c r="I135" s="66" t="str">
        <f t="shared" si="12"/>
        <v/>
      </c>
      <c r="J135" s="62"/>
      <c r="K135" s="65" t="str" cm="1">
        <f t="array" ref="K135">IF(J135="","",_xlfn.XLOOKUP(J135,Tableau3[[#All],[Préstation Suppl.]],Tableau3[[#All],[ID Supl.]],))</f>
        <v/>
      </c>
      <c r="L135" s="61" cm="1">
        <f t="array" ref="L135">INDEX(BD_Prestation_Prix!K:K, MATCH(1, (BD_Prestation_Prix!G:G=K135) * (BD_Prestation_Prix!I:I&lt;=I135) * (BD_Prestation_Prix!I:I=_xlfn.MAXIFS(BD_Prestation_Prix!I:I, BD_Prestation_Prix!G:G,K135, BD_Prestation_Prix!I:I, "&lt;="&amp;I135)), 0))</f>
        <v>0</v>
      </c>
      <c r="O135" s="68">
        <f t="shared" si="13"/>
        <v>0</v>
      </c>
      <c r="P135" s="41" t="str">
        <f t="shared" si="11"/>
        <v/>
      </c>
    </row>
    <row r="136" spans="2:16">
      <c r="B136" s="65" t="str">
        <f>IFERROR(_xlfn.XLOOKUP(C136,'BD Clients'!B:B,'BD Clients'!A:A),"")</f>
        <v/>
      </c>
      <c r="C136" s="39" t="s">
        <v>34</v>
      </c>
      <c r="D136" s="23" t="str">
        <f>IF(C136="","",_xlfn.XLOOKUP(C136,'BD Clients'!$B:$B,'BD Clients'!$C:$C))</f>
        <v/>
      </c>
      <c r="F136" s="65" t="str" cm="1">
        <f t="array" ref="F136">IF(E136="","",_xlfn.XLOOKUP(E136,Tableau2[[#All],[Prestation]],Tableau2[[#All],[ID Prest.]]))</f>
        <v/>
      </c>
      <c r="G136" s="61" cm="1">
        <f t="array" ref="G136">INDEX(BD_Prestation_Prix!E:E, MATCH(1, (BD_Prestation_Prix!A:A=F136) * (BD_Prestation_Prix!C:C&lt;=A136) * (BD_Prestation_Prix!C:C=_xlfn.MAXIFS(BD_Prestation_Prix!C:C, BD_Prestation_Prix!A:A, F136, BD_Prestation_Prix!C:C, "&lt;="&amp;A136)), 0))</f>
        <v>0</v>
      </c>
      <c r="I136" s="66" t="str">
        <f t="shared" si="12"/>
        <v/>
      </c>
      <c r="J136" s="62"/>
      <c r="K136" s="65" t="str" cm="1">
        <f t="array" ref="K136">IF(J136="","",_xlfn.XLOOKUP(J136,Tableau3[[#All],[Préstation Suppl.]],Tableau3[[#All],[ID Supl.]],))</f>
        <v/>
      </c>
      <c r="L136" s="61" cm="1">
        <f t="array" ref="L136">INDEX(BD_Prestation_Prix!K:K, MATCH(1, (BD_Prestation_Prix!G:G=K136) * (BD_Prestation_Prix!I:I&lt;=I136) * (BD_Prestation_Prix!I:I=_xlfn.MAXIFS(BD_Prestation_Prix!I:I, BD_Prestation_Prix!G:G,K136, BD_Prestation_Prix!I:I, "&lt;="&amp;I136)), 0))</f>
        <v>0</v>
      </c>
      <c r="O136" s="68">
        <f t="shared" si="13"/>
        <v>0</v>
      </c>
      <c r="P136" s="41" t="str">
        <f t="shared" ref="P136:P150" si="14">IF(Q136&lt;&gt;"",O136,"")</f>
        <v/>
      </c>
    </row>
    <row r="137" spans="2:16">
      <c r="B137" s="65" t="str">
        <f>IFERROR(_xlfn.XLOOKUP(C137,'BD Clients'!B:B,'BD Clients'!A:A),"")</f>
        <v/>
      </c>
      <c r="C137" s="39" t="s">
        <v>34</v>
      </c>
      <c r="D137" s="23" t="str">
        <f>IF(C137="","",_xlfn.XLOOKUP(C137,'BD Clients'!$B:$B,'BD Clients'!$C:$C))</f>
        <v/>
      </c>
      <c r="F137" s="65" t="str" cm="1">
        <f t="array" ref="F137">IF(E137="","",_xlfn.XLOOKUP(E137,Tableau2[[#All],[Prestation]],Tableau2[[#All],[ID Prest.]]))</f>
        <v/>
      </c>
      <c r="G137" s="61" cm="1">
        <f t="array" ref="G137">INDEX(BD_Prestation_Prix!E:E, MATCH(1, (BD_Prestation_Prix!A:A=F137) * (BD_Prestation_Prix!C:C&lt;=A137) * (BD_Prestation_Prix!C:C=_xlfn.MAXIFS(BD_Prestation_Prix!C:C, BD_Prestation_Prix!A:A, F137, BD_Prestation_Prix!C:C, "&lt;="&amp;A137)), 0))</f>
        <v>0</v>
      </c>
      <c r="I137" s="66" t="str">
        <f t="shared" si="12"/>
        <v/>
      </c>
      <c r="J137" s="62"/>
      <c r="K137" s="65" t="str" cm="1">
        <f t="array" ref="K137">IF(J137="","",_xlfn.XLOOKUP(J137,Tableau3[[#All],[Préstation Suppl.]],Tableau3[[#All],[ID Supl.]],))</f>
        <v/>
      </c>
      <c r="L137" s="61" cm="1">
        <f t="array" ref="L137">INDEX(BD_Prestation_Prix!K:K, MATCH(1, (BD_Prestation_Prix!G:G=K137) * (BD_Prestation_Prix!I:I&lt;=I137) * (BD_Prestation_Prix!I:I=_xlfn.MAXIFS(BD_Prestation_Prix!I:I, BD_Prestation_Prix!G:G,K137, BD_Prestation_Prix!I:I, "&lt;="&amp;I137)), 0))</f>
        <v>0</v>
      </c>
      <c r="O137" s="68">
        <f t="shared" si="13"/>
        <v>0</v>
      </c>
      <c r="P137" s="41" t="str">
        <f t="shared" si="14"/>
        <v/>
      </c>
    </row>
    <row r="138" spans="2:16">
      <c r="B138" s="65" t="str">
        <f>IFERROR(_xlfn.XLOOKUP(C138,'BD Clients'!B:B,'BD Clients'!A:A),"")</f>
        <v/>
      </c>
      <c r="C138" s="39" t="s">
        <v>34</v>
      </c>
      <c r="D138" s="23" t="str">
        <f>IF(C138="","",_xlfn.XLOOKUP(C138,'BD Clients'!$B:$B,'BD Clients'!$C:$C))</f>
        <v/>
      </c>
      <c r="F138" s="65" t="str" cm="1">
        <f t="array" ref="F138">IF(E138="","",_xlfn.XLOOKUP(E138,Tableau2[[#All],[Prestation]],Tableau2[[#All],[ID Prest.]]))</f>
        <v/>
      </c>
      <c r="G138" s="61" cm="1">
        <f t="array" ref="G138">INDEX(BD_Prestation_Prix!E:E, MATCH(1, (BD_Prestation_Prix!A:A=F138) * (BD_Prestation_Prix!C:C&lt;=A138) * (BD_Prestation_Prix!C:C=_xlfn.MAXIFS(BD_Prestation_Prix!C:C, BD_Prestation_Prix!A:A, F138, BD_Prestation_Prix!C:C, "&lt;="&amp;A138)), 0))</f>
        <v>0</v>
      </c>
      <c r="I138" s="66" t="str">
        <f t="shared" si="12"/>
        <v/>
      </c>
      <c r="J138" s="62"/>
      <c r="K138" s="65" t="str" cm="1">
        <f t="array" ref="K138">IF(J138="","",_xlfn.XLOOKUP(J138,Tableau3[[#All],[Préstation Suppl.]],Tableau3[[#All],[ID Supl.]],))</f>
        <v/>
      </c>
      <c r="L138" s="61" cm="1">
        <f t="array" ref="L138">INDEX(BD_Prestation_Prix!K:K, MATCH(1, (BD_Prestation_Prix!G:G=K138) * (BD_Prestation_Prix!I:I&lt;=I138) * (BD_Prestation_Prix!I:I=_xlfn.MAXIFS(BD_Prestation_Prix!I:I, BD_Prestation_Prix!G:G,K138, BD_Prestation_Prix!I:I, "&lt;="&amp;I138)), 0))</f>
        <v>0</v>
      </c>
      <c r="O138" s="68">
        <f t="shared" si="13"/>
        <v>0</v>
      </c>
      <c r="P138" s="41" t="str">
        <f t="shared" si="14"/>
        <v/>
      </c>
    </row>
    <row r="139" spans="2:16">
      <c r="B139" s="65" t="str">
        <f>IFERROR(_xlfn.XLOOKUP(C139,'BD Clients'!B:B,'BD Clients'!A:A),"")</f>
        <v/>
      </c>
      <c r="C139" s="39" t="s">
        <v>34</v>
      </c>
      <c r="D139" s="23" t="str">
        <f>IF(C139="","",_xlfn.XLOOKUP(C139,'BD Clients'!$B:$B,'BD Clients'!$C:$C))</f>
        <v/>
      </c>
      <c r="F139" s="65" t="str" cm="1">
        <f t="array" ref="F139">IF(E139="","",_xlfn.XLOOKUP(E139,Tableau2[[#All],[Prestation]],Tableau2[[#All],[ID Prest.]]))</f>
        <v/>
      </c>
      <c r="G139" s="61" cm="1">
        <f t="array" ref="G139">INDEX(BD_Prestation_Prix!E:E, MATCH(1, (BD_Prestation_Prix!A:A=F139) * (BD_Prestation_Prix!C:C&lt;=A139) * (BD_Prestation_Prix!C:C=_xlfn.MAXIFS(BD_Prestation_Prix!C:C, BD_Prestation_Prix!A:A, F139, BD_Prestation_Prix!C:C, "&lt;="&amp;A139)), 0))</f>
        <v>0</v>
      </c>
      <c r="I139" s="66" t="str">
        <f t="shared" si="12"/>
        <v/>
      </c>
      <c r="J139" s="62"/>
      <c r="K139" s="65" t="str" cm="1">
        <f t="array" ref="K139">IF(J139="","",_xlfn.XLOOKUP(J139,Tableau3[[#All],[Préstation Suppl.]],Tableau3[[#All],[ID Supl.]],))</f>
        <v/>
      </c>
      <c r="L139" s="61" cm="1">
        <f t="array" ref="L139">INDEX(BD_Prestation_Prix!K:K, MATCH(1, (BD_Prestation_Prix!G:G=K139) * (BD_Prestation_Prix!I:I&lt;=I139) * (BD_Prestation_Prix!I:I=_xlfn.MAXIFS(BD_Prestation_Prix!I:I, BD_Prestation_Prix!G:G,K139, BD_Prestation_Prix!I:I, "&lt;="&amp;I139)), 0))</f>
        <v>0</v>
      </c>
      <c r="O139" s="68">
        <f t="shared" si="13"/>
        <v>0</v>
      </c>
      <c r="P139" s="41" t="str">
        <f t="shared" si="14"/>
        <v/>
      </c>
    </row>
    <row r="140" spans="2:16">
      <c r="B140" s="65" t="str">
        <f>IFERROR(_xlfn.XLOOKUP(C140,'BD Clients'!B:B,'BD Clients'!A:A),"")</f>
        <v/>
      </c>
      <c r="C140" s="39" t="s">
        <v>34</v>
      </c>
      <c r="D140" s="23" t="str">
        <f>IF(C140="","",_xlfn.XLOOKUP(C140,'BD Clients'!$B:$B,'BD Clients'!$C:$C))</f>
        <v/>
      </c>
      <c r="F140" s="65" t="str" cm="1">
        <f t="array" ref="F140">IF(E140="","",_xlfn.XLOOKUP(E140,Tableau2[[#All],[Prestation]],Tableau2[[#All],[ID Prest.]]))</f>
        <v/>
      </c>
      <c r="G140" s="61" cm="1">
        <f t="array" ref="G140">INDEX(BD_Prestation_Prix!E:E, MATCH(1, (BD_Prestation_Prix!A:A=F140) * (BD_Prestation_Prix!C:C&lt;=A140) * (BD_Prestation_Prix!C:C=_xlfn.MAXIFS(BD_Prestation_Prix!C:C, BD_Prestation_Prix!A:A, F140, BD_Prestation_Prix!C:C, "&lt;="&amp;A140)), 0))</f>
        <v>0</v>
      </c>
      <c r="I140" s="66" t="str">
        <f t="shared" si="12"/>
        <v/>
      </c>
      <c r="J140" s="62"/>
      <c r="K140" s="65" t="str" cm="1">
        <f t="array" ref="K140">IF(J140="","",_xlfn.XLOOKUP(J140,Tableau3[[#All],[Préstation Suppl.]],Tableau3[[#All],[ID Supl.]],))</f>
        <v/>
      </c>
      <c r="L140" s="61" cm="1">
        <f t="array" ref="L140">INDEX(BD_Prestation_Prix!K:K, MATCH(1, (BD_Prestation_Prix!G:G=K140) * (BD_Prestation_Prix!I:I&lt;=I140) * (BD_Prestation_Prix!I:I=_xlfn.MAXIFS(BD_Prestation_Prix!I:I, BD_Prestation_Prix!G:G,K140, BD_Prestation_Prix!I:I, "&lt;="&amp;I140)), 0))</f>
        <v>0</v>
      </c>
      <c r="O140" s="68">
        <f t="shared" si="13"/>
        <v>0</v>
      </c>
      <c r="P140" s="41" t="str">
        <f t="shared" si="14"/>
        <v/>
      </c>
    </row>
    <row r="141" spans="2:16">
      <c r="B141" s="65" t="str">
        <f>IFERROR(_xlfn.XLOOKUP(C141,'BD Clients'!B:B,'BD Clients'!A:A),"")</f>
        <v/>
      </c>
      <c r="C141" s="39" t="s">
        <v>34</v>
      </c>
      <c r="D141" s="23" t="str">
        <f>IF(C141="","",_xlfn.XLOOKUP(C141,'BD Clients'!$B:$B,'BD Clients'!$C:$C))</f>
        <v/>
      </c>
      <c r="F141" s="65" t="str" cm="1">
        <f t="array" ref="F141">IF(E141="","",_xlfn.XLOOKUP(E141,Tableau2[[#All],[Prestation]],Tableau2[[#All],[ID Prest.]]))</f>
        <v/>
      </c>
      <c r="G141" s="61" cm="1">
        <f t="array" ref="G141">INDEX(BD_Prestation_Prix!E:E, MATCH(1, (BD_Prestation_Prix!A:A=F141) * (BD_Prestation_Prix!C:C&lt;=A141) * (BD_Prestation_Prix!C:C=_xlfn.MAXIFS(BD_Prestation_Prix!C:C, BD_Prestation_Prix!A:A, F141, BD_Prestation_Prix!C:C, "&lt;="&amp;A141)), 0))</f>
        <v>0</v>
      </c>
      <c r="I141" s="66" t="str">
        <f t="shared" si="12"/>
        <v/>
      </c>
      <c r="J141" s="62"/>
      <c r="K141" s="65" t="str" cm="1">
        <f t="array" ref="K141">IF(J141="","",_xlfn.XLOOKUP(J141,Tableau3[[#All],[Préstation Suppl.]],Tableau3[[#All],[ID Supl.]],))</f>
        <v/>
      </c>
      <c r="L141" s="61" cm="1">
        <f t="array" ref="L141">INDEX(BD_Prestation_Prix!K:K, MATCH(1, (BD_Prestation_Prix!G:G=K141) * (BD_Prestation_Prix!I:I&lt;=I141) * (BD_Prestation_Prix!I:I=_xlfn.MAXIFS(BD_Prestation_Prix!I:I, BD_Prestation_Prix!G:G,K141, BD_Prestation_Prix!I:I, "&lt;="&amp;I141)), 0))</f>
        <v>0</v>
      </c>
      <c r="O141" s="68">
        <f t="shared" si="13"/>
        <v>0</v>
      </c>
      <c r="P141" s="41" t="str">
        <f t="shared" si="14"/>
        <v/>
      </c>
    </row>
    <row r="142" spans="2:16">
      <c r="B142" s="65" t="str">
        <f>IFERROR(_xlfn.XLOOKUP(C142,'BD Clients'!B:B,'BD Clients'!A:A),"")</f>
        <v/>
      </c>
      <c r="C142" s="39" t="s">
        <v>34</v>
      </c>
      <c r="D142" s="23" t="str">
        <f>IF(C142="","",_xlfn.XLOOKUP(C142,'BD Clients'!$B:$B,'BD Clients'!$C:$C))</f>
        <v/>
      </c>
      <c r="F142" s="65" t="str" cm="1">
        <f t="array" ref="F142">IF(E142="","",_xlfn.XLOOKUP(E142,Tableau2[[#All],[Prestation]],Tableau2[[#All],[ID Prest.]]))</f>
        <v/>
      </c>
      <c r="G142" s="61" cm="1">
        <f t="array" ref="G142">INDEX(BD_Prestation_Prix!E:E, MATCH(1, (BD_Prestation_Prix!A:A=F142) * (BD_Prestation_Prix!C:C&lt;=A142) * (BD_Prestation_Prix!C:C=_xlfn.MAXIFS(BD_Prestation_Prix!C:C, BD_Prestation_Prix!A:A, F142, BD_Prestation_Prix!C:C, "&lt;="&amp;A142)), 0))</f>
        <v>0</v>
      </c>
      <c r="I142" s="66" t="str">
        <f t="shared" si="12"/>
        <v/>
      </c>
      <c r="J142" s="62"/>
      <c r="K142" s="65" t="str" cm="1">
        <f t="array" ref="K142">IF(J142="","",_xlfn.XLOOKUP(J142,Tableau3[[#All],[Préstation Suppl.]],Tableau3[[#All],[ID Supl.]],))</f>
        <v/>
      </c>
      <c r="L142" s="61" cm="1">
        <f t="array" ref="L142">INDEX(BD_Prestation_Prix!K:K, MATCH(1, (BD_Prestation_Prix!G:G=K142) * (BD_Prestation_Prix!I:I&lt;=I142) * (BD_Prestation_Prix!I:I=_xlfn.MAXIFS(BD_Prestation_Prix!I:I, BD_Prestation_Prix!G:G,K142, BD_Prestation_Prix!I:I, "&lt;="&amp;I142)), 0))</f>
        <v>0</v>
      </c>
      <c r="O142" s="68">
        <f t="shared" si="13"/>
        <v>0</v>
      </c>
      <c r="P142" s="41" t="str">
        <f t="shared" si="14"/>
        <v/>
      </c>
    </row>
    <row r="143" spans="2:16">
      <c r="B143" s="65" t="str">
        <f>IFERROR(_xlfn.XLOOKUP(C143,'BD Clients'!B:B,'BD Clients'!A:A),"")</f>
        <v/>
      </c>
      <c r="C143" s="39" t="s">
        <v>34</v>
      </c>
      <c r="D143" s="23" t="str">
        <f>IF(C143="","",_xlfn.XLOOKUP(C143,'BD Clients'!$B:$B,'BD Clients'!$C:$C))</f>
        <v/>
      </c>
      <c r="F143" s="65" t="str" cm="1">
        <f t="array" ref="F143">IF(E143="","",_xlfn.XLOOKUP(E143,Tableau2[[#All],[Prestation]],Tableau2[[#All],[ID Prest.]]))</f>
        <v/>
      </c>
      <c r="G143" s="61" cm="1">
        <f t="array" ref="G143">INDEX(BD_Prestation_Prix!E:E, MATCH(1, (BD_Prestation_Prix!A:A=F143) * (BD_Prestation_Prix!C:C&lt;=A143) * (BD_Prestation_Prix!C:C=_xlfn.MAXIFS(BD_Prestation_Prix!C:C, BD_Prestation_Prix!A:A, F143, BD_Prestation_Prix!C:C, "&lt;="&amp;A143)), 0))</f>
        <v>0</v>
      </c>
      <c r="I143" s="66" t="str">
        <f t="shared" si="12"/>
        <v/>
      </c>
      <c r="J143" s="62"/>
      <c r="K143" s="65" t="str" cm="1">
        <f t="array" ref="K143">IF(J143="","",_xlfn.XLOOKUP(J143,Tableau3[[#All],[Préstation Suppl.]],Tableau3[[#All],[ID Supl.]],))</f>
        <v/>
      </c>
      <c r="L143" s="61" cm="1">
        <f t="array" ref="L143">INDEX(BD_Prestation_Prix!K:K, MATCH(1, (BD_Prestation_Prix!G:G=K143) * (BD_Prestation_Prix!I:I&lt;=I143) * (BD_Prestation_Prix!I:I=_xlfn.MAXIFS(BD_Prestation_Prix!I:I, BD_Prestation_Prix!G:G,K143, BD_Prestation_Prix!I:I, "&lt;="&amp;I143)), 0))</f>
        <v>0</v>
      </c>
      <c r="O143" s="68">
        <f t="shared" si="13"/>
        <v>0</v>
      </c>
      <c r="P143" s="41" t="str">
        <f t="shared" si="14"/>
        <v/>
      </c>
    </row>
    <row r="144" spans="2:16">
      <c r="B144" s="65" t="str">
        <f>IFERROR(_xlfn.XLOOKUP(C144,'BD Clients'!B:B,'BD Clients'!A:A),"")</f>
        <v/>
      </c>
      <c r="C144" s="39" t="s">
        <v>34</v>
      </c>
      <c r="D144" s="23" t="str">
        <f>IF(C144="","",_xlfn.XLOOKUP(C144,'BD Clients'!$B:$B,'BD Clients'!$C:$C))</f>
        <v/>
      </c>
      <c r="F144" s="65" t="str" cm="1">
        <f t="array" ref="F144">IF(E144="","",_xlfn.XLOOKUP(E144,Tableau2[[#All],[Prestation]],Tableau2[[#All],[ID Prest.]]))</f>
        <v/>
      </c>
      <c r="G144" s="61" cm="1">
        <f t="array" ref="G144">INDEX(BD_Prestation_Prix!E:E, MATCH(1, (BD_Prestation_Prix!A:A=F144) * (BD_Prestation_Prix!C:C&lt;=A144) * (BD_Prestation_Prix!C:C=_xlfn.MAXIFS(BD_Prestation_Prix!C:C, BD_Prestation_Prix!A:A, F144, BD_Prestation_Prix!C:C, "&lt;="&amp;A144)), 0))</f>
        <v>0</v>
      </c>
      <c r="I144" s="66" t="str">
        <f t="shared" si="12"/>
        <v/>
      </c>
      <c r="J144" s="62"/>
      <c r="K144" s="65" t="str" cm="1">
        <f t="array" ref="K144">IF(J144="","",_xlfn.XLOOKUP(J144,Tableau3[[#All],[Préstation Suppl.]],Tableau3[[#All],[ID Supl.]],))</f>
        <v/>
      </c>
      <c r="L144" s="61" cm="1">
        <f t="array" ref="L144">INDEX(BD_Prestation_Prix!K:K, MATCH(1, (BD_Prestation_Prix!G:G=K144) * (BD_Prestation_Prix!I:I&lt;=I144) * (BD_Prestation_Prix!I:I=_xlfn.MAXIFS(BD_Prestation_Prix!I:I, BD_Prestation_Prix!G:G,K144, BD_Prestation_Prix!I:I, "&lt;="&amp;I144)), 0))</f>
        <v>0</v>
      </c>
      <c r="O144" s="68">
        <f t="shared" si="13"/>
        <v>0</v>
      </c>
      <c r="P144" s="41" t="str">
        <f t="shared" si="14"/>
        <v/>
      </c>
    </row>
    <row r="145" spans="2:16">
      <c r="B145" s="65" t="str">
        <f>IFERROR(_xlfn.XLOOKUP(C145,'BD Clients'!B:B,'BD Clients'!A:A),"")</f>
        <v/>
      </c>
      <c r="C145" s="39" t="s">
        <v>34</v>
      </c>
      <c r="D145" s="23" t="str">
        <f>IF(C145="","",_xlfn.XLOOKUP(C145,'BD Clients'!$B:$B,'BD Clients'!$C:$C))</f>
        <v/>
      </c>
      <c r="F145" s="65" t="str" cm="1">
        <f t="array" ref="F145">IF(E145="","",_xlfn.XLOOKUP(E145,Tableau2[[#All],[Prestation]],Tableau2[[#All],[ID Prest.]]))</f>
        <v/>
      </c>
      <c r="G145" s="61" cm="1">
        <f t="array" ref="G145">INDEX(BD_Prestation_Prix!E:E, MATCH(1, (BD_Prestation_Prix!A:A=F145) * (BD_Prestation_Prix!C:C&lt;=A145) * (BD_Prestation_Prix!C:C=_xlfn.MAXIFS(BD_Prestation_Prix!C:C, BD_Prestation_Prix!A:A, F145, BD_Prestation_Prix!C:C, "&lt;="&amp;A145)), 0))</f>
        <v>0</v>
      </c>
      <c r="I145" s="66" t="str">
        <f t="shared" si="12"/>
        <v/>
      </c>
      <c r="J145" s="62"/>
      <c r="K145" s="65" t="str" cm="1">
        <f t="array" ref="K145">IF(J145="","",_xlfn.XLOOKUP(J145,Tableau3[[#All],[Préstation Suppl.]],Tableau3[[#All],[ID Supl.]],))</f>
        <v/>
      </c>
      <c r="L145" s="61" cm="1">
        <f t="array" ref="L145">INDEX(BD_Prestation_Prix!K:K, MATCH(1, (BD_Prestation_Prix!G:G=K145) * (BD_Prestation_Prix!I:I&lt;=I145) * (BD_Prestation_Prix!I:I=_xlfn.MAXIFS(BD_Prestation_Prix!I:I, BD_Prestation_Prix!G:G,K145, BD_Prestation_Prix!I:I, "&lt;="&amp;I145)), 0))</f>
        <v>0</v>
      </c>
      <c r="O145" s="68">
        <f t="shared" si="13"/>
        <v>0</v>
      </c>
      <c r="P145" s="41" t="str">
        <f t="shared" si="14"/>
        <v/>
      </c>
    </row>
    <row r="146" spans="2:16">
      <c r="B146" s="65" t="str">
        <f>IFERROR(_xlfn.XLOOKUP(C146,'BD Clients'!B:B,'BD Clients'!A:A),"")</f>
        <v/>
      </c>
      <c r="C146" s="39" t="s">
        <v>34</v>
      </c>
      <c r="D146" s="23" t="str">
        <f>IF(C146="","",_xlfn.XLOOKUP(C146,'BD Clients'!$B:$B,'BD Clients'!$C:$C))</f>
        <v/>
      </c>
      <c r="F146" s="65" t="str" cm="1">
        <f t="array" ref="F146">IF(E146="","",_xlfn.XLOOKUP(E146,Tableau2[[#All],[Prestation]],Tableau2[[#All],[ID Prest.]]))</f>
        <v/>
      </c>
      <c r="G146" s="61" cm="1">
        <f t="array" ref="G146">INDEX(BD_Prestation_Prix!E:E, MATCH(1, (BD_Prestation_Prix!A:A=F146) * (BD_Prestation_Prix!C:C&lt;=A146) * (BD_Prestation_Prix!C:C=_xlfn.MAXIFS(BD_Prestation_Prix!C:C, BD_Prestation_Prix!A:A, F146, BD_Prestation_Prix!C:C, "&lt;="&amp;A146)), 0))</f>
        <v>0</v>
      </c>
      <c r="I146" s="66" t="str">
        <f t="shared" si="12"/>
        <v/>
      </c>
      <c r="J146" s="62"/>
      <c r="K146" s="65" t="str" cm="1">
        <f t="array" ref="K146">IF(J146="","",_xlfn.XLOOKUP(J146,Tableau3[[#All],[Préstation Suppl.]],Tableau3[[#All],[ID Supl.]],))</f>
        <v/>
      </c>
      <c r="L146" s="61" cm="1">
        <f t="array" ref="L146">INDEX(BD_Prestation_Prix!K:K, MATCH(1, (BD_Prestation_Prix!G:G=K146) * (BD_Prestation_Prix!I:I&lt;=I146) * (BD_Prestation_Prix!I:I=_xlfn.MAXIFS(BD_Prestation_Prix!I:I, BD_Prestation_Prix!G:G,K146, BD_Prestation_Prix!I:I, "&lt;="&amp;I146)), 0))</f>
        <v>0</v>
      </c>
      <c r="O146" s="68">
        <f t="shared" si="13"/>
        <v>0</v>
      </c>
      <c r="P146" s="41" t="str">
        <f t="shared" si="14"/>
        <v/>
      </c>
    </row>
    <row r="147" spans="2:16">
      <c r="B147" s="65" t="str">
        <f>IFERROR(_xlfn.XLOOKUP(C147,'BD Clients'!B:B,'BD Clients'!A:A),"")</f>
        <v/>
      </c>
      <c r="C147" s="39" t="s">
        <v>34</v>
      </c>
      <c r="D147" s="23" t="str">
        <f>IF(C147="","",_xlfn.XLOOKUP(C147,'BD Clients'!$B:$B,'BD Clients'!$C:$C))</f>
        <v/>
      </c>
      <c r="F147" s="65" t="str" cm="1">
        <f t="array" ref="F147">IF(E147="","",_xlfn.XLOOKUP(E147,Tableau2[[#All],[Prestation]],Tableau2[[#All],[ID Prest.]]))</f>
        <v/>
      </c>
      <c r="G147" s="61" cm="1">
        <f t="array" ref="G147">INDEX(BD_Prestation_Prix!E:E, MATCH(1, (BD_Prestation_Prix!A:A=F147) * (BD_Prestation_Prix!C:C&lt;=A147) * (BD_Prestation_Prix!C:C=_xlfn.MAXIFS(BD_Prestation_Prix!C:C, BD_Prestation_Prix!A:A, F147, BD_Prestation_Prix!C:C, "&lt;="&amp;A147)), 0))</f>
        <v>0</v>
      </c>
      <c r="I147" s="66" t="str">
        <f t="shared" si="12"/>
        <v/>
      </c>
      <c r="J147" s="62"/>
      <c r="K147" s="65" t="str" cm="1">
        <f t="array" ref="K147">IF(J147="","",_xlfn.XLOOKUP(J147,Tableau3[[#All],[Préstation Suppl.]],Tableau3[[#All],[ID Supl.]],))</f>
        <v/>
      </c>
      <c r="L147" s="61" cm="1">
        <f t="array" ref="L147">INDEX(BD_Prestation_Prix!K:K, MATCH(1, (BD_Prestation_Prix!G:G=K147) * (BD_Prestation_Prix!I:I&lt;=I147) * (BD_Prestation_Prix!I:I=_xlfn.MAXIFS(BD_Prestation_Prix!I:I, BD_Prestation_Prix!G:G,K147, BD_Prestation_Prix!I:I, "&lt;="&amp;I147)), 0))</f>
        <v>0</v>
      </c>
      <c r="O147" s="68">
        <f t="shared" si="13"/>
        <v>0</v>
      </c>
      <c r="P147" s="41" t="str">
        <f t="shared" si="14"/>
        <v/>
      </c>
    </row>
    <row r="148" spans="2:16">
      <c r="B148" s="65" t="str">
        <f>IFERROR(_xlfn.XLOOKUP(C148,'BD Clients'!B:B,'BD Clients'!A:A),"")</f>
        <v/>
      </c>
      <c r="C148" s="39" t="s">
        <v>34</v>
      </c>
      <c r="D148" s="23" t="str">
        <f>IF(C148="","",_xlfn.XLOOKUP(C148,'BD Clients'!$B:$B,'BD Clients'!$C:$C))</f>
        <v/>
      </c>
      <c r="F148" s="65" t="str" cm="1">
        <f t="array" ref="F148">IF(E148="","",_xlfn.XLOOKUP(E148,Tableau2[[#All],[Prestation]],Tableau2[[#All],[ID Prest.]]))</f>
        <v/>
      </c>
      <c r="G148" s="61" cm="1">
        <f t="array" ref="G148">INDEX(BD_Prestation_Prix!E:E, MATCH(1, (BD_Prestation_Prix!A:A=F148) * (BD_Prestation_Prix!C:C&lt;=A148) * (BD_Prestation_Prix!C:C=_xlfn.MAXIFS(BD_Prestation_Prix!C:C, BD_Prestation_Prix!A:A, F148, BD_Prestation_Prix!C:C, "&lt;="&amp;A148)), 0))</f>
        <v>0</v>
      </c>
      <c r="I148" s="66" t="str">
        <f t="shared" si="12"/>
        <v/>
      </c>
      <c r="J148" s="62"/>
      <c r="K148" s="65" t="str" cm="1">
        <f t="array" ref="K148">IF(J148="","",_xlfn.XLOOKUP(J148,Tableau3[[#All],[Préstation Suppl.]],Tableau3[[#All],[ID Supl.]],))</f>
        <v/>
      </c>
      <c r="L148" s="61" cm="1">
        <f t="array" ref="L148">INDEX(BD_Prestation_Prix!K:K, MATCH(1, (BD_Prestation_Prix!G:G=K148) * (BD_Prestation_Prix!I:I&lt;=I148) * (BD_Prestation_Prix!I:I=_xlfn.MAXIFS(BD_Prestation_Prix!I:I, BD_Prestation_Prix!G:G,K148, BD_Prestation_Prix!I:I, "&lt;="&amp;I148)), 0))</f>
        <v>0</v>
      </c>
      <c r="O148" s="68">
        <f t="shared" si="13"/>
        <v>0</v>
      </c>
      <c r="P148" s="41" t="str">
        <f t="shared" si="14"/>
        <v/>
      </c>
    </row>
    <row r="149" spans="2:16">
      <c r="B149" s="65" t="str">
        <f>IFERROR(_xlfn.XLOOKUP(C149,'BD Clients'!B:B,'BD Clients'!A:A),"")</f>
        <v/>
      </c>
      <c r="C149" s="39" t="s">
        <v>34</v>
      </c>
      <c r="D149" s="23" t="str">
        <f>IF(C149="","",_xlfn.XLOOKUP(C149,'BD Clients'!$B:$B,'BD Clients'!$C:$C))</f>
        <v/>
      </c>
      <c r="F149" s="65" t="str" cm="1">
        <f t="array" ref="F149">IF(E149="","",_xlfn.XLOOKUP(E149,Tableau2[[#All],[Prestation]],Tableau2[[#All],[ID Prest.]]))</f>
        <v/>
      </c>
      <c r="G149" s="61" cm="1">
        <f t="array" ref="G149">INDEX(BD_Prestation_Prix!E:E, MATCH(1, (BD_Prestation_Prix!A:A=F149) * (BD_Prestation_Prix!C:C&lt;=A149) * (BD_Prestation_Prix!C:C=_xlfn.MAXIFS(BD_Prestation_Prix!C:C, BD_Prestation_Prix!A:A, F149, BD_Prestation_Prix!C:C, "&lt;="&amp;A149)), 0))</f>
        <v>0</v>
      </c>
      <c r="I149" s="66" t="str">
        <f t="shared" si="12"/>
        <v/>
      </c>
      <c r="J149" s="62"/>
      <c r="K149" s="65" t="str" cm="1">
        <f t="array" ref="K149">IF(J149="","",_xlfn.XLOOKUP(J149,Tableau3[[#All],[Préstation Suppl.]],Tableau3[[#All],[ID Supl.]],))</f>
        <v/>
      </c>
      <c r="L149" s="61" cm="1">
        <f t="array" ref="L149">INDEX(BD_Prestation_Prix!K:K, MATCH(1, (BD_Prestation_Prix!G:G=K149) * (BD_Prestation_Prix!I:I&lt;=I149) * (BD_Prestation_Prix!I:I=_xlfn.MAXIFS(BD_Prestation_Prix!I:I, BD_Prestation_Prix!G:G,K149, BD_Prestation_Prix!I:I, "&lt;="&amp;I149)), 0))</f>
        <v>0</v>
      </c>
      <c r="O149" s="68">
        <f t="shared" si="13"/>
        <v>0</v>
      </c>
      <c r="P149" s="41" t="str">
        <f t="shared" si="14"/>
        <v/>
      </c>
    </row>
    <row r="150" spans="2:16">
      <c r="B150" s="65" t="str">
        <f>IFERROR(_xlfn.XLOOKUP(C150,'BD Clients'!B:B,'BD Clients'!A:A),"")</f>
        <v/>
      </c>
      <c r="D150" s="23" t="str">
        <f>IF(C150="","",_xlfn.XLOOKUP(C150,'BD Clients'!$B:$B,'BD Clients'!$C:$C))</f>
        <v/>
      </c>
      <c r="F150" s="65" t="str" cm="1">
        <f t="array" ref="F150">IF(E150="","",_xlfn.XLOOKUP(E150,Tableau2[[#All],[Prestation]],Tableau2[[#All],[ID Prest.]]))</f>
        <v/>
      </c>
      <c r="G150" s="61" cm="1">
        <f t="array" ref="G150">INDEX(BD_Prestation_Prix!E:E, MATCH(1, (BD_Prestation_Prix!A:A=F150) * (BD_Prestation_Prix!C:C&lt;=A150) * (BD_Prestation_Prix!C:C=_xlfn.MAXIFS(BD_Prestation_Prix!C:C, BD_Prestation_Prix!A:A, F150, BD_Prestation_Prix!C:C, "&lt;="&amp;A150)), 0))</f>
        <v>0</v>
      </c>
      <c r="I150" s="66" t="str">
        <f t="shared" si="12"/>
        <v/>
      </c>
      <c r="J150" s="62"/>
      <c r="K150" s="65" t="str" cm="1">
        <f t="array" ref="K150">IF(J150="","",_xlfn.XLOOKUP(J150,Tableau3[[#All],[Préstation Suppl.]],Tableau3[[#All],[ID Supl.]],))</f>
        <v/>
      </c>
      <c r="L150" s="61" cm="1">
        <f t="array" ref="L150">INDEX(BD_Prestation_Prix!K:K, MATCH(1, (BD_Prestation_Prix!G:G=K150) * (BD_Prestation_Prix!I:I&lt;=I150) * (BD_Prestation_Prix!I:I=_xlfn.MAXIFS(BD_Prestation_Prix!I:I, BD_Prestation_Prix!G:G,K150, BD_Prestation_Prix!I:I, "&lt;="&amp;I150)), 0))</f>
        <v>0</v>
      </c>
      <c r="O150" s="68">
        <f t="shared" si="13"/>
        <v>0</v>
      </c>
      <c r="P150" s="41" t="str">
        <f t="shared" si="14"/>
        <v/>
      </c>
    </row>
    <row r="151" spans="2:16">
      <c r="G151" s="61" cm="1">
        <f t="array" ref="G151">INDEX(BD_Prestation_Prix!E:E, MATCH(1, (BD_Prestation_Prix!A:A=F151) * (BD_Prestation_Prix!C:C&lt;=A151) * (BD_Prestation_Prix!C:C=_xlfn.MAXIFS(BD_Prestation_Prix!C:C, BD_Prestation_Prix!A:A, F151, BD_Prestation_Prix!C:C, "&lt;="&amp;A151)), 0))</f>
        <v>0</v>
      </c>
      <c r="J151" s="62"/>
      <c r="K151" s="65" t="str" cm="1">
        <f t="array" ref="K151">IF(J151="","",_xlfn.XLOOKUP(J151,Tableau3[[#All],[Préstation Suppl.]],Tableau3[[#All],[ID Supl.]],))</f>
        <v/>
      </c>
    </row>
    <row r="152" spans="2:16">
      <c r="G152" s="61" cm="1">
        <f t="array" ref="G152">INDEX(BD_Prestation_Prix!E:E, MATCH(1, (BD_Prestation_Prix!A:A=F152) * (BD_Prestation_Prix!C:C&lt;=A152) * (BD_Prestation_Prix!C:C=_xlfn.MAXIFS(BD_Prestation_Prix!C:C, BD_Prestation_Prix!A:A, F152, BD_Prestation_Prix!C:C, "&lt;="&amp;A152)), 0))</f>
        <v>0</v>
      </c>
      <c r="J152" s="62"/>
      <c r="K152" s="65" t="str" cm="1">
        <f t="array" ref="K152">IF(J152="","",_xlfn.XLOOKUP(J152,Tableau3[[#All],[Préstation Suppl.]],Tableau3[[#All],[ID Supl.]],))</f>
        <v/>
      </c>
    </row>
    <row r="153" spans="2:16">
      <c r="G153" s="61" cm="1">
        <f t="array" ref="G153">INDEX(BD_Prestation_Prix!E:E, MATCH(1, (BD_Prestation_Prix!A:A=F153) * (BD_Prestation_Prix!C:C&lt;=A153) * (BD_Prestation_Prix!C:C=_xlfn.MAXIFS(BD_Prestation_Prix!C:C, BD_Prestation_Prix!A:A, F153, BD_Prestation_Prix!C:C, "&lt;="&amp;A153)), 0))</f>
        <v>0</v>
      </c>
      <c r="J153" s="62"/>
      <c r="K153" s="65" t="str" cm="1">
        <f t="array" ref="K153">IF(J153="","",_xlfn.XLOOKUP(J153,Tableau3[[#All],[Préstation Suppl.]],Tableau3[[#All],[ID Supl.]],))</f>
        <v/>
      </c>
    </row>
    <row r="154" spans="2:16">
      <c r="G154" s="61" cm="1">
        <f t="array" ref="G154">INDEX(BD_Prestation_Prix!E:E, MATCH(1, (BD_Prestation_Prix!A:A=F154) * (BD_Prestation_Prix!C:C&lt;=A154) * (BD_Prestation_Prix!C:C=_xlfn.MAXIFS(BD_Prestation_Prix!C:C, BD_Prestation_Prix!A:A, F154, BD_Prestation_Prix!C:C, "&lt;="&amp;A154)), 0))</f>
        <v>0</v>
      </c>
      <c r="J154" s="62"/>
      <c r="K154" s="65" t="str" cm="1">
        <f t="array" ref="K154">IF(J154="","",_xlfn.XLOOKUP(J154,Tableau3[[#All],[Préstation Suppl.]],Tableau3[[#All],[ID Supl.]],))</f>
        <v/>
      </c>
    </row>
    <row r="155" spans="2:16">
      <c r="G155" s="61" cm="1">
        <f t="array" ref="G155">INDEX(BD_Prestation_Prix!E:E, MATCH(1, (BD_Prestation_Prix!A:A=F155) * (BD_Prestation_Prix!C:C&lt;=A155) * (BD_Prestation_Prix!C:C=_xlfn.MAXIFS(BD_Prestation_Prix!C:C, BD_Prestation_Prix!A:A, F155, BD_Prestation_Prix!C:C, "&lt;="&amp;A155)), 0))</f>
        <v>0</v>
      </c>
      <c r="J155" s="62"/>
      <c r="K155" s="65" t="str" cm="1">
        <f t="array" ref="K155">IF(J155="","",_xlfn.XLOOKUP(J155,Tableau3[[#All],[Préstation Suppl.]],Tableau3[[#All],[ID Supl.]],))</f>
        <v/>
      </c>
    </row>
    <row r="156" spans="2:16">
      <c r="G156" s="61" cm="1">
        <f t="array" ref="G156">INDEX(BD_Prestation_Prix!E:E, MATCH(1, (BD_Prestation_Prix!A:A=F156) * (BD_Prestation_Prix!C:C&lt;=A156) * (BD_Prestation_Prix!C:C=_xlfn.MAXIFS(BD_Prestation_Prix!C:C, BD_Prestation_Prix!A:A, F156, BD_Prestation_Prix!C:C, "&lt;="&amp;A156)), 0))</f>
        <v>0</v>
      </c>
      <c r="J156" s="62"/>
      <c r="K156" s="65" t="str" cm="1">
        <f t="array" ref="K156">IF(J156="","",_xlfn.XLOOKUP(J156,Tableau3[[#All],[Préstation Suppl.]],Tableau3[[#All],[ID Supl.]],))</f>
        <v/>
      </c>
    </row>
    <row r="157" spans="2:16">
      <c r="G157" s="61" cm="1">
        <f t="array" ref="G157">INDEX(BD_Prestation_Prix!E:E, MATCH(1, (BD_Prestation_Prix!A:A=F157) * (BD_Prestation_Prix!C:C&lt;=A157) * (BD_Prestation_Prix!C:C=_xlfn.MAXIFS(BD_Prestation_Prix!C:C, BD_Prestation_Prix!A:A, F157, BD_Prestation_Prix!C:C, "&lt;="&amp;A157)), 0))</f>
        <v>0</v>
      </c>
      <c r="J157" s="62"/>
      <c r="K157" s="65" t="str" cm="1">
        <f t="array" ref="K157">IF(J157="","",_xlfn.XLOOKUP(J157,Tableau3[[#All],[Préstation Suppl.]],Tableau3[[#All],[ID Supl.]],))</f>
        <v/>
      </c>
    </row>
    <row r="158" spans="2:16">
      <c r="G158" s="61" cm="1">
        <f t="array" ref="G158">INDEX(BD_Prestation_Prix!E:E, MATCH(1, (BD_Prestation_Prix!A:A=F158) * (BD_Prestation_Prix!C:C&lt;=A158) * (BD_Prestation_Prix!C:C=_xlfn.MAXIFS(BD_Prestation_Prix!C:C, BD_Prestation_Prix!A:A, F158, BD_Prestation_Prix!C:C, "&lt;="&amp;A158)), 0))</f>
        <v>0</v>
      </c>
      <c r="J158" s="62"/>
      <c r="K158" s="65" t="str" cm="1">
        <f t="array" ref="K158">IF(J158="","",_xlfn.XLOOKUP(J158,Tableau3[[#All],[Préstation Suppl.]],Tableau3[[#All],[ID Supl.]],))</f>
        <v/>
      </c>
    </row>
    <row r="159" spans="2:16">
      <c r="G159" s="61" cm="1">
        <f t="array" ref="G159">INDEX(BD_Prestation_Prix!E:E, MATCH(1, (BD_Prestation_Prix!A:A=F159) * (BD_Prestation_Prix!C:C&lt;=A159) * (BD_Prestation_Prix!C:C=_xlfn.MAXIFS(BD_Prestation_Prix!C:C, BD_Prestation_Prix!A:A, F159, BD_Prestation_Prix!C:C, "&lt;="&amp;A159)), 0))</f>
        <v>0</v>
      </c>
      <c r="J159" s="62"/>
      <c r="K159" s="65" t="str" cm="1">
        <f t="array" ref="K159">IF(J159="","",_xlfn.XLOOKUP(J159,Tableau3[[#All],[Préstation Suppl.]],Tableau3[[#All],[ID Supl.]],))</f>
        <v/>
      </c>
    </row>
    <row r="160" spans="2:16">
      <c r="G160" s="61" cm="1">
        <f t="array" ref="G160">INDEX(BD_Prestation_Prix!E:E, MATCH(1, (BD_Prestation_Prix!A:A=F160) * (BD_Prestation_Prix!C:C&lt;=A160) * (BD_Prestation_Prix!C:C=_xlfn.MAXIFS(BD_Prestation_Prix!C:C, BD_Prestation_Prix!A:A, F160, BD_Prestation_Prix!C:C, "&lt;="&amp;A160)), 0))</f>
        <v>0</v>
      </c>
      <c r="J160" s="62"/>
      <c r="K160" s="65" t="str" cm="1">
        <f t="array" ref="K160">IF(J160="","",_xlfn.XLOOKUP(J160,Tableau3[[#All],[Préstation Suppl.]],Tableau3[[#All],[ID Supl.]],))</f>
        <v/>
      </c>
    </row>
    <row r="161" spans="7:11">
      <c r="G161" s="61" cm="1">
        <f t="array" ref="G161">INDEX(BD_Prestation_Prix!E:E, MATCH(1, (BD_Prestation_Prix!A:A=F161) * (BD_Prestation_Prix!C:C&lt;=A161) * (BD_Prestation_Prix!C:C=_xlfn.MAXIFS(BD_Prestation_Prix!C:C, BD_Prestation_Prix!A:A, F161, BD_Prestation_Prix!C:C, "&lt;="&amp;A161)), 0))</f>
        <v>0</v>
      </c>
      <c r="J161" s="62"/>
      <c r="K161" s="65" t="str" cm="1">
        <f t="array" ref="K161">IF(J161="","",_xlfn.XLOOKUP(J161,Tableau3[[#All],[Préstation Suppl.]],Tableau3[[#All],[ID Supl.]],))</f>
        <v/>
      </c>
    </row>
    <row r="162" spans="7:11">
      <c r="G162" s="61" cm="1">
        <f t="array" ref="G162">INDEX(BD_Prestation_Prix!E:E, MATCH(1, (BD_Prestation_Prix!A:A=F162) * (BD_Prestation_Prix!C:C&lt;=A162) * (BD_Prestation_Prix!C:C=_xlfn.MAXIFS(BD_Prestation_Prix!C:C, BD_Prestation_Prix!A:A, F162, BD_Prestation_Prix!C:C, "&lt;="&amp;A162)), 0))</f>
        <v>0</v>
      </c>
      <c r="J162" s="62"/>
      <c r="K162" s="65" t="str" cm="1">
        <f t="array" ref="K162">IF(J162="","",_xlfn.XLOOKUP(J162,Tableau3[[#All],[Préstation Suppl.]],Tableau3[[#All],[ID Supl.]],))</f>
        <v/>
      </c>
    </row>
    <row r="163" spans="7:11">
      <c r="G163" s="61" cm="1">
        <f t="array" ref="G163">INDEX(BD_Prestation_Prix!E:E, MATCH(1, (BD_Prestation_Prix!A:A=F163) * (BD_Prestation_Prix!C:C&lt;=A163) * (BD_Prestation_Prix!C:C=_xlfn.MAXIFS(BD_Prestation_Prix!C:C, BD_Prestation_Prix!A:A, F163, BD_Prestation_Prix!C:C, "&lt;="&amp;A163)), 0))</f>
        <v>0</v>
      </c>
      <c r="J163" s="62"/>
      <c r="K163" s="65" t="str" cm="1">
        <f t="array" ref="K163">IF(J163="","",_xlfn.XLOOKUP(J163,Tableau3[[#All],[Préstation Suppl.]],Tableau3[[#All],[ID Supl.]],))</f>
        <v/>
      </c>
    </row>
    <row r="164" spans="7:11">
      <c r="G164" s="61" cm="1">
        <f t="array" ref="G164">INDEX(BD_Prestation_Prix!E:E, MATCH(1, (BD_Prestation_Prix!A:A=F164) * (BD_Prestation_Prix!C:C&lt;=A164) * (BD_Prestation_Prix!C:C=_xlfn.MAXIFS(BD_Prestation_Prix!C:C, BD_Prestation_Prix!A:A, F164, BD_Prestation_Prix!C:C, "&lt;="&amp;A164)), 0))</f>
        <v>0</v>
      </c>
      <c r="J164" s="62"/>
      <c r="K164" s="65" t="str" cm="1">
        <f t="array" ref="K164">IF(J164="","",_xlfn.XLOOKUP(J164,Tableau3[[#All],[Préstation Suppl.]],Tableau3[[#All],[ID Supl.]],))</f>
        <v/>
      </c>
    </row>
    <row r="165" spans="7:11">
      <c r="G165" s="61" cm="1">
        <f t="array" ref="G165">INDEX(BD_Prestation_Prix!E:E, MATCH(1, (BD_Prestation_Prix!A:A=F165) * (BD_Prestation_Prix!C:C&lt;=A165) * (BD_Prestation_Prix!C:C=_xlfn.MAXIFS(BD_Prestation_Prix!C:C, BD_Prestation_Prix!A:A, F165, BD_Prestation_Prix!C:C, "&lt;="&amp;A165)), 0))</f>
        <v>0</v>
      </c>
      <c r="J165" s="62"/>
      <c r="K165" s="65" t="str" cm="1">
        <f t="array" ref="K165">IF(J165="","",_xlfn.XLOOKUP(J165,Tableau3[[#All],[Préstation Suppl.]],Tableau3[[#All],[ID Supl.]],))</f>
        <v/>
      </c>
    </row>
    <row r="166" spans="7:11">
      <c r="G166" s="61" cm="1">
        <f t="array" ref="G166">INDEX(BD_Prestation_Prix!E:E, MATCH(1, (BD_Prestation_Prix!A:A=F166) * (BD_Prestation_Prix!C:C&lt;=A166) * (BD_Prestation_Prix!C:C=_xlfn.MAXIFS(BD_Prestation_Prix!C:C, BD_Prestation_Prix!A:A, F166, BD_Prestation_Prix!C:C, "&lt;="&amp;A166)), 0))</f>
        <v>0</v>
      </c>
      <c r="J166" s="62"/>
      <c r="K166" s="65" t="str" cm="1">
        <f t="array" ref="K166">IF(J166="","",_xlfn.XLOOKUP(J166,Tableau3[[#All],[Préstation Suppl.]],Tableau3[[#All],[ID Supl.]],))</f>
        <v/>
      </c>
    </row>
    <row r="167" spans="7:11">
      <c r="G167" s="61" cm="1">
        <f t="array" ref="G167">INDEX(BD_Prestation_Prix!E:E, MATCH(1, (BD_Prestation_Prix!A:A=F167) * (BD_Prestation_Prix!C:C&lt;=A167) * (BD_Prestation_Prix!C:C=_xlfn.MAXIFS(BD_Prestation_Prix!C:C, BD_Prestation_Prix!A:A, F167, BD_Prestation_Prix!C:C, "&lt;="&amp;A167)), 0))</f>
        <v>0</v>
      </c>
      <c r="J167" s="62"/>
      <c r="K167" s="65" t="str" cm="1">
        <f t="array" ref="K167">IF(J167="","",_xlfn.XLOOKUP(J167,Tableau3[[#All],[Préstation Suppl.]],Tableau3[[#All],[ID Supl.]],))</f>
        <v/>
      </c>
    </row>
    <row r="168" spans="7:11">
      <c r="G168" s="61" cm="1">
        <f t="array" ref="G168">INDEX(BD_Prestation_Prix!E:E, MATCH(1, (BD_Prestation_Prix!A:A=F168) * (BD_Prestation_Prix!C:C&lt;=A168) * (BD_Prestation_Prix!C:C=_xlfn.MAXIFS(BD_Prestation_Prix!C:C, BD_Prestation_Prix!A:A, F168, BD_Prestation_Prix!C:C, "&lt;="&amp;A168)), 0))</f>
        <v>0</v>
      </c>
      <c r="J168" s="62"/>
      <c r="K168" s="65" t="str" cm="1">
        <f t="array" ref="K168">IF(J168="","",_xlfn.XLOOKUP(J168,Tableau3[[#All],[Préstation Suppl.]],Tableau3[[#All],[ID Supl.]],))</f>
        <v/>
      </c>
    </row>
    <row r="169" spans="7:11">
      <c r="G169" s="61" cm="1">
        <f t="array" ref="G169">INDEX(BD_Prestation_Prix!E:E, MATCH(1, (BD_Prestation_Prix!A:A=F169) * (BD_Prestation_Prix!C:C&lt;=A169) * (BD_Prestation_Prix!C:C=_xlfn.MAXIFS(BD_Prestation_Prix!C:C, BD_Prestation_Prix!A:A, F169, BD_Prestation_Prix!C:C, "&lt;="&amp;A169)), 0))</f>
        <v>0</v>
      </c>
      <c r="J169" s="62"/>
      <c r="K169" s="65" t="str" cm="1">
        <f t="array" ref="K169">IF(J169="","",_xlfn.XLOOKUP(J169,Tableau3[[#All],[Préstation Suppl.]],Tableau3[[#All],[ID Supl.]],))</f>
        <v/>
      </c>
    </row>
    <row r="170" spans="7:11">
      <c r="G170" s="61" cm="1">
        <f t="array" ref="G170">INDEX(BD_Prestation_Prix!E:E, MATCH(1, (BD_Prestation_Prix!A:A=F170) * (BD_Prestation_Prix!C:C&lt;=A170) * (BD_Prestation_Prix!C:C=_xlfn.MAXIFS(BD_Prestation_Prix!C:C, BD_Prestation_Prix!A:A, F170, BD_Prestation_Prix!C:C, "&lt;="&amp;A170)), 0))</f>
        <v>0</v>
      </c>
      <c r="J170" s="62"/>
      <c r="K170" s="65" t="str" cm="1">
        <f t="array" ref="K170">IF(J170="","",_xlfn.XLOOKUP(J170,Tableau3[[#All],[Préstation Suppl.]],Tableau3[[#All],[ID Supl.]],))</f>
        <v/>
      </c>
    </row>
    <row r="171" spans="7:11">
      <c r="G171" s="61" cm="1">
        <f t="array" ref="G171">INDEX(BD_Prestation_Prix!E:E, MATCH(1, (BD_Prestation_Prix!A:A=F171) * (BD_Prestation_Prix!C:C&lt;=A171) * (BD_Prestation_Prix!C:C=_xlfn.MAXIFS(BD_Prestation_Prix!C:C, BD_Prestation_Prix!A:A, F171, BD_Prestation_Prix!C:C, "&lt;="&amp;A171)), 0))</f>
        <v>0</v>
      </c>
      <c r="J171" s="62"/>
      <c r="K171" s="65" t="str" cm="1">
        <f t="array" ref="K171">IF(J171="","",_xlfn.XLOOKUP(J171,Tableau3[[#All],[Préstation Suppl.]],Tableau3[[#All],[ID Supl.]],))</f>
        <v/>
      </c>
    </row>
    <row r="172" spans="7:11">
      <c r="G172" s="61" cm="1">
        <f t="array" ref="G172">INDEX(BD_Prestation_Prix!E:E, MATCH(1, (BD_Prestation_Prix!A:A=F172) * (BD_Prestation_Prix!C:C&lt;=A172) * (BD_Prestation_Prix!C:C=_xlfn.MAXIFS(BD_Prestation_Prix!C:C, BD_Prestation_Prix!A:A, F172, BD_Prestation_Prix!C:C, "&lt;="&amp;A172)), 0))</f>
        <v>0</v>
      </c>
      <c r="J172" s="62"/>
      <c r="K172" s="65" t="str" cm="1">
        <f t="array" ref="K172">IF(J172="","",_xlfn.XLOOKUP(J172,Tableau3[[#All],[Préstation Suppl.]],Tableau3[[#All],[ID Supl.]],))</f>
        <v/>
      </c>
    </row>
    <row r="173" spans="7:11">
      <c r="G173" s="61" cm="1">
        <f t="array" ref="G173">INDEX(BD_Prestation_Prix!E:E, MATCH(1, (BD_Prestation_Prix!A:A=F173) * (BD_Prestation_Prix!C:C&lt;=A173) * (BD_Prestation_Prix!C:C=_xlfn.MAXIFS(BD_Prestation_Prix!C:C, BD_Prestation_Prix!A:A, F173, BD_Prestation_Prix!C:C, "&lt;="&amp;A173)), 0))</f>
        <v>0</v>
      </c>
      <c r="J173" s="62"/>
      <c r="K173" s="65" t="str" cm="1">
        <f t="array" ref="K173">IF(J173="","",_xlfn.XLOOKUP(J173,Tableau3[[#All],[Préstation Suppl.]],Tableau3[[#All],[ID Supl.]],))</f>
        <v/>
      </c>
    </row>
    <row r="174" spans="7:11">
      <c r="G174" s="61" cm="1">
        <f t="array" ref="G174">INDEX(BD_Prestation_Prix!E:E, MATCH(1, (BD_Prestation_Prix!A:A=F174) * (BD_Prestation_Prix!C:C&lt;=A174) * (BD_Prestation_Prix!C:C=_xlfn.MAXIFS(BD_Prestation_Prix!C:C, BD_Prestation_Prix!A:A, F174, BD_Prestation_Prix!C:C, "&lt;="&amp;A174)), 0))</f>
        <v>0</v>
      </c>
      <c r="J174" s="62"/>
      <c r="K174" s="65" t="str" cm="1">
        <f t="array" ref="K174">IF(J174="","",_xlfn.XLOOKUP(J174,Tableau3[[#All],[Préstation Suppl.]],Tableau3[[#All],[ID Supl.]],))</f>
        <v/>
      </c>
    </row>
    <row r="175" spans="7:11">
      <c r="G175" s="61" cm="1">
        <f t="array" ref="G175">INDEX(BD_Prestation_Prix!E:E, MATCH(1, (BD_Prestation_Prix!A:A=F175) * (BD_Prestation_Prix!C:C&lt;=A175) * (BD_Prestation_Prix!C:C=_xlfn.MAXIFS(BD_Prestation_Prix!C:C, BD_Prestation_Prix!A:A, F175, BD_Prestation_Prix!C:C, "&lt;="&amp;A175)), 0))</f>
        <v>0</v>
      </c>
      <c r="J175" s="62"/>
      <c r="K175" s="65" t="str" cm="1">
        <f t="array" ref="K175">IF(J175="","",_xlfn.XLOOKUP(J175,Tableau3[[#All],[Préstation Suppl.]],Tableau3[[#All],[ID Supl.]],))</f>
        <v/>
      </c>
    </row>
    <row r="176" spans="7:11">
      <c r="G176" s="61" cm="1">
        <f t="array" ref="G176">INDEX(BD_Prestation_Prix!E:E, MATCH(1, (BD_Prestation_Prix!A:A=F176) * (BD_Prestation_Prix!C:C&lt;=A176) * (BD_Prestation_Prix!C:C=_xlfn.MAXIFS(BD_Prestation_Prix!C:C, BD_Prestation_Prix!A:A, F176, BD_Prestation_Prix!C:C, "&lt;="&amp;A176)), 0))</f>
        <v>0</v>
      </c>
      <c r="J176" s="62"/>
      <c r="K176" s="65" t="str" cm="1">
        <f t="array" ref="K176">IF(J176="","",_xlfn.XLOOKUP(J176,Tableau3[[#All],[Préstation Suppl.]],Tableau3[[#All],[ID Supl.]],))</f>
        <v/>
      </c>
    </row>
    <row r="177" spans="7:11">
      <c r="G177" s="61" cm="1">
        <f t="array" ref="G177">INDEX(BD_Prestation_Prix!E:E, MATCH(1, (BD_Prestation_Prix!A:A=F177) * (BD_Prestation_Prix!C:C&lt;=A177) * (BD_Prestation_Prix!C:C=_xlfn.MAXIFS(BD_Prestation_Prix!C:C, BD_Prestation_Prix!A:A, F177, BD_Prestation_Prix!C:C, "&lt;="&amp;A177)), 0))</f>
        <v>0</v>
      </c>
      <c r="J177" s="62"/>
      <c r="K177" s="65" t="str" cm="1">
        <f t="array" ref="K177">IF(J177="","",_xlfn.XLOOKUP(J177,Tableau3[[#All],[Préstation Suppl.]],Tableau3[[#All],[ID Supl.]],))</f>
        <v/>
      </c>
    </row>
    <row r="178" spans="7:11">
      <c r="G178" s="61" cm="1">
        <f t="array" ref="G178">INDEX(BD_Prestation_Prix!E:E, MATCH(1, (BD_Prestation_Prix!A:A=F178) * (BD_Prestation_Prix!C:C&lt;=A178) * (BD_Prestation_Prix!C:C=_xlfn.MAXIFS(BD_Prestation_Prix!C:C, BD_Prestation_Prix!A:A, F178, BD_Prestation_Prix!C:C, "&lt;="&amp;A178)), 0))</f>
        <v>0</v>
      </c>
      <c r="J178" s="62"/>
      <c r="K178" s="65" t="str" cm="1">
        <f t="array" ref="K178">IF(J178="","",_xlfn.XLOOKUP(J178,Tableau3[[#All],[Préstation Suppl.]],Tableau3[[#All],[ID Supl.]],))</f>
        <v/>
      </c>
    </row>
    <row r="179" spans="7:11">
      <c r="G179" s="61" cm="1">
        <f t="array" ref="G179">INDEX(BD_Prestation_Prix!E:E, MATCH(1, (BD_Prestation_Prix!A:A=F179) * (BD_Prestation_Prix!C:C&lt;=A179) * (BD_Prestation_Prix!C:C=_xlfn.MAXIFS(BD_Prestation_Prix!C:C, BD_Prestation_Prix!A:A, F179, BD_Prestation_Prix!C:C, "&lt;="&amp;A179)), 0))</f>
        <v>0</v>
      </c>
      <c r="J179" s="62"/>
      <c r="K179" s="65" t="str" cm="1">
        <f t="array" ref="K179">IF(J179="","",_xlfn.XLOOKUP(J179,Tableau3[[#All],[Préstation Suppl.]],Tableau3[[#All],[ID Supl.]],))</f>
        <v/>
      </c>
    </row>
    <row r="180" spans="7:11">
      <c r="G180" s="61" cm="1">
        <f t="array" ref="G180">INDEX(BD_Prestation_Prix!E:E, MATCH(1, (BD_Prestation_Prix!A:A=F180) * (BD_Prestation_Prix!C:C&lt;=A180) * (BD_Prestation_Prix!C:C=_xlfn.MAXIFS(BD_Prestation_Prix!C:C, BD_Prestation_Prix!A:A, F180, BD_Prestation_Prix!C:C, "&lt;="&amp;A180)), 0))</f>
        <v>0</v>
      </c>
      <c r="J180" s="62"/>
      <c r="K180" s="65" t="str" cm="1">
        <f t="array" ref="K180">IF(J180="","",_xlfn.XLOOKUP(J180,Tableau3[[#All],[Préstation Suppl.]],Tableau3[[#All],[ID Supl.]],))</f>
        <v/>
      </c>
    </row>
    <row r="181" spans="7:11">
      <c r="G181" s="61" cm="1">
        <f t="array" ref="G181">INDEX(BD_Prestation_Prix!E:E, MATCH(1, (BD_Prestation_Prix!A:A=F181) * (BD_Prestation_Prix!C:C&lt;=A181) * (BD_Prestation_Prix!C:C=_xlfn.MAXIFS(BD_Prestation_Prix!C:C, BD_Prestation_Prix!A:A, F181, BD_Prestation_Prix!C:C, "&lt;="&amp;A181)), 0))</f>
        <v>0</v>
      </c>
      <c r="J181" s="62"/>
      <c r="K181" s="65" t="str" cm="1">
        <f t="array" ref="K181">IF(J181="","",_xlfn.XLOOKUP(J181,Tableau3[[#All],[Préstation Suppl.]],Tableau3[[#All],[ID Supl.]],))</f>
        <v/>
      </c>
    </row>
    <row r="182" spans="7:11">
      <c r="G182" s="61" cm="1">
        <f t="array" ref="G182">INDEX(BD_Prestation_Prix!E:E, MATCH(1, (BD_Prestation_Prix!A:A=F182) * (BD_Prestation_Prix!C:C&lt;=A182) * (BD_Prestation_Prix!C:C=_xlfn.MAXIFS(BD_Prestation_Prix!C:C, BD_Prestation_Prix!A:A, F182, BD_Prestation_Prix!C:C, "&lt;="&amp;A182)), 0))</f>
        <v>0</v>
      </c>
      <c r="J182" s="62"/>
      <c r="K182" s="65" t="str" cm="1">
        <f t="array" ref="K182">IF(J182="","",_xlfn.XLOOKUP(J182,Tableau3[[#All],[Préstation Suppl.]],Tableau3[[#All],[ID Supl.]],))</f>
        <v/>
      </c>
    </row>
    <row r="183" spans="7:11">
      <c r="G183" s="61" cm="1">
        <f t="array" ref="G183">INDEX(BD_Prestation_Prix!E:E, MATCH(1, (BD_Prestation_Prix!A:A=F183) * (BD_Prestation_Prix!C:C&lt;=A183) * (BD_Prestation_Prix!C:C=_xlfn.MAXIFS(BD_Prestation_Prix!C:C, BD_Prestation_Prix!A:A, F183, BD_Prestation_Prix!C:C, "&lt;="&amp;A183)), 0))</f>
        <v>0</v>
      </c>
      <c r="J183" s="62"/>
      <c r="K183" s="65" t="str" cm="1">
        <f t="array" ref="K183">IF(J183="","",_xlfn.XLOOKUP(J183,Tableau3[[#All],[Préstation Suppl.]],Tableau3[[#All],[ID Supl.]],))</f>
        <v/>
      </c>
    </row>
    <row r="184" spans="7:11">
      <c r="G184" s="61" cm="1">
        <f t="array" ref="G184">INDEX(BD_Prestation_Prix!E:E, MATCH(1, (BD_Prestation_Prix!A:A=F184) * (BD_Prestation_Prix!C:C&lt;=A184) * (BD_Prestation_Prix!C:C=_xlfn.MAXIFS(BD_Prestation_Prix!C:C, BD_Prestation_Prix!A:A, F184, BD_Prestation_Prix!C:C, "&lt;="&amp;A184)), 0))</f>
        <v>0</v>
      </c>
      <c r="J184" s="62"/>
      <c r="K184" s="65" t="str" cm="1">
        <f t="array" ref="K184">IF(J184="","",_xlfn.XLOOKUP(J184,Tableau3[[#All],[Préstation Suppl.]],Tableau3[[#All],[ID Supl.]],))</f>
        <v/>
      </c>
    </row>
    <row r="185" spans="7:11">
      <c r="G185" s="61" cm="1">
        <f t="array" ref="G185">INDEX(BD_Prestation_Prix!E:E, MATCH(1, (BD_Prestation_Prix!A:A=F185) * (BD_Prestation_Prix!C:C&lt;=A185) * (BD_Prestation_Prix!C:C=_xlfn.MAXIFS(BD_Prestation_Prix!C:C, BD_Prestation_Prix!A:A, F185, BD_Prestation_Prix!C:C, "&lt;="&amp;A185)), 0))</f>
        <v>0</v>
      </c>
      <c r="J185" s="62"/>
      <c r="K185" s="65" t="str" cm="1">
        <f t="array" ref="K185">IF(J185="","",_xlfn.XLOOKUP(J185,Tableau3[[#All],[Préstation Suppl.]],Tableau3[[#All],[ID Supl.]],))</f>
        <v/>
      </c>
    </row>
    <row r="186" spans="7:11">
      <c r="G186" s="61" cm="1">
        <f t="array" ref="G186">INDEX(BD_Prestation_Prix!E:E, MATCH(1, (BD_Prestation_Prix!A:A=F186) * (BD_Prestation_Prix!C:C&lt;=A186) * (BD_Prestation_Prix!C:C=_xlfn.MAXIFS(BD_Prestation_Prix!C:C, BD_Prestation_Prix!A:A, F186, BD_Prestation_Prix!C:C, "&lt;="&amp;A186)), 0))</f>
        <v>0</v>
      </c>
      <c r="J186" s="62"/>
      <c r="K186" s="65" t="str" cm="1">
        <f t="array" ref="K186">IF(J186="","",_xlfn.XLOOKUP(J186,Tableau3[[#All],[Préstation Suppl.]],Tableau3[[#All],[ID Supl.]],))</f>
        <v/>
      </c>
    </row>
    <row r="187" spans="7:11">
      <c r="G187" s="61" cm="1">
        <f t="array" ref="G187">INDEX(BD_Prestation_Prix!E:E, MATCH(1, (BD_Prestation_Prix!A:A=F187) * (BD_Prestation_Prix!C:C&lt;=A187) * (BD_Prestation_Prix!C:C=_xlfn.MAXIFS(BD_Prestation_Prix!C:C, BD_Prestation_Prix!A:A, F187, BD_Prestation_Prix!C:C, "&lt;="&amp;A187)), 0))</f>
        <v>0</v>
      </c>
      <c r="J187" s="62"/>
      <c r="K187" s="65" t="str" cm="1">
        <f t="array" ref="K187">IF(J187="","",_xlfn.XLOOKUP(J187,Tableau3[[#All],[Préstation Suppl.]],Tableau3[[#All],[ID Supl.]],))</f>
        <v/>
      </c>
    </row>
    <row r="188" spans="7:11">
      <c r="G188" s="61" cm="1">
        <f t="array" ref="G188">INDEX(BD_Prestation_Prix!E:E, MATCH(1, (BD_Prestation_Prix!A:A=F188) * (BD_Prestation_Prix!C:C&lt;=A188) * (BD_Prestation_Prix!C:C=_xlfn.MAXIFS(BD_Prestation_Prix!C:C, BD_Prestation_Prix!A:A, F188, BD_Prestation_Prix!C:C, "&lt;="&amp;A188)), 0))</f>
        <v>0</v>
      </c>
      <c r="J188" s="62"/>
      <c r="K188" s="65" t="str" cm="1">
        <f t="array" ref="K188">IF(J188="","",_xlfn.XLOOKUP(J188,Tableau3[[#All],[Préstation Suppl.]],Tableau3[[#All],[ID Supl.]],))</f>
        <v/>
      </c>
    </row>
    <row r="189" spans="7:11">
      <c r="G189" s="61" cm="1">
        <f t="array" ref="G189">INDEX(BD_Prestation_Prix!E:E, MATCH(1, (BD_Prestation_Prix!A:A=F189) * (BD_Prestation_Prix!C:C&lt;=A189) * (BD_Prestation_Prix!C:C=_xlfn.MAXIFS(BD_Prestation_Prix!C:C, BD_Prestation_Prix!A:A, F189, BD_Prestation_Prix!C:C, "&lt;="&amp;A189)), 0))</f>
        <v>0</v>
      </c>
      <c r="J189" s="62"/>
      <c r="K189" s="65" t="str" cm="1">
        <f t="array" ref="K189">IF(J189="","",_xlfn.XLOOKUP(J189,Tableau3[[#All],[Préstation Suppl.]],Tableau3[[#All],[ID Supl.]],))</f>
        <v/>
      </c>
    </row>
    <row r="190" spans="7:11">
      <c r="G190" s="61" cm="1">
        <f t="array" ref="G190">INDEX(BD_Prestation_Prix!E:E, MATCH(1, (BD_Prestation_Prix!A:A=F190) * (BD_Prestation_Prix!C:C&lt;=A190) * (BD_Prestation_Prix!C:C=_xlfn.MAXIFS(BD_Prestation_Prix!C:C, BD_Prestation_Prix!A:A, F190, BD_Prestation_Prix!C:C, "&lt;="&amp;A190)), 0))</f>
        <v>0</v>
      </c>
      <c r="J190" s="62"/>
      <c r="K190" s="65" t="str" cm="1">
        <f t="array" ref="K190">IF(J190="","",_xlfn.XLOOKUP(J190,Tableau3[[#All],[Préstation Suppl.]],Tableau3[[#All],[ID Supl.]],))</f>
        <v/>
      </c>
    </row>
    <row r="191" spans="7:11">
      <c r="G191" s="61" cm="1">
        <f t="array" ref="G191">INDEX(BD_Prestation_Prix!E:E, MATCH(1, (BD_Prestation_Prix!A:A=F191) * (BD_Prestation_Prix!C:C&lt;=A191) * (BD_Prestation_Prix!C:C=_xlfn.MAXIFS(BD_Prestation_Prix!C:C, BD_Prestation_Prix!A:A, F191, BD_Prestation_Prix!C:C, "&lt;="&amp;A191)), 0))</f>
        <v>0</v>
      </c>
      <c r="J191" s="62"/>
      <c r="K191" s="65" t="str" cm="1">
        <f t="array" ref="K191">IF(J191="","",_xlfn.XLOOKUP(J191,Tableau3[[#All],[Préstation Suppl.]],Tableau3[[#All],[ID Supl.]],))</f>
        <v/>
      </c>
    </row>
    <row r="192" spans="7:11">
      <c r="G192" s="61" cm="1">
        <f t="array" ref="G192">INDEX(BD_Prestation_Prix!E:E, MATCH(1, (BD_Prestation_Prix!A:A=F192) * (BD_Prestation_Prix!C:C&lt;=A192) * (BD_Prestation_Prix!C:C=_xlfn.MAXIFS(BD_Prestation_Prix!C:C, BD_Prestation_Prix!A:A, F192, BD_Prestation_Prix!C:C, "&lt;="&amp;A192)), 0))</f>
        <v>0</v>
      </c>
      <c r="J192" s="62"/>
      <c r="K192" s="65" t="str" cm="1">
        <f t="array" ref="K192">IF(J192="","",_xlfn.XLOOKUP(J192,Tableau3[[#All],[Préstation Suppl.]],Tableau3[[#All],[ID Supl.]],))</f>
        <v/>
      </c>
    </row>
    <row r="193" spans="7:11">
      <c r="G193" s="61" cm="1">
        <f t="array" ref="G193">INDEX(BD_Prestation_Prix!E:E, MATCH(1, (BD_Prestation_Prix!A:A=F193) * (BD_Prestation_Prix!C:C&lt;=A193) * (BD_Prestation_Prix!C:C=_xlfn.MAXIFS(BD_Prestation_Prix!C:C, BD_Prestation_Prix!A:A, F193, BD_Prestation_Prix!C:C, "&lt;="&amp;A193)), 0))</f>
        <v>0</v>
      </c>
      <c r="J193" s="62"/>
      <c r="K193" s="65" t="str" cm="1">
        <f t="array" ref="K193">IF(J193="","",_xlfn.XLOOKUP(J193,Tableau3[[#All],[Préstation Suppl.]],Tableau3[[#All],[ID Supl.]],))</f>
        <v/>
      </c>
    </row>
    <row r="194" spans="7:11">
      <c r="G194" s="61" cm="1">
        <f t="array" ref="G194">INDEX(BD_Prestation_Prix!E:E, MATCH(1, (BD_Prestation_Prix!A:A=F194) * (BD_Prestation_Prix!C:C&lt;=A194) * (BD_Prestation_Prix!C:C=_xlfn.MAXIFS(BD_Prestation_Prix!C:C, BD_Prestation_Prix!A:A, F194, BD_Prestation_Prix!C:C, "&lt;="&amp;A194)), 0))</f>
        <v>0</v>
      </c>
      <c r="J194" s="62"/>
      <c r="K194" s="65" t="str" cm="1">
        <f t="array" ref="K194">IF(J194="","",_xlfn.XLOOKUP(J194,Tableau3[[#All],[Préstation Suppl.]],Tableau3[[#All],[ID Supl.]],))</f>
        <v/>
      </c>
    </row>
    <row r="195" spans="7:11">
      <c r="G195" s="61" cm="1">
        <f t="array" ref="G195">INDEX(BD_Prestation_Prix!E:E, MATCH(1, (BD_Prestation_Prix!A:A=F195) * (BD_Prestation_Prix!C:C&lt;=A195) * (BD_Prestation_Prix!C:C=_xlfn.MAXIFS(BD_Prestation_Prix!C:C, BD_Prestation_Prix!A:A, F195, BD_Prestation_Prix!C:C, "&lt;="&amp;A195)), 0))</f>
        <v>0</v>
      </c>
      <c r="J195" s="62"/>
      <c r="K195" s="65" t="str" cm="1">
        <f t="array" ref="K195">IF(J195="","",_xlfn.XLOOKUP(J195,Tableau3[[#All],[Préstation Suppl.]],Tableau3[[#All],[ID Supl.]],))</f>
        <v/>
      </c>
    </row>
    <row r="196" spans="7:11">
      <c r="G196" s="61" cm="1">
        <f t="array" ref="G196">INDEX(BD_Prestation_Prix!E:E, MATCH(1, (BD_Prestation_Prix!A:A=F196) * (BD_Prestation_Prix!C:C&lt;=A196) * (BD_Prestation_Prix!C:C=_xlfn.MAXIFS(BD_Prestation_Prix!C:C, BD_Prestation_Prix!A:A, F196, BD_Prestation_Prix!C:C, "&lt;="&amp;A196)), 0))</f>
        <v>0</v>
      </c>
      <c r="J196" s="62"/>
      <c r="K196" s="65" t="str" cm="1">
        <f t="array" ref="K196">IF(J196="","",_xlfn.XLOOKUP(J196,Tableau3[[#All],[Préstation Suppl.]],Tableau3[[#All],[ID Supl.]],))</f>
        <v/>
      </c>
    </row>
    <row r="197" spans="7:11">
      <c r="G197" s="61" cm="1">
        <f t="array" ref="G197">INDEX(BD_Prestation_Prix!E:E, MATCH(1, (BD_Prestation_Prix!A:A=F197) * (BD_Prestation_Prix!C:C&lt;=A197) * (BD_Prestation_Prix!C:C=_xlfn.MAXIFS(BD_Prestation_Prix!C:C, BD_Prestation_Prix!A:A, F197, BD_Prestation_Prix!C:C, "&lt;="&amp;A197)), 0))</f>
        <v>0</v>
      </c>
      <c r="J197" s="62"/>
      <c r="K197" s="65" t="str" cm="1">
        <f t="array" ref="K197">IF(J197="","",_xlfn.XLOOKUP(J197,Tableau3[[#All],[Préstation Suppl.]],Tableau3[[#All],[ID Supl.]],))</f>
        <v/>
      </c>
    </row>
    <row r="198" spans="7:11">
      <c r="G198" s="61" cm="1">
        <f t="array" ref="G198">INDEX(BD_Prestation_Prix!E:E, MATCH(1, (BD_Prestation_Prix!A:A=F198) * (BD_Prestation_Prix!C:C&lt;=A198) * (BD_Prestation_Prix!C:C=_xlfn.MAXIFS(BD_Prestation_Prix!C:C, BD_Prestation_Prix!A:A, F198, BD_Prestation_Prix!C:C, "&lt;="&amp;A198)), 0))</f>
        <v>0</v>
      </c>
      <c r="J198" s="62"/>
      <c r="K198" s="65" t="str" cm="1">
        <f t="array" ref="K198">IF(J198="","",_xlfn.XLOOKUP(J198,Tableau3[[#All],[Préstation Suppl.]],Tableau3[[#All],[ID Supl.]],))</f>
        <v/>
      </c>
    </row>
    <row r="199" spans="7:11">
      <c r="G199" s="61" cm="1">
        <f t="array" ref="G199">INDEX(BD_Prestation_Prix!E:E, MATCH(1, (BD_Prestation_Prix!A:A=F199) * (BD_Prestation_Prix!C:C&lt;=A199) * (BD_Prestation_Prix!C:C=_xlfn.MAXIFS(BD_Prestation_Prix!C:C, BD_Prestation_Prix!A:A, F199, BD_Prestation_Prix!C:C, "&lt;="&amp;A199)), 0))</f>
        <v>0</v>
      </c>
      <c r="J199" s="62"/>
      <c r="K199" s="65" t="str" cm="1">
        <f t="array" ref="K199">IF(J199="","",_xlfn.XLOOKUP(J199,Tableau3[[#All],[Préstation Suppl.]],Tableau3[[#All],[ID Supl.]],))</f>
        <v/>
      </c>
    </row>
    <row r="200" spans="7:11">
      <c r="G200" s="61" cm="1">
        <f t="array" ref="G200">INDEX(BD_Prestation_Prix!E:E, MATCH(1, (BD_Prestation_Prix!A:A=F200) * (BD_Prestation_Prix!C:C&lt;=A200) * (BD_Prestation_Prix!C:C=_xlfn.MAXIFS(BD_Prestation_Prix!C:C, BD_Prestation_Prix!A:A, F200, BD_Prestation_Prix!C:C, "&lt;="&amp;A200)), 0))</f>
        <v>0</v>
      </c>
      <c r="J200" s="62"/>
      <c r="K200" s="65" t="str" cm="1">
        <f t="array" ref="K200">IF(J200="","",_xlfn.XLOOKUP(J200,Tableau3[[#All],[Préstation Suppl.]],Tableau3[[#All],[ID Supl.]],))</f>
        <v/>
      </c>
    </row>
    <row r="201" spans="7:11">
      <c r="G201" s="61" cm="1">
        <f t="array" ref="G201">INDEX(BD_Prestation_Prix!E:E, MATCH(1, (BD_Prestation_Prix!A:A=F201) * (BD_Prestation_Prix!C:C&lt;=A201) * (BD_Prestation_Prix!C:C=_xlfn.MAXIFS(BD_Prestation_Prix!C:C, BD_Prestation_Prix!A:A, F201, BD_Prestation_Prix!C:C, "&lt;="&amp;A201)), 0))</f>
        <v>0</v>
      </c>
      <c r="J201" s="62"/>
      <c r="K201" s="65" t="str" cm="1">
        <f t="array" ref="K201">IF(J201="","",_xlfn.XLOOKUP(J201,Tableau3[[#All],[Préstation Suppl.]],Tableau3[[#All],[ID Supl.]],))</f>
        <v/>
      </c>
    </row>
    <row r="202" spans="7:11">
      <c r="G202" s="61" cm="1">
        <f t="array" ref="G202">INDEX(BD_Prestation_Prix!E:E, MATCH(1, (BD_Prestation_Prix!A:A=F202) * (BD_Prestation_Prix!C:C&lt;=A202) * (BD_Prestation_Prix!C:C=_xlfn.MAXIFS(BD_Prestation_Prix!C:C, BD_Prestation_Prix!A:A, F202, BD_Prestation_Prix!C:C, "&lt;="&amp;A202)), 0))</f>
        <v>0</v>
      </c>
      <c r="J202" s="62"/>
      <c r="K202" s="65" t="str" cm="1">
        <f t="array" ref="K202">IF(J202="","",_xlfn.XLOOKUP(J202,Tableau3[[#All],[Préstation Suppl.]],Tableau3[[#All],[ID Supl.]],))</f>
        <v/>
      </c>
    </row>
    <row r="203" spans="7:11">
      <c r="G203" s="61" cm="1">
        <f t="array" ref="G203">INDEX(BD_Prestation_Prix!E:E, MATCH(1, (BD_Prestation_Prix!A:A=F203) * (BD_Prestation_Prix!C:C&lt;=A203) * (BD_Prestation_Prix!C:C=_xlfn.MAXIFS(BD_Prestation_Prix!C:C, BD_Prestation_Prix!A:A, F203, BD_Prestation_Prix!C:C, "&lt;="&amp;A203)), 0))</f>
        <v>0</v>
      </c>
      <c r="J203" s="62"/>
      <c r="K203" s="65" t="str" cm="1">
        <f t="array" ref="K203">IF(J203="","",_xlfn.XLOOKUP(J203,Tableau3[[#All],[Préstation Suppl.]],Tableau3[[#All],[ID Supl.]],))</f>
        <v/>
      </c>
    </row>
    <row r="204" spans="7:11">
      <c r="G204" s="61" cm="1">
        <f t="array" ref="G204">INDEX(BD_Prestation_Prix!E:E, MATCH(1, (BD_Prestation_Prix!A:A=F204) * (BD_Prestation_Prix!C:C&lt;=A204) * (BD_Prestation_Prix!C:C=_xlfn.MAXIFS(BD_Prestation_Prix!C:C, BD_Prestation_Prix!A:A, F204, BD_Prestation_Prix!C:C, "&lt;="&amp;A204)), 0))</f>
        <v>0</v>
      </c>
      <c r="J204" s="62"/>
      <c r="K204" s="65" t="str" cm="1">
        <f t="array" ref="K204">IF(J204="","",_xlfn.XLOOKUP(J204,Tableau3[[#All],[Préstation Suppl.]],Tableau3[[#All],[ID Supl.]],))</f>
        <v/>
      </c>
    </row>
    <row r="205" spans="7:11">
      <c r="G205" s="61" cm="1">
        <f t="array" ref="G205">INDEX(BD_Prestation_Prix!E:E, MATCH(1, (BD_Prestation_Prix!A:A=F205) * (BD_Prestation_Prix!C:C&lt;=A205) * (BD_Prestation_Prix!C:C=_xlfn.MAXIFS(BD_Prestation_Prix!C:C, BD_Prestation_Prix!A:A, F205, BD_Prestation_Prix!C:C, "&lt;="&amp;A205)), 0))</f>
        <v>0</v>
      </c>
      <c r="J205" s="62"/>
      <c r="K205" s="65" t="str" cm="1">
        <f t="array" ref="K205">IF(J205="","",_xlfn.XLOOKUP(J205,Tableau3[[#All],[Préstation Suppl.]],Tableau3[[#All],[ID Supl.]],))</f>
        <v/>
      </c>
    </row>
    <row r="206" spans="7:11">
      <c r="G206" s="61" cm="1">
        <f t="array" ref="G206">INDEX(BD_Prestation_Prix!E:E, MATCH(1, (BD_Prestation_Prix!A:A=F206) * (BD_Prestation_Prix!C:C&lt;=A206) * (BD_Prestation_Prix!C:C=_xlfn.MAXIFS(BD_Prestation_Prix!C:C, BD_Prestation_Prix!A:A, F206, BD_Prestation_Prix!C:C, "&lt;="&amp;A206)), 0))</f>
        <v>0</v>
      </c>
      <c r="J206" s="62"/>
      <c r="K206" s="65" t="str" cm="1">
        <f t="array" ref="K206">IF(J206="","",_xlfn.XLOOKUP(J206,Tableau3[[#All],[Préstation Suppl.]],Tableau3[[#All],[ID Supl.]],))</f>
        <v/>
      </c>
    </row>
    <row r="207" spans="7:11">
      <c r="G207" s="61" cm="1">
        <f t="array" ref="G207">INDEX(BD_Prestation_Prix!E:E, MATCH(1, (BD_Prestation_Prix!A:A=F207) * (BD_Prestation_Prix!C:C&lt;=A207) * (BD_Prestation_Prix!C:C=_xlfn.MAXIFS(BD_Prestation_Prix!C:C, BD_Prestation_Prix!A:A, F207, BD_Prestation_Prix!C:C, "&lt;="&amp;A207)), 0))</f>
        <v>0</v>
      </c>
      <c r="J207" s="62"/>
      <c r="K207" s="65" t="str" cm="1">
        <f t="array" ref="K207">IF(J207="","",_xlfn.XLOOKUP(J207,Tableau3[[#All],[Préstation Suppl.]],Tableau3[[#All],[ID Supl.]],))</f>
        <v/>
      </c>
    </row>
    <row r="208" spans="7:11">
      <c r="G208" s="61" cm="1">
        <f t="array" ref="G208">INDEX(BD_Prestation_Prix!E:E, MATCH(1, (BD_Prestation_Prix!A:A=F208) * (BD_Prestation_Prix!C:C&lt;=A208) * (BD_Prestation_Prix!C:C=_xlfn.MAXIFS(BD_Prestation_Prix!C:C, BD_Prestation_Prix!A:A, F208, BD_Prestation_Prix!C:C, "&lt;="&amp;A208)), 0))</f>
        <v>0</v>
      </c>
      <c r="J208" s="62"/>
      <c r="K208" s="65" t="str" cm="1">
        <f t="array" ref="K208">IF(J208="","",_xlfn.XLOOKUP(J208,Tableau3[[#All],[Préstation Suppl.]],Tableau3[[#All],[ID Supl.]],))</f>
        <v/>
      </c>
    </row>
    <row r="209" spans="7:11">
      <c r="G209" s="61" cm="1">
        <f t="array" ref="G209">INDEX(BD_Prestation_Prix!E:E, MATCH(1, (BD_Prestation_Prix!A:A=F209) * (BD_Prestation_Prix!C:C&lt;=A209) * (BD_Prestation_Prix!C:C=_xlfn.MAXIFS(BD_Prestation_Prix!C:C, BD_Prestation_Prix!A:A, F209, BD_Prestation_Prix!C:C, "&lt;="&amp;A209)), 0))</f>
        <v>0</v>
      </c>
      <c r="J209" s="62"/>
      <c r="K209" s="65" t="str" cm="1">
        <f t="array" ref="K209">IF(J209="","",_xlfn.XLOOKUP(J209,Tableau3[[#All],[Préstation Suppl.]],Tableau3[[#All],[ID Supl.]],))</f>
        <v/>
      </c>
    </row>
    <row r="210" spans="7:11">
      <c r="G210" s="61" cm="1">
        <f t="array" ref="G210">INDEX(BD_Prestation_Prix!E:E, MATCH(1, (BD_Prestation_Prix!A:A=F210) * (BD_Prestation_Prix!C:C&lt;=A210) * (BD_Prestation_Prix!C:C=_xlfn.MAXIFS(BD_Prestation_Prix!C:C, BD_Prestation_Prix!A:A, F210, BD_Prestation_Prix!C:C, "&lt;="&amp;A210)), 0))</f>
        <v>0</v>
      </c>
      <c r="J210" s="62"/>
      <c r="K210" s="65" t="str" cm="1">
        <f t="array" ref="K210">IF(J210="","",_xlfn.XLOOKUP(J210,Tableau3[[#All],[Préstation Suppl.]],Tableau3[[#All],[ID Supl.]],))</f>
        <v/>
      </c>
    </row>
    <row r="211" spans="7:11">
      <c r="G211" s="61" cm="1">
        <f t="array" ref="G211">INDEX(BD_Prestation_Prix!E:E, MATCH(1, (BD_Prestation_Prix!A:A=F211) * (BD_Prestation_Prix!C:C&lt;=A211) * (BD_Prestation_Prix!C:C=_xlfn.MAXIFS(BD_Prestation_Prix!C:C, BD_Prestation_Prix!A:A, F211, BD_Prestation_Prix!C:C, "&lt;="&amp;A211)), 0))</f>
        <v>0</v>
      </c>
      <c r="J211" s="62"/>
      <c r="K211" s="65" t="str" cm="1">
        <f t="array" ref="K211">IF(J211="","",_xlfn.XLOOKUP(J211,Tableau3[[#All],[Préstation Suppl.]],Tableau3[[#All],[ID Supl.]],))</f>
        <v/>
      </c>
    </row>
    <row r="212" spans="7:11">
      <c r="G212" s="61" cm="1">
        <f t="array" ref="G212">INDEX(BD_Prestation_Prix!E:E, MATCH(1, (BD_Prestation_Prix!A:A=F212) * (BD_Prestation_Prix!C:C&lt;=A212) * (BD_Prestation_Prix!C:C=_xlfn.MAXIFS(BD_Prestation_Prix!C:C, BD_Prestation_Prix!A:A, F212, BD_Prestation_Prix!C:C, "&lt;="&amp;A212)), 0))</f>
        <v>0</v>
      </c>
      <c r="J212" s="62"/>
      <c r="K212" s="65" t="str" cm="1">
        <f t="array" ref="K212">IF(J212="","",_xlfn.XLOOKUP(J212,Tableau3[[#All],[Préstation Suppl.]],Tableau3[[#All],[ID Supl.]],))</f>
        <v/>
      </c>
    </row>
    <row r="213" spans="7:11">
      <c r="G213" s="61" cm="1">
        <f t="array" ref="G213">INDEX(BD_Prestation_Prix!E:E, MATCH(1, (BD_Prestation_Prix!A:A=F213) * (BD_Prestation_Prix!C:C&lt;=A213) * (BD_Prestation_Prix!C:C=_xlfn.MAXIFS(BD_Prestation_Prix!C:C, BD_Prestation_Prix!A:A, F213, BD_Prestation_Prix!C:C, "&lt;="&amp;A213)), 0))</f>
        <v>0</v>
      </c>
      <c r="J213" s="62"/>
      <c r="K213" s="65" t="str" cm="1">
        <f t="array" ref="K213">IF(J213="","",_xlfn.XLOOKUP(J213,Tableau3[[#All],[Préstation Suppl.]],Tableau3[[#All],[ID Supl.]],))</f>
        <v/>
      </c>
    </row>
    <row r="214" spans="7:11">
      <c r="G214" s="61" cm="1">
        <f t="array" ref="G214">INDEX(BD_Prestation_Prix!E:E, MATCH(1, (BD_Prestation_Prix!A:A=F214) * (BD_Prestation_Prix!C:C&lt;=A214) * (BD_Prestation_Prix!C:C=_xlfn.MAXIFS(BD_Prestation_Prix!C:C, BD_Prestation_Prix!A:A, F214, BD_Prestation_Prix!C:C, "&lt;="&amp;A214)), 0))</f>
        <v>0</v>
      </c>
      <c r="J214" s="62"/>
      <c r="K214" s="65" t="str" cm="1">
        <f t="array" ref="K214">IF(J214="","",_xlfn.XLOOKUP(J214,Tableau3[[#All],[Préstation Suppl.]],Tableau3[[#All],[ID Supl.]],))</f>
        <v/>
      </c>
    </row>
    <row r="215" spans="7:11">
      <c r="G215" s="61" cm="1">
        <f t="array" ref="G215">INDEX(BD_Prestation_Prix!E:E, MATCH(1, (BD_Prestation_Prix!A:A=F215) * (BD_Prestation_Prix!C:C&lt;=A215) * (BD_Prestation_Prix!C:C=_xlfn.MAXIFS(BD_Prestation_Prix!C:C, BD_Prestation_Prix!A:A, F215, BD_Prestation_Prix!C:C, "&lt;="&amp;A215)), 0))</f>
        <v>0</v>
      </c>
      <c r="J215" s="62"/>
      <c r="K215" s="65" t="str" cm="1">
        <f t="array" ref="K215">IF(J215="","",_xlfn.XLOOKUP(J215,Tableau3[[#All],[Préstation Suppl.]],Tableau3[[#All],[ID Supl.]],))</f>
        <v/>
      </c>
    </row>
    <row r="216" spans="7:11">
      <c r="G216" s="61" cm="1">
        <f t="array" ref="G216">INDEX(BD_Prestation_Prix!E:E, MATCH(1, (BD_Prestation_Prix!A:A=F216) * (BD_Prestation_Prix!C:C&lt;=A216) * (BD_Prestation_Prix!C:C=_xlfn.MAXIFS(BD_Prestation_Prix!C:C, BD_Prestation_Prix!A:A, F216, BD_Prestation_Prix!C:C, "&lt;="&amp;A216)), 0))</f>
        <v>0</v>
      </c>
      <c r="J216" s="62"/>
      <c r="K216" s="65" t="str" cm="1">
        <f t="array" ref="K216">IF(J216="","",_xlfn.XLOOKUP(J216,Tableau3[[#All],[Préstation Suppl.]],Tableau3[[#All],[ID Supl.]],))</f>
        <v/>
      </c>
    </row>
    <row r="217" spans="7:11">
      <c r="G217" s="61" cm="1">
        <f t="array" ref="G217">INDEX(BD_Prestation_Prix!E:E, MATCH(1, (BD_Prestation_Prix!A:A=F217) * (BD_Prestation_Prix!C:C&lt;=A217) * (BD_Prestation_Prix!C:C=_xlfn.MAXIFS(BD_Prestation_Prix!C:C, BD_Prestation_Prix!A:A, F217, BD_Prestation_Prix!C:C, "&lt;="&amp;A217)), 0))</f>
        <v>0</v>
      </c>
      <c r="J217" s="62"/>
      <c r="K217" s="65" t="str" cm="1">
        <f t="array" ref="K217">IF(J217="","",_xlfn.XLOOKUP(J217,Tableau3[[#All],[Préstation Suppl.]],Tableau3[[#All],[ID Supl.]],))</f>
        <v/>
      </c>
    </row>
    <row r="218" spans="7:11">
      <c r="G218" s="61" cm="1">
        <f t="array" ref="G218">INDEX(BD_Prestation_Prix!E:E, MATCH(1, (BD_Prestation_Prix!A:A=F218) * (BD_Prestation_Prix!C:C&lt;=A218) * (BD_Prestation_Prix!C:C=_xlfn.MAXIFS(BD_Prestation_Prix!C:C, BD_Prestation_Prix!A:A, F218, BD_Prestation_Prix!C:C, "&lt;="&amp;A218)), 0))</f>
        <v>0</v>
      </c>
      <c r="J218" s="62"/>
      <c r="K218" s="65" t="str" cm="1">
        <f t="array" ref="K218">IF(J218="","",_xlfn.XLOOKUP(J218,Tableau3[[#All],[Préstation Suppl.]],Tableau3[[#All],[ID Supl.]],))</f>
        <v/>
      </c>
    </row>
    <row r="219" spans="7:11">
      <c r="G219" s="61" cm="1">
        <f t="array" ref="G219">INDEX(BD_Prestation_Prix!E:E, MATCH(1, (BD_Prestation_Prix!A:A=F219) * (BD_Prestation_Prix!C:C&lt;=A219) * (BD_Prestation_Prix!C:C=_xlfn.MAXIFS(BD_Prestation_Prix!C:C, BD_Prestation_Prix!A:A, F219, BD_Prestation_Prix!C:C, "&lt;="&amp;A219)), 0))</f>
        <v>0</v>
      </c>
      <c r="J219" s="62"/>
      <c r="K219" s="65" t="str" cm="1">
        <f t="array" ref="K219">IF(J219="","",_xlfn.XLOOKUP(J219,Tableau3[[#All],[Préstation Suppl.]],Tableau3[[#All],[ID Supl.]],))</f>
        <v/>
      </c>
    </row>
    <row r="220" spans="7:11">
      <c r="G220" s="61" cm="1">
        <f t="array" ref="G220">INDEX(BD_Prestation_Prix!E:E, MATCH(1, (BD_Prestation_Prix!A:A=F220) * (BD_Prestation_Prix!C:C&lt;=A220) * (BD_Prestation_Prix!C:C=_xlfn.MAXIFS(BD_Prestation_Prix!C:C, BD_Prestation_Prix!A:A, F220, BD_Prestation_Prix!C:C, "&lt;="&amp;A220)), 0))</f>
        <v>0</v>
      </c>
      <c r="J220" s="62"/>
      <c r="K220" s="65" t="str" cm="1">
        <f t="array" ref="K220">IF(J220="","",_xlfn.XLOOKUP(J220,Tableau3[[#All],[Préstation Suppl.]],Tableau3[[#All],[ID Supl.]],))</f>
        <v/>
      </c>
    </row>
    <row r="221" spans="7:11">
      <c r="G221" s="61" cm="1">
        <f t="array" ref="G221">INDEX(BD_Prestation_Prix!E:E, MATCH(1, (BD_Prestation_Prix!A:A=F221) * (BD_Prestation_Prix!C:C&lt;=A221) * (BD_Prestation_Prix!C:C=_xlfn.MAXIFS(BD_Prestation_Prix!C:C, BD_Prestation_Prix!A:A, F221, BD_Prestation_Prix!C:C, "&lt;="&amp;A221)), 0))</f>
        <v>0</v>
      </c>
      <c r="J221" s="62"/>
      <c r="K221" s="65" t="str" cm="1">
        <f t="array" ref="K221">IF(J221="","",_xlfn.XLOOKUP(J221,Tableau3[[#All],[Préstation Suppl.]],Tableau3[[#All],[ID Supl.]],))</f>
        <v/>
      </c>
    </row>
    <row r="222" spans="7:11">
      <c r="G222" s="61" cm="1">
        <f t="array" ref="G222">INDEX(BD_Prestation_Prix!E:E, MATCH(1, (BD_Prestation_Prix!A:A=F222) * (BD_Prestation_Prix!C:C&lt;=A222) * (BD_Prestation_Prix!C:C=_xlfn.MAXIFS(BD_Prestation_Prix!C:C, BD_Prestation_Prix!A:A, F222, BD_Prestation_Prix!C:C, "&lt;="&amp;A222)), 0))</f>
        <v>0</v>
      </c>
      <c r="J222" s="62"/>
      <c r="K222" s="65" t="str" cm="1">
        <f t="array" ref="K222">IF(J222="","",_xlfn.XLOOKUP(J222,Tableau3[[#All],[Préstation Suppl.]],Tableau3[[#All],[ID Supl.]],))</f>
        <v/>
      </c>
    </row>
    <row r="223" spans="7:11">
      <c r="G223" s="61" cm="1">
        <f t="array" ref="G223">INDEX(BD_Prestation_Prix!E:E, MATCH(1, (BD_Prestation_Prix!A:A=F223) * (BD_Prestation_Prix!C:C&lt;=A223) * (BD_Prestation_Prix!C:C=_xlfn.MAXIFS(BD_Prestation_Prix!C:C, BD_Prestation_Prix!A:A, F223, BD_Prestation_Prix!C:C, "&lt;="&amp;A223)), 0))</f>
        <v>0</v>
      </c>
      <c r="J223" s="62"/>
      <c r="K223" s="65" t="str" cm="1">
        <f t="array" ref="K223">IF(J223="","",_xlfn.XLOOKUP(J223,Tableau3[[#All],[Préstation Suppl.]],Tableau3[[#All],[ID Supl.]],))</f>
        <v/>
      </c>
    </row>
    <row r="224" spans="7:11">
      <c r="G224" s="61" cm="1">
        <f t="array" ref="G224">INDEX(BD_Prestation_Prix!E:E, MATCH(1, (BD_Prestation_Prix!A:A=F224) * (BD_Prestation_Prix!C:C&lt;=A224) * (BD_Prestation_Prix!C:C=_xlfn.MAXIFS(BD_Prestation_Prix!C:C, BD_Prestation_Prix!A:A, F224, BD_Prestation_Prix!C:C, "&lt;="&amp;A224)), 0))</f>
        <v>0</v>
      </c>
      <c r="J224" s="62"/>
      <c r="K224" s="65" t="str" cm="1">
        <f t="array" ref="K224">IF(J224="","",_xlfn.XLOOKUP(J224,Tableau3[[#All],[Préstation Suppl.]],Tableau3[[#All],[ID Supl.]],))</f>
        <v/>
      </c>
    </row>
    <row r="225" spans="7:11">
      <c r="G225" s="61" cm="1">
        <f t="array" ref="G225">INDEX(BD_Prestation_Prix!E:E, MATCH(1, (BD_Prestation_Prix!A:A=F225) * (BD_Prestation_Prix!C:C&lt;=A225) * (BD_Prestation_Prix!C:C=_xlfn.MAXIFS(BD_Prestation_Prix!C:C, BD_Prestation_Prix!A:A, F225, BD_Prestation_Prix!C:C, "&lt;="&amp;A225)), 0))</f>
        <v>0</v>
      </c>
      <c r="J225" s="62"/>
      <c r="K225" s="65" t="str" cm="1">
        <f t="array" ref="K225">IF(J225="","",_xlfn.XLOOKUP(J225,Tableau3[[#All],[Préstation Suppl.]],Tableau3[[#All],[ID Supl.]],))</f>
        <v/>
      </c>
    </row>
    <row r="226" spans="7:11">
      <c r="G226" s="61" cm="1">
        <f t="array" ref="G226">INDEX(BD_Prestation_Prix!E:E, MATCH(1, (BD_Prestation_Prix!A:A=F226) * (BD_Prestation_Prix!C:C&lt;=A226) * (BD_Prestation_Prix!C:C=_xlfn.MAXIFS(BD_Prestation_Prix!C:C, BD_Prestation_Prix!A:A, F226, BD_Prestation_Prix!C:C, "&lt;="&amp;A226)), 0))</f>
        <v>0</v>
      </c>
      <c r="J226" s="62"/>
      <c r="K226" s="65" t="str" cm="1">
        <f t="array" ref="K226">IF(J226="","",_xlfn.XLOOKUP(J226,Tableau3[[#All],[Préstation Suppl.]],Tableau3[[#All],[ID Supl.]],))</f>
        <v/>
      </c>
    </row>
    <row r="227" spans="7:11">
      <c r="G227" s="61" cm="1">
        <f t="array" ref="G227">INDEX(BD_Prestation_Prix!E:E, MATCH(1, (BD_Prestation_Prix!A:A=F227) * (BD_Prestation_Prix!C:C&lt;=A227) * (BD_Prestation_Prix!C:C=_xlfn.MAXIFS(BD_Prestation_Prix!C:C, BD_Prestation_Prix!A:A, F227, BD_Prestation_Prix!C:C, "&lt;="&amp;A227)), 0))</f>
        <v>0</v>
      </c>
      <c r="J227" s="62"/>
      <c r="K227" s="65" t="str" cm="1">
        <f t="array" ref="K227">IF(J227="","",_xlfn.XLOOKUP(J227,Tableau3[[#All],[Préstation Suppl.]],Tableau3[[#All],[ID Supl.]],))</f>
        <v/>
      </c>
    </row>
    <row r="228" spans="7:11">
      <c r="G228" s="61" cm="1">
        <f t="array" ref="G228">INDEX(BD_Prestation_Prix!E:E, MATCH(1, (BD_Prestation_Prix!A:A=F228) * (BD_Prestation_Prix!C:C&lt;=A228) * (BD_Prestation_Prix!C:C=_xlfn.MAXIFS(BD_Prestation_Prix!C:C, BD_Prestation_Prix!A:A, F228, BD_Prestation_Prix!C:C, "&lt;="&amp;A228)), 0))</f>
        <v>0</v>
      </c>
      <c r="J228" s="62"/>
      <c r="K228" s="65" t="str" cm="1">
        <f t="array" ref="K228">IF(J228="","",_xlfn.XLOOKUP(J228,Tableau3[[#All],[Préstation Suppl.]],Tableau3[[#All],[ID Supl.]],))</f>
        <v/>
      </c>
    </row>
    <row r="229" spans="7:11">
      <c r="G229" s="61" cm="1">
        <f t="array" ref="G229">INDEX(BD_Prestation_Prix!E:E, MATCH(1, (BD_Prestation_Prix!A:A=F229) * (BD_Prestation_Prix!C:C&lt;=A229) * (BD_Prestation_Prix!C:C=_xlfn.MAXIFS(BD_Prestation_Prix!C:C, BD_Prestation_Prix!A:A, F229, BD_Prestation_Prix!C:C, "&lt;="&amp;A229)), 0))</f>
        <v>0</v>
      </c>
      <c r="J229" s="62"/>
      <c r="K229" s="65" t="str" cm="1">
        <f t="array" ref="K229">IF(J229="","",_xlfn.XLOOKUP(J229,Tableau3[[#All],[Préstation Suppl.]],Tableau3[[#All],[ID Supl.]],))</f>
        <v/>
      </c>
    </row>
    <row r="230" spans="7:11">
      <c r="G230" s="61" cm="1">
        <f t="array" ref="G230">INDEX(BD_Prestation_Prix!E:E, MATCH(1, (BD_Prestation_Prix!A:A=F230) * (BD_Prestation_Prix!C:C&lt;=A230) * (BD_Prestation_Prix!C:C=_xlfn.MAXIFS(BD_Prestation_Prix!C:C, BD_Prestation_Prix!A:A, F230, BD_Prestation_Prix!C:C, "&lt;="&amp;A230)), 0))</f>
        <v>0</v>
      </c>
      <c r="J230" s="62"/>
      <c r="K230" s="65" t="str" cm="1">
        <f t="array" ref="K230">IF(J230="","",_xlfn.XLOOKUP(J230,Tableau3[[#All],[Préstation Suppl.]],Tableau3[[#All],[ID Supl.]],))</f>
        <v/>
      </c>
    </row>
    <row r="231" spans="7:11">
      <c r="G231" s="61" cm="1">
        <f t="array" ref="G231">INDEX(BD_Prestation_Prix!E:E, MATCH(1, (BD_Prestation_Prix!A:A=F231) * (BD_Prestation_Prix!C:C&lt;=A231) * (BD_Prestation_Prix!C:C=_xlfn.MAXIFS(BD_Prestation_Prix!C:C, BD_Prestation_Prix!A:A, F231, BD_Prestation_Prix!C:C, "&lt;="&amp;A231)), 0))</f>
        <v>0</v>
      </c>
      <c r="J231" s="62"/>
      <c r="K231" s="65" t="str" cm="1">
        <f t="array" ref="K231">IF(J231="","",_xlfn.XLOOKUP(J231,Tableau3[[#All],[Préstation Suppl.]],Tableau3[[#All],[ID Supl.]],))</f>
        <v/>
      </c>
    </row>
    <row r="232" spans="7:11">
      <c r="G232" s="61" cm="1">
        <f t="array" ref="G232">INDEX(BD_Prestation_Prix!E:E, MATCH(1, (BD_Prestation_Prix!A:A=F232) * (BD_Prestation_Prix!C:C&lt;=A232) * (BD_Prestation_Prix!C:C=_xlfn.MAXIFS(BD_Prestation_Prix!C:C, BD_Prestation_Prix!A:A, F232, BD_Prestation_Prix!C:C, "&lt;="&amp;A232)), 0))</f>
        <v>0</v>
      </c>
      <c r="J232" s="62"/>
      <c r="K232" s="65" t="str" cm="1">
        <f t="array" ref="K232">IF(J232="","",_xlfn.XLOOKUP(J232,Tableau3[[#All],[Préstation Suppl.]],Tableau3[[#All],[ID Supl.]],))</f>
        <v/>
      </c>
    </row>
    <row r="233" spans="7:11">
      <c r="G233" s="61" cm="1">
        <f t="array" ref="G233">INDEX(BD_Prestation_Prix!E:E, MATCH(1, (BD_Prestation_Prix!A:A=F233) * (BD_Prestation_Prix!C:C&lt;=A233) * (BD_Prestation_Prix!C:C=_xlfn.MAXIFS(BD_Prestation_Prix!C:C, BD_Prestation_Prix!A:A, F233, BD_Prestation_Prix!C:C, "&lt;="&amp;A233)), 0))</f>
        <v>0</v>
      </c>
      <c r="J233" s="62"/>
      <c r="K233" s="65" t="str" cm="1">
        <f t="array" ref="K233">IF(J233="","",_xlfn.XLOOKUP(J233,Tableau3[[#All],[Préstation Suppl.]],Tableau3[[#All],[ID Supl.]],))</f>
        <v/>
      </c>
    </row>
    <row r="234" spans="7:11">
      <c r="G234" s="61" cm="1">
        <f t="array" ref="G234">INDEX(BD_Prestation_Prix!E:E, MATCH(1, (BD_Prestation_Prix!A:A=F234) * (BD_Prestation_Prix!C:C&lt;=A234) * (BD_Prestation_Prix!C:C=_xlfn.MAXIFS(BD_Prestation_Prix!C:C, BD_Prestation_Prix!A:A, F234, BD_Prestation_Prix!C:C, "&lt;="&amp;A234)), 0))</f>
        <v>0</v>
      </c>
      <c r="J234" s="62"/>
      <c r="K234" s="65" t="str" cm="1">
        <f t="array" ref="K234">IF(J234="","",_xlfn.XLOOKUP(J234,Tableau3[[#All],[Préstation Suppl.]],Tableau3[[#All],[ID Supl.]],))</f>
        <v/>
      </c>
    </row>
    <row r="235" spans="7:11">
      <c r="G235" s="61" cm="1">
        <f t="array" ref="G235">INDEX(BD_Prestation_Prix!E:E, MATCH(1, (BD_Prestation_Prix!A:A=F235) * (BD_Prestation_Prix!C:C&lt;=A235) * (BD_Prestation_Prix!C:C=_xlfn.MAXIFS(BD_Prestation_Prix!C:C, BD_Prestation_Prix!A:A, F235, BD_Prestation_Prix!C:C, "&lt;="&amp;A235)), 0))</f>
        <v>0</v>
      </c>
      <c r="J235" s="62"/>
      <c r="K235" s="65" t="str" cm="1">
        <f t="array" ref="K235">IF(J235="","",_xlfn.XLOOKUP(J235,Tableau3[[#All],[Préstation Suppl.]],Tableau3[[#All],[ID Supl.]],))</f>
        <v/>
      </c>
    </row>
    <row r="236" spans="7:11">
      <c r="G236" s="61" cm="1">
        <f t="array" ref="G236">INDEX(BD_Prestation_Prix!E:E, MATCH(1, (BD_Prestation_Prix!A:A=F236) * (BD_Prestation_Prix!C:C&lt;=A236) * (BD_Prestation_Prix!C:C=_xlfn.MAXIFS(BD_Prestation_Prix!C:C, BD_Prestation_Prix!A:A, F236, BD_Prestation_Prix!C:C, "&lt;="&amp;A236)), 0))</f>
        <v>0</v>
      </c>
      <c r="J236" s="62"/>
      <c r="K236" s="65" t="str" cm="1">
        <f t="array" ref="K236">IF(J236="","",_xlfn.XLOOKUP(J236,Tableau3[[#All],[Préstation Suppl.]],Tableau3[[#All],[ID Supl.]],))</f>
        <v/>
      </c>
    </row>
    <row r="237" spans="7:11">
      <c r="G237" s="61" cm="1">
        <f t="array" ref="G237">INDEX(BD_Prestation_Prix!E:E, MATCH(1, (BD_Prestation_Prix!A:A=F237) * (BD_Prestation_Prix!C:C&lt;=A237) * (BD_Prestation_Prix!C:C=_xlfn.MAXIFS(BD_Prestation_Prix!C:C, BD_Prestation_Prix!A:A, F237, BD_Prestation_Prix!C:C, "&lt;="&amp;A237)), 0))</f>
        <v>0</v>
      </c>
      <c r="J237" s="62"/>
      <c r="K237" s="65" t="str" cm="1">
        <f t="array" ref="K237">IF(J237="","",_xlfn.XLOOKUP(J237,Tableau3[[#All],[Préstation Suppl.]],Tableau3[[#All],[ID Supl.]],))</f>
        <v/>
      </c>
    </row>
    <row r="238" spans="7:11">
      <c r="G238" s="61" cm="1">
        <f t="array" ref="G238">INDEX(BD_Prestation_Prix!E:E, MATCH(1, (BD_Prestation_Prix!A:A=F238) * (BD_Prestation_Prix!C:C&lt;=A238) * (BD_Prestation_Prix!C:C=_xlfn.MAXIFS(BD_Prestation_Prix!C:C, BD_Prestation_Prix!A:A, F238, BD_Prestation_Prix!C:C, "&lt;="&amp;A238)), 0))</f>
        <v>0</v>
      </c>
      <c r="J238" s="62"/>
      <c r="K238" s="65" t="str" cm="1">
        <f t="array" ref="K238">IF(J238="","",_xlfn.XLOOKUP(J238,Tableau3[[#All],[Préstation Suppl.]],Tableau3[[#All],[ID Supl.]],))</f>
        <v/>
      </c>
    </row>
    <row r="239" spans="7:11">
      <c r="G239" s="61" cm="1">
        <f t="array" ref="G239">INDEX(BD_Prestation_Prix!E:E, MATCH(1, (BD_Prestation_Prix!A:A=F239) * (BD_Prestation_Prix!C:C&lt;=A239) * (BD_Prestation_Prix!C:C=_xlfn.MAXIFS(BD_Prestation_Prix!C:C, BD_Prestation_Prix!A:A, F239, BD_Prestation_Prix!C:C, "&lt;="&amp;A239)), 0))</f>
        <v>0</v>
      </c>
      <c r="J239" s="62"/>
      <c r="K239" s="65" t="str" cm="1">
        <f t="array" ref="K239">IF(J239="","",_xlfn.XLOOKUP(J239,Tableau3[[#All],[Préstation Suppl.]],Tableau3[[#All],[ID Supl.]],))</f>
        <v/>
      </c>
    </row>
    <row r="240" spans="7:11">
      <c r="G240" s="61" cm="1">
        <f t="array" ref="G240">INDEX(BD_Prestation_Prix!E:E, MATCH(1, (BD_Prestation_Prix!A:A=F240) * (BD_Prestation_Prix!C:C&lt;=A240) * (BD_Prestation_Prix!C:C=_xlfn.MAXIFS(BD_Prestation_Prix!C:C, BD_Prestation_Prix!A:A, F240, BD_Prestation_Prix!C:C, "&lt;="&amp;A240)), 0))</f>
        <v>0</v>
      </c>
      <c r="J240" s="62"/>
      <c r="K240" s="65" t="str" cm="1">
        <f t="array" ref="K240">IF(J240="","",_xlfn.XLOOKUP(J240,Tableau3[[#All],[Préstation Suppl.]],Tableau3[[#All],[ID Supl.]],))</f>
        <v/>
      </c>
    </row>
    <row r="241" spans="7:11">
      <c r="G241" s="61" cm="1">
        <f t="array" ref="G241">INDEX(BD_Prestation_Prix!E:E, MATCH(1, (BD_Prestation_Prix!A:A=F241) * (BD_Prestation_Prix!C:C&lt;=A241) * (BD_Prestation_Prix!C:C=_xlfn.MAXIFS(BD_Prestation_Prix!C:C, BD_Prestation_Prix!A:A, F241, BD_Prestation_Prix!C:C, "&lt;="&amp;A241)), 0))</f>
        <v>0</v>
      </c>
      <c r="J241" s="62"/>
      <c r="K241" s="65" t="str" cm="1">
        <f t="array" ref="K241">IF(J241="","",_xlfn.XLOOKUP(J241,Tableau3[[#All],[Préstation Suppl.]],Tableau3[[#All],[ID Supl.]],))</f>
        <v/>
      </c>
    </row>
    <row r="242" spans="7:11">
      <c r="G242" s="61" cm="1">
        <f t="array" ref="G242">INDEX(BD_Prestation_Prix!E:E, MATCH(1, (BD_Prestation_Prix!A:A=F242) * (BD_Prestation_Prix!C:C&lt;=A242) * (BD_Prestation_Prix!C:C=_xlfn.MAXIFS(BD_Prestation_Prix!C:C, BD_Prestation_Prix!A:A, F242, BD_Prestation_Prix!C:C, "&lt;="&amp;A242)), 0))</f>
        <v>0</v>
      </c>
      <c r="J242" s="62"/>
      <c r="K242" s="65" t="str" cm="1">
        <f t="array" ref="K242">IF(J242="","",_xlfn.XLOOKUP(J242,Tableau3[[#All],[Préstation Suppl.]],Tableau3[[#All],[ID Supl.]],))</f>
        <v/>
      </c>
    </row>
    <row r="243" spans="7:11">
      <c r="G243" s="61" cm="1">
        <f t="array" ref="G243">INDEX(BD_Prestation_Prix!E:E, MATCH(1, (BD_Prestation_Prix!A:A=F243) * (BD_Prestation_Prix!C:C&lt;=A243) * (BD_Prestation_Prix!C:C=_xlfn.MAXIFS(BD_Prestation_Prix!C:C, BD_Prestation_Prix!A:A, F243, BD_Prestation_Prix!C:C, "&lt;="&amp;A243)), 0))</f>
        <v>0</v>
      </c>
      <c r="J243" s="62"/>
      <c r="K243" s="65" t="str" cm="1">
        <f t="array" ref="K243">IF(J243="","",_xlfn.XLOOKUP(J243,Tableau3[[#All],[Préstation Suppl.]],Tableau3[[#All],[ID Supl.]],))</f>
        <v/>
      </c>
    </row>
    <row r="244" spans="7:11">
      <c r="G244" s="61" cm="1">
        <f t="array" ref="G244">INDEX(BD_Prestation_Prix!E:E, MATCH(1, (BD_Prestation_Prix!A:A=F244) * (BD_Prestation_Prix!C:C&lt;=A244) * (BD_Prestation_Prix!C:C=_xlfn.MAXIFS(BD_Prestation_Prix!C:C, BD_Prestation_Prix!A:A, F244, BD_Prestation_Prix!C:C, "&lt;="&amp;A244)), 0))</f>
        <v>0</v>
      </c>
      <c r="J244" s="62"/>
      <c r="K244" s="65" t="str" cm="1">
        <f t="array" ref="K244">IF(J244="","",_xlfn.XLOOKUP(J244,Tableau3[[#All],[Préstation Suppl.]],Tableau3[[#All],[ID Supl.]],))</f>
        <v/>
      </c>
    </row>
    <row r="245" spans="7:11">
      <c r="G245" s="61" cm="1">
        <f t="array" ref="G245">INDEX(BD_Prestation_Prix!E:E, MATCH(1, (BD_Prestation_Prix!A:A=F245) * (BD_Prestation_Prix!C:C&lt;=A245) * (BD_Prestation_Prix!C:C=_xlfn.MAXIFS(BD_Prestation_Prix!C:C, BD_Prestation_Prix!A:A, F245, BD_Prestation_Prix!C:C, "&lt;="&amp;A245)), 0))</f>
        <v>0</v>
      </c>
      <c r="J245" s="62"/>
      <c r="K245" s="65" t="str" cm="1">
        <f t="array" ref="K245">IF(J245="","",_xlfn.XLOOKUP(J245,Tableau3[[#All],[Préstation Suppl.]],Tableau3[[#All],[ID Supl.]],))</f>
        <v/>
      </c>
    </row>
    <row r="246" spans="7:11">
      <c r="G246" s="61" cm="1">
        <f t="array" ref="G246">INDEX(BD_Prestation_Prix!E:E, MATCH(1, (BD_Prestation_Prix!A:A=F246) * (BD_Prestation_Prix!C:C&lt;=A246) * (BD_Prestation_Prix!C:C=_xlfn.MAXIFS(BD_Prestation_Prix!C:C, BD_Prestation_Prix!A:A, F246, BD_Prestation_Prix!C:C, "&lt;="&amp;A246)), 0))</f>
        <v>0</v>
      </c>
      <c r="J246" s="62"/>
      <c r="K246" s="65" t="str" cm="1">
        <f t="array" ref="K246">IF(J246="","",_xlfn.XLOOKUP(J246,Tableau3[[#All],[Préstation Suppl.]],Tableau3[[#All],[ID Supl.]],))</f>
        <v/>
      </c>
    </row>
    <row r="247" spans="7:11">
      <c r="G247" s="61" cm="1">
        <f t="array" ref="G247">INDEX(BD_Prestation_Prix!E:E, MATCH(1, (BD_Prestation_Prix!A:A=F247) * (BD_Prestation_Prix!C:C&lt;=A247) * (BD_Prestation_Prix!C:C=_xlfn.MAXIFS(BD_Prestation_Prix!C:C, BD_Prestation_Prix!A:A, F247, BD_Prestation_Prix!C:C, "&lt;="&amp;A247)), 0))</f>
        <v>0</v>
      </c>
      <c r="J247" s="62"/>
      <c r="K247" s="65" t="str" cm="1">
        <f t="array" ref="K247">IF(J247="","",_xlfn.XLOOKUP(J247,Tableau3[[#All],[Préstation Suppl.]],Tableau3[[#All],[ID Supl.]],))</f>
        <v/>
      </c>
    </row>
    <row r="248" spans="7:11">
      <c r="G248" s="61" cm="1">
        <f t="array" ref="G248">INDEX(BD_Prestation_Prix!E:E, MATCH(1, (BD_Prestation_Prix!A:A=F248) * (BD_Prestation_Prix!C:C&lt;=A248) * (BD_Prestation_Prix!C:C=_xlfn.MAXIFS(BD_Prestation_Prix!C:C, BD_Prestation_Prix!A:A, F248, BD_Prestation_Prix!C:C, "&lt;="&amp;A248)), 0))</f>
        <v>0</v>
      </c>
      <c r="J248" s="62"/>
      <c r="K248" s="65" t="str" cm="1">
        <f t="array" ref="K248">IF(J248="","",_xlfn.XLOOKUP(J248,Tableau3[[#All],[Préstation Suppl.]],Tableau3[[#All],[ID Supl.]],))</f>
        <v/>
      </c>
    </row>
    <row r="249" spans="7:11">
      <c r="G249" s="61" cm="1">
        <f t="array" ref="G249">INDEX(BD_Prestation_Prix!E:E, MATCH(1, (BD_Prestation_Prix!A:A=F249) * (BD_Prestation_Prix!C:C&lt;=A249) * (BD_Prestation_Prix!C:C=_xlfn.MAXIFS(BD_Prestation_Prix!C:C, BD_Prestation_Prix!A:A, F249, BD_Prestation_Prix!C:C, "&lt;="&amp;A249)), 0))</f>
        <v>0</v>
      </c>
      <c r="J249" s="62"/>
      <c r="K249" s="65" t="str" cm="1">
        <f t="array" ref="K249">IF(J249="","",_xlfn.XLOOKUP(J249,Tableau3[[#All],[Préstation Suppl.]],Tableau3[[#All],[ID Supl.]],))</f>
        <v/>
      </c>
    </row>
    <row r="250" spans="7:11">
      <c r="G250" s="61" cm="1">
        <f t="array" ref="G250">INDEX(BD_Prestation_Prix!E:E, MATCH(1, (BD_Prestation_Prix!A:A=F250) * (BD_Prestation_Prix!C:C&lt;=A250) * (BD_Prestation_Prix!C:C=_xlfn.MAXIFS(BD_Prestation_Prix!C:C, BD_Prestation_Prix!A:A, F250, BD_Prestation_Prix!C:C, "&lt;="&amp;A250)), 0))</f>
        <v>0</v>
      </c>
      <c r="J250" s="62"/>
      <c r="K250" s="65" t="str" cm="1">
        <f t="array" ref="K250">IF(J250="","",_xlfn.XLOOKUP(J250,Tableau3[[#All],[Préstation Suppl.]],Tableau3[[#All],[ID Supl.]],))</f>
        <v/>
      </c>
    </row>
    <row r="251" spans="7:11">
      <c r="G251" s="61" cm="1">
        <f t="array" ref="G251">INDEX(BD_Prestation_Prix!E:E, MATCH(1, (BD_Prestation_Prix!A:A=F251) * (BD_Prestation_Prix!C:C&lt;=A251) * (BD_Prestation_Prix!C:C=_xlfn.MAXIFS(BD_Prestation_Prix!C:C, BD_Prestation_Prix!A:A, F251, BD_Prestation_Prix!C:C, "&lt;="&amp;A251)), 0))</f>
        <v>0</v>
      </c>
      <c r="J251" s="62"/>
      <c r="K251" s="65" t="str" cm="1">
        <f t="array" ref="K251">IF(J251="","",_xlfn.XLOOKUP(J251,Tableau3[[#All],[Préstation Suppl.]],Tableau3[[#All],[ID Supl.]],))</f>
        <v/>
      </c>
    </row>
    <row r="252" spans="7:11">
      <c r="G252" s="61" cm="1">
        <f t="array" ref="G252">INDEX(BD_Prestation_Prix!E:E, MATCH(1, (BD_Prestation_Prix!A:A=F252) * (BD_Prestation_Prix!C:C&lt;=A252) * (BD_Prestation_Prix!C:C=_xlfn.MAXIFS(BD_Prestation_Prix!C:C, BD_Prestation_Prix!A:A, F252, BD_Prestation_Prix!C:C, "&lt;="&amp;A252)), 0))</f>
        <v>0</v>
      </c>
      <c r="J252" s="62"/>
      <c r="K252" s="65" t="str" cm="1">
        <f t="array" ref="K252">IF(J252="","",_xlfn.XLOOKUP(J252,Tableau3[[#All],[Préstation Suppl.]],Tableau3[[#All],[ID Supl.]],))</f>
        <v/>
      </c>
    </row>
    <row r="253" spans="7:11">
      <c r="G253" s="61" cm="1">
        <f t="array" ref="G253">INDEX(BD_Prestation_Prix!E:E, MATCH(1, (BD_Prestation_Prix!A:A=F253) * (BD_Prestation_Prix!C:C&lt;=A253) * (BD_Prestation_Prix!C:C=_xlfn.MAXIFS(BD_Prestation_Prix!C:C, BD_Prestation_Prix!A:A, F253, BD_Prestation_Prix!C:C, "&lt;="&amp;A253)), 0))</f>
        <v>0</v>
      </c>
      <c r="J253" s="62"/>
      <c r="K253" s="65" t="str" cm="1">
        <f t="array" ref="K253">IF(J253="","",_xlfn.XLOOKUP(J253,Tableau3[[#All],[Préstation Suppl.]],Tableau3[[#All],[ID Supl.]],))</f>
        <v/>
      </c>
    </row>
    <row r="254" spans="7:11">
      <c r="G254" s="61" cm="1">
        <f t="array" ref="G254">INDEX(BD_Prestation_Prix!E:E, MATCH(1, (BD_Prestation_Prix!A:A=F254) * (BD_Prestation_Prix!C:C&lt;=A254) * (BD_Prestation_Prix!C:C=_xlfn.MAXIFS(BD_Prestation_Prix!C:C, BD_Prestation_Prix!A:A, F254, BD_Prestation_Prix!C:C, "&lt;="&amp;A254)), 0))</f>
        <v>0</v>
      </c>
      <c r="J254" s="62"/>
      <c r="K254" s="65" t="str" cm="1">
        <f t="array" ref="K254">IF(J254="","",_xlfn.XLOOKUP(J254,Tableau3[[#All],[Préstation Suppl.]],Tableau3[[#All],[ID Supl.]],))</f>
        <v/>
      </c>
    </row>
    <row r="255" spans="7:11">
      <c r="G255" s="61" cm="1">
        <f t="array" ref="G255">INDEX(BD_Prestation_Prix!E:E, MATCH(1, (BD_Prestation_Prix!A:A=F255) * (BD_Prestation_Prix!C:C&lt;=A255) * (BD_Prestation_Prix!C:C=_xlfn.MAXIFS(BD_Prestation_Prix!C:C, BD_Prestation_Prix!A:A, F255, BD_Prestation_Prix!C:C, "&lt;="&amp;A255)), 0))</f>
        <v>0</v>
      </c>
      <c r="J255" s="62"/>
      <c r="K255" s="65" t="str" cm="1">
        <f t="array" ref="K255">IF(J255="","",_xlfn.XLOOKUP(J255,Tableau3[[#All],[Préstation Suppl.]],Tableau3[[#All],[ID Supl.]],))</f>
        <v/>
      </c>
    </row>
    <row r="256" spans="7:11">
      <c r="G256" s="61" cm="1">
        <f t="array" ref="G256">INDEX(BD_Prestation_Prix!E:E, MATCH(1, (BD_Prestation_Prix!A:A=F256) * (BD_Prestation_Prix!C:C&lt;=A256) * (BD_Prestation_Prix!C:C=_xlfn.MAXIFS(BD_Prestation_Prix!C:C, BD_Prestation_Prix!A:A, F256, BD_Prestation_Prix!C:C, "&lt;="&amp;A256)), 0))</f>
        <v>0</v>
      </c>
      <c r="J256" s="62"/>
      <c r="K256" s="65" t="str" cm="1">
        <f t="array" ref="K256">IF(J256="","",_xlfn.XLOOKUP(J256,Tableau3[[#All],[Préstation Suppl.]],Tableau3[[#All],[ID Supl.]],))</f>
        <v/>
      </c>
    </row>
    <row r="257" spans="7:11">
      <c r="G257" s="61" cm="1">
        <f t="array" ref="G257">INDEX(BD_Prestation_Prix!E:E, MATCH(1, (BD_Prestation_Prix!A:A=F257) * (BD_Prestation_Prix!C:C&lt;=A257) * (BD_Prestation_Prix!C:C=_xlfn.MAXIFS(BD_Prestation_Prix!C:C, BD_Prestation_Prix!A:A, F257, BD_Prestation_Prix!C:C, "&lt;="&amp;A257)), 0))</f>
        <v>0</v>
      </c>
      <c r="J257" s="62"/>
      <c r="K257" s="65" t="str" cm="1">
        <f t="array" ref="K257">IF(J257="","",_xlfn.XLOOKUP(J257,Tableau3[[#All],[Préstation Suppl.]],Tableau3[[#All],[ID Supl.]],))</f>
        <v/>
      </c>
    </row>
    <row r="258" spans="7:11">
      <c r="G258" s="61" cm="1">
        <f t="array" ref="G258">INDEX(BD_Prestation_Prix!E:E, MATCH(1, (BD_Prestation_Prix!A:A=F258) * (BD_Prestation_Prix!C:C&lt;=A258) * (BD_Prestation_Prix!C:C=_xlfn.MAXIFS(BD_Prestation_Prix!C:C, BD_Prestation_Prix!A:A, F258, BD_Prestation_Prix!C:C, "&lt;="&amp;A258)), 0))</f>
        <v>0</v>
      </c>
      <c r="J258" s="62"/>
      <c r="K258" s="65" t="str" cm="1">
        <f t="array" ref="K258">IF(J258="","",_xlfn.XLOOKUP(J258,Tableau3[[#All],[Préstation Suppl.]],Tableau3[[#All],[ID Supl.]],))</f>
        <v/>
      </c>
    </row>
    <row r="259" spans="7:11">
      <c r="G259" s="61" cm="1">
        <f t="array" ref="G259">INDEX(BD_Prestation_Prix!E:E, MATCH(1, (BD_Prestation_Prix!A:A=F259) * (BD_Prestation_Prix!C:C&lt;=A259) * (BD_Prestation_Prix!C:C=_xlfn.MAXIFS(BD_Prestation_Prix!C:C, BD_Prestation_Prix!A:A, F259, BD_Prestation_Prix!C:C, "&lt;="&amp;A259)), 0))</f>
        <v>0</v>
      </c>
      <c r="J259" s="62"/>
      <c r="K259" s="65" t="str" cm="1">
        <f t="array" ref="K259">IF(J259="","",_xlfn.XLOOKUP(J259,Tableau3[[#All],[Préstation Suppl.]],Tableau3[[#All],[ID Supl.]],))</f>
        <v/>
      </c>
    </row>
    <row r="260" spans="7:11">
      <c r="G260" s="61" cm="1">
        <f t="array" ref="G260">INDEX(BD_Prestation_Prix!E:E, MATCH(1, (BD_Prestation_Prix!A:A=F260) * (BD_Prestation_Prix!C:C&lt;=A260) * (BD_Prestation_Prix!C:C=_xlfn.MAXIFS(BD_Prestation_Prix!C:C, BD_Prestation_Prix!A:A, F260, BD_Prestation_Prix!C:C, "&lt;="&amp;A260)), 0))</f>
        <v>0</v>
      </c>
      <c r="J260" s="62"/>
      <c r="K260" s="65" t="str" cm="1">
        <f t="array" ref="K260">IF(J260="","",_xlfn.XLOOKUP(J260,Tableau3[[#All],[Préstation Suppl.]],Tableau3[[#All],[ID Supl.]],))</f>
        <v/>
      </c>
    </row>
    <row r="261" spans="7:11">
      <c r="G261" s="61" cm="1">
        <f t="array" ref="G261">INDEX(BD_Prestation_Prix!E:E, MATCH(1, (BD_Prestation_Prix!A:A=F261) * (BD_Prestation_Prix!C:C&lt;=A261) * (BD_Prestation_Prix!C:C=_xlfn.MAXIFS(BD_Prestation_Prix!C:C, BD_Prestation_Prix!A:A, F261, BD_Prestation_Prix!C:C, "&lt;="&amp;A261)), 0))</f>
        <v>0</v>
      </c>
      <c r="J261" s="62"/>
      <c r="K261" s="65" t="str" cm="1">
        <f t="array" ref="K261">IF(J261="","",_xlfn.XLOOKUP(J261,Tableau3[[#All],[Préstation Suppl.]],Tableau3[[#All],[ID Supl.]],))</f>
        <v/>
      </c>
    </row>
    <row r="262" spans="7:11">
      <c r="G262" s="61" cm="1">
        <f t="array" ref="G262">INDEX(BD_Prestation_Prix!E:E, MATCH(1, (BD_Prestation_Prix!A:A=F262) * (BD_Prestation_Prix!C:C&lt;=A262) * (BD_Prestation_Prix!C:C=_xlfn.MAXIFS(BD_Prestation_Prix!C:C, BD_Prestation_Prix!A:A, F262, BD_Prestation_Prix!C:C, "&lt;="&amp;A262)), 0))</f>
        <v>0</v>
      </c>
      <c r="J262" s="62"/>
      <c r="K262" s="65" t="str" cm="1">
        <f t="array" ref="K262">IF(J262="","",_xlfn.XLOOKUP(J262,Tableau3[[#All],[Préstation Suppl.]],Tableau3[[#All],[ID Supl.]],))</f>
        <v/>
      </c>
    </row>
    <row r="263" spans="7:11">
      <c r="G263" s="61" cm="1">
        <f t="array" ref="G263">INDEX(BD_Prestation_Prix!E:E, MATCH(1, (BD_Prestation_Prix!A:A=F263) * (BD_Prestation_Prix!C:C&lt;=A263) * (BD_Prestation_Prix!C:C=_xlfn.MAXIFS(BD_Prestation_Prix!C:C, BD_Prestation_Prix!A:A, F263, BD_Prestation_Prix!C:C, "&lt;="&amp;A263)), 0))</f>
        <v>0</v>
      </c>
      <c r="J263" s="62"/>
      <c r="K263" s="65" t="str" cm="1">
        <f t="array" ref="K263">IF(J263="","",_xlfn.XLOOKUP(J263,Tableau3[[#All],[Préstation Suppl.]],Tableau3[[#All],[ID Supl.]],))</f>
        <v/>
      </c>
    </row>
    <row r="264" spans="7:11">
      <c r="G264" s="61" cm="1">
        <f t="array" ref="G264">INDEX(BD_Prestation_Prix!E:E, MATCH(1, (BD_Prestation_Prix!A:A=F264) * (BD_Prestation_Prix!C:C&lt;=A264) * (BD_Prestation_Prix!C:C=_xlfn.MAXIFS(BD_Prestation_Prix!C:C, BD_Prestation_Prix!A:A, F264, BD_Prestation_Prix!C:C, "&lt;="&amp;A264)), 0))</f>
        <v>0</v>
      </c>
      <c r="J264" s="62"/>
      <c r="K264" s="65" t="str" cm="1">
        <f t="array" ref="K264">IF(J264="","",_xlfn.XLOOKUP(J264,Tableau3[[#All],[Préstation Suppl.]],Tableau3[[#All],[ID Supl.]],))</f>
        <v/>
      </c>
    </row>
    <row r="265" spans="7:11">
      <c r="G265" s="61" cm="1">
        <f t="array" ref="G265">INDEX(BD_Prestation_Prix!E:E, MATCH(1, (BD_Prestation_Prix!A:A=F265) * (BD_Prestation_Prix!C:C&lt;=A265) * (BD_Prestation_Prix!C:C=_xlfn.MAXIFS(BD_Prestation_Prix!C:C, BD_Prestation_Prix!A:A, F265, BD_Prestation_Prix!C:C, "&lt;="&amp;A265)), 0))</f>
        <v>0</v>
      </c>
      <c r="J265" s="62"/>
      <c r="K265" s="65" t="str" cm="1">
        <f t="array" ref="K265">IF(J265="","",_xlfn.XLOOKUP(J265,Tableau3[[#All],[Préstation Suppl.]],Tableau3[[#All],[ID Supl.]],))</f>
        <v/>
      </c>
    </row>
    <row r="266" spans="7:11">
      <c r="G266" s="61" cm="1">
        <f t="array" ref="G266">INDEX(BD_Prestation_Prix!E:E, MATCH(1, (BD_Prestation_Prix!A:A=F266) * (BD_Prestation_Prix!C:C&lt;=A266) * (BD_Prestation_Prix!C:C=_xlfn.MAXIFS(BD_Prestation_Prix!C:C, BD_Prestation_Prix!A:A, F266, BD_Prestation_Prix!C:C, "&lt;="&amp;A266)), 0))</f>
        <v>0</v>
      </c>
      <c r="J266" s="62"/>
      <c r="K266" s="65" t="str" cm="1">
        <f t="array" ref="K266">IF(J266="","",_xlfn.XLOOKUP(J266,Tableau3[[#All],[Préstation Suppl.]],Tableau3[[#All],[ID Supl.]],))</f>
        <v/>
      </c>
    </row>
    <row r="267" spans="7:11">
      <c r="G267" s="61" cm="1">
        <f t="array" ref="G267">INDEX(BD_Prestation_Prix!E:E, MATCH(1, (BD_Prestation_Prix!A:A=F267) * (BD_Prestation_Prix!C:C&lt;=A267) * (BD_Prestation_Prix!C:C=_xlfn.MAXIFS(BD_Prestation_Prix!C:C, BD_Prestation_Prix!A:A, F267, BD_Prestation_Prix!C:C, "&lt;="&amp;A267)), 0))</f>
        <v>0</v>
      </c>
      <c r="J267" s="62"/>
      <c r="K267" s="65" t="str" cm="1">
        <f t="array" ref="K267">IF(J267="","",_xlfn.XLOOKUP(J267,Tableau3[[#All],[Préstation Suppl.]],Tableau3[[#All],[ID Supl.]],))</f>
        <v/>
      </c>
    </row>
    <row r="268" spans="7:11">
      <c r="G268" s="61" cm="1">
        <f t="array" ref="G268">INDEX(BD_Prestation_Prix!E:E, MATCH(1, (BD_Prestation_Prix!A:A=F268) * (BD_Prestation_Prix!C:C&lt;=A268) * (BD_Prestation_Prix!C:C=_xlfn.MAXIFS(BD_Prestation_Prix!C:C, BD_Prestation_Prix!A:A, F268, BD_Prestation_Prix!C:C, "&lt;="&amp;A268)), 0))</f>
        <v>0</v>
      </c>
      <c r="J268" s="62"/>
      <c r="K268" s="65" t="str" cm="1">
        <f t="array" ref="K268">IF(J268="","",_xlfn.XLOOKUP(J268,Tableau3[[#All],[Préstation Suppl.]],Tableau3[[#All],[ID Supl.]],))</f>
        <v/>
      </c>
    </row>
    <row r="269" spans="7:11">
      <c r="G269" s="61" cm="1">
        <f t="array" ref="G269">INDEX(BD_Prestation_Prix!E:E, MATCH(1, (BD_Prestation_Prix!A:A=F269) * (BD_Prestation_Prix!C:C&lt;=A269) * (BD_Prestation_Prix!C:C=_xlfn.MAXIFS(BD_Prestation_Prix!C:C, BD_Prestation_Prix!A:A, F269, BD_Prestation_Prix!C:C, "&lt;="&amp;A269)), 0))</f>
        <v>0</v>
      </c>
      <c r="J269" s="62"/>
      <c r="K269" s="65" t="str" cm="1">
        <f t="array" ref="K269">IF(J269="","",_xlfn.XLOOKUP(J269,Tableau3[[#All],[Préstation Suppl.]],Tableau3[[#All],[ID Supl.]],))</f>
        <v/>
      </c>
    </row>
    <row r="270" spans="7:11">
      <c r="G270" s="61" cm="1">
        <f t="array" ref="G270">INDEX(BD_Prestation_Prix!E:E, MATCH(1, (BD_Prestation_Prix!A:A=F270) * (BD_Prestation_Prix!C:C&lt;=A270) * (BD_Prestation_Prix!C:C=_xlfn.MAXIFS(BD_Prestation_Prix!C:C, BD_Prestation_Prix!A:A, F270, BD_Prestation_Prix!C:C, "&lt;="&amp;A270)), 0))</f>
        <v>0</v>
      </c>
      <c r="J270" s="62"/>
      <c r="K270" s="65" t="str" cm="1">
        <f t="array" ref="K270">IF(J270="","",_xlfn.XLOOKUP(J270,Tableau3[[#All],[Préstation Suppl.]],Tableau3[[#All],[ID Supl.]],))</f>
        <v/>
      </c>
    </row>
    <row r="271" spans="7:11">
      <c r="G271" s="61" cm="1">
        <f t="array" ref="G271">INDEX(BD_Prestation_Prix!E:E, MATCH(1, (BD_Prestation_Prix!A:A=F271) * (BD_Prestation_Prix!C:C&lt;=A271) * (BD_Prestation_Prix!C:C=_xlfn.MAXIFS(BD_Prestation_Prix!C:C, BD_Prestation_Prix!A:A, F271, BD_Prestation_Prix!C:C, "&lt;="&amp;A271)), 0))</f>
        <v>0</v>
      </c>
      <c r="J271" s="62"/>
      <c r="K271" s="65" t="str" cm="1">
        <f t="array" ref="K271">IF(J271="","",_xlfn.XLOOKUP(J271,Tableau3[[#All],[Préstation Suppl.]],Tableau3[[#All],[ID Supl.]],))</f>
        <v/>
      </c>
    </row>
    <row r="272" spans="7:11">
      <c r="G272" s="61" cm="1">
        <f t="array" ref="G272">INDEX(BD_Prestation_Prix!E:E, MATCH(1, (BD_Prestation_Prix!A:A=F272) * (BD_Prestation_Prix!C:C&lt;=A272) * (BD_Prestation_Prix!C:C=_xlfn.MAXIFS(BD_Prestation_Prix!C:C, BD_Prestation_Prix!A:A, F272, BD_Prestation_Prix!C:C, "&lt;="&amp;A272)), 0))</f>
        <v>0</v>
      </c>
      <c r="J272" s="62"/>
      <c r="K272" s="65" t="str" cm="1">
        <f t="array" ref="K272">IF(J272="","",_xlfn.XLOOKUP(J272,Tableau3[[#All],[Préstation Suppl.]],Tableau3[[#All],[ID Supl.]],))</f>
        <v/>
      </c>
    </row>
    <row r="273" spans="7:11">
      <c r="G273" s="61" cm="1">
        <f t="array" ref="G273">INDEX(BD_Prestation_Prix!E:E, MATCH(1, (BD_Prestation_Prix!A:A=F273) * (BD_Prestation_Prix!C:C&lt;=A273) * (BD_Prestation_Prix!C:C=_xlfn.MAXIFS(BD_Prestation_Prix!C:C, BD_Prestation_Prix!A:A, F273, BD_Prestation_Prix!C:C, "&lt;="&amp;A273)), 0))</f>
        <v>0</v>
      </c>
      <c r="J273" s="62"/>
      <c r="K273" s="65" t="str" cm="1">
        <f t="array" ref="K273">IF(J273="","",_xlfn.XLOOKUP(J273,Tableau3[[#All],[Préstation Suppl.]],Tableau3[[#All],[ID Supl.]],))</f>
        <v/>
      </c>
    </row>
    <row r="274" spans="7:11">
      <c r="G274" s="61" cm="1">
        <f t="array" ref="G274">INDEX(BD_Prestation_Prix!E:E, MATCH(1, (BD_Prestation_Prix!A:A=F274) * (BD_Prestation_Prix!C:C&lt;=A274) * (BD_Prestation_Prix!C:C=_xlfn.MAXIFS(BD_Prestation_Prix!C:C, BD_Prestation_Prix!A:A, F274, BD_Prestation_Prix!C:C, "&lt;="&amp;A274)), 0))</f>
        <v>0</v>
      </c>
      <c r="J274" s="62"/>
      <c r="K274" s="65" t="str" cm="1">
        <f t="array" ref="K274">IF(J274="","",_xlfn.XLOOKUP(J274,Tableau3[[#All],[Préstation Suppl.]],Tableau3[[#All],[ID Supl.]],))</f>
        <v/>
      </c>
    </row>
    <row r="275" spans="7:11">
      <c r="G275" s="61" cm="1">
        <f t="array" ref="G275">INDEX(BD_Prestation_Prix!E:E, MATCH(1, (BD_Prestation_Prix!A:A=F275) * (BD_Prestation_Prix!C:C&lt;=A275) * (BD_Prestation_Prix!C:C=_xlfn.MAXIFS(BD_Prestation_Prix!C:C, BD_Prestation_Prix!A:A, F275, BD_Prestation_Prix!C:C, "&lt;="&amp;A275)), 0))</f>
        <v>0</v>
      </c>
      <c r="J275" s="62"/>
      <c r="K275" s="65" t="str" cm="1">
        <f t="array" ref="K275">IF(J275="","",_xlfn.XLOOKUP(J275,Tableau3[[#All],[Préstation Suppl.]],Tableau3[[#All],[ID Supl.]],))</f>
        <v/>
      </c>
    </row>
    <row r="276" spans="7:11">
      <c r="G276" s="61" cm="1">
        <f t="array" ref="G276">INDEX(BD_Prestation_Prix!E:E, MATCH(1, (BD_Prestation_Prix!A:A=F276) * (BD_Prestation_Prix!C:C&lt;=A276) * (BD_Prestation_Prix!C:C=_xlfn.MAXIFS(BD_Prestation_Prix!C:C, BD_Prestation_Prix!A:A, F276, BD_Prestation_Prix!C:C, "&lt;="&amp;A276)), 0))</f>
        <v>0</v>
      </c>
      <c r="J276" s="62"/>
      <c r="K276" s="65" t="str" cm="1">
        <f t="array" ref="K276">IF(J276="","",_xlfn.XLOOKUP(J276,Tableau3[[#All],[Préstation Suppl.]],Tableau3[[#All],[ID Supl.]],))</f>
        <v/>
      </c>
    </row>
    <row r="277" spans="7:11">
      <c r="G277" s="61" cm="1">
        <f t="array" ref="G277">INDEX(BD_Prestation_Prix!E:E, MATCH(1, (BD_Prestation_Prix!A:A=F277) * (BD_Prestation_Prix!C:C&lt;=A277) * (BD_Prestation_Prix!C:C=_xlfn.MAXIFS(BD_Prestation_Prix!C:C, BD_Prestation_Prix!A:A, F277, BD_Prestation_Prix!C:C, "&lt;="&amp;A277)), 0))</f>
        <v>0</v>
      </c>
      <c r="J277" s="62"/>
      <c r="K277" s="65" t="str" cm="1">
        <f t="array" ref="K277">IF(J277="","",_xlfn.XLOOKUP(J277,Tableau3[[#All],[Préstation Suppl.]],Tableau3[[#All],[ID Supl.]],))</f>
        <v/>
      </c>
    </row>
    <row r="278" spans="7:11">
      <c r="G278" s="61" cm="1">
        <f t="array" ref="G278">INDEX(BD_Prestation_Prix!E:E, MATCH(1, (BD_Prestation_Prix!A:A=F278) * (BD_Prestation_Prix!C:C&lt;=A278) * (BD_Prestation_Prix!C:C=_xlfn.MAXIFS(BD_Prestation_Prix!C:C, BD_Prestation_Prix!A:A, F278, BD_Prestation_Prix!C:C, "&lt;="&amp;A278)), 0))</f>
        <v>0</v>
      </c>
      <c r="J278" s="62"/>
      <c r="K278" s="65" t="str" cm="1">
        <f t="array" ref="K278">IF(J278="","",_xlfn.XLOOKUP(J278,Tableau3[[#All],[Préstation Suppl.]],Tableau3[[#All],[ID Supl.]],))</f>
        <v/>
      </c>
    </row>
    <row r="279" spans="7:11">
      <c r="G279" s="61" cm="1">
        <f t="array" ref="G279">INDEX(BD_Prestation_Prix!E:E, MATCH(1, (BD_Prestation_Prix!A:A=F279) * (BD_Prestation_Prix!C:C&lt;=A279) * (BD_Prestation_Prix!C:C=_xlfn.MAXIFS(BD_Prestation_Prix!C:C, BD_Prestation_Prix!A:A, F279, BD_Prestation_Prix!C:C, "&lt;="&amp;A279)), 0))</f>
        <v>0</v>
      </c>
      <c r="J279" s="62"/>
      <c r="K279" s="65" t="str" cm="1">
        <f t="array" ref="K279">IF(J279="","",_xlfn.XLOOKUP(J279,Tableau3[[#All],[Préstation Suppl.]],Tableau3[[#All],[ID Supl.]],))</f>
        <v/>
      </c>
    </row>
    <row r="280" spans="7:11">
      <c r="G280" s="61" cm="1">
        <f t="array" ref="G280">INDEX(BD_Prestation_Prix!E:E, MATCH(1, (BD_Prestation_Prix!A:A=F280) * (BD_Prestation_Prix!C:C&lt;=A280) * (BD_Prestation_Prix!C:C=_xlfn.MAXIFS(BD_Prestation_Prix!C:C, BD_Prestation_Prix!A:A, F280, BD_Prestation_Prix!C:C, "&lt;="&amp;A280)), 0))</f>
        <v>0</v>
      </c>
      <c r="J280" s="62"/>
      <c r="K280" s="65" t="str" cm="1">
        <f t="array" ref="K280">IF(J280="","",_xlfn.XLOOKUP(J280,Tableau3[[#All],[Préstation Suppl.]],Tableau3[[#All],[ID Supl.]],))</f>
        <v/>
      </c>
    </row>
    <row r="281" spans="7:11">
      <c r="G281" s="61" cm="1">
        <f t="array" ref="G281">INDEX(BD_Prestation_Prix!E:E, MATCH(1, (BD_Prestation_Prix!A:A=F281) * (BD_Prestation_Prix!C:C&lt;=A281) * (BD_Prestation_Prix!C:C=_xlfn.MAXIFS(BD_Prestation_Prix!C:C, BD_Prestation_Prix!A:A, F281, BD_Prestation_Prix!C:C, "&lt;="&amp;A281)), 0))</f>
        <v>0</v>
      </c>
      <c r="J281" s="62"/>
      <c r="K281" s="65" t="str" cm="1">
        <f t="array" ref="K281">IF(J281="","",_xlfn.XLOOKUP(J281,Tableau3[[#All],[Préstation Suppl.]],Tableau3[[#All],[ID Supl.]],))</f>
        <v/>
      </c>
    </row>
    <row r="282" spans="7:11">
      <c r="G282" s="61" cm="1">
        <f t="array" ref="G282">INDEX(BD_Prestation_Prix!E:E, MATCH(1, (BD_Prestation_Prix!A:A=F282) * (BD_Prestation_Prix!C:C&lt;=A282) * (BD_Prestation_Prix!C:C=_xlfn.MAXIFS(BD_Prestation_Prix!C:C, BD_Prestation_Prix!A:A, F282, BD_Prestation_Prix!C:C, "&lt;="&amp;A282)), 0))</f>
        <v>0</v>
      </c>
      <c r="J282" s="62"/>
      <c r="K282" s="65" t="str" cm="1">
        <f t="array" ref="K282">IF(J282="","",_xlfn.XLOOKUP(J282,Tableau3[[#All],[Préstation Suppl.]],Tableau3[[#All],[ID Supl.]],))</f>
        <v/>
      </c>
    </row>
    <row r="283" spans="7:11">
      <c r="G283" s="61" cm="1">
        <f t="array" ref="G283">INDEX(BD_Prestation_Prix!E:E, MATCH(1, (BD_Prestation_Prix!A:A=F283) * (BD_Prestation_Prix!C:C&lt;=A283) * (BD_Prestation_Prix!C:C=_xlfn.MAXIFS(BD_Prestation_Prix!C:C, BD_Prestation_Prix!A:A, F283, BD_Prestation_Prix!C:C, "&lt;="&amp;A283)), 0))</f>
        <v>0</v>
      </c>
      <c r="J283" s="62"/>
      <c r="K283" s="65" t="str" cm="1">
        <f t="array" ref="K283">IF(J283="","",_xlfn.XLOOKUP(J283,Tableau3[[#All],[Préstation Suppl.]],Tableau3[[#All],[ID Supl.]],))</f>
        <v/>
      </c>
    </row>
    <row r="284" spans="7:11">
      <c r="G284" s="61" cm="1">
        <f t="array" ref="G284">INDEX(BD_Prestation_Prix!E:E, MATCH(1, (BD_Prestation_Prix!A:A=F284) * (BD_Prestation_Prix!C:C&lt;=A284) * (BD_Prestation_Prix!C:C=_xlfn.MAXIFS(BD_Prestation_Prix!C:C, BD_Prestation_Prix!A:A, F284, BD_Prestation_Prix!C:C, "&lt;="&amp;A284)), 0))</f>
        <v>0</v>
      </c>
      <c r="J284" s="62"/>
      <c r="K284" s="65" t="str" cm="1">
        <f t="array" ref="K284">IF(J284="","",_xlfn.XLOOKUP(J284,Tableau3[[#All],[Préstation Suppl.]],Tableau3[[#All],[ID Supl.]],))</f>
        <v/>
      </c>
    </row>
    <row r="285" spans="7:11">
      <c r="G285" s="61" cm="1">
        <f t="array" ref="G285">INDEX(BD_Prestation_Prix!E:E, MATCH(1, (BD_Prestation_Prix!A:A=F285) * (BD_Prestation_Prix!C:C&lt;=A285) * (BD_Prestation_Prix!C:C=_xlfn.MAXIFS(BD_Prestation_Prix!C:C, BD_Prestation_Prix!A:A, F285, BD_Prestation_Prix!C:C, "&lt;="&amp;A285)), 0))</f>
        <v>0</v>
      </c>
      <c r="J285" s="62"/>
      <c r="K285" s="65" t="str" cm="1">
        <f t="array" ref="K285">IF(J285="","",_xlfn.XLOOKUP(J285,Tableau3[[#All],[Préstation Suppl.]],Tableau3[[#All],[ID Supl.]],))</f>
        <v/>
      </c>
    </row>
    <row r="286" spans="7:11">
      <c r="G286" s="61" cm="1">
        <f t="array" ref="G286">INDEX(BD_Prestation_Prix!E:E, MATCH(1, (BD_Prestation_Prix!A:A=F286) * (BD_Prestation_Prix!C:C&lt;=A286) * (BD_Prestation_Prix!C:C=_xlfn.MAXIFS(BD_Prestation_Prix!C:C, BD_Prestation_Prix!A:A, F286, BD_Prestation_Prix!C:C, "&lt;="&amp;A286)), 0))</f>
        <v>0</v>
      </c>
      <c r="J286" s="62"/>
      <c r="K286" s="65" t="str" cm="1">
        <f t="array" ref="K286">IF(J286="","",_xlfn.XLOOKUP(J286,Tableau3[[#All],[Préstation Suppl.]],Tableau3[[#All],[ID Supl.]],))</f>
        <v/>
      </c>
    </row>
    <row r="287" spans="7:11">
      <c r="G287" s="61" cm="1">
        <f t="array" ref="G287">INDEX(BD_Prestation_Prix!E:E, MATCH(1, (BD_Prestation_Prix!A:A=F287) * (BD_Prestation_Prix!C:C&lt;=A287) * (BD_Prestation_Prix!C:C=_xlfn.MAXIFS(BD_Prestation_Prix!C:C, BD_Prestation_Prix!A:A, F287, BD_Prestation_Prix!C:C, "&lt;="&amp;A287)), 0))</f>
        <v>0</v>
      </c>
      <c r="J287" s="62"/>
      <c r="K287" s="65" t="str" cm="1">
        <f t="array" ref="K287">IF(J287="","",_xlfn.XLOOKUP(J287,Tableau3[[#All],[Préstation Suppl.]],Tableau3[[#All],[ID Supl.]],))</f>
        <v/>
      </c>
    </row>
    <row r="288" spans="7:11">
      <c r="G288" s="61" cm="1">
        <f t="array" ref="G288">INDEX(BD_Prestation_Prix!E:E, MATCH(1, (BD_Prestation_Prix!A:A=F288) * (BD_Prestation_Prix!C:C&lt;=A288) * (BD_Prestation_Prix!C:C=_xlfn.MAXIFS(BD_Prestation_Prix!C:C, BD_Prestation_Prix!A:A, F288, BD_Prestation_Prix!C:C, "&lt;="&amp;A288)), 0))</f>
        <v>0</v>
      </c>
      <c r="J288" s="62"/>
      <c r="K288" s="65" t="str" cm="1">
        <f t="array" ref="K288">IF(J288="","",_xlfn.XLOOKUP(J288,Tableau3[[#All],[Préstation Suppl.]],Tableau3[[#All],[ID Supl.]],))</f>
        <v/>
      </c>
    </row>
    <row r="289" spans="7:11">
      <c r="G289" s="61" cm="1">
        <f t="array" ref="G289">INDEX(BD_Prestation_Prix!E:E, MATCH(1, (BD_Prestation_Prix!A:A=F289) * (BD_Prestation_Prix!C:C&lt;=A289) * (BD_Prestation_Prix!C:C=_xlfn.MAXIFS(BD_Prestation_Prix!C:C, BD_Prestation_Prix!A:A, F289, BD_Prestation_Prix!C:C, "&lt;="&amp;A289)), 0))</f>
        <v>0</v>
      </c>
      <c r="J289" s="62"/>
      <c r="K289" s="65" t="str" cm="1">
        <f t="array" ref="K289">IF(J289="","",_xlfn.XLOOKUP(J289,Tableau3[[#All],[Préstation Suppl.]],Tableau3[[#All],[ID Supl.]],))</f>
        <v/>
      </c>
    </row>
    <row r="290" spans="7:11">
      <c r="G290" s="61" cm="1">
        <f t="array" ref="G290">INDEX(BD_Prestation_Prix!E:E, MATCH(1, (BD_Prestation_Prix!A:A=F290) * (BD_Prestation_Prix!C:C&lt;=A290) * (BD_Prestation_Prix!C:C=_xlfn.MAXIFS(BD_Prestation_Prix!C:C, BD_Prestation_Prix!A:A, F290, BD_Prestation_Prix!C:C, "&lt;="&amp;A290)), 0))</f>
        <v>0</v>
      </c>
      <c r="J290" s="62"/>
      <c r="K290" s="65" t="str" cm="1">
        <f t="array" ref="K290">IF(J290="","",_xlfn.XLOOKUP(J290,Tableau3[[#All],[Préstation Suppl.]],Tableau3[[#All],[ID Supl.]],))</f>
        <v/>
      </c>
    </row>
    <row r="291" spans="7:11">
      <c r="G291" s="61" cm="1">
        <f t="array" ref="G291">INDEX(BD_Prestation_Prix!E:E, MATCH(1, (BD_Prestation_Prix!A:A=F291) * (BD_Prestation_Prix!C:C&lt;=A291) * (BD_Prestation_Prix!C:C=_xlfn.MAXIFS(BD_Prestation_Prix!C:C, BD_Prestation_Prix!A:A, F291, BD_Prestation_Prix!C:C, "&lt;="&amp;A291)), 0))</f>
        <v>0</v>
      </c>
      <c r="J291" s="62"/>
      <c r="K291" s="65" t="str" cm="1">
        <f t="array" ref="K291">IF(J291="","",_xlfn.XLOOKUP(J291,Tableau3[[#All],[Préstation Suppl.]],Tableau3[[#All],[ID Supl.]],))</f>
        <v/>
      </c>
    </row>
    <row r="292" spans="7:11">
      <c r="G292" s="61" cm="1">
        <f t="array" ref="G292">INDEX(BD_Prestation_Prix!E:E, MATCH(1, (BD_Prestation_Prix!A:A=F292) * (BD_Prestation_Prix!C:C&lt;=A292) * (BD_Prestation_Prix!C:C=_xlfn.MAXIFS(BD_Prestation_Prix!C:C, BD_Prestation_Prix!A:A, F292, BD_Prestation_Prix!C:C, "&lt;="&amp;A292)), 0))</f>
        <v>0</v>
      </c>
      <c r="J292" s="62"/>
      <c r="K292" s="65" t="str" cm="1">
        <f t="array" ref="K292">IF(J292="","",_xlfn.XLOOKUP(J292,Tableau3[[#All],[Préstation Suppl.]],Tableau3[[#All],[ID Supl.]],))</f>
        <v/>
      </c>
    </row>
    <row r="293" spans="7:11">
      <c r="G293" s="61" cm="1">
        <f t="array" ref="G293">INDEX(BD_Prestation_Prix!E:E, MATCH(1, (BD_Prestation_Prix!A:A=F293) * (BD_Prestation_Prix!C:C&lt;=A293) * (BD_Prestation_Prix!C:C=_xlfn.MAXIFS(BD_Prestation_Prix!C:C, BD_Prestation_Prix!A:A, F293, BD_Prestation_Prix!C:C, "&lt;="&amp;A293)), 0))</f>
        <v>0</v>
      </c>
      <c r="J293" s="62"/>
      <c r="K293" s="65" t="str" cm="1">
        <f t="array" ref="K293">IF(J293="","",_xlfn.XLOOKUP(J293,Tableau3[[#All],[Préstation Suppl.]],Tableau3[[#All],[ID Supl.]],))</f>
        <v/>
      </c>
    </row>
    <row r="294" spans="7:11">
      <c r="G294" s="61" cm="1">
        <f t="array" ref="G294">INDEX(BD_Prestation_Prix!E:E, MATCH(1, (BD_Prestation_Prix!A:A=F294) * (BD_Prestation_Prix!C:C&lt;=A294) * (BD_Prestation_Prix!C:C=_xlfn.MAXIFS(BD_Prestation_Prix!C:C, BD_Prestation_Prix!A:A, F294, BD_Prestation_Prix!C:C, "&lt;="&amp;A294)), 0))</f>
        <v>0</v>
      </c>
      <c r="J294" s="62"/>
      <c r="K294" s="65" t="str" cm="1">
        <f t="array" ref="K294">IF(J294="","",_xlfn.XLOOKUP(J294,Tableau3[[#All],[Préstation Suppl.]],Tableau3[[#All],[ID Supl.]],))</f>
        <v/>
      </c>
    </row>
    <row r="295" spans="7:11">
      <c r="G295" s="61" cm="1">
        <f t="array" ref="G295">INDEX(BD_Prestation_Prix!E:E, MATCH(1, (BD_Prestation_Prix!A:A=F295) * (BD_Prestation_Prix!C:C&lt;=A295) * (BD_Prestation_Prix!C:C=_xlfn.MAXIFS(BD_Prestation_Prix!C:C, BD_Prestation_Prix!A:A, F295, BD_Prestation_Prix!C:C, "&lt;="&amp;A295)), 0))</f>
        <v>0</v>
      </c>
      <c r="J295" s="62"/>
      <c r="K295" s="65" t="str" cm="1">
        <f t="array" ref="K295">IF(J295="","",_xlfn.XLOOKUP(J295,Tableau3[[#All],[Préstation Suppl.]],Tableau3[[#All],[ID Supl.]],))</f>
        <v/>
      </c>
    </row>
    <row r="296" spans="7:11">
      <c r="G296" s="61" cm="1">
        <f t="array" ref="G296">INDEX(BD_Prestation_Prix!E:E, MATCH(1, (BD_Prestation_Prix!A:A=F296) * (BD_Prestation_Prix!C:C&lt;=A296) * (BD_Prestation_Prix!C:C=_xlfn.MAXIFS(BD_Prestation_Prix!C:C, BD_Prestation_Prix!A:A, F296, BD_Prestation_Prix!C:C, "&lt;="&amp;A296)), 0))</f>
        <v>0</v>
      </c>
      <c r="J296" s="62"/>
      <c r="K296" s="65" t="str" cm="1">
        <f t="array" ref="K296">IF(J296="","",_xlfn.XLOOKUP(J296,Tableau3[[#All],[Préstation Suppl.]],Tableau3[[#All],[ID Supl.]],))</f>
        <v/>
      </c>
    </row>
    <row r="297" spans="7:11">
      <c r="G297" s="61" cm="1">
        <f t="array" ref="G297">INDEX(BD_Prestation_Prix!E:E, MATCH(1, (BD_Prestation_Prix!A:A=F297) * (BD_Prestation_Prix!C:C&lt;=A297) * (BD_Prestation_Prix!C:C=_xlfn.MAXIFS(BD_Prestation_Prix!C:C, BD_Prestation_Prix!A:A, F297, BD_Prestation_Prix!C:C, "&lt;="&amp;A297)), 0))</f>
        <v>0</v>
      </c>
      <c r="J297" s="62"/>
      <c r="K297" s="65" t="str" cm="1">
        <f t="array" ref="K297">IF(J297="","",_xlfn.XLOOKUP(J297,Tableau3[[#All],[Préstation Suppl.]],Tableau3[[#All],[ID Supl.]],))</f>
        <v/>
      </c>
    </row>
    <row r="298" spans="7:11">
      <c r="G298" s="61" cm="1">
        <f t="array" ref="G298">INDEX(BD_Prestation_Prix!E:E, MATCH(1, (BD_Prestation_Prix!A:A=F298) * (BD_Prestation_Prix!C:C&lt;=A298) * (BD_Prestation_Prix!C:C=_xlfn.MAXIFS(BD_Prestation_Prix!C:C, BD_Prestation_Prix!A:A, F298, BD_Prestation_Prix!C:C, "&lt;="&amp;A298)), 0))</f>
        <v>0</v>
      </c>
      <c r="J298" s="62"/>
      <c r="K298" s="65" t="str" cm="1">
        <f t="array" ref="K298">IF(J298="","",_xlfn.XLOOKUP(J298,Tableau3[[#All],[Préstation Suppl.]],Tableau3[[#All],[ID Supl.]],))</f>
        <v/>
      </c>
    </row>
    <row r="299" spans="7:11">
      <c r="G299" s="61" cm="1">
        <f t="array" ref="G299">INDEX(BD_Prestation_Prix!E:E, MATCH(1, (BD_Prestation_Prix!A:A=F299) * (BD_Prestation_Prix!C:C&lt;=A299) * (BD_Prestation_Prix!C:C=_xlfn.MAXIFS(BD_Prestation_Prix!C:C, BD_Prestation_Prix!A:A, F299, BD_Prestation_Prix!C:C, "&lt;="&amp;A299)), 0))</f>
        <v>0</v>
      </c>
      <c r="J299" s="62"/>
      <c r="K299" s="65" t="str" cm="1">
        <f t="array" ref="K299">IF(J299="","",_xlfn.XLOOKUP(J299,Tableau3[[#All],[Préstation Suppl.]],Tableau3[[#All],[ID Supl.]],))</f>
        <v/>
      </c>
    </row>
    <row r="300" spans="7:11">
      <c r="G300" s="61" cm="1">
        <f t="array" ref="G300">INDEX(BD_Prestation_Prix!E:E, MATCH(1, (BD_Prestation_Prix!A:A=F300) * (BD_Prestation_Prix!C:C&lt;=A300) * (BD_Prestation_Prix!C:C=_xlfn.MAXIFS(BD_Prestation_Prix!C:C, BD_Prestation_Prix!A:A, F300, BD_Prestation_Prix!C:C, "&lt;="&amp;A300)), 0))</f>
        <v>0</v>
      </c>
      <c r="J300" s="62"/>
      <c r="K300" s="65" t="str" cm="1">
        <f t="array" ref="K300">IF(J300="","",_xlfn.XLOOKUP(J300,Tableau3[[#All],[Préstation Suppl.]],Tableau3[[#All],[ID Supl.]],))</f>
        <v/>
      </c>
    </row>
    <row r="301" spans="7:11">
      <c r="G301" s="61" cm="1">
        <f t="array" ref="G301">INDEX(BD_Prestation_Prix!E:E, MATCH(1, (BD_Prestation_Prix!A:A=F301) * (BD_Prestation_Prix!C:C&lt;=A301) * (BD_Prestation_Prix!C:C=_xlfn.MAXIFS(BD_Prestation_Prix!C:C, BD_Prestation_Prix!A:A, F301, BD_Prestation_Prix!C:C, "&lt;="&amp;A301)), 0))</f>
        <v>0</v>
      </c>
      <c r="J301" s="62"/>
      <c r="K301" s="65" t="str" cm="1">
        <f t="array" ref="K301">IF(J301="","",_xlfn.XLOOKUP(J301,Tableau3[[#All],[Préstation Suppl.]],Tableau3[[#All],[ID Supl.]],))</f>
        <v/>
      </c>
    </row>
    <row r="302" spans="7:11">
      <c r="G302" s="61" cm="1">
        <f t="array" ref="G302">INDEX(BD_Prestation_Prix!E:E, MATCH(1, (BD_Prestation_Prix!A:A=F302) * (BD_Prestation_Prix!C:C&lt;=A302) * (BD_Prestation_Prix!C:C=_xlfn.MAXIFS(BD_Prestation_Prix!C:C, BD_Prestation_Prix!A:A, F302, BD_Prestation_Prix!C:C, "&lt;="&amp;A302)), 0))</f>
        <v>0</v>
      </c>
      <c r="J302" s="62"/>
      <c r="K302" s="65" t="str" cm="1">
        <f t="array" ref="K302">IF(J302="","",_xlfn.XLOOKUP(J302,Tableau3[[#All],[Préstation Suppl.]],Tableau3[[#All],[ID Supl.]],))</f>
        <v/>
      </c>
    </row>
    <row r="303" spans="7:11">
      <c r="G303" s="61" cm="1">
        <f t="array" ref="G303">INDEX(BD_Prestation_Prix!E:E, MATCH(1, (BD_Prestation_Prix!A:A=F303) * (BD_Prestation_Prix!C:C&lt;=A303) * (BD_Prestation_Prix!C:C=_xlfn.MAXIFS(BD_Prestation_Prix!C:C, BD_Prestation_Prix!A:A, F303, BD_Prestation_Prix!C:C, "&lt;="&amp;A303)), 0))</f>
        <v>0</v>
      </c>
      <c r="J303" s="62"/>
      <c r="K303" s="65" t="str" cm="1">
        <f t="array" ref="K303">IF(J303="","",_xlfn.XLOOKUP(J303,Tableau3[[#All],[Préstation Suppl.]],Tableau3[[#All],[ID Supl.]],))</f>
        <v/>
      </c>
    </row>
    <row r="304" spans="7:11">
      <c r="G304" s="61" cm="1">
        <f t="array" ref="G304">INDEX(BD_Prestation_Prix!E:E, MATCH(1, (BD_Prestation_Prix!A:A=F304) * (BD_Prestation_Prix!C:C&lt;=A304) * (BD_Prestation_Prix!C:C=_xlfn.MAXIFS(BD_Prestation_Prix!C:C, BD_Prestation_Prix!A:A, F304, BD_Prestation_Prix!C:C, "&lt;="&amp;A304)), 0))</f>
        <v>0</v>
      </c>
      <c r="J304" s="62"/>
      <c r="K304" s="65" t="str" cm="1">
        <f t="array" ref="K304">IF(J304="","",_xlfn.XLOOKUP(J304,Tableau3[[#All],[Préstation Suppl.]],Tableau3[[#All],[ID Supl.]],))</f>
        <v/>
      </c>
    </row>
    <row r="305" spans="7:11">
      <c r="G305" s="61" cm="1">
        <f t="array" ref="G305">INDEX(BD_Prestation_Prix!E:E, MATCH(1, (BD_Prestation_Prix!A:A=F305) * (BD_Prestation_Prix!C:C&lt;=A305) * (BD_Prestation_Prix!C:C=_xlfn.MAXIFS(BD_Prestation_Prix!C:C, BD_Prestation_Prix!A:A, F305, BD_Prestation_Prix!C:C, "&lt;="&amp;A305)), 0))</f>
        <v>0</v>
      </c>
      <c r="J305" s="62"/>
      <c r="K305" s="65" t="str" cm="1">
        <f t="array" ref="K305">IF(J305="","",_xlfn.XLOOKUP(J305,Tableau3[[#All],[Préstation Suppl.]],Tableau3[[#All],[ID Supl.]],))</f>
        <v/>
      </c>
    </row>
    <row r="306" spans="7:11">
      <c r="G306" s="61" cm="1">
        <f t="array" ref="G306">INDEX(BD_Prestation_Prix!E:E, MATCH(1, (BD_Prestation_Prix!A:A=F306) * (BD_Prestation_Prix!C:C&lt;=A306) * (BD_Prestation_Prix!C:C=_xlfn.MAXIFS(BD_Prestation_Prix!C:C, BD_Prestation_Prix!A:A, F306, BD_Prestation_Prix!C:C, "&lt;="&amp;A306)), 0))</f>
        <v>0</v>
      </c>
      <c r="J306" s="62"/>
      <c r="K306" s="65" t="str" cm="1">
        <f t="array" ref="K306">IF(J306="","",_xlfn.XLOOKUP(J306,Tableau3[[#All],[Préstation Suppl.]],Tableau3[[#All],[ID Supl.]],))</f>
        <v/>
      </c>
    </row>
    <row r="307" spans="7:11">
      <c r="G307" s="61" cm="1">
        <f t="array" ref="G307">INDEX(BD_Prestation_Prix!E:E, MATCH(1, (BD_Prestation_Prix!A:A=F307) * (BD_Prestation_Prix!C:C&lt;=A307) * (BD_Prestation_Prix!C:C=_xlfn.MAXIFS(BD_Prestation_Prix!C:C, BD_Prestation_Prix!A:A, F307, BD_Prestation_Prix!C:C, "&lt;="&amp;A307)), 0))</f>
        <v>0</v>
      </c>
      <c r="J307" s="62"/>
      <c r="K307" s="65" t="str" cm="1">
        <f t="array" ref="K307">IF(J307="","",_xlfn.XLOOKUP(J307,Tableau3[[#All],[Préstation Suppl.]],Tableau3[[#All],[ID Supl.]],))</f>
        <v/>
      </c>
    </row>
    <row r="308" spans="7:11">
      <c r="G308" s="61" cm="1">
        <f t="array" ref="G308">INDEX(BD_Prestation_Prix!E:E, MATCH(1, (BD_Prestation_Prix!A:A=F308) * (BD_Prestation_Prix!C:C&lt;=A308) * (BD_Prestation_Prix!C:C=_xlfn.MAXIFS(BD_Prestation_Prix!C:C, BD_Prestation_Prix!A:A, F308, BD_Prestation_Prix!C:C, "&lt;="&amp;A308)), 0))</f>
        <v>0</v>
      </c>
      <c r="J308" s="62"/>
      <c r="K308" s="65" t="str" cm="1">
        <f t="array" ref="K308">IF(J308="","",_xlfn.XLOOKUP(J308,Tableau3[[#All],[Préstation Suppl.]],Tableau3[[#All],[ID Supl.]],))</f>
        <v/>
      </c>
    </row>
    <row r="309" spans="7:11">
      <c r="G309" s="61" cm="1">
        <f t="array" ref="G309">INDEX(BD_Prestation_Prix!E:E, MATCH(1, (BD_Prestation_Prix!A:A=F309) * (BD_Prestation_Prix!C:C&lt;=A309) * (BD_Prestation_Prix!C:C=_xlfn.MAXIFS(BD_Prestation_Prix!C:C, BD_Prestation_Prix!A:A, F309, BD_Prestation_Prix!C:C, "&lt;="&amp;A309)), 0))</f>
        <v>0</v>
      </c>
      <c r="J309" s="62"/>
      <c r="K309" s="65" t="str" cm="1">
        <f t="array" ref="K309">IF(J309="","",_xlfn.XLOOKUP(J309,Tableau3[[#All],[Préstation Suppl.]],Tableau3[[#All],[ID Supl.]],))</f>
        <v/>
      </c>
    </row>
    <row r="310" spans="7:11">
      <c r="G310" s="61" cm="1">
        <f t="array" ref="G310">INDEX(BD_Prestation_Prix!E:E, MATCH(1, (BD_Prestation_Prix!A:A=F310) * (BD_Prestation_Prix!C:C&lt;=A310) * (BD_Prestation_Prix!C:C=_xlfn.MAXIFS(BD_Prestation_Prix!C:C, BD_Prestation_Prix!A:A, F310, BD_Prestation_Prix!C:C, "&lt;="&amp;A310)), 0))</f>
        <v>0</v>
      </c>
      <c r="J310" s="62"/>
      <c r="K310" s="65" t="str" cm="1">
        <f t="array" ref="K310">IF(J310="","",_xlfn.XLOOKUP(J310,Tableau3[[#All],[Préstation Suppl.]],Tableau3[[#All],[ID Supl.]],))</f>
        <v/>
      </c>
    </row>
    <row r="311" spans="7:11">
      <c r="G311" s="61" cm="1">
        <f t="array" ref="G311">INDEX(BD_Prestation_Prix!E:E, MATCH(1, (BD_Prestation_Prix!A:A=F311) * (BD_Prestation_Prix!C:C&lt;=A311) * (BD_Prestation_Prix!C:C=_xlfn.MAXIFS(BD_Prestation_Prix!C:C, BD_Prestation_Prix!A:A, F311, BD_Prestation_Prix!C:C, "&lt;="&amp;A311)), 0))</f>
        <v>0</v>
      </c>
      <c r="J311" s="62"/>
      <c r="K311" s="65" t="str" cm="1">
        <f t="array" ref="K311">IF(J311="","",_xlfn.XLOOKUP(J311,Tableau3[[#All],[Préstation Suppl.]],Tableau3[[#All],[ID Supl.]],))</f>
        <v/>
      </c>
    </row>
    <row r="312" spans="7:11">
      <c r="G312" s="61" cm="1">
        <f t="array" ref="G312">INDEX(BD_Prestation_Prix!E:E, MATCH(1, (BD_Prestation_Prix!A:A=F312) * (BD_Prestation_Prix!C:C&lt;=A312) * (BD_Prestation_Prix!C:C=_xlfn.MAXIFS(BD_Prestation_Prix!C:C, BD_Prestation_Prix!A:A, F312, BD_Prestation_Prix!C:C, "&lt;="&amp;A312)), 0))</f>
        <v>0</v>
      </c>
      <c r="J312" s="62"/>
      <c r="K312" s="65" t="str" cm="1">
        <f t="array" ref="K312">IF(J312="","",_xlfn.XLOOKUP(J312,Tableau3[[#All],[Préstation Suppl.]],Tableau3[[#All],[ID Supl.]],))</f>
        <v/>
      </c>
    </row>
    <row r="313" spans="7:11">
      <c r="G313" s="61" cm="1">
        <f t="array" ref="G313">INDEX(BD_Prestation_Prix!E:E, MATCH(1, (BD_Prestation_Prix!A:A=F313) * (BD_Prestation_Prix!C:C&lt;=A313) * (BD_Prestation_Prix!C:C=_xlfn.MAXIFS(BD_Prestation_Prix!C:C, BD_Prestation_Prix!A:A, F313, BD_Prestation_Prix!C:C, "&lt;="&amp;A313)), 0))</f>
        <v>0</v>
      </c>
      <c r="J313" s="62"/>
      <c r="K313" s="65" t="str" cm="1">
        <f t="array" ref="K313">IF(J313="","",_xlfn.XLOOKUP(J313,Tableau3[[#All],[Préstation Suppl.]],Tableau3[[#All],[ID Supl.]],))</f>
        <v/>
      </c>
    </row>
    <row r="314" spans="7:11">
      <c r="G314" s="61" cm="1">
        <f t="array" ref="G314">INDEX(BD_Prestation_Prix!E:E, MATCH(1, (BD_Prestation_Prix!A:A=F314) * (BD_Prestation_Prix!C:C&lt;=A314) * (BD_Prestation_Prix!C:C=_xlfn.MAXIFS(BD_Prestation_Prix!C:C, BD_Prestation_Prix!A:A, F314, BD_Prestation_Prix!C:C, "&lt;="&amp;A314)), 0))</f>
        <v>0</v>
      </c>
      <c r="J314" s="62"/>
      <c r="K314" s="65" t="str" cm="1">
        <f t="array" ref="K314">IF(J314="","",_xlfn.XLOOKUP(J314,Tableau3[[#All],[Préstation Suppl.]],Tableau3[[#All],[ID Supl.]],))</f>
        <v/>
      </c>
    </row>
    <row r="315" spans="7:11">
      <c r="G315" s="61" cm="1">
        <f t="array" ref="G315">INDEX(BD_Prestation_Prix!E:E, MATCH(1, (BD_Prestation_Prix!A:A=F315) * (BD_Prestation_Prix!C:C&lt;=A315) * (BD_Prestation_Prix!C:C=_xlfn.MAXIFS(BD_Prestation_Prix!C:C, BD_Prestation_Prix!A:A, F315, BD_Prestation_Prix!C:C, "&lt;="&amp;A315)), 0))</f>
        <v>0</v>
      </c>
      <c r="J315" s="62"/>
      <c r="K315" s="65" t="str" cm="1">
        <f t="array" ref="K315">IF(J315="","",_xlfn.XLOOKUP(J315,Tableau3[[#All],[Préstation Suppl.]],Tableau3[[#All],[ID Supl.]],))</f>
        <v/>
      </c>
    </row>
    <row r="316" spans="7:11">
      <c r="G316" s="61" cm="1">
        <f t="array" ref="G316">INDEX(BD_Prestation_Prix!E:E, MATCH(1, (BD_Prestation_Prix!A:A=F316) * (BD_Prestation_Prix!C:C&lt;=A316) * (BD_Prestation_Prix!C:C=_xlfn.MAXIFS(BD_Prestation_Prix!C:C, BD_Prestation_Prix!A:A, F316, BD_Prestation_Prix!C:C, "&lt;="&amp;A316)), 0))</f>
        <v>0</v>
      </c>
      <c r="J316" s="62"/>
      <c r="K316" s="65" t="str" cm="1">
        <f t="array" ref="K316">IF(J316="","",_xlfn.XLOOKUP(J316,Tableau3[[#All],[Préstation Suppl.]],Tableau3[[#All],[ID Supl.]],))</f>
        <v/>
      </c>
    </row>
    <row r="317" spans="7:11">
      <c r="G317" s="61" cm="1">
        <f t="array" ref="G317">INDEX(BD_Prestation_Prix!E:E, MATCH(1, (BD_Prestation_Prix!A:A=F317) * (BD_Prestation_Prix!C:C&lt;=A317) * (BD_Prestation_Prix!C:C=_xlfn.MAXIFS(BD_Prestation_Prix!C:C, BD_Prestation_Prix!A:A, F317, BD_Prestation_Prix!C:C, "&lt;="&amp;A317)), 0))</f>
        <v>0</v>
      </c>
      <c r="J317" s="62"/>
      <c r="K317" s="65" t="str" cm="1">
        <f t="array" ref="K317">IF(J317="","",_xlfn.XLOOKUP(J317,Tableau3[[#All],[Préstation Suppl.]],Tableau3[[#All],[ID Supl.]],))</f>
        <v/>
      </c>
    </row>
    <row r="318" spans="7:11">
      <c r="G318" s="61" cm="1">
        <f t="array" ref="G318">INDEX(BD_Prestation_Prix!E:E, MATCH(1, (BD_Prestation_Prix!A:A=F318) * (BD_Prestation_Prix!C:C&lt;=A318) * (BD_Prestation_Prix!C:C=_xlfn.MAXIFS(BD_Prestation_Prix!C:C, BD_Prestation_Prix!A:A, F318, BD_Prestation_Prix!C:C, "&lt;="&amp;A318)), 0))</f>
        <v>0</v>
      </c>
      <c r="J318" s="62"/>
      <c r="K318" s="65" t="str" cm="1">
        <f t="array" ref="K318">IF(J318="","",_xlfn.XLOOKUP(J318,Tableau3[[#All],[Préstation Suppl.]],Tableau3[[#All],[ID Supl.]],))</f>
        <v/>
      </c>
    </row>
    <row r="319" spans="7:11">
      <c r="G319" s="61" cm="1">
        <f t="array" ref="G319">INDEX(BD_Prestation_Prix!E:E, MATCH(1, (BD_Prestation_Prix!A:A=F319) * (BD_Prestation_Prix!C:C&lt;=A319) * (BD_Prestation_Prix!C:C=_xlfn.MAXIFS(BD_Prestation_Prix!C:C, BD_Prestation_Prix!A:A, F319, BD_Prestation_Prix!C:C, "&lt;="&amp;A319)), 0))</f>
        <v>0</v>
      </c>
      <c r="J319" s="62"/>
      <c r="K319" s="65" t="str" cm="1">
        <f t="array" ref="K319">IF(J319="","",_xlfn.XLOOKUP(J319,Tableau3[[#All],[Préstation Suppl.]],Tableau3[[#All],[ID Supl.]],))</f>
        <v/>
      </c>
    </row>
    <row r="320" spans="7:11">
      <c r="G320" s="61" cm="1">
        <f t="array" ref="G320">INDEX(BD_Prestation_Prix!E:E, MATCH(1, (BD_Prestation_Prix!A:A=F320) * (BD_Prestation_Prix!C:C&lt;=A320) * (BD_Prestation_Prix!C:C=_xlfn.MAXIFS(BD_Prestation_Prix!C:C, BD_Prestation_Prix!A:A, F320, BD_Prestation_Prix!C:C, "&lt;="&amp;A320)), 0))</f>
        <v>0</v>
      </c>
      <c r="J320" s="62"/>
      <c r="K320" s="65" t="str" cm="1">
        <f t="array" ref="K320">IF(J320="","",_xlfn.XLOOKUP(J320,Tableau3[[#All],[Préstation Suppl.]],Tableau3[[#All],[ID Supl.]],))</f>
        <v/>
      </c>
    </row>
    <row r="321" spans="7:11">
      <c r="G321" s="61" cm="1">
        <f t="array" ref="G321">INDEX(BD_Prestation_Prix!E:E, MATCH(1, (BD_Prestation_Prix!A:A=F321) * (BD_Prestation_Prix!C:C&lt;=A321) * (BD_Prestation_Prix!C:C=_xlfn.MAXIFS(BD_Prestation_Prix!C:C, BD_Prestation_Prix!A:A, F321, BD_Prestation_Prix!C:C, "&lt;="&amp;A321)), 0))</f>
        <v>0</v>
      </c>
      <c r="J321" s="62"/>
      <c r="K321" s="65" t="str" cm="1">
        <f t="array" ref="K321">IF(J321="","",_xlfn.XLOOKUP(J321,Tableau3[[#All],[Préstation Suppl.]],Tableau3[[#All],[ID Supl.]],))</f>
        <v/>
      </c>
    </row>
    <row r="322" spans="7:11">
      <c r="G322" s="61" cm="1">
        <f t="array" ref="G322">INDEX(BD_Prestation_Prix!E:E, MATCH(1, (BD_Prestation_Prix!A:A=F322) * (BD_Prestation_Prix!C:C&lt;=A322) * (BD_Prestation_Prix!C:C=_xlfn.MAXIFS(BD_Prestation_Prix!C:C, BD_Prestation_Prix!A:A, F322, BD_Prestation_Prix!C:C, "&lt;="&amp;A322)), 0))</f>
        <v>0</v>
      </c>
      <c r="J322" s="62"/>
      <c r="K322" s="65" t="str" cm="1">
        <f t="array" ref="K322">IF(J322="","",_xlfn.XLOOKUP(J322,Tableau3[[#All],[Préstation Suppl.]],Tableau3[[#All],[ID Supl.]],))</f>
        <v/>
      </c>
    </row>
    <row r="323" spans="7:11">
      <c r="G323" s="61" cm="1">
        <f t="array" ref="G323">INDEX(BD_Prestation_Prix!E:E, MATCH(1, (BD_Prestation_Prix!A:A=F323) * (BD_Prestation_Prix!C:C&lt;=A323) * (BD_Prestation_Prix!C:C=_xlfn.MAXIFS(BD_Prestation_Prix!C:C, BD_Prestation_Prix!A:A, F323, BD_Prestation_Prix!C:C, "&lt;="&amp;A323)), 0))</f>
        <v>0</v>
      </c>
      <c r="J323" s="62"/>
      <c r="K323" s="65" t="str" cm="1">
        <f t="array" ref="K323">IF(J323="","",_xlfn.XLOOKUP(J323,Tableau3[[#All],[Préstation Suppl.]],Tableau3[[#All],[ID Supl.]],))</f>
        <v/>
      </c>
    </row>
    <row r="324" spans="7:11">
      <c r="G324" s="61" cm="1">
        <f t="array" ref="G324">INDEX(BD_Prestation_Prix!E:E, MATCH(1, (BD_Prestation_Prix!A:A=F324) * (BD_Prestation_Prix!C:C&lt;=A324) * (BD_Prestation_Prix!C:C=_xlfn.MAXIFS(BD_Prestation_Prix!C:C, BD_Prestation_Prix!A:A, F324, BD_Prestation_Prix!C:C, "&lt;="&amp;A324)), 0))</f>
        <v>0</v>
      </c>
      <c r="J324" s="62"/>
      <c r="K324" s="65" t="str" cm="1">
        <f t="array" ref="K324">IF(J324="","",_xlfn.XLOOKUP(J324,Tableau3[[#All],[Préstation Suppl.]],Tableau3[[#All],[ID Supl.]],))</f>
        <v/>
      </c>
    </row>
    <row r="325" spans="7:11">
      <c r="G325" s="61" cm="1">
        <f t="array" ref="G325">INDEX(BD_Prestation_Prix!E:E, MATCH(1, (BD_Prestation_Prix!A:A=F325) * (BD_Prestation_Prix!C:C&lt;=A325) * (BD_Prestation_Prix!C:C=_xlfn.MAXIFS(BD_Prestation_Prix!C:C, BD_Prestation_Prix!A:A, F325, BD_Prestation_Prix!C:C, "&lt;="&amp;A325)), 0))</f>
        <v>0</v>
      </c>
      <c r="J325" s="62"/>
      <c r="K325" s="65" t="str" cm="1">
        <f t="array" ref="K325">IF(J325="","",_xlfn.XLOOKUP(J325,Tableau3[[#All],[Préstation Suppl.]],Tableau3[[#All],[ID Supl.]],))</f>
        <v/>
      </c>
    </row>
    <row r="326" spans="7:11">
      <c r="G326" s="61" cm="1">
        <f t="array" ref="G326">INDEX(BD_Prestation_Prix!E:E, MATCH(1, (BD_Prestation_Prix!A:A=F326) * (BD_Prestation_Prix!C:C&lt;=A326) * (BD_Prestation_Prix!C:C=_xlfn.MAXIFS(BD_Prestation_Prix!C:C, BD_Prestation_Prix!A:A, F326, BD_Prestation_Prix!C:C, "&lt;="&amp;A326)), 0))</f>
        <v>0</v>
      </c>
      <c r="J326" s="62"/>
      <c r="K326" s="65" t="str" cm="1">
        <f t="array" ref="K326">IF(J326="","",_xlfn.XLOOKUP(J326,Tableau3[[#All],[Préstation Suppl.]],Tableau3[[#All],[ID Supl.]],))</f>
        <v/>
      </c>
    </row>
    <row r="327" spans="7:11">
      <c r="G327" s="61" cm="1">
        <f t="array" ref="G327">INDEX(BD_Prestation_Prix!E:E, MATCH(1, (BD_Prestation_Prix!A:A=F327) * (BD_Prestation_Prix!C:C&lt;=A327) * (BD_Prestation_Prix!C:C=_xlfn.MAXIFS(BD_Prestation_Prix!C:C, BD_Prestation_Prix!A:A, F327, BD_Prestation_Prix!C:C, "&lt;="&amp;A327)), 0))</f>
        <v>0</v>
      </c>
      <c r="J327" s="62"/>
      <c r="K327" s="65" t="str" cm="1">
        <f t="array" ref="K327">IF(J327="","",_xlfn.XLOOKUP(J327,Tableau3[[#All],[Préstation Suppl.]],Tableau3[[#All],[ID Supl.]],))</f>
        <v/>
      </c>
    </row>
    <row r="328" spans="7:11">
      <c r="G328" s="61" cm="1">
        <f t="array" ref="G328">INDEX(BD_Prestation_Prix!E:E, MATCH(1, (BD_Prestation_Prix!A:A=F328) * (BD_Prestation_Prix!C:C&lt;=A328) * (BD_Prestation_Prix!C:C=_xlfn.MAXIFS(BD_Prestation_Prix!C:C, BD_Prestation_Prix!A:A, F328, BD_Prestation_Prix!C:C, "&lt;="&amp;A328)), 0))</f>
        <v>0</v>
      </c>
      <c r="J328" s="62"/>
      <c r="K328" s="65" t="str" cm="1">
        <f t="array" ref="K328">IF(J328="","",_xlfn.XLOOKUP(J328,Tableau3[[#All],[Préstation Suppl.]],Tableau3[[#All],[ID Supl.]],))</f>
        <v/>
      </c>
    </row>
    <row r="329" spans="7:11">
      <c r="G329" s="61" cm="1">
        <f t="array" ref="G329">INDEX(BD_Prestation_Prix!E:E, MATCH(1, (BD_Prestation_Prix!A:A=F329) * (BD_Prestation_Prix!C:C&lt;=A329) * (BD_Prestation_Prix!C:C=_xlfn.MAXIFS(BD_Prestation_Prix!C:C, BD_Prestation_Prix!A:A, F329, BD_Prestation_Prix!C:C, "&lt;="&amp;A329)), 0))</f>
        <v>0</v>
      </c>
      <c r="J329" s="62"/>
      <c r="K329" s="65" t="str" cm="1">
        <f t="array" ref="K329">IF(J329="","",_xlfn.XLOOKUP(J329,Tableau3[[#All],[Préstation Suppl.]],Tableau3[[#All],[ID Supl.]],))</f>
        <v/>
      </c>
    </row>
    <row r="330" spans="7:11">
      <c r="G330" s="61" cm="1">
        <f t="array" ref="G330">INDEX(BD_Prestation_Prix!E:E, MATCH(1, (BD_Prestation_Prix!A:A=F330) * (BD_Prestation_Prix!C:C&lt;=A330) * (BD_Prestation_Prix!C:C=_xlfn.MAXIFS(BD_Prestation_Prix!C:C, BD_Prestation_Prix!A:A, F330, BD_Prestation_Prix!C:C, "&lt;="&amp;A330)), 0))</f>
        <v>0</v>
      </c>
      <c r="J330" s="62"/>
      <c r="K330" s="65" t="str" cm="1">
        <f t="array" ref="K330">IF(J330="","",_xlfn.XLOOKUP(J330,Tableau3[[#All],[Préstation Suppl.]],Tableau3[[#All],[ID Supl.]],))</f>
        <v/>
      </c>
    </row>
    <row r="331" spans="7:11">
      <c r="G331" s="61" cm="1">
        <f t="array" ref="G331">INDEX(BD_Prestation_Prix!E:E, MATCH(1, (BD_Prestation_Prix!A:A=F331) * (BD_Prestation_Prix!C:C&lt;=A331) * (BD_Prestation_Prix!C:C=_xlfn.MAXIFS(BD_Prestation_Prix!C:C, BD_Prestation_Prix!A:A, F331, BD_Prestation_Prix!C:C, "&lt;="&amp;A331)), 0))</f>
        <v>0</v>
      </c>
      <c r="J331" s="62"/>
      <c r="K331" s="65" t="str" cm="1">
        <f t="array" ref="K331">IF(J331="","",_xlfn.XLOOKUP(J331,Tableau3[[#All],[Préstation Suppl.]],Tableau3[[#All],[ID Supl.]],))</f>
        <v/>
      </c>
    </row>
    <row r="332" spans="7:11">
      <c r="G332" s="61" cm="1">
        <f t="array" ref="G332">INDEX(BD_Prestation_Prix!E:E, MATCH(1, (BD_Prestation_Prix!A:A=F332) * (BD_Prestation_Prix!C:C&lt;=A332) * (BD_Prestation_Prix!C:C=_xlfn.MAXIFS(BD_Prestation_Prix!C:C, BD_Prestation_Prix!A:A, F332, BD_Prestation_Prix!C:C, "&lt;="&amp;A332)), 0))</f>
        <v>0</v>
      </c>
      <c r="J332" s="62"/>
      <c r="K332" s="65" t="str" cm="1">
        <f t="array" ref="K332">IF(J332="","",_xlfn.XLOOKUP(J332,Tableau3[[#All],[Préstation Suppl.]],Tableau3[[#All],[ID Supl.]],))</f>
        <v/>
      </c>
    </row>
    <row r="333" spans="7:11">
      <c r="G333" s="61" cm="1">
        <f t="array" ref="G333">INDEX(BD_Prestation_Prix!E:E, MATCH(1, (BD_Prestation_Prix!A:A=F333) * (BD_Prestation_Prix!C:C&lt;=A333) * (BD_Prestation_Prix!C:C=_xlfn.MAXIFS(BD_Prestation_Prix!C:C, BD_Prestation_Prix!A:A, F333, BD_Prestation_Prix!C:C, "&lt;="&amp;A333)), 0))</f>
        <v>0</v>
      </c>
      <c r="J333" s="62"/>
      <c r="K333" s="65" t="str" cm="1">
        <f t="array" ref="K333">IF(J333="","",_xlfn.XLOOKUP(J333,Tableau3[[#All],[Préstation Suppl.]],Tableau3[[#All],[ID Supl.]],))</f>
        <v/>
      </c>
    </row>
    <row r="334" spans="7:11">
      <c r="G334" s="61" cm="1">
        <f t="array" ref="G334">INDEX(BD_Prestation_Prix!E:E, MATCH(1, (BD_Prestation_Prix!A:A=F334) * (BD_Prestation_Prix!C:C&lt;=A334) * (BD_Prestation_Prix!C:C=_xlfn.MAXIFS(BD_Prestation_Prix!C:C, BD_Prestation_Prix!A:A, F334, BD_Prestation_Prix!C:C, "&lt;="&amp;A334)), 0))</f>
        <v>0</v>
      </c>
      <c r="J334" s="62"/>
      <c r="K334" s="65" t="str" cm="1">
        <f t="array" ref="K334">IF(J334="","",_xlfn.XLOOKUP(J334,Tableau3[[#All],[Préstation Suppl.]],Tableau3[[#All],[ID Supl.]],))</f>
        <v/>
      </c>
    </row>
    <row r="335" spans="7:11">
      <c r="G335" s="61" cm="1">
        <f t="array" ref="G335">INDEX(BD_Prestation_Prix!E:E, MATCH(1, (BD_Prestation_Prix!A:A=F335) * (BD_Prestation_Prix!C:C&lt;=A335) * (BD_Prestation_Prix!C:C=_xlfn.MAXIFS(BD_Prestation_Prix!C:C, BD_Prestation_Prix!A:A, F335, BD_Prestation_Prix!C:C, "&lt;="&amp;A335)), 0))</f>
        <v>0</v>
      </c>
      <c r="J335" s="62"/>
      <c r="K335" s="65" t="str" cm="1">
        <f t="array" ref="K335">IF(J335="","",_xlfn.XLOOKUP(J335,Tableau3[[#All],[Préstation Suppl.]],Tableau3[[#All],[ID Supl.]],))</f>
        <v/>
      </c>
    </row>
    <row r="336" spans="7:11">
      <c r="G336" s="61" cm="1">
        <f t="array" ref="G336">INDEX(BD_Prestation_Prix!E:E, MATCH(1, (BD_Prestation_Prix!A:A=F336) * (BD_Prestation_Prix!C:C&lt;=A336) * (BD_Prestation_Prix!C:C=_xlfn.MAXIFS(BD_Prestation_Prix!C:C, BD_Prestation_Prix!A:A, F336, BD_Prestation_Prix!C:C, "&lt;="&amp;A336)), 0))</f>
        <v>0</v>
      </c>
      <c r="J336" s="62"/>
      <c r="K336" s="65" t="str" cm="1">
        <f t="array" ref="K336">IF(J336="","",_xlfn.XLOOKUP(J336,Tableau3[[#All],[Préstation Suppl.]],Tableau3[[#All],[ID Supl.]],))</f>
        <v/>
      </c>
    </row>
    <row r="337" spans="7:11">
      <c r="G337" s="61" cm="1">
        <f t="array" ref="G337">INDEX(BD_Prestation_Prix!E:E, MATCH(1, (BD_Prestation_Prix!A:A=F337) * (BD_Prestation_Prix!C:C&lt;=A337) * (BD_Prestation_Prix!C:C=_xlfn.MAXIFS(BD_Prestation_Prix!C:C, BD_Prestation_Prix!A:A, F337, BD_Prestation_Prix!C:C, "&lt;="&amp;A337)), 0))</f>
        <v>0</v>
      </c>
      <c r="J337" s="62"/>
      <c r="K337" s="65" t="str" cm="1">
        <f t="array" ref="K337">IF(J337="","",_xlfn.XLOOKUP(J337,Tableau3[[#All],[Préstation Suppl.]],Tableau3[[#All],[ID Supl.]],))</f>
        <v/>
      </c>
    </row>
    <row r="338" spans="7:11">
      <c r="G338" s="61" cm="1">
        <f t="array" ref="G338">INDEX(BD_Prestation_Prix!E:E, MATCH(1, (BD_Prestation_Prix!A:A=F338) * (BD_Prestation_Prix!C:C&lt;=A338) * (BD_Prestation_Prix!C:C=_xlfn.MAXIFS(BD_Prestation_Prix!C:C, BD_Prestation_Prix!A:A, F338, BD_Prestation_Prix!C:C, "&lt;="&amp;A338)), 0))</f>
        <v>0</v>
      </c>
      <c r="J338" s="62"/>
      <c r="K338" s="65" t="str" cm="1">
        <f t="array" ref="K338">IF(J338="","",_xlfn.XLOOKUP(J338,Tableau3[[#All],[Préstation Suppl.]],Tableau3[[#All],[ID Supl.]],))</f>
        <v/>
      </c>
    </row>
    <row r="339" spans="7:11">
      <c r="G339" s="61" cm="1">
        <f t="array" ref="G339">INDEX(BD_Prestation_Prix!E:E, MATCH(1, (BD_Prestation_Prix!A:A=F339) * (BD_Prestation_Prix!C:C&lt;=A339) * (BD_Prestation_Prix!C:C=_xlfn.MAXIFS(BD_Prestation_Prix!C:C, BD_Prestation_Prix!A:A, F339, BD_Prestation_Prix!C:C, "&lt;="&amp;A339)), 0))</f>
        <v>0</v>
      </c>
      <c r="J339" s="62"/>
      <c r="K339" s="65" t="str" cm="1">
        <f t="array" ref="K339">IF(J339="","",_xlfn.XLOOKUP(J339,Tableau3[[#All],[Préstation Suppl.]],Tableau3[[#All],[ID Supl.]],))</f>
        <v/>
      </c>
    </row>
    <row r="340" spans="7:11">
      <c r="G340" s="61" cm="1">
        <f t="array" ref="G340">INDEX(BD_Prestation_Prix!E:E, MATCH(1, (BD_Prestation_Prix!A:A=F340) * (BD_Prestation_Prix!C:C&lt;=A340) * (BD_Prestation_Prix!C:C=_xlfn.MAXIFS(BD_Prestation_Prix!C:C, BD_Prestation_Prix!A:A, F340, BD_Prestation_Prix!C:C, "&lt;="&amp;A340)), 0))</f>
        <v>0</v>
      </c>
      <c r="J340" s="62"/>
      <c r="K340" s="65" t="str" cm="1">
        <f t="array" ref="K340">IF(J340="","",_xlfn.XLOOKUP(J340,Tableau3[[#All],[Préstation Suppl.]],Tableau3[[#All],[ID Supl.]],))</f>
        <v/>
      </c>
    </row>
    <row r="341" spans="7:11">
      <c r="G341" s="61" cm="1">
        <f t="array" ref="G341">INDEX(BD_Prestation_Prix!E:E, MATCH(1, (BD_Prestation_Prix!A:A=F341) * (BD_Prestation_Prix!C:C&lt;=A341) * (BD_Prestation_Prix!C:C=_xlfn.MAXIFS(BD_Prestation_Prix!C:C, BD_Prestation_Prix!A:A, F341, BD_Prestation_Prix!C:C, "&lt;="&amp;A341)), 0))</f>
        <v>0</v>
      </c>
      <c r="J341" s="62"/>
      <c r="K341" s="65" t="str" cm="1">
        <f t="array" ref="K341">IF(J341="","",_xlfn.XLOOKUP(J341,Tableau3[[#All],[Préstation Suppl.]],Tableau3[[#All],[ID Supl.]],))</f>
        <v/>
      </c>
    </row>
    <row r="342" spans="7:11">
      <c r="G342" s="61" cm="1">
        <f t="array" ref="G342">INDEX(BD_Prestation_Prix!E:E, MATCH(1, (BD_Prestation_Prix!A:A=F342) * (BD_Prestation_Prix!C:C&lt;=A342) * (BD_Prestation_Prix!C:C=_xlfn.MAXIFS(BD_Prestation_Prix!C:C, BD_Prestation_Prix!A:A, F342, BD_Prestation_Prix!C:C, "&lt;="&amp;A342)), 0))</f>
        <v>0</v>
      </c>
      <c r="J342" s="62"/>
      <c r="K342" s="65" t="str" cm="1">
        <f t="array" ref="K342">IF(J342="","",_xlfn.XLOOKUP(J342,Tableau3[[#All],[Préstation Suppl.]],Tableau3[[#All],[ID Supl.]],))</f>
        <v/>
      </c>
    </row>
    <row r="343" spans="7:11">
      <c r="G343" s="61" cm="1">
        <f t="array" ref="G343">INDEX(BD_Prestation_Prix!E:E, MATCH(1, (BD_Prestation_Prix!A:A=F343) * (BD_Prestation_Prix!C:C&lt;=A343) * (BD_Prestation_Prix!C:C=_xlfn.MAXIFS(BD_Prestation_Prix!C:C, BD_Prestation_Prix!A:A, F343, BD_Prestation_Prix!C:C, "&lt;="&amp;A343)), 0))</f>
        <v>0</v>
      </c>
      <c r="J343" s="62"/>
      <c r="K343" s="65" t="str" cm="1">
        <f t="array" ref="K343">IF(J343="","",_xlfn.XLOOKUP(J343,Tableau3[[#All],[Préstation Suppl.]],Tableau3[[#All],[ID Supl.]],))</f>
        <v/>
      </c>
    </row>
    <row r="344" spans="7:11">
      <c r="G344" s="61" cm="1">
        <f t="array" ref="G344">INDEX(BD_Prestation_Prix!E:E, MATCH(1, (BD_Prestation_Prix!A:A=F344) * (BD_Prestation_Prix!C:C&lt;=A344) * (BD_Prestation_Prix!C:C=_xlfn.MAXIFS(BD_Prestation_Prix!C:C, BD_Prestation_Prix!A:A, F344, BD_Prestation_Prix!C:C, "&lt;="&amp;A344)), 0))</f>
        <v>0</v>
      </c>
      <c r="J344" s="62"/>
      <c r="K344" s="65" t="str" cm="1">
        <f t="array" ref="K344">IF(J344="","",_xlfn.XLOOKUP(J344,Tableau3[[#All],[Préstation Suppl.]],Tableau3[[#All],[ID Supl.]],))</f>
        <v/>
      </c>
    </row>
    <row r="345" spans="7:11">
      <c r="G345" s="61" cm="1">
        <f t="array" ref="G345">INDEX(BD_Prestation_Prix!E:E, MATCH(1, (BD_Prestation_Prix!A:A=F345) * (BD_Prestation_Prix!C:C&lt;=A345) * (BD_Prestation_Prix!C:C=_xlfn.MAXIFS(BD_Prestation_Prix!C:C, BD_Prestation_Prix!A:A, F345, BD_Prestation_Prix!C:C, "&lt;="&amp;A345)), 0))</f>
        <v>0</v>
      </c>
      <c r="J345" s="62"/>
      <c r="K345" s="65" t="str" cm="1">
        <f t="array" ref="K345">IF(J345="","",_xlfn.XLOOKUP(J345,Tableau3[[#All],[Préstation Suppl.]],Tableau3[[#All],[ID Supl.]],))</f>
        <v/>
      </c>
    </row>
    <row r="346" spans="7:11">
      <c r="G346" s="61" cm="1">
        <f t="array" ref="G346">INDEX(BD_Prestation_Prix!E:E, MATCH(1, (BD_Prestation_Prix!A:A=F346) * (BD_Prestation_Prix!C:C&lt;=A346) * (BD_Prestation_Prix!C:C=_xlfn.MAXIFS(BD_Prestation_Prix!C:C, BD_Prestation_Prix!A:A, F346, BD_Prestation_Prix!C:C, "&lt;="&amp;A346)), 0))</f>
        <v>0</v>
      </c>
      <c r="J346" s="62"/>
      <c r="K346" s="65" t="str" cm="1">
        <f t="array" ref="K346">IF(J346="","",_xlfn.XLOOKUP(J346,Tableau3[[#All],[Préstation Suppl.]],Tableau3[[#All],[ID Supl.]],))</f>
        <v/>
      </c>
    </row>
    <row r="347" spans="7:11">
      <c r="G347" s="61" cm="1">
        <f t="array" ref="G347">INDEX(BD_Prestation_Prix!E:E, MATCH(1, (BD_Prestation_Prix!A:A=F347) * (BD_Prestation_Prix!C:C&lt;=A347) * (BD_Prestation_Prix!C:C=_xlfn.MAXIFS(BD_Prestation_Prix!C:C, BD_Prestation_Prix!A:A, F347, BD_Prestation_Prix!C:C, "&lt;="&amp;A347)), 0))</f>
        <v>0</v>
      </c>
      <c r="J347" s="62"/>
      <c r="K347" s="65" t="str" cm="1">
        <f t="array" ref="K347">IF(J347="","",_xlfn.XLOOKUP(J347,Tableau3[[#All],[Préstation Suppl.]],Tableau3[[#All],[ID Supl.]],))</f>
        <v/>
      </c>
    </row>
    <row r="348" spans="7:11">
      <c r="G348" s="61" cm="1">
        <f t="array" ref="G348">INDEX(BD_Prestation_Prix!E:E, MATCH(1, (BD_Prestation_Prix!A:A=F348) * (BD_Prestation_Prix!C:C&lt;=A348) * (BD_Prestation_Prix!C:C=_xlfn.MAXIFS(BD_Prestation_Prix!C:C, BD_Prestation_Prix!A:A, F348, BD_Prestation_Prix!C:C, "&lt;="&amp;A348)), 0))</f>
        <v>0</v>
      </c>
      <c r="J348" s="62"/>
      <c r="K348" s="65" t="str" cm="1">
        <f t="array" ref="K348">IF(J348="","",_xlfn.XLOOKUP(J348,Tableau3[[#All],[Préstation Suppl.]],Tableau3[[#All],[ID Supl.]],))</f>
        <v/>
      </c>
    </row>
    <row r="349" spans="7:11">
      <c r="G349" s="61" cm="1">
        <f t="array" ref="G349">INDEX(BD_Prestation_Prix!E:E, MATCH(1, (BD_Prestation_Prix!A:A=F349) * (BD_Prestation_Prix!C:C&lt;=A349) * (BD_Prestation_Prix!C:C=_xlfn.MAXIFS(BD_Prestation_Prix!C:C, BD_Prestation_Prix!A:A, F349, BD_Prestation_Prix!C:C, "&lt;="&amp;A349)), 0))</f>
        <v>0</v>
      </c>
      <c r="J349" s="62"/>
      <c r="K349" s="65" t="str" cm="1">
        <f t="array" ref="K349">IF(J349="","",_xlfn.XLOOKUP(J349,Tableau3[[#All],[Préstation Suppl.]],Tableau3[[#All],[ID Supl.]],))</f>
        <v/>
      </c>
    </row>
    <row r="350" spans="7:11">
      <c r="G350" s="61" cm="1">
        <f t="array" ref="G350">INDEX(BD_Prestation_Prix!E:E, MATCH(1, (BD_Prestation_Prix!A:A=F350) * (BD_Prestation_Prix!C:C&lt;=A350) * (BD_Prestation_Prix!C:C=_xlfn.MAXIFS(BD_Prestation_Prix!C:C, BD_Prestation_Prix!A:A, F350, BD_Prestation_Prix!C:C, "&lt;="&amp;A350)), 0))</f>
        <v>0</v>
      </c>
      <c r="J350" s="62"/>
      <c r="K350" s="65" t="str" cm="1">
        <f t="array" ref="K350">IF(J350="","",_xlfn.XLOOKUP(J350,Tableau3[[#All],[Préstation Suppl.]],Tableau3[[#All],[ID Supl.]],))</f>
        <v/>
      </c>
    </row>
    <row r="351" spans="7:11">
      <c r="G351" s="61" cm="1">
        <f t="array" ref="G351">INDEX(BD_Prestation_Prix!E:E, MATCH(1, (BD_Prestation_Prix!A:A=F351) * (BD_Prestation_Prix!C:C&lt;=A351) * (BD_Prestation_Prix!C:C=_xlfn.MAXIFS(BD_Prestation_Prix!C:C, BD_Prestation_Prix!A:A, F351, BD_Prestation_Prix!C:C, "&lt;="&amp;A351)), 0))</f>
        <v>0</v>
      </c>
      <c r="J351" s="62"/>
      <c r="K351" s="65" t="str" cm="1">
        <f t="array" ref="K351">IF(J351="","",_xlfn.XLOOKUP(J351,Tableau3[[#All],[Préstation Suppl.]],Tableau3[[#All],[ID Supl.]],))</f>
        <v/>
      </c>
    </row>
    <row r="352" spans="7:11">
      <c r="G352" s="61" cm="1">
        <f t="array" ref="G352">INDEX(BD_Prestation_Prix!E:E, MATCH(1, (BD_Prestation_Prix!A:A=F352) * (BD_Prestation_Prix!C:C&lt;=A352) * (BD_Prestation_Prix!C:C=_xlfn.MAXIFS(BD_Prestation_Prix!C:C, BD_Prestation_Prix!A:A, F352, BD_Prestation_Prix!C:C, "&lt;="&amp;A352)), 0))</f>
        <v>0</v>
      </c>
      <c r="J352" s="62"/>
      <c r="K352" s="65" t="str" cm="1">
        <f t="array" ref="K352">IF(J352="","",_xlfn.XLOOKUP(J352,Tableau3[[#All],[Préstation Suppl.]],Tableau3[[#All],[ID Supl.]],))</f>
        <v/>
      </c>
    </row>
    <row r="353" spans="7:11">
      <c r="G353" s="61" cm="1">
        <f t="array" ref="G353">INDEX(BD_Prestation_Prix!E:E, MATCH(1, (BD_Prestation_Prix!A:A=F353) * (BD_Prestation_Prix!C:C&lt;=A353) * (BD_Prestation_Prix!C:C=_xlfn.MAXIFS(BD_Prestation_Prix!C:C, BD_Prestation_Prix!A:A, F353, BD_Prestation_Prix!C:C, "&lt;="&amp;A353)), 0))</f>
        <v>0</v>
      </c>
      <c r="J353" s="62"/>
      <c r="K353" s="65" t="str" cm="1">
        <f t="array" ref="K353">IF(J353="","",_xlfn.XLOOKUP(J353,Tableau3[[#All],[Préstation Suppl.]],Tableau3[[#All],[ID Supl.]],))</f>
        <v/>
      </c>
    </row>
    <row r="354" spans="7:11">
      <c r="G354" s="61" cm="1">
        <f t="array" ref="G354">INDEX(BD_Prestation_Prix!E:E, MATCH(1, (BD_Prestation_Prix!A:A=F354) * (BD_Prestation_Prix!C:C&lt;=A354) * (BD_Prestation_Prix!C:C=_xlfn.MAXIFS(BD_Prestation_Prix!C:C, BD_Prestation_Prix!A:A, F354, BD_Prestation_Prix!C:C, "&lt;="&amp;A354)), 0))</f>
        <v>0</v>
      </c>
      <c r="J354" s="62"/>
      <c r="K354" s="65" t="str" cm="1">
        <f t="array" ref="K354">IF(J354="","",_xlfn.XLOOKUP(J354,Tableau3[[#All],[Préstation Suppl.]],Tableau3[[#All],[ID Supl.]],))</f>
        <v/>
      </c>
    </row>
    <row r="355" spans="7:11">
      <c r="G355" s="61" cm="1">
        <f t="array" ref="G355">INDEX(BD_Prestation_Prix!E:E, MATCH(1, (BD_Prestation_Prix!A:A=F355) * (BD_Prestation_Prix!C:C&lt;=A355) * (BD_Prestation_Prix!C:C=_xlfn.MAXIFS(BD_Prestation_Prix!C:C, BD_Prestation_Prix!A:A, F355, BD_Prestation_Prix!C:C, "&lt;="&amp;A355)), 0))</f>
        <v>0</v>
      </c>
      <c r="J355" s="62"/>
      <c r="K355" s="65" t="str" cm="1">
        <f t="array" ref="K355">IF(J355="","",_xlfn.XLOOKUP(J355,Tableau3[[#All],[Préstation Suppl.]],Tableau3[[#All],[ID Supl.]],))</f>
        <v/>
      </c>
    </row>
    <row r="356" spans="7:11">
      <c r="G356" s="61" cm="1">
        <f t="array" ref="G356">INDEX(BD_Prestation_Prix!E:E, MATCH(1, (BD_Prestation_Prix!A:A=F356) * (BD_Prestation_Prix!C:C&lt;=A356) * (BD_Prestation_Prix!C:C=_xlfn.MAXIFS(BD_Prestation_Prix!C:C, BD_Prestation_Prix!A:A, F356, BD_Prestation_Prix!C:C, "&lt;="&amp;A356)), 0))</f>
        <v>0</v>
      </c>
      <c r="J356" s="62"/>
      <c r="K356" s="65" t="str" cm="1">
        <f t="array" ref="K356">IF(J356="","",_xlfn.XLOOKUP(J356,Tableau3[[#All],[Préstation Suppl.]],Tableau3[[#All],[ID Supl.]],))</f>
        <v/>
      </c>
    </row>
    <row r="357" spans="7:11">
      <c r="G357" s="61" cm="1">
        <f t="array" ref="G357">INDEX(BD_Prestation_Prix!E:E, MATCH(1, (BD_Prestation_Prix!A:A=F357) * (BD_Prestation_Prix!C:C&lt;=A357) * (BD_Prestation_Prix!C:C=_xlfn.MAXIFS(BD_Prestation_Prix!C:C, BD_Prestation_Prix!A:A, F357, BD_Prestation_Prix!C:C, "&lt;="&amp;A357)), 0))</f>
        <v>0</v>
      </c>
      <c r="J357" s="62"/>
      <c r="K357" s="65" t="str" cm="1">
        <f t="array" ref="K357">IF(J357="","",_xlfn.XLOOKUP(J357,Tableau3[[#All],[Préstation Suppl.]],Tableau3[[#All],[ID Supl.]],))</f>
        <v/>
      </c>
    </row>
    <row r="358" spans="7:11">
      <c r="G358" s="61" cm="1">
        <f t="array" ref="G358">INDEX(BD_Prestation_Prix!E:E, MATCH(1, (BD_Prestation_Prix!A:A=F358) * (BD_Prestation_Prix!C:C&lt;=A358) * (BD_Prestation_Prix!C:C=_xlfn.MAXIFS(BD_Prestation_Prix!C:C, BD_Prestation_Prix!A:A, F358, BD_Prestation_Prix!C:C, "&lt;="&amp;A358)), 0))</f>
        <v>0</v>
      </c>
      <c r="J358" s="62"/>
      <c r="K358" s="65" t="str" cm="1">
        <f t="array" ref="K358">IF(J358="","",_xlfn.XLOOKUP(J358,Tableau3[[#All],[Préstation Suppl.]],Tableau3[[#All],[ID Supl.]],))</f>
        <v/>
      </c>
    </row>
    <row r="359" spans="7:11">
      <c r="G359" s="61" cm="1">
        <f t="array" ref="G359">INDEX(BD_Prestation_Prix!E:E, MATCH(1, (BD_Prestation_Prix!A:A=F359) * (BD_Prestation_Prix!C:C&lt;=A359) * (BD_Prestation_Prix!C:C=_xlfn.MAXIFS(BD_Prestation_Prix!C:C, BD_Prestation_Prix!A:A, F359, BD_Prestation_Prix!C:C, "&lt;="&amp;A359)), 0))</f>
        <v>0</v>
      </c>
      <c r="J359" s="62"/>
      <c r="K359" s="65" t="str" cm="1">
        <f t="array" ref="K359">IF(J359="","",_xlfn.XLOOKUP(J359,Tableau3[[#All],[Préstation Suppl.]],Tableau3[[#All],[ID Supl.]],))</f>
        <v/>
      </c>
    </row>
    <row r="360" spans="7:11">
      <c r="G360" s="61" cm="1">
        <f t="array" ref="G360">INDEX(BD_Prestation_Prix!E:E, MATCH(1, (BD_Prestation_Prix!A:A=F360) * (BD_Prestation_Prix!C:C&lt;=A360) * (BD_Prestation_Prix!C:C=_xlfn.MAXIFS(BD_Prestation_Prix!C:C, BD_Prestation_Prix!A:A, F360, BD_Prestation_Prix!C:C, "&lt;="&amp;A360)), 0))</f>
        <v>0</v>
      </c>
      <c r="J360" s="62"/>
      <c r="K360" s="65" t="str" cm="1">
        <f t="array" ref="K360">IF(J360="","",_xlfn.XLOOKUP(J360,Tableau3[[#All],[Préstation Suppl.]],Tableau3[[#All],[ID Supl.]],))</f>
        <v/>
      </c>
    </row>
    <row r="361" spans="7:11">
      <c r="G361" s="61" cm="1">
        <f t="array" ref="G361">INDEX(BD_Prestation_Prix!E:E, MATCH(1, (BD_Prestation_Prix!A:A=F361) * (BD_Prestation_Prix!C:C&lt;=A361) * (BD_Prestation_Prix!C:C=_xlfn.MAXIFS(BD_Prestation_Prix!C:C, BD_Prestation_Prix!A:A, F361, BD_Prestation_Prix!C:C, "&lt;="&amp;A361)), 0))</f>
        <v>0</v>
      </c>
      <c r="J361" s="62"/>
      <c r="K361" s="65" t="str" cm="1">
        <f t="array" ref="K361">IF(J361="","",_xlfn.XLOOKUP(J361,Tableau3[[#All],[Préstation Suppl.]],Tableau3[[#All],[ID Supl.]],))</f>
        <v/>
      </c>
    </row>
    <row r="362" spans="7:11">
      <c r="G362" s="61" cm="1">
        <f t="array" ref="G362">INDEX(BD_Prestation_Prix!E:E, MATCH(1, (BD_Prestation_Prix!A:A=F362) * (BD_Prestation_Prix!C:C&lt;=A362) * (BD_Prestation_Prix!C:C=_xlfn.MAXIFS(BD_Prestation_Prix!C:C, BD_Prestation_Prix!A:A, F362, BD_Prestation_Prix!C:C, "&lt;="&amp;A362)), 0))</f>
        <v>0</v>
      </c>
      <c r="J362" s="62"/>
      <c r="K362" s="65" t="str" cm="1">
        <f t="array" ref="K362">IF(J362="","",_xlfn.XLOOKUP(J362,Tableau3[[#All],[Préstation Suppl.]],Tableau3[[#All],[ID Supl.]],))</f>
        <v/>
      </c>
    </row>
    <row r="363" spans="7:11">
      <c r="G363" s="61" cm="1">
        <f t="array" ref="G363">INDEX(BD_Prestation_Prix!E:E, MATCH(1, (BD_Prestation_Prix!A:A=F363) * (BD_Prestation_Prix!C:C&lt;=A363) * (BD_Prestation_Prix!C:C=_xlfn.MAXIFS(BD_Prestation_Prix!C:C, BD_Prestation_Prix!A:A, F363, BD_Prestation_Prix!C:C, "&lt;="&amp;A363)), 0))</f>
        <v>0</v>
      </c>
      <c r="J363" s="62"/>
      <c r="K363" s="65" t="str" cm="1">
        <f t="array" ref="K363">IF(J363="","",_xlfn.XLOOKUP(J363,Tableau3[[#All],[Préstation Suppl.]],Tableau3[[#All],[ID Supl.]],))</f>
        <v/>
      </c>
    </row>
    <row r="364" spans="7:11">
      <c r="G364" s="61" cm="1">
        <f t="array" ref="G364">INDEX(BD_Prestation_Prix!E:E, MATCH(1, (BD_Prestation_Prix!A:A=F364) * (BD_Prestation_Prix!C:C&lt;=A364) * (BD_Prestation_Prix!C:C=_xlfn.MAXIFS(BD_Prestation_Prix!C:C, BD_Prestation_Prix!A:A, F364, BD_Prestation_Prix!C:C, "&lt;="&amp;A364)), 0))</f>
        <v>0</v>
      </c>
      <c r="J364" s="62"/>
      <c r="K364" s="65" t="str" cm="1">
        <f t="array" ref="K364">IF(J364="","",_xlfn.XLOOKUP(J364,Tableau3[[#All],[Préstation Suppl.]],Tableau3[[#All],[ID Supl.]],))</f>
        <v/>
      </c>
    </row>
    <row r="365" spans="7:11">
      <c r="G365" s="61" cm="1">
        <f t="array" ref="G365">INDEX(BD_Prestation_Prix!E:E, MATCH(1, (BD_Prestation_Prix!A:A=F365) * (BD_Prestation_Prix!C:C&lt;=A365) * (BD_Prestation_Prix!C:C=_xlfn.MAXIFS(BD_Prestation_Prix!C:C, BD_Prestation_Prix!A:A, F365, BD_Prestation_Prix!C:C, "&lt;="&amp;A365)), 0))</f>
        <v>0</v>
      </c>
      <c r="J365" s="62"/>
      <c r="K365" s="65" t="str" cm="1">
        <f t="array" ref="K365">IF(J365="","",_xlfn.XLOOKUP(J365,Tableau3[[#All],[Préstation Suppl.]],Tableau3[[#All],[ID Supl.]],))</f>
        <v/>
      </c>
    </row>
    <row r="366" spans="7:11">
      <c r="G366" s="61" cm="1">
        <f t="array" ref="G366">INDEX(BD_Prestation_Prix!E:E, MATCH(1, (BD_Prestation_Prix!A:A=F366) * (BD_Prestation_Prix!C:C&lt;=A366) * (BD_Prestation_Prix!C:C=_xlfn.MAXIFS(BD_Prestation_Prix!C:C, BD_Prestation_Prix!A:A, F366, BD_Prestation_Prix!C:C, "&lt;="&amp;A366)), 0))</f>
        <v>0</v>
      </c>
      <c r="J366" s="62"/>
      <c r="K366" s="65" t="str" cm="1">
        <f t="array" ref="K366">IF(J366="","",_xlfn.XLOOKUP(J366,Tableau3[[#All],[Préstation Suppl.]],Tableau3[[#All],[ID Supl.]],))</f>
        <v/>
      </c>
    </row>
    <row r="367" spans="7:11">
      <c r="G367" s="61" cm="1">
        <f t="array" ref="G367">INDEX(BD_Prestation_Prix!E:E, MATCH(1, (BD_Prestation_Prix!A:A=F367) * (BD_Prestation_Prix!C:C&lt;=A367) * (BD_Prestation_Prix!C:C=_xlfn.MAXIFS(BD_Prestation_Prix!C:C, BD_Prestation_Prix!A:A, F367, BD_Prestation_Prix!C:C, "&lt;="&amp;A367)), 0))</f>
        <v>0</v>
      </c>
      <c r="J367" s="62"/>
      <c r="K367" s="65" t="str" cm="1">
        <f t="array" ref="K367">IF(J367="","",_xlfn.XLOOKUP(J367,Tableau3[[#All],[Préstation Suppl.]],Tableau3[[#All],[ID Supl.]],))</f>
        <v/>
      </c>
    </row>
    <row r="368" spans="7:11">
      <c r="G368" s="61" cm="1">
        <f t="array" ref="G368">INDEX(BD_Prestation_Prix!E:E, MATCH(1, (BD_Prestation_Prix!A:A=F368) * (BD_Prestation_Prix!C:C&lt;=A368) * (BD_Prestation_Prix!C:C=_xlfn.MAXIFS(BD_Prestation_Prix!C:C, BD_Prestation_Prix!A:A, F368, BD_Prestation_Prix!C:C, "&lt;="&amp;A368)), 0))</f>
        <v>0</v>
      </c>
      <c r="J368" s="62"/>
      <c r="K368" s="65" t="str" cm="1">
        <f t="array" ref="K368">IF(J368="","",_xlfn.XLOOKUP(J368,Tableau3[[#All],[Préstation Suppl.]],Tableau3[[#All],[ID Supl.]],))</f>
        <v/>
      </c>
    </row>
    <row r="369" spans="7:11">
      <c r="G369" s="61" cm="1">
        <f t="array" ref="G369">INDEX(BD_Prestation_Prix!E:E, MATCH(1, (BD_Prestation_Prix!A:A=F369) * (BD_Prestation_Prix!C:C&lt;=A369) * (BD_Prestation_Prix!C:C=_xlfn.MAXIFS(BD_Prestation_Prix!C:C, BD_Prestation_Prix!A:A, F369, BD_Prestation_Prix!C:C, "&lt;="&amp;A369)), 0))</f>
        <v>0</v>
      </c>
      <c r="J369" s="62"/>
      <c r="K369" s="65" t="str" cm="1">
        <f t="array" ref="K369">IF(J369="","",_xlfn.XLOOKUP(J369,Tableau3[[#All],[Préstation Suppl.]],Tableau3[[#All],[ID Supl.]],))</f>
        <v/>
      </c>
    </row>
    <row r="370" spans="7:11">
      <c r="G370" s="61" cm="1">
        <f t="array" ref="G370">INDEX(BD_Prestation_Prix!E:E, MATCH(1, (BD_Prestation_Prix!A:A=F370) * (BD_Prestation_Prix!C:C&lt;=A370) * (BD_Prestation_Prix!C:C=_xlfn.MAXIFS(BD_Prestation_Prix!C:C, BD_Prestation_Prix!A:A, F370, BD_Prestation_Prix!C:C, "&lt;="&amp;A370)), 0))</f>
        <v>0</v>
      </c>
      <c r="J370" s="62"/>
      <c r="K370" s="65" t="str" cm="1">
        <f t="array" ref="K370">IF(J370="","",_xlfn.XLOOKUP(J370,Tableau3[[#All],[Préstation Suppl.]],Tableau3[[#All],[ID Supl.]],))</f>
        <v/>
      </c>
    </row>
    <row r="371" spans="7:11">
      <c r="G371" s="61" cm="1">
        <f t="array" ref="G371">INDEX(BD_Prestation_Prix!E:E, MATCH(1, (BD_Prestation_Prix!A:A=F371) * (BD_Prestation_Prix!C:C&lt;=A371) * (BD_Prestation_Prix!C:C=_xlfn.MAXIFS(BD_Prestation_Prix!C:C, BD_Prestation_Prix!A:A, F371, BD_Prestation_Prix!C:C, "&lt;="&amp;A371)), 0))</f>
        <v>0</v>
      </c>
      <c r="J371" s="62"/>
      <c r="K371" s="65" t="str" cm="1">
        <f t="array" ref="K371">IF(J371="","",_xlfn.XLOOKUP(J371,Tableau3[[#All],[Préstation Suppl.]],Tableau3[[#All],[ID Supl.]],))</f>
        <v/>
      </c>
    </row>
    <row r="372" spans="7:11">
      <c r="G372" s="61" cm="1">
        <f t="array" ref="G372">INDEX(BD_Prestation_Prix!E:E, MATCH(1, (BD_Prestation_Prix!A:A=F372) * (BD_Prestation_Prix!C:C&lt;=A372) * (BD_Prestation_Prix!C:C=_xlfn.MAXIFS(BD_Prestation_Prix!C:C, BD_Prestation_Prix!A:A, F372, BD_Prestation_Prix!C:C, "&lt;="&amp;A372)), 0))</f>
        <v>0</v>
      </c>
      <c r="J372" s="62"/>
      <c r="K372" s="65" t="str" cm="1">
        <f t="array" ref="K372">IF(J372="","",_xlfn.XLOOKUP(J372,Tableau3[[#All],[Préstation Suppl.]],Tableau3[[#All],[ID Supl.]],))</f>
        <v/>
      </c>
    </row>
    <row r="373" spans="7:11">
      <c r="G373" s="61" cm="1">
        <f t="array" ref="G373">INDEX(BD_Prestation_Prix!E:E, MATCH(1, (BD_Prestation_Prix!A:A=F373) * (BD_Prestation_Prix!C:C&lt;=A373) * (BD_Prestation_Prix!C:C=_xlfn.MAXIFS(BD_Prestation_Prix!C:C, BD_Prestation_Prix!A:A, F373, BD_Prestation_Prix!C:C, "&lt;="&amp;A373)), 0))</f>
        <v>0</v>
      </c>
      <c r="J373" s="62"/>
      <c r="K373" s="65" t="str" cm="1">
        <f t="array" ref="K373">IF(J373="","",_xlfn.XLOOKUP(J373,Tableau3[[#All],[Préstation Suppl.]],Tableau3[[#All],[ID Supl.]],))</f>
        <v/>
      </c>
    </row>
    <row r="374" spans="7:11">
      <c r="G374" s="61" cm="1">
        <f t="array" ref="G374">INDEX(BD_Prestation_Prix!E:E, MATCH(1, (BD_Prestation_Prix!A:A=F374) * (BD_Prestation_Prix!C:C&lt;=A374) * (BD_Prestation_Prix!C:C=_xlfn.MAXIFS(BD_Prestation_Prix!C:C, BD_Prestation_Prix!A:A, F374, BD_Prestation_Prix!C:C, "&lt;="&amp;A374)), 0))</f>
        <v>0</v>
      </c>
      <c r="J374" s="62"/>
      <c r="K374" s="65" t="str" cm="1">
        <f t="array" ref="K374">IF(J374="","",_xlfn.XLOOKUP(J374,Tableau3[[#All],[Préstation Suppl.]],Tableau3[[#All],[ID Supl.]],))</f>
        <v/>
      </c>
    </row>
    <row r="375" spans="7:11">
      <c r="G375" s="61" cm="1">
        <f t="array" ref="G375">INDEX(BD_Prestation_Prix!E:E, MATCH(1, (BD_Prestation_Prix!A:A=F375) * (BD_Prestation_Prix!C:C&lt;=A375) * (BD_Prestation_Prix!C:C=_xlfn.MAXIFS(BD_Prestation_Prix!C:C, BD_Prestation_Prix!A:A, F375, BD_Prestation_Prix!C:C, "&lt;="&amp;A375)), 0))</f>
        <v>0</v>
      </c>
      <c r="J375" s="62"/>
      <c r="K375" s="65" t="str" cm="1">
        <f t="array" ref="K375">IF(J375="","",_xlfn.XLOOKUP(J375,Tableau3[[#All],[Préstation Suppl.]],Tableau3[[#All],[ID Supl.]],))</f>
        <v/>
      </c>
    </row>
    <row r="376" spans="7:11">
      <c r="G376" s="61" cm="1">
        <f t="array" ref="G376">INDEX(BD_Prestation_Prix!E:E, MATCH(1, (BD_Prestation_Prix!A:A=F376) * (BD_Prestation_Prix!C:C&lt;=A376) * (BD_Prestation_Prix!C:C=_xlfn.MAXIFS(BD_Prestation_Prix!C:C, BD_Prestation_Prix!A:A, F376, BD_Prestation_Prix!C:C, "&lt;="&amp;A376)), 0))</f>
        <v>0</v>
      </c>
      <c r="J376" s="62"/>
      <c r="K376" s="65" t="str" cm="1">
        <f t="array" ref="K376">IF(J376="","",_xlfn.XLOOKUP(J376,Tableau3[[#All],[Préstation Suppl.]],Tableau3[[#All],[ID Supl.]],))</f>
        <v/>
      </c>
    </row>
    <row r="377" spans="7:11">
      <c r="G377" s="61" cm="1">
        <f t="array" ref="G377">INDEX(BD_Prestation_Prix!E:E, MATCH(1, (BD_Prestation_Prix!A:A=F377) * (BD_Prestation_Prix!C:C&lt;=A377) * (BD_Prestation_Prix!C:C=_xlfn.MAXIFS(BD_Prestation_Prix!C:C, BD_Prestation_Prix!A:A, F377, BD_Prestation_Prix!C:C, "&lt;="&amp;A377)), 0))</f>
        <v>0</v>
      </c>
      <c r="J377" s="62"/>
      <c r="K377" s="65" t="str" cm="1">
        <f t="array" ref="K377">IF(J377="","",_xlfn.XLOOKUP(J377,Tableau3[[#All],[Préstation Suppl.]],Tableau3[[#All],[ID Supl.]],))</f>
        <v/>
      </c>
    </row>
    <row r="378" spans="7:11">
      <c r="G378" s="61" cm="1">
        <f t="array" ref="G378">INDEX(BD_Prestation_Prix!E:E, MATCH(1, (BD_Prestation_Prix!A:A=F378) * (BD_Prestation_Prix!C:C&lt;=A378) * (BD_Prestation_Prix!C:C=_xlfn.MAXIFS(BD_Prestation_Prix!C:C, BD_Prestation_Prix!A:A, F378, BD_Prestation_Prix!C:C, "&lt;="&amp;A378)), 0))</f>
        <v>0</v>
      </c>
      <c r="J378" s="62"/>
      <c r="K378" s="65" t="str" cm="1">
        <f t="array" ref="K378">IF(J378="","",_xlfn.XLOOKUP(J378,Tableau3[[#All],[Préstation Suppl.]],Tableau3[[#All],[ID Supl.]],))</f>
        <v/>
      </c>
    </row>
    <row r="379" spans="7:11">
      <c r="G379" s="61" cm="1">
        <f t="array" ref="G379">INDEX(BD_Prestation_Prix!E:E, MATCH(1, (BD_Prestation_Prix!A:A=F379) * (BD_Prestation_Prix!C:C&lt;=A379) * (BD_Prestation_Prix!C:C=_xlfn.MAXIFS(BD_Prestation_Prix!C:C, BD_Prestation_Prix!A:A, F379, BD_Prestation_Prix!C:C, "&lt;="&amp;A379)), 0))</f>
        <v>0</v>
      </c>
      <c r="J379" s="62"/>
      <c r="K379" s="65" t="str" cm="1">
        <f t="array" ref="K379">IF(J379="","",_xlfn.XLOOKUP(J379,Tableau3[[#All],[Préstation Suppl.]],Tableau3[[#All],[ID Supl.]],))</f>
        <v/>
      </c>
    </row>
    <row r="380" spans="7:11">
      <c r="G380" s="61" cm="1">
        <f t="array" ref="G380">INDEX(BD_Prestation_Prix!E:E, MATCH(1, (BD_Prestation_Prix!A:A=F380) * (BD_Prestation_Prix!C:C&lt;=A380) * (BD_Prestation_Prix!C:C=_xlfn.MAXIFS(BD_Prestation_Prix!C:C, BD_Prestation_Prix!A:A, F380, BD_Prestation_Prix!C:C, "&lt;="&amp;A380)), 0))</f>
        <v>0</v>
      </c>
      <c r="J380" s="62"/>
      <c r="K380" s="65" t="str" cm="1">
        <f t="array" ref="K380">IF(J380="","",_xlfn.XLOOKUP(J380,Tableau3[[#All],[Préstation Suppl.]],Tableau3[[#All],[ID Supl.]],))</f>
        <v/>
      </c>
    </row>
    <row r="381" spans="7:11">
      <c r="G381" s="61" cm="1">
        <f t="array" ref="G381">INDEX(BD_Prestation_Prix!E:E, MATCH(1, (BD_Prestation_Prix!A:A=F381) * (BD_Prestation_Prix!C:C&lt;=A381) * (BD_Prestation_Prix!C:C=_xlfn.MAXIFS(BD_Prestation_Prix!C:C, BD_Prestation_Prix!A:A, F381, BD_Prestation_Prix!C:C, "&lt;="&amp;A381)), 0))</f>
        <v>0</v>
      </c>
      <c r="J381" s="62"/>
      <c r="K381" s="65" t="str" cm="1">
        <f t="array" ref="K381">IF(J381="","",_xlfn.XLOOKUP(J381,Tableau3[[#All],[Préstation Suppl.]],Tableau3[[#All],[ID Supl.]],))</f>
        <v/>
      </c>
    </row>
    <row r="382" spans="7:11">
      <c r="G382" s="61" cm="1">
        <f t="array" ref="G382">INDEX(BD_Prestation_Prix!E:E, MATCH(1, (BD_Prestation_Prix!A:A=F382) * (BD_Prestation_Prix!C:C&lt;=A382) * (BD_Prestation_Prix!C:C=_xlfn.MAXIFS(BD_Prestation_Prix!C:C, BD_Prestation_Prix!A:A, F382, BD_Prestation_Prix!C:C, "&lt;="&amp;A382)), 0))</f>
        <v>0</v>
      </c>
      <c r="J382" s="62"/>
      <c r="K382" s="65" t="str" cm="1">
        <f t="array" ref="K382">IF(J382="","",_xlfn.XLOOKUP(J382,Tableau3[[#All],[Préstation Suppl.]],Tableau3[[#All],[ID Supl.]],))</f>
        <v/>
      </c>
    </row>
    <row r="383" spans="7:11">
      <c r="G383" s="61" cm="1">
        <f t="array" ref="G383">INDEX(BD_Prestation_Prix!E:E, MATCH(1, (BD_Prestation_Prix!A:A=F383) * (BD_Prestation_Prix!C:C&lt;=A383) * (BD_Prestation_Prix!C:C=_xlfn.MAXIFS(BD_Prestation_Prix!C:C, BD_Prestation_Prix!A:A, F383, BD_Prestation_Prix!C:C, "&lt;="&amp;A383)), 0))</f>
        <v>0</v>
      </c>
      <c r="J383" s="62"/>
      <c r="K383" s="65" t="str" cm="1">
        <f t="array" ref="K383">IF(J383="","",_xlfn.XLOOKUP(J383,Tableau3[[#All],[Préstation Suppl.]],Tableau3[[#All],[ID Supl.]],))</f>
        <v/>
      </c>
    </row>
    <row r="384" spans="7:11">
      <c r="G384" s="61" cm="1">
        <f t="array" ref="G384">INDEX(BD_Prestation_Prix!E:E, MATCH(1, (BD_Prestation_Prix!A:A=F384) * (BD_Prestation_Prix!C:C&lt;=A384) * (BD_Prestation_Prix!C:C=_xlfn.MAXIFS(BD_Prestation_Prix!C:C, BD_Prestation_Prix!A:A, F384, BD_Prestation_Prix!C:C, "&lt;="&amp;A384)), 0))</f>
        <v>0</v>
      </c>
      <c r="J384" s="62"/>
      <c r="K384" s="65" t="str" cm="1">
        <f t="array" ref="K384">IF(J384="","",_xlfn.XLOOKUP(J384,Tableau3[[#All],[Préstation Suppl.]],Tableau3[[#All],[ID Supl.]],))</f>
        <v/>
      </c>
    </row>
    <row r="385" spans="7:11">
      <c r="G385" s="61" cm="1">
        <f t="array" ref="G385">INDEX(BD_Prestation_Prix!E:E, MATCH(1, (BD_Prestation_Prix!A:A=F385) * (BD_Prestation_Prix!C:C&lt;=A385) * (BD_Prestation_Prix!C:C=_xlfn.MAXIFS(BD_Prestation_Prix!C:C, BD_Prestation_Prix!A:A, F385, BD_Prestation_Prix!C:C, "&lt;="&amp;A385)), 0))</f>
        <v>0</v>
      </c>
      <c r="J385" s="62"/>
      <c r="K385" s="65" t="str" cm="1">
        <f t="array" ref="K385">IF(J385="","",_xlfn.XLOOKUP(J385,Tableau3[[#All],[Préstation Suppl.]],Tableau3[[#All],[ID Supl.]],))</f>
        <v/>
      </c>
    </row>
    <row r="386" spans="7:11">
      <c r="G386" s="61" cm="1">
        <f t="array" ref="G386">INDEX(BD_Prestation_Prix!E:E, MATCH(1, (BD_Prestation_Prix!A:A=F386) * (BD_Prestation_Prix!C:C&lt;=A386) * (BD_Prestation_Prix!C:C=_xlfn.MAXIFS(BD_Prestation_Prix!C:C, BD_Prestation_Prix!A:A, F386, BD_Prestation_Prix!C:C, "&lt;="&amp;A386)), 0))</f>
        <v>0</v>
      </c>
      <c r="J386" s="62"/>
      <c r="K386" s="65" t="str" cm="1">
        <f t="array" ref="K386">IF(J386="","",_xlfn.XLOOKUP(J386,Tableau3[[#All],[Préstation Suppl.]],Tableau3[[#All],[ID Supl.]],))</f>
        <v/>
      </c>
    </row>
    <row r="387" spans="7:11">
      <c r="G387" s="61" cm="1">
        <f t="array" ref="G387">INDEX(BD_Prestation_Prix!E:E, MATCH(1, (BD_Prestation_Prix!A:A=F387) * (BD_Prestation_Prix!C:C&lt;=A387) * (BD_Prestation_Prix!C:C=_xlfn.MAXIFS(BD_Prestation_Prix!C:C, BD_Prestation_Prix!A:A, F387, BD_Prestation_Prix!C:C, "&lt;="&amp;A387)), 0))</f>
        <v>0</v>
      </c>
      <c r="J387" s="62"/>
      <c r="K387" s="65" t="str" cm="1">
        <f t="array" ref="K387">IF(J387="","",_xlfn.XLOOKUP(J387,Tableau3[[#All],[Préstation Suppl.]],Tableau3[[#All],[ID Supl.]],))</f>
        <v/>
      </c>
    </row>
    <row r="388" spans="7:11">
      <c r="G388" s="61" cm="1">
        <f t="array" ref="G388">INDEX(BD_Prestation_Prix!E:E, MATCH(1, (BD_Prestation_Prix!A:A=F388) * (BD_Prestation_Prix!C:C&lt;=A388) * (BD_Prestation_Prix!C:C=_xlfn.MAXIFS(BD_Prestation_Prix!C:C, BD_Prestation_Prix!A:A, F388, BD_Prestation_Prix!C:C, "&lt;="&amp;A388)), 0))</f>
        <v>0</v>
      </c>
      <c r="J388" s="62"/>
      <c r="K388" s="65" t="str" cm="1">
        <f t="array" ref="K388">IF(J388="","",_xlfn.XLOOKUP(J388,Tableau3[[#All],[Préstation Suppl.]],Tableau3[[#All],[ID Supl.]],))</f>
        <v/>
      </c>
    </row>
    <row r="389" spans="7:11">
      <c r="G389" s="61" cm="1">
        <f t="array" ref="G389">INDEX(BD_Prestation_Prix!E:E, MATCH(1, (BD_Prestation_Prix!A:A=F389) * (BD_Prestation_Prix!C:C&lt;=A389) * (BD_Prestation_Prix!C:C=_xlfn.MAXIFS(BD_Prestation_Prix!C:C, BD_Prestation_Prix!A:A, F389, BD_Prestation_Prix!C:C, "&lt;="&amp;A389)), 0))</f>
        <v>0</v>
      </c>
      <c r="J389" s="62"/>
      <c r="K389" s="65" t="str" cm="1">
        <f t="array" ref="K389">IF(J389="","",_xlfn.XLOOKUP(J389,Tableau3[[#All],[Préstation Suppl.]],Tableau3[[#All],[ID Supl.]],))</f>
        <v/>
      </c>
    </row>
    <row r="390" spans="7:11">
      <c r="G390" s="61" cm="1">
        <f t="array" ref="G390">INDEX(BD_Prestation_Prix!E:E, MATCH(1, (BD_Prestation_Prix!A:A=F390) * (BD_Prestation_Prix!C:C&lt;=A390) * (BD_Prestation_Prix!C:C=_xlfn.MAXIFS(BD_Prestation_Prix!C:C, BD_Prestation_Prix!A:A, F390, BD_Prestation_Prix!C:C, "&lt;="&amp;A390)), 0))</f>
        <v>0</v>
      </c>
      <c r="J390" s="62"/>
      <c r="K390" s="65" t="str" cm="1">
        <f t="array" ref="K390">IF(J390="","",_xlfn.XLOOKUP(J390,Tableau3[[#All],[Préstation Suppl.]],Tableau3[[#All],[ID Supl.]],))</f>
        <v/>
      </c>
    </row>
    <row r="391" spans="7:11">
      <c r="G391" s="61" cm="1">
        <f t="array" ref="G391">INDEX(BD_Prestation_Prix!E:E, MATCH(1, (BD_Prestation_Prix!A:A=F391) * (BD_Prestation_Prix!C:C&lt;=A391) * (BD_Prestation_Prix!C:C=_xlfn.MAXIFS(BD_Prestation_Prix!C:C, BD_Prestation_Prix!A:A, F391, BD_Prestation_Prix!C:C, "&lt;="&amp;A391)), 0))</f>
        <v>0</v>
      </c>
      <c r="J391" s="62"/>
      <c r="K391" s="65" t="str" cm="1">
        <f t="array" ref="K391">IF(J391="","",_xlfn.XLOOKUP(J391,Tableau3[[#All],[Préstation Suppl.]],Tableau3[[#All],[ID Supl.]],))</f>
        <v/>
      </c>
    </row>
    <row r="392" spans="7:11">
      <c r="G392" s="61" cm="1">
        <f t="array" ref="G392">INDEX(BD_Prestation_Prix!E:E, MATCH(1, (BD_Prestation_Prix!A:A=F392) * (BD_Prestation_Prix!C:C&lt;=A392) * (BD_Prestation_Prix!C:C=_xlfn.MAXIFS(BD_Prestation_Prix!C:C, BD_Prestation_Prix!A:A, F392, BD_Prestation_Prix!C:C, "&lt;="&amp;A392)), 0))</f>
        <v>0</v>
      </c>
      <c r="J392" s="62"/>
      <c r="K392" s="65" t="str" cm="1">
        <f t="array" ref="K392">IF(J392="","",_xlfn.XLOOKUP(J392,Tableau3[[#All],[Préstation Suppl.]],Tableau3[[#All],[ID Supl.]],))</f>
        <v/>
      </c>
    </row>
    <row r="393" spans="7:11">
      <c r="G393" s="61" cm="1">
        <f t="array" ref="G393">INDEX(BD_Prestation_Prix!E:E, MATCH(1, (BD_Prestation_Prix!A:A=F393) * (BD_Prestation_Prix!C:C&lt;=A393) * (BD_Prestation_Prix!C:C=_xlfn.MAXIFS(BD_Prestation_Prix!C:C, BD_Prestation_Prix!A:A, F393, BD_Prestation_Prix!C:C, "&lt;="&amp;A393)), 0))</f>
        <v>0</v>
      </c>
      <c r="J393" s="62"/>
      <c r="K393" s="65" t="str" cm="1">
        <f t="array" ref="K393">IF(J393="","",_xlfn.XLOOKUP(J393,Tableau3[[#All],[Préstation Suppl.]],Tableau3[[#All],[ID Supl.]],))</f>
        <v/>
      </c>
    </row>
    <row r="394" spans="7:11">
      <c r="G394" s="61" cm="1">
        <f t="array" ref="G394">INDEX(BD_Prestation_Prix!E:E, MATCH(1, (BD_Prestation_Prix!A:A=F394) * (BD_Prestation_Prix!C:C&lt;=A394) * (BD_Prestation_Prix!C:C=_xlfn.MAXIFS(BD_Prestation_Prix!C:C, BD_Prestation_Prix!A:A, F394, BD_Prestation_Prix!C:C, "&lt;="&amp;A394)), 0))</f>
        <v>0</v>
      </c>
      <c r="J394" s="62"/>
      <c r="K394" s="65" t="str" cm="1">
        <f t="array" ref="K394">IF(J394="","",_xlfn.XLOOKUP(J394,Tableau3[[#All],[Préstation Suppl.]],Tableau3[[#All],[ID Supl.]],))</f>
        <v/>
      </c>
    </row>
    <row r="395" spans="7:11">
      <c r="G395" s="61" cm="1">
        <f t="array" ref="G395">INDEX(BD_Prestation_Prix!E:E, MATCH(1, (BD_Prestation_Prix!A:A=F395) * (BD_Prestation_Prix!C:C&lt;=A395) * (BD_Prestation_Prix!C:C=_xlfn.MAXIFS(BD_Prestation_Prix!C:C, BD_Prestation_Prix!A:A, F395, BD_Prestation_Prix!C:C, "&lt;="&amp;A395)), 0))</f>
        <v>0</v>
      </c>
      <c r="J395" s="62"/>
      <c r="K395" s="65" t="str" cm="1">
        <f t="array" ref="K395">IF(J395="","",_xlfn.XLOOKUP(J395,Tableau3[[#All],[Préstation Suppl.]],Tableau3[[#All],[ID Supl.]],))</f>
        <v/>
      </c>
    </row>
    <row r="396" spans="7:11">
      <c r="G396" s="61" cm="1">
        <f t="array" ref="G396">INDEX(BD_Prestation_Prix!E:E, MATCH(1, (BD_Prestation_Prix!A:A=F396) * (BD_Prestation_Prix!C:C&lt;=A396) * (BD_Prestation_Prix!C:C=_xlfn.MAXIFS(BD_Prestation_Prix!C:C, BD_Prestation_Prix!A:A, F396, BD_Prestation_Prix!C:C, "&lt;="&amp;A396)), 0))</f>
        <v>0</v>
      </c>
      <c r="J396" s="62"/>
      <c r="K396" s="65" t="str" cm="1">
        <f t="array" ref="K396">IF(J396="","",_xlfn.XLOOKUP(J396,Tableau3[[#All],[Préstation Suppl.]],Tableau3[[#All],[ID Supl.]],))</f>
        <v/>
      </c>
    </row>
    <row r="397" spans="7:11">
      <c r="G397" s="61" cm="1">
        <f t="array" ref="G397">INDEX(BD_Prestation_Prix!E:E, MATCH(1, (BD_Prestation_Prix!A:A=F397) * (BD_Prestation_Prix!C:C&lt;=A397) * (BD_Prestation_Prix!C:C=_xlfn.MAXIFS(BD_Prestation_Prix!C:C, BD_Prestation_Prix!A:A, F397, BD_Prestation_Prix!C:C, "&lt;="&amp;A397)), 0))</f>
        <v>0</v>
      </c>
      <c r="J397" s="62"/>
      <c r="K397" s="65" t="str" cm="1">
        <f t="array" ref="K397">IF(J397="","",_xlfn.XLOOKUP(J397,Tableau3[[#All],[Préstation Suppl.]],Tableau3[[#All],[ID Supl.]],))</f>
        <v/>
      </c>
    </row>
    <row r="398" spans="7:11">
      <c r="G398" s="61" cm="1">
        <f t="array" ref="G398">INDEX(BD_Prestation_Prix!E:E, MATCH(1, (BD_Prestation_Prix!A:A=F398) * (BD_Prestation_Prix!C:C&lt;=A398) * (BD_Prestation_Prix!C:C=_xlfn.MAXIFS(BD_Prestation_Prix!C:C, BD_Prestation_Prix!A:A, F398, BD_Prestation_Prix!C:C, "&lt;="&amp;A398)), 0))</f>
        <v>0</v>
      </c>
      <c r="J398" s="62"/>
      <c r="K398" s="65" t="str" cm="1">
        <f t="array" ref="K398">IF(J398="","",_xlfn.XLOOKUP(J398,Tableau3[[#All],[Préstation Suppl.]],Tableau3[[#All],[ID Supl.]],))</f>
        <v/>
      </c>
    </row>
    <row r="399" spans="7:11">
      <c r="G399" s="61" cm="1">
        <f t="array" ref="G399">INDEX(BD_Prestation_Prix!E:E, MATCH(1, (BD_Prestation_Prix!A:A=F399) * (BD_Prestation_Prix!C:C&lt;=A399) * (BD_Prestation_Prix!C:C=_xlfn.MAXIFS(BD_Prestation_Prix!C:C, BD_Prestation_Prix!A:A, F399, BD_Prestation_Prix!C:C, "&lt;="&amp;A399)), 0))</f>
        <v>0</v>
      </c>
      <c r="J399" s="62"/>
      <c r="K399" s="65" t="str" cm="1">
        <f t="array" ref="K399">IF(J399="","",_xlfn.XLOOKUP(J399,Tableau3[[#All],[Préstation Suppl.]],Tableau3[[#All],[ID Supl.]],))</f>
        <v/>
      </c>
    </row>
    <row r="400" spans="7:11">
      <c r="G400" s="61" cm="1">
        <f t="array" ref="G400">INDEX(BD_Prestation_Prix!E:E, MATCH(1, (BD_Prestation_Prix!A:A=F400) * (BD_Prestation_Prix!C:C&lt;=A400) * (BD_Prestation_Prix!C:C=_xlfn.MAXIFS(BD_Prestation_Prix!C:C, BD_Prestation_Prix!A:A, F400, BD_Prestation_Prix!C:C, "&lt;="&amp;A400)), 0))</f>
        <v>0</v>
      </c>
      <c r="J400" s="62"/>
      <c r="K400" s="65" t="str" cm="1">
        <f t="array" ref="K400">IF(J400="","",_xlfn.XLOOKUP(J400,Tableau3[[#All],[Préstation Suppl.]],Tableau3[[#All],[ID Supl.]],))</f>
        <v/>
      </c>
    </row>
    <row r="401" spans="7:11">
      <c r="G401" s="61" cm="1">
        <f t="array" ref="G401">INDEX(BD_Prestation_Prix!E:E, MATCH(1, (BD_Prestation_Prix!A:A=F401) * (BD_Prestation_Prix!C:C&lt;=A401) * (BD_Prestation_Prix!C:C=_xlfn.MAXIFS(BD_Prestation_Prix!C:C, BD_Prestation_Prix!A:A, F401, BD_Prestation_Prix!C:C, "&lt;="&amp;A401)), 0))</f>
        <v>0</v>
      </c>
      <c r="J401" s="62"/>
      <c r="K401" s="65" t="str" cm="1">
        <f t="array" ref="K401">IF(J401="","",_xlfn.XLOOKUP(J401,Tableau3[[#All],[Préstation Suppl.]],Tableau3[[#All],[ID Supl.]],))</f>
        <v/>
      </c>
    </row>
    <row r="402" spans="7:11">
      <c r="G402" s="61" cm="1">
        <f t="array" ref="G402">INDEX(BD_Prestation_Prix!E:E, MATCH(1, (BD_Prestation_Prix!A:A=F402) * (BD_Prestation_Prix!C:C&lt;=A402) * (BD_Prestation_Prix!C:C=_xlfn.MAXIFS(BD_Prestation_Prix!C:C, BD_Prestation_Prix!A:A, F402, BD_Prestation_Prix!C:C, "&lt;="&amp;A402)), 0))</f>
        <v>0</v>
      </c>
      <c r="J402" s="62"/>
      <c r="K402" s="65" t="str" cm="1">
        <f t="array" ref="K402">IF(J402="","",_xlfn.XLOOKUP(J402,Tableau3[[#All],[Préstation Suppl.]],Tableau3[[#All],[ID Supl.]],))</f>
        <v/>
      </c>
    </row>
    <row r="403" spans="7:11">
      <c r="G403" s="61" cm="1">
        <f t="array" ref="G403">INDEX(BD_Prestation_Prix!E:E, MATCH(1, (BD_Prestation_Prix!A:A=F403) * (BD_Prestation_Prix!C:C&lt;=A403) * (BD_Prestation_Prix!C:C=_xlfn.MAXIFS(BD_Prestation_Prix!C:C, BD_Prestation_Prix!A:A, F403, BD_Prestation_Prix!C:C, "&lt;="&amp;A403)), 0))</f>
        <v>0</v>
      </c>
      <c r="J403" s="62"/>
      <c r="K403" s="65" t="str" cm="1">
        <f t="array" ref="K403">IF(J403="","",_xlfn.XLOOKUP(J403,Tableau3[[#All],[Préstation Suppl.]],Tableau3[[#All],[ID Supl.]],))</f>
        <v/>
      </c>
    </row>
    <row r="404" spans="7:11">
      <c r="G404" s="61" cm="1">
        <f t="array" ref="G404">INDEX(BD_Prestation_Prix!E:E, MATCH(1, (BD_Prestation_Prix!A:A=F404) * (BD_Prestation_Prix!C:C&lt;=A404) * (BD_Prestation_Prix!C:C=_xlfn.MAXIFS(BD_Prestation_Prix!C:C, BD_Prestation_Prix!A:A, F404, BD_Prestation_Prix!C:C, "&lt;="&amp;A404)), 0))</f>
        <v>0</v>
      </c>
      <c r="J404" s="62"/>
      <c r="K404" s="65" t="str" cm="1">
        <f t="array" ref="K404">IF(J404="","",_xlfn.XLOOKUP(J404,Tableau3[[#All],[Préstation Suppl.]],Tableau3[[#All],[ID Supl.]],))</f>
        <v/>
      </c>
    </row>
    <row r="405" spans="7:11">
      <c r="G405" s="61" cm="1">
        <f t="array" ref="G405">INDEX(BD_Prestation_Prix!E:E, MATCH(1, (BD_Prestation_Prix!A:A=F405) * (BD_Prestation_Prix!C:C&lt;=A405) * (BD_Prestation_Prix!C:C=_xlfn.MAXIFS(BD_Prestation_Prix!C:C, BD_Prestation_Prix!A:A, F405, BD_Prestation_Prix!C:C, "&lt;="&amp;A405)), 0))</f>
        <v>0</v>
      </c>
      <c r="J405" s="62"/>
      <c r="K405" s="65" t="str" cm="1">
        <f t="array" ref="K405">IF(J405="","",_xlfn.XLOOKUP(J405,Tableau3[[#All],[Préstation Suppl.]],Tableau3[[#All],[ID Supl.]],))</f>
        <v/>
      </c>
    </row>
    <row r="406" spans="7:11">
      <c r="G406" s="61" cm="1">
        <f t="array" ref="G406">INDEX(BD_Prestation_Prix!E:E, MATCH(1, (BD_Prestation_Prix!A:A=F406) * (BD_Prestation_Prix!C:C&lt;=A406) * (BD_Prestation_Prix!C:C=_xlfn.MAXIFS(BD_Prestation_Prix!C:C, BD_Prestation_Prix!A:A, F406, BD_Prestation_Prix!C:C, "&lt;="&amp;A406)), 0))</f>
        <v>0</v>
      </c>
      <c r="J406" s="62"/>
      <c r="K406" s="65" t="str" cm="1">
        <f t="array" ref="K406">IF(J406="","",_xlfn.XLOOKUP(J406,Tableau3[[#All],[Préstation Suppl.]],Tableau3[[#All],[ID Supl.]],))</f>
        <v/>
      </c>
    </row>
    <row r="407" spans="7:11">
      <c r="G407" s="61" cm="1">
        <f t="array" ref="G407">INDEX(BD_Prestation_Prix!E:E, MATCH(1, (BD_Prestation_Prix!A:A=F407) * (BD_Prestation_Prix!C:C&lt;=A407) * (BD_Prestation_Prix!C:C=_xlfn.MAXIFS(BD_Prestation_Prix!C:C, BD_Prestation_Prix!A:A, F407, BD_Prestation_Prix!C:C, "&lt;="&amp;A407)), 0))</f>
        <v>0</v>
      </c>
      <c r="J407" s="62"/>
      <c r="K407" s="65" t="str" cm="1">
        <f t="array" ref="K407">IF(J407="","",_xlfn.XLOOKUP(J407,Tableau3[[#All],[Préstation Suppl.]],Tableau3[[#All],[ID Supl.]],))</f>
        <v/>
      </c>
    </row>
    <row r="408" spans="7:11">
      <c r="G408" s="61" cm="1">
        <f t="array" ref="G408">INDEX(BD_Prestation_Prix!E:E, MATCH(1, (BD_Prestation_Prix!A:A=F408) * (BD_Prestation_Prix!C:C&lt;=A408) * (BD_Prestation_Prix!C:C=_xlfn.MAXIFS(BD_Prestation_Prix!C:C, BD_Prestation_Prix!A:A, F408, BD_Prestation_Prix!C:C, "&lt;="&amp;A408)), 0))</f>
        <v>0</v>
      </c>
      <c r="J408" s="62"/>
      <c r="K408" s="65" t="str" cm="1">
        <f t="array" ref="K408">IF(J408="","",_xlfn.XLOOKUP(J408,Tableau3[[#All],[Préstation Suppl.]],Tableau3[[#All],[ID Supl.]],))</f>
        <v/>
      </c>
    </row>
    <row r="409" spans="7:11">
      <c r="G409" s="61" cm="1">
        <f t="array" ref="G409">INDEX(BD_Prestation_Prix!E:E, MATCH(1, (BD_Prestation_Prix!A:A=F409) * (BD_Prestation_Prix!C:C&lt;=A409) * (BD_Prestation_Prix!C:C=_xlfn.MAXIFS(BD_Prestation_Prix!C:C, BD_Prestation_Prix!A:A, F409, BD_Prestation_Prix!C:C, "&lt;="&amp;A409)), 0))</f>
        <v>0</v>
      </c>
      <c r="J409" s="62"/>
      <c r="K409" s="65" t="str" cm="1">
        <f t="array" ref="K409">IF(J409="","",_xlfn.XLOOKUP(J409,Tableau3[[#All],[Préstation Suppl.]],Tableau3[[#All],[ID Supl.]],))</f>
        <v/>
      </c>
    </row>
    <row r="410" spans="7:11">
      <c r="G410" s="61" cm="1">
        <f t="array" ref="G410">INDEX(BD_Prestation_Prix!E:E, MATCH(1, (BD_Prestation_Prix!A:A=F410) * (BD_Prestation_Prix!C:C&lt;=A410) * (BD_Prestation_Prix!C:C=_xlfn.MAXIFS(BD_Prestation_Prix!C:C, BD_Prestation_Prix!A:A, F410, BD_Prestation_Prix!C:C, "&lt;="&amp;A410)), 0))</f>
        <v>0</v>
      </c>
      <c r="J410" s="62"/>
      <c r="K410" s="65" t="str" cm="1">
        <f t="array" ref="K410">IF(J410="","",_xlfn.XLOOKUP(J410,Tableau3[[#All],[Préstation Suppl.]],Tableau3[[#All],[ID Supl.]],))</f>
        <v/>
      </c>
    </row>
    <row r="411" spans="7:11">
      <c r="G411" s="61" cm="1">
        <f t="array" ref="G411">INDEX(BD_Prestation_Prix!E:E, MATCH(1, (BD_Prestation_Prix!A:A=F411) * (BD_Prestation_Prix!C:C&lt;=A411) * (BD_Prestation_Prix!C:C=_xlfn.MAXIFS(BD_Prestation_Prix!C:C, BD_Prestation_Prix!A:A, F411, BD_Prestation_Prix!C:C, "&lt;="&amp;A411)), 0))</f>
        <v>0</v>
      </c>
      <c r="J411" s="62"/>
      <c r="K411" s="65" t="str" cm="1">
        <f t="array" ref="K411">IF(J411="","",_xlfn.XLOOKUP(J411,Tableau3[[#All],[Préstation Suppl.]],Tableau3[[#All],[ID Supl.]],))</f>
        <v/>
      </c>
    </row>
    <row r="412" spans="7:11">
      <c r="G412" s="61" cm="1">
        <f t="array" ref="G412">INDEX(BD_Prestation_Prix!E:E, MATCH(1, (BD_Prestation_Prix!A:A=F412) * (BD_Prestation_Prix!C:C&lt;=A412) * (BD_Prestation_Prix!C:C=_xlfn.MAXIFS(BD_Prestation_Prix!C:C, BD_Prestation_Prix!A:A, F412, BD_Prestation_Prix!C:C, "&lt;="&amp;A412)), 0))</f>
        <v>0</v>
      </c>
      <c r="J412" s="62"/>
      <c r="K412" s="65" t="str" cm="1">
        <f t="array" ref="K412">IF(J412="","",_xlfn.XLOOKUP(J412,Tableau3[[#All],[Préstation Suppl.]],Tableau3[[#All],[ID Supl.]],))</f>
        <v/>
      </c>
    </row>
    <row r="413" spans="7:11">
      <c r="G413" s="61" cm="1">
        <f t="array" ref="G413">INDEX(BD_Prestation_Prix!E:E, MATCH(1, (BD_Prestation_Prix!A:A=F413) * (BD_Prestation_Prix!C:C&lt;=A413) * (BD_Prestation_Prix!C:C=_xlfn.MAXIFS(BD_Prestation_Prix!C:C, BD_Prestation_Prix!A:A, F413, BD_Prestation_Prix!C:C, "&lt;="&amp;A413)), 0))</f>
        <v>0</v>
      </c>
      <c r="J413" s="62"/>
      <c r="K413" s="65" t="str" cm="1">
        <f t="array" ref="K413">IF(J413="","",_xlfn.XLOOKUP(J413,Tableau3[[#All],[Préstation Suppl.]],Tableau3[[#All],[ID Supl.]],))</f>
        <v/>
      </c>
    </row>
    <row r="414" spans="7:11">
      <c r="G414" s="61" cm="1">
        <f t="array" ref="G414">INDEX(BD_Prestation_Prix!E:E, MATCH(1, (BD_Prestation_Prix!A:A=F414) * (BD_Prestation_Prix!C:C&lt;=A414) * (BD_Prestation_Prix!C:C=_xlfn.MAXIFS(BD_Prestation_Prix!C:C, BD_Prestation_Prix!A:A, F414, BD_Prestation_Prix!C:C, "&lt;="&amp;A414)), 0))</f>
        <v>0</v>
      </c>
      <c r="J414" s="62"/>
      <c r="K414" s="65" t="str" cm="1">
        <f t="array" ref="K414">IF(J414="","",_xlfn.XLOOKUP(J414,Tableau3[[#All],[Préstation Suppl.]],Tableau3[[#All],[ID Supl.]],))</f>
        <v/>
      </c>
    </row>
    <row r="415" spans="7:11">
      <c r="G415" s="61" cm="1">
        <f t="array" ref="G415">INDEX(BD_Prestation_Prix!E:E, MATCH(1, (BD_Prestation_Prix!A:A=F415) * (BD_Prestation_Prix!C:C&lt;=A415) * (BD_Prestation_Prix!C:C=_xlfn.MAXIFS(BD_Prestation_Prix!C:C, BD_Prestation_Prix!A:A, F415, BD_Prestation_Prix!C:C, "&lt;="&amp;A415)), 0))</f>
        <v>0</v>
      </c>
      <c r="J415" s="62"/>
      <c r="K415" s="65" t="str" cm="1">
        <f t="array" ref="K415">IF(J415="","",_xlfn.XLOOKUP(J415,Tableau3[[#All],[Préstation Suppl.]],Tableau3[[#All],[ID Supl.]],))</f>
        <v/>
      </c>
    </row>
    <row r="416" spans="7:11">
      <c r="G416" s="61" cm="1">
        <f t="array" ref="G416">INDEX(BD_Prestation_Prix!E:E, MATCH(1, (BD_Prestation_Prix!A:A=F416) * (BD_Prestation_Prix!C:C&lt;=A416) * (BD_Prestation_Prix!C:C=_xlfn.MAXIFS(BD_Prestation_Prix!C:C, BD_Prestation_Prix!A:A, F416, BD_Prestation_Prix!C:C, "&lt;="&amp;A416)), 0))</f>
        <v>0</v>
      </c>
      <c r="J416" s="62"/>
      <c r="K416" s="65" t="str" cm="1">
        <f t="array" ref="K416">IF(J416="","",_xlfn.XLOOKUP(J416,Tableau3[[#All],[Préstation Suppl.]],Tableau3[[#All],[ID Supl.]],))</f>
        <v/>
      </c>
    </row>
    <row r="417" spans="7:11">
      <c r="G417" s="61" cm="1">
        <f t="array" ref="G417">INDEX(BD_Prestation_Prix!E:E, MATCH(1, (BD_Prestation_Prix!A:A=F417) * (BD_Prestation_Prix!C:C&lt;=A417) * (BD_Prestation_Prix!C:C=_xlfn.MAXIFS(BD_Prestation_Prix!C:C, BD_Prestation_Prix!A:A, F417, BD_Prestation_Prix!C:C, "&lt;="&amp;A417)), 0))</f>
        <v>0</v>
      </c>
      <c r="J417" s="62"/>
      <c r="K417" s="65" t="str" cm="1">
        <f t="array" ref="K417">IF(J417="","",_xlfn.XLOOKUP(J417,Tableau3[[#All],[Préstation Suppl.]],Tableau3[[#All],[ID Supl.]],))</f>
        <v/>
      </c>
    </row>
    <row r="418" spans="7:11">
      <c r="G418" s="61" cm="1">
        <f t="array" ref="G418">INDEX(BD_Prestation_Prix!E:E, MATCH(1, (BD_Prestation_Prix!A:A=F418) * (BD_Prestation_Prix!C:C&lt;=A418) * (BD_Prestation_Prix!C:C=_xlfn.MAXIFS(BD_Prestation_Prix!C:C, BD_Prestation_Prix!A:A, F418, BD_Prestation_Prix!C:C, "&lt;="&amp;A418)), 0))</f>
        <v>0</v>
      </c>
      <c r="J418" s="62"/>
      <c r="K418" s="65" t="str" cm="1">
        <f t="array" ref="K418">IF(J418="","",_xlfn.XLOOKUP(J418,Tableau3[[#All],[Préstation Suppl.]],Tableau3[[#All],[ID Supl.]],))</f>
        <v/>
      </c>
    </row>
    <row r="419" spans="7:11">
      <c r="G419" s="61" cm="1">
        <f t="array" ref="G419">INDEX(BD_Prestation_Prix!E:E, MATCH(1, (BD_Prestation_Prix!A:A=F419) * (BD_Prestation_Prix!C:C&lt;=A419) * (BD_Prestation_Prix!C:C=_xlfn.MAXIFS(BD_Prestation_Prix!C:C, BD_Prestation_Prix!A:A, F419, BD_Prestation_Prix!C:C, "&lt;="&amp;A419)), 0))</f>
        <v>0</v>
      </c>
      <c r="J419" s="62"/>
      <c r="K419" s="65" t="str" cm="1">
        <f t="array" ref="K419">IF(J419="","",_xlfn.XLOOKUP(J419,Tableau3[[#All],[Préstation Suppl.]],Tableau3[[#All],[ID Supl.]],))</f>
        <v/>
      </c>
    </row>
    <row r="420" spans="7:11">
      <c r="G420" s="61" cm="1">
        <f t="array" ref="G420">INDEX(BD_Prestation_Prix!E:E, MATCH(1, (BD_Prestation_Prix!A:A=F420) * (BD_Prestation_Prix!C:C&lt;=A420) * (BD_Prestation_Prix!C:C=_xlfn.MAXIFS(BD_Prestation_Prix!C:C, BD_Prestation_Prix!A:A, F420, BD_Prestation_Prix!C:C, "&lt;="&amp;A420)), 0))</f>
        <v>0</v>
      </c>
      <c r="J420" s="62"/>
      <c r="K420" s="65" t="str" cm="1">
        <f t="array" ref="K420">IF(J420="","",_xlfn.XLOOKUP(J420,Tableau3[[#All],[Préstation Suppl.]],Tableau3[[#All],[ID Supl.]],))</f>
        <v/>
      </c>
    </row>
    <row r="421" spans="7:11">
      <c r="G421" s="61" cm="1">
        <f t="array" ref="G421">INDEX(BD_Prestation_Prix!E:E, MATCH(1, (BD_Prestation_Prix!A:A=F421) * (BD_Prestation_Prix!C:C&lt;=A421) * (BD_Prestation_Prix!C:C=_xlfn.MAXIFS(BD_Prestation_Prix!C:C, BD_Prestation_Prix!A:A, F421, BD_Prestation_Prix!C:C, "&lt;="&amp;A421)), 0))</f>
        <v>0</v>
      </c>
      <c r="J421" s="62"/>
      <c r="K421" s="65" t="str" cm="1">
        <f t="array" ref="K421">IF(J421="","",_xlfn.XLOOKUP(J421,Tableau3[[#All],[Préstation Suppl.]],Tableau3[[#All],[ID Supl.]],))</f>
        <v/>
      </c>
    </row>
    <row r="422" spans="7:11">
      <c r="G422" s="61" cm="1">
        <f t="array" ref="G422">INDEX(BD_Prestation_Prix!E:E, MATCH(1, (BD_Prestation_Prix!A:A=F422) * (BD_Prestation_Prix!C:C&lt;=A422) * (BD_Prestation_Prix!C:C=_xlfn.MAXIFS(BD_Prestation_Prix!C:C, BD_Prestation_Prix!A:A, F422, BD_Prestation_Prix!C:C, "&lt;="&amp;A422)), 0))</f>
        <v>0</v>
      </c>
      <c r="J422" s="62"/>
      <c r="K422" s="65" t="str" cm="1">
        <f t="array" ref="K422">IF(J422="","",_xlfn.XLOOKUP(J422,Tableau3[[#All],[Préstation Suppl.]],Tableau3[[#All],[ID Supl.]],))</f>
        <v/>
      </c>
    </row>
    <row r="423" spans="7:11">
      <c r="G423" s="61" cm="1">
        <f t="array" ref="G423">INDEX(BD_Prestation_Prix!E:E, MATCH(1, (BD_Prestation_Prix!A:A=F423) * (BD_Prestation_Prix!C:C&lt;=A423) * (BD_Prestation_Prix!C:C=_xlfn.MAXIFS(BD_Prestation_Prix!C:C, BD_Prestation_Prix!A:A, F423, BD_Prestation_Prix!C:C, "&lt;="&amp;A423)), 0))</f>
        <v>0</v>
      </c>
      <c r="J423" s="62"/>
      <c r="K423" s="65" t="str" cm="1">
        <f t="array" ref="K423">IF(J423="","",_xlfn.XLOOKUP(J423,Tableau3[[#All],[Préstation Suppl.]],Tableau3[[#All],[ID Supl.]],))</f>
        <v/>
      </c>
    </row>
    <row r="424" spans="7:11">
      <c r="G424" s="61" cm="1">
        <f t="array" ref="G424">INDEX(BD_Prestation_Prix!E:E, MATCH(1, (BD_Prestation_Prix!A:A=F424) * (BD_Prestation_Prix!C:C&lt;=A424) * (BD_Prestation_Prix!C:C=_xlfn.MAXIFS(BD_Prestation_Prix!C:C, BD_Prestation_Prix!A:A, F424, BD_Prestation_Prix!C:C, "&lt;="&amp;A424)), 0))</f>
        <v>0</v>
      </c>
      <c r="J424" s="62"/>
      <c r="K424" s="65" t="str" cm="1">
        <f t="array" ref="K424">IF(J424="","",_xlfn.XLOOKUP(J424,Tableau3[[#All],[Préstation Suppl.]],Tableau3[[#All],[ID Supl.]],))</f>
        <v/>
      </c>
    </row>
    <row r="425" spans="7:11">
      <c r="G425" s="61" cm="1">
        <f t="array" ref="G425">INDEX(BD_Prestation_Prix!E:E, MATCH(1, (BD_Prestation_Prix!A:A=F425) * (BD_Prestation_Prix!C:C&lt;=A425) * (BD_Prestation_Prix!C:C=_xlfn.MAXIFS(BD_Prestation_Prix!C:C, BD_Prestation_Prix!A:A, F425, BD_Prestation_Prix!C:C, "&lt;="&amp;A425)), 0))</f>
        <v>0</v>
      </c>
      <c r="J425" s="62"/>
      <c r="K425" s="65" t="str" cm="1">
        <f t="array" ref="K425">IF(J425="","",_xlfn.XLOOKUP(J425,Tableau3[[#All],[Préstation Suppl.]],Tableau3[[#All],[ID Supl.]],))</f>
        <v/>
      </c>
    </row>
    <row r="426" spans="7:11">
      <c r="G426" s="61" cm="1">
        <f t="array" ref="G426">INDEX(BD_Prestation_Prix!E:E, MATCH(1, (BD_Prestation_Prix!A:A=F426) * (BD_Prestation_Prix!C:C&lt;=A426) * (BD_Prestation_Prix!C:C=_xlfn.MAXIFS(BD_Prestation_Prix!C:C, BD_Prestation_Prix!A:A, F426, BD_Prestation_Prix!C:C, "&lt;="&amp;A426)), 0))</f>
        <v>0</v>
      </c>
      <c r="J426" s="62"/>
      <c r="K426" s="65" t="str" cm="1">
        <f t="array" ref="K426">IF(J426="","",_xlfn.XLOOKUP(J426,Tableau3[[#All],[Préstation Suppl.]],Tableau3[[#All],[ID Supl.]],))</f>
        <v/>
      </c>
    </row>
    <row r="427" spans="7:11">
      <c r="G427" s="61" cm="1">
        <f t="array" ref="G427">INDEX(BD_Prestation_Prix!E:E, MATCH(1, (BD_Prestation_Prix!A:A=F427) * (BD_Prestation_Prix!C:C&lt;=A427) * (BD_Prestation_Prix!C:C=_xlfn.MAXIFS(BD_Prestation_Prix!C:C, BD_Prestation_Prix!A:A, F427, BD_Prestation_Prix!C:C, "&lt;="&amp;A427)), 0))</f>
        <v>0</v>
      </c>
      <c r="J427" s="62"/>
      <c r="K427" s="65" t="str" cm="1">
        <f t="array" ref="K427">IF(J427="","",_xlfn.XLOOKUP(J427,Tableau3[[#All],[Préstation Suppl.]],Tableau3[[#All],[ID Supl.]],))</f>
        <v/>
      </c>
    </row>
    <row r="428" spans="7:11">
      <c r="G428" s="61" cm="1">
        <f t="array" ref="G428">INDEX(BD_Prestation_Prix!E:E, MATCH(1, (BD_Prestation_Prix!A:A=F428) * (BD_Prestation_Prix!C:C&lt;=A428) * (BD_Prestation_Prix!C:C=_xlfn.MAXIFS(BD_Prestation_Prix!C:C, BD_Prestation_Prix!A:A, F428, BD_Prestation_Prix!C:C, "&lt;="&amp;A428)), 0))</f>
        <v>0</v>
      </c>
      <c r="J428" s="62"/>
      <c r="K428" s="65" t="str" cm="1">
        <f t="array" ref="K428">IF(J428="","",_xlfn.XLOOKUP(J428,Tableau3[[#All],[Préstation Suppl.]],Tableau3[[#All],[ID Supl.]],))</f>
        <v/>
      </c>
    </row>
    <row r="429" spans="7:11">
      <c r="G429" s="61" cm="1">
        <f t="array" ref="G429">INDEX(BD_Prestation_Prix!E:E, MATCH(1, (BD_Prestation_Prix!A:A=F429) * (BD_Prestation_Prix!C:C&lt;=A429) * (BD_Prestation_Prix!C:C=_xlfn.MAXIFS(BD_Prestation_Prix!C:C, BD_Prestation_Prix!A:A, F429, BD_Prestation_Prix!C:C, "&lt;="&amp;A429)), 0))</f>
        <v>0</v>
      </c>
      <c r="J429" s="62"/>
      <c r="K429" s="65" t="str" cm="1">
        <f t="array" ref="K429">IF(J429="","",_xlfn.XLOOKUP(J429,Tableau3[[#All],[Préstation Suppl.]],Tableau3[[#All],[ID Supl.]],))</f>
        <v/>
      </c>
    </row>
    <row r="430" spans="7:11">
      <c r="G430" s="61" cm="1">
        <f t="array" ref="G430">INDEX(BD_Prestation_Prix!E:E, MATCH(1, (BD_Prestation_Prix!A:A=F430) * (BD_Prestation_Prix!C:C&lt;=A430) * (BD_Prestation_Prix!C:C=_xlfn.MAXIFS(BD_Prestation_Prix!C:C, BD_Prestation_Prix!A:A, F430, BD_Prestation_Prix!C:C, "&lt;="&amp;A430)), 0))</f>
        <v>0</v>
      </c>
      <c r="J430" s="62"/>
      <c r="K430" s="65" t="str" cm="1">
        <f t="array" ref="K430">IF(J430="","",_xlfn.XLOOKUP(J430,Tableau3[[#All],[Préstation Suppl.]],Tableau3[[#All],[ID Supl.]],))</f>
        <v/>
      </c>
    </row>
    <row r="431" spans="7:11">
      <c r="G431" s="61" cm="1">
        <f t="array" ref="G431">INDEX(BD_Prestation_Prix!E:E, MATCH(1, (BD_Prestation_Prix!A:A=F431) * (BD_Prestation_Prix!C:C&lt;=A431) * (BD_Prestation_Prix!C:C=_xlfn.MAXIFS(BD_Prestation_Prix!C:C, BD_Prestation_Prix!A:A, F431, BD_Prestation_Prix!C:C, "&lt;="&amp;A431)), 0))</f>
        <v>0</v>
      </c>
      <c r="J431" s="62"/>
      <c r="K431" s="65" t="str" cm="1">
        <f t="array" ref="K431">IF(J431="","",_xlfn.XLOOKUP(J431,Tableau3[[#All],[Préstation Suppl.]],Tableau3[[#All],[ID Supl.]],))</f>
        <v/>
      </c>
    </row>
    <row r="432" spans="7:11">
      <c r="G432" s="61" cm="1">
        <f t="array" ref="G432">INDEX(BD_Prestation_Prix!E:E, MATCH(1, (BD_Prestation_Prix!A:A=F432) * (BD_Prestation_Prix!C:C&lt;=A432) * (BD_Prestation_Prix!C:C=_xlfn.MAXIFS(BD_Prestation_Prix!C:C, BD_Prestation_Prix!A:A, F432, BD_Prestation_Prix!C:C, "&lt;="&amp;A432)), 0))</f>
        <v>0</v>
      </c>
      <c r="J432" s="62"/>
      <c r="K432" s="65" t="str" cm="1">
        <f t="array" ref="K432">IF(J432="","",_xlfn.XLOOKUP(J432,Tableau3[[#All],[Préstation Suppl.]],Tableau3[[#All],[ID Supl.]],))</f>
        <v/>
      </c>
    </row>
    <row r="433" spans="7:11">
      <c r="G433" s="61" cm="1">
        <f t="array" ref="G433">INDEX(BD_Prestation_Prix!E:E, MATCH(1, (BD_Prestation_Prix!A:A=F433) * (BD_Prestation_Prix!C:C&lt;=A433) * (BD_Prestation_Prix!C:C=_xlfn.MAXIFS(BD_Prestation_Prix!C:C, BD_Prestation_Prix!A:A, F433, BD_Prestation_Prix!C:C, "&lt;="&amp;A433)), 0))</f>
        <v>0</v>
      </c>
      <c r="J433" s="62"/>
      <c r="K433" s="65" t="str" cm="1">
        <f t="array" ref="K433">IF(J433="","",_xlfn.XLOOKUP(J433,Tableau3[[#All],[Préstation Suppl.]],Tableau3[[#All],[ID Supl.]],))</f>
        <v/>
      </c>
    </row>
    <row r="434" spans="7:11">
      <c r="G434" s="61" cm="1">
        <f t="array" ref="G434">INDEX(BD_Prestation_Prix!E:E, MATCH(1, (BD_Prestation_Prix!A:A=F434) * (BD_Prestation_Prix!C:C&lt;=A434) * (BD_Prestation_Prix!C:C=_xlfn.MAXIFS(BD_Prestation_Prix!C:C, BD_Prestation_Prix!A:A, F434, BD_Prestation_Prix!C:C, "&lt;="&amp;A434)), 0))</f>
        <v>0</v>
      </c>
      <c r="J434" s="62"/>
      <c r="K434" s="65" t="str" cm="1">
        <f t="array" ref="K434">IF(J434="","",_xlfn.XLOOKUP(J434,Tableau3[[#All],[Préstation Suppl.]],Tableau3[[#All],[ID Supl.]],))</f>
        <v/>
      </c>
    </row>
    <row r="435" spans="7:11">
      <c r="G435" s="61" cm="1">
        <f t="array" ref="G435">INDEX(BD_Prestation_Prix!E:E, MATCH(1, (BD_Prestation_Prix!A:A=F435) * (BD_Prestation_Prix!C:C&lt;=A435) * (BD_Prestation_Prix!C:C=_xlfn.MAXIFS(BD_Prestation_Prix!C:C, BD_Prestation_Prix!A:A, F435, BD_Prestation_Prix!C:C, "&lt;="&amp;A435)), 0))</f>
        <v>0</v>
      </c>
      <c r="J435" s="62"/>
      <c r="K435" s="65" t="str" cm="1">
        <f t="array" ref="K435">IF(J435="","",_xlfn.XLOOKUP(J435,Tableau3[[#All],[Préstation Suppl.]],Tableau3[[#All],[ID Supl.]],))</f>
        <v/>
      </c>
    </row>
    <row r="436" spans="7:11">
      <c r="G436" s="61" cm="1">
        <f t="array" ref="G436">INDEX(BD_Prestation_Prix!E:E, MATCH(1, (BD_Prestation_Prix!A:A=F436) * (BD_Prestation_Prix!C:C&lt;=A436) * (BD_Prestation_Prix!C:C=_xlfn.MAXIFS(BD_Prestation_Prix!C:C, BD_Prestation_Prix!A:A, F436, BD_Prestation_Prix!C:C, "&lt;="&amp;A436)), 0))</f>
        <v>0</v>
      </c>
      <c r="J436" s="62"/>
      <c r="K436" s="65" t="str" cm="1">
        <f t="array" ref="K436">IF(J436="","",_xlfn.XLOOKUP(J436,Tableau3[[#All],[Préstation Suppl.]],Tableau3[[#All],[ID Supl.]],))</f>
        <v/>
      </c>
    </row>
    <row r="437" spans="7:11">
      <c r="G437" s="61" cm="1">
        <f t="array" ref="G437">INDEX(BD_Prestation_Prix!E:E, MATCH(1, (BD_Prestation_Prix!A:A=F437) * (BD_Prestation_Prix!C:C&lt;=A437) * (BD_Prestation_Prix!C:C=_xlfn.MAXIFS(BD_Prestation_Prix!C:C, BD_Prestation_Prix!A:A, F437, BD_Prestation_Prix!C:C, "&lt;="&amp;A437)), 0))</f>
        <v>0</v>
      </c>
      <c r="J437" s="62"/>
      <c r="K437" s="65" t="str" cm="1">
        <f t="array" ref="K437">IF(J437="","",_xlfn.XLOOKUP(J437,Tableau3[[#All],[Préstation Suppl.]],Tableau3[[#All],[ID Supl.]],))</f>
        <v/>
      </c>
    </row>
    <row r="438" spans="7:11">
      <c r="G438" s="61" cm="1">
        <f t="array" ref="G438">INDEX(BD_Prestation_Prix!E:E, MATCH(1, (BD_Prestation_Prix!A:A=F438) * (BD_Prestation_Prix!C:C&lt;=A438) * (BD_Prestation_Prix!C:C=_xlfn.MAXIFS(BD_Prestation_Prix!C:C, BD_Prestation_Prix!A:A, F438, BD_Prestation_Prix!C:C, "&lt;="&amp;A438)), 0))</f>
        <v>0</v>
      </c>
      <c r="J438" s="62"/>
      <c r="K438" s="65" t="str" cm="1">
        <f t="array" ref="K438">IF(J438="","",_xlfn.XLOOKUP(J438,Tableau3[[#All],[Préstation Suppl.]],Tableau3[[#All],[ID Supl.]],))</f>
        <v/>
      </c>
    </row>
    <row r="439" spans="7:11">
      <c r="G439" s="61" cm="1">
        <f t="array" ref="G439">INDEX(BD_Prestation_Prix!E:E, MATCH(1, (BD_Prestation_Prix!A:A=F439) * (BD_Prestation_Prix!C:C&lt;=A439) * (BD_Prestation_Prix!C:C=_xlfn.MAXIFS(BD_Prestation_Prix!C:C, BD_Prestation_Prix!A:A, F439, BD_Prestation_Prix!C:C, "&lt;="&amp;A439)), 0))</f>
        <v>0</v>
      </c>
      <c r="J439" s="62"/>
      <c r="K439" s="65" t="str" cm="1">
        <f t="array" ref="K439">IF(J439="","",_xlfn.XLOOKUP(J439,Tableau3[[#All],[Préstation Suppl.]],Tableau3[[#All],[ID Supl.]],))</f>
        <v/>
      </c>
    </row>
    <row r="440" spans="7:11">
      <c r="G440" s="61" cm="1">
        <f t="array" ref="G440">INDEX(BD_Prestation_Prix!E:E, MATCH(1, (BD_Prestation_Prix!A:A=F440) * (BD_Prestation_Prix!C:C&lt;=A440) * (BD_Prestation_Prix!C:C=_xlfn.MAXIFS(BD_Prestation_Prix!C:C, BD_Prestation_Prix!A:A, F440, BD_Prestation_Prix!C:C, "&lt;="&amp;A440)), 0))</f>
        <v>0</v>
      </c>
      <c r="J440" s="62"/>
      <c r="K440" s="65" t="str" cm="1">
        <f t="array" ref="K440">IF(J440="","",_xlfn.XLOOKUP(J440,Tableau3[[#All],[Préstation Suppl.]],Tableau3[[#All],[ID Supl.]],))</f>
        <v/>
      </c>
    </row>
    <row r="441" spans="7:11">
      <c r="G441" s="61" cm="1">
        <f t="array" ref="G441">INDEX(BD_Prestation_Prix!E:E, MATCH(1, (BD_Prestation_Prix!A:A=F441) * (BD_Prestation_Prix!C:C&lt;=A441) * (BD_Prestation_Prix!C:C=_xlfn.MAXIFS(BD_Prestation_Prix!C:C, BD_Prestation_Prix!A:A, F441, BD_Prestation_Prix!C:C, "&lt;="&amp;A441)), 0))</f>
        <v>0</v>
      </c>
      <c r="J441" s="62"/>
      <c r="K441" s="65" t="str" cm="1">
        <f t="array" ref="K441">IF(J441="","",_xlfn.XLOOKUP(J441,Tableau3[[#All],[Préstation Suppl.]],Tableau3[[#All],[ID Supl.]],))</f>
        <v/>
      </c>
    </row>
    <row r="442" spans="7:11">
      <c r="G442" s="61" cm="1">
        <f t="array" ref="G442">INDEX(BD_Prestation_Prix!E:E, MATCH(1, (BD_Prestation_Prix!A:A=F442) * (BD_Prestation_Prix!C:C&lt;=A442) * (BD_Prestation_Prix!C:C=_xlfn.MAXIFS(BD_Prestation_Prix!C:C, BD_Prestation_Prix!A:A, F442, BD_Prestation_Prix!C:C, "&lt;="&amp;A442)), 0))</f>
        <v>0</v>
      </c>
      <c r="J442" s="62"/>
      <c r="K442" s="65" t="str" cm="1">
        <f t="array" ref="K442">IF(J442="","",_xlfn.XLOOKUP(J442,Tableau3[[#All],[Préstation Suppl.]],Tableau3[[#All],[ID Supl.]],))</f>
        <v/>
      </c>
    </row>
    <row r="443" spans="7:11">
      <c r="G443" s="61" cm="1">
        <f t="array" ref="G443">INDEX(BD_Prestation_Prix!E:E, MATCH(1, (BD_Prestation_Prix!A:A=F443) * (BD_Prestation_Prix!C:C&lt;=A443) * (BD_Prestation_Prix!C:C=_xlfn.MAXIFS(BD_Prestation_Prix!C:C, BD_Prestation_Prix!A:A, F443, BD_Prestation_Prix!C:C, "&lt;="&amp;A443)), 0))</f>
        <v>0</v>
      </c>
      <c r="J443" s="62"/>
      <c r="K443" s="65" t="str" cm="1">
        <f t="array" ref="K443">IF(J443="","",_xlfn.XLOOKUP(J443,Tableau3[[#All],[Préstation Suppl.]],Tableau3[[#All],[ID Supl.]],))</f>
        <v/>
      </c>
    </row>
    <row r="444" spans="7:11">
      <c r="G444" s="61" cm="1">
        <f t="array" ref="G444">INDEX(BD_Prestation_Prix!E:E, MATCH(1, (BD_Prestation_Prix!A:A=F444) * (BD_Prestation_Prix!C:C&lt;=A444) * (BD_Prestation_Prix!C:C=_xlfn.MAXIFS(BD_Prestation_Prix!C:C, BD_Prestation_Prix!A:A, F444, BD_Prestation_Prix!C:C, "&lt;="&amp;A444)), 0))</f>
        <v>0</v>
      </c>
      <c r="J444" s="62"/>
      <c r="K444" s="65" t="str" cm="1">
        <f t="array" ref="K444">IF(J444="","",_xlfn.XLOOKUP(J444,Tableau3[[#All],[Préstation Suppl.]],Tableau3[[#All],[ID Supl.]],))</f>
        <v/>
      </c>
    </row>
    <row r="445" spans="7:11">
      <c r="G445" s="61" cm="1">
        <f t="array" ref="G445">INDEX(BD_Prestation_Prix!E:E, MATCH(1, (BD_Prestation_Prix!A:A=F445) * (BD_Prestation_Prix!C:C&lt;=A445) * (BD_Prestation_Prix!C:C=_xlfn.MAXIFS(BD_Prestation_Prix!C:C, BD_Prestation_Prix!A:A, F445, BD_Prestation_Prix!C:C, "&lt;="&amp;A445)), 0))</f>
        <v>0</v>
      </c>
      <c r="J445" s="62"/>
      <c r="K445" s="65" t="str" cm="1">
        <f t="array" ref="K445">IF(J445="","",_xlfn.XLOOKUP(J445,Tableau3[[#All],[Préstation Suppl.]],Tableau3[[#All],[ID Supl.]],))</f>
        <v/>
      </c>
    </row>
    <row r="446" spans="7:11">
      <c r="G446" s="61" cm="1">
        <f t="array" ref="G446">INDEX(BD_Prestation_Prix!E:E, MATCH(1, (BD_Prestation_Prix!A:A=F446) * (BD_Prestation_Prix!C:C&lt;=A446) * (BD_Prestation_Prix!C:C=_xlfn.MAXIFS(BD_Prestation_Prix!C:C, BD_Prestation_Prix!A:A, F446, BD_Prestation_Prix!C:C, "&lt;="&amp;A446)), 0))</f>
        <v>0</v>
      </c>
      <c r="J446" s="62"/>
      <c r="K446" s="65" t="str" cm="1">
        <f t="array" ref="K446">IF(J446="","",_xlfn.XLOOKUP(J446,Tableau3[[#All],[Préstation Suppl.]],Tableau3[[#All],[ID Supl.]],))</f>
        <v/>
      </c>
    </row>
    <row r="447" spans="7:11">
      <c r="G447" s="61" cm="1">
        <f t="array" ref="G447">INDEX(BD_Prestation_Prix!E:E, MATCH(1, (BD_Prestation_Prix!A:A=F447) * (BD_Prestation_Prix!C:C&lt;=A447) * (BD_Prestation_Prix!C:C=_xlfn.MAXIFS(BD_Prestation_Prix!C:C, BD_Prestation_Prix!A:A, F447, BD_Prestation_Prix!C:C, "&lt;="&amp;A447)), 0))</f>
        <v>0</v>
      </c>
      <c r="J447" s="62"/>
      <c r="K447" s="65" t="str" cm="1">
        <f t="array" ref="K447">IF(J447="","",_xlfn.XLOOKUP(J447,Tableau3[[#All],[Préstation Suppl.]],Tableau3[[#All],[ID Supl.]],))</f>
        <v/>
      </c>
    </row>
    <row r="448" spans="7:11">
      <c r="G448" s="61" cm="1">
        <f t="array" ref="G448">INDEX(BD_Prestation_Prix!E:E, MATCH(1, (BD_Prestation_Prix!A:A=F448) * (BD_Prestation_Prix!C:C&lt;=A448) * (BD_Prestation_Prix!C:C=_xlfn.MAXIFS(BD_Prestation_Prix!C:C, BD_Prestation_Prix!A:A, F448, BD_Prestation_Prix!C:C, "&lt;="&amp;A448)), 0))</f>
        <v>0</v>
      </c>
      <c r="J448" s="62"/>
      <c r="K448" s="65" t="str" cm="1">
        <f t="array" ref="K448">IF(J448="","",_xlfn.XLOOKUP(J448,Tableau3[[#All],[Préstation Suppl.]],Tableau3[[#All],[ID Supl.]],))</f>
        <v/>
      </c>
    </row>
    <row r="449" spans="7:11">
      <c r="G449" s="61" cm="1">
        <f t="array" ref="G449">INDEX(BD_Prestation_Prix!E:E, MATCH(1, (BD_Prestation_Prix!A:A=F449) * (BD_Prestation_Prix!C:C&lt;=A449) * (BD_Prestation_Prix!C:C=_xlfn.MAXIFS(BD_Prestation_Prix!C:C, BD_Prestation_Prix!A:A, F449, BD_Prestation_Prix!C:C, "&lt;="&amp;A449)), 0))</f>
        <v>0</v>
      </c>
      <c r="J449" s="62"/>
      <c r="K449" s="65" t="str" cm="1">
        <f t="array" ref="K449">IF(J449="","",_xlfn.XLOOKUP(J449,Tableau3[[#All],[Préstation Suppl.]],Tableau3[[#All],[ID Supl.]],))</f>
        <v/>
      </c>
    </row>
    <row r="450" spans="7:11">
      <c r="G450" s="61" cm="1">
        <f t="array" ref="G450">INDEX(BD_Prestation_Prix!E:E, MATCH(1, (BD_Prestation_Prix!A:A=F450) * (BD_Prestation_Prix!C:C&lt;=A450) * (BD_Prestation_Prix!C:C=_xlfn.MAXIFS(BD_Prestation_Prix!C:C, BD_Prestation_Prix!A:A, F450, BD_Prestation_Prix!C:C, "&lt;="&amp;A450)), 0))</f>
        <v>0</v>
      </c>
      <c r="J450" s="62"/>
      <c r="K450" s="65" t="str" cm="1">
        <f t="array" ref="K450">IF(J450="","",_xlfn.XLOOKUP(J450,Tableau3[[#All],[Préstation Suppl.]],Tableau3[[#All],[ID Supl.]],))</f>
        <v/>
      </c>
    </row>
    <row r="451" spans="7:11">
      <c r="G451" s="61" cm="1">
        <f t="array" ref="G451">INDEX(BD_Prestation_Prix!E:E, MATCH(1, (BD_Prestation_Prix!A:A=F451) * (BD_Prestation_Prix!C:C&lt;=A451) * (BD_Prestation_Prix!C:C=_xlfn.MAXIFS(BD_Prestation_Prix!C:C, BD_Prestation_Prix!A:A, F451, BD_Prestation_Prix!C:C, "&lt;="&amp;A451)), 0))</f>
        <v>0</v>
      </c>
      <c r="J451" s="62"/>
      <c r="K451" s="65" t="str" cm="1">
        <f t="array" ref="K451">IF(J451="","",_xlfn.XLOOKUP(J451,Tableau3[[#All],[Préstation Suppl.]],Tableau3[[#All],[ID Supl.]],))</f>
        <v/>
      </c>
    </row>
    <row r="452" spans="7:11">
      <c r="G452" s="61" cm="1">
        <f t="array" ref="G452">INDEX(BD_Prestation_Prix!E:E, MATCH(1, (BD_Prestation_Prix!A:A=F452) * (BD_Prestation_Prix!C:C&lt;=A452) * (BD_Prestation_Prix!C:C=_xlfn.MAXIFS(BD_Prestation_Prix!C:C, BD_Prestation_Prix!A:A, F452, BD_Prestation_Prix!C:C, "&lt;="&amp;A452)), 0))</f>
        <v>0</v>
      </c>
      <c r="J452" s="62"/>
      <c r="K452" s="65" t="str" cm="1">
        <f t="array" ref="K452">IF(J452="","",_xlfn.XLOOKUP(J452,Tableau3[[#All],[Préstation Suppl.]],Tableau3[[#All],[ID Supl.]],))</f>
        <v/>
      </c>
    </row>
    <row r="453" spans="7:11">
      <c r="G453" s="61" cm="1">
        <f t="array" ref="G453">INDEX(BD_Prestation_Prix!E:E, MATCH(1, (BD_Prestation_Prix!A:A=F453) * (BD_Prestation_Prix!C:C&lt;=A453) * (BD_Prestation_Prix!C:C=_xlfn.MAXIFS(BD_Prestation_Prix!C:C, BD_Prestation_Prix!A:A, F453, BD_Prestation_Prix!C:C, "&lt;="&amp;A453)), 0))</f>
        <v>0</v>
      </c>
      <c r="J453" s="62"/>
      <c r="K453" s="65" t="str" cm="1">
        <f t="array" ref="K453">IF(J453="","",_xlfn.XLOOKUP(J453,Tableau3[[#All],[Préstation Suppl.]],Tableau3[[#All],[ID Supl.]],))</f>
        <v/>
      </c>
    </row>
    <row r="454" spans="7:11">
      <c r="G454" s="61" cm="1">
        <f t="array" ref="G454">INDEX(BD_Prestation_Prix!E:E, MATCH(1, (BD_Prestation_Prix!A:A=F454) * (BD_Prestation_Prix!C:C&lt;=A454) * (BD_Prestation_Prix!C:C=_xlfn.MAXIFS(BD_Prestation_Prix!C:C, BD_Prestation_Prix!A:A, F454, BD_Prestation_Prix!C:C, "&lt;="&amp;A454)), 0))</f>
        <v>0</v>
      </c>
      <c r="J454" s="62"/>
      <c r="K454" s="65" t="str" cm="1">
        <f t="array" ref="K454">IF(J454="","",_xlfn.XLOOKUP(J454,Tableau3[[#All],[Préstation Suppl.]],Tableau3[[#All],[ID Supl.]],))</f>
        <v/>
      </c>
    </row>
    <row r="455" spans="7:11">
      <c r="G455" s="61" cm="1">
        <f t="array" ref="G455">INDEX(BD_Prestation_Prix!E:E, MATCH(1, (BD_Prestation_Prix!A:A=F455) * (BD_Prestation_Prix!C:C&lt;=A455) * (BD_Prestation_Prix!C:C=_xlfn.MAXIFS(BD_Prestation_Prix!C:C, BD_Prestation_Prix!A:A, F455, BD_Prestation_Prix!C:C, "&lt;="&amp;A455)), 0))</f>
        <v>0</v>
      </c>
      <c r="J455" s="62"/>
      <c r="K455" s="65" t="str" cm="1">
        <f t="array" ref="K455">IF(J455="","",_xlfn.XLOOKUP(J455,Tableau3[[#All],[Préstation Suppl.]],Tableau3[[#All],[ID Supl.]],))</f>
        <v/>
      </c>
    </row>
    <row r="456" spans="7:11">
      <c r="G456" s="61" cm="1">
        <f t="array" ref="G456">INDEX(BD_Prestation_Prix!E:E, MATCH(1, (BD_Prestation_Prix!A:A=F456) * (BD_Prestation_Prix!C:C&lt;=A456) * (BD_Prestation_Prix!C:C=_xlfn.MAXIFS(BD_Prestation_Prix!C:C, BD_Prestation_Prix!A:A, F456, BD_Prestation_Prix!C:C, "&lt;="&amp;A456)), 0))</f>
        <v>0</v>
      </c>
      <c r="J456" s="62"/>
      <c r="K456" s="65" t="str" cm="1">
        <f t="array" ref="K456">IF(J456="","",_xlfn.XLOOKUP(J456,Tableau3[[#All],[Préstation Suppl.]],Tableau3[[#All],[ID Supl.]],))</f>
        <v/>
      </c>
    </row>
    <row r="457" spans="7:11">
      <c r="G457" s="61" cm="1">
        <f t="array" ref="G457">INDEX(BD_Prestation_Prix!E:E, MATCH(1, (BD_Prestation_Prix!A:A=F457) * (BD_Prestation_Prix!C:C&lt;=A457) * (BD_Prestation_Prix!C:C=_xlfn.MAXIFS(BD_Prestation_Prix!C:C, BD_Prestation_Prix!A:A, F457, BD_Prestation_Prix!C:C, "&lt;="&amp;A457)), 0))</f>
        <v>0</v>
      </c>
      <c r="J457" s="62"/>
      <c r="K457" s="65" t="str" cm="1">
        <f t="array" ref="K457">IF(J457="","",_xlfn.XLOOKUP(J457,Tableau3[[#All],[Préstation Suppl.]],Tableau3[[#All],[ID Supl.]],))</f>
        <v/>
      </c>
    </row>
    <row r="458" spans="7:11">
      <c r="G458" s="61" cm="1">
        <f t="array" ref="G458">INDEX(BD_Prestation_Prix!E:E, MATCH(1, (BD_Prestation_Prix!A:A=F458) * (BD_Prestation_Prix!C:C&lt;=A458) * (BD_Prestation_Prix!C:C=_xlfn.MAXIFS(BD_Prestation_Prix!C:C, BD_Prestation_Prix!A:A, F458, BD_Prestation_Prix!C:C, "&lt;="&amp;A458)), 0))</f>
        <v>0</v>
      </c>
      <c r="J458" s="62"/>
      <c r="K458" s="65" t="str" cm="1">
        <f t="array" ref="K458">IF(J458="","",_xlfn.XLOOKUP(J458,Tableau3[[#All],[Préstation Suppl.]],Tableau3[[#All],[ID Supl.]],))</f>
        <v/>
      </c>
    </row>
    <row r="459" spans="7:11">
      <c r="G459" s="61" cm="1">
        <f t="array" ref="G459">INDEX(BD_Prestation_Prix!E:E, MATCH(1, (BD_Prestation_Prix!A:A=F459) * (BD_Prestation_Prix!C:C&lt;=A459) * (BD_Prestation_Prix!C:C=_xlfn.MAXIFS(BD_Prestation_Prix!C:C, BD_Prestation_Prix!A:A, F459, BD_Prestation_Prix!C:C, "&lt;="&amp;A459)), 0))</f>
        <v>0</v>
      </c>
      <c r="J459" s="62"/>
      <c r="K459" s="65" t="str" cm="1">
        <f t="array" ref="K459">IF(J459="","",_xlfn.XLOOKUP(J459,Tableau3[[#All],[Préstation Suppl.]],Tableau3[[#All],[ID Supl.]],))</f>
        <v/>
      </c>
    </row>
    <row r="460" spans="7:11">
      <c r="G460" s="61" cm="1">
        <f t="array" ref="G460">INDEX(BD_Prestation_Prix!E:E, MATCH(1, (BD_Prestation_Prix!A:A=F460) * (BD_Prestation_Prix!C:C&lt;=A460) * (BD_Prestation_Prix!C:C=_xlfn.MAXIFS(BD_Prestation_Prix!C:C, BD_Prestation_Prix!A:A, F460, BD_Prestation_Prix!C:C, "&lt;="&amp;A460)), 0))</f>
        <v>0</v>
      </c>
      <c r="J460" s="62"/>
      <c r="K460" s="65" t="str" cm="1">
        <f t="array" ref="K460">IF(J460="","",_xlfn.XLOOKUP(J460,Tableau3[[#All],[Préstation Suppl.]],Tableau3[[#All],[ID Supl.]],))</f>
        <v/>
      </c>
    </row>
    <row r="461" spans="7:11">
      <c r="G461" s="61" cm="1">
        <f t="array" ref="G461">INDEX(BD_Prestation_Prix!E:E, MATCH(1, (BD_Prestation_Prix!A:A=F461) * (BD_Prestation_Prix!C:C&lt;=A461) * (BD_Prestation_Prix!C:C=_xlfn.MAXIFS(BD_Prestation_Prix!C:C, BD_Prestation_Prix!A:A, F461, BD_Prestation_Prix!C:C, "&lt;="&amp;A461)), 0))</f>
        <v>0</v>
      </c>
      <c r="J461" s="62"/>
      <c r="K461" s="65" t="str" cm="1">
        <f t="array" ref="K461">IF(J461="","",_xlfn.XLOOKUP(J461,Tableau3[[#All],[Préstation Suppl.]],Tableau3[[#All],[ID Supl.]],))</f>
        <v/>
      </c>
    </row>
    <row r="462" spans="7:11">
      <c r="G462" s="61" cm="1">
        <f t="array" ref="G462">INDEX(BD_Prestation_Prix!E:E, MATCH(1, (BD_Prestation_Prix!A:A=F462) * (BD_Prestation_Prix!C:C&lt;=A462) * (BD_Prestation_Prix!C:C=_xlfn.MAXIFS(BD_Prestation_Prix!C:C, BD_Prestation_Prix!A:A, F462, BD_Prestation_Prix!C:C, "&lt;="&amp;A462)), 0))</f>
        <v>0</v>
      </c>
      <c r="J462" s="62"/>
      <c r="K462" s="65" t="str" cm="1">
        <f t="array" ref="K462">IF(J462="","",_xlfn.XLOOKUP(J462,Tableau3[[#All],[Préstation Suppl.]],Tableau3[[#All],[ID Supl.]],))</f>
        <v/>
      </c>
    </row>
    <row r="463" spans="7:11">
      <c r="G463" s="61" cm="1">
        <f t="array" ref="G463">INDEX(BD_Prestation_Prix!E:E, MATCH(1, (BD_Prestation_Prix!A:A=F463) * (BD_Prestation_Prix!C:C&lt;=A463) * (BD_Prestation_Prix!C:C=_xlfn.MAXIFS(BD_Prestation_Prix!C:C, BD_Prestation_Prix!A:A, F463, BD_Prestation_Prix!C:C, "&lt;="&amp;A463)), 0))</f>
        <v>0</v>
      </c>
      <c r="J463" s="62"/>
      <c r="K463" s="65" t="str" cm="1">
        <f t="array" ref="K463">IF(J463="","",_xlfn.XLOOKUP(J463,Tableau3[[#All],[Préstation Suppl.]],Tableau3[[#All],[ID Supl.]],))</f>
        <v/>
      </c>
    </row>
    <row r="464" spans="7:11">
      <c r="G464" s="61" cm="1">
        <f t="array" ref="G464">INDEX(BD_Prestation_Prix!E:E, MATCH(1, (BD_Prestation_Prix!A:A=F464) * (BD_Prestation_Prix!C:C&lt;=A464) * (BD_Prestation_Prix!C:C=_xlfn.MAXIFS(BD_Prestation_Prix!C:C, BD_Prestation_Prix!A:A, F464, BD_Prestation_Prix!C:C, "&lt;="&amp;A464)), 0))</f>
        <v>0</v>
      </c>
      <c r="J464" s="62"/>
      <c r="K464" s="65" t="str" cm="1">
        <f t="array" ref="K464">IF(J464="","",_xlfn.XLOOKUP(J464,Tableau3[[#All],[Préstation Suppl.]],Tableau3[[#All],[ID Supl.]],))</f>
        <v/>
      </c>
    </row>
    <row r="465" spans="7:11">
      <c r="G465" s="61" cm="1">
        <f t="array" ref="G465">INDEX(BD_Prestation_Prix!E:E, MATCH(1, (BD_Prestation_Prix!A:A=F465) * (BD_Prestation_Prix!C:C&lt;=A465) * (BD_Prestation_Prix!C:C=_xlfn.MAXIFS(BD_Prestation_Prix!C:C, BD_Prestation_Prix!A:A, F465, BD_Prestation_Prix!C:C, "&lt;="&amp;A465)), 0))</f>
        <v>0</v>
      </c>
      <c r="J465" s="62"/>
      <c r="K465" s="65" t="str" cm="1">
        <f t="array" ref="K465">IF(J465="","",_xlfn.XLOOKUP(J465,Tableau3[[#All],[Préstation Suppl.]],Tableau3[[#All],[ID Supl.]],))</f>
        <v/>
      </c>
    </row>
    <row r="466" spans="7:11">
      <c r="G466" s="61" cm="1">
        <f t="array" ref="G466">INDEX(BD_Prestation_Prix!E:E, MATCH(1, (BD_Prestation_Prix!A:A=F466) * (BD_Prestation_Prix!C:C&lt;=A466) * (BD_Prestation_Prix!C:C=_xlfn.MAXIFS(BD_Prestation_Prix!C:C, BD_Prestation_Prix!A:A, F466, BD_Prestation_Prix!C:C, "&lt;="&amp;A466)), 0))</f>
        <v>0</v>
      </c>
      <c r="J466" s="62"/>
      <c r="K466" s="65" t="str" cm="1">
        <f t="array" ref="K466">IF(J466="","",_xlfn.XLOOKUP(J466,Tableau3[[#All],[Préstation Suppl.]],Tableau3[[#All],[ID Supl.]],))</f>
        <v/>
      </c>
    </row>
    <row r="467" spans="7:11">
      <c r="G467" s="61" cm="1">
        <f t="array" ref="G467">INDEX(BD_Prestation_Prix!E:E, MATCH(1, (BD_Prestation_Prix!A:A=F467) * (BD_Prestation_Prix!C:C&lt;=A467) * (BD_Prestation_Prix!C:C=_xlfn.MAXIFS(BD_Prestation_Prix!C:C, BD_Prestation_Prix!A:A, F467, BD_Prestation_Prix!C:C, "&lt;="&amp;A467)), 0))</f>
        <v>0</v>
      </c>
      <c r="J467" s="62"/>
      <c r="K467" s="65" t="str" cm="1">
        <f t="array" ref="K467">IF(J467="","",_xlfn.XLOOKUP(J467,Tableau3[[#All],[Préstation Suppl.]],Tableau3[[#All],[ID Supl.]],))</f>
        <v/>
      </c>
    </row>
    <row r="468" spans="7:11">
      <c r="G468" s="61" cm="1">
        <f t="array" ref="G468">INDEX(BD_Prestation_Prix!E:E, MATCH(1, (BD_Prestation_Prix!A:A=F468) * (BD_Prestation_Prix!C:C&lt;=A468) * (BD_Prestation_Prix!C:C=_xlfn.MAXIFS(BD_Prestation_Prix!C:C, BD_Prestation_Prix!A:A, F468, BD_Prestation_Prix!C:C, "&lt;="&amp;A468)), 0))</f>
        <v>0</v>
      </c>
      <c r="J468" s="62"/>
      <c r="K468" s="65" t="str" cm="1">
        <f t="array" ref="K468">IF(J468="","",_xlfn.XLOOKUP(J468,Tableau3[[#All],[Préstation Suppl.]],Tableau3[[#All],[ID Supl.]],))</f>
        <v/>
      </c>
    </row>
    <row r="469" spans="7:11">
      <c r="G469" s="61" cm="1">
        <f t="array" ref="G469">INDEX(BD_Prestation_Prix!E:E, MATCH(1, (BD_Prestation_Prix!A:A=F469) * (BD_Prestation_Prix!C:C&lt;=A469) * (BD_Prestation_Prix!C:C=_xlfn.MAXIFS(BD_Prestation_Prix!C:C, BD_Prestation_Prix!A:A, F469, BD_Prestation_Prix!C:C, "&lt;="&amp;A469)), 0))</f>
        <v>0</v>
      </c>
      <c r="J469" s="62"/>
      <c r="K469" s="65" t="str" cm="1">
        <f t="array" ref="K469">IF(J469="","",_xlfn.XLOOKUP(J469,Tableau3[[#All],[Préstation Suppl.]],Tableau3[[#All],[ID Supl.]],))</f>
        <v/>
      </c>
    </row>
    <row r="470" spans="7:11">
      <c r="G470" s="61" cm="1">
        <f t="array" ref="G470">INDEX(BD_Prestation_Prix!E:E, MATCH(1, (BD_Prestation_Prix!A:A=F470) * (BD_Prestation_Prix!C:C&lt;=A470) * (BD_Prestation_Prix!C:C=_xlfn.MAXIFS(BD_Prestation_Prix!C:C, BD_Prestation_Prix!A:A, F470, BD_Prestation_Prix!C:C, "&lt;="&amp;A470)), 0))</f>
        <v>0</v>
      </c>
      <c r="J470" s="62"/>
      <c r="K470" s="65" t="str" cm="1">
        <f t="array" ref="K470">IF(J470="","",_xlfn.XLOOKUP(J470,Tableau3[[#All],[Préstation Suppl.]],Tableau3[[#All],[ID Supl.]],))</f>
        <v/>
      </c>
    </row>
    <row r="471" spans="7:11">
      <c r="G471" s="61" cm="1">
        <f t="array" ref="G471">INDEX(BD_Prestation_Prix!E:E, MATCH(1, (BD_Prestation_Prix!A:A=F471) * (BD_Prestation_Prix!C:C&lt;=A471) * (BD_Prestation_Prix!C:C=_xlfn.MAXIFS(BD_Prestation_Prix!C:C, BD_Prestation_Prix!A:A, F471, BD_Prestation_Prix!C:C, "&lt;="&amp;A471)), 0))</f>
        <v>0</v>
      </c>
      <c r="J471" s="62"/>
      <c r="K471" s="65" t="str" cm="1">
        <f t="array" ref="K471">IF(J471="","",_xlfn.XLOOKUP(J471,Tableau3[[#All],[Préstation Suppl.]],Tableau3[[#All],[ID Supl.]],))</f>
        <v/>
      </c>
    </row>
    <row r="472" spans="7:11">
      <c r="G472" s="61" cm="1">
        <f t="array" ref="G472">INDEX(BD_Prestation_Prix!E:E, MATCH(1, (BD_Prestation_Prix!A:A=F472) * (BD_Prestation_Prix!C:C&lt;=A472) * (BD_Prestation_Prix!C:C=_xlfn.MAXIFS(BD_Prestation_Prix!C:C, BD_Prestation_Prix!A:A, F472, BD_Prestation_Prix!C:C, "&lt;="&amp;A472)), 0))</f>
        <v>0</v>
      </c>
      <c r="J472" s="62"/>
      <c r="K472" s="65" t="str" cm="1">
        <f t="array" ref="K472">IF(J472="","",_xlfn.XLOOKUP(J472,Tableau3[[#All],[Préstation Suppl.]],Tableau3[[#All],[ID Supl.]],))</f>
        <v/>
      </c>
    </row>
    <row r="473" spans="7:11">
      <c r="G473" s="61" cm="1">
        <f t="array" ref="G473">INDEX(BD_Prestation_Prix!E:E, MATCH(1, (BD_Prestation_Prix!A:A=F473) * (BD_Prestation_Prix!C:C&lt;=A473) * (BD_Prestation_Prix!C:C=_xlfn.MAXIFS(BD_Prestation_Prix!C:C, BD_Prestation_Prix!A:A, F473, BD_Prestation_Prix!C:C, "&lt;="&amp;A473)), 0))</f>
        <v>0</v>
      </c>
      <c r="J473" s="62"/>
      <c r="K473" s="65" t="str" cm="1">
        <f t="array" ref="K473">IF(J473="","",_xlfn.XLOOKUP(J473,Tableau3[[#All],[Préstation Suppl.]],Tableau3[[#All],[ID Supl.]],))</f>
        <v/>
      </c>
    </row>
    <row r="474" spans="7:11">
      <c r="G474" s="61" cm="1">
        <f t="array" ref="G474">INDEX(BD_Prestation_Prix!E:E, MATCH(1, (BD_Prestation_Prix!A:A=F474) * (BD_Prestation_Prix!C:C&lt;=A474) * (BD_Prestation_Prix!C:C=_xlfn.MAXIFS(BD_Prestation_Prix!C:C, BD_Prestation_Prix!A:A, F474, BD_Prestation_Prix!C:C, "&lt;="&amp;A474)), 0))</f>
        <v>0</v>
      </c>
      <c r="J474" s="62"/>
      <c r="K474" s="65" t="str" cm="1">
        <f t="array" ref="K474">IF(J474="","",_xlfn.XLOOKUP(J474,Tableau3[[#All],[Préstation Suppl.]],Tableau3[[#All],[ID Supl.]],))</f>
        <v/>
      </c>
    </row>
    <row r="475" spans="7:11">
      <c r="G475" s="61" cm="1">
        <f t="array" ref="G475">INDEX(BD_Prestation_Prix!E:E, MATCH(1, (BD_Prestation_Prix!A:A=F475) * (BD_Prestation_Prix!C:C&lt;=A475) * (BD_Prestation_Prix!C:C=_xlfn.MAXIFS(BD_Prestation_Prix!C:C, BD_Prestation_Prix!A:A, F475, BD_Prestation_Prix!C:C, "&lt;="&amp;A475)), 0))</f>
        <v>0</v>
      </c>
      <c r="J475" s="62"/>
      <c r="K475" s="65" t="str" cm="1">
        <f t="array" ref="K475">IF(J475="","",_xlfn.XLOOKUP(J475,Tableau3[[#All],[Préstation Suppl.]],Tableau3[[#All],[ID Supl.]],))</f>
        <v/>
      </c>
    </row>
    <row r="476" spans="7:11">
      <c r="G476" s="61" cm="1">
        <f t="array" ref="G476">INDEX(BD_Prestation_Prix!E:E, MATCH(1, (BD_Prestation_Prix!A:A=F476) * (BD_Prestation_Prix!C:C&lt;=A476) * (BD_Prestation_Prix!C:C=_xlfn.MAXIFS(BD_Prestation_Prix!C:C, BD_Prestation_Prix!A:A, F476, BD_Prestation_Prix!C:C, "&lt;="&amp;A476)), 0))</f>
        <v>0</v>
      </c>
      <c r="J476" s="62"/>
      <c r="K476" s="65" t="str" cm="1">
        <f t="array" ref="K476">IF(J476="","",_xlfn.XLOOKUP(J476,Tableau3[[#All],[Préstation Suppl.]],Tableau3[[#All],[ID Supl.]],))</f>
        <v/>
      </c>
    </row>
    <row r="477" spans="7:11">
      <c r="G477" s="61" cm="1">
        <f t="array" ref="G477">INDEX(BD_Prestation_Prix!E:E, MATCH(1, (BD_Prestation_Prix!A:A=F477) * (BD_Prestation_Prix!C:C&lt;=A477) * (BD_Prestation_Prix!C:C=_xlfn.MAXIFS(BD_Prestation_Prix!C:C, BD_Prestation_Prix!A:A, F477, BD_Prestation_Prix!C:C, "&lt;="&amp;A477)), 0))</f>
        <v>0</v>
      </c>
      <c r="J477" s="62"/>
      <c r="K477" s="65" t="str" cm="1">
        <f t="array" ref="K477">IF(J477="","",_xlfn.XLOOKUP(J477,Tableau3[[#All],[Préstation Suppl.]],Tableau3[[#All],[ID Supl.]],))</f>
        <v/>
      </c>
    </row>
    <row r="478" spans="7:11">
      <c r="G478" s="61" cm="1">
        <f t="array" ref="G478">INDEX(BD_Prestation_Prix!E:E, MATCH(1, (BD_Prestation_Prix!A:A=F478) * (BD_Prestation_Prix!C:C&lt;=A478) * (BD_Prestation_Prix!C:C=_xlfn.MAXIFS(BD_Prestation_Prix!C:C, BD_Prestation_Prix!A:A, F478, BD_Prestation_Prix!C:C, "&lt;="&amp;A478)), 0))</f>
        <v>0</v>
      </c>
      <c r="J478" s="62"/>
      <c r="K478" s="65" t="str" cm="1">
        <f t="array" ref="K478">IF(J478="","",_xlfn.XLOOKUP(J478,Tableau3[[#All],[Préstation Suppl.]],Tableau3[[#All],[ID Supl.]],))</f>
        <v/>
      </c>
    </row>
    <row r="479" spans="7:11">
      <c r="G479" s="61" cm="1">
        <f t="array" ref="G479">INDEX(BD_Prestation_Prix!E:E, MATCH(1, (BD_Prestation_Prix!A:A=F479) * (BD_Prestation_Prix!C:C&lt;=A479) * (BD_Prestation_Prix!C:C=_xlfn.MAXIFS(BD_Prestation_Prix!C:C, BD_Prestation_Prix!A:A, F479, BD_Prestation_Prix!C:C, "&lt;="&amp;A479)), 0))</f>
        <v>0</v>
      </c>
      <c r="J479" s="62"/>
      <c r="K479" s="65" t="str" cm="1">
        <f t="array" ref="K479">IF(J479="","",_xlfn.XLOOKUP(J479,Tableau3[[#All],[Préstation Suppl.]],Tableau3[[#All],[ID Supl.]],))</f>
        <v/>
      </c>
    </row>
    <row r="480" spans="7:11">
      <c r="G480" s="61" cm="1">
        <f t="array" ref="G480">INDEX(BD_Prestation_Prix!E:E, MATCH(1, (BD_Prestation_Prix!A:A=F480) * (BD_Prestation_Prix!C:C&lt;=A480) * (BD_Prestation_Prix!C:C=_xlfn.MAXIFS(BD_Prestation_Prix!C:C, BD_Prestation_Prix!A:A, F480, BD_Prestation_Prix!C:C, "&lt;="&amp;A480)), 0))</f>
        <v>0</v>
      </c>
      <c r="J480" s="62"/>
      <c r="K480" s="65" t="str" cm="1">
        <f t="array" ref="K480">IF(J480="","",_xlfn.XLOOKUP(J480,Tableau3[[#All],[Préstation Suppl.]],Tableau3[[#All],[ID Supl.]],))</f>
        <v/>
      </c>
    </row>
    <row r="481" spans="7:11">
      <c r="G481" s="61" cm="1">
        <f t="array" ref="G481">INDEX(BD_Prestation_Prix!E:E, MATCH(1, (BD_Prestation_Prix!A:A=F481) * (BD_Prestation_Prix!C:C&lt;=A481) * (BD_Prestation_Prix!C:C=_xlfn.MAXIFS(BD_Prestation_Prix!C:C, BD_Prestation_Prix!A:A, F481, BD_Prestation_Prix!C:C, "&lt;="&amp;A481)), 0))</f>
        <v>0</v>
      </c>
      <c r="J481" s="62"/>
      <c r="K481" s="65" t="str" cm="1">
        <f t="array" ref="K481">IF(J481="","",_xlfn.XLOOKUP(J481,Tableau3[[#All],[Préstation Suppl.]],Tableau3[[#All],[ID Supl.]],))</f>
        <v/>
      </c>
    </row>
    <row r="482" spans="7:11">
      <c r="G482" s="61" cm="1">
        <f t="array" ref="G482">INDEX(BD_Prestation_Prix!E:E, MATCH(1, (BD_Prestation_Prix!A:A=F482) * (BD_Prestation_Prix!C:C&lt;=A482) * (BD_Prestation_Prix!C:C=_xlfn.MAXIFS(BD_Prestation_Prix!C:C, BD_Prestation_Prix!A:A, F482, BD_Prestation_Prix!C:C, "&lt;="&amp;A482)), 0))</f>
        <v>0</v>
      </c>
      <c r="J482" s="62"/>
      <c r="K482" s="65" t="str" cm="1">
        <f t="array" ref="K482">IF(J482="","",_xlfn.XLOOKUP(J482,Tableau3[[#All],[Préstation Suppl.]],Tableau3[[#All],[ID Supl.]],))</f>
        <v/>
      </c>
    </row>
    <row r="483" spans="7:11">
      <c r="G483" s="61" cm="1">
        <f t="array" ref="G483">INDEX(BD_Prestation_Prix!E:E, MATCH(1, (BD_Prestation_Prix!A:A=F483) * (BD_Prestation_Prix!C:C&lt;=A483) * (BD_Prestation_Prix!C:C=_xlfn.MAXIFS(BD_Prestation_Prix!C:C, BD_Prestation_Prix!A:A, F483, BD_Prestation_Prix!C:C, "&lt;="&amp;A483)), 0))</f>
        <v>0</v>
      </c>
      <c r="J483" s="62"/>
      <c r="K483" s="65" t="str" cm="1">
        <f t="array" ref="K483">IF(J483="","",_xlfn.XLOOKUP(J483,Tableau3[[#All],[Préstation Suppl.]],Tableau3[[#All],[ID Supl.]],))</f>
        <v/>
      </c>
    </row>
    <row r="484" spans="7:11">
      <c r="G484" s="61" cm="1">
        <f t="array" ref="G484">INDEX(BD_Prestation_Prix!E:E, MATCH(1, (BD_Prestation_Prix!A:A=F484) * (BD_Prestation_Prix!C:C&lt;=A484) * (BD_Prestation_Prix!C:C=_xlfn.MAXIFS(BD_Prestation_Prix!C:C, BD_Prestation_Prix!A:A, F484, BD_Prestation_Prix!C:C, "&lt;="&amp;A484)), 0))</f>
        <v>0</v>
      </c>
      <c r="J484" s="62"/>
      <c r="K484" s="65" t="str" cm="1">
        <f t="array" ref="K484">IF(J484="","",_xlfn.XLOOKUP(J484,Tableau3[[#All],[Préstation Suppl.]],Tableau3[[#All],[ID Supl.]],))</f>
        <v/>
      </c>
    </row>
    <row r="485" spans="7:11">
      <c r="G485" s="61" cm="1">
        <f t="array" ref="G485">INDEX(BD_Prestation_Prix!E:E, MATCH(1, (BD_Prestation_Prix!A:A=F485) * (BD_Prestation_Prix!C:C&lt;=A485) * (BD_Prestation_Prix!C:C=_xlfn.MAXIFS(BD_Prestation_Prix!C:C, BD_Prestation_Prix!A:A, F485, BD_Prestation_Prix!C:C, "&lt;="&amp;A485)), 0))</f>
        <v>0</v>
      </c>
      <c r="J485" s="62"/>
      <c r="K485" s="65" t="str" cm="1">
        <f t="array" ref="K485">IF(J485="","",_xlfn.XLOOKUP(J485,Tableau3[[#All],[Préstation Suppl.]],Tableau3[[#All],[ID Supl.]],))</f>
        <v/>
      </c>
    </row>
    <row r="486" spans="7:11">
      <c r="G486" s="61" cm="1">
        <f t="array" ref="G486">INDEX(BD_Prestation_Prix!E:E, MATCH(1, (BD_Prestation_Prix!A:A=F486) * (BD_Prestation_Prix!C:C&lt;=A486) * (BD_Prestation_Prix!C:C=_xlfn.MAXIFS(BD_Prestation_Prix!C:C, BD_Prestation_Prix!A:A, F486, BD_Prestation_Prix!C:C, "&lt;="&amp;A486)), 0))</f>
        <v>0</v>
      </c>
      <c r="J486" s="62"/>
      <c r="K486" s="65" t="str" cm="1">
        <f t="array" ref="K486">IF(J486="","",_xlfn.XLOOKUP(J486,Tableau3[[#All],[Préstation Suppl.]],Tableau3[[#All],[ID Supl.]],))</f>
        <v/>
      </c>
    </row>
    <row r="487" spans="7:11">
      <c r="G487" s="61" cm="1">
        <f t="array" ref="G487">INDEX(BD_Prestation_Prix!E:E, MATCH(1, (BD_Prestation_Prix!A:A=F487) * (BD_Prestation_Prix!C:C&lt;=A487) * (BD_Prestation_Prix!C:C=_xlfn.MAXIFS(BD_Prestation_Prix!C:C, BD_Prestation_Prix!A:A, F487, BD_Prestation_Prix!C:C, "&lt;="&amp;A487)), 0))</f>
        <v>0</v>
      </c>
      <c r="J487" s="62"/>
      <c r="K487" s="65" t="str" cm="1">
        <f t="array" ref="K487">IF(J487="","",_xlfn.XLOOKUP(J487,Tableau3[[#All],[Préstation Suppl.]],Tableau3[[#All],[ID Supl.]],))</f>
        <v/>
      </c>
    </row>
    <row r="488" spans="7:11">
      <c r="G488" s="61" cm="1">
        <f t="array" ref="G488">INDEX(BD_Prestation_Prix!E:E, MATCH(1, (BD_Prestation_Prix!A:A=F488) * (BD_Prestation_Prix!C:C&lt;=A488) * (BD_Prestation_Prix!C:C=_xlfn.MAXIFS(BD_Prestation_Prix!C:C, BD_Prestation_Prix!A:A, F488, BD_Prestation_Prix!C:C, "&lt;="&amp;A488)), 0))</f>
        <v>0</v>
      </c>
      <c r="J488" s="62"/>
      <c r="K488" s="65" t="str" cm="1">
        <f t="array" ref="K488">IF(J488="","",_xlfn.XLOOKUP(J488,Tableau3[[#All],[Préstation Suppl.]],Tableau3[[#All],[ID Supl.]],))</f>
        <v/>
      </c>
    </row>
    <row r="489" spans="7:11">
      <c r="G489" s="61" cm="1">
        <f t="array" ref="G489">INDEX(BD_Prestation_Prix!E:E, MATCH(1, (BD_Prestation_Prix!A:A=F489) * (BD_Prestation_Prix!C:C&lt;=A489) * (BD_Prestation_Prix!C:C=_xlfn.MAXIFS(BD_Prestation_Prix!C:C, BD_Prestation_Prix!A:A, F489, BD_Prestation_Prix!C:C, "&lt;="&amp;A489)), 0))</f>
        <v>0</v>
      </c>
      <c r="J489" s="62"/>
      <c r="K489" s="65" t="str" cm="1">
        <f t="array" ref="K489">IF(J489="","",_xlfn.XLOOKUP(J489,Tableau3[[#All],[Préstation Suppl.]],Tableau3[[#All],[ID Supl.]],))</f>
        <v/>
      </c>
    </row>
    <row r="490" spans="7:11">
      <c r="G490" s="61" cm="1">
        <f t="array" ref="G490">INDEX(BD_Prestation_Prix!E:E, MATCH(1, (BD_Prestation_Prix!A:A=F490) * (BD_Prestation_Prix!C:C&lt;=A490) * (BD_Prestation_Prix!C:C=_xlfn.MAXIFS(BD_Prestation_Prix!C:C, BD_Prestation_Prix!A:A, F490, BD_Prestation_Prix!C:C, "&lt;="&amp;A490)), 0))</f>
        <v>0</v>
      </c>
      <c r="J490" s="62"/>
      <c r="K490" s="65" t="str" cm="1">
        <f t="array" ref="K490">IF(J490="","",_xlfn.XLOOKUP(J490,Tableau3[[#All],[Préstation Suppl.]],Tableau3[[#All],[ID Supl.]],))</f>
        <v/>
      </c>
    </row>
    <row r="491" spans="7:11">
      <c r="G491" s="61" cm="1">
        <f t="array" ref="G491">INDEX(BD_Prestation_Prix!E:E, MATCH(1, (BD_Prestation_Prix!A:A=F491) * (BD_Prestation_Prix!C:C&lt;=A491) * (BD_Prestation_Prix!C:C=_xlfn.MAXIFS(BD_Prestation_Prix!C:C, BD_Prestation_Prix!A:A, F491, BD_Prestation_Prix!C:C, "&lt;="&amp;A491)), 0))</f>
        <v>0</v>
      </c>
      <c r="J491" s="62"/>
      <c r="K491" s="65" t="str" cm="1">
        <f t="array" ref="K491">IF(J491="","",_xlfn.XLOOKUP(J491,Tableau3[[#All],[Préstation Suppl.]],Tableau3[[#All],[ID Supl.]],))</f>
        <v/>
      </c>
    </row>
    <row r="492" spans="7:11">
      <c r="G492" s="61" cm="1">
        <f t="array" ref="G492">INDEX(BD_Prestation_Prix!E:E, MATCH(1, (BD_Prestation_Prix!A:A=F492) * (BD_Prestation_Prix!C:C&lt;=A492) * (BD_Prestation_Prix!C:C=_xlfn.MAXIFS(BD_Prestation_Prix!C:C, BD_Prestation_Prix!A:A, F492, BD_Prestation_Prix!C:C, "&lt;="&amp;A492)), 0))</f>
        <v>0</v>
      </c>
      <c r="J492" s="62"/>
      <c r="K492" s="65" t="str" cm="1">
        <f t="array" ref="K492">IF(J492="","",_xlfn.XLOOKUP(J492,Tableau3[[#All],[Préstation Suppl.]],Tableau3[[#All],[ID Supl.]],))</f>
        <v/>
      </c>
    </row>
    <row r="493" spans="7:11">
      <c r="G493" s="61" cm="1">
        <f t="array" ref="G493">INDEX(BD_Prestation_Prix!E:E, MATCH(1, (BD_Prestation_Prix!A:A=F493) * (BD_Prestation_Prix!C:C&lt;=A493) * (BD_Prestation_Prix!C:C=_xlfn.MAXIFS(BD_Prestation_Prix!C:C, BD_Prestation_Prix!A:A, F493, BD_Prestation_Prix!C:C, "&lt;="&amp;A493)), 0))</f>
        <v>0</v>
      </c>
      <c r="J493" s="62"/>
      <c r="K493" s="65" t="str" cm="1">
        <f t="array" ref="K493">IF(J493="","",_xlfn.XLOOKUP(J493,Tableau3[[#All],[Préstation Suppl.]],Tableau3[[#All],[ID Supl.]],))</f>
        <v/>
      </c>
    </row>
    <row r="494" spans="7:11">
      <c r="G494" s="61" cm="1">
        <f t="array" ref="G494">INDEX(BD_Prestation_Prix!E:E, MATCH(1, (BD_Prestation_Prix!A:A=F494) * (BD_Prestation_Prix!C:C&lt;=A494) * (BD_Prestation_Prix!C:C=_xlfn.MAXIFS(BD_Prestation_Prix!C:C, BD_Prestation_Prix!A:A, F494, BD_Prestation_Prix!C:C, "&lt;="&amp;A494)), 0))</f>
        <v>0</v>
      </c>
      <c r="J494" s="62"/>
      <c r="K494" s="65" t="str" cm="1">
        <f t="array" ref="K494">IF(J494="","",_xlfn.XLOOKUP(J494,Tableau3[[#All],[Préstation Suppl.]],Tableau3[[#All],[ID Supl.]],))</f>
        <v/>
      </c>
    </row>
    <row r="495" spans="7:11">
      <c r="G495" s="61" cm="1">
        <f t="array" ref="G495">INDEX(BD_Prestation_Prix!E:E, MATCH(1, (BD_Prestation_Prix!A:A=F495) * (BD_Prestation_Prix!C:C&lt;=A495) * (BD_Prestation_Prix!C:C=_xlfn.MAXIFS(BD_Prestation_Prix!C:C, BD_Prestation_Prix!A:A, F495, BD_Prestation_Prix!C:C, "&lt;="&amp;A495)), 0))</f>
        <v>0</v>
      </c>
      <c r="J495" s="62"/>
      <c r="K495" s="65" t="str" cm="1">
        <f t="array" ref="K495">IF(J495="","",_xlfn.XLOOKUP(J495,Tableau3[[#All],[Préstation Suppl.]],Tableau3[[#All],[ID Supl.]],))</f>
        <v/>
      </c>
    </row>
    <row r="496" spans="7:11">
      <c r="G496" s="61" cm="1">
        <f t="array" ref="G496">INDEX(BD_Prestation_Prix!E:E, MATCH(1, (BD_Prestation_Prix!A:A=F496) * (BD_Prestation_Prix!C:C&lt;=A496) * (BD_Prestation_Prix!C:C=_xlfn.MAXIFS(BD_Prestation_Prix!C:C, BD_Prestation_Prix!A:A, F496, BD_Prestation_Prix!C:C, "&lt;="&amp;A496)), 0))</f>
        <v>0</v>
      </c>
      <c r="J496" s="62"/>
      <c r="K496" s="65" t="str" cm="1">
        <f t="array" ref="K496">IF(J496="","",_xlfn.XLOOKUP(J496,Tableau3[[#All],[Préstation Suppl.]],Tableau3[[#All],[ID Supl.]],))</f>
        <v/>
      </c>
    </row>
    <row r="497" spans="7:11">
      <c r="G497" s="61" cm="1">
        <f t="array" ref="G497">INDEX(BD_Prestation_Prix!E:E, MATCH(1, (BD_Prestation_Prix!A:A=F497) * (BD_Prestation_Prix!C:C&lt;=A497) * (BD_Prestation_Prix!C:C=_xlfn.MAXIFS(BD_Prestation_Prix!C:C, BD_Prestation_Prix!A:A, F497, BD_Prestation_Prix!C:C, "&lt;="&amp;A497)), 0))</f>
        <v>0</v>
      </c>
      <c r="J497" s="62"/>
      <c r="K497" s="65" t="str" cm="1">
        <f t="array" ref="K497">IF(J497="","",_xlfn.XLOOKUP(J497,Tableau3[[#All],[Préstation Suppl.]],Tableau3[[#All],[ID Supl.]],))</f>
        <v/>
      </c>
    </row>
    <row r="498" spans="7:11">
      <c r="G498" s="61" cm="1">
        <f t="array" ref="G498">INDEX(BD_Prestation_Prix!E:E, MATCH(1, (BD_Prestation_Prix!A:A=F498) * (BD_Prestation_Prix!C:C&lt;=A498) * (BD_Prestation_Prix!C:C=_xlfn.MAXIFS(BD_Prestation_Prix!C:C, BD_Prestation_Prix!A:A, F498, BD_Prestation_Prix!C:C, "&lt;="&amp;A498)), 0))</f>
        <v>0</v>
      </c>
      <c r="J498" s="62"/>
      <c r="K498" s="65" t="str" cm="1">
        <f t="array" ref="K498">IF(J498="","",_xlfn.XLOOKUP(J498,Tableau3[[#All],[Préstation Suppl.]],Tableau3[[#All],[ID Supl.]],))</f>
        <v/>
      </c>
    </row>
    <row r="499" spans="7:11">
      <c r="G499" s="61" cm="1">
        <f t="array" ref="G499">INDEX(BD_Prestation_Prix!E:E, MATCH(1, (BD_Prestation_Prix!A:A=F499) * (BD_Prestation_Prix!C:C&lt;=A499) * (BD_Prestation_Prix!C:C=_xlfn.MAXIFS(BD_Prestation_Prix!C:C, BD_Prestation_Prix!A:A, F499, BD_Prestation_Prix!C:C, "&lt;="&amp;A499)), 0))</f>
        <v>0</v>
      </c>
      <c r="J499" s="62"/>
      <c r="K499" s="65" t="str" cm="1">
        <f t="array" ref="K499">IF(J499="","",_xlfn.XLOOKUP(J499,Tableau3[[#All],[Préstation Suppl.]],Tableau3[[#All],[ID Supl.]],))</f>
        <v/>
      </c>
    </row>
    <row r="500" spans="7:11">
      <c r="G500" s="61" cm="1">
        <f t="array" ref="G500">INDEX(BD_Prestation_Prix!E:E, MATCH(1, (BD_Prestation_Prix!A:A=F500) * (BD_Prestation_Prix!C:C&lt;=A500) * (BD_Prestation_Prix!C:C=_xlfn.MAXIFS(BD_Prestation_Prix!C:C, BD_Prestation_Prix!A:A, F500, BD_Prestation_Prix!C:C, "&lt;="&amp;A500)), 0))</f>
        <v>0</v>
      </c>
      <c r="J500" s="62"/>
      <c r="K500" s="65" t="str" cm="1">
        <f t="array" ref="K500">IF(J500="","",_xlfn.XLOOKUP(J500,Tableau3[[#All],[Préstation Suppl.]],Tableau3[[#All],[ID Supl.]],))</f>
        <v/>
      </c>
    </row>
    <row r="501" spans="7:11">
      <c r="G501" s="61" cm="1">
        <f t="array" ref="G501">INDEX(BD_Prestation_Prix!E:E, MATCH(1, (BD_Prestation_Prix!A:A=F501) * (BD_Prestation_Prix!C:C&lt;=A501) * (BD_Prestation_Prix!C:C=_xlfn.MAXIFS(BD_Prestation_Prix!C:C, BD_Prestation_Prix!A:A, F501, BD_Prestation_Prix!C:C, "&lt;="&amp;A501)), 0))</f>
        <v>0</v>
      </c>
      <c r="J501" s="62"/>
      <c r="K501" s="65" t="str" cm="1">
        <f t="array" ref="K501">IF(J501="","",_xlfn.XLOOKUP(J501,Tableau3[[#All],[Préstation Suppl.]],Tableau3[[#All],[ID Supl.]],))</f>
        <v/>
      </c>
    </row>
    <row r="502" spans="7:11">
      <c r="G502" s="61" cm="1">
        <f t="array" ref="G502">INDEX(BD_Prestation_Prix!E:E, MATCH(1, (BD_Prestation_Prix!A:A=F502) * (BD_Prestation_Prix!C:C&lt;=A502) * (BD_Prestation_Prix!C:C=_xlfn.MAXIFS(BD_Prestation_Prix!C:C, BD_Prestation_Prix!A:A, F502, BD_Prestation_Prix!C:C, "&lt;="&amp;A502)), 0))</f>
        <v>0</v>
      </c>
      <c r="J502" s="62"/>
      <c r="K502" s="65" t="str" cm="1">
        <f t="array" ref="K502">IF(J502="","",_xlfn.XLOOKUP(J502,Tableau3[[#All],[Préstation Suppl.]],Tableau3[[#All],[ID Supl.]],))</f>
        <v/>
      </c>
    </row>
    <row r="503" spans="7:11">
      <c r="G503" s="61" cm="1">
        <f t="array" ref="G503">INDEX(BD_Prestation_Prix!E:E, MATCH(1, (BD_Prestation_Prix!A:A=F503) * (BD_Prestation_Prix!C:C&lt;=A503) * (BD_Prestation_Prix!C:C=_xlfn.MAXIFS(BD_Prestation_Prix!C:C, BD_Prestation_Prix!A:A, F503, BD_Prestation_Prix!C:C, "&lt;="&amp;A503)), 0))</f>
        <v>0</v>
      </c>
      <c r="J503" s="62"/>
      <c r="K503" s="65" t="str" cm="1">
        <f t="array" ref="K503">IF(J503="","",_xlfn.XLOOKUP(J503,Tableau3[[#All],[Préstation Suppl.]],Tableau3[[#All],[ID Supl.]],))</f>
        <v/>
      </c>
    </row>
    <row r="504" spans="7:11">
      <c r="G504" s="61" cm="1">
        <f t="array" ref="G504">INDEX(BD_Prestation_Prix!E:E, MATCH(1, (BD_Prestation_Prix!A:A=F504) * (BD_Prestation_Prix!C:C&lt;=A504) * (BD_Prestation_Prix!C:C=_xlfn.MAXIFS(BD_Prestation_Prix!C:C, BD_Prestation_Prix!A:A, F504, BD_Prestation_Prix!C:C, "&lt;="&amp;A504)), 0))</f>
        <v>0</v>
      </c>
      <c r="J504" s="62"/>
      <c r="K504" s="65" t="str" cm="1">
        <f t="array" ref="K504">IF(J504="","",_xlfn.XLOOKUP(J504,Tableau3[[#All],[Préstation Suppl.]],Tableau3[[#All],[ID Supl.]],))</f>
        <v/>
      </c>
    </row>
    <row r="505" spans="7:11">
      <c r="G505" s="61" cm="1">
        <f t="array" ref="G505">INDEX(BD_Prestation_Prix!E:E, MATCH(1, (BD_Prestation_Prix!A:A=F505) * (BD_Prestation_Prix!C:C&lt;=A505) * (BD_Prestation_Prix!C:C=_xlfn.MAXIFS(BD_Prestation_Prix!C:C, BD_Prestation_Prix!A:A, F505, BD_Prestation_Prix!C:C, "&lt;="&amp;A505)), 0))</f>
        <v>0</v>
      </c>
      <c r="J505" s="62"/>
      <c r="K505" s="65" t="str" cm="1">
        <f t="array" ref="K505">IF(J505="","",_xlfn.XLOOKUP(J505,Tableau3[[#All],[Préstation Suppl.]],Tableau3[[#All],[ID Supl.]],))</f>
        <v/>
      </c>
    </row>
    <row r="506" spans="7:11">
      <c r="G506" s="61" cm="1">
        <f t="array" ref="G506">INDEX(BD_Prestation_Prix!E:E, MATCH(1, (BD_Prestation_Prix!A:A=F506) * (BD_Prestation_Prix!C:C&lt;=A506) * (BD_Prestation_Prix!C:C=_xlfn.MAXIFS(BD_Prestation_Prix!C:C, BD_Prestation_Prix!A:A, F506, BD_Prestation_Prix!C:C, "&lt;="&amp;A506)), 0))</f>
        <v>0</v>
      </c>
      <c r="J506" s="62"/>
      <c r="K506" s="65" t="str" cm="1">
        <f t="array" ref="K506">IF(J506="","",_xlfn.XLOOKUP(J506,Tableau3[[#All],[Préstation Suppl.]],Tableau3[[#All],[ID Supl.]],))</f>
        <v/>
      </c>
    </row>
    <row r="507" spans="7:11">
      <c r="G507" s="61" cm="1">
        <f t="array" ref="G507">INDEX(BD_Prestation_Prix!E:E, MATCH(1, (BD_Prestation_Prix!A:A=F507) * (BD_Prestation_Prix!C:C&lt;=A507) * (BD_Prestation_Prix!C:C=_xlfn.MAXIFS(BD_Prestation_Prix!C:C, BD_Prestation_Prix!A:A, F507, BD_Prestation_Prix!C:C, "&lt;="&amp;A507)), 0))</f>
        <v>0</v>
      </c>
      <c r="J507" s="62"/>
      <c r="K507" s="65" t="str" cm="1">
        <f t="array" ref="K507">IF(J507="","",_xlfn.XLOOKUP(J507,Tableau3[[#All],[Préstation Suppl.]],Tableau3[[#All],[ID Supl.]],))</f>
        <v/>
      </c>
    </row>
    <row r="508" spans="7:11">
      <c r="G508" s="61" cm="1">
        <f t="array" ref="G508">INDEX(BD_Prestation_Prix!E:E, MATCH(1, (BD_Prestation_Prix!A:A=F508) * (BD_Prestation_Prix!C:C&lt;=A508) * (BD_Prestation_Prix!C:C=_xlfn.MAXIFS(BD_Prestation_Prix!C:C, BD_Prestation_Prix!A:A, F508, BD_Prestation_Prix!C:C, "&lt;="&amp;A508)), 0))</f>
        <v>0</v>
      </c>
      <c r="J508" s="62"/>
      <c r="K508" s="65" t="str" cm="1">
        <f t="array" ref="K508">IF(J508="","",_xlfn.XLOOKUP(J508,Tableau3[[#All],[Préstation Suppl.]],Tableau3[[#All],[ID Supl.]],))</f>
        <v/>
      </c>
    </row>
    <row r="509" spans="7:11">
      <c r="G509" s="61" cm="1">
        <f t="array" ref="G509">INDEX(BD_Prestation_Prix!E:E, MATCH(1, (BD_Prestation_Prix!A:A=F509) * (BD_Prestation_Prix!C:C&lt;=A509) * (BD_Prestation_Prix!C:C=_xlfn.MAXIFS(BD_Prestation_Prix!C:C, BD_Prestation_Prix!A:A, F509, BD_Prestation_Prix!C:C, "&lt;="&amp;A509)), 0))</f>
        <v>0</v>
      </c>
      <c r="J509" s="62"/>
      <c r="K509" s="65" t="str" cm="1">
        <f t="array" ref="K509">IF(J509="","",_xlfn.XLOOKUP(J509,Tableau3[[#All],[Préstation Suppl.]],Tableau3[[#All],[ID Supl.]],))</f>
        <v/>
      </c>
    </row>
    <row r="510" spans="7:11">
      <c r="G510" s="61" cm="1">
        <f t="array" ref="G510">INDEX(BD_Prestation_Prix!E:E, MATCH(1, (BD_Prestation_Prix!A:A=F510) * (BD_Prestation_Prix!C:C&lt;=A510) * (BD_Prestation_Prix!C:C=_xlfn.MAXIFS(BD_Prestation_Prix!C:C, BD_Prestation_Prix!A:A, F510, BD_Prestation_Prix!C:C, "&lt;="&amp;A510)), 0))</f>
        <v>0</v>
      </c>
      <c r="J510" s="62"/>
      <c r="K510" s="65" t="str" cm="1">
        <f t="array" ref="K510">IF(J510="","",_xlfn.XLOOKUP(J510,Tableau3[[#All],[Préstation Suppl.]],Tableau3[[#All],[ID Supl.]],))</f>
        <v/>
      </c>
    </row>
    <row r="511" spans="7:11">
      <c r="G511" s="61" cm="1">
        <f t="array" ref="G511">INDEX(BD_Prestation_Prix!E:E, MATCH(1, (BD_Prestation_Prix!A:A=F511) * (BD_Prestation_Prix!C:C&lt;=A511) * (BD_Prestation_Prix!C:C=_xlfn.MAXIFS(BD_Prestation_Prix!C:C, BD_Prestation_Prix!A:A, F511, BD_Prestation_Prix!C:C, "&lt;="&amp;A511)), 0))</f>
        <v>0</v>
      </c>
      <c r="J511" s="62"/>
      <c r="K511" s="65" t="str" cm="1">
        <f t="array" ref="K511">IF(J511="","",_xlfn.XLOOKUP(J511,Tableau3[[#All],[Préstation Suppl.]],Tableau3[[#All],[ID Supl.]],))</f>
        <v/>
      </c>
    </row>
    <row r="512" spans="7:11">
      <c r="G512" s="61" cm="1">
        <f t="array" ref="G512">INDEX(BD_Prestation_Prix!E:E, MATCH(1, (BD_Prestation_Prix!A:A=F512) * (BD_Prestation_Prix!C:C&lt;=A512) * (BD_Prestation_Prix!C:C=_xlfn.MAXIFS(BD_Prestation_Prix!C:C, BD_Prestation_Prix!A:A, F512, BD_Prestation_Prix!C:C, "&lt;="&amp;A512)), 0))</f>
        <v>0</v>
      </c>
      <c r="J512" s="62"/>
      <c r="K512" s="65" t="str" cm="1">
        <f t="array" ref="K512">IF(J512="","",_xlfn.XLOOKUP(J512,Tableau3[[#All],[Préstation Suppl.]],Tableau3[[#All],[ID Supl.]],))</f>
        <v/>
      </c>
    </row>
    <row r="513" spans="7:11">
      <c r="G513" s="61" cm="1">
        <f t="array" ref="G513">INDEX(BD_Prestation_Prix!E:E, MATCH(1, (BD_Prestation_Prix!A:A=F513) * (BD_Prestation_Prix!C:C&lt;=A513) * (BD_Prestation_Prix!C:C=_xlfn.MAXIFS(BD_Prestation_Prix!C:C, BD_Prestation_Prix!A:A, F513, BD_Prestation_Prix!C:C, "&lt;="&amp;A513)), 0))</f>
        <v>0</v>
      </c>
      <c r="J513" s="62"/>
      <c r="K513" s="65" t="str" cm="1">
        <f t="array" ref="K513">IF(J513="","",_xlfn.XLOOKUP(J513,Tableau3[[#All],[Préstation Suppl.]],Tableau3[[#All],[ID Supl.]],))</f>
        <v/>
      </c>
    </row>
    <row r="514" spans="7:11">
      <c r="G514" s="61" cm="1">
        <f t="array" ref="G514">INDEX(BD_Prestation_Prix!E:E, MATCH(1, (BD_Prestation_Prix!A:A=F514) * (BD_Prestation_Prix!C:C&lt;=A514) * (BD_Prestation_Prix!C:C=_xlfn.MAXIFS(BD_Prestation_Prix!C:C, BD_Prestation_Prix!A:A, F514, BD_Prestation_Prix!C:C, "&lt;="&amp;A514)), 0))</f>
        <v>0</v>
      </c>
      <c r="J514" s="62"/>
      <c r="K514" s="65" t="str" cm="1">
        <f t="array" ref="K514">IF(J514="","",_xlfn.XLOOKUP(J514,Tableau3[[#All],[Préstation Suppl.]],Tableau3[[#All],[ID Supl.]],))</f>
        <v/>
      </c>
    </row>
    <row r="515" spans="7:11">
      <c r="G515" s="61" cm="1">
        <f t="array" ref="G515">INDEX(BD_Prestation_Prix!E:E, MATCH(1, (BD_Prestation_Prix!A:A=F515) * (BD_Prestation_Prix!C:C&lt;=A515) * (BD_Prestation_Prix!C:C=_xlfn.MAXIFS(BD_Prestation_Prix!C:C, BD_Prestation_Prix!A:A, F515, BD_Prestation_Prix!C:C, "&lt;="&amp;A515)), 0))</f>
        <v>0</v>
      </c>
      <c r="J515" s="62"/>
      <c r="K515" s="65" t="str" cm="1">
        <f t="array" ref="K515">IF(J515="","",_xlfn.XLOOKUP(J515,Tableau3[[#All],[Préstation Suppl.]],Tableau3[[#All],[ID Supl.]],))</f>
        <v/>
      </c>
    </row>
    <row r="516" spans="7:11">
      <c r="G516" s="61" cm="1">
        <f t="array" ref="G516">INDEX(BD_Prestation_Prix!E:E, MATCH(1, (BD_Prestation_Prix!A:A=F516) * (BD_Prestation_Prix!C:C&lt;=A516) * (BD_Prestation_Prix!C:C=_xlfn.MAXIFS(BD_Prestation_Prix!C:C, BD_Prestation_Prix!A:A, F516, BD_Prestation_Prix!C:C, "&lt;="&amp;A516)), 0))</f>
        <v>0</v>
      </c>
      <c r="J516" s="62"/>
      <c r="K516" s="65" t="str" cm="1">
        <f t="array" ref="K516">IF(J516="","",_xlfn.XLOOKUP(J516,Tableau3[[#All],[Préstation Suppl.]],Tableau3[[#All],[ID Supl.]],))</f>
        <v/>
      </c>
    </row>
    <row r="517" spans="7:11">
      <c r="G517" s="61" cm="1">
        <f t="array" ref="G517">INDEX(BD_Prestation_Prix!E:E, MATCH(1, (BD_Prestation_Prix!A:A=F517) * (BD_Prestation_Prix!C:C&lt;=A517) * (BD_Prestation_Prix!C:C=_xlfn.MAXIFS(BD_Prestation_Prix!C:C, BD_Prestation_Prix!A:A, F517, BD_Prestation_Prix!C:C, "&lt;="&amp;A517)), 0))</f>
        <v>0</v>
      </c>
      <c r="J517" s="62"/>
      <c r="K517" s="65" t="str" cm="1">
        <f t="array" ref="K517">IF(J517="","",_xlfn.XLOOKUP(J517,Tableau3[[#All],[Préstation Suppl.]],Tableau3[[#All],[ID Supl.]],))</f>
        <v/>
      </c>
    </row>
    <row r="518" spans="7:11">
      <c r="G518" s="61" cm="1">
        <f t="array" ref="G518">INDEX(BD_Prestation_Prix!E:E, MATCH(1, (BD_Prestation_Prix!A:A=F518) * (BD_Prestation_Prix!C:C&lt;=A518) * (BD_Prestation_Prix!C:C=_xlfn.MAXIFS(BD_Prestation_Prix!C:C, BD_Prestation_Prix!A:A, F518, BD_Prestation_Prix!C:C, "&lt;="&amp;A518)), 0))</f>
        <v>0</v>
      </c>
      <c r="J518" s="62"/>
      <c r="K518" s="65" t="str" cm="1">
        <f t="array" ref="K518">IF(J518="","",_xlfn.XLOOKUP(J518,Tableau3[[#All],[Préstation Suppl.]],Tableau3[[#All],[ID Supl.]],))</f>
        <v/>
      </c>
    </row>
    <row r="519" spans="7:11">
      <c r="G519" s="61" cm="1">
        <f t="array" ref="G519">INDEX(BD_Prestation_Prix!E:E, MATCH(1, (BD_Prestation_Prix!A:A=F519) * (BD_Prestation_Prix!C:C&lt;=A519) * (BD_Prestation_Prix!C:C=_xlfn.MAXIFS(BD_Prestation_Prix!C:C, BD_Prestation_Prix!A:A, F519, BD_Prestation_Prix!C:C, "&lt;="&amp;A519)), 0))</f>
        <v>0</v>
      </c>
      <c r="J519" s="62"/>
      <c r="K519" s="65" t="str" cm="1">
        <f t="array" ref="K519">IF(J519="","",_xlfn.XLOOKUP(J519,Tableau3[[#All],[Préstation Suppl.]],Tableau3[[#All],[ID Supl.]],))</f>
        <v/>
      </c>
    </row>
    <row r="520" spans="7:11">
      <c r="G520" s="61" cm="1">
        <f t="array" ref="G520">INDEX(BD_Prestation_Prix!E:E, MATCH(1, (BD_Prestation_Prix!A:A=F520) * (BD_Prestation_Prix!C:C&lt;=A520) * (BD_Prestation_Prix!C:C=_xlfn.MAXIFS(BD_Prestation_Prix!C:C, BD_Prestation_Prix!A:A, F520, BD_Prestation_Prix!C:C, "&lt;="&amp;A520)), 0))</f>
        <v>0</v>
      </c>
      <c r="J520" s="62"/>
      <c r="K520" s="65" t="str" cm="1">
        <f t="array" ref="K520">IF(J520="","",_xlfn.XLOOKUP(J520,Tableau3[[#All],[Préstation Suppl.]],Tableau3[[#All],[ID Supl.]],))</f>
        <v/>
      </c>
    </row>
    <row r="521" spans="7:11">
      <c r="G521" s="61" cm="1">
        <f t="array" ref="G521">INDEX(BD_Prestation_Prix!E:E, MATCH(1, (BD_Prestation_Prix!A:A=F521) * (BD_Prestation_Prix!C:C&lt;=A521) * (BD_Prestation_Prix!C:C=_xlfn.MAXIFS(BD_Prestation_Prix!C:C, BD_Prestation_Prix!A:A, F521, BD_Prestation_Prix!C:C, "&lt;="&amp;A521)), 0))</f>
        <v>0</v>
      </c>
      <c r="J521" s="62"/>
      <c r="K521" s="65" t="str" cm="1">
        <f t="array" ref="K521">IF(J521="","",_xlfn.XLOOKUP(J521,Tableau3[[#All],[Préstation Suppl.]],Tableau3[[#All],[ID Supl.]],))</f>
        <v/>
      </c>
    </row>
    <row r="522" spans="7:11">
      <c r="G522" s="61" cm="1">
        <f t="array" ref="G522">INDEX(BD_Prestation_Prix!E:E, MATCH(1, (BD_Prestation_Prix!A:A=F522) * (BD_Prestation_Prix!C:C&lt;=A522) * (BD_Prestation_Prix!C:C=_xlfn.MAXIFS(BD_Prestation_Prix!C:C, BD_Prestation_Prix!A:A, F522, BD_Prestation_Prix!C:C, "&lt;="&amp;A522)), 0))</f>
        <v>0</v>
      </c>
      <c r="J522" s="62"/>
      <c r="K522" s="65" t="str" cm="1">
        <f t="array" ref="K522">IF(J522="","",_xlfn.XLOOKUP(J522,Tableau3[[#All],[Préstation Suppl.]],Tableau3[[#All],[ID Supl.]],))</f>
        <v/>
      </c>
    </row>
    <row r="523" spans="7:11">
      <c r="G523" s="61" cm="1">
        <f t="array" ref="G523">INDEX(BD_Prestation_Prix!E:E, MATCH(1, (BD_Prestation_Prix!A:A=F523) * (BD_Prestation_Prix!C:C&lt;=A523) * (BD_Prestation_Prix!C:C=_xlfn.MAXIFS(BD_Prestation_Prix!C:C, BD_Prestation_Prix!A:A, F523, BD_Prestation_Prix!C:C, "&lt;="&amp;A523)), 0))</f>
        <v>0</v>
      </c>
      <c r="J523" s="62"/>
      <c r="K523" s="65" t="str" cm="1">
        <f t="array" ref="K523">IF(J523="","",_xlfn.XLOOKUP(J523,Tableau3[[#All],[Préstation Suppl.]],Tableau3[[#All],[ID Supl.]],))</f>
        <v/>
      </c>
    </row>
    <row r="524" spans="7:11">
      <c r="G524" s="61" cm="1">
        <f t="array" ref="G524">INDEX(BD_Prestation_Prix!E:E, MATCH(1, (BD_Prestation_Prix!A:A=F524) * (BD_Prestation_Prix!C:C&lt;=A524) * (BD_Prestation_Prix!C:C=_xlfn.MAXIFS(BD_Prestation_Prix!C:C, BD_Prestation_Prix!A:A, F524, BD_Prestation_Prix!C:C, "&lt;="&amp;A524)), 0))</f>
        <v>0</v>
      </c>
      <c r="J524" s="62"/>
      <c r="K524" s="65" t="str" cm="1">
        <f t="array" ref="K524">IF(J524="","",_xlfn.XLOOKUP(J524,Tableau3[[#All],[Préstation Suppl.]],Tableau3[[#All],[ID Supl.]],))</f>
        <v/>
      </c>
    </row>
    <row r="525" spans="7:11">
      <c r="G525" s="61" cm="1">
        <f t="array" ref="G525">INDEX(BD_Prestation_Prix!E:E, MATCH(1, (BD_Prestation_Prix!A:A=F525) * (BD_Prestation_Prix!C:C&lt;=A525) * (BD_Prestation_Prix!C:C=_xlfn.MAXIFS(BD_Prestation_Prix!C:C, BD_Prestation_Prix!A:A, F525, BD_Prestation_Prix!C:C, "&lt;="&amp;A525)), 0))</f>
        <v>0</v>
      </c>
      <c r="J525" s="62"/>
      <c r="K525" s="65" t="str" cm="1">
        <f t="array" ref="K525">IF(J525="","",_xlfn.XLOOKUP(J525,Tableau3[[#All],[Préstation Suppl.]],Tableau3[[#All],[ID Supl.]],))</f>
        <v/>
      </c>
    </row>
    <row r="526" spans="7:11">
      <c r="G526" s="61" cm="1">
        <f t="array" ref="G526">INDEX(BD_Prestation_Prix!E:E, MATCH(1, (BD_Prestation_Prix!A:A=F526) * (BD_Prestation_Prix!C:C&lt;=A526) * (BD_Prestation_Prix!C:C=_xlfn.MAXIFS(BD_Prestation_Prix!C:C, BD_Prestation_Prix!A:A, F526, BD_Prestation_Prix!C:C, "&lt;="&amp;A526)), 0))</f>
        <v>0</v>
      </c>
      <c r="J526" s="62"/>
      <c r="K526" s="65" t="str" cm="1">
        <f t="array" ref="K526">IF(J526="","",_xlfn.XLOOKUP(J526,Tableau3[[#All],[Préstation Suppl.]],Tableau3[[#All],[ID Supl.]],))</f>
        <v/>
      </c>
    </row>
    <row r="527" spans="7:11">
      <c r="G527" s="61" cm="1">
        <f t="array" ref="G527">INDEX(BD_Prestation_Prix!E:E, MATCH(1, (BD_Prestation_Prix!A:A=F527) * (BD_Prestation_Prix!C:C&lt;=A527) * (BD_Prestation_Prix!C:C=_xlfn.MAXIFS(BD_Prestation_Prix!C:C, BD_Prestation_Prix!A:A, F527, BD_Prestation_Prix!C:C, "&lt;="&amp;A527)), 0))</f>
        <v>0</v>
      </c>
      <c r="J527" s="62"/>
      <c r="K527" s="65" t="str" cm="1">
        <f t="array" ref="K527">IF(J527="","",_xlfn.XLOOKUP(J527,Tableau3[[#All],[Préstation Suppl.]],Tableau3[[#All],[ID Supl.]],))</f>
        <v/>
      </c>
    </row>
    <row r="528" spans="7:11">
      <c r="G528" s="61" cm="1">
        <f t="array" ref="G528">INDEX(BD_Prestation_Prix!E:E, MATCH(1, (BD_Prestation_Prix!A:A=F528) * (BD_Prestation_Prix!C:C&lt;=A528) * (BD_Prestation_Prix!C:C=_xlfn.MAXIFS(BD_Prestation_Prix!C:C, BD_Prestation_Prix!A:A, F528, BD_Prestation_Prix!C:C, "&lt;="&amp;A528)), 0))</f>
        <v>0</v>
      </c>
      <c r="J528" s="62"/>
      <c r="K528" s="65" t="str" cm="1">
        <f t="array" ref="K528">IF(J528="","",_xlfn.XLOOKUP(J528,Tableau3[[#All],[Préstation Suppl.]],Tableau3[[#All],[ID Supl.]],))</f>
        <v/>
      </c>
    </row>
    <row r="529" spans="7:11">
      <c r="G529" s="61" cm="1">
        <f t="array" ref="G529">INDEX(BD_Prestation_Prix!E:E, MATCH(1, (BD_Prestation_Prix!A:A=F529) * (BD_Prestation_Prix!C:C&lt;=A529) * (BD_Prestation_Prix!C:C=_xlfn.MAXIFS(BD_Prestation_Prix!C:C, BD_Prestation_Prix!A:A, F529, BD_Prestation_Prix!C:C, "&lt;="&amp;A529)), 0))</f>
        <v>0</v>
      </c>
      <c r="J529" s="62"/>
      <c r="K529" s="65" t="str" cm="1">
        <f t="array" ref="K529">IF(J529="","",_xlfn.XLOOKUP(J529,Tableau3[[#All],[Préstation Suppl.]],Tableau3[[#All],[ID Supl.]],))</f>
        <v/>
      </c>
    </row>
    <row r="530" spans="7:11">
      <c r="G530" s="61" cm="1">
        <f t="array" ref="G530">INDEX(BD_Prestation_Prix!E:E, MATCH(1, (BD_Prestation_Prix!A:A=F530) * (BD_Prestation_Prix!C:C&lt;=A530) * (BD_Prestation_Prix!C:C=_xlfn.MAXIFS(BD_Prestation_Prix!C:C, BD_Prestation_Prix!A:A, F530, BD_Prestation_Prix!C:C, "&lt;="&amp;A530)), 0))</f>
        <v>0</v>
      </c>
      <c r="J530" s="62"/>
      <c r="K530" s="65" t="str" cm="1">
        <f t="array" ref="K530">IF(J530="","",_xlfn.XLOOKUP(J530,Tableau3[[#All],[Préstation Suppl.]],Tableau3[[#All],[ID Supl.]],))</f>
        <v/>
      </c>
    </row>
    <row r="531" spans="7:11">
      <c r="G531" s="61" cm="1">
        <f t="array" ref="G531">INDEX(BD_Prestation_Prix!E:E, MATCH(1, (BD_Prestation_Prix!A:A=F531) * (BD_Prestation_Prix!C:C&lt;=A531) * (BD_Prestation_Prix!C:C=_xlfn.MAXIFS(BD_Prestation_Prix!C:C, BD_Prestation_Prix!A:A, F531, BD_Prestation_Prix!C:C, "&lt;="&amp;A531)), 0))</f>
        <v>0</v>
      </c>
      <c r="J531" s="62"/>
      <c r="K531" s="65" t="str" cm="1">
        <f t="array" ref="K531">IF(J531="","",_xlfn.XLOOKUP(J531,Tableau3[[#All],[Préstation Suppl.]],Tableau3[[#All],[ID Supl.]],))</f>
        <v/>
      </c>
    </row>
    <row r="532" spans="7:11">
      <c r="G532" s="61" cm="1">
        <f t="array" ref="G532">INDEX(BD_Prestation_Prix!E:E, MATCH(1, (BD_Prestation_Prix!A:A=F532) * (BD_Prestation_Prix!C:C&lt;=A532) * (BD_Prestation_Prix!C:C=_xlfn.MAXIFS(BD_Prestation_Prix!C:C, BD_Prestation_Prix!A:A, F532, BD_Prestation_Prix!C:C, "&lt;="&amp;A532)), 0))</f>
        <v>0</v>
      </c>
      <c r="J532" s="62"/>
      <c r="K532" s="65" t="str" cm="1">
        <f t="array" ref="K532">IF(J532="","",_xlfn.XLOOKUP(J532,Tableau3[[#All],[Préstation Suppl.]],Tableau3[[#All],[ID Supl.]],))</f>
        <v/>
      </c>
    </row>
    <row r="533" spans="7:11">
      <c r="G533" s="61" cm="1">
        <f t="array" ref="G533">INDEX(BD_Prestation_Prix!E:E, MATCH(1, (BD_Prestation_Prix!A:A=F533) * (BD_Prestation_Prix!C:C&lt;=A533) * (BD_Prestation_Prix!C:C=_xlfn.MAXIFS(BD_Prestation_Prix!C:C, BD_Prestation_Prix!A:A, F533, BD_Prestation_Prix!C:C, "&lt;="&amp;A533)), 0))</f>
        <v>0</v>
      </c>
      <c r="J533" s="62"/>
      <c r="K533" s="65" t="str" cm="1">
        <f t="array" ref="K533">IF(J533="","",_xlfn.XLOOKUP(J533,Tableau3[[#All],[Préstation Suppl.]],Tableau3[[#All],[ID Supl.]],))</f>
        <v/>
      </c>
    </row>
    <row r="534" spans="7:11">
      <c r="G534" s="61" cm="1">
        <f t="array" ref="G534">INDEX(BD_Prestation_Prix!E:E, MATCH(1, (BD_Prestation_Prix!A:A=F534) * (BD_Prestation_Prix!C:C&lt;=A534) * (BD_Prestation_Prix!C:C=_xlfn.MAXIFS(BD_Prestation_Prix!C:C, BD_Prestation_Prix!A:A, F534, BD_Prestation_Prix!C:C, "&lt;="&amp;A534)), 0))</f>
        <v>0</v>
      </c>
      <c r="J534" s="62"/>
      <c r="K534" s="65" t="str" cm="1">
        <f t="array" ref="K534">IF(J534="","",_xlfn.XLOOKUP(J534,Tableau3[[#All],[Préstation Suppl.]],Tableau3[[#All],[ID Supl.]],))</f>
        <v/>
      </c>
    </row>
    <row r="535" spans="7:11">
      <c r="G535" s="61" cm="1">
        <f t="array" ref="G535">INDEX(BD_Prestation_Prix!E:E, MATCH(1, (BD_Prestation_Prix!A:A=F535) * (BD_Prestation_Prix!C:C&lt;=A535) * (BD_Prestation_Prix!C:C=_xlfn.MAXIFS(BD_Prestation_Prix!C:C, BD_Prestation_Prix!A:A, F535, BD_Prestation_Prix!C:C, "&lt;="&amp;A535)), 0))</f>
        <v>0</v>
      </c>
      <c r="J535" s="62"/>
      <c r="K535" s="65" t="str" cm="1">
        <f t="array" ref="K535">IF(J535="","",_xlfn.XLOOKUP(J535,Tableau3[[#All],[Préstation Suppl.]],Tableau3[[#All],[ID Supl.]],))</f>
        <v/>
      </c>
    </row>
    <row r="536" spans="7:11">
      <c r="G536" s="61" cm="1">
        <f t="array" ref="G536">INDEX(BD_Prestation_Prix!E:E, MATCH(1, (BD_Prestation_Prix!A:A=F536) * (BD_Prestation_Prix!C:C&lt;=A536) * (BD_Prestation_Prix!C:C=_xlfn.MAXIFS(BD_Prestation_Prix!C:C, BD_Prestation_Prix!A:A, F536, BD_Prestation_Prix!C:C, "&lt;="&amp;A536)), 0))</f>
        <v>0</v>
      </c>
      <c r="J536" s="62"/>
      <c r="K536" s="65" t="str" cm="1">
        <f t="array" ref="K536">IF(J536="","",_xlfn.XLOOKUP(J536,Tableau3[[#All],[Préstation Suppl.]],Tableau3[[#All],[ID Supl.]],))</f>
        <v/>
      </c>
    </row>
    <row r="537" spans="7:11">
      <c r="G537" s="61" cm="1">
        <f t="array" ref="G537">INDEX(BD_Prestation_Prix!E:E, MATCH(1, (BD_Prestation_Prix!A:A=F537) * (BD_Prestation_Prix!C:C&lt;=A537) * (BD_Prestation_Prix!C:C=_xlfn.MAXIFS(BD_Prestation_Prix!C:C, BD_Prestation_Prix!A:A, F537, BD_Prestation_Prix!C:C, "&lt;="&amp;A537)), 0))</f>
        <v>0</v>
      </c>
      <c r="J537" s="62"/>
      <c r="K537" s="65" t="str" cm="1">
        <f t="array" ref="K537">IF(J537="","",_xlfn.XLOOKUP(J537,Tableau3[[#All],[Préstation Suppl.]],Tableau3[[#All],[ID Supl.]],))</f>
        <v/>
      </c>
    </row>
    <row r="538" spans="7:11">
      <c r="G538" s="61" cm="1">
        <f t="array" ref="G538">INDEX(BD_Prestation_Prix!E:E, MATCH(1, (BD_Prestation_Prix!A:A=F538) * (BD_Prestation_Prix!C:C&lt;=A538) * (BD_Prestation_Prix!C:C=_xlfn.MAXIFS(BD_Prestation_Prix!C:C, BD_Prestation_Prix!A:A, F538, BD_Prestation_Prix!C:C, "&lt;="&amp;A538)), 0))</f>
        <v>0</v>
      </c>
      <c r="J538" s="62"/>
      <c r="K538" s="65" t="str" cm="1">
        <f t="array" ref="K538">IF(J538="","",_xlfn.XLOOKUP(J538,Tableau3[[#All],[Préstation Suppl.]],Tableau3[[#All],[ID Supl.]],))</f>
        <v/>
      </c>
    </row>
    <row r="539" spans="7:11">
      <c r="G539" s="61" cm="1">
        <f t="array" ref="G539">INDEX(BD_Prestation_Prix!E:E, MATCH(1, (BD_Prestation_Prix!A:A=F539) * (BD_Prestation_Prix!C:C&lt;=A539) * (BD_Prestation_Prix!C:C=_xlfn.MAXIFS(BD_Prestation_Prix!C:C, BD_Prestation_Prix!A:A, F539, BD_Prestation_Prix!C:C, "&lt;="&amp;A539)), 0))</f>
        <v>0</v>
      </c>
      <c r="J539" s="62"/>
      <c r="K539" s="65" t="str" cm="1">
        <f t="array" ref="K539">IF(J539="","",_xlfn.XLOOKUP(J539,Tableau3[[#All],[Préstation Suppl.]],Tableau3[[#All],[ID Supl.]],))</f>
        <v/>
      </c>
    </row>
    <row r="540" spans="7:11">
      <c r="G540" s="61" cm="1">
        <f t="array" ref="G540">INDEX(BD_Prestation_Prix!E:E, MATCH(1, (BD_Prestation_Prix!A:A=F540) * (BD_Prestation_Prix!C:C&lt;=A540) * (BD_Prestation_Prix!C:C=_xlfn.MAXIFS(BD_Prestation_Prix!C:C, BD_Prestation_Prix!A:A, F540, BD_Prestation_Prix!C:C, "&lt;="&amp;A540)), 0))</f>
        <v>0</v>
      </c>
      <c r="J540" s="62"/>
      <c r="K540" s="65" t="str" cm="1">
        <f t="array" ref="K540">IF(J540="","",_xlfn.XLOOKUP(J540,Tableau3[[#All],[Préstation Suppl.]],Tableau3[[#All],[ID Supl.]],))</f>
        <v/>
      </c>
    </row>
    <row r="541" spans="7:11">
      <c r="G541" s="61" cm="1">
        <f t="array" ref="G541">INDEX(BD_Prestation_Prix!E:E, MATCH(1, (BD_Prestation_Prix!A:A=F541) * (BD_Prestation_Prix!C:C&lt;=A541) * (BD_Prestation_Prix!C:C=_xlfn.MAXIFS(BD_Prestation_Prix!C:C, BD_Prestation_Prix!A:A, F541, BD_Prestation_Prix!C:C, "&lt;="&amp;A541)), 0))</f>
        <v>0</v>
      </c>
      <c r="J541" s="62"/>
      <c r="K541" s="65" t="str" cm="1">
        <f t="array" ref="K541">IF(J541="","",_xlfn.XLOOKUP(J541,Tableau3[[#All],[Préstation Suppl.]],Tableau3[[#All],[ID Supl.]],))</f>
        <v/>
      </c>
    </row>
    <row r="542" spans="7:11">
      <c r="G542" s="61" cm="1">
        <f t="array" ref="G542">INDEX(BD_Prestation_Prix!E:E, MATCH(1, (BD_Prestation_Prix!A:A=F542) * (BD_Prestation_Prix!C:C&lt;=A542) * (BD_Prestation_Prix!C:C=_xlfn.MAXIFS(BD_Prestation_Prix!C:C, BD_Prestation_Prix!A:A, F542, BD_Prestation_Prix!C:C, "&lt;="&amp;A542)), 0))</f>
        <v>0</v>
      </c>
      <c r="J542" s="62"/>
      <c r="K542" s="65" t="str" cm="1">
        <f t="array" ref="K542">IF(J542="","",_xlfn.XLOOKUP(J542,Tableau3[[#All],[Préstation Suppl.]],Tableau3[[#All],[ID Supl.]],))</f>
        <v/>
      </c>
    </row>
    <row r="543" spans="7:11">
      <c r="G543" s="61" cm="1">
        <f t="array" ref="G543">INDEX(BD_Prestation_Prix!E:E, MATCH(1, (BD_Prestation_Prix!A:A=F543) * (BD_Prestation_Prix!C:C&lt;=A543) * (BD_Prestation_Prix!C:C=_xlfn.MAXIFS(BD_Prestation_Prix!C:C, BD_Prestation_Prix!A:A, F543, BD_Prestation_Prix!C:C, "&lt;="&amp;A543)), 0))</f>
        <v>0</v>
      </c>
      <c r="J543" s="62"/>
      <c r="K543" s="65" t="str" cm="1">
        <f t="array" ref="K543">IF(J543="","",_xlfn.XLOOKUP(J543,Tableau3[[#All],[Préstation Suppl.]],Tableau3[[#All],[ID Supl.]],))</f>
        <v/>
      </c>
    </row>
    <row r="544" spans="7:11">
      <c r="G544" s="61" cm="1">
        <f t="array" ref="G544">INDEX(BD_Prestation_Prix!E:E, MATCH(1, (BD_Prestation_Prix!A:A=F544) * (BD_Prestation_Prix!C:C&lt;=A544) * (BD_Prestation_Prix!C:C=_xlfn.MAXIFS(BD_Prestation_Prix!C:C, BD_Prestation_Prix!A:A, F544, BD_Prestation_Prix!C:C, "&lt;="&amp;A544)), 0))</f>
        <v>0</v>
      </c>
      <c r="J544" s="62"/>
      <c r="K544" s="65" t="str" cm="1">
        <f t="array" ref="K544">IF(J544="","",_xlfn.XLOOKUP(J544,Tableau3[[#All],[Préstation Suppl.]],Tableau3[[#All],[ID Supl.]],))</f>
        <v/>
      </c>
    </row>
    <row r="545" spans="7:11">
      <c r="G545" s="61" cm="1">
        <f t="array" ref="G545">INDEX(BD_Prestation_Prix!E:E, MATCH(1, (BD_Prestation_Prix!A:A=F545) * (BD_Prestation_Prix!C:C&lt;=A545) * (BD_Prestation_Prix!C:C=_xlfn.MAXIFS(BD_Prestation_Prix!C:C, BD_Prestation_Prix!A:A, F545, BD_Prestation_Prix!C:C, "&lt;="&amp;A545)), 0))</f>
        <v>0</v>
      </c>
      <c r="J545" s="62"/>
      <c r="K545" s="65" t="str" cm="1">
        <f t="array" ref="K545">IF(J545="","",_xlfn.XLOOKUP(J545,Tableau3[[#All],[Préstation Suppl.]],Tableau3[[#All],[ID Supl.]],))</f>
        <v/>
      </c>
    </row>
    <row r="546" spans="7:11">
      <c r="G546" s="61" cm="1">
        <f t="array" ref="G546">INDEX(BD_Prestation_Prix!E:E, MATCH(1, (BD_Prestation_Prix!A:A=F546) * (BD_Prestation_Prix!C:C&lt;=A546) * (BD_Prestation_Prix!C:C=_xlfn.MAXIFS(BD_Prestation_Prix!C:C, BD_Prestation_Prix!A:A, F546, BD_Prestation_Prix!C:C, "&lt;="&amp;A546)), 0))</f>
        <v>0</v>
      </c>
      <c r="J546" s="62"/>
      <c r="K546" s="65" t="str" cm="1">
        <f t="array" ref="K546">IF(J546="","",_xlfn.XLOOKUP(J546,Tableau3[[#All],[Préstation Suppl.]],Tableau3[[#All],[ID Supl.]],))</f>
        <v/>
      </c>
    </row>
    <row r="547" spans="7:11">
      <c r="G547" s="61" cm="1">
        <f t="array" ref="G547">INDEX(BD_Prestation_Prix!E:E, MATCH(1, (BD_Prestation_Prix!A:A=F547) * (BD_Prestation_Prix!C:C&lt;=A547) * (BD_Prestation_Prix!C:C=_xlfn.MAXIFS(BD_Prestation_Prix!C:C, BD_Prestation_Prix!A:A, F547, BD_Prestation_Prix!C:C, "&lt;="&amp;A547)), 0))</f>
        <v>0</v>
      </c>
      <c r="J547" s="62"/>
      <c r="K547" s="65" t="str" cm="1">
        <f t="array" ref="K547">IF(J547="","",_xlfn.XLOOKUP(J547,Tableau3[[#All],[Préstation Suppl.]],Tableau3[[#All],[ID Supl.]],))</f>
        <v/>
      </c>
    </row>
    <row r="548" spans="7:11">
      <c r="G548" s="61" cm="1">
        <f t="array" ref="G548">INDEX(BD_Prestation_Prix!E:E, MATCH(1, (BD_Prestation_Prix!A:A=F548) * (BD_Prestation_Prix!C:C&lt;=A548) * (BD_Prestation_Prix!C:C=_xlfn.MAXIFS(BD_Prestation_Prix!C:C, BD_Prestation_Prix!A:A, F548, BD_Prestation_Prix!C:C, "&lt;="&amp;A548)), 0))</f>
        <v>0</v>
      </c>
      <c r="J548" s="62"/>
      <c r="K548" s="65" t="str" cm="1">
        <f t="array" ref="K548">IF(J548="","",_xlfn.XLOOKUP(J548,Tableau3[[#All],[Préstation Suppl.]],Tableau3[[#All],[ID Supl.]],))</f>
        <v/>
      </c>
    </row>
    <row r="549" spans="7:11">
      <c r="G549" s="61" cm="1">
        <f t="array" ref="G549">INDEX(BD_Prestation_Prix!E:E, MATCH(1, (BD_Prestation_Prix!A:A=F549) * (BD_Prestation_Prix!C:C&lt;=A549) * (BD_Prestation_Prix!C:C=_xlfn.MAXIFS(BD_Prestation_Prix!C:C, BD_Prestation_Prix!A:A, F549, BD_Prestation_Prix!C:C, "&lt;="&amp;A549)), 0))</f>
        <v>0</v>
      </c>
      <c r="J549" s="62"/>
      <c r="K549" s="65" t="str" cm="1">
        <f t="array" ref="K549">IF(J549="","",_xlfn.XLOOKUP(J549,Tableau3[[#All],[Préstation Suppl.]],Tableau3[[#All],[ID Supl.]],))</f>
        <v/>
      </c>
    </row>
    <row r="550" spans="7:11">
      <c r="G550" s="61" cm="1">
        <f t="array" ref="G550">INDEX(BD_Prestation_Prix!E:E, MATCH(1, (BD_Prestation_Prix!A:A=F550) * (BD_Prestation_Prix!C:C&lt;=A550) * (BD_Prestation_Prix!C:C=_xlfn.MAXIFS(BD_Prestation_Prix!C:C, BD_Prestation_Prix!A:A, F550, BD_Prestation_Prix!C:C, "&lt;="&amp;A550)), 0))</f>
        <v>0</v>
      </c>
      <c r="J550" s="62"/>
      <c r="K550" s="65" t="str" cm="1">
        <f t="array" ref="K550">IF(J550="","",_xlfn.XLOOKUP(J550,Tableau3[[#All],[Préstation Suppl.]],Tableau3[[#All],[ID Supl.]],))</f>
        <v/>
      </c>
    </row>
    <row r="551" spans="7:11">
      <c r="G551" s="61" cm="1">
        <f t="array" ref="G551">INDEX(BD_Prestation_Prix!E:E, MATCH(1, (BD_Prestation_Prix!A:A=F551) * (BD_Prestation_Prix!C:C&lt;=A551) * (BD_Prestation_Prix!C:C=_xlfn.MAXIFS(BD_Prestation_Prix!C:C, BD_Prestation_Prix!A:A, F551, BD_Prestation_Prix!C:C, "&lt;="&amp;A551)), 0))</f>
        <v>0</v>
      </c>
      <c r="J551" s="62"/>
      <c r="K551" s="65" t="str" cm="1">
        <f t="array" ref="K551">IF(J551="","",_xlfn.XLOOKUP(J551,Tableau3[[#All],[Préstation Suppl.]],Tableau3[[#All],[ID Supl.]],))</f>
        <v/>
      </c>
    </row>
    <row r="552" spans="7:11">
      <c r="G552" s="61" cm="1">
        <f t="array" ref="G552">INDEX(BD_Prestation_Prix!E:E, MATCH(1, (BD_Prestation_Prix!A:A=F552) * (BD_Prestation_Prix!C:C&lt;=A552) * (BD_Prestation_Prix!C:C=_xlfn.MAXIFS(BD_Prestation_Prix!C:C, BD_Prestation_Prix!A:A, F552, BD_Prestation_Prix!C:C, "&lt;="&amp;A552)), 0))</f>
        <v>0</v>
      </c>
      <c r="J552" s="62"/>
      <c r="K552" s="65" t="str" cm="1">
        <f t="array" ref="K552">IF(J552="","",_xlfn.XLOOKUP(J552,Tableau3[[#All],[Préstation Suppl.]],Tableau3[[#All],[ID Supl.]],))</f>
        <v/>
      </c>
    </row>
    <row r="553" spans="7:11">
      <c r="G553" s="61" cm="1">
        <f t="array" ref="G553">INDEX(BD_Prestation_Prix!E:E, MATCH(1, (BD_Prestation_Prix!A:A=F553) * (BD_Prestation_Prix!C:C&lt;=A553) * (BD_Prestation_Prix!C:C=_xlfn.MAXIFS(BD_Prestation_Prix!C:C, BD_Prestation_Prix!A:A, F553, BD_Prestation_Prix!C:C, "&lt;="&amp;A553)), 0))</f>
        <v>0</v>
      </c>
      <c r="J553" s="62"/>
      <c r="K553" s="65" t="str" cm="1">
        <f t="array" ref="K553">IF(J553="","",_xlfn.XLOOKUP(J553,Tableau3[[#All],[Préstation Suppl.]],Tableau3[[#All],[ID Supl.]],))</f>
        <v/>
      </c>
    </row>
    <row r="554" spans="7:11">
      <c r="G554" s="61" cm="1">
        <f t="array" ref="G554">INDEX(BD_Prestation_Prix!E:E, MATCH(1, (BD_Prestation_Prix!A:A=F554) * (BD_Prestation_Prix!C:C&lt;=A554) * (BD_Prestation_Prix!C:C=_xlfn.MAXIFS(BD_Prestation_Prix!C:C, BD_Prestation_Prix!A:A, F554, BD_Prestation_Prix!C:C, "&lt;="&amp;A554)), 0))</f>
        <v>0</v>
      </c>
      <c r="J554" s="62"/>
      <c r="K554" s="65" t="str" cm="1">
        <f t="array" ref="K554">IF(J554="","",_xlfn.XLOOKUP(J554,Tableau3[[#All],[Préstation Suppl.]],Tableau3[[#All],[ID Supl.]],))</f>
        <v/>
      </c>
    </row>
    <row r="555" spans="7:11">
      <c r="G555" s="61" cm="1">
        <f t="array" ref="G555">INDEX(BD_Prestation_Prix!E:E, MATCH(1, (BD_Prestation_Prix!A:A=F555) * (BD_Prestation_Prix!C:C&lt;=A555) * (BD_Prestation_Prix!C:C=_xlfn.MAXIFS(BD_Prestation_Prix!C:C, BD_Prestation_Prix!A:A, F555, BD_Prestation_Prix!C:C, "&lt;="&amp;A555)), 0))</f>
        <v>0</v>
      </c>
      <c r="J555" s="62"/>
      <c r="K555" s="65" t="str" cm="1">
        <f t="array" ref="K555">IF(J555="","",_xlfn.XLOOKUP(J555,Tableau3[[#All],[Préstation Suppl.]],Tableau3[[#All],[ID Supl.]],))</f>
        <v/>
      </c>
    </row>
    <row r="556" spans="7:11">
      <c r="G556" s="61" cm="1">
        <f t="array" ref="G556">INDEX(BD_Prestation_Prix!E:E, MATCH(1, (BD_Prestation_Prix!A:A=F556) * (BD_Prestation_Prix!C:C&lt;=A556) * (BD_Prestation_Prix!C:C=_xlfn.MAXIFS(BD_Prestation_Prix!C:C, BD_Prestation_Prix!A:A, F556, BD_Prestation_Prix!C:C, "&lt;="&amp;A556)), 0))</f>
        <v>0</v>
      </c>
      <c r="J556" s="62"/>
      <c r="K556" s="65" t="str" cm="1">
        <f t="array" ref="K556">IF(J556="","",_xlfn.XLOOKUP(J556,Tableau3[[#All],[Préstation Suppl.]],Tableau3[[#All],[ID Supl.]],))</f>
        <v/>
      </c>
    </row>
    <row r="557" spans="7:11">
      <c r="G557" s="61" cm="1">
        <f t="array" ref="G557">INDEX(BD_Prestation_Prix!E:E, MATCH(1, (BD_Prestation_Prix!A:A=F557) * (BD_Prestation_Prix!C:C&lt;=A557) * (BD_Prestation_Prix!C:C=_xlfn.MAXIFS(BD_Prestation_Prix!C:C, BD_Prestation_Prix!A:A, F557, BD_Prestation_Prix!C:C, "&lt;="&amp;A557)), 0))</f>
        <v>0</v>
      </c>
      <c r="J557" s="62"/>
      <c r="K557" s="65" t="str" cm="1">
        <f t="array" ref="K557">IF(J557="","",_xlfn.XLOOKUP(J557,Tableau3[[#All],[Préstation Suppl.]],Tableau3[[#All],[ID Supl.]],))</f>
        <v/>
      </c>
    </row>
    <row r="558" spans="7:11">
      <c r="G558" s="61" cm="1">
        <f t="array" ref="G558">INDEX(BD_Prestation_Prix!E:E, MATCH(1, (BD_Prestation_Prix!A:A=F558) * (BD_Prestation_Prix!C:C&lt;=A558) * (BD_Prestation_Prix!C:C=_xlfn.MAXIFS(BD_Prestation_Prix!C:C, BD_Prestation_Prix!A:A, F558, BD_Prestation_Prix!C:C, "&lt;="&amp;A558)), 0))</f>
        <v>0</v>
      </c>
      <c r="J558" s="62"/>
      <c r="K558" s="65" t="str" cm="1">
        <f t="array" ref="K558">IF(J558="","",_xlfn.XLOOKUP(J558,Tableau3[[#All],[Préstation Suppl.]],Tableau3[[#All],[ID Supl.]],))</f>
        <v/>
      </c>
    </row>
    <row r="559" spans="7:11">
      <c r="G559" s="61" cm="1">
        <f t="array" ref="G559">INDEX(BD_Prestation_Prix!E:E, MATCH(1, (BD_Prestation_Prix!A:A=F559) * (BD_Prestation_Prix!C:C&lt;=A559) * (BD_Prestation_Prix!C:C=_xlfn.MAXIFS(BD_Prestation_Prix!C:C, BD_Prestation_Prix!A:A, F559, BD_Prestation_Prix!C:C, "&lt;="&amp;A559)), 0))</f>
        <v>0</v>
      </c>
      <c r="J559" s="62"/>
      <c r="K559" s="65" t="str" cm="1">
        <f t="array" ref="K559">IF(J559="","",_xlfn.XLOOKUP(J559,Tableau3[[#All],[Préstation Suppl.]],Tableau3[[#All],[ID Supl.]],))</f>
        <v/>
      </c>
    </row>
    <row r="560" spans="7:11">
      <c r="G560" s="61" cm="1">
        <f t="array" ref="G560">INDEX(BD_Prestation_Prix!E:E, MATCH(1, (BD_Prestation_Prix!A:A=F560) * (BD_Prestation_Prix!C:C&lt;=A560) * (BD_Prestation_Prix!C:C=_xlfn.MAXIFS(BD_Prestation_Prix!C:C, BD_Prestation_Prix!A:A, F560, BD_Prestation_Prix!C:C, "&lt;="&amp;A560)), 0))</f>
        <v>0</v>
      </c>
      <c r="J560" s="62"/>
      <c r="K560" s="65" t="str" cm="1">
        <f t="array" ref="K560">IF(J560="","",_xlfn.XLOOKUP(J560,Tableau3[[#All],[Préstation Suppl.]],Tableau3[[#All],[ID Supl.]],))</f>
        <v/>
      </c>
    </row>
    <row r="561" spans="7:11">
      <c r="G561" s="61" cm="1">
        <f t="array" ref="G561">INDEX(BD_Prestation_Prix!E:E, MATCH(1, (BD_Prestation_Prix!A:A=F561) * (BD_Prestation_Prix!C:C&lt;=A561) * (BD_Prestation_Prix!C:C=_xlfn.MAXIFS(BD_Prestation_Prix!C:C, BD_Prestation_Prix!A:A, F561, BD_Prestation_Prix!C:C, "&lt;="&amp;A561)), 0))</f>
        <v>0</v>
      </c>
      <c r="J561" s="62"/>
      <c r="K561" s="65" t="str" cm="1">
        <f t="array" ref="K561">IF(J561="","",_xlfn.XLOOKUP(J561,Tableau3[[#All],[Préstation Suppl.]],Tableau3[[#All],[ID Supl.]],))</f>
        <v/>
      </c>
    </row>
    <row r="562" spans="7:11">
      <c r="G562" s="61" cm="1">
        <f t="array" ref="G562">INDEX(BD_Prestation_Prix!E:E, MATCH(1, (BD_Prestation_Prix!A:A=F562) * (BD_Prestation_Prix!C:C&lt;=A562) * (BD_Prestation_Prix!C:C=_xlfn.MAXIFS(BD_Prestation_Prix!C:C, BD_Prestation_Prix!A:A, F562, BD_Prestation_Prix!C:C, "&lt;="&amp;A562)), 0))</f>
        <v>0</v>
      </c>
      <c r="J562" s="62"/>
      <c r="K562" s="65" t="str" cm="1">
        <f t="array" ref="K562">IF(J562="","",_xlfn.XLOOKUP(J562,Tableau3[[#All],[Préstation Suppl.]],Tableau3[[#All],[ID Supl.]],))</f>
        <v/>
      </c>
    </row>
    <row r="563" spans="7:11">
      <c r="G563" s="61" cm="1">
        <f t="array" ref="G563">INDEX(BD_Prestation_Prix!E:E, MATCH(1, (BD_Prestation_Prix!A:A=F563) * (BD_Prestation_Prix!C:C&lt;=A563) * (BD_Prestation_Prix!C:C=_xlfn.MAXIFS(BD_Prestation_Prix!C:C, BD_Prestation_Prix!A:A, F563, BD_Prestation_Prix!C:C, "&lt;="&amp;A563)), 0))</f>
        <v>0</v>
      </c>
      <c r="J563" s="62"/>
      <c r="K563" s="65" t="str" cm="1">
        <f t="array" ref="K563">IF(J563="","",_xlfn.XLOOKUP(J563,Tableau3[[#All],[Préstation Suppl.]],Tableau3[[#All],[ID Supl.]],))</f>
        <v/>
      </c>
    </row>
    <row r="564" spans="7:11">
      <c r="G564" s="61" cm="1">
        <f t="array" ref="G564">INDEX(BD_Prestation_Prix!E:E, MATCH(1, (BD_Prestation_Prix!A:A=F564) * (BD_Prestation_Prix!C:C&lt;=A564) * (BD_Prestation_Prix!C:C=_xlfn.MAXIFS(BD_Prestation_Prix!C:C, BD_Prestation_Prix!A:A, F564, BD_Prestation_Prix!C:C, "&lt;="&amp;A564)), 0))</f>
        <v>0</v>
      </c>
      <c r="J564" s="62"/>
      <c r="K564" s="65" t="str" cm="1">
        <f t="array" ref="K564">IF(J564="","",_xlfn.XLOOKUP(J564,Tableau3[[#All],[Préstation Suppl.]],Tableau3[[#All],[ID Supl.]],))</f>
        <v/>
      </c>
    </row>
    <row r="565" spans="7:11">
      <c r="G565" s="61" cm="1">
        <f t="array" ref="G565">INDEX(BD_Prestation_Prix!E:E, MATCH(1, (BD_Prestation_Prix!A:A=F565) * (BD_Prestation_Prix!C:C&lt;=A565) * (BD_Prestation_Prix!C:C=_xlfn.MAXIFS(BD_Prestation_Prix!C:C, BD_Prestation_Prix!A:A, F565, BD_Prestation_Prix!C:C, "&lt;="&amp;A565)), 0))</f>
        <v>0</v>
      </c>
      <c r="J565" s="62"/>
      <c r="K565" s="65" t="str" cm="1">
        <f t="array" ref="K565">IF(J565="","",_xlfn.XLOOKUP(J565,Tableau3[[#All],[Préstation Suppl.]],Tableau3[[#All],[ID Supl.]],))</f>
        <v/>
      </c>
    </row>
    <row r="566" spans="7:11">
      <c r="G566" s="61" cm="1">
        <f t="array" ref="G566">INDEX(BD_Prestation_Prix!E:E, MATCH(1, (BD_Prestation_Prix!A:A=F566) * (BD_Prestation_Prix!C:C&lt;=A566) * (BD_Prestation_Prix!C:C=_xlfn.MAXIFS(BD_Prestation_Prix!C:C, BD_Prestation_Prix!A:A, F566, BD_Prestation_Prix!C:C, "&lt;="&amp;A566)), 0))</f>
        <v>0</v>
      </c>
      <c r="J566" s="62"/>
      <c r="K566" s="65" t="str" cm="1">
        <f t="array" ref="K566">IF(J566="","",_xlfn.XLOOKUP(J566,Tableau3[[#All],[Préstation Suppl.]],Tableau3[[#All],[ID Supl.]],))</f>
        <v/>
      </c>
    </row>
    <row r="567" spans="7:11">
      <c r="G567" s="61" cm="1">
        <f t="array" ref="G567">INDEX(BD_Prestation_Prix!E:E, MATCH(1, (BD_Prestation_Prix!A:A=F567) * (BD_Prestation_Prix!C:C&lt;=A567) * (BD_Prestation_Prix!C:C=_xlfn.MAXIFS(BD_Prestation_Prix!C:C, BD_Prestation_Prix!A:A, F567, BD_Prestation_Prix!C:C, "&lt;="&amp;A567)), 0))</f>
        <v>0</v>
      </c>
      <c r="J567" s="62"/>
      <c r="K567" s="65" t="str" cm="1">
        <f t="array" ref="K567">IF(J567="","",_xlfn.XLOOKUP(J567,Tableau3[[#All],[Préstation Suppl.]],Tableau3[[#All],[ID Supl.]],))</f>
        <v/>
      </c>
    </row>
    <row r="568" spans="7:11">
      <c r="G568" s="61" cm="1">
        <f t="array" ref="G568">INDEX(BD_Prestation_Prix!E:E, MATCH(1, (BD_Prestation_Prix!A:A=F568) * (BD_Prestation_Prix!C:C&lt;=A568) * (BD_Prestation_Prix!C:C=_xlfn.MAXIFS(BD_Prestation_Prix!C:C, BD_Prestation_Prix!A:A, F568, BD_Prestation_Prix!C:C, "&lt;="&amp;A568)), 0))</f>
        <v>0</v>
      </c>
      <c r="J568" s="62"/>
      <c r="K568" s="65" t="str" cm="1">
        <f t="array" ref="K568">IF(J568="","",_xlfn.XLOOKUP(J568,Tableau3[[#All],[Préstation Suppl.]],Tableau3[[#All],[ID Supl.]],))</f>
        <v/>
      </c>
    </row>
    <row r="569" spans="7:11">
      <c r="G569" s="61" cm="1">
        <f t="array" ref="G569">INDEX(BD_Prestation_Prix!E:E, MATCH(1, (BD_Prestation_Prix!A:A=F569) * (BD_Prestation_Prix!C:C&lt;=A569) * (BD_Prestation_Prix!C:C=_xlfn.MAXIFS(BD_Prestation_Prix!C:C, BD_Prestation_Prix!A:A, F569, BD_Prestation_Prix!C:C, "&lt;="&amp;A569)), 0))</f>
        <v>0</v>
      </c>
      <c r="J569" s="62"/>
      <c r="K569" s="65" t="str" cm="1">
        <f t="array" ref="K569">IF(J569="","",_xlfn.XLOOKUP(J569,Tableau3[[#All],[Préstation Suppl.]],Tableau3[[#All],[ID Supl.]],))</f>
        <v/>
      </c>
    </row>
    <row r="570" spans="7:11">
      <c r="G570" s="61" cm="1">
        <f t="array" ref="G570">INDEX(BD_Prestation_Prix!E:E, MATCH(1, (BD_Prestation_Prix!A:A=F570) * (BD_Prestation_Prix!C:C&lt;=A570) * (BD_Prestation_Prix!C:C=_xlfn.MAXIFS(BD_Prestation_Prix!C:C, BD_Prestation_Prix!A:A, F570, BD_Prestation_Prix!C:C, "&lt;="&amp;A570)), 0))</f>
        <v>0</v>
      </c>
      <c r="J570" s="62"/>
      <c r="K570" s="65" t="str" cm="1">
        <f t="array" ref="K570">IF(J570="","",_xlfn.XLOOKUP(J570,Tableau3[[#All],[Préstation Suppl.]],Tableau3[[#All],[ID Supl.]],))</f>
        <v/>
      </c>
    </row>
    <row r="571" spans="7:11">
      <c r="G571" s="61" cm="1">
        <f t="array" ref="G571">INDEX(BD_Prestation_Prix!E:E, MATCH(1, (BD_Prestation_Prix!A:A=F571) * (BD_Prestation_Prix!C:C&lt;=A571) * (BD_Prestation_Prix!C:C=_xlfn.MAXIFS(BD_Prestation_Prix!C:C, BD_Prestation_Prix!A:A, F571, BD_Prestation_Prix!C:C, "&lt;="&amp;A571)), 0))</f>
        <v>0</v>
      </c>
      <c r="J571" s="62"/>
      <c r="K571" s="65" t="str" cm="1">
        <f t="array" ref="K571">IF(J571="","",_xlfn.XLOOKUP(J571,Tableau3[[#All],[Préstation Suppl.]],Tableau3[[#All],[ID Supl.]],))</f>
        <v/>
      </c>
    </row>
    <row r="572" spans="7:11">
      <c r="G572" s="61" cm="1">
        <f t="array" ref="G572">INDEX(BD_Prestation_Prix!E:E, MATCH(1, (BD_Prestation_Prix!A:A=F572) * (BD_Prestation_Prix!C:C&lt;=A572) * (BD_Prestation_Prix!C:C=_xlfn.MAXIFS(BD_Prestation_Prix!C:C, BD_Prestation_Prix!A:A, F572, BD_Prestation_Prix!C:C, "&lt;="&amp;A572)), 0))</f>
        <v>0</v>
      </c>
      <c r="J572" s="62"/>
      <c r="K572" s="65" t="str" cm="1">
        <f t="array" ref="K572">IF(J572="","",_xlfn.XLOOKUP(J572,Tableau3[[#All],[Préstation Suppl.]],Tableau3[[#All],[ID Supl.]],))</f>
        <v/>
      </c>
    </row>
    <row r="573" spans="7:11">
      <c r="G573" s="61" cm="1">
        <f t="array" ref="G573">INDEX(BD_Prestation_Prix!E:E, MATCH(1, (BD_Prestation_Prix!A:A=F573) * (BD_Prestation_Prix!C:C&lt;=A573) * (BD_Prestation_Prix!C:C=_xlfn.MAXIFS(BD_Prestation_Prix!C:C, BD_Prestation_Prix!A:A, F573, BD_Prestation_Prix!C:C, "&lt;="&amp;A573)), 0))</f>
        <v>0</v>
      </c>
      <c r="J573" s="62"/>
      <c r="K573" s="65" t="str" cm="1">
        <f t="array" ref="K573">IF(J573="","",_xlfn.XLOOKUP(J573,Tableau3[[#All],[Préstation Suppl.]],Tableau3[[#All],[ID Supl.]],))</f>
        <v/>
      </c>
    </row>
    <row r="574" spans="7:11">
      <c r="G574" s="61" cm="1">
        <f t="array" ref="G574">INDEX(BD_Prestation_Prix!E:E, MATCH(1, (BD_Prestation_Prix!A:A=F574) * (BD_Prestation_Prix!C:C&lt;=A574) * (BD_Prestation_Prix!C:C=_xlfn.MAXIFS(BD_Prestation_Prix!C:C, BD_Prestation_Prix!A:A, F574, BD_Prestation_Prix!C:C, "&lt;="&amp;A574)), 0))</f>
        <v>0</v>
      </c>
      <c r="J574" s="62"/>
      <c r="K574" s="65" t="str" cm="1">
        <f t="array" ref="K574">IF(J574="","",_xlfn.XLOOKUP(J574,Tableau3[[#All],[Préstation Suppl.]],Tableau3[[#All],[ID Supl.]],))</f>
        <v/>
      </c>
    </row>
    <row r="575" spans="7:11">
      <c r="G575" s="61" cm="1">
        <f t="array" ref="G575">INDEX(BD_Prestation_Prix!E:E, MATCH(1, (BD_Prestation_Prix!A:A=F575) * (BD_Prestation_Prix!C:C&lt;=A575) * (BD_Prestation_Prix!C:C=_xlfn.MAXIFS(BD_Prestation_Prix!C:C, BD_Prestation_Prix!A:A, F575, BD_Prestation_Prix!C:C, "&lt;="&amp;A575)), 0))</f>
        <v>0</v>
      </c>
      <c r="J575" s="62"/>
      <c r="K575" s="65" t="str" cm="1">
        <f t="array" ref="K575">IF(J575="","",_xlfn.XLOOKUP(J575,Tableau3[[#All],[Préstation Suppl.]],Tableau3[[#All],[ID Supl.]],))</f>
        <v/>
      </c>
    </row>
    <row r="576" spans="7:11">
      <c r="G576" s="61" cm="1">
        <f t="array" ref="G576">INDEX(BD_Prestation_Prix!E:E, MATCH(1, (BD_Prestation_Prix!A:A=F576) * (BD_Prestation_Prix!C:C&lt;=A576) * (BD_Prestation_Prix!C:C=_xlfn.MAXIFS(BD_Prestation_Prix!C:C, BD_Prestation_Prix!A:A, F576, BD_Prestation_Prix!C:C, "&lt;="&amp;A576)), 0))</f>
        <v>0</v>
      </c>
      <c r="J576" s="62"/>
      <c r="K576" s="65" t="str" cm="1">
        <f t="array" ref="K576">IF(J576="","",_xlfn.XLOOKUP(J576,Tableau3[[#All],[Préstation Suppl.]],Tableau3[[#All],[ID Supl.]],))</f>
        <v/>
      </c>
    </row>
    <row r="577" spans="7:11">
      <c r="G577" s="61" cm="1">
        <f t="array" ref="G577">INDEX(BD_Prestation_Prix!E:E, MATCH(1, (BD_Prestation_Prix!A:A=F577) * (BD_Prestation_Prix!C:C&lt;=A577) * (BD_Prestation_Prix!C:C=_xlfn.MAXIFS(BD_Prestation_Prix!C:C, BD_Prestation_Prix!A:A, F577, BD_Prestation_Prix!C:C, "&lt;="&amp;A577)), 0))</f>
        <v>0</v>
      </c>
      <c r="J577" s="62"/>
      <c r="K577" s="65" t="str" cm="1">
        <f t="array" ref="K577">IF(J577="","",_xlfn.XLOOKUP(J577,Tableau3[[#All],[Préstation Suppl.]],Tableau3[[#All],[ID Supl.]],))</f>
        <v/>
      </c>
    </row>
    <row r="578" spans="7:11">
      <c r="G578" s="61" cm="1">
        <f t="array" ref="G578">INDEX(BD_Prestation_Prix!E:E, MATCH(1, (BD_Prestation_Prix!A:A=F578) * (BD_Prestation_Prix!C:C&lt;=A578) * (BD_Prestation_Prix!C:C=_xlfn.MAXIFS(BD_Prestation_Prix!C:C, BD_Prestation_Prix!A:A, F578, BD_Prestation_Prix!C:C, "&lt;="&amp;A578)), 0))</f>
        <v>0</v>
      </c>
      <c r="J578" s="62"/>
      <c r="K578" s="65" t="str" cm="1">
        <f t="array" ref="K578">IF(J578="","",_xlfn.XLOOKUP(J578,Tableau3[[#All],[Préstation Suppl.]],Tableau3[[#All],[ID Supl.]],))</f>
        <v/>
      </c>
    </row>
    <row r="579" spans="7:11">
      <c r="G579" s="61" cm="1">
        <f t="array" ref="G579">INDEX(BD_Prestation_Prix!E:E, MATCH(1, (BD_Prestation_Prix!A:A=F579) * (BD_Prestation_Prix!C:C&lt;=A579) * (BD_Prestation_Prix!C:C=_xlfn.MAXIFS(BD_Prestation_Prix!C:C, BD_Prestation_Prix!A:A, F579, BD_Prestation_Prix!C:C, "&lt;="&amp;A579)), 0))</f>
        <v>0</v>
      </c>
      <c r="J579" s="62"/>
      <c r="K579" s="65" t="str" cm="1">
        <f t="array" ref="K579">IF(J579="","",_xlfn.XLOOKUP(J579,Tableau3[[#All],[Préstation Suppl.]],Tableau3[[#All],[ID Supl.]],))</f>
        <v/>
      </c>
    </row>
    <row r="580" spans="7:11">
      <c r="G580" s="61" cm="1">
        <f t="array" ref="G580">INDEX(BD_Prestation_Prix!E:E, MATCH(1, (BD_Prestation_Prix!A:A=F580) * (BD_Prestation_Prix!C:C&lt;=A580) * (BD_Prestation_Prix!C:C=_xlfn.MAXIFS(BD_Prestation_Prix!C:C, BD_Prestation_Prix!A:A, F580, BD_Prestation_Prix!C:C, "&lt;="&amp;A580)), 0))</f>
        <v>0</v>
      </c>
      <c r="J580" s="62"/>
      <c r="K580" s="65" t="str" cm="1">
        <f t="array" ref="K580">IF(J580="","",_xlfn.XLOOKUP(J580,Tableau3[[#All],[Préstation Suppl.]],Tableau3[[#All],[ID Supl.]],))</f>
        <v/>
      </c>
    </row>
    <row r="581" spans="7:11">
      <c r="G581" s="61" cm="1">
        <f t="array" ref="G581">INDEX(BD_Prestation_Prix!E:E, MATCH(1, (BD_Prestation_Prix!A:A=F581) * (BD_Prestation_Prix!C:C&lt;=A581) * (BD_Prestation_Prix!C:C=_xlfn.MAXIFS(BD_Prestation_Prix!C:C, BD_Prestation_Prix!A:A, F581, BD_Prestation_Prix!C:C, "&lt;="&amp;A581)), 0))</f>
        <v>0</v>
      </c>
      <c r="J581" s="62"/>
      <c r="K581" s="65" t="str" cm="1">
        <f t="array" ref="K581">IF(J581="","",_xlfn.XLOOKUP(J581,Tableau3[[#All],[Préstation Suppl.]],Tableau3[[#All],[ID Supl.]],))</f>
        <v/>
      </c>
    </row>
    <row r="582" spans="7:11">
      <c r="G582" s="61" cm="1">
        <f t="array" ref="G582">INDEX(BD_Prestation_Prix!E:E, MATCH(1, (BD_Prestation_Prix!A:A=F582) * (BD_Prestation_Prix!C:C&lt;=A582) * (BD_Prestation_Prix!C:C=_xlfn.MAXIFS(BD_Prestation_Prix!C:C, BD_Prestation_Prix!A:A, F582, BD_Prestation_Prix!C:C, "&lt;="&amp;A582)), 0))</f>
        <v>0</v>
      </c>
      <c r="J582" s="62"/>
      <c r="K582" s="65" t="str" cm="1">
        <f t="array" ref="K582">IF(J582="","",_xlfn.XLOOKUP(J582,Tableau3[[#All],[Préstation Suppl.]],Tableau3[[#All],[ID Supl.]],))</f>
        <v/>
      </c>
    </row>
    <row r="583" spans="7:11">
      <c r="G583" s="61" cm="1">
        <f t="array" ref="G583">INDEX(BD_Prestation_Prix!E:E, MATCH(1, (BD_Prestation_Prix!A:A=F583) * (BD_Prestation_Prix!C:C&lt;=A583) * (BD_Prestation_Prix!C:C=_xlfn.MAXIFS(BD_Prestation_Prix!C:C, BD_Prestation_Prix!A:A, F583, BD_Prestation_Prix!C:C, "&lt;="&amp;A583)), 0))</f>
        <v>0</v>
      </c>
      <c r="J583" s="62"/>
      <c r="K583" s="65" t="str" cm="1">
        <f t="array" ref="K583">IF(J583="","",_xlfn.XLOOKUP(J583,Tableau3[[#All],[Préstation Suppl.]],Tableau3[[#All],[ID Supl.]],))</f>
        <v/>
      </c>
    </row>
    <row r="584" spans="7:11">
      <c r="G584" s="61" cm="1">
        <f t="array" ref="G584">INDEX(BD_Prestation_Prix!E:E, MATCH(1, (BD_Prestation_Prix!A:A=F584) * (BD_Prestation_Prix!C:C&lt;=A584) * (BD_Prestation_Prix!C:C=_xlfn.MAXIFS(BD_Prestation_Prix!C:C, BD_Prestation_Prix!A:A, F584, BD_Prestation_Prix!C:C, "&lt;="&amp;A584)), 0))</f>
        <v>0</v>
      </c>
      <c r="J584" s="62"/>
      <c r="K584" s="65" t="str" cm="1">
        <f t="array" ref="K584">IF(J584="","",_xlfn.XLOOKUP(J584,Tableau3[[#All],[Préstation Suppl.]],Tableau3[[#All],[ID Supl.]],))</f>
        <v/>
      </c>
    </row>
    <row r="585" spans="7:11">
      <c r="G585" s="61" cm="1">
        <f t="array" ref="G585">INDEX(BD_Prestation_Prix!E:E, MATCH(1, (BD_Prestation_Prix!A:A=F585) * (BD_Prestation_Prix!C:C&lt;=A585) * (BD_Prestation_Prix!C:C=_xlfn.MAXIFS(BD_Prestation_Prix!C:C, BD_Prestation_Prix!A:A, F585, BD_Prestation_Prix!C:C, "&lt;="&amp;A585)), 0))</f>
        <v>0</v>
      </c>
      <c r="J585" s="62"/>
      <c r="K585" s="65" t="str" cm="1">
        <f t="array" ref="K585">IF(J585="","",_xlfn.XLOOKUP(J585,Tableau3[[#All],[Préstation Suppl.]],Tableau3[[#All],[ID Supl.]],))</f>
        <v/>
      </c>
    </row>
    <row r="586" spans="7:11">
      <c r="G586" s="61" cm="1">
        <f t="array" ref="G586">INDEX(BD_Prestation_Prix!E:E, MATCH(1, (BD_Prestation_Prix!A:A=F586) * (BD_Prestation_Prix!C:C&lt;=A586) * (BD_Prestation_Prix!C:C=_xlfn.MAXIFS(BD_Prestation_Prix!C:C, BD_Prestation_Prix!A:A, F586, BD_Prestation_Prix!C:C, "&lt;="&amp;A586)), 0))</f>
        <v>0</v>
      </c>
      <c r="J586" s="62"/>
      <c r="K586" s="65" t="str" cm="1">
        <f t="array" ref="K586">IF(J586="","",_xlfn.XLOOKUP(J586,Tableau3[[#All],[Préstation Suppl.]],Tableau3[[#All],[ID Supl.]],))</f>
        <v/>
      </c>
    </row>
    <row r="587" spans="7:11">
      <c r="G587" s="61" cm="1">
        <f t="array" ref="G587">INDEX(BD_Prestation_Prix!E:E, MATCH(1, (BD_Prestation_Prix!A:A=F587) * (BD_Prestation_Prix!C:C&lt;=A587) * (BD_Prestation_Prix!C:C=_xlfn.MAXIFS(BD_Prestation_Prix!C:C, BD_Prestation_Prix!A:A, F587, BD_Prestation_Prix!C:C, "&lt;="&amp;A587)), 0))</f>
        <v>0</v>
      </c>
      <c r="J587" s="62"/>
      <c r="K587" s="65" t="str" cm="1">
        <f t="array" ref="K587">IF(J587="","",_xlfn.XLOOKUP(J587,Tableau3[[#All],[Préstation Suppl.]],Tableau3[[#All],[ID Supl.]],))</f>
        <v/>
      </c>
    </row>
    <row r="588" spans="7:11">
      <c r="G588" s="61" cm="1">
        <f t="array" ref="G588">INDEX(BD_Prestation_Prix!E:E, MATCH(1, (BD_Prestation_Prix!A:A=F588) * (BD_Prestation_Prix!C:C&lt;=A588) * (BD_Prestation_Prix!C:C=_xlfn.MAXIFS(BD_Prestation_Prix!C:C, BD_Prestation_Prix!A:A, F588, BD_Prestation_Prix!C:C, "&lt;="&amp;A588)), 0))</f>
        <v>0</v>
      </c>
      <c r="J588" s="62"/>
      <c r="K588" s="65" t="str" cm="1">
        <f t="array" ref="K588">IF(J588="","",_xlfn.XLOOKUP(J588,Tableau3[[#All],[Préstation Suppl.]],Tableau3[[#All],[ID Supl.]],))</f>
        <v/>
      </c>
    </row>
    <row r="589" spans="7:11">
      <c r="G589" s="61" cm="1">
        <f t="array" ref="G589">INDEX(BD_Prestation_Prix!E:E, MATCH(1, (BD_Prestation_Prix!A:A=F589) * (BD_Prestation_Prix!C:C&lt;=A589) * (BD_Prestation_Prix!C:C=_xlfn.MAXIFS(BD_Prestation_Prix!C:C, BD_Prestation_Prix!A:A, F589, BD_Prestation_Prix!C:C, "&lt;="&amp;A589)), 0))</f>
        <v>0</v>
      </c>
      <c r="J589" s="62"/>
      <c r="K589" s="65" t="str" cm="1">
        <f t="array" ref="K589">IF(J589="","",_xlfn.XLOOKUP(J589,Tableau3[[#All],[Préstation Suppl.]],Tableau3[[#All],[ID Supl.]],))</f>
        <v/>
      </c>
    </row>
    <row r="590" spans="7:11">
      <c r="G590" s="61" cm="1">
        <f t="array" ref="G590">INDEX(BD_Prestation_Prix!E:E, MATCH(1, (BD_Prestation_Prix!A:A=F590) * (BD_Prestation_Prix!C:C&lt;=A590) * (BD_Prestation_Prix!C:C=_xlfn.MAXIFS(BD_Prestation_Prix!C:C, BD_Prestation_Prix!A:A, F590, BD_Prestation_Prix!C:C, "&lt;="&amp;A590)), 0))</f>
        <v>0</v>
      </c>
      <c r="J590" s="62"/>
      <c r="K590" s="65" t="str" cm="1">
        <f t="array" ref="K590">IF(J590="","",_xlfn.XLOOKUP(J590,Tableau3[[#All],[Préstation Suppl.]],Tableau3[[#All],[ID Supl.]],))</f>
        <v/>
      </c>
    </row>
    <row r="591" spans="7:11">
      <c r="G591" s="61" cm="1">
        <f t="array" ref="G591">INDEX(BD_Prestation_Prix!E:E, MATCH(1, (BD_Prestation_Prix!A:A=F591) * (BD_Prestation_Prix!C:C&lt;=A591) * (BD_Prestation_Prix!C:C=_xlfn.MAXIFS(BD_Prestation_Prix!C:C, BD_Prestation_Prix!A:A, F591, BD_Prestation_Prix!C:C, "&lt;="&amp;A591)), 0))</f>
        <v>0</v>
      </c>
      <c r="J591" s="62"/>
      <c r="K591" s="65" t="str" cm="1">
        <f t="array" ref="K591">IF(J591="","",_xlfn.XLOOKUP(J591,Tableau3[[#All],[Préstation Suppl.]],Tableau3[[#All],[ID Supl.]],))</f>
        <v/>
      </c>
    </row>
    <row r="592" spans="7:11">
      <c r="G592" s="61" cm="1">
        <f t="array" ref="G592">INDEX(BD_Prestation_Prix!E:E, MATCH(1, (BD_Prestation_Prix!A:A=F592) * (BD_Prestation_Prix!C:C&lt;=A592) * (BD_Prestation_Prix!C:C=_xlfn.MAXIFS(BD_Prestation_Prix!C:C, BD_Prestation_Prix!A:A, F592, BD_Prestation_Prix!C:C, "&lt;="&amp;A592)), 0))</f>
        <v>0</v>
      </c>
      <c r="J592" s="62"/>
      <c r="K592" s="65" t="str" cm="1">
        <f t="array" ref="K592">IF(J592="","",_xlfn.XLOOKUP(J592,Tableau3[[#All],[Préstation Suppl.]],Tableau3[[#All],[ID Supl.]],))</f>
        <v/>
      </c>
    </row>
    <row r="593" spans="7:11">
      <c r="G593" s="61" cm="1">
        <f t="array" ref="G593">INDEX(BD_Prestation_Prix!E:E, MATCH(1, (BD_Prestation_Prix!A:A=F593) * (BD_Prestation_Prix!C:C&lt;=A593) * (BD_Prestation_Prix!C:C=_xlfn.MAXIFS(BD_Prestation_Prix!C:C, BD_Prestation_Prix!A:A, F593, BD_Prestation_Prix!C:C, "&lt;="&amp;A593)), 0))</f>
        <v>0</v>
      </c>
      <c r="J593" s="62"/>
      <c r="K593" s="65" t="str" cm="1">
        <f t="array" ref="K593">IF(J593="","",_xlfn.XLOOKUP(J593,Tableau3[[#All],[Préstation Suppl.]],Tableau3[[#All],[ID Supl.]],))</f>
        <v/>
      </c>
    </row>
    <row r="594" spans="7:11">
      <c r="G594" s="61" cm="1">
        <f t="array" ref="G594">INDEX(BD_Prestation_Prix!E:E, MATCH(1, (BD_Prestation_Prix!A:A=F594) * (BD_Prestation_Prix!C:C&lt;=A594) * (BD_Prestation_Prix!C:C=_xlfn.MAXIFS(BD_Prestation_Prix!C:C, BD_Prestation_Prix!A:A, F594, BD_Prestation_Prix!C:C, "&lt;="&amp;A594)), 0))</f>
        <v>0</v>
      </c>
      <c r="J594" s="62"/>
      <c r="K594" s="65" t="str" cm="1">
        <f t="array" ref="K594">IF(J594="","",_xlfn.XLOOKUP(J594,Tableau3[[#All],[Préstation Suppl.]],Tableau3[[#All],[ID Supl.]],))</f>
        <v/>
      </c>
    </row>
    <row r="595" spans="7:11">
      <c r="G595" s="61" cm="1">
        <f t="array" ref="G595">INDEX(BD_Prestation_Prix!E:E, MATCH(1, (BD_Prestation_Prix!A:A=F595) * (BD_Prestation_Prix!C:C&lt;=A595) * (BD_Prestation_Prix!C:C=_xlfn.MAXIFS(BD_Prestation_Prix!C:C, BD_Prestation_Prix!A:A, F595, BD_Prestation_Prix!C:C, "&lt;="&amp;A595)), 0))</f>
        <v>0</v>
      </c>
      <c r="J595" s="62"/>
      <c r="K595" s="65" t="str" cm="1">
        <f t="array" ref="K595">IF(J595="","",_xlfn.XLOOKUP(J595,Tableau3[[#All],[Préstation Suppl.]],Tableau3[[#All],[ID Supl.]],))</f>
        <v/>
      </c>
    </row>
    <row r="596" spans="7:11">
      <c r="G596" s="61" cm="1">
        <f t="array" ref="G596">INDEX(BD_Prestation_Prix!E:E, MATCH(1, (BD_Prestation_Prix!A:A=F596) * (BD_Prestation_Prix!C:C&lt;=A596) * (BD_Prestation_Prix!C:C=_xlfn.MAXIFS(BD_Prestation_Prix!C:C, BD_Prestation_Prix!A:A, F596, BD_Prestation_Prix!C:C, "&lt;="&amp;A596)), 0))</f>
        <v>0</v>
      </c>
      <c r="J596" s="62"/>
      <c r="K596" s="65" t="str" cm="1">
        <f t="array" ref="K596">IF(J596="","",_xlfn.XLOOKUP(J596,Tableau3[[#All],[Préstation Suppl.]],Tableau3[[#All],[ID Supl.]],))</f>
        <v/>
      </c>
    </row>
    <row r="597" spans="7:11">
      <c r="G597" s="61" cm="1">
        <f t="array" ref="G597">INDEX(BD_Prestation_Prix!E:E, MATCH(1, (BD_Prestation_Prix!A:A=F597) * (BD_Prestation_Prix!C:C&lt;=A597) * (BD_Prestation_Prix!C:C=_xlfn.MAXIFS(BD_Prestation_Prix!C:C, BD_Prestation_Prix!A:A, F597, BD_Prestation_Prix!C:C, "&lt;="&amp;A597)), 0))</f>
        <v>0</v>
      </c>
      <c r="J597" s="62"/>
      <c r="K597" s="65" t="str" cm="1">
        <f t="array" ref="K597">IF(J597="","",_xlfn.XLOOKUP(J597,Tableau3[[#All],[Préstation Suppl.]],Tableau3[[#All],[ID Supl.]],))</f>
        <v/>
      </c>
    </row>
    <row r="598" spans="7:11">
      <c r="G598" s="61" cm="1">
        <f t="array" ref="G598">INDEX(BD_Prestation_Prix!E:E, MATCH(1, (BD_Prestation_Prix!A:A=F598) * (BD_Prestation_Prix!C:C&lt;=A598) * (BD_Prestation_Prix!C:C=_xlfn.MAXIFS(BD_Prestation_Prix!C:C, BD_Prestation_Prix!A:A, F598, BD_Prestation_Prix!C:C, "&lt;="&amp;A598)), 0))</f>
        <v>0</v>
      </c>
      <c r="J598" s="62"/>
      <c r="K598" s="65" t="str" cm="1">
        <f t="array" ref="K598">IF(J598="","",_xlfn.XLOOKUP(J598,Tableau3[[#All],[Préstation Suppl.]],Tableau3[[#All],[ID Supl.]],))</f>
        <v/>
      </c>
    </row>
    <row r="599" spans="7:11">
      <c r="G599" s="61" cm="1">
        <f t="array" ref="G599">INDEX(BD_Prestation_Prix!E:E, MATCH(1, (BD_Prestation_Prix!A:A=F599) * (BD_Prestation_Prix!C:C&lt;=A599) * (BD_Prestation_Prix!C:C=_xlfn.MAXIFS(BD_Prestation_Prix!C:C, BD_Prestation_Prix!A:A, F599, BD_Prestation_Prix!C:C, "&lt;="&amp;A599)), 0))</f>
        <v>0</v>
      </c>
      <c r="J599" s="62"/>
      <c r="K599" s="65" t="str" cm="1">
        <f t="array" ref="K599">IF(J599="","",_xlfn.XLOOKUP(J599,Tableau3[[#All],[Préstation Suppl.]],Tableau3[[#All],[ID Supl.]],))</f>
        <v/>
      </c>
    </row>
    <row r="600" spans="7:11">
      <c r="G600" s="61" cm="1">
        <f t="array" ref="G600">INDEX(BD_Prestation_Prix!E:E, MATCH(1, (BD_Prestation_Prix!A:A=F600) * (BD_Prestation_Prix!C:C&lt;=A600) * (BD_Prestation_Prix!C:C=_xlfn.MAXIFS(BD_Prestation_Prix!C:C, BD_Prestation_Prix!A:A, F600, BD_Prestation_Prix!C:C, "&lt;="&amp;A600)), 0))</f>
        <v>0</v>
      </c>
      <c r="J600" s="62"/>
      <c r="K600" s="65" t="str" cm="1">
        <f t="array" ref="K600">IF(J600="","",_xlfn.XLOOKUP(J600,Tableau3[[#All],[Préstation Suppl.]],Tableau3[[#All],[ID Supl.]],))</f>
        <v/>
      </c>
    </row>
    <row r="601" spans="7:11">
      <c r="G601" s="61" cm="1">
        <f t="array" ref="G601">INDEX(BD_Prestation_Prix!E:E, MATCH(1, (BD_Prestation_Prix!A:A=F601) * (BD_Prestation_Prix!C:C&lt;=A601) * (BD_Prestation_Prix!C:C=_xlfn.MAXIFS(BD_Prestation_Prix!C:C, BD_Prestation_Prix!A:A, F601, BD_Prestation_Prix!C:C, "&lt;="&amp;A601)), 0))</f>
        <v>0</v>
      </c>
      <c r="J601" s="62"/>
      <c r="K601" s="65" t="str" cm="1">
        <f t="array" ref="K601">IF(J601="","",_xlfn.XLOOKUP(J601,Tableau3[[#All],[Préstation Suppl.]],Tableau3[[#All],[ID Supl.]],))</f>
        <v/>
      </c>
    </row>
  </sheetData>
  <sheetProtection sheet="1" objects="1" scenarios="1"/>
  <sortState xmlns:xlrd2="http://schemas.microsoft.com/office/spreadsheetml/2017/richdata2" ref="A2:Q150">
    <sortCondition ref="A2:A150"/>
  </sortState>
  <phoneticPr fontId="3" type="noConversion"/>
  <dataValidations count="2">
    <dataValidation type="list" allowBlank="1" showInputMessage="1" showErrorMessage="1" sqref="Q601" xr:uid="{679DA9BE-ADAA-1344-9C19-C8FEF0C5697A}">
      <formula1>"Cash,Chèque,Virement,Bon,               "</formula1>
    </dataValidation>
    <dataValidation type="list" allowBlank="1" showInputMessage="1" showErrorMessage="1" sqref="Q2:Q600" xr:uid="{8E160682-41C7-5848-9BC4-DA74F0F3C554}">
      <formula1>"Cash, Chèque, Virement, Bon, Gratuit"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160B936C-91C2-6A40-8207-8ED46E830CA3}">
          <x14:formula1>
            <xm:f>'BD Clients'!$B$21:$B$80</xm:f>
          </x14:formula1>
          <xm:sqref>C150</xm:sqref>
        </x14:dataValidation>
        <x14:dataValidation type="list" allowBlank="1" showInputMessage="1" showErrorMessage="1" xr:uid="{5A16A277-A3D2-F54E-A793-8EEF59EADDF0}">
          <x14:formula1>
            <xm:f>'BD Clients'!$B:$B</xm:f>
          </x14:formula1>
          <xm:sqref>C2:C149</xm:sqref>
        </x14:dataValidation>
        <x14:dataValidation type="list" allowBlank="1" showInputMessage="1" showErrorMessage="1" xr:uid="{1CEB8A41-EF32-DA4B-9561-B12C61AD39C9}">
          <x14:formula1>
            <xm:f>BD_Prestation_Prix!$B:$B</xm:f>
          </x14:formula1>
          <xm:sqref>E2:E600</xm:sqref>
        </x14:dataValidation>
        <x14:dataValidation type="list" allowBlank="1" showInputMessage="1" showErrorMessage="1" xr:uid="{13806442-2674-4046-9C13-61513BDA8ED9}">
          <x14:formula1>
            <xm:f>BD_Prestation_Prix!$H:$H</xm:f>
          </x14:formula1>
          <xm:sqref>J2:J601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D4D8C-E3CC-8E4F-A642-DE593975BEBD}">
  <sheetPr codeName="Feuil7">
    <tabColor rgb="FFE1FFC4"/>
  </sheetPr>
  <dimension ref="A1:K149"/>
  <sheetViews>
    <sheetView showZeros="0" zoomScale="120" zoomScaleNormal="120" workbookViewId="0">
      <pane ySplit="1" topLeftCell="A2" activePane="bottomLeft" state="frozen"/>
      <selection pane="bottomLeft" activeCell="B22" sqref="B22"/>
    </sheetView>
  </sheetViews>
  <sheetFormatPr baseColWidth="10" defaultRowHeight="11"/>
  <cols>
    <col min="1" max="1" width="17.5" style="48" customWidth="1"/>
    <col min="2" max="2" width="65.75" style="44" customWidth="1"/>
    <col min="3" max="3" width="29.5" style="49" customWidth="1"/>
    <col min="4" max="4" width="28.5" style="45" customWidth="1"/>
    <col min="5" max="5" width="15.5" style="50" customWidth="1"/>
    <col min="6" max="6" width="6.5" style="3" customWidth="1"/>
    <col min="7" max="7" width="16.75" style="51" customWidth="1"/>
    <col min="8" max="8" width="30.5" style="44" customWidth="1"/>
    <col min="9" max="9" width="26" style="52" customWidth="1"/>
    <col min="10" max="10" width="27.5" style="46" customWidth="1"/>
    <col min="11" max="11" width="16.5" style="53" customWidth="1"/>
    <col min="12" max="16384" width="10.75" style="4"/>
  </cols>
  <sheetData>
    <row r="1" spans="1:11" s="17" customFormat="1" ht="28" customHeight="1">
      <c r="A1" s="37" t="s">
        <v>42</v>
      </c>
      <c r="B1" s="32" t="s">
        <v>6</v>
      </c>
      <c r="C1" s="33" t="s">
        <v>38</v>
      </c>
      <c r="D1" s="34" t="s">
        <v>39</v>
      </c>
      <c r="E1" s="35" t="s">
        <v>7</v>
      </c>
      <c r="F1" s="36"/>
      <c r="G1" s="24" t="s">
        <v>41</v>
      </c>
      <c r="H1" s="18" t="s">
        <v>40</v>
      </c>
      <c r="I1" s="25" t="s">
        <v>38</v>
      </c>
      <c r="J1" s="19" t="s">
        <v>39</v>
      </c>
      <c r="K1" s="26" t="s">
        <v>7</v>
      </c>
    </row>
    <row r="2" spans="1:11" ht="11" customHeight="1">
      <c r="A2" s="47" t="s">
        <v>77</v>
      </c>
      <c r="B2" s="63" t="s">
        <v>15</v>
      </c>
      <c r="C2" s="49">
        <v>46023</v>
      </c>
      <c r="D2" s="54" t="str" cm="1">
        <f t="array" ref="D2">IFERROR(MIN(_xlfn._xlws.FILTER($C$2:$C$99,($A$2:$A$99=A2)*($C$2:$C$99&gt;C2)*($C$2:$C$99&lt;&gt;""),""))-1,"")</f>
        <v/>
      </c>
      <c r="E2" s="50">
        <v>40</v>
      </c>
      <c r="G2" s="51" t="s">
        <v>70</v>
      </c>
      <c r="H2" s="63" t="s">
        <v>21</v>
      </c>
      <c r="I2" s="52">
        <v>46023</v>
      </c>
      <c r="J2" s="54" t="str" cm="1">
        <f t="array" ref="J2">IFERROR(MIN(_xlfn._xlws.FILTER($I$2:$I$99,($G$2:$G$99=G2)*($I$2:$I$99&gt;I2)*($I$2:$I$99&lt;&gt;""),""))-1,"")</f>
        <v/>
      </c>
      <c r="K2" s="53">
        <v>3</v>
      </c>
    </row>
    <row r="3" spans="1:11" ht="11" customHeight="1">
      <c r="A3" s="47" t="s">
        <v>76</v>
      </c>
      <c r="B3" s="63" t="s">
        <v>17</v>
      </c>
      <c r="C3" s="49">
        <v>46023</v>
      </c>
      <c r="D3" s="54" t="str" cm="1">
        <f t="array" ref="D3">IFERROR(MIN(_xlfn._xlws.FILTER($C$2:$C$99,($A$2:$A$99=A3)*($C$2:$C$99&gt;C3)*($C$2:$C$99&lt;&gt;""),""))-1,"")</f>
        <v/>
      </c>
      <c r="E3" s="50">
        <v>50</v>
      </c>
      <c r="G3" s="51" t="s">
        <v>71</v>
      </c>
      <c r="H3" s="63" t="s">
        <v>22</v>
      </c>
      <c r="I3" s="52">
        <v>46055</v>
      </c>
      <c r="J3" s="54" t="str" cm="1">
        <f t="array" ref="J3">IFERROR(MIN(_xlfn._xlws.FILTER($I$2:$I$99,($G$2:$G$99=G3)*($I$2:$I$99&gt;I3)*($I$2:$I$99&lt;&gt;""),""))-1,"")</f>
        <v/>
      </c>
      <c r="K3" s="53">
        <v>6</v>
      </c>
    </row>
    <row r="4" spans="1:11" ht="11" customHeight="1">
      <c r="A4" s="47" t="s">
        <v>78</v>
      </c>
      <c r="B4" s="63" t="s">
        <v>19</v>
      </c>
      <c r="C4" s="49">
        <v>46023</v>
      </c>
      <c r="D4" s="54" t="str" cm="1">
        <f t="array" ref="D4">IFERROR(MIN(_xlfn._xlws.FILTER($C$2:$C$99,($A$2:$A$99=A4)*($C$2:$C$99&gt;C4)*($C$2:$C$99&lt;&gt;""),""))-1,"")</f>
        <v/>
      </c>
      <c r="E4" s="50">
        <v>50</v>
      </c>
      <c r="G4" s="51" t="s">
        <v>72</v>
      </c>
      <c r="H4" s="63" t="s">
        <v>23</v>
      </c>
      <c r="I4" s="52">
        <v>46023</v>
      </c>
      <c r="J4" s="54" t="str" cm="1">
        <f t="array" ref="J4">IFERROR(MIN(_xlfn._xlws.FILTER($I$2:$I$99,($G$2:$G$99=G4)*($I$2:$I$99&gt;I4)*($I$2:$I$99&lt;&gt;""),""))-1,"")</f>
        <v/>
      </c>
      <c r="K4" s="53">
        <v>7</v>
      </c>
    </row>
    <row r="5" spans="1:11" ht="11" customHeight="1">
      <c r="A5" s="47" t="s">
        <v>79</v>
      </c>
      <c r="B5" s="63" t="s">
        <v>16</v>
      </c>
      <c r="C5" s="49">
        <v>46023</v>
      </c>
      <c r="D5" s="54" t="str" cm="1">
        <f t="array" ref="D5">IFERROR(MIN(_xlfn._xlws.FILTER($C$2:$C$99,($A$2:$A$99=A5)*($C$2:$C$99&gt;C5)*($C$2:$C$99&lt;&gt;""),""))-1,"")</f>
        <v/>
      </c>
      <c r="E5" s="50">
        <v>50</v>
      </c>
      <c r="G5" s="51" t="s">
        <v>73</v>
      </c>
      <c r="H5" s="63" t="s">
        <v>24</v>
      </c>
      <c r="I5" s="52">
        <v>46023</v>
      </c>
      <c r="J5" s="54" t="str" cm="1">
        <f t="array" ref="J5">IFERROR(MIN(_xlfn._xlws.FILTER($I$2:$I$99,($G$2:$G$99=G5)*($I$2:$I$99&gt;I5)*($I$2:$I$99&lt;&gt;""),""))-1,"")</f>
        <v/>
      </c>
      <c r="K5" s="53">
        <v>9</v>
      </c>
    </row>
    <row r="6" spans="1:11" ht="11" customHeight="1">
      <c r="A6" s="47" t="s">
        <v>80</v>
      </c>
      <c r="B6" s="63" t="s">
        <v>18</v>
      </c>
      <c r="C6" s="49">
        <v>46023</v>
      </c>
      <c r="D6" s="54" t="str" cm="1">
        <f t="array" ref="D6">IFERROR(MIN(_xlfn._xlws.FILTER($C$2:$C$99,($A$2:$A$99=A6)*($C$2:$C$99&gt;C6)*($C$2:$C$99&lt;&gt;""),""))-1,"")</f>
        <v/>
      </c>
      <c r="E6" s="50">
        <v>60</v>
      </c>
      <c r="G6" s="51" t="s">
        <v>74</v>
      </c>
      <c r="H6" s="63" t="s">
        <v>25</v>
      </c>
      <c r="I6" s="52">
        <v>46023</v>
      </c>
      <c r="J6" s="54" t="str" cm="1">
        <f t="array" ref="J6">IFERROR(MIN(_xlfn._xlws.FILTER($I$2:$I$99,($G$2:$G$99=G6)*($I$2:$I$99&gt;I6)*($I$2:$I$99&lt;&gt;""),""))-1,"")</f>
        <v/>
      </c>
      <c r="K6" s="53">
        <v>10</v>
      </c>
    </row>
    <row r="7" spans="1:11" ht="11" customHeight="1">
      <c r="A7" s="47" t="s">
        <v>81</v>
      </c>
      <c r="B7" s="63" t="s">
        <v>26</v>
      </c>
      <c r="C7" s="49">
        <v>46023</v>
      </c>
      <c r="D7" s="54" t="str" cm="1">
        <f t="array" ref="D7">IFERROR(MIN(_xlfn._xlws.FILTER($C$2:$C$99,($A$2:$A$99=A7)*($C$2:$C$99&gt;C7)*($C$2:$C$99&lt;&gt;""),""))-1,"")</f>
        <v/>
      </c>
      <c r="E7" s="50">
        <v>10</v>
      </c>
      <c r="G7" s="51" t="s">
        <v>75</v>
      </c>
      <c r="H7" s="43"/>
      <c r="J7" s="45" t="str" cm="1">
        <f t="array" ref="J7">IFERROR(MIN(_xlfn._xlws.FILTER($I$2:$I$99,($G$2:$G$99=G7)*($I$2:$I$99&gt;I7)*($I$2:$I$99&lt;&gt;""),""))-1,"")</f>
        <v/>
      </c>
    </row>
    <row r="8" spans="1:11" ht="11" customHeight="1">
      <c r="A8" s="47" t="s">
        <v>82</v>
      </c>
      <c r="B8" s="63" t="s">
        <v>43</v>
      </c>
      <c r="C8" s="49">
        <v>46023</v>
      </c>
      <c r="D8" s="54" t="str" cm="1">
        <f t="array" ref="D8">IFERROR(MIN(_xlfn._xlws.FILTER($C$2:$C$99,($A$2:$A$99=A8)*($C$2:$C$99&gt;C8)*($C$2:$C$99&lt;&gt;""),""))-1,"")</f>
        <v/>
      </c>
      <c r="E8" s="50">
        <v>15</v>
      </c>
      <c r="H8" s="43"/>
      <c r="J8" s="45" t="str" cm="1">
        <f t="array" ref="J8">IFERROR(MIN(_xlfn._xlws.FILTER($I$2:$I$99,($G$2:$G$99=G8)*($I$2:$I$99&gt;I8)*($I$2:$I$99&lt;&gt;""),""))-1,"")</f>
        <v/>
      </c>
    </row>
    <row r="9" spans="1:11" ht="11" customHeight="1">
      <c r="A9" s="47" t="s">
        <v>83</v>
      </c>
      <c r="B9" s="63" t="s">
        <v>44</v>
      </c>
      <c r="C9" s="49">
        <v>46023</v>
      </c>
      <c r="D9" s="54" t="str" cm="1">
        <f t="array" ref="D9">IFERROR(MIN(_xlfn._xlws.FILTER($C$2:$C$99,($A$2:$A$99=A9)*($C$2:$C$99&gt;C9)*($C$2:$C$99&lt;&gt;""),""))-1,"")</f>
        <v/>
      </c>
      <c r="E9" s="50">
        <v>40</v>
      </c>
      <c r="H9" s="43"/>
      <c r="J9" s="45" t="str" cm="1">
        <f t="array" ref="J9">IFERROR(MIN(_xlfn._xlws.FILTER($I$2:$I$99,($G$2:$G$99=G9)*($I$2:$I$99&gt;I9)*($I$2:$I$99&lt;&gt;""),""))-1,"")</f>
        <v/>
      </c>
    </row>
    <row r="10" spans="1:11" s="15" customFormat="1" ht="11" customHeight="1">
      <c r="A10" s="47" t="s">
        <v>84</v>
      </c>
      <c r="B10" s="63" t="s">
        <v>45</v>
      </c>
      <c r="C10" s="49">
        <v>46185</v>
      </c>
      <c r="D10" s="54" t="str" cm="1">
        <f t="array" ref="D10">IFERROR(MIN(_xlfn._xlws.FILTER($C$2:$C$99,($A$2:$A$99=A10)*($C$2:$C$99&gt;C10)*($C$2:$C$99&lt;&gt;""),""))-1,"")</f>
        <v/>
      </c>
      <c r="E10" s="50">
        <v>50</v>
      </c>
      <c r="F10" s="16"/>
      <c r="G10" s="51"/>
      <c r="H10" s="43"/>
      <c r="I10" s="52"/>
      <c r="J10" s="45" t="str" cm="1">
        <f t="array" ref="J10">IFERROR(MIN(_xlfn._xlws.FILTER($I$2:$I$99,($G$2:$G$99=G10)*($I$2:$I$99&gt;I10)*($I$2:$I$99&lt;&gt;""),""))-1,"")</f>
        <v/>
      </c>
      <c r="K10" s="53"/>
    </row>
    <row r="11" spans="1:11" ht="11" customHeight="1">
      <c r="A11" s="47"/>
      <c r="B11" s="43"/>
      <c r="D11" s="45" t="str" cm="1">
        <f t="array" ref="D11">IFERROR(MIN(_xlfn._xlws.FILTER($C$2:$C$99,($A$2:$A$99=A11)*($C$2:$C$99&gt;C11)*($C$2:$C$99&lt;&gt;""),""))-1,"")</f>
        <v/>
      </c>
      <c r="H11" s="43"/>
      <c r="J11" s="45" t="str" cm="1">
        <f t="array" ref="J11">IFERROR(MIN(_xlfn._xlws.FILTER($I$2:$I$99,($G$2:$G$99=G11)*($I$2:$I$99&gt;I11)*($I$2:$I$99&lt;&gt;""),""))-1,"")</f>
        <v/>
      </c>
    </row>
    <row r="12" spans="1:11" s="15" customFormat="1" ht="11" customHeight="1">
      <c r="A12" s="47"/>
      <c r="B12" s="43"/>
      <c r="C12" s="49"/>
      <c r="D12" s="45" t="str" cm="1">
        <f t="array" ref="D12">IFERROR(MIN(_xlfn._xlws.FILTER($C$2:$C$99,($A$2:$A$99=A12)*($C$2:$C$99&gt;C12)*($C$2:$C$99&lt;&gt;""),""))-1,"")</f>
        <v/>
      </c>
      <c r="E12" s="50"/>
      <c r="F12" s="16"/>
      <c r="G12" s="51"/>
      <c r="H12" s="43"/>
      <c r="I12" s="52"/>
      <c r="J12" s="45" t="str" cm="1">
        <f t="array" ref="J12">IFERROR(MIN(_xlfn._xlws.FILTER($I$2:$I$99,($G$2:$G$99=G12)*($I$2:$I$99&gt;I12)*($I$2:$I$99&lt;&gt;""),""))-1,"")</f>
        <v/>
      </c>
      <c r="K12" s="53"/>
    </row>
    <row r="13" spans="1:11" ht="11" customHeight="1">
      <c r="A13" s="47"/>
      <c r="B13" s="43"/>
      <c r="D13" s="45" t="str" cm="1">
        <f t="array" ref="D13">IFERROR(MIN(_xlfn._xlws.FILTER($C$2:$C$99,($A$2:$A$99=A13)*($C$2:$C$99&gt;C13)*($C$2:$C$99&lt;&gt;""),""))-1,"")</f>
        <v/>
      </c>
      <c r="H13" s="43"/>
      <c r="J13" s="45" t="str" cm="1">
        <f t="array" ref="J13">IFERROR(MIN(_xlfn._xlws.FILTER($I$2:$I$99,($G$2:$G$99=G13)*($I$2:$I$99&gt;I13)*($I$2:$I$99&lt;&gt;""),""))-1,"")</f>
        <v/>
      </c>
    </row>
    <row r="14" spans="1:11" ht="11" customHeight="1">
      <c r="A14" s="47"/>
      <c r="B14" s="43"/>
      <c r="D14" s="45" t="str" cm="1">
        <f t="array" ref="D14">IFERROR(MIN(_xlfn._xlws.FILTER($C$2:$C$99,($A$2:$A$99=A14)*($C$2:$C$99&gt;C14)*($C$2:$C$99&lt;&gt;""),""))-1,"")</f>
        <v/>
      </c>
      <c r="H14" s="43"/>
      <c r="J14" s="45" t="str" cm="1">
        <f t="array" ref="J14">IFERROR(MIN(_xlfn._xlws.FILTER($I$2:$I$99,($G$2:$G$99=G14)*($I$2:$I$99&gt;I14)*($I$2:$I$99&lt;&gt;""),""))-1,"")</f>
        <v/>
      </c>
    </row>
    <row r="15" spans="1:11" ht="11" customHeight="1">
      <c r="A15" s="47"/>
      <c r="B15" s="43"/>
      <c r="D15" s="45" t="str" cm="1">
        <f t="array" ref="D15">IFERROR(MIN(_xlfn._xlws.FILTER($C$2:$C$99,($A$2:$A$99=A15)*($C$2:$C$99&gt;C15)*($C$2:$C$99&lt;&gt;""),""))-1,"")</f>
        <v/>
      </c>
      <c r="H15" s="43"/>
      <c r="J15" s="45" t="str" cm="1">
        <f t="array" ref="J15">IFERROR(MIN(_xlfn._xlws.FILTER($I$2:$I$99,($G$2:$G$99=G15)*($I$2:$I$99&gt;I15)*($I$2:$I$99&lt;&gt;""),""))-1,"")</f>
        <v/>
      </c>
    </row>
    <row r="16" spans="1:11" ht="11" customHeight="1">
      <c r="A16" s="47"/>
      <c r="B16" s="43"/>
      <c r="D16" s="45" t="str" cm="1">
        <f t="array" ref="D16">IFERROR(MIN(_xlfn._xlws.FILTER($C$2:$C$99,($A$2:$A$99=A16)*($C$2:$C$99&gt;C16)*($C$2:$C$99&lt;&gt;""),""))-1,"")</f>
        <v/>
      </c>
      <c r="H16" s="43"/>
      <c r="J16" s="45" t="str" cm="1">
        <f t="array" ref="J16">IFERROR(MIN(_xlfn._xlws.FILTER($I$2:$I$99,($G$2:$G$99=G16)*($I$2:$I$99&gt;I16)*($I$2:$I$99&lt;&gt;""),""))-1,"")</f>
        <v/>
      </c>
    </row>
    <row r="17" spans="1:10" ht="11" customHeight="1">
      <c r="A17" s="47"/>
      <c r="B17" s="43"/>
      <c r="D17" s="45" t="str" cm="1">
        <f t="array" ref="D17">IFERROR(MIN(_xlfn._xlws.FILTER($C$2:$C$99,($A$2:$A$99=A17)*($C$2:$C$99&gt;C17)*($C$2:$C$99&lt;&gt;""),""))-1,"")</f>
        <v/>
      </c>
      <c r="H17" s="43"/>
      <c r="J17" s="45" t="str" cm="1">
        <f t="array" ref="J17">IFERROR(MIN(_xlfn._xlws.FILTER($I$2:$I$99,($G$2:$G$99=G17)*($I$2:$I$99&gt;I17)*($I$2:$I$99&lt;&gt;""),""))-1,"")</f>
        <v/>
      </c>
    </row>
    <row r="18" spans="1:10" ht="11" customHeight="1">
      <c r="A18" s="47"/>
      <c r="B18" s="43"/>
      <c r="D18" s="45" t="str" cm="1">
        <f t="array" ref="D18">IFERROR(MIN(_xlfn._xlws.FILTER($C$2:$C$99,($A$2:$A$99=A18)*($C$2:$C$99&gt;C18)*($C$2:$C$99&lt;&gt;""),""))-1,"")</f>
        <v/>
      </c>
      <c r="H18" s="43"/>
      <c r="J18" s="45" t="str" cm="1">
        <f t="array" ref="J18">IFERROR(MIN(_xlfn._xlws.FILTER($I$2:$I$99,($G$2:$G$99=G18)*($I$2:$I$99&gt;I18)*($I$2:$I$99&lt;&gt;""),""))-1,"")</f>
        <v/>
      </c>
    </row>
    <row r="19" spans="1:10" ht="11" customHeight="1">
      <c r="A19" s="47"/>
      <c r="B19" s="43"/>
      <c r="D19" s="45" t="str" cm="1">
        <f t="array" ref="D19">IFERROR(MIN(_xlfn._xlws.FILTER($C$2:$C$99,($A$2:$A$99=A19)*($C$2:$C$99&gt;C19)*($C$2:$C$99&lt;&gt;""),""))-1,"")</f>
        <v/>
      </c>
      <c r="H19" s="43"/>
      <c r="J19" s="45" t="str" cm="1">
        <f t="array" ref="J19">IFERROR(MIN(_xlfn._xlws.FILTER($I$2:$I$99,($G$2:$G$99=G19)*($I$2:$I$99&gt;I19)*($I$2:$I$99&lt;&gt;""),""))-1,"")</f>
        <v/>
      </c>
    </row>
    <row r="20" spans="1:10" ht="11" customHeight="1">
      <c r="A20" s="47"/>
      <c r="B20" s="43"/>
      <c r="D20" s="45" t="str" cm="1">
        <f t="array" ref="D20">IFERROR(MIN(_xlfn._xlws.FILTER($C$2:$C$99,($A$2:$A$99=A20)*($C$2:$C$99&gt;C20)*($C$2:$C$99&lt;&gt;""),""))-1,"")</f>
        <v/>
      </c>
      <c r="H20" s="43"/>
      <c r="J20" s="45" t="str" cm="1">
        <f t="array" ref="J20">IFERROR(MIN(_xlfn._xlws.FILTER($I$2:$I$99,($G$2:$G$99=G20)*($I$2:$I$99&gt;I20)*($I$2:$I$99&lt;&gt;""),""))-1,"")</f>
        <v/>
      </c>
    </row>
    <row r="21" spans="1:10" ht="11" customHeight="1">
      <c r="A21" s="47"/>
      <c r="B21" s="43"/>
      <c r="D21" s="45" t="str" cm="1">
        <f t="array" ref="D21">IFERROR(MIN(_xlfn._xlws.FILTER($C$2:$C$99,($A$2:$A$99=A21)*($C$2:$C$99&gt;C21)*($C$2:$C$99&lt;&gt;""),""))-1,"")</f>
        <v/>
      </c>
      <c r="H21" s="43"/>
      <c r="J21" s="45" t="str" cm="1">
        <f t="array" ref="J21">IFERROR(MIN(_xlfn._xlws.FILTER($I$2:$I$99,($G$2:$G$99=G21)*($I$2:$I$99&gt;I21)*($I$2:$I$99&lt;&gt;""),""))-1,"")</f>
        <v/>
      </c>
    </row>
    <row r="22" spans="1:10" ht="11" customHeight="1">
      <c r="A22" s="47"/>
      <c r="B22" s="43"/>
      <c r="D22" s="45" t="str" cm="1">
        <f t="array" ref="D22">IFERROR(MIN(_xlfn._xlws.FILTER($C$2:$C$99,($A$2:$A$99=A22)*($C$2:$C$99&gt;C22)*($C$2:$C$99&lt;&gt;""),""))-1,"")</f>
        <v/>
      </c>
      <c r="H22" s="43"/>
      <c r="J22" s="45" t="str" cm="1">
        <f t="array" ref="J22">IFERROR(MIN(_xlfn._xlws.FILTER($I$2:$I$99,($G$2:$G$99=G22)*($I$2:$I$99&gt;I22)*($I$2:$I$99&lt;&gt;""),""))-1,"")</f>
        <v/>
      </c>
    </row>
    <row r="23" spans="1:10" ht="11" customHeight="1">
      <c r="A23" s="47"/>
      <c r="B23" s="43"/>
      <c r="D23" s="45" t="str" cm="1">
        <f t="array" ref="D23">IFERROR(MIN(_xlfn._xlws.FILTER($C$2:$C$99,($A$2:$A$99=A23)*($C$2:$C$99&gt;C23)*($C$2:$C$99&lt;&gt;""),""))-1,"")</f>
        <v/>
      </c>
      <c r="H23" s="43"/>
      <c r="J23" s="45" t="str" cm="1">
        <f t="array" ref="J23">IFERROR(MIN(_xlfn._xlws.FILTER($I$2:$I$99,($G$2:$G$99=G23)*($I$2:$I$99&gt;I23)*($I$2:$I$99&lt;&gt;""),""))-1,"")</f>
        <v/>
      </c>
    </row>
    <row r="24" spans="1:10" ht="11" customHeight="1">
      <c r="A24" s="47"/>
      <c r="B24" s="43"/>
      <c r="D24" s="45" t="str" cm="1">
        <f t="array" ref="D24">IFERROR(MIN(_xlfn._xlws.FILTER($C$2:$C$99,($A$2:$A$99=A24)*($C$2:$C$99&gt;C24)*($C$2:$C$99&lt;&gt;""),""))-1,"")</f>
        <v/>
      </c>
      <c r="H24" s="43"/>
      <c r="J24" s="45" t="str" cm="1">
        <f t="array" ref="J24">IFERROR(MIN(_xlfn._xlws.FILTER($I$2:$I$99,($G$2:$G$99=G24)*($I$2:$I$99&gt;I24)*($I$2:$I$99&lt;&gt;""),""))-1,"")</f>
        <v/>
      </c>
    </row>
    <row r="25" spans="1:10" ht="11" customHeight="1">
      <c r="A25" s="47"/>
      <c r="B25" s="43"/>
      <c r="D25" s="45" t="str" cm="1">
        <f t="array" ref="D25">IFERROR(MIN(_xlfn._xlws.FILTER($C$2:$C$99,($A$2:$A$99=A25)*($C$2:$C$99&gt;C25)*($C$2:$C$99&lt;&gt;""),""))-1,"")</f>
        <v/>
      </c>
      <c r="H25" s="43"/>
      <c r="J25" s="45" t="str" cm="1">
        <f t="array" ref="J25">IFERROR(MIN(_xlfn._xlws.FILTER($I$2:$I$99,($G$2:$G$99=G25)*($I$2:$I$99&gt;I25)*($I$2:$I$99&lt;&gt;""),""))-1,"")</f>
        <v/>
      </c>
    </row>
    <row r="26" spans="1:10" ht="11" customHeight="1">
      <c r="A26" s="47"/>
      <c r="B26" s="43"/>
      <c r="D26" s="45" t="str" cm="1">
        <f t="array" ref="D26">IFERROR(MIN(_xlfn._xlws.FILTER($C$2:$C$99,($A$2:$A$99=A26)*($C$2:$C$99&gt;C26)*($C$2:$C$99&lt;&gt;""),""))-1,"")</f>
        <v/>
      </c>
      <c r="H26" s="43"/>
      <c r="J26" s="45" t="str" cm="1">
        <f t="array" ref="J26">IFERROR(MIN(_xlfn._xlws.FILTER($I$2:$I$99,($G$2:$G$99=G26)*($I$2:$I$99&gt;I26)*($I$2:$I$99&lt;&gt;""),""))-1,"")</f>
        <v/>
      </c>
    </row>
    <row r="27" spans="1:10" ht="11" customHeight="1">
      <c r="A27" s="47"/>
      <c r="B27" s="43"/>
      <c r="D27" s="45" t="str" cm="1">
        <f t="array" ref="D27">IFERROR(MIN(_xlfn._xlws.FILTER($C$2:$C$99,($A$2:$A$99=A27)*($C$2:$C$99&gt;C27)*($C$2:$C$99&lt;&gt;""),""))-1,"")</f>
        <v/>
      </c>
      <c r="H27" s="43"/>
      <c r="J27" s="45" t="str" cm="1">
        <f t="array" ref="J27">IFERROR(MIN(_xlfn._xlws.FILTER($I$2:$I$99,($G$2:$G$99=G27)*($I$2:$I$99&gt;I27)*($I$2:$I$99&lt;&gt;""),""))-1,"")</f>
        <v/>
      </c>
    </row>
    <row r="28" spans="1:10" ht="11" customHeight="1">
      <c r="A28" s="47"/>
      <c r="B28" s="43"/>
      <c r="D28" s="45" t="str" cm="1">
        <f t="array" ref="D28">IFERROR(MIN(_xlfn._xlws.FILTER($C$2:$C$99,($A$2:$A$99=A28)*($C$2:$C$99&gt;C28)*($C$2:$C$99&lt;&gt;""),""))-1,"")</f>
        <v/>
      </c>
      <c r="H28" s="43"/>
      <c r="J28" s="45" t="str" cm="1">
        <f t="array" ref="J28">IFERROR(MIN(_xlfn._xlws.FILTER($I$2:$I$99,($G$2:$G$99=G28)*($I$2:$I$99&gt;I28)*($I$2:$I$99&lt;&gt;""),""))-1,"")</f>
        <v/>
      </c>
    </row>
    <row r="29" spans="1:10" ht="11" customHeight="1">
      <c r="A29" s="47"/>
      <c r="B29" s="43"/>
      <c r="D29" s="45" t="str" cm="1">
        <f t="array" ref="D29">IFERROR(MIN(_xlfn._xlws.FILTER($C$2:$C$99,($A$2:$A$99=A29)*($C$2:$C$99&gt;C29)*($C$2:$C$99&lt;&gt;""),""))-1,"")</f>
        <v/>
      </c>
      <c r="H29" s="43"/>
      <c r="J29" s="45" t="str" cm="1">
        <f t="array" ref="J29">IFERROR(MIN(_xlfn._xlws.FILTER($I$2:$I$99,($G$2:$G$99=G29)*($I$2:$I$99&gt;I29)*($I$2:$I$99&lt;&gt;""),""))-1,"")</f>
        <v/>
      </c>
    </row>
    <row r="30" spans="1:10" ht="11" customHeight="1">
      <c r="A30" s="47"/>
      <c r="B30" s="43"/>
      <c r="D30" s="45" t="str" cm="1">
        <f t="array" ref="D30">IFERROR(MIN(_xlfn._xlws.FILTER($C$2:$C$99,($A$2:$A$99=A30)*($C$2:$C$99&gt;C30)*($C$2:$C$99&lt;&gt;""),""))-1,"")</f>
        <v/>
      </c>
      <c r="H30" s="43"/>
      <c r="J30" s="45" t="str" cm="1">
        <f t="array" ref="J30">IFERROR(MIN(_xlfn._xlws.FILTER($I$2:$I$99,($G$2:$G$99=G30)*($I$2:$I$99&gt;I30)*($I$2:$I$99&lt;&gt;""),""))-1,"")</f>
        <v/>
      </c>
    </row>
    <row r="31" spans="1:10" ht="11" customHeight="1">
      <c r="A31" s="47"/>
      <c r="B31" s="43"/>
      <c r="D31" s="45" t="str" cm="1">
        <f t="array" ref="D31">IFERROR(MIN(_xlfn._xlws.FILTER($C$2:$C$99,($A$2:$A$99=A31)*($C$2:$C$99&gt;C31)*($C$2:$C$99&lt;&gt;""),""))-1,"")</f>
        <v/>
      </c>
      <c r="H31" s="43"/>
      <c r="J31" s="45" t="str" cm="1">
        <f t="array" ref="J31">IFERROR(MIN(_xlfn._xlws.FILTER($I$2:$I$99,($G$2:$G$99=G31)*($I$2:$I$99&gt;I31)*($I$2:$I$99&lt;&gt;""),""))-1,"")</f>
        <v/>
      </c>
    </row>
    <row r="32" spans="1:10" ht="11" customHeight="1">
      <c r="A32" s="47"/>
      <c r="B32" s="43"/>
      <c r="D32" s="45" t="str" cm="1">
        <f t="array" ref="D32">IFERROR(MIN(_xlfn._xlws.FILTER($C$2:$C$99,($A$2:$A$99=A32)*($C$2:$C$99&gt;C32)*($C$2:$C$99&lt;&gt;""),""))-1,"")</f>
        <v/>
      </c>
      <c r="H32" s="43"/>
      <c r="J32" s="45" t="str" cm="1">
        <f t="array" ref="J32">IFERROR(MIN(_xlfn._xlws.FILTER($I$2:$I$99,($G$2:$G$99=G32)*($I$2:$I$99&gt;I32)*($I$2:$I$99&lt;&gt;""),""))-1,"")</f>
        <v/>
      </c>
    </row>
    <row r="33" spans="1:10" ht="11" customHeight="1">
      <c r="A33" s="47"/>
      <c r="B33" s="43"/>
      <c r="D33" s="45" t="str" cm="1">
        <f t="array" ref="D33">IFERROR(MIN(_xlfn._xlws.FILTER($C$2:$C$99,($A$2:$A$99=A33)*($C$2:$C$99&gt;C33)*($C$2:$C$99&lt;&gt;""),""))-1,"")</f>
        <v/>
      </c>
      <c r="H33" s="43"/>
      <c r="J33" s="45" t="str" cm="1">
        <f t="array" ref="J33">IFERROR(MIN(_xlfn._xlws.FILTER($I$2:$I$99,($G$2:$G$99=G33)*($I$2:$I$99&gt;I33)*($I$2:$I$99&lt;&gt;""),""))-1,"")</f>
        <v/>
      </c>
    </row>
    <row r="34" spans="1:10" ht="11" customHeight="1">
      <c r="A34" s="47"/>
      <c r="B34" s="43"/>
      <c r="D34" s="45" t="str" cm="1">
        <f t="array" ref="D34">IFERROR(MIN(_xlfn._xlws.FILTER($C$2:$C$99,($A$2:$A$99=A34)*($C$2:$C$99&gt;C34)*($C$2:$C$99&lt;&gt;""),""))-1,"")</f>
        <v/>
      </c>
      <c r="H34" s="43"/>
      <c r="J34" s="45" t="str" cm="1">
        <f t="array" ref="J34">IFERROR(MIN(_xlfn._xlws.FILTER($I$2:$I$99,($G$2:$G$99=G34)*($I$2:$I$99&gt;I34)*($I$2:$I$99&lt;&gt;""),""))-1,"")</f>
        <v/>
      </c>
    </row>
    <row r="35" spans="1:10" ht="11" customHeight="1">
      <c r="A35" s="47"/>
      <c r="B35" s="43"/>
      <c r="D35" s="45" t="str" cm="1">
        <f t="array" ref="D35">IFERROR(MIN(_xlfn._xlws.FILTER($C$2:$C$99,($A$2:$A$99=A35)*($C$2:$C$99&gt;C35)*($C$2:$C$99&lt;&gt;""),""))-1,"")</f>
        <v/>
      </c>
      <c r="H35" s="43"/>
      <c r="J35" s="45" t="str" cm="1">
        <f t="array" ref="J35">IFERROR(MIN(_xlfn._xlws.FILTER($I$2:$I$99,($G$2:$G$99=G35)*($I$2:$I$99&gt;I35)*($I$2:$I$99&lt;&gt;""),""))-1,"")</f>
        <v/>
      </c>
    </row>
    <row r="36" spans="1:10" ht="11" customHeight="1">
      <c r="A36" s="47"/>
      <c r="B36" s="43"/>
      <c r="D36" s="45" t="str" cm="1">
        <f t="array" ref="D36">IFERROR(MIN(_xlfn._xlws.FILTER($C$2:$C$99,($A$2:$A$99=A36)*($C$2:$C$99&gt;C36)*($C$2:$C$99&lt;&gt;""),""))-1,"")</f>
        <v/>
      </c>
      <c r="H36" s="43"/>
      <c r="J36" s="45" t="str" cm="1">
        <f t="array" ref="J36">IFERROR(MIN(_xlfn._xlws.FILTER($I$2:$I$99,($G$2:$G$99=G36)*($I$2:$I$99&gt;I36)*($I$2:$I$99&lt;&gt;""),""))-1,"")</f>
        <v/>
      </c>
    </row>
    <row r="37" spans="1:10" ht="11" customHeight="1">
      <c r="A37" s="47"/>
      <c r="B37" s="43"/>
      <c r="D37" s="45" t="str" cm="1">
        <f t="array" ref="D37">IFERROR(MIN(_xlfn._xlws.FILTER($C$2:$C$99,($A$2:$A$99=A37)*($C$2:$C$99&gt;C37)*($C$2:$C$99&lt;&gt;""),""))-1,"")</f>
        <v/>
      </c>
      <c r="H37" s="43"/>
      <c r="J37" s="45" t="str" cm="1">
        <f t="array" ref="J37">IFERROR(MIN(_xlfn._xlws.FILTER($I$2:$I$99,($G$2:$G$99=G37)*($I$2:$I$99&gt;I37)*($I$2:$I$99&lt;&gt;""),""))-1,"")</f>
        <v/>
      </c>
    </row>
    <row r="38" spans="1:10" ht="11" customHeight="1">
      <c r="A38" s="47"/>
      <c r="B38" s="43"/>
      <c r="D38" s="45" t="str" cm="1">
        <f t="array" ref="D38">IFERROR(MIN(_xlfn._xlws.FILTER($C$2:$C$99,($A$2:$A$99=A38)*($C$2:$C$99&gt;C38)*($C$2:$C$99&lt;&gt;""),""))-1,"")</f>
        <v/>
      </c>
      <c r="H38" s="43"/>
      <c r="J38" s="45" t="str" cm="1">
        <f t="array" ref="J38">IFERROR(MIN(_xlfn._xlws.FILTER($I$2:$I$99,($G$2:$G$99=G38)*($I$2:$I$99&gt;I38)*($I$2:$I$99&lt;&gt;""),""))-1,"")</f>
        <v/>
      </c>
    </row>
    <row r="39" spans="1:10" ht="11" customHeight="1">
      <c r="A39" s="47"/>
      <c r="B39" s="43"/>
      <c r="D39" s="45" t="str" cm="1">
        <f t="array" ref="D39">IFERROR(MIN(_xlfn._xlws.FILTER($C$2:$C$99,($A$2:$A$99=A39)*($C$2:$C$99&gt;C39)*($C$2:$C$99&lt;&gt;""),""))-1,"")</f>
        <v/>
      </c>
      <c r="H39" s="43"/>
      <c r="J39" s="45" t="str" cm="1">
        <f t="array" ref="J39">IFERROR(MIN(_xlfn._xlws.FILTER($I$2:$I$99,($G$2:$G$99=G39)*($I$2:$I$99&gt;I39)*($I$2:$I$99&lt;&gt;""),""))-1,"")</f>
        <v/>
      </c>
    </row>
    <row r="40" spans="1:10" ht="11" customHeight="1">
      <c r="A40" s="47"/>
      <c r="B40" s="43"/>
      <c r="D40" s="45" t="str" cm="1">
        <f t="array" ref="D40">IFERROR(MIN(_xlfn._xlws.FILTER($C$2:$C$99,($A$2:$A$99=A40)*($C$2:$C$99&gt;C40)*($C$2:$C$99&lt;&gt;""),""))-1,"")</f>
        <v/>
      </c>
      <c r="H40" s="43"/>
      <c r="J40" s="45" t="str" cm="1">
        <f t="array" ref="J40">IFERROR(MIN(_xlfn._xlws.FILTER($I$2:$I$99,($G$2:$G$99=G40)*($I$2:$I$99&gt;I40)*($I$2:$I$99&lt;&gt;""),""))-1,"")</f>
        <v/>
      </c>
    </row>
    <row r="41" spans="1:10" ht="11" customHeight="1">
      <c r="A41" s="47"/>
      <c r="B41" s="43"/>
      <c r="D41" s="45" t="str" cm="1">
        <f t="array" ref="D41">IFERROR(MIN(_xlfn._xlws.FILTER($C$2:$C$99,($A$2:$A$99=A41)*($C$2:$C$99&gt;C41)*($C$2:$C$99&lt;&gt;""),""))-1,"")</f>
        <v/>
      </c>
      <c r="H41" s="43"/>
      <c r="J41" s="45" t="str" cm="1">
        <f t="array" ref="J41">IFERROR(MIN(_xlfn._xlws.FILTER($I$2:$I$99,($G$2:$G$99=G41)*($I$2:$I$99&gt;I41)*($I$2:$I$99&lt;&gt;""),""))-1,"")</f>
        <v/>
      </c>
    </row>
    <row r="42" spans="1:10" ht="11" customHeight="1">
      <c r="A42" s="47"/>
      <c r="B42" s="43"/>
      <c r="D42" s="45" t="str" cm="1">
        <f t="array" ref="D42">IFERROR(MIN(_xlfn._xlws.FILTER($C$2:$C$99,($A$2:$A$99=A42)*($C$2:$C$99&gt;C42)*($C$2:$C$99&lt;&gt;""),""))-1,"")</f>
        <v/>
      </c>
      <c r="H42" s="43"/>
      <c r="J42" s="45" t="str" cm="1">
        <f t="array" ref="J42">IFERROR(MIN(_xlfn._xlws.FILTER($I$2:$I$99,($G$2:$G$99=G42)*($I$2:$I$99&gt;I42)*($I$2:$I$99&lt;&gt;""),""))-1,"")</f>
        <v/>
      </c>
    </row>
    <row r="43" spans="1:10" ht="11" customHeight="1">
      <c r="A43" s="47"/>
      <c r="B43" s="43"/>
      <c r="D43" s="45" t="str" cm="1">
        <f t="array" ref="D43">IFERROR(MIN(_xlfn._xlws.FILTER($C$2:$C$99,($A$2:$A$99=A43)*($C$2:$C$99&gt;C43)*($C$2:$C$99&lt;&gt;""),""))-1,"")</f>
        <v/>
      </c>
      <c r="H43" s="43"/>
      <c r="J43" s="45" t="str" cm="1">
        <f t="array" ref="J43">IFERROR(MIN(_xlfn._xlws.FILTER($I$2:$I$99,($G$2:$G$99=G43)*($I$2:$I$99&gt;I43)*($I$2:$I$99&lt;&gt;""),""))-1,"")</f>
        <v/>
      </c>
    </row>
    <row r="44" spans="1:10" ht="11" customHeight="1">
      <c r="A44" s="47"/>
      <c r="B44" s="43"/>
      <c r="D44" s="45" t="str" cm="1">
        <f t="array" ref="D44">IFERROR(MIN(_xlfn._xlws.FILTER($C$2:$C$99,($A$2:$A$99=A44)*($C$2:$C$99&gt;C44)*($C$2:$C$99&lt;&gt;""),""))-1,"")</f>
        <v/>
      </c>
      <c r="H44" s="43"/>
      <c r="J44" s="45" t="str" cm="1">
        <f t="array" ref="J44">IFERROR(MIN(_xlfn._xlws.FILTER($I$2:$I$99,($G$2:$G$99=G44)*($I$2:$I$99&gt;I44)*($I$2:$I$99&lt;&gt;""),""))-1,"")</f>
        <v/>
      </c>
    </row>
    <row r="45" spans="1:10" ht="11" customHeight="1">
      <c r="A45" s="47"/>
      <c r="B45" s="43"/>
      <c r="D45" s="45" t="str" cm="1">
        <f t="array" ref="D45">IFERROR(MIN(_xlfn._xlws.FILTER($C$2:$C$99,($A$2:$A$99=A45)*($C$2:$C$99&gt;C45)*($C$2:$C$99&lt;&gt;""),""))-1,"")</f>
        <v/>
      </c>
      <c r="H45" s="43"/>
      <c r="J45" s="45" t="str" cm="1">
        <f t="array" ref="J45">IFERROR(MIN(_xlfn._xlws.FILTER($I$2:$I$99,($G$2:$G$99=G45)*($I$2:$I$99&gt;I45)*($I$2:$I$99&lt;&gt;""),""))-1,"")</f>
        <v/>
      </c>
    </row>
    <row r="46" spans="1:10" ht="11" customHeight="1">
      <c r="A46" s="47"/>
      <c r="B46" s="43"/>
      <c r="D46" s="45" t="str" cm="1">
        <f t="array" ref="D46">IFERROR(MIN(_xlfn._xlws.FILTER($C$2:$C$99,($A$2:$A$99=A46)*($C$2:$C$99&gt;C46)*($C$2:$C$99&lt;&gt;""),""))-1,"")</f>
        <v/>
      </c>
      <c r="H46" s="43"/>
      <c r="J46" s="45" t="str" cm="1">
        <f t="array" ref="J46">IFERROR(MIN(_xlfn._xlws.FILTER($I$2:$I$99,($G$2:$G$99=G46)*($I$2:$I$99&gt;I46)*($I$2:$I$99&lt;&gt;""),""))-1,"")</f>
        <v/>
      </c>
    </row>
    <row r="47" spans="1:10" ht="11" customHeight="1">
      <c r="A47" s="47"/>
      <c r="B47" s="43"/>
      <c r="D47" s="45" t="str" cm="1">
        <f t="array" ref="D47">IFERROR(MIN(_xlfn._xlws.FILTER($C$2:$C$99,($A$2:$A$99=A47)*($C$2:$C$99&gt;C47)*($C$2:$C$99&lt;&gt;""),""))-1,"")</f>
        <v/>
      </c>
      <c r="H47" s="43"/>
      <c r="J47" s="45" t="str" cm="1">
        <f t="array" ref="J47">IFERROR(MIN(_xlfn._xlws.FILTER($I$2:$I$99,($G$2:$G$99=G47)*($I$2:$I$99&gt;I47)*($I$2:$I$99&lt;&gt;""),""))-1,"")</f>
        <v/>
      </c>
    </row>
    <row r="48" spans="1:10" ht="11" customHeight="1">
      <c r="A48" s="47"/>
      <c r="B48" s="43"/>
      <c r="D48" s="45" t="str" cm="1">
        <f t="array" ref="D48">IFERROR(MIN(_xlfn._xlws.FILTER($C$2:$C$99,($A$2:$A$99=A48)*($C$2:$C$99&gt;C48)*($C$2:$C$99&lt;&gt;""),""))-1,"")</f>
        <v/>
      </c>
      <c r="H48" s="43"/>
      <c r="J48" s="45" t="str" cm="1">
        <f t="array" ref="J48">IFERROR(MIN(_xlfn._xlws.FILTER($I$2:$I$99,($G$2:$G$99=G48)*($I$2:$I$99&gt;I48)*($I$2:$I$99&lt;&gt;""),""))-1,"")</f>
        <v/>
      </c>
    </row>
    <row r="49" spans="1:10" ht="11" customHeight="1">
      <c r="A49" s="47"/>
      <c r="B49" s="43"/>
      <c r="D49" s="45" t="str" cm="1">
        <f t="array" ref="D49">IFERROR(MIN(_xlfn._xlws.FILTER($C$2:$C$99,($A$2:$A$99=A49)*($C$2:$C$99&gt;C49)*($C$2:$C$99&lt;&gt;""),""))-1,"")</f>
        <v/>
      </c>
      <c r="H49" s="43"/>
      <c r="J49" s="45" t="str" cm="1">
        <f t="array" ref="J49">IFERROR(MIN(_xlfn._xlws.FILTER($I$2:$I$99,($G$2:$G$99=G49)*($I$2:$I$99&gt;I49)*($I$2:$I$99&lt;&gt;""),""))-1,"")</f>
        <v/>
      </c>
    </row>
    <row r="50" spans="1:10" ht="11" customHeight="1">
      <c r="A50" s="47"/>
      <c r="B50" s="43"/>
      <c r="D50" s="45" t="str" cm="1">
        <f t="array" ref="D50">IFERROR(MIN(_xlfn._xlws.FILTER($C$2:$C$99,($A$2:$A$99=A50)*($C$2:$C$99&gt;C50)*($C$2:$C$99&lt;&gt;""),""))-1,"")</f>
        <v/>
      </c>
      <c r="H50" s="43"/>
      <c r="J50" s="45" t="str" cm="1">
        <f t="array" ref="J50">IFERROR(MIN(_xlfn._xlws.FILTER($I$2:$I$99,($G$2:$G$99=G50)*($I$2:$I$99&gt;I50)*($I$2:$I$99&lt;&gt;""),""))-1,"")</f>
        <v/>
      </c>
    </row>
    <row r="51" spans="1:10" ht="11" customHeight="1">
      <c r="A51" s="47"/>
      <c r="B51" s="43"/>
      <c r="D51" s="45" t="str" cm="1">
        <f t="array" ref="D51">IFERROR(MIN(_xlfn._xlws.FILTER($C$2:$C$99,($A$2:$A$99=A51)*($C$2:$C$99&gt;C51)*($C$2:$C$99&lt;&gt;""),""))-1,"")</f>
        <v/>
      </c>
      <c r="H51" s="43"/>
      <c r="J51" s="45" t="str" cm="1">
        <f t="array" ref="J51">IFERROR(MIN(_xlfn._xlws.FILTER($I$2:$I$99,($G$2:$G$99=G51)*($I$2:$I$99&gt;I51)*($I$2:$I$99&lt;&gt;""),""))-1,"")</f>
        <v/>
      </c>
    </row>
    <row r="52" spans="1:10" ht="11" customHeight="1">
      <c r="A52" s="47"/>
      <c r="B52" s="43"/>
      <c r="D52" s="45" t="str" cm="1">
        <f t="array" ref="D52">IFERROR(MIN(_xlfn._xlws.FILTER($C$2:$C$99,($A$2:$A$99=A52)*($C$2:$C$99&gt;C52)*($C$2:$C$99&lt;&gt;""),""))-1,"")</f>
        <v/>
      </c>
      <c r="H52" s="43"/>
      <c r="J52" s="45" t="str" cm="1">
        <f t="array" ref="J52">IFERROR(MIN(_xlfn._xlws.FILTER($I$2:$I$99,($G$2:$G$99=G52)*($I$2:$I$99&gt;I52)*($I$2:$I$99&lt;&gt;""),""))-1,"")</f>
        <v/>
      </c>
    </row>
    <row r="53" spans="1:10" ht="11" customHeight="1">
      <c r="A53" s="47"/>
      <c r="B53" s="43"/>
      <c r="D53" s="45" t="str" cm="1">
        <f t="array" ref="D53">IFERROR(MIN(_xlfn._xlws.FILTER($C$2:$C$99,($A$2:$A$99=A53)*($C$2:$C$99&gt;C53)*($C$2:$C$99&lt;&gt;""),""))-1,"")</f>
        <v/>
      </c>
      <c r="H53" s="43"/>
      <c r="J53" s="45" t="str" cm="1">
        <f t="array" ref="J53">IFERROR(MIN(_xlfn._xlws.FILTER($I$2:$I$99,($G$2:$G$99=G53)*($I$2:$I$99&gt;I53)*($I$2:$I$99&lt;&gt;""),""))-1,"")</f>
        <v/>
      </c>
    </row>
    <row r="54" spans="1:10" ht="11" customHeight="1">
      <c r="A54" s="47"/>
      <c r="B54" s="43"/>
      <c r="D54" s="45" t="str" cm="1">
        <f t="array" ref="D54">IFERROR(MIN(_xlfn._xlws.FILTER($C$2:$C$99,($A$2:$A$99=A54)*($C$2:$C$99&gt;C54)*($C$2:$C$99&lt;&gt;""),""))-1,"")</f>
        <v/>
      </c>
      <c r="H54" s="43"/>
      <c r="J54" s="45" t="str" cm="1">
        <f t="array" ref="J54">IFERROR(MIN(_xlfn._xlws.FILTER($I$2:$I$99,($G$2:$G$99=G54)*($I$2:$I$99&gt;I54)*($I$2:$I$99&lt;&gt;""),""))-1,"")</f>
        <v/>
      </c>
    </row>
    <row r="55" spans="1:10" ht="11" customHeight="1">
      <c r="A55" s="47"/>
      <c r="B55" s="43"/>
      <c r="D55" s="45" t="str" cm="1">
        <f t="array" ref="D55">IFERROR(MIN(_xlfn._xlws.FILTER($C$2:$C$99,($A$2:$A$99=A55)*($C$2:$C$99&gt;C55)*($C$2:$C$99&lt;&gt;""),""))-1,"")</f>
        <v/>
      </c>
      <c r="H55" s="43"/>
      <c r="J55" s="45" t="str" cm="1">
        <f t="array" ref="J55">IFERROR(MIN(_xlfn._xlws.FILTER($I$2:$I$99,($G$2:$G$99=G55)*($I$2:$I$99&gt;I55)*($I$2:$I$99&lt;&gt;""),""))-1,"")</f>
        <v/>
      </c>
    </row>
    <row r="56" spans="1:10" ht="11" customHeight="1">
      <c r="A56" s="47"/>
      <c r="B56" s="43"/>
      <c r="D56" s="45" t="str" cm="1">
        <f t="array" ref="D56">IFERROR(MIN(_xlfn._xlws.FILTER($C$2:$C$99,($A$2:$A$99=A56)*($C$2:$C$99&gt;C56)*($C$2:$C$99&lt;&gt;""),""))-1,"")</f>
        <v/>
      </c>
      <c r="H56" s="43"/>
      <c r="J56" s="45" t="str" cm="1">
        <f t="array" ref="J56">IFERROR(MIN(_xlfn._xlws.FILTER($I$2:$I$99,($G$2:$G$99=G56)*($I$2:$I$99&gt;I56)*($I$2:$I$99&lt;&gt;""),""))-1,"")</f>
        <v/>
      </c>
    </row>
    <row r="57" spans="1:10" ht="11" customHeight="1">
      <c r="A57" s="47"/>
      <c r="B57" s="43"/>
      <c r="D57" s="45" t="str" cm="1">
        <f t="array" ref="D57">IFERROR(MIN(_xlfn._xlws.FILTER($C$2:$C$99,($A$2:$A$99=A57)*($C$2:$C$99&gt;C57)*($C$2:$C$99&lt;&gt;""),""))-1,"")</f>
        <v/>
      </c>
      <c r="H57" s="43"/>
      <c r="J57" s="45" t="str" cm="1">
        <f t="array" ref="J57">IFERROR(MIN(_xlfn._xlws.FILTER($I$2:$I$99,($G$2:$G$99=G57)*($I$2:$I$99&gt;I57)*($I$2:$I$99&lt;&gt;""),""))-1,"")</f>
        <v/>
      </c>
    </row>
    <row r="58" spans="1:10" ht="11" customHeight="1">
      <c r="A58" s="47"/>
      <c r="B58" s="43"/>
      <c r="D58" s="45" t="str" cm="1">
        <f t="array" ref="D58">IFERROR(MIN(_xlfn._xlws.FILTER($C$2:$C$99,($A$2:$A$99=A58)*($C$2:$C$99&gt;C58)*($C$2:$C$99&lt;&gt;""),""))-1,"")</f>
        <v/>
      </c>
      <c r="H58" s="43"/>
      <c r="J58" s="45" t="str" cm="1">
        <f t="array" ref="J58">IFERROR(MIN(_xlfn._xlws.FILTER($I$2:$I$99,($G$2:$G$99=G58)*($I$2:$I$99&gt;I58)*($I$2:$I$99&lt;&gt;""),""))-1,"")</f>
        <v/>
      </c>
    </row>
    <row r="59" spans="1:10" ht="11" customHeight="1">
      <c r="A59" s="47"/>
      <c r="B59" s="43"/>
      <c r="D59" s="45" t="str" cm="1">
        <f t="array" ref="D59">IFERROR(MIN(_xlfn._xlws.FILTER($C$2:$C$99,($A$2:$A$99=A59)*($C$2:$C$99&gt;C59)*($C$2:$C$99&lt;&gt;""),""))-1,"")</f>
        <v/>
      </c>
      <c r="H59" s="43"/>
      <c r="J59" s="45" t="str" cm="1">
        <f t="array" ref="J59">IFERROR(MIN(_xlfn._xlws.FILTER($I$2:$I$99,($G$2:$G$99=G59)*($I$2:$I$99&gt;I59)*($I$2:$I$99&lt;&gt;""),""))-1,"")</f>
        <v/>
      </c>
    </row>
    <row r="60" spans="1:10" ht="11" customHeight="1">
      <c r="A60" s="47"/>
      <c r="B60" s="43"/>
      <c r="D60" s="45" t="str" cm="1">
        <f t="array" ref="D60">IFERROR(MIN(_xlfn._xlws.FILTER($C$2:$C$99,($A$2:$A$99=A60)*($C$2:$C$99&gt;C60)*($C$2:$C$99&lt;&gt;""),""))-1,"")</f>
        <v/>
      </c>
      <c r="H60" s="43"/>
      <c r="J60" s="45" t="str" cm="1">
        <f t="array" ref="J60">IFERROR(MIN(_xlfn._xlws.FILTER($I$2:$I$99,($G$2:$G$99=G60)*($I$2:$I$99&gt;I60)*($I$2:$I$99&lt;&gt;""),""))-1,"")</f>
        <v/>
      </c>
    </row>
    <row r="61" spans="1:10" ht="11" customHeight="1">
      <c r="A61" s="47"/>
      <c r="B61" s="43"/>
      <c r="D61" s="45" t="str" cm="1">
        <f t="array" ref="D61">IFERROR(MIN(_xlfn._xlws.FILTER($C$2:$C$99,($A$2:$A$99=A61)*($C$2:$C$99&gt;C61)*($C$2:$C$99&lt;&gt;""),""))-1,"")</f>
        <v/>
      </c>
      <c r="H61" s="43"/>
      <c r="J61" s="45" t="str" cm="1">
        <f t="array" ref="J61">IFERROR(MIN(_xlfn._xlws.FILTER($I$2:$I$99,($G$2:$G$99=G61)*($I$2:$I$99&gt;I61)*($I$2:$I$99&lt;&gt;""),""))-1,"")</f>
        <v/>
      </c>
    </row>
    <row r="62" spans="1:10" ht="11" customHeight="1">
      <c r="A62" s="47"/>
      <c r="B62" s="43"/>
      <c r="D62" s="45" t="str" cm="1">
        <f t="array" ref="D62">IFERROR(MIN(_xlfn._xlws.FILTER($C$2:$C$99,($A$2:$A$99=A62)*($C$2:$C$99&gt;C62)*($C$2:$C$99&lt;&gt;""),""))-1,"")</f>
        <v/>
      </c>
      <c r="H62" s="43"/>
      <c r="J62" s="45" t="str" cm="1">
        <f t="array" ref="J62">IFERROR(MIN(_xlfn._xlws.FILTER($I$2:$I$99,($G$2:$G$99=G62)*($I$2:$I$99&gt;I62)*($I$2:$I$99&lt;&gt;""),""))-1,"")</f>
        <v/>
      </c>
    </row>
    <row r="63" spans="1:10" ht="11" customHeight="1">
      <c r="A63" s="47"/>
      <c r="B63" s="43"/>
      <c r="D63" s="45" t="str" cm="1">
        <f t="array" ref="D63">IFERROR(MIN(_xlfn._xlws.FILTER($C$2:$C$99,($A$2:$A$99=A63)*($C$2:$C$99&gt;C63)*($C$2:$C$99&lt;&gt;""),""))-1,"")</f>
        <v/>
      </c>
      <c r="H63" s="43"/>
      <c r="J63" s="45" t="str" cm="1">
        <f t="array" ref="J63">IFERROR(MIN(_xlfn._xlws.FILTER($I$2:$I$99,($G$2:$G$99=G63)*($I$2:$I$99&gt;I63)*($I$2:$I$99&lt;&gt;""),""))-1,"")</f>
        <v/>
      </c>
    </row>
    <row r="64" spans="1:10" ht="11" customHeight="1">
      <c r="A64" s="47"/>
      <c r="B64" s="43"/>
      <c r="D64" s="45" t="str" cm="1">
        <f t="array" ref="D64">IFERROR(MIN(_xlfn._xlws.FILTER($C$2:$C$99,($A$2:$A$99=A64)*($C$2:$C$99&gt;C64)*($C$2:$C$99&lt;&gt;""),""))-1,"")</f>
        <v/>
      </c>
      <c r="H64" s="43"/>
      <c r="J64" s="45" t="str" cm="1">
        <f t="array" ref="J64">IFERROR(MIN(_xlfn._xlws.FILTER($I$2:$I$99,($G$2:$G$99=G64)*($I$2:$I$99&gt;I64)*($I$2:$I$99&lt;&gt;""),""))-1,"")</f>
        <v/>
      </c>
    </row>
    <row r="65" spans="1:10" ht="11" customHeight="1">
      <c r="A65" s="47"/>
      <c r="B65" s="43"/>
      <c r="D65" s="45" t="str" cm="1">
        <f t="array" ref="D65">IFERROR(MIN(_xlfn._xlws.FILTER($C$2:$C$99,($A$2:$A$99=A65)*($C$2:$C$99&gt;C65)*($C$2:$C$99&lt;&gt;""),""))-1,"")</f>
        <v/>
      </c>
      <c r="H65" s="43"/>
      <c r="J65" s="45" t="str" cm="1">
        <f t="array" ref="J65">IFERROR(MIN(_xlfn._xlws.FILTER($I$2:$I$99,($G$2:$G$99=G65)*($I$2:$I$99&gt;I65)*($I$2:$I$99&lt;&gt;""),""))-1,"")</f>
        <v/>
      </c>
    </row>
    <row r="66" spans="1:10" ht="11" customHeight="1">
      <c r="A66" s="47"/>
      <c r="B66" s="43"/>
      <c r="D66" s="45" t="str" cm="1">
        <f t="array" ref="D66">IFERROR(MIN(_xlfn._xlws.FILTER($C$2:$C$99,($A$2:$A$99=A66)*($C$2:$C$99&gt;C66)*($C$2:$C$99&lt;&gt;""),""))-1,"")</f>
        <v/>
      </c>
      <c r="H66" s="43"/>
      <c r="J66" s="45" t="str" cm="1">
        <f t="array" ref="J66">IFERROR(MIN(_xlfn._xlws.FILTER($I$2:$I$99,($G$2:$G$99=G66)*($I$2:$I$99&gt;I66)*($I$2:$I$99&lt;&gt;""),""))-1,"")</f>
        <v/>
      </c>
    </row>
    <row r="67" spans="1:10" ht="11" customHeight="1">
      <c r="A67" s="47"/>
      <c r="B67" s="43"/>
      <c r="D67" s="45" t="str" cm="1">
        <f t="array" ref="D67">IFERROR(MIN(_xlfn._xlws.FILTER($C$2:$C$99,($A$2:$A$99=A67)*($C$2:$C$99&gt;C67)*($C$2:$C$99&lt;&gt;""),""))-1,"")</f>
        <v/>
      </c>
      <c r="H67" s="43"/>
      <c r="J67" s="45" t="str" cm="1">
        <f t="array" ref="J67">IFERROR(MIN(_xlfn._xlws.FILTER($I$2:$I$99,($G$2:$G$99=G67)*($I$2:$I$99&gt;I67)*($I$2:$I$99&lt;&gt;""),""))-1,"")</f>
        <v/>
      </c>
    </row>
    <row r="68" spans="1:10" ht="11" customHeight="1">
      <c r="A68" s="47"/>
      <c r="B68" s="43"/>
      <c r="D68" s="45" t="str" cm="1">
        <f t="array" ref="D68">IFERROR(MIN(_xlfn._xlws.FILTER($C$2:$C$99,($A$2:$A$99=A68)*($C$2:$C$99&gt;C68)*($C$2:$C$99&lt;&gt;""),""))-1,"")</f>
        <v/>
      </c>
      <c r="H68" s="43"/>
      <c r="J68" s="45" t="str" cm="1">
        <f t="array" ref="J68">IFERROR(MIN(_xlfn._xlws.FILTER($I$2:$I$99,($G$2:$G$99=G68)*($I$2:$I$99&gt;I68)*($I$2:$I$99&lt;&gt;""),""))-1,"")</f>
        <v/>
      </c>
    </row>
    <row r="69" spans="1:10" ht="11" customHeight="1">
      <c r="A69" s="47"/>
      <c r="B69" s="43"/>
      <c r="D69" s="45" t="str" cm="1">
        <f t="array" ref="D69">IFERROR(MIN(_xlfn._xlws.FILTER($C$2:$C$99,($A$2:$A$99=A69)*($C$2:$C$99&gt;C69)*($C$2:$C$99&lt;&gt;""),""))-1,"")</f>
        <v/>
      </c>
      <c r="H69" s="43"/>
      <c r="J69" s="45" t="str" cm="1">
        <f t="array" ref="J69">IFERROR(MIN(_xlfn._xlws.FILTER($I$2:$I$99,($G$2:$G$99=G69)*($I$2:$I$99&gt;I69)*($I$2:$I$99&lt;&gt;""),""))-1,"")</f>
        <v/>
      </c>
    </row>
    <row r="70" spans="1:10" ht="11" customHeight="1">
      <c r="A70" s="47"/>
      <c r="B70" s="43"/>
      <c r="D70" s="45" t="str" cm="1">
        <f t="array" ref="D70">IFERROR(MIN(_xlfn._xlws.FILTER($C$2:$C$99,($A$2:$A$99=A70)*($C$2:$C$99&gt;C70)*($C$2:$C$99&lt;&gt;""),""))-1,"")</f>
        <v/>
      </c>
      <c r="H70" s="43"/>
      <c r="J70" s="45" t="str" cm="1">
        <f t="array" ref="J70">IFERROR(MIN(_xlfn._xlws.FILTER($I$2:$I$99,($G$2:$G$99=G70)*($I$2:$I$99&gt;I70)*($I$2:$I$99&lt;&gt;""),""))-1,"")</f>
        <v/>
      </c>
    </row>
    <row r="71" spans="1:10" ht="11" customHeight="1">
      <c r="A71" s="47"/>
      <c r="B71" s="43"/>
      <c r="D71" s="45" t="str" cm="1">
        <f t="array" ref="D71">IFERROR(MIN(_xlfn._xlws.FILTER($C$2:$C$99,($A$2:$A$99=A71)*($C$2:$C$99&gt;C71)*($C$2:$C$99&lt;&gt;""),""))-1,"")</f>
        <v/>
      </c>
      <c r="H71" s="43"/>
      <c r="J71" s="45" t="str" cm="1">
        <f t="array" ref="J71">IFERROR(MIN(_xlfn._xlws.FILTER($I$2:$I$99,($G$2:$G$99=G71)*($I$2:$I$99&gt;I71)*($I$2:$I$99&lt;&gt;""),""))-1,"")</f>
        <v/>
      </c>
    </row>
    <row r="72" spans="1:10" ht="11" customHeight="1">
      <c r="A72" s="47"/>
      <c r="B72" s="43"/>
      <c r="D72" s="45" t="str" cm="1">
        <f t="array" ref="D72">IFERROR(MIN(_xlfn._xlws.FILTER($C$2:$C$99,($A$2:$A$99=A72)*($C$2:$C$99&gt;C72)*($C$2:$C$99&lt;&gt;""),""))-1,"")</f>
        <v/>
      </c>
      <c r="H72" s="43"/>
      <c r="J72" s="45" t="str" cm="1">
        <f t="array" ref="J72">IFERROR(MIN(_xlfn._xlws.FILTER($I$2:$I$99,($G$2:$G$99=G72)*($I$2:$I$99&gt;I72)*($I$2:$I$99&lt;&gt;""),""))-1,"")</f>
        <v/>
      </c>
    </row>
    <row r="73" spans="1:10" ht="11" customHeight="1">
      <c r="A73" s="47"/>
      <c r="B73" s="43"/>
      <c r="D73" s="45" t="str" cm="1">
        <f t="array" ref="D73">IFERROR(MIN(_xlfn._xlws.FILTER($C$2:$C$99,($A$2:$A$99=A73)*($C$2:$C$99&gt;C73)*($C$2:$C$99&lt;&gt;""),""))-1,"")</f>
        <v/>
      </c>
      <c r="H73" s="43"/>
      <c r="J73" s="45" t="str" cm="1">
        <f t="array" ref="J73">IFERROR(MIN(_xlfn._xlws.FILTER($I$2:$I$99,($G$2:$G$99=G73)*($I$2:$I$99&gt;I73)*($I$2:$I$99&lt;&gt;""),""))-1,"")</f>
        <v/>
      </c>
    </row>
    <row r="74" spans="1:10" ht="11" customHeight="1">
      <c r="A74" s="47"/>
      <c r="B74" s="43"/>
      <c r="D74" s="45" t="str" cm="1">
        <f t="array" ref="D74">IFERROR(MIN(_xlfn._xlws.FILTER($C$2:$C$99,($A$2:$A$99=A74)*($C$2:$C$99&gt;C74)*($C$2:$C$99&lt;&gt;""),""))-1,"")</f>
        <v/>
      </c>
      <c r="H74" s="43"/>
      <c r="J74" s="45" t="str" cm="1">
        <f t="array" ref="J74">IFERROR(MIN(_xlfn._xlws.FILTER($I$2:$I$99,($G$2:$G$99=G74)*($I$2:$I$99&gt;I74)*($I$2:$I$99&lt;&gt;""),""))-1,"")</f>
        <v/>
      </c>
    </row>
    <row r="75" spans="1:10" ht="11" customHeight="1">
      <c r="A75" s="47"/>
      <c r="B75" s="43"/>
      <c r="D75" s="45" t="str" cm="1">
        <f t="array" ref="D75">IFERROR(MIN(_xlfn._xlws.FILTER($C$2:$C$99,($A$2:$A$99=A75)*($C$2:$C$99&gt;C75)*($C$2:$C$99&lt;&gt;""),""))-1,"")</f>
        <v/>
      </c>
      <c r="H75" s="43"/>
      <c r="J75" s="45" t="str" cm="1">
        <f t="array" ref="J75">IFERROR(MIN(_xlfn._xlws.FILTER($I$2:$I$99,($G$2:$G$99=G75)*($I$2:$I$99&gt;I75)*($I$2:$I$99&lt;&gt;""),""))-1,"")</f>
        <v/>
      </c>
    </row>
    <row r="76" spans="1:10" ht="11" customHeight="1">
      <c r="A76" s="47"/>
      <c r="B76" s="43"/>
      <c r="D76" s="45" t="str" cm="1">
        <f t="array" ref="D76">IFERROR(MIN(_xlfn._xlws.FILTER($C$2:$C$99,($A$2:$A$99=A76)*($C$2:$C$99&gt;C76)*($C$2:$C$99&lt;&gt;""),""))-1,"")</f>
        <v/>
      </c>
      <c r="H76" s="43"/>
      <c r="J76" s="45" t="str" cm="1">
        <f t="array" ref="J76">IFERROR(MIN(_xlfn._xlws.FILTER($I$2:$I$99,($G$2:$G$99=G76)*($I$2:$I$99&gt;I76)*($I$2:$I$99&lt;&gt;""),""))-1,"")</f>
        <v/>
      </c>
    </row>
    <row r="77" spans="1:10" ht="11" customHeight="1">
      <c r="A77" s="47"/>
      <c r="B77" s="43"/>
      <c r="D77" s="45" t="str" cm="1">
        <f t="array" ref="D77">IFERROR(MIN(_xlfn._xlws.FILTER($C$2:$C$99,($A$2:$A$99=A77)*($C$2:$C$99&gt;C77)*($C$2:$C$99&lt;&gt;""),""))-1,"")</f>
        <v/>
      </c>
      <c r="H77" s="43"/>
      <c r="J77" s="45" t="str" cm="1">
        <f t="array" ref="J77">IFERROR(MIN(_xlfn._xlws.FILTER($I$2:$I$99,($G$2:$G$99=G77)*($I$2:$I$99&gt;I77)*($I$2:$I$99&lt;&gt;""),""))-1,"")</f>
        <v/>
      </c>
    </row>
    <row r="78" spans="1:10" ht="11" customHeight="1">
      <c r="A78" s="47"/>
      <c r="B78" s="43"/>
      <c r="D78" s="45" t="str" cm="1">
        <f t="array" ref="D78">IFERROR(MIN(_xlfn._xlws.FILTER($C$2:$C$99,($A$2:$A$99=A78)*($C$2:$C$99&gt;C78)*($C$2:$C$99&lt;&gt;""),""))-1,"")</f>
        <v/>
      </c>
      <c r="H78" s="43"/>
      <c r="J78" s="45" t="str" cm="1">
        <f t="array" ref="J78">IFERROR(MIN(_xlfn._xlws.FILTER($I$2:$I$99,($G$2:$G$99=G78)*($I$2:$I$99&gt;I78)*($I$2:$I$99&lt;&gt;""),""))-1,"")</f>
        <v/>
      </c>
    </row>
    <row r="79" spans="1:10" ht="11" customHeight="1">
      <c r="A79" s="47"/>
      <c r="B79" s="43"/>
      <c r="D79" s="45" t="str" cm="1">
        <f t="array" ref="D79">IFERROR(MIN(_xlfn._xlws.FILTER($C$2:$C$99,($A$2:$A$99=A79)*($C$2:$C$99&gt;C79)*($C$2:$C$99&lt;&gt;""),""))-1,"")</f>
        <v/>
      </c>
      <c r="H79" s="43"/>
      <c r="J79" s="45" t="str" cm="1">
        <f t="array" ref="J79">IFERROR(MIN(_xlfn._xlws.FILTER($I$2:$I$99,($G$2:$G$99=G79)*($I$2:$I$99&gt;I79)*($I$2:$I$99&lt;&gt;""),""))-1,"")</f>
        <v/>
      </c>
    </row>
    <row r="80" spans="1:10" ht="11" customHeight="1">
      <c r="A80" s="47"/>
      <c r="B80" s="43"/>
      <c r="D80" s="45" t="str" cm="1">
        <f t="array" ref="D80">IFERROR(MIN(_xlfn._xlws.FILTER($C$2:$C$99,($A$2:$A$99=A80)*($C$2:$C$99&gt;C80)*($C$2:$C$99&lt;&gt;""),""))-1,"")</f>
        <v/>
      </c>
      <c r="H80" s="43"/>
      <c r="J80" s="45" t="str" cm="1">
        <f t="array" ref="J80">IFERROR(MIN(_xlfn._xlws.FILTER($I$2:$I$99,($G$2:$G$99=G80)*($I$2:$I$99&gt;I80)*($I$2:$I$99&lt;&gt;""),""))-1,"")</f>
        <v/>
      </c>
    </row>
    <row r="81" spans="1:10" ht="11" customHeight="1">
      <c r="A81" s="47"/>
      <c r="B81" s="43"/>
      <c r="D81" s="45" t="str" cm="1">
        <f t="array" ref="D81">IFERROR(MIN(_xlfn._xlws.FILTER($C$2:$C$99,($A$2:$A$99=A81)*($C$2:$C$99&gt;C81)*($C$2:$C$99&lt;&gt;""),""))-1,"")</f>
        <v/>
      </c>
      <c r="H81" s="43"/>
      <c r="J81" s="45" t="str" cm="1">
        <f t="array" ref="J81">IFERROR(MIN(_xlfn._xlws.FILTER($I$2:$I$99,($G$2:$G$99=G81)*($I$2:$I$99&gt;I81)*($I$2:$I$99&lt;&gt;""),""))-1,"")</f>
        <v/>
      </c>
    </row>
    <row r="82" spans="1:10" ht="11" customHeight="1">
      <c r="A82" s="47"/>
      <c r="B82" s="43"/>
      <c r="D82" s="45" t="str" cm="1">
        <f t="array" ref="D82">IFERROR(MIN(_xlfn._xlws.FILTER($C$2:$C$99,($A$2:$A$99=A82)*($C$2:$C$99&gt;C82)*($C$2:$C$99&lt;&gt;""),""))-1,"")</f>
        <v/>
      </c>
      <c r="H82" s="43"/>
      <c r="J82" s="45" t="str" cm="1">
        <f t="array" ref="J82">IFERROR(MIN(_xlfn._xlws.FILTER($I$2:$I$99,($G$2:$G$99=G82)*($I$2:$I$99&gt;I82)*($I$2:$I$99&lt;&gt;""),""))-1,"")</f>
        <v/>
      </c>
    </row>
    <row r="83" spans="1:10" ht="11" customHeight="1">
      <c r="A83" s="47"/>
      <c r="B83" s="43"/>
      <c r="D83" s="45" t="str" cm="1">
        <f t="array" ref="D83">IFERROR(MIN(_xlfn._xlws.FILTER($C$2:$C$99,($A$2:$A$99=A83)*($C$2:$C$99&gt;C83)*($C$2:$C$99&lt;&gt;""),""))-1,"")</f>
        <v/>
      </c>
      <c r="H83" s="43"/>
      <c r="J83" s="45" t="str" cm="1">
        <f t="array" ref="J83">IFERROR(MIN(_xlfn._xlws.FILTER($I$2:$I$99,($G$2:$G$99=G83)*($I$2:$I$99&gt;I83)*($I$2:$I$99&lt;&gt;""),""))-1,"")</f>
        <v/>
      </c>
    </row>
    <row r="84" spans="1:10" ht="11" customHeight="1">
      <c r="A84" s="47"/>
      <c r="B84" s="43"/>
      <c r="D84" s="45" t="str" cm="1">
        <f t="array" ref="D84">IFERROR(MIN(_xlfn._xlws.FILTER($C$2:$C$99,($A$2:$A$99=A84)*($C$2:$C$99&gt;C84)*($C$2:$C$99&lt;&gt;""),""))-1,"")</f>
        <v/>
      </c>
      <c r="H84" s="43"/>
      <c r="J84" s="45" t="str" cm="1">
        <f t="array" ref="J84">IFERROR(MIN(_xlfn._xlws.FILTER($I$2:$I$99,($G$2:$G$99=G84)*($I$2:$I$99&gt;I84)*($I$2:$I$99&lt;&gt;""),""))-1,"")</f>
        <v/>
      </c>
    </row>
    <row r="85" spans="1:10" ht="11" customHeight="1">
      <c r="A85" s="47"/>
      <c r="B85" s="43"/>
      <c r="D85" s="45" t="str" cm="1">
        <f t="array" ref="D85">IFERROR(MIN(_xlfn._xlws.FILTER($C$2:$C$99,($A$2:$A$99=A85)*($C$2:$C$99&gt;C85)*($C$2:$C$99&lt;&gt;""),""))-1,"")</f>
        <v/>
      </c>
      <c r="H85" s="43"/>
      <c r="J85" s="45" t="str" cm="1">
        <f t="array" ref="J85">IFERROR(MIN(_xlfn._xlws.FILTER($I$2:$I$99,($G$2:$G$99=G85)*($I$2:$I$99&gt;I85)*($I$2:$I$99&lt;&gt;""),""))-1,"")</f>
        <v/>
      </c>
    </row>
    <row r="86" spans="1:10" ht="11" customHeight="1">
      <c r="A86" s="47"/>
      <c r="B86" s="43"/>
      <c r="D86" s="45" t="str" cm="1">
        <f t="array" ref="D86">IFERROR(MIN(_xlfn._xlws.FILTER($C$2:$C$99,($A$2:$A$99=A86)*($C$2:$C$99&gt;C86)*($C$2:$C$99&lt;&gt;""),""))-1,"")</f>
        <v/>
      </c>
      <c r="H86" s="43"/>
      <c r="J86" s="45" t="str" cm="1">
        <f t="array" ref="J86">IFERROR(MIN(_xlfn._xlws.FILTER($I$2:$I$99,($G$2:$G$99=G86)*($I$2:$I$99&gt;I86)*($I$2:$I$99&lt;&gt;""),""))-1,"")</f>
        <v/>
      </c>
    </row>
    <row r="87" spans="1:10" ht="11" customHeight="1">
      <c r="A87" s="47"/>
      <c r="B87" s="43"/>
      <c r="D87" s="45" t="str" cm="1">
        <f t="array" ref="D87">IFERROR(MIN(_xlfn._xlws.FILTER($C$2:$C$99,($A$2:$A$99=A87)*($C$2:$C$99&gt;C87)*($C$2:$C$99&lt;&gt;""),""))-1,"")</f>
        <v/>
      </c>
      <c r="H87" s="43"/>
      <c r="J87" s="45" t="str" cm="1">
        <f t="array" ref="J87">IFERROR(MIN(_xlfn._xlws.FILTER($I$2:$I$99,($G$2:$G$99=G87)*($I$2:$I$99&gt;I87)*($I$2:$I$99&lt;&gt;""),""))-1,"")</f>
        <v/>
      </c>
    </row>
    <row r="88" spans="1:10" ht="11" customHeight="1">
      <c r="A88" s="47"/>
      <c r="B88" s="43"/>
      <c r="D88" s="45" t="str" cm="1">
        <f t="array" ref="D88">IFERROR(MIN(_xlfn._xlws.FILTER($C$2:$C$99,($A$2:$A$99=A88)*($C$2:$C$99&gt;C88)*($C$2:$C$99&lt;&gt;""),""))-1,"")</f>
        <v/>
      </c>
      <c r="H88" s="43"/>
      <c r="J88" s="45" t="str" cm="1">
        <f t="array" ref="J88">IFERROR(MIN(_xlfn._xlws.FILTER($I$2:$I$99,($G$2:$G$99=G88)*($I$2:$I$99&gt;I88)*($I$2:$I$99&lt;&gt;""),""))-1,"")</f>
        <v/>
      </c>
    </row>
    <row r="89" spans="1:10" ht="11" customHeight="1">
      <c r="A89" s="47"/>
      <c r="B89" s="43"/>
      <c r="D89" s="45" t="str" cm="1">
        <f t="array" ref="D89">IFERROR(MIN(_xlfn._xlws.FILTER($C$2:$C$99,($A$2:$A$99=A89)*($C$2:$C$99&gt;C89)*($C$2:$C$99&lt;&gt;""),""))-1,"")</f>
        <v/>
      </c>
      <c r="H89" s="43"/>
      <c r="J89" s="45" t="str" cm="1">
        <f t="array" ref="J89">IFERROR(MIN(_xlfn._xlws.FILTER($I$2:$I$99,($G$2:$G$99=G89)*($I$2:$I$99&gt;I89)*($I$2:$I$99&lt;&gt;""),""))-1,"")</f>
        <v/>
      </c>
    </row>
    <row r="90" spans="1:10" ht="11" customHeight="1">
      <c r="A90" s="47"/>
      <c r="B90" s="43"/>
      <c r="D90" s="45" t="str" cm="1">
        <f t="array" ref="D90">IFERROR(MIN(_xlfn._xlws.FILTER($C$2:$C$99,($A$2:$A$99=A90)*($C$2:$C$99&gt;C90)*($C$2:$C$99&lt;&gt;""),""))-1,"")</f>
        <v/>
      </c>
      <c r="H90" s="43"/>
      <c r="J90" s="45" t="str" cm="1">
        <f t="array" ref="J90">IFERROR(MIN(_xlfn._xlws.FILTER($I$2:$I$99,($G$2:$G$99=G90)*($I$2:$I$99&gt;I90)*($I$2:$I$99&lt;&gt;""),""))-1,"")</f>
        <v/>
      </c>
    </row>
    <row r="91" spans="1:10" ht="11" customHeight="1">
      <c r="A91" s="47"/>
      <c r="B91" s="43"/>
      <c r="D91" s="45" t="str" cm="1">
        <f t="array" ref="D91">IFERROR(MIN(_xlfn._xlws.FILTER($C$2:$C$99,($A$2:$A$99=A91)*($C$2:$C$99&gt;C91)*($C$2:$C$99&lt;&gt;""),""))-1,"")</f>
        <v/>
      </c>
      <c r="H91" s="43"/>
      <c r="J91" s="45" t="str" cm="1">
        <f t="array" ref="J91">IFERROR(MIN(_xlfn._xlws.FILTER($I$2:$I$99,($G$2:$G$99=G91)*($I$2:$I$99&gt;I91)*($I$2:$I$99&lt;&gt;""),""))-1,"")</f>
        <v/>
      </c>
    </row>
    <row r="92" spans="1:10" ht="11" customHeight="1">
      <c r="A92" s="47"/>
      <c r="B92" s="43"/>
      <c r="D92" s="45" t="str" cm="1">
        <f t="array" ref="D92">IFERROR(MIN(_xlfn._xlws.FILTER($C$2:$C$99,($A$2:$A$99=A92)*($C$2:$C$99&gt;C92)*($C$2:$C$99&lt;&gt;""),""))-1,"")</f>
        <v/>
      </c>
      <c r="H92" s="43"/>
      <c r="J92" s="45" t="str" cm="1">
        <f t="array" ref="J92">IFERROR(MIN(_xlfn._xlws.FILTER($I$2:$I$99,($G$2:$G$99=G92)*($I$2:$I$99&gt;I92)*($I$2:$I$99&lt;&gt;""),""))-1,"")</f>
        <v/>
      </c>
    </row>
    <row r="93" spans="1:10" ht="11" customHeight="1">
      <c r="A93" s="47"/>
      <c r="B93" s="43"/>
      <c r="D93" s="45" t="str" cm="1">
        <f t="array" ref="D93">IFERROR(MIN(_xlfn._xlws.FILTER($C$2:$C$99,($A$2:$A$99=A93)*($C$2:$C$99&gt;C93)*($C$2:$C$99&lt;&gt;""),""))-1,"")</f>
        <v/>
      </c>
      <c r="H93" s="43"/>
      <c r="J93" s="45" t="str" cm="1">
        <f t="array" ref="J93">IFERROR(MIN(_xlfn._xlws.FILTER($I$2:$I$99,($G$2:$G$99=G93)*($I$2:$I$99&gt;I93)*($I$2:$I$99&lt;&gt;""),""))-1,"")</f>
        <v/>
      </c>
    </row>
    <row r="94" spans="1:10" ht="11" customHeight="1">
      <c r="A94" s="47"/>
      <c r="B94" s="43"/>
      <c r="D94" s="45" t="str" cm="1">
        <f t="array" ref="D94">IFERROR(MIN(_xlfn._xlws.FILTER($C$2:$C$99,($A$2:$A$99=A94)*($C$2:$C$99&gt;C94)*($C$2:$C$99&lt;&gt;""),""))-1,"")</f>
        <v/>
      </c>
      <c r="H94" s="43"/>
      <c r="J94" s="45" t="str" cm="1">
        <f t="array" ref="J94">IFERROR(MIN(_xlfn._xlws.FILTER($I$2:$I$99,($G$2:$G$99=G94)*($I$2:$I$99&gt;I94)*($I$2:$I$99&lt;&gt;""),""))-1,"")</f>
        <v/>
      </c>
    </row>
    <row r="95" spans="1:10" ht="11" customHeight="1">
      <c r="A95" s="47"/>
      <c r="B95" s="43"/>
      <c r="D95" s="45" t="str" cm="1">
        <f t="array" ref="D95">IFERROR(MIN(_xlfn._xlws.FILTER($C$2:$C$99,($A$2:$A$99=A95)*($C$2:$C$99&gt;C95)*($C$2:$C$99&lt;&gt;""),""))-1,"")</f>
        <v/>
      </c>
      <c r="H95" s="43"/>
      <c r="J95" s="45" t="str" cm="1">
        <f t="array" ref="J95">IFERROR(MIN(_xlfn._xlws.FILTER($I$2:$I$99,($G$2:$G$99=G95)*($I$2:$I$99&gt;I95)*($I$2:$I$99&lt;&gt;""),""))-1,"")</f>
        <v/>
      </c>
    </row>
    <row r="96" spans="1:10" ht="11" customHeight="1">
      <c r="A96" s="47"/>
      <c r="B96" s="43"/>
      <c r="D96" s="45" t="str" cm="1">
        <f t="array" ref="D96">IFERROR(MIN(_xlfn._xlws.FILTER($C$2:$C$99,($A$2:$A$99=A96)*($C$2:$C$99&gt;C96)*($C$2:$C$99&lt;&gt;""),""))-1,"")</f>
        <v/>
      </c>
      <c r="H96" s="43"/>
      <c r="J96" s="45" t="str" cm="1">
        <f t="array" ref="J96">IFERROR(MIN(_xlfn._xlws.FILTER($I$2:$I$99,($G$2:$G$99=G96)*($I$2:$I$99&gt;I96)*($I$2:$I$99&lt;&gt;""),""))-1,"")</f>
        <v/>
      </c>
    </row>
    <row r="97" spans="1:10" ht="11" customHeight="1">
      <c r="A97" s="47"/>
      <c r="B97" s="43"/>
      <c r="D97" s="45" t="str" cm="1">
        <f t="array" ref="D97">IFERROR(MIN(_xlfn._xlws.FILTER($C$2:$C$99,($A$2:$A$99=A97)*($C$2:$C$99&gt;C97)*($C$2:$C$99&lt;&gt;""),""))-1,"")</f>
        <v/>
      </c>
      <c r="H97" s="43"/>
      <c r="J97" s="45" t="str" cm="1">
        <f t="array" ref="J97">IFERROR(MIN(_xlfn._xlws.FILTER($I$2:$I$99,($G$2:$G$99=G97)*($I$2:$I$99&gt;I97)*($I$2:$I$99&lt;&gt;""),""))-1,"")</f>
        <v/>
      </c>
    </row>
    <row r="98" spans="1:10" ht="11" customHeight="1">
      <c r="A98" s="47"/>
      <c r="B98" s="43"/>
      <c r="D98" s="45" t="str" cm="1">
        <f t="array" ref="D98">IFERROR(MIN(_xlfn._xlws.FILTER($C$2:$C$99,($A$2:$A$99=A98)*($C$2:$C$99&gt;C98)*($C$2:$C$99&lt;&gt;""),""))-1,"")</f>
        <v/>
      </c>
      <c r="H98" s="43"/>
      <c r="J98" s="45" t="str" cm="1">
        <f t="array" ref="J98">IFERROR(MIN(_xlfn._xlws.FILTER($I$2:$I$99,($G$2:$G$99=G98)*($I$2:$I$99&gt;I98)*($I$2:$I$99&lt;&gt;""),""))-1,"")</f>
        <v/>
      </c>
    </row>
    <row r="99" spans="1:10" ht="11" customHeight="1">
      <c r="A99" s="47"/>
      <c r="B99" s="43"/>
      <c r="D99" s="45" t="str" cm="1">
        <f t="array" ref="D99">IFERROR(MIN(_xlfn._xlws.FILTER($C$2:$C$99,($A$2:$A$99=A99)*($C$2:$C$99&gt;C99)*($C$2:$C$99&lt;&gt;""),""))-1,"")</f>
        <v/>
      </c>
      <c r="H99" s="43"/>
      <c r="J99" s="45" t="str" cm="1">
        <f t="array" ref="J99">IFERROR(MIN(_xlfn._xlws.FILTER($I$2:$I$99,($G$2:$G$99=G99)*($I$2:$I$99&gt;I99)*($I$2:$I$99&lt;&gt;""),""))-1,"")</f>
        <v/>
      </c>
    </row>
    <row r="100" spans="1:10" ht="11" customHeight="1">
      <c r="A100" s="47"/>
      <c r="B100" s="43"/>
      <c r="D100" s="45" t="str" cm="1">
        <f t="array" ref="D100">IFERROR(MIN(_xlfn._xlws.FILTER($C$2:$C$99,($A$2:$A$99=A100)*($C$2:$C$99&gt;C100)*($C$2:$C$99&lt;&gt;""),""))-1,"")</f>
        <v/>
      </c>
      <c r="H100" s="43"/>
      <c r="J100" s="45" t="str" cm="1">
        <f t="array" ref="J100">IFERROR(MIN(_xlfn._xlws.FILTER($I$2:$I$99,($G$2:$G$99=G100)*($I$2:$I$99&gt;I100)*($I$2:$I$99&lt;&gt;""),""))-1,"")</f>
        <v/>
      </c>
    </row>
    <row r="101" spans="1:10" ht="11" customHeight="1">
      <c r="A101" s="47"/>
      <c r="B101" s="43"/>
      <c r="D101" s="45" t="str" cm="1">
        <f t="array" ref="D101">IFERROR(MIN(_xlfn._xlws.FILTER($C$2:$C$99,($A$2:$A$99=A101)*($C$2:$C$99&gt;C101)*($C$2:$C$99&lt;&gt;""),""))-1,"")</f>
        <v/>
      </c>
      <c r="H101" s="43"/>
      <c r="J101" s="45" t="str" cm="1">
        <f t="array" ref="J101">IFERROR(MIN(_xlfn._xlws.FILTER($I$2:$I$99,($G$2:$G$99=G101)*($I$2:$I$99&gt;I101)*($I$2:$I$99&lt;&gt;""),""))-1,"")</f>
        <v/>
      </c>
    </row>
    <row r="102" spans="1:10" ht="11" customHeight="1">
      <c r="A102" s="47"/>
      <c r="B102" s="43"/>
      <c r="D102" s="45" t="str" cm="1">
        <f t="array" ref="D102">IFERROR(MIN(_xlfn._xlws.FILTER($C$2:$C$99,($A$2:$A$99=A102)*($C$2:$C$99&gt;C102)*($C$2:$C$99&lt;&gt;""),""))-1,"")</f>
        <v/>
      </c>
      <c r="H102" s="43"/>
      <c r="J102" s="45" t="str" cm="1">
        <f t="array" ref="J102">IFERROR(MIN(_xlfn._xlws.FILTER($I$2:$I$99,($G$2:$G$99=G102)*($I$2:$I$99&gt;I102)*($I$2:$I$99&lt;&gt;""),""))-1,"")</f>
        <v/>
      </c>
    </row>
    <row r="103" spans="1:10" ht="11" customHeight="1">
      <c r="A103" s="47"/>
      <c r="B103" s="43"/>
      <c r="D103" s="45" t="str" cm="1">
        <f t="array" ref="D103">IFERROR(MIN(_xlfn._xlws.FILTER($C$2:$C$99,($A$2:$A$99=A103)*($C$2:$C$99&gt;C103)*($C$2:$C$99&lt;&gt;""),""))-1,"")</f>
        <v/>
      </c>
      <c r="H103" s="43"/>
      <c r="J103" s="45" t="str" cm="1">
        <f t="array" ref="J103">IFERROR(MIN(_xlfn._xlws.FILTER($I$2:$I$99,($G$2:$G$99=G103)*($I$2:$I$99&gt;I103)*($I$2:$I$99&lt;&gt;""),""))-1,"")</f>
        <v/>
      </c>
    </row>
    <row r="104" spans="1:10" ht="11" customHeight="1">
      <c r="A104" s="47"/>
      <c r="B104" s="43"/>
      <c r="D104" s="45" t="str" cm="1">
        <f t="array" ref="D104">IFERROR(MIN(_xlfn._xlws.FILTER($C$2:$C$99,($A$2:$A$99=A104)*($C$2:$C$99&gt;C104)*($C$2:$C$99&lt;&gt;""),""))-1,"")</f>
        <v/>
      </c>
      <c r="H104" s="43"/>
      <c r="J104" s="45" t="str" cm="1">
        <f t="array" ref="J104">IFERROR(MIN(_xlfn._xlws.FILTER($I$2:$I$99,($G$2:$G$99=G104)*($I$2:$I$99&gt;I104)*($I$2:$I$99&lt;&gt;""),""))-1,"")</f>
        <v/>
      </c>
    </row>
    <row r="105" spans="1:10" ht="11" customHeight="1">
      <c r="A105" s="47"/>
      <c r="B105" s="43"/>
      <c r="D105" s="45" t="str" cm="1">
        <f t="array" ref="D105">IFERROR(MIN(_xlfn._xlws.FILTER($C$2:$C$99,($A$2:$A$99=A105)*($C$2:$C$99&gt;C105)*($C$2:$C$99&lt;&gt;""),""))-1,"")</f>
        <v/>
      </c>
      <c r="H105" s="43"/>
      <c r="J105" s="45" t="str" cm="1">
        <f t="array" ref="J105">IFERROR(MIN(_xlfn._xlws.FILTER($I$2:$I$99,($G$2:$G$99=G105)*($I$2:$I$99&gt;I105)*($I$2:$I$99&lt;&gt;""),""))-1,"")</f>
        <v/>
      </c>
    </row>
    <row r="106" spans="1:10" ht="11" customHeight="1">
      <c r="A106" s="47"/>
      <c r="B106" s="43"/>
      <c r="D106" s="45" t="str" cm="1">
        <f t="array" ref="D106">IFERROR(MIN(_xlfn._xlws.FILTER($C$2:$C$99,($A$2:$A$99=A106)*($C$2:$C$99&gt;C106)*($C$2:$C$99&lt;&gt;""),""))-1,"")</f>
        <v/>
      </c>
      <c r="H106" s="43"/>
      <c r="J106" s="45" t="str" cm="1">
        <f t="array" ref="J106">IFERROR(MIN(_xlfn._xlws.FILTER($I$2:$I$99,($G$2:$G$99=G106)*($I$2:$I$99&gt;I106)*($I$2:$I$99&lt;&gt;""),""))-1,"")</f>
        <v/>
      </c>
    </row>
    <row r="107" spans="1:10" ht="11" customHeight="1">
      <c r="A107" s="47"/>
      <c r="B107" s="43"/>
      <c r="D107" s="45" t="str" cm="1">
        <f t="array" ref="D107">IFERROR(MIN(_xlfn._xlws.FILTER($C$2:$C$99,($A$2:$A$99=A107)*($C$2:$C$99&gt;C107)*($C$2:$C$99&lt;&gt;""),""))-1,"")</f>
        <v/>
      </c>
      <c r="H107" s="43"/>
      <c r="J107" s="45" t="str" cm="1">
        <f t="array" ref="J107">IFERROR(MIN(_xlfn._xlws.FILTER($I$2:$I$99,($G$2:$G$99=G107)*($I$2:$I$99&gt;I107)*($I$2:$I$99&lt;&gt;""),""))-1,"")</f>
        <v/>
      </c>
    </row>
    <row r="108" spans="1:10" ht="11" customHeight="1">
      <c r="A108" s="47"/>
      <c r="B108" s="43"/>
      <c r="D108" s="45" t="str" cm="1">
        <f t="array" ref="D108">IFERROR(MIN(_xlfn._xlws.FILTER($C$2:$C$99,($A$2:$A$99=A108)*($C$2:$C$99&gt;C108)*($C$2:$C$99&lt;&gt;""),""))-1,"")</f>
        <v/>
      </c>
      <c r="H108" s="43"/>
      <c r="J108" s="45" t="str" cm="1">
        <f t="array" ref="J108">IFERROR(MIN(_xlfn._xlws.FILTER($I$2:$I$99,($G$2:$G$99=G108)*($I$2:$I$99&gt;I108)*($I$2:$I$99&lt;&gt;""),""))-1,"")</f>
        <v/>
      </c>
    </row>
    <row r="109" spans="1:10" ht="11" customHeight="1">
      <c r="A109" s="47"/>
      <c r="B109" s="43"/>
      <c r="D109" s="45" t="str" cm="1">
        <f t="array" ref="D109">IFERROR(MIN(_xlfn._xlws.FILTER($C$2:$C$99,($A$2:$A$99=A109)*($C$2:$C$99&gt;C109)*($C$2:$C$99&lt;&gt;""),""))-1,"")</f>
        <v/>
      </c>
      <c r="H109" s="43"/>
      <c r="J109" s="45" t="str" cm="1">
        <f t="array" ref="J109">IFERROR(MIN(_xlfn._xlws.FILTER($I$2:$I$99,($G$2:$G$99=G109)*($I$2:$I$99&gt;I109)*($I$2:$I$99&lt;&gt;""),""))-1,"")</f>
        <v/>
      </c>
    </row>
    <row r="110" spans="1:10" ht="11" customHeight="1">
      <c r="A110" s="47"/>
      <c r="B110" s="43"/>
      <c r="D110" s="45" t="str" cm="1">
        <f t="array" ref="D110">IFERROR(MIN(_xlfn._xlws.FILTER($C$2:$C$99,($A$2:$A$99=A110)*($C$2:$C$99&gt;C110)*($C$2:$C$99&lt;&gt;""),""))-1,"")</f>
        <v/>
      </c>
      <c r="H110" s="43"/>
      <c r="J110" s="45" t="str" cm="1">
        <f t="array" ref="J110">IFERROR(MIN(_xlfn._xlws.FILTER($I$2:$I$99,($G$2:$G$99=G110)*($I$2:$I$99&gt;I110)*($I$2:$I$99&lt;&gt;""),""))-1,"")</f>
        <v/>
      </c>
    </row>
    <row r="111" spans="1:10" ht="11" customHeight="1">
      <c r="A111" s="47"/>
      <c r="B111" s="43"/>
      <c r="D111" s="45" t="str" cm="1">
        <f t="array" ref="D111">IFERROR(MIN(_xlfn._xlws.FILTER($C$2:$C$99,($A$2:$A$99=A111)*($C$2:$C$99&gt;C111)*($C$2:$C$99&lt;&gt;""),""))-1,"")</f>
        <v/>
      </c>
      <c r="H111" s="43"/>
      <c r="J111" s="45" t="str" cm="1">
        <f t="array" ref="J111">IFERROR(MIN(_xlfn._xlws.FILTER($I$2:$I$99,($G$2:$G$99=G111)*($I$2:$I$99&gt;I111)*($I$2:$I$99&lt;&gt;""),""))-1,"")</f>
        <v/>
      </c>
    </row>
    <row r="112" spans="1:10" ht="11" customHeight="1">
      <c r="A112" s="47"/>
      <c r="B112" s="43"/>
      <c r="D112" s="45" t="str" cm="1">
        <f t="array" ref="D112">IFERROR(MIN(_xlfn._xlws.FILTER($C$2:$C$99,($A$2:$A$99=A112)*($C$2:$C$99&gt;C112)*($C$2:$C$99&lt;&gt;""),""))-1,"")</f>
        <v/>
      </c>
      <c r="H112" s="43"/>
      <c r="J112" s="45" t="str" cm="1">
        <f t="array" ref="J112">IFERROR(MIN(_xlfn._xlws.FILTER($I$2:$I$99,($G$2:$G$99=G112)*($I$2:$I$99&gt;I112)*($I$2:$I$99&lt;&gt;""),""))-1,"")</f>
        <v/>
      </c>
    </row>
    <row r="113" spans="1:10" ht="11" customHeight="1">
      <c r="A113" s="47"/>
      <c r="B113" s="43"/>
      <c r="D113" s="45" t="str" cm="1">
        <f t="array" ref="D113">IFERROR(MIN(_xlfn._xlws.FILTER($C$2:$C$99,($A$2:$A$99=A113)*($C$2:$C$99&gt;C113)*($C$2:$C$99&lt;&gt;""),""))-1,"")</f>
        <v/>
      </c>
      <c r="H113" s="43"/>
      <c r="J113" s="45" t="str" cm="1">
        <f t="array" ref="J113">IFERROR(MIN(_xlfn._xlws.FILTER($I$2:$I$99,($G$2:$G$99=G113)*($I$2:$I$99&gt;I113)*($I$2:$I$99&lt;&gt;""),""))-1,"")</f>
        <v/>
      </c>
    </row>
    <row r="114" spans="1:10" ht="11" customHeight="1">
      <c r="A114" s="47"/>
      <c r="B114" s="43"/>
      <c r="D114" s="45" t="str" cm="1">
        <f t="array" ref="D114">IFERROR(MIN(_xlfn._xlws.FILTER($C$2:$C$99,($A$2:$A$99=A114)*($C$2:$C$99&gt;C114)*($C$2:$C$99&lt;&gt;""),""))-1,"")</f>
        <v/>
      </c>
      <c r="H114" s="43"/>
      <c r="J114" s="45" t="str" cm="1">
        <f t="array" ref="J114">IFERROR(MIN(_xlfn._xlws.FILTER($I$2:$I$99,($G$2:$G$99=G114)*($I$2:$I$99&gt;I114)*($I$2:$I$99&lt;&gt;""),""))-1,"")</f>
        <v/>
      </c>
    </row>
    <row r="115" spans="1:10" ht="11" customHeight="1">
      <c r="A115" s="47"/>
      <c r="B115" s="43"/>
      <c r="D115" s="45" t="str" cm="1">
        <f t="array" ref="D115">IFERROR(MIN(_xlfn._xlws.FILTER($C$2:$C$99,($A$2:$A$99=A115)*($C$2:$C$99&gt;C115)*($C$2:$C$99&lt;&gt;""),""))-1,"")</f>
        <v/>
      </c>
      <c r="H115" s="43"/>
      <c r="J115" s="45" t="str" cm="1">
        <f t="array" ref="J115">IFERROR(MIN(_xlfn._xlws.FILTER($I$2:$I$99,($G$2:$G$99=G115)*($I$2:$I$99&gt;I115)*($I$2:$I$99&lt;&gt;""),""))-1,"")</f>
        <v/>
      </c>
    </row>
    <row r="116" spans="1:10" ht="11" customHeight="1">
      <c r="A116" s="47"/>
      <c r="B116" s="43"/>
      <c r="D116" s="45" t="str" cm="1">
        <f t="array" ref="D116">IFERROR(MIN(_xlfn._xlws.FILTER($C$2:$C$99,($A$2:$A$99=A116)*($C$2:$C$99&gt;C116)*($C$2:$C$99&lt;&gt;""),""))-1,"")</f>
        <v/>
      </c>
      <c r="H116" s="43"/>
      <c r="J116" s="45" t="str" cm="1">
        <f t="array" ref="J116">IFERROR(MIN(_xlfn._xlws.FILTER($I$2:$I$99,($G$2:$G$99=G116)*($I$2:$I$99&gt;I116)*($I$2:$I$99&lt;&gt;""),""))-1,"")</f>
        <v/>
      </c>
    </row>
    <row r="117" spans="1:10" ht="11" customHeight="1">
      <c r="A117" s="47"/>
      <c r="B117" s="43"/>
      <c r="D117" s="45" t="str" cm="1">
        <f t="array" ref="D117">IFERROR(MIN(_xlfn._xlws.FILTER($C$2:$C$99,($A$2:$A$99=A117)*($C$2:$C$99&gt;C117)*($C$2:$C$99&lt;&gt;""),""))-1,"")</f>
        <v/>
      </c>
      <c r="H117" s="43"/>
      <c r="J117" s="45" t="str" cm="1">
        <f t="array" ref="J117">IFERROR(MIN(_xlfn._xlws.FILTER($I$2:$I$99,($G$2:$G$99=G117)*($I$2:$I$99&gt;I117)*($I$2:$I$99&lt;&gt;""),""))-1,"")</f>
        <v/>
      </c>
    </row>
    <row r="118" spans="1:10" ht="11" customHeight="1">
      <c r="A118" s="47"/>
      <c r="B118" s="43"/>
      <c r="D118" s="45" t="str" cm="1">
        <f t="array" ref="D118">IFERROR(MIN(_xlfn._xlws.FILTER($C$2:$C$99,($A$2:$A$99=A118)*($C$2:$C$99&gt;C118)*($C$2:$C$99&lt;&gt;""),""))-1,"")</f>
        <v/>
      </c>
      <c r="H118" s="43"/>
      <c r="J118" s="45" t="str" cm="1">
        <f t="array" ref="J118">IFERROR(MIN(_xlfn._xlws.FILTER($I$2:$I$99,($G$2:$G$99=G118)*($I$2:$I$99&gt;I118)*($I$2:$I$99&lt;&gt;""),""))-1,"")</f>
        <v/>
      </c>
    </row>
    <row r="119" spans="1:10" ht="11" customHeight="1">
      <c r="A119" s="47"/>
      <c r="B119" s="43"/>
      <c r="D119" s="45" t="str" cm="1">
        <f t="array" ref="D119">IFERROR(MIN(_xlfn._xlws.FILTER($C$2:$C$99,($A$2:$A$99=A119)*($C$2:$C$99&gt;C119)*($C$2:$C$99&lt;&gt;""),""))-1,"")</f>
        <v/>
      </c>
      <c r="H119" s="43"/>
      <c r="J119" s="45" t="str" cm="1">
        <f t="array" ref="J119">IFERROR(MIN(_xlfn._xlws.FILTER($I$2:$I$99,($G$2:$G$99=G119)*($I$2:$I$99&gt;I119)*($I$2:$I$99&lt;&gt;""),""))-1,"")</f>
        <v/>
      </c>
    </row>
    <row r="120" spans="1:10" ht="11" customHeight="1">
      <c r="A120" s="47"/>
      <c r="B120" s="43"/>
      <c r="D120" s="45" t="str" cm="1">
        <f t="array" ref="D120">IFERROR(MIN(_xlfn._xlws.FILTER($C$2:$C$99,($A$2:$A$99=A120)*($C$2:$C$99&gt;C120)*($C$2:$C$99&lt;&gt;""),""))-1,"")</f>
        <v/>
      </c>
      <c r="H120" s="43"/>
      <c r="J120" s="45" t="str" cm="1">
        <f t="array" ref="J120">IFERROR(MIN(_xlfn._xlws.FILTER($I$2:$I$99,($G$2:$G$99=G120)*($I$2:$I$99&gt;I120)*($I$2:$I$99&lt;&gt;""),""))-1,"")</f>
        <v/>
      </c>
    </row>
    <row r="121" spans="1:10" ht="11" customHeight="1">
      <c r="A121" s="47"/>
      <c r="B121" s="43"/>
      <c r="D121" s="45" t="str" cm="1">
        <f t="array" ref="D121">IFERROR(MIN(_xlfn._xlws.FILTER($C$2:$C$99,($A$2:$A$99=A121)*($C$2:$C$99&gt;C121)*($C$2:$C$99&lt;&gt;""),""))-1,"")</f>
        <v/>
      </c>
      <c r="H121" s="43"/>
      <c r="J121" s="45" t="str" cm="1">
        <f t="array" ref="J121">IFERROR(MIN(_xlfn._xlws.FILTER($I$2:$I$99,($G$2:$G$99=G121)*($I$2:$I$99&gt;I121)*($I$2:$I$99&lt;&gt;""),""))-1,"")</f>
        <v/>
      </c>
    </row>
    <row r="122" spans="1:10" ht="11" customHeight="1">
      <c r="A122" s="47"/>
      <c r="B122" s="43"/>
      <c r="D122" s="45" t="str" cm="1">
        <f t="array" ref="D122">IFERROR(MIN(_xlfn._xlws.FILTER($C$2:$C$99,($A$2:$A$99=A122)*($C$2:$C$99&gt;C122)*($C$2:$C$99&lt;&gt;""),""))-1,"")</f>
        <v/>
      </c>
      <c r="H122" s="43"/>
      <c r="J122" s="45" t="str" cm="1">
        <f t="array" ref="J122">IFERROR(MIN(_xlfn._xlws.FILTER($I$2:$I$99,($G$2:$G$99=G122)*($I$2:$I$99&gt;I122)*($I$2:$I$99&lt;&gt;""),""))-1,"")</f>
        <v/>
      </c>
    </row>
    <row r="123" spans="1:10" ht="11" customHeight="1">
      <c r="A123" s="47"/>
      <c r="B123" s="43"/>
      <c r="D123" s="45" t="str" cm="1">
        <f t="array" ref="D123">IFERROR(MIN(_xlfn._xlws.FILTER($C$2:$C$99,($A$2:$A$99=A123)*($C$2:$C$99&gt;C123)*($C$2:$C$99&lt;&gt;""),""))-1,"")</f>
        <v/>
      </c>
      <c r="H123" s="43"/>
      <c r="J123" s="45" t="str" cm="1">
        <f t="array" ref="J123">IFERROR(MIN(_xlfn._xlws.FILTER($I$2:$I$99,($G$2:$G$99=G123)*($I$2:$I$99&gt;I123)*($I$2:$I$99&lt;&gt;""),""))-1,"")</f>
        <v/>
      </c>
    </row>
    <row r="124" spans="1:10" ht="11" customHeight="1">
      <c r="A124" s="47"/>
      <c r="B124" s="43"/>
      <c r="D124" s="45" t="str" cm="1">
        <f t="array" ref="D124">IFERROR(MIN(_xlfn._xlws.FILTER($C$2:$C$99,($A$2:$A$99=A124)*($C$2:$C$99&gt;C124)*($C$2:$C$99&lt;&gt;""),""))-1,"")</f>
        <v/>
      </c>
      <c r="H124" s="43"/>
      <c r="J124" s="45" t="str" cm="1">
        <f t="array" ref="J124">IFERROR(MIN(_xlfn._xlws.FILTER($I$2:$I$99,($G$2:$G$99=G124)*($I$2:$I$99&gt;I124)*($I$2:$I$99&lt;&gt;""),""))-1,"")</f>
        <v/>
      </c>
    </row>
    <row r="125" spans="1:10" ht="11" customHeight="1">
      <c r="A125" s="47"/>
      <c r="B125" s="43"/>
      <c r="D125" s="45" t="str" cm="1">
        <f t="array" ref="D125">IFERROR(MIN(_xlfn._xlws.FILTER($C$2:$C$99,($A$2:$A$99=A125)*($C$2:$C$99&gt;C125)*($C$2:$C$99&lt;&gt;""),""))-1,"")</f>
        <v/>
      </c>
      <c r="H125" s="43"/>
      <c r="J125" s="45" t="str" cm="1">
        <f t="array" ref="J125">IFERROR(MIN(_xlfn._xlws.FILTER($I$2:$I$99,($G$2:$G$99=G125)*($I$2:$I$99&gt;I125)*($I$2:$I$99&lt;&gt;""),""))-1,"")</f>
        <v/>
      </c>
    </row>
    <row r="126" spans="1:10" ht="11" customHeight="1">
      <c r="A126" s="47"/>
      <c r="B126" s="43"/>
      <c r="D126" s="45" t="str" cm="1">
        <f t="array" ref="D126">IFERROR(MIN(_xlfn._xlws.FILTER($C$2:$C$99,($A$2:$A$99=A126)*($C$2:$C$99&gt;C126)*($C$2:$C$99&lt;&gt;""),""))-1,"")</f>
        <v/>
      </c>
      <c r="H126" s="43"/>
      <c r="J126" s="45" t="str" cm="1">
        <f t="array" ref="J126">IFERROR(MIN(_xlfn._xlws.FILTER($I$2:$I$99,($G$2:$G$99=G126)*($I$2:$I$99&gt;I126)*($I$2:$I$99&lt;&gt;""),""))-1,"")</f>
        <v/>
      </c>
    </row>
    <row r="127" spans="1:10" ht="11" customHeight="1">
      <c r="A127" s="47"/>
      <c r="B127" s="43"/>
      <c r="D127" s="45" t="str" cm="1">
        <f t="array" ref="D127">IFERROR(MIN(_xlfn._xlws.FILTER($C$2:$C$99,($A$2:$A$99=A127)*($C$2:$C$99&gt;C127)*($C$2:$C$99&lt;&gt;""),""))-1,"")</f>
        <v/>
      </c>
      <c r="H127" s="43"/>
      <c r="J127" s="45" t="str" cm="1">
        <f t="array" ref="J127">IFERROR(MIN(_xlfn._xlws.FILTER($I$2:$I$99,($G$2:$G$99=G127)*($I$2:$I$99&gt;I127)*($I$2:$I$99&lt;&gt;""),""))-1,"")</f>
        <v/>
      </c>
    </row>
    <row r="128" spans="1:10" ht="11" customHeight="1">
      <c r="A128" s="47"/>
      <c r="B128" s="43"/>
      <c r="D128" s="45" t="str" cm="1">
        <f t="array" ref="D128">IFERROR(MIN(_xlfn._xlws.FILTER($C$2:$C$99,($A$2:$A$99=A128)*($C$2:$C$99&gt;C128)*($C$2:$C$99&lt;&gt;""),""))-1,"")</f>
        <v/>
      </c>
      <c r="H128" s="43"/>
      <c r="J128" s="45" t="str" cm="1">
        <f t="array" ref="J128">IFERROR(MIN(_xlfn._xlws.FILTER($I$2:$I$99,($G$2:$G$99=G128)*($I$2:$I$99&gt;I128)*($I$2:$I$99&lt;&gt;""),""))-1,"")</f>
        <v/>
      </c>
    </row>
    <row r="129" spans="1:10" ht="11" customHeight="1">
      <c r="A129" s="47"/>
      <c r="B129" s="43"/>
      <c r="D129" s="45" t="str" cm="1">
        <f t="array" ref="D129">IFERROR(MIN(_xlfn._xlws.FILTER($C$2:$C$99,($A$2:$A$99=A129)*($C$2:$C$99&gt;C129)*($C$2:$C$99&lt;&gt;""),""))-1,"")</f>
        <v/>
      </c>
      <c r="H129" s="43"/>
      <c r="J129" s="45" t="str" cm="1">
        <f t="array" ref="J129">IFERROR(MIN(_xlfn._xlws.FILTER($I$2:$I$99,($G$2:$G$99=G129)*($I$2:$I$99&gt;I129)*($I$2:$I$99&lt;&gt;""),""))-1,"")</f>
        <v/>
      </c>
    </row>
    <row r="130" spans="1:10" ht="11" customHeight="1">
      <c r="A130" s="47"/>
      <c r="B130" s="43"/>
      <c r="D130" s="45" t="str" cm="1">
        <f t="array" ref="D130">IFERROR(MIN(_xlfn._xlws.FILTER($C$2:$C$99,($A$2:$A$99=A130)*($C$2:$C$99&gt;C130)*($C$2:$C$99&lt;&gt;""),""))-1,"")</f>
        <v/>
      </c>
      <c r="H130" s="43"/>
      <c r="J130" s="45" t="str" cm="1">
        <f t="array" ref="J130">IFERROR(MIN(_xlfn._xlws.FILTER($I$2:$I$99,($G$2:$G$99=G130)*($I$2:$I$99&gt;I130)*($I$2:$I$99&lt;&gt;""),""))-1,"")</f>
        <v/>
      </c>
    </row>
    <row r="131" spans="1:10" ht="11" customHeight="1">
      <c r="A131" s="47"/>
      <c r="B131" s="43"/>
      <c r="D131" s="45" t="str" cm="1">
        <f t="array" ref="D131">IFERROR(MIN(_xlfn._xlws.FILTER($C$2:$C$99,($A$2:$A$99=A131)*($C$2:$C$99&gt;C131)*($C$2:$C$99&lt;&gt;""),""))-1,"")</f>
        <v/>
      </c>
      <c r="H131" s="43"/>
      <c r="J131" s="45" t="str" cm="1">
        <f t="array" ref="J131">IFERROR(MIN(_xlfn._xlws.FILTER($I$2:$I$99,($G$2:$G$99=G131)*($I$2:$I$99&gt;I131)*($I$2:$I$99&lt;&gt;""),""))-1,"")</f>
        <v/>
      </c>
    </row>
    <row r="132" spans="1:10" ht="11" customHeight="1">
      <c r="A132" s="47"/>
      <c r="B132" s="43"/>
      <c r="D132" s="45" t="str" cm="1">
        <f t="array" ref="D132">IFERROR(MIN(_xlfn._xlws.FILTER($C$2:$C$99,($A$2:$A$99=A132)*($C$2:$C$99&gt;C132)*($C$2:$C$99&lt;&gt;""),""))-1,"")</f>
        <v/>
      </c>
      <c r="H132" s="43"/>
      <c r="J132" s="45" t="str" cm="1">
        <f t="array" ref="J132">IFERROR(MIN(_xlfn._xlws.FILTER($I$2:$I$99,($G$2:$G$99=G132)*($I$2:$I$99&gt;I132)*($I$2:$I$99&lt;&gt;""),""))-1,"")</f>
        <v/>
      </c>
    </row>
    <row r="133" spans="1:10" ht="11" customHeight="1">
      <c r="A133" s="47"/>
      <c r="B133" s="43"/>
      <c r="D133" s="45" t="str" cm="1">
        <f t="array" ref="D133">IFERROR(MIN(_xlfn._xlws.FILTER($C$2:$C$99,($A$2:$A$99=A133)*($C$2:$C$99&gt;C133)*($C$2:$C$99&lt;&gt;""),""))-1,"")</f>
        <v/>
      </c>
      <c r="H133" s="43"/>
      <c r="J133" s="45" t="str" cm="1">
        <f t="array" ref="J133">IFERROR(MIN(_xlfn._xlws.FILTER($I$2:$I$99,($G$2:$G$99=G133)*($I$2:$I$99&gt;I133)*($I$2:$I$99&lt;&gt;""),""))-1,"")</f>
        <v/>
      </c>
    </row>
    <row r="134" spans="1:10" ht="11" customHeight="1">
      <c r="A134" s="47"/>
      <c r="B134" s="43"/>
      <c r="D134" s="45" t="str" cm="1">
        <f t="array" ref="D134">IFERROR(MIN(_xlfn._xlws.FILTER($C$2:$C$99,($A$2:$A$99=A134)*($C$2:$C$99&gt;C134)*($C$2:$C$99&lt;&gt;""),""))-1,"")</f>
        <v/>
      </c>
      <c r="H134" s="43"/>
      <c r="J134" s="45" t="str" cm="1">
        <f t="array" ref="J134">IFERROR(MIN(_xlfn._xlws.FILTER($I$2:$I$99,($G$2:$G$99=G134)*($I$2:$I$99&gt;I134)*($I$2:$I$99&lt;&gt;""),""))-1,"")</f>
        <v/>
      </c>
    </row>
    <row r="135" spans="1:10" ht="11" customHeight="1">
      <c r="A135" s="47"/>
      <c r="B135" s="43"/>
      <c r="D135" s="45" t="str" cm="1">
        <f t="array" ref="D135">IFERROR(MIN(_xlfn._xlws.FILTER($C$2:$C$99,($A$2:$A$99=A135)*($C$2:$C$99&gt;C135)*($C$2:$C$99&lt;&gt;""),""))-1,"")</f>
        <v/>
      </c>
      <c r="H135" s="43"/>
      <c r="J135" s="45" t="str" cm="1">
        <f t="array" ref="J135">IFERROR(MIN(_xlfn._xlws.FILTER($I$2:$I$99,($G$2:$G$99=G135)*($I$2:$I$99&gt;I135)*($I$2:$I$99&lt;&gt;""),""))-1,"")</f>
        <v/>
      </c>
    </row>
    <row r="136" spans="1:10" ht="11" customHeight="1">
      <c r="A136" s="47"/>
      <c r="B136" s="43"/>
      <c r="D136" s="45" t="str" cm="1">
        <f t="array" ref="D136">IFERROR(MIN(_xlfn._xlws.FILTER($C$2:$C$99,($A$2:$A$99=A136)*($C$2:$C$99&gt;C136)*($C$2:$C$99&lt;&gt;""),""))-1,"")</f>
        <v/>
      </c>
      <c r="H136" s="43"/>
      <c r="J136" s="45" t="str" cm="1">
        <f t="array" ref="J136">IFERROR(MIN(_xlfn._xlws.FILTER($I$2:$I$99,($G$2:$G$99=G136)*($I$2:$I$99&gt;I136)*($I$2:$I$99&lt;&gt;""),""))-1,"")</f>
        <v/>
      </c>
    </row>
    <row r="137" spans="1:10" ht="11" customHeight="1">
      <c r="A137" s="47"/>
      <c r="B137" s="43"/>
      <c r="D137" s="45" t="str" cm="1">
        <f t="array" ref="D137">IFERROR(MIN(_xlfn._xlws.FILTER($C$2:$C$99,($A$2:$A$99=A137)*($C$2:$C$99&gt;C137)*($C$2:$C$99&lt;&gt;""),""))-1,"")</f>
        <v/>
      </c>
      <c r="H137" s="43"/>
      <c r="J137" s="45" t="str" cm="1">
        <f t="array" ref="J137">IFERROR(MIN(_xlfn._xlws.FILTER($I$2:$I$99,($G$2:$G$99=G137)*($I$2:$I$99&gt;I137)*($I$2:$I$99&lt;&gt;""),""))-1,"")</f>
        <v/>
      </c>
    </row>
    <row r="138" spans="1:10" ht="11" customHeight="1">
      <c r="A138" s="47"/>
      <c r="B138" s="43"/>
      <c r="D138" s="45" t="str" cm="1">
        <f t="array" ref="D138">IFERROR(MIN(_xlfn._xlws.FILTER($C$2:$C$99,($A$2:$A$99=A138)*($C$2:$C$99&gt;C138)*($C$2:$C$99&lt;&gt;""),""))-1,"")</f>
        <v/>
      </c>
      <c r="H138" s="43"/>
      <c r="J138" s="45" t="str" cm="1">
        <f t="array" ref="J138">IFERROR(MIN(_xlfn._xlws.FILTER($I$2:$I$99,($G$2:$G$99=G138)*($I$2:$I$99&gt;I138)*($I$2:$I$99&lt;&gt;""),""))-1,"")</f>
        <v/>
      </c>
    </row>
    <row r="139" spans="1:10" ht="11" customHeight="1">
      <c r="A139" s="47"/>
      <c r="B139" s="43"/>
      <c r="D139" s="45" t="str" cm="1">
        <f t="array" ref="D139">IFERROR(MIN(_xlfn._xlws.FILTER($C$2:$C$99,($A$2:$A$99=A139)*($C$2:$C$99&gt;C139)*($C$2:$C$99&lt;&gt;""),""))-1,"")</f>
        <v/>
      </c>
      <c r="H139" s="43"/>
      <c r="J139" s="45" t="str" cm="1">
        <f t="array" ref="J139">IFERROR(MIN(_xlfn._xlws.FILTER($I$2:$I$99,($G$2:$G$99=G139)*($I$2:$I$99&gt;I139)*($I$2:$I$99&lt;&gt;""),""))-1,"")</f>
        <v/>
      </c>
    </row>
    <row r="140" spans="1:10" ht="11" customHeight="1">
      <c r="A140" s="47"/>
      <c r="B140" s="43"/>
      <c r="D140" s="45" t="str" cm="1">
        <f t="array" ref="D140">IFERROR(MIN(_xlfn._xlws.FILTER($C$2:$C$99,($A$2:$A$99=A140)*($C$2:$C$99&gt;C140)*($C$2:$C$99&lt;&gt;""),""))-1,"")</f>
        <v/>
      </c>
      <c r="H140" s="43"/>
      <c r="J140" s="45" t="str" cm="1">
        <f t="array" ref="J140">IFERROR(MIN(_xlfn._xlws.FILTER($I$2:$I$99,($G$2:$G$99=G140)*($I$2:$I$99&gt;I140)*($I$2:$I$99&lt;&gt;""),""))-1,"")</f>
        <v/>
      </c>
    </row>
    <row r="141" spans="1:10" ht="11" customHeight="1">
      <c r="A141" s="47"/>
      <c r="B141" s="43"/>
      <c r="D141" s="45" t="str" cm="1">
        <f t="array" ref="D141">IFERROR(MIN(_xlfn._xlws.FILTER($C$2:$C$99,($A$2:$A$99=A141)*($C$2:$C$99&gt;C141)*($C$2:$C$99&lt;&gt;""),""))-1,"")</f>
        <v/>
      </c>
      <c r="H141" s="43"/>
      <c r="J141" s="45" t="str" cm="1">
        <f t="array" ref="J141">IFERROR(MIN(_xlfn._xlws.FILTER($I$2:$I$99,($G$2:$G$99=G141)*($I$2:$I$99&gt;I141)*($I$2:$I$99&lt;&gt;""),""))-1,"")</f>
        <v/>
      </c>
    </row>
    <row r="142" spans="1:10" ht="11" customHeight="1">
      <c r="A142" s="47"/>
      <c r="B142" s="43"/>
      <c r="D142" s="45" t="str" cm="1">
        <f t="array" ref="D142">IFERROR(MIN(_xlfn._xlws.FILTER($C$2:$C$99,($A$2:$A$99=A142)*($C$2:$C$99&gt;C142)*($C$2:$C$99&lt;&gt;""),""))-1,"")</f>
        <v/>
      </c>
      <c r="H142" s="43"/>
      <c r="J142" s="45" t="str" cm="1">
        <f t="array" ref="J142">IFERROR(MIN(_xlfn._xlws.FILTER($I$2:$I$99,($G$2:$G$99=G142)*($I$2:$I$99&gt;I142)*($I$2:$I$99&lt;&gt;""),""))-1,"")</f>
        <v/>
      </c>
    </row>
    <row r="143" spans="1:10" ht="11" customHeight="1">
      <c r="A143" s="47"/>
      <c r="B143" s="43"/>
      <c r="D143" s="45" t="str" cm="1">
        <f t="array" ref="D143">IFERROR(MIN(_xlfn._xlws.FILTER($C$2:$C$99,($A$2:$A$99=A143)*($C$2:$C$99&gt;C143)*($C$2:$C$99&lt;&gt;""),""))-1,"")</f>
        <v/>
      </c>
      <c r="H143" s="43"/>
      <c r="J143" s="45" t="str" cm="1">
        <f t="array" ref="J143">IFERROR(MIN(_xlfn._xlws.FILTER($I$2:$I$99,($G$2:$G$99=G143)*($I$2:$I$99&gt;I143)*($I$2:$I$99&lt;&gt;""),""))-1,"")</f>
        <v/>
      </c>
    </row>
    <row r="144" spans="1:10" ht="11" customHeight="1">
      <c r="A144" s="47"/>
      <c r="B144" s="43"/>
      <c r="D144" s="45" t="str" cm="1">
        <f t="array" ref="D144">IFERROR(MIN(_xlfn._xlws.FILTER($C$2:$C$99,($A$2:$A$99=A144)*($C$2:$C$99&gt;C144)*($C$2:$C$99&lt;&gt;""),""))-1,"")</f>
        <v/>
      </c>
      <c r="H144" s="43"/>
      <c r="J144" s="45" t="str" cm="1">
        <f t="array" ref="J144">IFERROR(MIN(_xlfn._xlws.FILTER($I$2:$I$99,($G$2:$G$99=G144)*($I$2:$I$99&gt;I144)*($I$2:$I$99&lt;&gt;""),""))-1,"")</f>
        <v/>
      </c>
    </row>
    <row r="145" spans="8:10">
      <c r="H145" s="43"/>
      <c r="J145" s="45" t="str" cm="1">
        <f t="array" ref="J145">IFERROR(MIN(_xlfn._xlws.FILTER($I$2:$I$99,($G$2:$G$99=G145)*($I$2:$I$99&gt;I145)*($I$2:$I$99&lt;&gt;""),""))-1,"")</f>
        <v/>
      </c>
    </row>
    <row r="146" spans="8:10">
      <c r="H146" s="43"/>
      <c r="J146" s="45" t="str" cm="1">
        <f t="array" ref="J146">IFERROR(MIN(_xlfn._xlws.FILTER($I$2:$I$99,($G$2:$G$99=G146)*($I$2:$I$99&gt;I146)*($I$2:$I$99&lt;&gt;""),""))-1,"")</f>
        <v/>
      </c>
    </row>
    <row r="147" spans="8:10">
      <c r="H147" s="43"/>
      <c r="J147" s="45" t="str" cm="1">
        <f t="array" ref="J147">IFERROR(MIN(_xlfn._xlws.FILTER($I$2:$I$99,($G$2:$G$99=G147)*($I$2:$I$99&gt;I147)*($I$2:$I$99&lt;&gt;""),""))-1,"")</f>
        <v/>
      </c>
    </row>
    <row r="148" spans="8:10">
      <c r="H148" s="43"/>
      <c r="J148" s="45" t="str" cm="1">
        <f t="array" ref="J148">IFERROR(MIN(_xlfn._xlws.FILTER($I$2:$I$99,($G$2:$G$99=G148)*($I$2:$I$99&gt;I148)*($I$2:$I$99&lt;&gt;""),""))-1,"")</f>
        <v/>
      </c>
    </row>
    <row r="149" spans="8:10">
      <c r="H149" s="43"/>
      <c r="J149" s="45" t="str" cm="1">
        <f t="array" ref="J149">IFERROR(MIN(_xlfn._xlws.FILTER($I$2:$I$99,($G$2:$G$99=G149)*($I$2:$I$99&gt;I149)*($I$2:$I$99&lt;&gt;""),""))-1,"")</f>
        <v/>
      </c>
    </row>
  </sheetData>
  <sheetProtection sheet="1" objects="1" scenarios="1"/>
  <sortState xmlns:xlrd2="http://schemas.microsoft.com/office/spreadsheetml/2017/richdata2" ref="A2:E149">
    <sortCondition sortBy="cellColor" ref="A2:A149" dxfId="17"/>
  </sortState>
  <phoneticPr fontId="3" type="noConversion"/>
  <pageMargins left="0.7" right="0.7" top="0.75" bottom="0.75" header="0.3" footer="0.3"/>
  <pageSetup paperSize="9" orientation="portrait" horizontalDpi="0" verticalDpi="0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F441A-9D32-204E-B52E-59F416E2DE35}">
  <sheetPr codeName="Feuil6">
    <tabColor rgb="FFFFD5FF"/>
  </sheetPr>
  <dimension ref="A1:G500"/>
  <sheetViews>
    <sheetView zoomScale="120" zoomScaleNormal="120" workbookViewId="0">
      <pane ySplit="1" topLeftCell="A2" activePane="bottomLeft" state="frozen"/>
      <selection activeCell="B1" sqref="B1"/>
      <selection pane="bottomLeft" activeCell="I7" sqref="I7"/>
    </sheetView>
  </sheetViews>
  <sheetFormatPr baseColWidth="10" defaultRowHeight="11"/>
  <cols>
    <col min="1" max="1" width="22.25" style="3" customWidth="1"/>
    <col min="2" max="2" width="22.75" style="23" customWidth="1"/>
    <col min="3" max="3" width="37" customWidth="1"/>
    <col min="4" max="4" width="28" style="91" customWidth="1"/>
    <col min="5" max="5" width="15.75" style="1" customWidth="1"/>
    <col min="6" max="6" width="10.75" style="56"/>
    <col min="7" max="7" width="17.5" style="4" customWidth="1"/>
    <col min="8" max="16384" width="10.75" style="4"/>
  </cols>
  <sheetData>
    <row r="1" spans="1:7" s="2" customFormat="1" ht="28">
      <c r="A1" s="93" t="s">
        <v>10</v>
      </c>
      <c r="B1" s="94" t="s">
        <v>9</v>
      </c>
      <c r="C1" s="94" t="s">
        <v>8</v>
      </c>
      <c r="D1" s="95" t="s">
        <v>89</v>
      </c>
      <c r="E1" s="96" t="s">
        <v>7</v>
      </c>
      <c r="F1" s="55"/>
    </row>
    <row r="2" spans="1:7" s="58" customFormat="1" ht="11" customHeight="1">
      <c r="A2" s="3">
        <v>45809</v>
      </c>
      <c r="B2" s="85" t="s">
        <v>111</v>
      </c>
      <c r="C2" s="86" t="s">
        <v>112</v>
      </c>
      <c r="D2" s="88"/>
      <c r="E2" s="61">
        <v>1700</v>
      </c>
      <c r="F2" s="59"/>
    </row>
    <row r="3" spans="1:7">
      <c r="A3" s="3">
        <v>45846</v>
      </c>
      <c r="B3" s="85" t="s">
        <v>93</v>
      </c>
      <c r="C3" s="86" t="s">
        <v>88</v>
      </c>
      <c r="D3" s="88" t="s">
        <v>94</v>
      </c>
      <c r="E3" s="87">
        <v>52.87</v>
      </c>
    </row>
    <row r="4" spans="1:7" ht="11" customHeight="1">
      <c r="A4" s="3">
        <v>45865</v>
      </c>
      <c r="B4" s="85" t="s">
        <v>93</v>
      </c>
      <c r="C4" s="86" t="s">
        <v>88</v>
      </c>
      <c r="D4" s="89" t="s">
        <v>95</v>
      </c>
      <c r="E4" s="87">
        <v>37.39</v>
      </c>
      <c r="G4" s="60"/>
    </row>
    <row r="5" spans="1:7">
      <c r="A5" s="3">
        <v>45865</v>
      </c>
      <c r="B5" s="85" t="s">
        <v>104</v>
      </c>
      <c r="C5" s="23" t="s">
        <v>105</v>
      </c>
      <c r="D5" s="85">
        <v>171784</v>
      </c>
      <c r="E5" s="87">
        <v>119.72</v>
      </c>
    </row>
    <row r="6" spans="1:7">
      <c r="A6" s="3">
        <v>45996</v>
      </c>
      <c r="B6" s="85" t="s">
        <v>93</v>
      </c>
      <c r="C6" s="86" t="s">
        <v>88</v>
      </c>
      <c r="D6" s="89" t="s">
        <v>96</v>
      </c>
      <c r="E6" s="87">
        <v>86.84</v>
      </c>
    </row>
    <row r="7" spans="1:7">
      <c r="A7" s="90">
        <v>46209</v>
      </c>
      <c r="B7" s="85" t="s">
        <v>54</v>
      </c>
      <c r="C7" s="86" t="s">
        <v>53</v>
      </c>
      <c r="D7" s="88" t="s">
        <v>55</v>
      </c>
      <c r="E7" s="87">
        <v>8.0500000000000007</v>
      </c>
    </row>
    <row r="8" spans="1:7">
      <c r="A8" s="3">
        <v>46209</v>
      </c>
      <c r="B8" s="85" t="s">
        <v>54</v>
      </c>
      <c r="C8" s="86" t="s">
        <v>56</v>
      </c>
      <c r="D8" s="91" t="s">
        <v>62</v>
      </c>
      <c r="E8" s="87">
        <v>8.0500000000000007</v>
      </c>
    </row>
    <row r="9" spans="1:7">
      <c r="A9" s="90">
        <v>46209</v>
      </c>
      <c r="B9" s="85" t="s">
        <v>54</v>
      </c>
      <c r="C9" s="86" t="s">
        <v>57</v>
      </c>
      <c r="D9" s="91" t="s">
        <v>63</v>
      </c>
      <c r="E9" s="87">
        <v>8.0500000000000007</v>
      </c>
    </row>
    <row r="10" spans="1:7">
      <c r="A10" s="3">
        <v>46209</v>
      </c>
      <c r="B10" s="85" t="s">
        <v>54</v>
      </c>
      <c r="C10" s="86" t="s">
        <v>58</v>
      </c>
      <c r="D10" s="91" t="s">
        <v>64</v>
      </c>
      <c r="E10" s="87">
        <v>8.0500000000000007</v>
      </c>
    </row>
    <row r="11" spans="1:7">
      <c r="A11" s="90">
        <v>46209</v>
      </c>
      <c r="B11" s="85" t="s">
        <v>54</v>
      </c>
      <c r="C11" s="86" t="s">
        <v>59</v>
      </c>
      <c r="D11" s="91" t="s">
        <v>65</v>
      </c>
      <c r="E11" s="87">
        <v>8.0500000000000007</v>
      </c>
    </row>
    <row r="12" spans="1:7">
      <c r="A12" s="3">
        <v>46209</v>
      </c>
      <c r="B12" s="85" t="s">
        <v>54</v>
      </c>
      <c r="C12" s="86" t="s">
        <v>60</v>
      </c>
      <c r="D12" s="91" t="s">
        <v>66</v>
      </c>
      <c r="E12" s="87">
        <v>8.0500000000000007</v>
      </c>
    </row>
    <row r="13" spans="1:7">
      <c r="A13" s="90">
        <v>46209</v>
      </c>
      <c r="B13" s="85" t="s">
        <v>54</v>
      </c>
      <c r="C13" s="86" t="s">
        <v>61</v>
      </c>
      <c r="D13" s="91" t="s">
        <v>67</v>
      </c>
      <c r="E13" s="87">
        <v>8.0500000000000007</v>
      </c>
      <c r="G13" s="74"/>
    </row>
    <row r="14" spans="1:7">
      <c r="A14" s="3">
        <v>46209</v>
      </c>
      <c r="B14" s="85" t="s">
        <v>54</v>
      </c>
      <c r="C14" s="86" t="s">
        <v>68</v>
      </c>
      <c r="D14" s="91" t="s">
        <v>69</v>
      </c>
      <c r="E14" s="87">
        <v>17.05</v>
      </c>
    </row>
    <row r="15" spans="1:7">
      <c r="A15" s="3">
        <v>46209</v>
      </c>
      <c r="B15" s="85" t="s">
        <v>85</v>
      </c>
      <c r="C15" s="86" t="s">
        <v>88</v>
      </c>
      <c r="D15" s="92" t="s">
        <v>86</v>
      </c>
      <c r="E15" s="87">
        <v>94.04</v>
      </c>
    </row>
    <row r="16" spans="1:7">
      <c r="B16" s="85"/>
      <c r="D16" s="88"/>
      <c r="E16" s="61"/>
    </row>
    <row r="17" spans="2:5">
      <c r="B17" s="85"/>
      <c r="D17" s="88"/>
      <c r="E17" s="61"/>
    </row>
    <row r="18" spans="2:5">
      <c r="B18" s="85"/>
      <c r="D18" s="88"/>
      <c r="E18" s="61"/>
    </row>
    <row r="19" spans="2:5">
      <c r="B19" s="85"/>
      <c r="D19" s="88"/>
      <c r="E19" s="61"/>
    </row>
    <row r="20" spans="2:5">
      <c r="B20" s="85"/>
      <c r="D20" s="88"/>
      <c r="E20" s="61"/>
    </row>
    <row r="21" spans="2:5">
      <c r="B21" s="85"/>
      <c r="D21" s="88"/>
      <c r="E21" s="61"/>
    </row>
    <row r="22" spans="2:5">
      <c r="B22" s="85"/>
      <c r="D22" s="88"/>
      <c r="E22" s="61"/>
    </row>
    <row r="23" spans="2:5">
      <c r="B23" s="85"/>
      <c r="D23" s="88"/>
      <c r="E23" s="61"/>
    </row>
    <row r="24" spans="2:5">
      <c r="B24" s="85"/>
      <c r="D24" s="88"/>
      <c r="E24" s="61"/>
    </row>
    <row r="25" spans="2:5">
      <c r="B25" s="85"/>
      <c r="D25" s="88"/>
      <c r="E25" s="61"/>
    </row>
    <row r="26" spans="2:5">
      <c r="B26" s="85"/>
      <c r="D26" s="88"/>
      <c r="E26" s="61"/>
    </row>
    <row r="27" spans="2:5">
      <c r="B27" s="85"/>
      <c r="D27" s="88"/>
      <c r="E27" s="61"/>
    </row>
    <row r="28" spans="2:5">
      <c r="B28" s="85"/>
      <c r="D28" s="88"/>
      <c r="E28" s="61"/>
    </row>
    <row r="29" spans="2:5">
      <c r="B29" s="85"/>
      <c r="D29" s="88"/>
      <c r="E29" s="61"/>
    </row>
    <row r="30" spans="2:5">
      <c r="B30" s="85"/>
      <c r="D30" s="88"/>
      <c r="E30" s="61"/>
    </row>
    <row r="31" spans="2:5">
      <c r="B31" s="85"/>
      <c r="D31" s="88"/>
      <c r="E31" s="61"/>
    </row>
    <row r="32" spans="2:5">
      <c r="B32" s="85"/>
      <c r="D32" s="88"/>
      <c r="E32" s="61"/>
    </row>
    <row r="33" spans="2:5">
      <c r="B33" s="85"/>
      <c r="D33" s="88"/>
      <c r="E33" s="61"/>
    </row>
    <row r="34" spans="2:5">
      <c r="B34" s="85"/>
      <c r="D34" s="88"/>
      <c r="E34" s="61"/>
    </row>
    <row r="35" spans="2:5">
      <c r="B35" s="85"/>
      <c r="D35" s="88"/>
      <c r="E35" s="61"/>
    </row>
    <row r="36" spans="2:5">
      <c r="B36" s="85"/>
      <c r="D36" s="88"/>
      <c r="E36" s="61"/>
    </row>
    <row r="37" spans="2:5">
      <c r="B37" s="85"/>
      <c r="D37" s="88"/>
      <c r="E37" s="61"/>
    </row>
    <row r="38" spans="2:5">
      <c r="B38" s="85"/>
      <c r="D38" s="88"/>
      <c r="E38" s="61"/>
    </row>
    <row r="39" spans="2:5">
      <c r="B39" s="85"/>
      <c r="D39" s="88"/>
      <c r="E39" s="61"/>
    </row>
    <row r="40" spans="2:5">
      <c r="B40" s="85"/>
      <c r="D40" s="88"/>
      <c r="E40" s="61"/>
    </row>
    <row r="41" spans="2:5">
      <c r="B41" s="85"/>
      <c r="D41" s="88"/>
      <c r="E41" s="61"/>
    </row>
    <row r="42" spans="2:5">
      <c r="B42" s="85"/>
      <c r="D42" s="88"/>
      <c r="E42" s="61"/>
    </row>
    <row r="43" spans="2:5">
      <c r="B43" s="85"/>
      <c r="D43" s="88"/>
      <c r="E43" s="61"/>
    </row>
    <row r="44" spans="2:5">
      <c r="B44" s="85"/>
      <c r="D44" s="88"/>
      <c r="E44" s="61"/>
    </row>
    <row r="45" spans="2:5">
      <c r="B45" s="85"/>
      <c r="D45" s="88"/>
      <c r="E45" s="61"/>
    </row>
    <row r="46" spans="2:5">
      <c r="B46" s="85"/>
      <c r="D46" s="88"/>
      <c r="E46" s="61"/>
    </row>
    <row r="47" spans="2:5">
      <c r="B47" s="85"/>
      <c r="D47" s="88"/>
      <c r="E47" s="61"/>
    </row>
    <row r="48" spans="2:5">
      <c r="B48" s="85"/>
      <c r="D48" s="88"/>
      <c r="E48" s="61"/>
    </row>
    <row r="49" spans="2:5">
      <c r="B49" s="85"/>
      <c r="D49" s="88"/>
      <c r="E49" s="61"/>
    </row>
    <row r="50" spans="2:5">
      <c r="B50" s="85"/>
      <c r="D50" s="88"/>
      <c r="E50" s="61"/>
    </row>
    <row r="51" spans="2:5">
      <c r="B51" s="85"/>
      <c r="D51" s="88"/>
      <c r="E51" s="61"/>
    </row>
    <row r="52" spans="2:5">
      <c r="B52" s="85"/>
      <c r="D52" s="88"/>
      <c r="E52" s="61"/>
    </row>
    <row r="53" spans="2:5">
      <c r="B53" s="85"/>
      <c r="D53" s="88"/>
      <c r="E53" s="61"/>
    </row>
    <row r="54" spans="2:5">
      <c r="B54" s="85"/>
      <c r="D54" s="88"/>
      <c r="E54" s="61"/>
    </row>
    <row r="55" spans="2:5">
      <c r="B55" s="85"/>
      <c r="D55" s="88"/>
      <c r="E55" s="61"/>
    </row>
    <row r="56" spans="2:5">
      <c r="B56" s="85"/>
      <c r="D56" s="88"/>
      <c r="E56" s="61"/>
    </row>
    <row r="57" spans="2:5">
      <c r="B57" s="85"/>
      <c r="D57" s="88"/>
      <c r="E57" s="61"/>
    </row>
    <row r="58" spans="2:5">
      <c r="B58" s="85"/>
      <c r="D58" s="88"/>
      <c r="E58" s="61"/>
    </row>
    <row r="59" spans="2:5">
      <c r="B59" s="85"/>
      <c r="D59" s="88"/>
      <c r="E59" s="61"/>
    </row>
    <row r="60" spans="2:5">
      <c r="B60" s="85"/>
      <c r="D60" s="88"/>
      <c r="E60" s="61"/>
    </row>
    <row r="61" spans="2:5">
      <c r="B61" s="85"/>
      <c r="D61" s="88"/>
      <c r="E61" s="61"/>
    </row>
    <row r="62" spans="2:5">
      <c r="B62" s="85"/>
      <c r="D62" s="88"/>
      <c r="E62" s="61"/>
    </row>
    <row r="63" spans="2:5">
      <c r="B63" s="85"/>
      <c r="D63" s="88"/>
      <c r="E63" s="61"/>
    </row>
    <row r="64" spans="2:5">
      <c r="B64" s="85"/>
      <c r="D64" s="88"/>
      <c r="E64" s="61"/>
    </row>
    <row r="65" spans="2:5">
      <c r="B65" s="85"/>
      <c r="D65" s="88"/>
      <c r="E65" s="61"/>
    </row>
    <row r="66" spans="2:5">
      <c r="B66" s="85"/>
      <c r="D66" s="88"/>
      <c r="E66" s="61"/>
    </row>
    <row r="67" spans="2:5">
      <c r="B67" s="85"/>
      <c r="D67" s="88"/>
      <c r="E67" s="61"/>
    </row>
    <row r="68" spans="2:5">
      <c r="B68" s="85"/>
      <c r="D68" s="88"/>
      <c r="E68" s="61"/>
    </row>
    <row r="69" spans="2:5">
      <c r="B69" s="85"/>
      <c r="D69" s="88"/>
      <c r="E69" s="61"/>
    </row>
    <row r="70" spans="2:5">
      <c r="B70" s="85"/>
      <c r="D70" s="88"/>
      <c r="E70" s="61"/>
    </row>
    <row r="71" spans="2:5">
      <c r="B71" s="85"/>
      <c r="D71" s="88"/>
      <c r="E71" s="61"/>
    </row>
    <row r="72" spans="2:5">
      <c r="B72" s="85"/>
      <c r="D72" s="88"/>
      <c r="E72" s="61"/>
    </row>
    <row r="73" spans="2:5">
      <c r="B73" s="85"/>
      <c r="D73" s="88"/>
      <c r="E73" s="61"/>
    </row>
    <row r="74" spans="2:5">
      <c r="B74" s="85"/>
      <c r="D74" s="88"/>
      <c r="E74" s="61"/>
    </row>
    <row r="75" spans="2:5">
      <c r="B75" s="85"/>
      <c r="D75" s="88"/>
      <c r="E75" s="61"/>
    </row>
    <row r="76" spans="2:5">
      <c r="B76" s="85"/>
      <c r="D76" s="88"/>
      <c r="E76" s="61"/>
    </row>
    <row r="77" spans="2:5">
      <c r="B77" s="85"/>
      <c r="D77" s="88"/>
      <c r="E77" s="61"/>
    </row>
    <row r="78" spans="2:5">
      <c r="B78" s="85"/>
      <c r="D78" s="88"/>
      <c r="E78" s="61"/>
    </row>
    <row r="79" spans="2:5">
      <c r="B79" s="85"/>
      <c r="D79" s="88"/>
      <c r="E79" s="61"/>
    </row>
    <row r="80" spans="2:5">
      <c r="B80" s="85"/>
      <c r="D80" s="88"/>
      <c r="E80" s="61"/>
    </row>
    <row r="81" spans="2:5">
      <c r="B81" s="85"/>
      <c r="D81" s="88"/>
      <c r="E81" s="61"/>
    </row>
    <row r="82" spans="2:5">
      <c r="B82" s="85"/>
      <c r="D82" s="88"/>
      <c r="E82" s="61"/>
    </row>
    <row r="83" spans="2:5">
      <c r="B83" s="85"/>
      <c r="D83" s="88"/>
      <c r="E83" s="61"/>
    </row>
    <row r="84" spans="2:5">
      <c r="B84" s="85"/>
      <c r="D84" s="88"/>
      <c r="E84" s="61"/>
    </row>
    <row r="85" spans="2:5">
      <c r="B85" s="85"/>
      <c r="D85" s="88"/>
      <c r="E85" s="61"/>
    </row>
    <row r="86" spans="2:5">
      <c r="B86" s="85"/>
      <c r="D86" s="88"/>
      <c r="E86" s="61"/>
    </row>
    <row r="87" spans="2:5">
      <c r="B87" s="85"/>
      <c r="D87" s="88"/>
      <c r="E87" s="61"/>
    </row>
    <row r="88" spans="2:5">
      <c r="B88" s="85"/>
      <c r="D88" s="88"/>
      <c r="E88" s="61"/>
    </row>
    <row r="89" spans="2:5">
      <c r="B89" s="85"/>
      <c r="D89" s="88"/>
      <c r="E89" s="61"/>
    </row>
    <row r="90" spans="2:5">
      <c r="B90" s="85"/>
      <c r="D90" s="88"/>
      <c r="E90" s="61"/>
    </row>
    <row r="91" spans="2:5">
      <c r="B91" s="85"/>
      <c r="D91" s="88"/>
      <c r="E91" s="61"/>
    </row>
    <row r="92" spans="2:5">
      <c r="B92" s="85"/>
      <c r="D92" s="88"/>
      <c r="E92" s="61"/>
    </row>
    <row r="93" spans="2:5">
      <c r="B93" s="85"/>
      <c r="D93" s="88"/>
      <c r="E93" s="61"/>
    </row>
    <row r="94" spans="2:5">
      <c r="B94" s="85"/>
      <c r="D94" s="88"/>
      <c r="E94" s="61"/>
    </row>
    <row r="95" spans="2:5">
      <c r="B95" s="85"/>
      <c r="D95" s="88"/>
      <c r="E95" s="61"/>
    </row>
    <row r="96" spans="2:5">
      <c r="B96" s="85"/>
      <c r="D96" s="88"/>
      <c r="E96" s="61"/>
    </row>
    <row r="97" spans="2:5">
      <c r="B97" s="85"/>
      <c r="D97" s="88"/>
      <c r="E97" s="61"/>
    </row>
    <row r="98" spans="2:5">
      <c r="B98" s="85"/>
      <c r="D98" s="88"/>
      <c r="E98" s="61"/>
    </row>
    <row r="99" spans="2:5">
      <c r="B99" s="85"/>
      <c r="D99" s="88"/>
      <c r="E99" s="61"/>
    </row>
    <row r="100" spans="2:5">
      <c r="B100" s="85"/>
      <c r="D100" s="88"/>
      <c r="E100" s="61"/>
    </row>
    <row r="101" spans="2:5">
      <c r="B101" s="85"/>
      <c r="D101" s="88"/>
      <c r="E101" s="61"/>
    </row>
    <row r="102" spans="2:5">
      <c r="B102" s="85"/>
      <c r="D102" s="88"/>
      <c r="E102" s="61"/>
    </row>
    <row r="103" spans="2:5">
      <c r="B103" s="85"/>
      <c r="D103" s="88"/>
      <c r="E103" s="61"/>
    </row>
    <row r="104" spans="2:5">
      <c r="B104" s="85"/>
      <c r="D104" s="88"/>
      <c r="E104" s="61"/>
    </row>
    <row r="105" spans="2:5">
      <c r="B105" s="85"/>
      <c r="D105" s="88"/>
      <c r="E105" s="61"/>
    </row>
    <row r="106" spans="2:5">
      <c r="B106" s="85"/>
      <c r="D106" s="88"/>
      <c r="E106" s="61"/>
    </row>
    <row r="107" spans="2:5">
      <c r="B107" s="85"/>
      <c r="D107" s="88"/>
      <c r="E107" s="61"/>
    </row>
    <row r="108" spans="2:5">
      <c r="B108" s="85"/>
      <c r="D108" s="88"/>
      <c r="E108" s="61"/>
    </row>
    <row r="109" spans="2:5">
      <c r="B109" s="85"/>
      <c r="D109" s="88"/>
      <c r="E109" s="61"/>
    </row>
    <row r="110" spans="2:5">
      <c r="B110" s="85"/>
      <c r="D110" s="88"/>
      <c r="E110" s="61"/>
    </row>
    <row r="111" spans="2:5">
      <c r="B111" s="85"/>
      <c r="D111" s="88"/>
      <c r="E111" s="61"/>
    </row>
    <row r="112" spans="2:5">
      <c r="B112" s="85"/>
      <c r="D112" s="88"/>
      <c r="E112" s="61"/>
    </row>
    <row r="113" spans="2:5">
      <c r="B113" s="85"/>
      <c r="D113" s="88"/>
      <c r="E113" s="61"/>
    </row>
    <row r="114" spans="2:5">
      <c r="B114" s="85"/>
      <c r="D114" s="88"/>
      <c r="E114" s="61"/>
    </row>
    <row r="115" spans="2:5">
      <c r="B115" s="85"/>
      <c r="D115" s="88"/>
      <c r="E115" s="61"/>
    </row>
    <row r="116" spans="2:5">
      <c r="B116" s="85"/>
      <c r="D116" s="88"/>
      <c r="E116" s="61"/>
    </row>
    <row r="117" spans="2:5">
      <c r="B117" s="85"/>
      <c r="D117" s="88"/>
      <c r="E117" s="61"/>
    </row>
    <row r="118" spans="2:5">
      <c r="B118" s="85"/>
      <c r="D118" s="88"/>
      <c r="E118" s="61"/>
    </row>
    <row r="119" spans="2:5">
      <c r="B119" s="85"/>
      <c r="D119" s="88"/>
      <c r="E119" s="61"/>
    </row>
    <row r="120" spans="2:5">
      <c r="B120" s="85"/>
      <c r="D120" s="88"/>
      <c r="E120" s="61"/>
    </row>
    <row r="121" spans="2:5">
      <c r="B121" s="85"/>
      <c r="D121" s="88"/>
      <c r="E121" s="61"/>
    </row>
    <row r="122" spans="2:5">
      <c r="B122" s="85"/>
      <c r="D122" s="88"/>
      <c r="E122" s="61"/>
    </row>
    <row r="123" spans="2:5">
      <c r="B123" s="85"/>
      <c r="D123" s="88"/>
      <c r="E123" s="61"/>
    </row>
    <row r="124" spans="2:5">
      <c r="B124" s="85"/>
      <c r="D124" s="88"/>
      <c r="E124" s="61"/>
    </row>
    <row r="125" spans="2:5">
      <c r="B125" s="85"/>
      <c r="D125" s="88"/>
      <c r="E125" s="61"/>
    </row>
    <row r="126" spans="2:5">
      <c r="B126" s="85"/>
      <c r="D126" s="88"/>
      <c r="E126" s="61"/>
    </row>
    <row r="127" spans="2:5">
      <c r="B127" s="85"/>
      <c r="D127" s="88"/>
      <c r="E127" s="61"/>
    </row>
    <row r="128" spans="2:5">
      <c r="B128" s="85"/>
      <c r="D128" s="88"/>
      <c r="E128" s="61"/>
    </row>
    <row r="129" spans="2:5">
      <c r="B129" s="85"/>
      <c r="D129" s="88"/>
      <c r="E129" s="61"/>
    </row>
    <row r="130" spans="2:5">
      <c r="B130" s="85"/>
      <c r="D130" s="88"/>
      <c r="E130" s="61"/>
    </row>
    <row r="131" spans="2:5">
      <c r="B131" s="85"/>
      <c r="D131" s="88"/>
      <c r="E131" s="61"/>
    </row>
    <row r="132" spans="2:5">
      <c r="B132" s="85"/>
      <c r="D132" s="88"/>
      <c r="E132" s="61"/>
    </row>
    <row r="133" spans="2:5">
      <c r="B133" s="85"/>
      <c r="D133" s="88"/>
      <c r="E133" s="61"/>
    </row>
    <row r="134" spans="2:5">
      <c r="B134" s="85"/>
      <c r="D134" s="88"/>
      <c r="E134" s="61"/>
    </row>
    <row r="135" spans="2:5">
      <c r="B135" s="85"/>
      <c r="D135" s="88"/>
      <c r="E135" s="61"/>
    </row>
    <row r="136" spans="2:5">
      <c r="B136" s="85"/>
      <c r="D136" s="88"/>
      <c r="E136" s="61"/>
    </row>
    <row r="137" spans="2:5">
      <c r="B137" s="85"/>
      <c r="D137" s="88"/>
      <c r="E137" s="61"/>
    </row>
    <row r="138" spans="2:5">
      <c r="B138" s="85"/>
      <c r="D138" s="88"/>
      <c r="E138" s="61"/>
    </row>
    <row r="139" spans="2:5">
      <c r="B139" s="85"/>
      <c r="D139" s="88"/>
      <c r="E139" s="61"/>
    </row>
    <row r="140" spans="2:5">
      <c r="B140" s="85"/>
      <c r="D140" s="88"/>
      <c r="E140" s="61"/>
    </row>
    <row r="141" spans="2:5">
      <c r="B141" s="85"/>
      <c r="D141" s="88"/>
      <c r="E141" s="61"/>
    </row>
    <row r="142" spans="2:5">
      <c r="B142" s="85"/>
      <c r="D142" s="88"/>
      <c r="E142" s="61"/>
    </row>
    <row r="143" spans="2:5">
      <c r="B143" s="85"/>
      <c r="D143" s="88"/>
      <c r="E143" s="61"/>
    </row>
    <row r="144" spans="2:5">
      <c r="B144" s="85"/>
      <c r="D144" s="88"/>
      <c r="E144" s="61"/>
    </row>
    <row r="145" spans="2:5">
      <c r="B145" s="85"/>
      <c r="D145" s="88"/>
      <c r="E145" s="61"/>
    </row>
    <row r="146" spans="2:5">
      <c r="B146" s="85"/>
      <c r="D146" s="88"/>
      <c r="E146" s="61"/>
    </row>
    <row r="147" spans="2:5">
      <c r="B147" s="85"/>
      <c r="D147" s="88"/>
      <c r="E147" s="61"/>
    </row>
    <row r="148" spans="2:5">
      <c r="B148" s="85"/>
      <c r="D148" s="88"/>
      <c r="E148" s="61"/>
    </row>
    <row r="149" spans="2:5">
      <c r="B149" s="85"/>
      <c r="D149" s="88"/>
      <c r="E149" s="61"/>
    </row>
    <row r="150" spans="2:5">
      <c r="B150" s="85"/>
      <c r="D150" s="88"/>
      <c r="E150" s="61"/>
    </row>
    <row r="151" spans="2:5">
      <c r="B151" s="85"/>
      <c r="D151" s="88"/>
      <c r="E151" s="61"/>
    </row>
    <row r="152" spans="2:5">
      <c r="B152" s="85"/>
      <c r="D152" s="88"/>
      <c r="E152" s="61"/>
    </row>
    <row r="153" spans="2:5">
      <c r="B153" s="85"/>
      <c r="D153" s="88"/>
      <c r="E153" s="61"/>
    </row>
    <row r="154" spans="2:5">
      <c r="B154" s="85"/>
      <c r="D154" s="88"/>
      <c r="E154" s="61"/>
    </row>
    <row r="155" spans="2:5">
      <c r="B155" s="85"/>
      <c r="D155" s="88"/>
      <c r="E155" s="61"/>
    </row>
    <row r="156" spans="2:5">
      <c r="B156" s="85"/>
      <c r="D156" s="88"/>
      <c r="E156" s="61"/>
    </row>
    <row r="157" spans="2:5">
      <c r="B157" s="85"/>
      <c r="D157" s="88"/>
      <c r="E157" s="61"/>
    </row>
    <row r="158" spans="2:5">
      <c r="B158" s="85"/>
      <c r="D158" s="88"/>
      <c r="E158" s="61"/>
    </row>
    <row r="159" spans="2:5">
      <c r="B159" s="85"/>
      <c r="D159" s="88"/>
      <c r="E159" s="61"/>
    </row>
    <row r="160" spans="2:5">
      <c r="B160" s="85"/>
      <c r="D160" s="88"/>
      <c r="E160" s="61"/>
    </row>
    <row r="161" spans="2:5">
      <c r="B161" s="85"/>
      <c r="D161" s="88"/>
      <c r="E161" s="61"/>
    </row>
    <row r="162" spans="2:5">
      <c r="B162" s="85"/>
      <c r="D162" s="88"/>
      <c r="E162" s="61"/>
    </row>
    <row r="163" spans="2:5">
      <c r="B163" s="85"/>
      <c r="D163" s="88"/>
      <c r="E163" s="61"/>
    </row>
    <row r="164" spans="2:5">
      <c r="B164" s="85"/>
      <c r="D164" s="88"/>
      <c r="E164" s="61"/>
    </row>
    <row r="165" spans="2:5">
      <c r="B165" s="85"/>
      <c r="D165" s="88"/>
      <c r="E165" s="61"/>
    </row>
    <row r="166" spans="2:5">
      <c r="B166" s="85"/>
      <c r="D166" s="88"/>
      <c r="E166" s="61"/>
    </row>
    <row r="167" spans="2:5">
      <c r="B167" s="85"/>
      <c r="D167" s="88"/>
      <c r="E167" s="61"/>
    </row>
    <row r="168" spans="2:5">
      <c r="B168" s="85"/>
      <c r="D168" s="88"/>
      <c r="E168" s="61"/>
    </row>
    <row r="169" spans="2:5">
      <c r="B169" s="85"/>
      <c r="D169" s="88"/>
      <c r="E169" s="61"/>
    </row>
    <row r="170" spans="2:5">
      <c r="B170" s="85"/>
      <c r="D170" s="88"/>
      <c r="E170" s="61"/>
    </row>
    <row r="171" spans="2:5">
      <c r="B171" s="85"/>
      <c r="D171" s="88"/>
      <c r="E171" s="61"/>
    </row>
    <row r="172" spans="2:5">
      <c r="B172" s="85"/>
      <c r="D172" s="88"/>
      <c r="E172" s="61"/>
    </row>
    <row r="173" spans="2:5">
      <c r="B173" s="85"/>
      <c r="D173" s="88"/>
      <c r="E173" s="61"/>
    </row>
    <row r="174" spans="2:5">
      <c r="B174" s="85"/>
      <c r="D174" s="88"/>
      <c r="E174" s="61"/>
    </row>
    <row r="175" spans="2:5">
      <c r="B175" s="85"/>
      <c r="D175" s="88"/>
      <c r="E175" s="61"/>
    </row>
    <row r="176" spans="2:5">
      <c r="B176" s="85"/>
      <c r="D176" s="88"/>
      <c r="E176" s="61"/>
    </row>
    <row r="177" spans="2:5">
      <c r="B177" s="85"/>
      <c r="D177" s="88"/>
      <c r="E177" s="61"/>
    </row>
    <row r="178" spans="2:5">
      <c r="B178" s="85"/>
      <c r="D178" s="88"/>
      <c r="E178" s="61"/>
    </row>
    <row r="179" spans="2:5">
      <c r="B179" s="85"/>
      <c r="D179" s="88"/>
      <c r="E179" s="61"/>
    </row>
    <row r="180" spans="2:5">
      <c r="B180" s="85"/>
      <c r="D180" s="88"/>
      <c r="E180" s="61"/>
    </row>
    <row r="181" spans="2:5">
      <c r="B181" s="85"/>
      <c r="D181" s="88"/>
      <c r="E181" s="61"/>
    </row>
    <row r="182" spans="2:5">
      <c r="B182" s="85"/>
      <c r="D182" s="88"/>
      <c r="E182" s="61"/>
    </row>
    <row r="183" spans="2:5">
      <c r="B183" s="85"/>
      <c r="D183" s="88"/>
      <c r="E183" s="61"/>
    </row>
    <row r="184" spans="2:5">
      <c r="B184" s="85"/>
      <c r="D184" s="88"/>
      <c r="E184" s="61"/>
    </row>
    <row r="185" spans="2:5">
      <c r="B185" s="85"/>
      <c r="D185" s="88"/>
      <c r="E185" s="61"/>
    </row>
    <row r="186" spans="2:5">
      <c r="B186" s="85"/>
      <c r="D186" s="88"/>
      <c r="E186" s="61"/>
    </row>
    <row r="187" spans="2:5">
      <c r="B187" s="85"/>
      <c r="D187" s="88"/>
      <c r="E187" s="61"/>
    </row>
    <row r="188" spans="2:5">
      <c r="B188" s="85"/>
      <c r="D188" s="88"/>
      <c r="E188" s="61"/>
    </row>
    <row r="189" spans="2:5">
      <c r="B189" s="85"/>
      <c r="D189" s="88"/>
      <c r="E189" s="61"/>
    </row>
    <row r="190" spans="2:5">
      <c r="B190" s="85"/>
      <c r="D190" s="88"/>
      <c r="E190" s="61"/>
    </row>
    <row r="191" spans="2:5">
      <c r="B191" s="85"/>
      <c r="D191" s="88"/>
      <c r="E191" s="61"/>
    </row>
    <row r="192" spans="2:5">
      <c r="B192" s="85"/>
      <c r="D192" s="88"/>
      <c r="E192" s="61"/>
    </row>
    <row r="193" spans="2:5">
      <c r="B193" s="85"/>
      <c r="D193" s="88"/>
      <c r="E193" s="61"/>
    </row>
    <row r="194" spans="2:5">
      <c r="B194" s="85"/>
      <c r="D194" s="88"/>
      <c r="E194" s="61"/>
    </row>
    <row r="195" spans="2:5">
      <c r="B195" s="85"/>
      <c r="D195" s="88"/>
      <c r="E195" s="61"/>
    </row>
    <row r="196" spans="2:5">
      <c r="B196" s="85"/>
      <c r="D196" s="88"/>
      <c r="E196" s="61"/>
    </row>
    <row r="197" spans="2:5">
      <c r="B197" s="85"/>
      <c r="D197" s="88"/>
      <c r="E197" s="61"/>
    </row>
    <row r="198" spans="2:5">
      <c r="B198" s="85"/>
      <c r="D198" s="88"/>
      <c r="E198" s="61"/>
    </row>
    <row r="199" spans="2:5">
      <c r="B199" s="85"/>
      <c r="D199" s="88"/>
      <c r="E199" s="61"/>
    </row>
    <row r="200" spans="2:5">
      <c r="B200" s="85"/>
      <c r="D200" s="88"/>
      <c r="E200" s="61"/>
    </row>
    <row r="201" spans="2:5">
      <c r="B201" s="85"/>
      <c r="E201" s="61"/>
    </row>
    <row r="202" spans="2:5">
      <c r="B202" s="85"/>
      <c r="E202" s="61"/>
    </row>
    <row r="203" spans="2:5">
      <c r="B203" s="85"/>
      <c r="E203" s="61"/>
    </row>
    <row r="204" spans="2:5">
      <c r="B204" s="85"/>
      <c r="E204" s="61"/>
    </row>
    <row r="205" spans="2:5">
      <c r="B205" s="85"/>
      <c r="E205" s="61"/>
    </row>
    <row r="206" spans="2:5">
      <c r="B206" s="85"/>
      <c r="E206" s="61"/>
    </row>
    <row r="207" spans="2:5">
      <c r="B207" s="85"/>
      <c r="E207" s="61"/>
    </row>
    <row r="208" spans="2:5">
      <c r="B208" s="85"/>
      <c r="E208" s="61"/>
    </row>
    <row r="209" spans="2:5">
      <c r="B209" s="85"/>
      <c r="E209" s="61"/>
    </row>
    <row r="210" spans="2:5">
      <c r="B210" s="85"/>
      <c r="E210" s="61"/>
    </row>
    <row r="211" spans="2:5">
      <c r="B211" s="85"/>
      <c r="E211" s="61"/>
    </row>
    <row r="212" spans="2:5">
      <c r="B212" s="85"/>
      <c r="E212" s="61"/>
    </row>
    <row r="213" spans="2:5">
      <c r="B213" s="85"/>
      <c r="E213" s="61"/>
    </row>
    <row r="214" spans="2:5">
      <c r="B214" s="85"/>
      <c r="E214" s="61"/>
    </row>
    <row r="215" spans="2:5">
      <c r="B215" s="85"/>
      <c r="E215" s="61"/>
    </row>
    <row r="216" spans="2:5">
      <c r="B216" s="85"/>
      <c r="E216" s="61"/>
    </row>
    <row r="217" spans="2:5">
      <c r="B217" s="85"/>
      <c r="E217" s="61"/>
    </row>
    <row r="218" spans="2:5">
      <c r="B218" s="85"/>
      <c r="E218" s="61"/>
    </row>
    <row r="219" spans="2:5">
      <c r="B219" s="85"/>
      <c r="E219" s="61"/>
    </row>
    <row r="220" spans="2:5">
      <c r="B220" s="85"/>
      <c r="E220" s="61"/>
    </row>
    <row r="221" spans="2:5">
      <c r="B221" s="85"/>
      <c r="E221" s="61"/>
    </row>
    <row r="222" spans="2:5">
      <c r="B222" s="85"/>
      <c r="E222" s="61"/>
    </row>
    <row r="223" spans="2:5">
      <c r="B223" s="85"/>
      <c r="E223" s="61"/>
    </row>
    <row r="224" spans="2:5">
      <c r="B224" s="85"/>
      <c r="E224" s="61"/>
    </row>
    <row r="225" spans="2:5">
      <c r="B225" s="85"/>
      <c r="E225" s="61"/>
    </row>
    <row r="226" spans="2:5">
      <c r="B226" s="85"/>
      <c r="E226" s="61"/>
    </row>
    <row r="227" spans="2:5">
      <c r="B227" s="85"/>
      <c r="E227" s="61"/>
    </row>
    <row r="228" spans="2:5">
      <c r="B228" s="85"/>
      <c r="E228" s="61"/>
    </row>
    <row r="229" spans="2:5">
      <c r="B229" s="85"/>
      <c r="E229" s="61"/>
    </row>
    <row r="230" spans="2:5">
      <c r="B230" s="85"/>
      <c r="E230" s="61"/>
    </row>
    <row r="231" spans="2:5">
      <c r="B231" s="85"/>
      <c r="E231" s="61"/>
    </row>
    <row r="232" spans="2:5">
      <c r="B232" s="85"/>
      <c r="E232" s="61"/>
    </row>
    <row r="233" spans="2:5">
      <c r="B233" s="85"/>
      <c r="E233" s="61"/>
    </row>
    <row r="234" spans="2:5">
      <c r="B234" s="85"/>
      <c r="E234" s="61"/>
    </row>
    <row r="235" spans="2:5">
      <c r="B235" s="85"/>
      <c r="E235" s="61"/>
    </row>
    <row r="236" spans="2:5">
      <c r="B236" s="85"/>
      <c r="E236" s="61"/>
    </row>
    <row r="237" spans="2:5">
      <c r="B237" s="85"/>
      <c r="E237" s="61"/>
    </row>
    <row r="238" spans="2:5">
      <c r="B238" s="85"/>
      <c r="E238" s="61"/>
    </row>
    <row r="239" spans="2:5">
      <c r="B239" s="85"/>
      <c r="E239" s="61"/>
    </row>
    <row r="240" spans="2:5">
      <c r="B240" s="85"/>
      <c r="E240" s="61"/>
    </row>
    <row r="241" spans="2:5">
      <c r="B241" s="85"/>
      <c r="E241" s="61"/>
    </row>
    <row r="242" spans="2:5">
      <c r="B242" s="85"/>
      <c r="E242" s="61"/>
    </row>
    <row r="243" spans="2:5">
      <c r="B243" s="85"/>
      <c r="E243" s="61"/>
    </row>
    <row r="244" spans="2:5">
      <c r="B244" s="85"/>
      <c r="E244" s="61"/>
    </row>
    <row r="245" spans="2:5">
      <c r="B245" s="85"/>
      <c r="E245" s="61"/>
    </row>
    <row r="246" spans="2:5">
      <c r="B246" s="85"/>
      <c r="E246" s="61"/>
    </row>
    <row r="247" spans="2:5">
      <c r="B247" s="85"/>
      <c r="E247" s="61"/>
    </row>
    <row r="248" spans="2:5">
      <c r="B248" s="85"/>
      <c r="E248" s="61"/>
    </row>
    <row r="249" spans="2:5">
      <c r="B249" s="85"/>
      <c r="E249" s="61"/>
    </row>
    <row r="250" spans="2:5">
      <c r="B250" s="85"/>
      <c r="E250" s="61"/>
    </row>
    <row r="251" spans="2:5">
      <c r="B251" s="85"/>
      <c r="E251" s="61"/>
    </row>
    <row r="252" spans="2:5">
      <c r="B252" s="85"/>
      <c r="E252" s="61"/>
    </row>
    <row r="253" spans="2:5">
      <c r="B253" s="85"/>
      <c r="E253" s="61"/>
    </row>
    <row r="254" spans="2:5">
      <c r="B254" s="85"/>
      <c r="E254" s="61"/>
    </row>
    <row r="255" spans="2:5">
      <c r="B255" s="85"/>
      <c r="E255" s="61"/>
    </row>
    <row r="256" spans="2:5">
      <c r="B256" s="85"/>
      <c r="E256" s="61"/>
    </row>
    <row r="257" spans="2:5">
      <c r="B257" s="85"/>
      <c r="E257" s="61"/>
    </row>
    <row r="258" spans="2:5">
      <c r="B258" s="85"/>
      <c r="E258" s="61"/>
    </row>
    <row r="259" spans="2:5">
      <c r="B259" s="85"/>
      <c r="E259" s="61"/>
    </row>
    <row r="260" spans="2:5">
      <c r="B260" s="85"/>
      <c r="E260" s="61"/>
    </row>
    <row r="261" spans="2:5">
      <c r="B261" s="85"/>
      <c r="E261" s="61"/>
    </row>
    <row r="262" spans="2:5">
      <c r="B262" s="85"/>
      <c r="E262" s="61"/>
    </row>
    <row r="263" spans="2:5">
      <c r="B263" s="85"/>
      <c r="E263" s="61"/>
    </row>
    <row r="264" spans="2:5">
      <c r="B264" s="85"/>
      <c r="E264" s="61"/>
    </row>
    <row r="265" spans="2:5">
      <c r="B265" s="85"/>
      <c r="E265" s="61"/>
    </row>
    <row r="266" spans="2:5">
      <c r="B266" s="85"/>
      <c r="E266" s="61"/>
    </row>
    <row r="267" spans="2:5">
      <c r="B267" s="85"/>
      <c r="E267" s="61"/>
    </row>
    <row r="268" spans="2:5">
      <c r="B268" s="85"/>
      <c r="E268" s="61"/>
    </row>
    <row r="269" spans="2:5">
      <c r="B269" s="85"/>
      <c r="E269" s="61"/>
    </row>
    <row r="270" spans="2:5">
      <c r="B270" s="85"/>
      <c r="E270" s="61"/>
    </row>
    <row r="271" spans="2:5">
      <c r="B271" s="85"/>
      <c r="E271" s="61"/>
    </row>
    <row r="272" spans="2:5">
      <c r="B272" s="85"/>
      <c r="E272" s="61"/>
    </row>
    <row r="273" spans="2:5">
      <c r="B273" s="85"/>
      <c r="E273" s="61"/>
    </row>
    <row r="274" spans="2:5">
      <c r="B274" s="85"/>
      <c r="E274" s="61"/>
    </row>
    <row r="275" spans="2:5">
      <c r="B275" s="85"/>
      <c r="E275" s="61"/>
    </row>
    <row r="276" spans="2:5">
      <c r="B276" s="85"/>
      <c r="E276" s="61"/>
    </row>
    <row r="277" spans="2:5">
      <c r="B277" s="85"/>
      <c r="E277" s="61"/>
    </row>
    <row r="278" spans="2:5">
      <c r="B278" s="85"/>
      <c r="E278" s="61"/>
    </row>
    <row r="279" spans="2:5">
      <c r="B279" s="85"/>
      <c r="E279" s="61"/>
    </row>
    <row r="280" spans="2:5">
      <c r="B280" s="85"/>
      <c r="E280" s="61"/>
    </row>
    <row r="281" spans="2:5">
      <c r="B281" s="85"/>
      <c r="E281" s="61"/>
    </row>
    <row r="282" spans="2:5">
      <c r="B282" s="85"/>
      <c r="E282" s="61"/>
    </row>
    <row r="283" spans="2:5">
      <c r="B283" s="85"/>
      <c r="E283" s="61"/>
    </row>
    <row r="284" spans="2:5">
      <c r="B284" s="85"/>
      <c r="E284" s="61"/>
    </row>
    <row r="285" spans="2:5">
      <c r="B285" s="85"/>
      <c r="E285" s="61"/>
    </row>
    <row r="286" spans="2:5">
      <c r="B286" s="85"/>
      <c r="E286" s="61"/>
    </row>
    <row r="287" spans="2:5">
      <c r="B287" s="85"/>
      <c r="E287" s="61"/>
    </row>
    <row r="288" spans="2:5">
      <c r="B288" s="85"/>
      <c r="E288" s="61"/>
    </row>
    <row r="289" spans="2:5">
      <c r="B289" s="85"/>
      <c r="E289" s="61"/>
    </row>
    <row r="290" spans="2:5">
      <c r="B290" s="85"/>
      <c r="E290" s="61"/>
    </row>
    <row r="291" spans="2:5">
      <c r="B291" s="85"/>
      <c r="E291" s="61"/>
    </row>
    <row r="292" spans="2:5">
      <c r="B292" s="85"/>
      <c r="E292" s="61"/>
    </row>
    <row r="293" spans="2:5">
      <c r="B293" s="85"/>
      <c r="E293" s="61"/>
    </row>
    <row r="294" spans="2:5">
      <c r="B294" s="85"/>
      <c r="E294" s="61"/>
    </row>
    <row r="295" spans="2:5">
      <c r="B295" s="85"/>
      <c r="E295" s="61"/>
    </row>
    <row r="296" spans="2:5">
      <c r="B296" s="85"/>
      <c r="E296" s="61"/>
    </row>
    <row r="297" spans="2:5">
      <c r="B297" s="85"/>
      <c r="E297" s="61"/>
    </row>
    <row r="298" spans="2:5">
      <c r="B298" s="85"/>
      <c r="E298" s="61"/>
    </row>
    <row r="299" spans="2:5">
      <c r="B299" s="85"/>
      <c r="E299" s="61"/>
    </row>
    <row r="300" spans="2:5">
      <c r="B300" s="85"/>
      <c r="E300" s="61"/>
    </row>
    <row r="301" spans="2:5">
      <c r="B301" s="85"/>
      <c r="E301" s="61"/>
    </row>
    <row r="302" spans="2:5">
      <c r="B302" s="85"/>
      <c r="E302" s="61"/>
    </row>
    <row r="303" spans="2:5">
      <c r="B303" s="85"/>
      <c r="E303" s="61"/>
    </row>
    <row r="304" spans="2:5">
      <c r="B304" s="85"/>
      <c r="E304" s="61"/>
    </row>
    <row r="305" spans="2:5">
      <c r="B305" s="85"/>
      <c r="E305" s="61"/>
    </row>
    <row r="306" spans="2:5">
      <c r="B306" s="85"/>
      <c r="E306" s="61"/>
    </row>
    <row r="307" spans="2:5">
      <c r="B307" s="85"/>
      <c r="E307" s="61"/>
    </row>
    <row r="308" spans="2:5">
      <c r="B308" s="85"/>
      <c r="E308" s="61"/>
    </row>
    <row r="309" spans="2:5">
      <c r="B309" s="85"/>
      <c r="E309" s="61"/>
    </row>
    <row r="310" spans="2:5">
      <c r="B310" s="85"/>
      <c r="E310" s="61"/>
    </row>
    <row r="311" spans="2:5">
      <c r="B311" s="85"/>
      <c r="E311" s="61"/>
    </row>
    <row r="312" spans="2:5">
      <c r="B312" s="85"/>
      <c r="E312" s="61"/>
    </row>
    <row r="313" spans="2:5">
      <c r="B313" s="85"/>
      <c r="E313" s="61"/>
    </row>
    <row r="314" spans="2:5">
      <c r="B314" s="85"/>
      <c r="E314" s="61"/>
    </row>
    <row r="315" spans="2:5">
      <c r="B315" s="85"/>
      <c r="E315" s="61"/>
    </row>
    <row r="316" spans="2:5">
      <c r="B316" s="85"/>
      <c r="E316" s="61"/>
    </row>
    <row r="317" spans="2:5">
      <c r="B317" s="85"/>
      <c r="E317" s="61"/>
    </row>
    <row r="318" spans="2:5">
      <c r="B318" s="85"/>
      <c r="E318" s="61"/>
    </row>
    <row r="319" spans="2:5">
      <c r="B319" s="85"/>
      <c r="E319" s="61"/>
    </row>
    <row r="320" spans="2:5">
      <c r="B320" s="85"/>
      <c r="E320" s="61"/>
    </row>
    <row r="321" spans="2:5">
      <c r="B321" s="85"/>
      <c r="E321" s="61"/>
    </row>
    <row r="322" spans="2:5">
      <c r="B322" s="85"/>
      <c r="E322" s="61"/>
    </row>
    <row r="323" spans="2:5">
      <c r="B323" s="85"/>
      <c r="E323" s="61"/>
    </row>
    <row r="324" spans="2:5">
      <c r="B324" s="85"/>
      <c r="E324" s="61"/>
    </row>
    <row r="325" spans="2:5">
      <c r="B325" s="85"/>
      <c r="E325" s="61"/>
    </row>
    <row r="326" spans="2:5">
      <c r="B326" s="85"/>
      <c r="E326" s="61"/>
    </row>
    <row r="327" spans="2:5">
      <c r="B327" s="85"/>
      <c r="E327" s="61"/>
    </row>
    <row r="328" spans="2:5">
      <c r="B328" s="85"/>
      <c r="E328" s="61"/>
    </row>
    <row r="329" spans="2:5">
      <c r="B329" s="85"/>
      <c r="E329" s="61"/>
    </row>
    <row r="330" spans="2:5">
      <c r="B330" s="85"/>
      <c r="E330" s="61"/>
    </row>
    <row r="331" spans="2:5">
      <c r="B331" s="85"/>
      <c r="E331" s="61"/>
    </row>
    <row r="332" spans="2:5">
      <c r="B332" s="85"/>
      <c r="E332" s="61"/>
    </row>
    <row r="333" spans="2:5">
      <c r="B333" s="85"/>
      <c r="E333" s="61"/>
    </row>
    <row r="334" spans="2:5">
      <c r="B334" s="85"/>
      <c r="E334" s="61"/>
    </row>
    <row r="335" spans="2:5">
      <c r="B335" s="85"/>
      <c r="E335" s="61"/>
    </row>
    <row r="336" spans="2:5">
      <c r="B336" s="85"/>
      <c r="E336" s="61"/>
    </row>
    <row r="337" spans="2:5">
      <c r="B337" s="85"/>
      <c r="E337" s="61"/>
    </row>
    <row r="338" spans="2:5">
      <c r="B338" s="85"/>
      <c r="E338" s="61"/>
    </row>
    <row r="339" spans="2:5">
      <c r="B339" s="85"/>
      <c r="E339" s="61"/>
    </row>
    <row r="340" spans="2:5">
      <c r="B340" s="85"/>
      <c r="E340" s="61"/>
    </row>
    <row r="341" spans="2:5">
      <c r="B341" s="85"/>
      <c r="E341" s="61"/>
    </row>
    <row r="342" spans="2:5">
      <c r="B342" s="85"/>
      <c r="E342" s="61"/>
    </row>
    <row r="343" spans="2:5">
      <c r="B343" s="85"/>
      <c r="E343" s="61"/>
    </row>
    <row r="344" spans="2:5">
      <c r="B344" s="85"/>
      <c r="E344" s="61"/>
    </row>
    <row r="345" spans="2:5">
      <c r="B345" s="85"/>
      <c r="E345" s="61"/>
    </row>
    <row r="346" spans="2:5">
      <c r="B346" s="85"/>
      <c r="E346" s="61"/>
    </row>
    <row r="347" spans="2:5">
      <c r="B347" s="85"/>
      <c r="E347" s="61"/>
    </row>
    <row r="348" spans="2:5">
      <c r="B348" s="85"/>
      <c r="E348" s="61"/>
    </row>
    <row r="349" spans="2:5">
      <c r="B349" s="85"/>
      <c r="E349" s="61"/>
    </row>
    <row r="350" spans="2:5">
      <c r="B350" s="85"/>
      <c r="E350" s="61"/>
    </row>
    <row r="351" spans="2:5">
      <c r="B351" s="85"/>
      <c r="E351" s="61"/>
    </row>
    <row r="352" spans="2:5">
      <c r="B352" s="85"/>
      <c r="E352" s="61"/>
    </row>
    <row r="353" spans="2:5">
      <c r="B353" s="85"/>
      <c r="E353" s="61"/>
    </row>
    <row r="354" spans="2:5">
      <c r="B354" s="85"/>
      <c r="E354" s="61"/>
    </row>
    <row r="355" spans="2:5">
      <c r="B355" s="85"/>
      <c r="E355" s="61"/>
    </row>
    <row r="356" spans="2:5">
      <c r="B356" s="85"/>
      <c r="E356" s="61"/>
    </row>
    <row r="357" spans="2:5">
      <c r="B357" s="85"/>
      <c r="E357" s="61"/>
    </row>
    <row r="358" spans="2:5">
      <c r="B358" s="85"/>
      <c r="E358" s="61"/>
    </row>
    <row r="359" spans="2:5">
      <c r="B359" s="85"/>
      <c r="E359" s="61"/>
    </row>
    <row r="360" spans="2:5">
      <c r="B360" s="85"/>
      <c r="E360" s="61"/>
    </row>
    <row r="361" spans="2:5">
      <c r="B361" s="85"/>
      <c r="E361" s="61"/>
    </row>
    <row r="362" spans="2:5">
      <c r="B362" s="85"/>
      <c r="E362" s="61"/>
    </row>
    <row r="363" spans="2:5">
      <c r="B363" s="85"/>
      <c r="E363" s="61"/>
    </row>
    <row r="364" spans="2:5">
      <c r="B364" s="85"/>
      <c r="E364" s="61"/>
    </row>
    <row r="365" spans="2:5">
      <c r="B365" s="85"/>
      <c r="E365" s="61"/>
    </row>
    <row r="366" spans="2:5">
      <c r="B366" s="85"/>
      <c r="E366" s="61"/>
    </row>
    <row r="367" spans="2:5">
      <c r="B367" s="85"/>
      <c r="E367" s="61"/>
    </row>
    <row r="368" spans="2:5">
      <c r="B368" s="85"/>
      <c r="E368" s="61"/>
    </row>
    <row r="369" spans="2:5">
      <c r="B369" s="85"/>
      <c r="E369" s="61"/>
    </row>
    <row r="370" spans="2:5">
      <c r="B370" s="85"/>
      <c r="E370" s="61"/>
    </row>
    <row r="371" spans="2:5">
      <c r="B371" s="85"/>
      <c r="E371" s="61"/>
    </row>
    <row r="372" spans="2:5">
      <c r="B372" s="85"/>
      <c r="E372" s="61"/>
    </row>
    <row r="373" spans="2:5">
      <c r="B373" s="85"/>
      <c r="E373" s="61"/>
    </row>
    <row r="374" spans="2:5">
      <c r="B374" s="85"/>
      <c r="E374" s="61"/>
    </row>
    <row r="375" spans="2:5">
      <c r="B375" s="85"/>
      <c r="E375" s="61"/>
    </row>
    <row r="376" spans="2:5">
      <c r="B376" s="85"/>
      <c r="E376" s="61"/>
    </row>
    <row r="377" spans="2:5">
      <c r="B377" s="85"/>
      <c r="E377" s="61"/>
    </row>
    <row r="378" spans="2:5">
      <c r="B378" s="85"/>
      <c r="E378" s="61"/>
    </row>
    <row r="379" spans="2:5">
      <c r="B379" s="85"/>
      <c r="E379" s="61"/>
    </row>
    <row r="380" spans="2:5">
      <c r="B380" s="85"/>
      <c r="E380" s="61"/>
    </row>
    <row r="381" spans="2:5">
      <c r="B381" s="85"/>
      <c r="E381" s="61"/>
    </row>
    <row r="382" spans="2:5">
      <c r="B382" s="85"/>
      <c r="E382" s="61"/>
    </row>
    <row r="383" spans="2:5">
      <c r="B383" s="85"/>
      <c r="E383" s="61"/>
    </row>
    <row r="384" spans="2:5">
      <c r="B384" s="85"/>
      <c r="E384" s="61"/>
    </row>
    <row r="385" spans="2:5">
      <c r="B385" s="85"/>
      <c r="E385" s="61"/>
    </row>
    <row r="386" spans="2:5">
      <c r="B386" s="85"/>
      <c r="E386" s="61"/>
    </row>
    <row r="387" spans="2:5">
      <c r="B387" s="85"/>
      <c r="E387" s="61"/>
    </row>
    <row r="388" spans="2:5">
      <c r="B388" s="85"/>
      <c r="E388" s="61"/>
    </row>
    <row r="389" spans="2:5">
      <c r="B389" s="85"/>
      <c r="E389" s="61"/>
    </row>
    <row r="390" spans="2:5">
      <c r="B390" s="85"/>
      <c r="E390" s="61"/>
    </row>
    <row r="391" spans="2:5">
      <c r="B391" s="85"/>
      <c r="E391" s="61"/>
    </row>
    <row r="392" spans="2:5">
      <c r="B392" s="85"/>
      <c r="E392" s="61"/>
    </row>
    <row r="393" spans="2:5">
      <c r="B393" s="85"/>
      <c r="E393" s="61"/>
    </row>
    <row r="394" spans="2:5">
      <c r="B394" s="85"/>
      <c r="E394" s="61"/>
    </row>
    <row r="395" spans="2:5">
      <c r="B395" s="85"/>
      <c r="E395" s="61"/>
    </row>
    <row r="396" spans="2:5">
      <c r="B396" s="85"/>
      <c r="E396" s="61"/>
    </row>
    <row r="397" spans="2:5">
      <c r="B397" s="85"/>
      <c r="E397" s="61"/>
    </row>
    <row r="398" spans="2:5">
      <c r="B398" s="85"/>
      <c r="E398" s="61"/>
    </row>
    <row r="399" spans="2:5">
      <c r="B399" s="85"/>
      <c r="E399" s="61"/>
    </row>
    <row r="400" spans="2:5">
      <c r="B400" s="85"/>
      <c r="E400" s="61"/>
    </row>
    <row r="401" spans="2:5">
      <c r="B401" s="85"/>
      <c r="E401" s="61"/>
    </row>
    <row r="402" spans="2:5">
      <c r="B402" s="85"/>
      <c r="E402" s="61"/>
    </row>
    <row r="403" spans="2:5">
      <c r="B403" s="85"/>
      <c r="E403" s="61"/>
    </row>
    <row r="404" spans="2:5">
      <c r="B404" s="85"/>
      <c r="E404" s="61"/>
    </row>
    <row r="405" spans="2:5">
      <c r="B405" s="85"/>
      <c r="E405" s="61"/>
    </row>
    <row r="406" spans="2:5">
      <c r="B406" s="85"/>
      <c r="E406" s="61"/>
    </row>
    <row r="407" spans="2:5">
      <c r="B407" s="85"/>
      <c r="E407" s="61"/>
    </row>
    <row r="408" spans="2:5">
      <c r="B408" s="85"/>
      <c r="E408" s="61"/>
    </row>
    <row r="409" spans="2:5">
      <c r="B409" s="85"/>
      <c r="E409" s="61"/>
    </row>
    <row r="410" spans="2:5">
      <c r="B410" s="85"/>
      <c r="E410" s="61"/>
    </row>
    <row r="411" spans="2:5">
      <c r="B411" s="85"/>
      <c r="E411" s="61"/>
    </row>
    <row r="412" spans="2:5">
      <c r="B412" s="85"/>
      <c r="E412" s="61"/>
    </row>
    <row r="413" spans="2:5">
      <c r="B413" s="85"/>
      <c r="E413" s="61"/>
    </row>
    <row r="414" spans="2:5">
      <c r="B414" s="85"/>
      <c r="E414" s="61"/>
    </row>
    <row r="415" spans="2:5">
      <c r="B415" s="85"/>
      <c r="E415" s="61"/>
    </row>
    <row r="416" spans="2:5">
      <c r="B416" s="85"/>
      <c r="E416" s="61"/>
    </row>
    <row r="417" spans="2:5">
      <c r="B417" s="85"/>
      <c r="E417" s="61"/>
    </row>
    <row r="418" spans="2:5">
      <c r="B418" s="85"/>
      <c r="E418" s="61"/>
    </row>
    <row r="419" spans="2:5">
      <c r="B419" s="85"/>
      <c r="E419" s="61"/>
    </row>
    <row r="420" spans="2:5">
      <c r="B420" s="85"/>
      <c r="E420" s="61"/>
    </row>
    <row r="421" spans="2:5">
      <c r="B421" s="85"/>
      <c r="E421" s="61"/>
    </row>
    <row r="422" spans="2:5">
      <c r="B422" s="85"/>
      <c r="E422" s="61"/>
    </row>
    <row r="423" spans="2:5">
      <c r="B423" s="85"/>
      <c r="E423" s="61"/>
    </row>
    <row r="424" spans="2:5">
      <c r="B424" s="85"/>
      <c r="E424" s="61"/>
    </row>
    <row r="425" spans="2:5">
      <c r="B425" s="85"/>
      <c r="E425" s="61"/>
    </row>
    <row r="426" spans="2:5">
      <c r="B426" s="85"/>
      <c r="E426" s="61"/>
    </row>
    <row r="427" spans="2:5">
      <c r="B427" s="85"/>
      <c r="E427" s="61"/>
    </row>
    <row r="428" spans="2:5">
      <c r="B428" s="85"/>
      <c r="E428" s="61"/>
    </row>
    <row r="429" spans="2:5">
      <c r="B429" s="85"/>
      <c r="E429" s="61"/>
    </row>
    <row r="430" spans="2:5">
      <c r="B430" s="85"/>
      <c r="E430" s="61"/>
    </row>
    <row r="431" spans="2:5">
      <c r="B431" s="85"/>
      <c r="E431" s="61"/>
    </row>
    <row r="432" spans="2:5">
      <c r="B432" s="85"/>
      <c r="E432" s="61"/>
    </row>
    <row r="433" spans="2:5">
      <c r="B433" s="85"/>
      <c r="E433" s="61"/>
    </row>
    <row r="434" spans="2:5">
      <c r="B434" s="85"/>
      <c r="E434" s="61"/>
    </row>
    <row r="435" spans="2:5">
      <c r="B435" s="85"/>
      <c r="E435" s="61"/>
    </row>
    <row r="436" spans="2:5">
      <c r="B436" s="85"/>
      <c r="E436" s="61"/>
    </row>
    <row r="437" spans="2:5">
      <c r="B437" s="85"/>
      <c r="E437" s="61"/>
    </row>
    <row r="438" spans="2:5">
      <c r="B438" s="85"/>
      <c r="E438" s="61"/>
    </row>
    <row r="439" spans="2:5">
      <c r="B439" s="85"/>
      <c r="E439" s="61"/>
    </row>
    <row r="440" spans="2:5">
      <c r="B440" s="85"/>
      <c r="E440" s="61"/>
    </row>
    <row r="441" spans="2:5">
      <c r="B441" s="85"/>
      <c r="E441" s="61"/>
    </row>
    <row r="442" spans="2:5">
      <c r="B442" s="85"/>
      <c r="E442" s="61"/>
    </row>
    <row r="443" spans="2:5">
      <c r="B443" s="85"/>
      <c r="E443" s="61"/>
    </row>
    <row r="444" spans="2:5">
      <c r="B444" s="85"/>
      <c r="E444" s="61"/>
    </row>
    <row r="445" spans="2:5">
      <c r="B445" s="85"/>
      <c r="E445" s="61"/>
    </row>
    <row r="446" spans="2:5">
      <c r="B446" s="85"/>
      <c r="E446" s="61"/>
    </row>
    <row r="447" spans="2:5">
      <c r="B447" s="85"/>
      <c r="E447" s="61"/>
    </row>
    <row r="448" spans="2:5">
      <c r="B448" s="85"/>
      <c r="E448" s="61"/>
    </row>
    <row r="449" spans="2:5">
      <c r="B449" s="85"/>
      <c r="E449" s="61"/>
    </row>
    <row r="450" spans="2:5">
      <c r="B450" s="85"/>
      <c r="E450" s="61"/>
    </row>
    <row r="451" spans="2:5">
      <c r="B451" s="85"/>
      <c r="E451" s="61"/>
    </row>
    <row r="452" spans="2:5">
      <c r="B452" s="85"/>
      <c r="E452" s="61"/>
    </row>
    <row r="453" spans="2:5">
      <c r="B453" s="85"/>
      <c r="E453" s="61"/>
    </row>
    <row r="454" spans="2:5">
      <c r="B454" s="85"/>
      <c r="E454" s="61"/>
    </row>
    <row r="455" spans="2:5">
      <c r="B455" s="85"/>
      <c r="E455" s="61"/>
    </row>
    <row r="456" spans="2:5">
      <c r="B456" s="85"/>
      <c r="E456" s="61"/>
    </row>
    <row r="457" spans="2:5">
      <c r="B457" s="85"/>
      <c r="E457" s="61"/>
    </row>
    <row r="458" spans="2:5">
      <c r="B458" s="85"/>
      <c r="E458" s="61"/>
    </row>
    <row r="459" spans="2:5">
      <c r="B459" s="85"/>
      <c r="E459" s="61"/>
    </row>
    <row r="460" spans="2:5">
      <c r="B460" s="85"/>
      <c r="E460" s="61"/>
    </row>
    <row r="461" spans="2:5">
      <c r="B461" s="85"/>
      <c r="E461" s="61"/>
    </row>
    <row r="462" spans="2:5">
      <c r="B462" s="85"/>
      <c r="E462" s="61"/>
    </row>
    <row r="463" spans="2:5">
      <c r="B463" s="85"/>
      <c r="E463" s="61"/>
    </row>
    <row r="464" spans="2:5">
      <c r="B464" s="85"/>
      <c r="E464" s="61"/>
    </row>
    <row r="465" spans="2:5">
      <c r="B465" s="85"/>
      <c r="E465" s="61"/>
    </row>
    <row r="466" spans="2:5">
      <c r="B466" s="85"/>
      <c r="E466" s="61"/>
    </row>
    <row r="467" spans="2:5">
      <c r="B467" s="85"/>
      <c r="E467" s="61"/>
    </row>
    <row r="468" spans="2:5">
      <c r="B468" s="85"/>
      <c r="E468" s="61"/>
    </row>
    <row r="469" spans="2:5">
      <c r="B469" s="85"/>
      <c r="E469" s="61"/>
    </row>
    <row r="470" spans="2:5">
      <c r="B470" s="85"/>
      <c r="E470" s="61"/>
    </row>
    <row r="471" spans="2:5">
      <c r="B471" s="85"/>
      <c r="E471" s="61"/>
    </row>
    <row r="472" spans="2:5">
      <c r="B472" s="85"/>
      <c r="E472" s="61"/>
    </row>
    <row r="473" spans="2:5">
      <c r="B473" s="85"/>
      <c r="E473" s="61"/>
    </row>
    <row r="474" spans="2:5">
      <c r="B474" s="85"/>
      <c r="E474" s="61"/>
    </row>
    <row r="475" spans="2:5">
      <c r="B475" s="85"/>
      <c r="E475" s="61"/>
    </row>
    <row r="476" spans="2:5">
      <c r="B476" s="85"/>
      <c r="E476" s="61"/>
    </row>
    <row r="477" spans="2:5">
      <c r="B477" s="85"/>
      <c r="E477" s="61"/>
    </row>
    <row r="478" spans="2:5">
      <c r="B478" s="85"/>
      <c r="E478" s="61"/>
    </row>
    <row r="479" spans="2:5">
      <c r="B479" s="85"/>
      <c r="E479" s="61"/>
    </row>
    <row r="480" spans="2:5">
      <c r="B480" s="85"/>
      <c r="E480" s="61"/>
    </row>
    <row r="481" spans="2:5">
      <c r="B481" s="85"/>
      <c r="E481" s="61"/>
    </row>
    <row r="482" spans="2:5">
      <c r="B482" s="85"/>
      <c r="E482" s="61"/>
    </row>
    <row r="483" spans="2:5">
      <c r="B483" s="85"/>
      <c r="E483" s="61"/>
    </row>
    <row r="484" spans="2:5">
      <c r="B484" s="85"/>
      <c r="E484" s="61"/>
    </row>
    <row r="485" spans="2:5">
      <c r="B485" s="85"/>
      <c r="E485" s="61"/>
    </row>
    <row r="486" spans="2:5">
      <c r="B486" s="85"/>
      <c r="E486" s="61"/>
    </row>
    <row r="487" spans="2:5">
      <c r="B487" s="85"/>
      <c r="E487" s="61"/>
    </row>
    <row r="488" spans="2:5">
      <c r="B488" s="85"/>
      <c r="E488" s="61"/>
    </row>
    <row r="489" spans="2:5">
      <c r="B489" s="85"/>
      <c r="E489" s="61"/>
    </row>
    <row r="490" spans="2:5">
      <c r="B490" s="85"/>
      <c r="E490" s="61"/>
    </row>
    <row r="491" spans="2:5">
      <c r="B491" s="85"/>
      <c r="E491" s="61"/>
    </row>
    <row r="492" spans="2:5">
      <c r="B492" s="85"/>
      <c r="E492" s="61"/>
    </row>
    <row r="493" spans="2:5">
      <c r="B493" s="85"/>
      <c r="E493" s="61"/>
    </row>
    <row r="494" spans="2:5">
      <c r="B494" s="85"/>
      <c r="E494" s="61"/>
    </row>
    <row r="495" spans="2:5">
      <c r="B495" s="85"/>
      <c r="E495" s="61"/>
    </row>
    <row r="496" spans="2:5">
      <c r="B496" s="85"/>
      <c r="E496" s="61"/>
    </row>
    <row r="497" spans="2:5">
      <c r="B497" s="85"/>
      <c r="E497" s="61"/>
    </row>
    <row r="498" spans="2:5">
      <c r="B498" s="85"/>
      <c r="E498" s="61"/>
    </row>
    <row r="499" spans="2:5">
      <c r="B499" s="85"/>
      <c r="E499" s="61"/>
    </row>
    <row r="500" spans="2:5">
      <c r="B500" s="85"/>
      <c r="E500" s="61"/>
    </row>
  </sheetData>
  <sortState xmlns:xlrd2="http://schemas.microsoft.com/office/spreadsheetml/2017/richdata2" ref="A2:E500">
    <sortCondition ref="A2:A500"/>
  </sortState>
  <phoneticPr fontId="3" type="noConversion"/>
  <dataValidations count="2">
    <dataValidation type="list" allowBlank="1" showInputMessage="1" showErrorMessage="1" sqref="B2:B500" xr:uid="{C0EF7389-4F34-D24D-954F-6F69C51E1D84}">
      <formula1>$B$2:$B$150</formula1>
    </dataValidation>
    <dataValidation type="list" allowBlank="1" showInputMessage="1" showErrorMessage="1" sqref="C2:C500" xr:uid="{52DD932B-A9BD-C749-A8F0-A96F10453908}">
      <formula1>$C$2:$C$500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Budget</vt:lpstr>
      <vt:lpstr>Fiche Client</vt:lpstr>
      <vt:lpstr>BD Clients</vt:lpstr>
      <vt:lpstr>Journal_Comptable</vt:lpstr>
      <vt:lpstr>BD_Prestation_Prix</vt:lpstr>
      <vt:lpstr>Achats Produit</vt:lpstr>
      <vt:lpstr>ID</vt:lpstr>
      <vt:lpstr>Validation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2026-06-03T15:13:15Z</dcterms:created>
  <dcterms:modified xsi:type="dcterms:W3CDTF">2026-07-28T07:44:37Z</dcterms:modified>
</cp:coreProperties>
</file>