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 codeName="{643B0D74-A683-FBA9-23B4-8A0AA6E0B6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dobeli/Library/CloudStorage/Dropbox/Enfants/Camille/"/>
    </mc:Choice>
  </mc:AlternateContent>
  <xr:revisionPtr revIDLastSave="0" documentId="13_ncr:1_{47311448-910A-124A-9A3F-167663838926}" xr6:coauthVersionLast="47" xr6:coauthVersionMax="47" xr10:uidLastSave="{00000000-0000-0000-0000-000000000000}"/>
  <bookViews>
    <workbookView xWindow="-20" yWindow="600" windowWidth="28800" windowHeight="14620" activeTab="3" xr2:uid="{79F30B8A-636F-3F4E-92D7-381C084092C3}"/>
  </bookViews>
  <sheets>
    <sheet name="Fiche Client" sheetId="6" r:id="rId1"/>
    <sheet name="Journal_Comptable" sheetId="2" r:id="rId2"/>
    <sheet name="Budget" sheetId="4" r:id="rId3"/>
    <sheet name="BD Clients" sheetId="1" r:id="rId4"/>
    <sheet name="Historique_Prix" sheetId="12" r:id="rId5"/>
    <sheet name="BD_Prestation" sheetId="10" r:id="rId6"/>
    <sheet name="Achats" sheetId="3" r:id="rId7"/>
  </sheets>
  <definedNames>
    <definedName name="_xleta.COUNT" hidden="1" xlm="1">#NAME?</definedName>
    <definedName name="_xleta.COUNTA" hidden="1" xlm="1">#NAME?</definedName>
    <definedName name="_xleta.DATE" hidden="1" xlm="1">#NAME?</definedName>
    <definedName name="_xleta.DAY" hidden="1" xlm="1">#NAME?</definedName>
    <definedName name="_xleta.IF" hidden="1" xlm="1">#NAME?</definedName>
    <definedName name="_xleta.N" hidden="1" xlm="1">#NAME?</definedName>
    <definedName name="_xleta.SWITCH" hidden="1" xlm="1">#NAME?</definedName>
    <definedName name="_xleta.XLOOKUP" hidden="1" xlm="1">#NAME?</definedName>
    <definedName name="ID">'BD Clients'!$A$3:$I$3</definedName>
    <definedName name="Validation">'Fiche Client'!$D$20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2" l="1"/>
  <c r="J3" i="12" a="1"/>
  <c r="J4" i="12" a="1"/>
  <c r="J5" i="12" a="1"/>
  <c r="J6" i="12" a="1"/>
  <c r="J7" i="12" a="1"/>
  <c r="J8" i="12" a="1"/>
  <c r="J9" i="12" a="1"/>
  <c r="J10" i="12" a="1"/>
  <c r="J11" i="12" a="1"/>
  <c r="J12" i="12" a="1"/>
  <c r="J13" i="12" a="1"/>
  <c r="J14" i="12" a="1"/>
  <c r="J15" i="12" a="1"/>
  <c r="J16" i="12" a="1"/>
  <c r="J17" i="12" a="1"/>
  <c r="J18" i="12" a="1"/>
  <c r="J19" i="12" a="1"/>
  <c r="J20" i="12" a="1"/>
  <c r="J21" i="12" a="1"/>
  <c r="J22" i="12" a="1"/>
  <c r="J23" i="12" a="1"/>
  <c r="J24" i="12" a="1"/>
  <c r="J25" i="12" a="1"/>
  <c r="J26" i="12" a="1"/>
  <c r="J27" i="12" a="1"/>
  <c r="J28" i="12" a="1"/>
  <c r="J29" i="12" a="1"/>
  <c r="J30" i="12" a="1"/>
  <c r="J31" i="12" a="1"/>
  <c r="J32" i="12" a="1"/>
  <c r="J33" i="12" a="1"/>
  <c r="J34" i="12" a="1"/>
  <c r="J35" i="12" a="1"/>
  <c r="J36" i="12" a="1"/>
  <c r="J37" i="12" a="1"/>
  <c r="J38" i="12" a="1"/>
  <c r="J39" i="12" a="1"/>
  <c r="J40" i="12" a="1"/>
  <c r="J41" i="12" a="1"/>
  <c r="J42" i="12" a="1"/>
  <c r="J43" i="12" a="1"/>
  <c r="J44" i="12" a="1"/>
  <c r="J45" i="12" a="1"/>
  <c r="J46" i="12" a="1"/>
  <c r="J47" i="12" a="1"/>
  <c r="J48" i="12" a="1"/>
  <c r="J49" i="12" a="1"/>
  <c r="J50" i="12" a="1"/>
  <c r="J51" i="12" a="1"/>
  <c r="J52" i="12" a="1"/>
  <c r="J53" i="12" a="1"/>
  <c r="J54" i="12" a="1"/>
  <c r="J55" i="12" a="1"/>
  <c r="J56" i="12" a="1"/>
  <c r="J57" i="12" a="1"/>
  <c r="J58" i="12" a="1"/>
  <c r="J59" i="12" a="1"/>
  <c r="J60" i="12" a="1"/>
  <c r="J61" i="12" a="1"/>
  <c r="J62" i="12" a="1"/>
  <c r="J63" i="12" a="1"/>
  <c r="J64" i="12" a="1"/>
  <c r="J65" i="12" a="1"/>
  <c r="J66" i="12" a="1"/>
  <c r="J67" i="12" a="1"/>
  <c r="J68" i="12" a="1"/>
  <c r="J69" i="12" a="1"/>
  <c r="J70" i="12" a="1"/>
  <c r="J71" i="12" a="1"/>
  <c r="J72" i="12" a="1"/>
  <c r="J73" i="12" a="1"/>
  <c r="J74" i="12" a="1"/>
  <c r="J75" i="12" a="1"/>
  <c r="J76" i="12" a="1"/>
  <c r="J77" i="12" a="1"/>
  <c r="J78" i="12" a="1"/>
  <c r="J79" i="12" a="1"/>
  <c r="J80" i="12" a="1"/>
  <c r="J81" i="12" a="1"/>
  <c r="J82" i="12" a="1"/>
  <c r="J83" i="12" a="1"/>
  <c r="J84" i="12" a="1"/>
  <c r="J85" i="12" a="1"/>
  <c r="J86" i="12" a="1"/>
  <c r="J87" i="12" a="1"/>
  <c r="J88" i="12" a="1"/>
  <c r="J89" i="12" a="1"/>
  <c r="J90" i="12" a="1"/>
  <c r="J91" i="12" a="1"/>
  <c r="J92" i="12" a="1"/>
  <c r="J93" i="12" a="1"/>
  <c r="J94" i="12" a="1"/>
  <c r="J95" i="12" a="1"/>
  <c r="J96" i="12" a="1"/>
  <c r="J97" i="12" a="1"/>
  <c r="J98" i="12" a="1"/>
  <c r="J99" i="12" a="1"/>
  <c r="J100" i="12" a="1"/>
  <c r="J101" i="12" a="1"/>
  <c r="J102" i="12" a="1"/>
  <c r="J103" i="12" a="1"/>
  <c r="J104" i="12" a="1"/>
  <c r="J105" i="12" a="1"/>
  <c r="J106" i="12" a="1"/>
  <c r="J107" i="12" a="1"/>
  <c r="J108" i="12" a="1"/>
  <c r="J109" i="12" a="1"/>
  <c r="J110" i="12" a="1"/>
  <c r="J111" i="12" a="1"/>
  <c r="J112" i="12" a="1"/>
  <c r="J113" i="12" a="1"/>
  <c r="J114" i="12" a="1"/>
  <c r="J115" i="12" a="1"/>
  <c r="J116" i="12" a="1"/>
  <c r="J117" i="12" a="1"/>
  <c r="J118" i="12" a="1"/>
  <c r="J119" i="12" a="1"/>
  <c r="J120" i="12" a="1"/>
  <c r="J121" i="12" a="1"/>
  <c r="J122" i="12" a="1"/>
  <c r="J123" i="12" a="1"/>
  <c r="J124" i="12" a="1"/>
  <c r="J125" i="12" a="1"/>
  <c r="J126" i="12" a="1"/>
  <c r="J127" i="12" a="1"/>
  <c r="J128" i="12" a="1"/>
  <c r="J129" i="12" a="1"/>
  <c r="J130" i="12" a="1"/>
  <c r="J131" i="12" a="1"/>
  <c r="J132" i="12" a="1"/>
  <c r="J133" i="12" a="1"/>
  <c r="J134" i="12" a="1"/>
  <c r="J135" i="12" a="1"/>
  <c r="J136" i="12" a="1"/>
  <c r="J137" i="12" a="1"/>
  <c r="J138" i="12" a="1"/>
  <c r="J139" i="12" a="1"/>
  <c r="J140" i="12" a="1"/>
  <c r="J141" i="12" a="1"/>
  <c r="J142" i="12" a="1"/>
  <c r="J143" i="12" a="1"/>
  <c r="J144" i="12" a="1"/>
  <c r="J145" i="12" a="1"/>
  <c r="J146" i="12" a="1"/>
  <c r="J147" i="12" a="1"/>
  <c r="J148" i="12" a="1"/>
  <c r="J149" i="12" a="1"/>
  <c r="C21" i="12"/>
  <c r="H2" i="12"/>
  <c r="K2" i="12"/>
  <c r="H3" i="12"/>
  <c r="K3" i="12"/>
  <c r="H4" i="12"/>
  <c r="K4" i="12"/>
  <c r="H5" i="12"/>
  <c r="K5" i="12"/>
  <c r="H6" i="12"/>
  <c r="K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C20" i="12"/>
  <c r="C17" i="12"/>
  <c r="C16" i="12"/>
  <c r="C2" i="10"/>
  <c r="E9" i="12"/>
  <c r="B3" i="12"/>
  <c r="E3" i="12"/>
  <c r="B12" i="12"/>
  <c r="B4" i="12"/>
  <c r="E4" i="12"/>
  <c r="B14" i="12"/>
  <c r="B13" i="12"/>
  <c r="B15" i="12"/>
  <c r="B2" i="12"/>
  <c r="B10" i="12"/>
  <c r="B7" i="12"/>
  <c r="E7" i="12"/>
  <c r="B18" i="12"/>
  <c r="B6" i="12"/>
  <c r="E6" i="12"/>
  <c r="B17" i="12"/>
  <c r="B5" i="12"/>
  <c r="E5" i="12"/>
  <c r="B16" i="12"/>
  <c r="B8" i="12"/>
  <c r="E8" i="12"/>
  <c r="B19" i="12"/>
  <c r="B9" i="12"/>
  <c r="B11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D18" i="6"/>
  <c r="D8" i="6"/>
  <c r="D6" i="6"/>
  <c r="D16" i="6"/>
  <c r="D14" i="6"/>
  <c r="D12" i="6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D4" i="6"/>
  <c r="D10" i="6"/>
  <c r="E7" i="4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2" i="3"/>
  <c r="E6" i="3"/>
  <c r="E3" i="3"/>
  <c r="E4" i="3"/>
  <c r="E7" i="3"/>
  <c r="E8" i="3"/>
  <c r="E9" i="3"/>
  <c r="E10" i="3"/>
  <c r="E5" i="3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L7" i="2"/>
  <c r="L3" i="2"/>
  <c r="L5" i="2"/>
  <c r="L8" i="2"/>
  <c r="L6" i="2"/>
  <c r="L9" i="2"/>
  <c r="L10" i="2"/>
  <c r="L4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2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7" i="2"/>
  <c r="G3" i="2"/>
  <c r="G5" i="2"/>
  <c r="G8" i="2"/>
  <c r="G6" i="2"/>
  <c r="G9" i="2"/>
  <c r="G10" i="2"/>
  <c r="G4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G2" i="2"/>
  <c r="J100" i="12" l="1"/>
  <c r="J107" i="12"/>
  <c r="J99" i="12"/>
  <c r="J106" i="12"/>
  <c r="J96" i="12"/>
  <c r="J103" i="12"/>
  <c r="J97" i="12"/>
  <c r="J98" i="12"/>
  <c r="J104" i="12"/>
  <c r="J105" i="12"/>
  <c r="J101" i="12"/>
  <c r="J108" i="12"/>
  <c r="J95" i="12"/>
  <c r="J102" i="12"/>
  <c r="J109" i="12"/>
  <c r="J7" i="12"/>
  <c r="J8" i="12"/>
  <c r="J17" i="12"/>
  <c r="J23" i="12"/>
  <c r="J30" i="12"/>
  <c r="J35" i="12"/>
  <c r="J42" i="12"/>
  <c r="J49" i="12"/>
  <c r="J55" i="12"/>
  <c r="J61" i="12"/>
  <c r="J68" i="12"/>
  <c r="J75" i="12"/>
  <c r="J82" i="12"/>
  <c r="J89" i="12"/>
  <c r="J92" i="12"/>
  <c r="J116" i="12"/>
  <c r="J124" i="12"/>
  <c r="J132" i="12"/>
  <c r="J140" i="12"/>
  <c r="J148" i="12"/>
  <c r="J94" i="12"/>
  <c r="J115" i="12"/>
  <c r="J123" i="12"/>
  <c r="J131" i="12"/>
  <c r="J137" i="12"/>
  <c r="J145" i="12"/>
  <c r="J5" i="12"/>
  <c r="J13" i="12"/>
  <c r="J20" i="12"/>
  <c r="J27" i="12"/>
  <c r="J32" i="12"/>
  <c r="J39" i="12"/>
  <c r="J46" i="12"/>
  <c r="J51" i="12"/>
  <c r="J58" i="12"/>
  <c r="J64" i="12"/>
  <c r="J69" i="12"/>
  <c r="J76" i="12"/>
  <c r="J83" i="12"/>
  <c r="J90" i="12"/>
  <c r="J113" i="12"/>
  <c r="J119" i="12"/>
  <c r="J125" i="12"/>
  <c r="J133" i="12"/>
  <c r="J141" i="12"/>
  <c r="J149" i="12"/>
  <c r="J4" i="12"/>
  <c r="J14" i="12"/>
  <c r="J15" i="12"/>
  <c r="J22" i="12"/>
  <c r="J29" i="12"/>
  <c r="J44" i="12"/>
  <c r="J52" i="12"/>
  <c r="J53" i="12"/>
  <c r="J67" i="12"/>
  <c r="J74" i="12"/>
  <c r="J81" i="12"/>
  <c r="J88" i="12"/>
  <c r="J110" i="12"/>
  <c r="J111" i="12"/>
  <c r="J118" i="12"/>
  <c r="J134" i="12"/>
  <c r="J135" i="12"/>
  <c r="J21" i="12"/>
  <c r="J28" i="12"/>
  <c r="J36" i="12"/>
  <c r="J37" i="12"/>
  <c r="J45" i="12"/>
  <c r="J59" i="12"/>
  <c r="J60" i="12"/>
  <c r="J66" i="12"/>
  <c r="J73" i="12"/>
  <c r="J80" i="12"/>
  <c r="J117" i="12"/>
  <c r="J126" i="12"/>
  <c r="J127" i="12"/>
  <c r="J143" i="12"/>
  <c r="J144" i="12"/>
  <c r="J9" i="12"/>
  <c r="J16" i="12"/>
  <c r="J25" i="12"/>
  <c r="J33" i="12"/>
  <c r="J40" i="12"/>
  <c r="J47" i="12"/>
  <c r="J54" i="12"/>
  <c r="J62" i="12"/>
  <c r="J71" i="12"/>
  <c r="J78" i="12"/>
  <c r="J85" i="12"/>
  <c r="J93" i="12"/>
  <c r="J120" i="12"/>
  <c r="J128" i="12"/>
  <c r="J138" i="12"/>
  <c r="J146" i="12"/>
  <c r="J10" i="12"/>
  <c r="J18" i="12"/>
  <c r="J26" i="12"/>
  <c r="J34" i="12"/>
  <c r="J41" i="12"/>
  <c r="J48" i="12"/>
  <c r="J56" i="12"/>
  <c r="J65" i="12"/>
  <c r="J72" i="12"/>
  <c r="J79" i="12"/>
  <c r="J86" i="12"/>
  <c r="J87" i="12"/>
  <c r="J112" i="12"/>
  <c r="J121" i="12"/>
  <c r="J130" i="12"/>
  <c r="J139" i="12"/>
  <c r="J147" i="12"/>
  <c r="J3" i="12"/>
  <c r="J6" i="12"/>
  <c r="J11" i="12"/>
  <c r="J12" i="12"/>
  <c r="J19" i="12"/>
  <c r="J24" i="12"/>
  <c r="J31" i="12"/>
  <c r="J38" i="12"/>
  <c r="J43" i="12"/>
  <c r="J50" i="12"/>
  <c r="J57" i="12"/>
  <c r="J63" i="12"/>
  <c r="J70" i="12"/>
  <c r="J77" i="12"/>
  <c r="J84" i="12"/>
  <c r="J91" i="12"/>
  <c r="J114" i="12"/>
  <c r="J122" i="12"/>
  <c r="J129" i="12"/>
  <c r="J136" i="12"/>
  <c r="J142" i="12"/>
  <c r="D2" i="12" a="1"/>
  <c r="D78" i="12" a="1"/>
  <c r="D84" i="12" a="1"/>
  <c r="D88" i="12" a="1"/>
  <c r="D94" i="12" a="1"/>
  <c r="D100" i="12" a="1"/>
  <c r="D107" i="12" a="1"/>
  <c r="D113" i="12" a="1"/>
  <c r="D119" i="12" a="1"/>
  <c r="D125" i="12" a="1"/>
  <c r="D131" i="12" a="1"/>
  <c r="D137" i="12" a="1"/>
  <c r="D144" i="12" a="1"/>
  <c r="D90" i="12" a="1"/>
  <c r="D96" i="12" a="1"/>
  <c r="D102" i="12" a="1"/>
  <c r="D109" i="12" a="1"/>
  <c r="D115" i="12" a="1"/>
  <c r="D120" i="12" a="1"/>
  <c r="D126" i="12" a="1"/>
  <c r="D132" i="12" a="1"/>
  <c r="D139" i="12" a="1"/>
  <c r="D76" i="12" a="1"/>
  <c r="D82" i="12" a="1"/>
  <c r="D85" i="12" a="1"/>
  <c r="D91" i="12" a="1"/>
  <c r="D97" i="12" a="1"/>
  <c r="D103" i="12" a="1"/>
  <c r="D111" i="12" a="1"/>
  <c r="D117" i="12" a="1"/>
  <c r="D123" i="12" a="1"/>
  <c r="D129" i="12" a="1"/>
  <c r="D135" i="12" a="1"/>
  <c r="D142" i="12" a="1"/>
  <c r="D80" i="12" a="1"/>
  <c r="D89" i="12" a="1"/>
  <c r="D95" i="12" a="1"/>
  <c r="D101" i="12" a="1"/>
  <c r="D108" i="12" a="1"/>
  <c r="D138" i="12" a="1"/>
  <c r="D79" i="12" a="1"/>
  <c r="D98" i="12" a="1"/>
  <c r="D104" i="12" a="1"/>
  <c r="D110" i="12" a="1"/>
  <c r="D116" i="12" a="1"/>
  <c r="D122" i="12" a="1"/>
  <c r="D128" i="12" a="1"/>
  <c r="D133" i="12" a="1"/>
  <c r="D140" i="12" a="1"/>
  <c r="D77" i="12" a="1"/>
  <c r="D83" i="12" a="1"/>
  <c r="D86" i="12" a="1"/>
  <c r="D92" i="12" a="1"/>
  <c r="D99" i="12" a="1"/>
  <c r="D105" i="12" a="1"/>
  <c r="D112" i="12" a="1"/>
  <c r="D118" i="12" a="1"/>
  <c r="D124" i="12" a="1"/>
  <c r="D130" i="12" a="1"/>
  <c r="D136" i="12" a="1"/>
  <c r="D143" i="12" a="1"/>
  <c r="D81" i="12" a="1"/>
  <c r="D87" i="12" a="1"/>
  <c r="D93" i="12" a="1"/>
  <c r="D106" i="12" a="1"/>
  <c r="D114" i="12" a="1"/>
  <c r="D121" i="12" a="1"/>
  <c r="D127" i="12" a="1"/>
  <c r="D134" i="12" a="1"/>
  <c r="D141" i="12" a="1"/>
  <c r="D75" i="12" a="1"/>
  <c r="D74" i="12" a="1"/>
  <c r="D4" i="12" a="1"/>
  <c r="D10" i="12" a="1"/>
  <c r="D16" i="12" a="1"/>
  <c r="D18" i="12" a="1"/>
  <c r="D33" i="12" a="1"/>
  <c r="D40" i="12" a="1"/>
  <c r="D47" i="12" a="1"/>
  <c r="D54" i="12" a="1"/>
  <c r="D6" i="12" a="1"/>
  <c r="D15" i="12" a="1"/>
  <c r="D22" i="12" a="1"/>
  <c r="D24" i="12" a="1"/>
  <c r="D29" i="12" a="1"/>
  <c r="D35" i="12" a="1"/>
  <c r="D41" i="12" a="1"/>
  <c r="D48" i="12" a="1"/>
  <c r="D55" i="12" a="1"/>
  <c r="D60" i="12" a="1"/>
  <c r="D64" i="12" a="1"/>
  <c r="D68" i="12" a="1"/>
  <c r="D73" i="12" a="1"/>
  <c r="D7" i="12" a="1"/>
  <c r="D11" i="12" a="1"/>
  <c r="D17" i="12" a="1"/>
  <c r="D21" i="12" a="1"/>
  <c r="D26" i="12" a="1"/>
  <c r="D30" i="12" a="1"/>
  <c r="D37" i="12" a="1"/>
  <c r="D43" i="12" a="1"/>
  <c r="D50" i="12" a="1"/>
  <c r="D5" i="12" a="1"/>
  <c r="D9" i="12" a="1"/>
  <c r="D13" i="12" a="1"/>
  <c r="D25" i="12" a="1"/>
  <c r="D31" i="12" a="1"/>
  <c r="D38" i="12" a="1"/>
  <c r="D45" i="12" a="1"/>
  <c r="D52" i="12" a="1"/>
  <c r="D58" i="12" a="1"/>
  <c r="D63" i="12" a="1"/>
  <c r="D67" i="12" a="1"/>
  <c r="D72" i="12" a="1"/>
  <c r="D3" i="12" a="1"/>
  <c r="D12" i="12" a="1"/>
  <c r="D19" i="12" a="1"/>
  <c r="D23" i="12" a="1"/>
  <c r="D28" i="12" a="1"/>
  <c r="D36" i="12" a="1"/>
  <c r="D42" i="12" a="1"/>
  <c r="D49" i="12" a="1"/>
  <c r="D56" i="12" a="1"/>
  <c r="D61" i="12" a="1"/>
  <c r="D65" i="12" a="1"/>
  <c r="D70" i="12" a="1"/>
  <c r="D8" i="12" a="1"/>
  <c r="D14" i="12" a="1"/>
  <c r="D20" i="12" a="1"/>
  <c r="D27" i="12" a="1"/>
  <c r="D32" i="12" a="1"/>
  <c r="D39" i="12" a="1"/>
  <c r="D46" i="12" a="1"/>
  <c r="D53" i="12" a="1"/>
  <c r="D59" i="12" a="1"/>
  <c r="D69" i="12" a="1"/>
  <c r="D34" i="12" a="1"/>
  <c r="D44" i="12" a="1"/>
  <c r="D51" i="12" a="1"/>
  <c r="D57" i="12" a="1"/>
  <c r="D62" i="12" a="1"/>
  <c r="D66" i="12" a="1"/>
  <c r="D71" i="12" a="1"/>
  <c r="D100" i="12"/>
  <c r="D108" i="12"/>
  <c r="D94" i="12"/>
  <c r="D103" i="12"/>
  <c r="D98" i="12"/>
  <c r="D99" i="12"/>
  <c r="D106" i="12"/>
  <c r="F115" i="3"/>
  <c r="F116" i="3"/>
  <c r="F117" i="3"/>
  <c r="F118" i="3"/>
  <c r="F119" i="3"/>
  <c r="F120" i="3"/>
  <c r="F121" i="3"/>
  <c r="F122" i="3"/>
  <c r="F123" i="3"/>
  <c r="F124" i="3"/>
  <c r="F125" i="3"/>
  <c r="F126" i="3"/>
  <c r="F128" i="3"/>
  <c r="F129" i="3"/>
  <c r="F130" i="3"/>
  <c r="F131" i="3"/>
  <c r="F132" i="3"/>
  <c r="F133" i="3"/>
  <c r="F135" i="3"/>
  <c r="F136" i="3"/>
  <c r="F137" i="3"/>
  <c r="F138" i="3"/>
  <c r="F139" i="3"/>
  <c r="F140" i="3"/>
  <c r="F141" i="3"/>
  <c r="F142" i="3"/>
  <c r="F143" i="3"/>
  <c r="F145" i="3"/>
  <c r="F146" i="3"/>
  <c r="F148" i="3"/>
  <c r="F149" i="3"/>
  <c r="F5" i="3"/>
  <c r="F127" i="3"/>
  <c r="F144" i="3"/>
  <c r="F147" i="3"/>
  <c r="F150" i="3"/>
  <c r="F134" i="3"/>
  <c r="F4" i="3"/>
  <c r="F7" i="3"/>
  <c r="F8" i="3"/>
  <c r="F9" i="3"/>
  <c r="F10" i="3"/>
  <c r="F11" i="3"/>
  <c r="F12" i="3"/>
  <c r="F13" i="3"/>
  <c r="F14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1" i="3"/>
  <c r="F32" i="3"/>
  <c r="F33" i="3"/>
  <c r="F35" i="3"/>
  <c r="F36" i="3"/>
  <c r="F38" i="3"/>
  <c r="F40" i="3"/>
  <c r="F42" i="3"/>
  <c r="F44" i="3"/>
  <c r="F45" i="3"/>
  <c r="F47" i="3"/>
  <c r="F49" i="3"/>
  <c r="F52" i="3"/>
  <c r="F55" i="3"/>
  <c r="F57" i="3"/>
  <c r="F58" i="3"/>
  <c r="F60" i="3"/>
  <c r="F61" i="3"/>
  <c r="F63" i="3"/>
  <c r="F66" i="3"/>
  <c r="F68" i="3"/>
  <c r="F69" i="3"/>
  <c r="F70" i="3"/>
  <c r="F72" i="3"/>
  <c r="F73" i="3"/>
  <c r="F80" i="3"/>
  <c r="F83" i="3"/>
  <c r="F88" i="3"/>
  <c r="F93" i="3"/>
  <c r="F96" i="3"/>
  <c r="F99" i="3"/>
  <c r="F109" i="3"/>
  <c r="F112" i="3"/>
  <c r="F15" i="3"/>
  <c r="F30" i="3"/>
  <c r="F34" i="3"/>
  <c r="F37" i="3"/>
  <c r="F39" i="3"/>
  <c r="F41" i="3"/>
  <c r="F43" i="3"/>
  <c r="F46" i="3"/>
  <c r="F48" i="3"/>
  <c r="F50" i="3"/>
  <c r="F51" i="3"/>
  <c r="F53" i="3"/>
  <c r="F56" i="3"/>
  <c r="F59" i="3"/>
  <c r="F62" i="3"/>
  <c r="F64" i="3"/>
  <c r="F65" i="3"/>
  <c r="F67" i="3"/>
  <c r="F71" i="3"/>
  <c r="F74" i="3"/>
  <c r="F75" i="3"/>
  <c r="F79" i="3"/>
  <c r="F81" i="3"/>
  <c r="F84" i="3"/>
  <c r="F87" i="3"/>
  <c r="F91" i="3"/>
  <c r="F94" i="3"/>
  <c r="F97" i="3"/>
  <c r="F102" i="3"/>
  <c r="F105" i="3"/>
  <c r="F107" i="3"/>
  <c r="F110" i="3"/>
  <c r="F23" i="3"/>
  <c r="F77" i="3"/>
  <c r="F86" i="3"/>
  <c r="F90" i="3"/>
  <c r="F95" i="3"/>
  <c r="F100" i="3"/>
  <c r="F104" i="3"/>
  <c r="F108" i="3"/>
  <c r="F111" i="3"/>
  <c r="F54" i="3"/>
  <c r="F76" i="3"/>
  <c r="F78" i="3"/>
  <c r="F82" i="3"/>
  <c r="F85" i="3"/>
  <c r="F89" i="3"/>
  <c r="F92" i="3"/>
  <c r="F98" i="3"/>
  <c r="F101" i="3"/>
  <c r="F103" i="3"/>
  <c r="F106" i="3"/>
  <c r="F113" i="3"/>
  <c r="F114" i="3"/>
  <c r="F3" i="3"/>
  <c r="F6" i="3"/>
  <c r="F2" i="3"/>
  <c r="M7" i="2"/>
  <c r="M3" i="2"/>
  <c r="M5" i="2"/>
  <c r="M8" i="2"/>
  <c r="M6" i="2"/>
  <c r="M9" i="2"/>
  <c r="M4" i="2"/>
  <c r="M11" i="2"/>
  <c r="M12" i="2"/>
  <c r="M14" i="2"/>
  <c r="M15" i="2"/>
  <c r="M16" i="2"/>
  <c r="M18" i="2"/>
  <c r="M19" i="2"/>
  <c r="M21" i="2"/>
  <c r="M23" i="2"/>
  <c r="M25" i="2"/>
  <c r="M27" i="2"/>
  <c r="M29" i="2"/>
  <c r="M31" i="2"/>
  <c r="M34" i="2"/>
  <c r="M36" i="2"/>
  <c r="M37" i="2"/>
  <c r="M39" i="2"/>
  <c r="M43" i="2"/>
  <c r="M44" i="2"/>
  <c r="M45" i="2"/>
  <c r="M47" i="2"/>
  <c r="M48" i="2"/>
  <c r="M50" i="2"/>
  <c r="M52" i="2"/>
  <c r="M53" i="2"/>
  <c r="M54" i="2"/>
  <c r="M56" i="2"/>
  <c r="M57" i="2"/>
  <c r="M60" i="2"/>
  <c r="M62" i="2"/>
  <c r="M64" i="2"/>
  <c r="M65" i="2"/>
  <c r="M67" i="2"/>
  <c r="M68" i="2"/>
  <c r="M70" i="2"/>
  <c r="M73" i="2"/>
  <c r="M74" i="2"/>
  <c r="M76" i="2"/>
  <c r="M78" i="2"/>
  <c r="M79" i="2"/>
  <c r="M80" i="2"/>
  <c r="M81" i="2"/>
  <c r="M82" i="2"/>
  <c r="M84" i="2"/>
  <c r="M86" i="2"/>
  <c r="M88" i="2"/>
  <c r="M89" i="2"/>
  <c r="M92" i="2"/>
  <c r="M94" i="2"/>
  <c r="M97" i="2"/>
  <c r="M98" i="2"/>
  <c r="M99" i="2"/>
  <c r="M100" i="2"/>
  <c r="M101" i="2"/>
  <c r="M102" i="2"/>
  <c r="M103" i="2"/>
  <c r="M104" i="2"/>
  <c r="M105" i="2"/>
  <c r="M106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2" i="2"/>
  <c r="M107" i="2"/>
  <c r="M10" i="2"/>
  <c r="M13" i="2"/>
  <c r="M17" i="2"/>
  <c r="M20" i="2"/>
  <c r="M22" i="2"/>
  <c r="M24" i="2"/>
  <c r="M26" i="2"/>
  <c r="M28" i="2"/>
  <c r="M30" i="2"/>
  <c r="M32" i="2"/>
  <c r="M33" i="2"/>
  <c r="M35" i="2"/>
  <c r="M38" i="2"/>
  <c r="M40" i="2"/>
  <c r="M41" i="2"/>
  <c r="M42" i="2"/>
  <c r="M46" i="2"/>
  <c r="M49" i="2"/>
  <c r="M51" i="2"/>
  <c r="M55" i="2"/>
  <c r="M58" i="2"/>
  <c r="M59" i="2"/>
  <c r="M61" i="2"/>
  <c r="M63" i="2"/>
  <c r="M66" i="2"/>
  <c r="M69" i="2"/>
  <c r="M71" i="2"/>
  <c r="M72" i="2"/>
  <c r="M75" i="2"/>
  <c r="M77" i="2"/>
  <c r="M83" i="2"/>
  <c r="M85" i="2"/>
  <c r="M87" i="2"/>
  <c r="M90" i="2"/>
  <c r="M91" i="2"/>
  <c r="M93" i="2"/>
  <c r="M95" i="2"/>
  <c r="M96" i="2"/>
  <c r="D95" i="12" l="1"/>
  <c r="D102" i="12"/>
  <c r="D93" i="12"/>
  <c r="D101" i="12"/>
  <c r="D109" i="12"/>
  <c r="D96" i="12"/>
  <c r="D104" i="12"/>
  <c r="D97" i="12"/>
  <c r="D105" i="12"/>
  <c r="D107" i="12"/>
  <c r="D78" i="12"/>
  <c r="D83" i="12"/>
  <c r="D89" i="12"/>
  <c r="D114" i="12"/>
  <c r="D121" i="12"/>
  <c r="D129" i="12"/>
  <c r="D144" i="12"/>
  <c r="D112" i="12"/>
  <c r="D120" i="12"/>
  <c r="D128" i="12"/>
  <c r="D135" i="12"/>
  <c r="D143" i="12"/>
  <c r="D77" i="12"/>
  <c r="D85" i="12"/>
  <c r="D92" i="12"/>
  <c r="D110" i="12"/>
  <c r="D136" i="12"/>
  <c r="D33" i="12"/>
  <c r="D119" i="12"/>
  <c r="D127" i="12"/>
  <c r="D137" i="12"/>
  <c r="D81" i="12"/>
  <c r="D90" i="12"/>
  <c r="D123" i="12"/>
  <c r="D2" i="12"/>
  <c r="D116" i="12"/>
  <c r="D5" i="12"/>
  <c r="D8" i="12"/>
  <c r="D14" i="12"/>
  <c r="D17" i="12"/>
  <c r="D22" i="12"/>
  <c r="D27" i="12"/>
  <c r="D40" i="12"/>
  <c r="D45" i="12"/>
  <c r="D58" i="12"/>
  <c r="D64" i="12"/>
  <c r="D132" i="12"/>
  <c r="D140" i="12"/>
  <c r="D76" i="12"/>
  <c r="D84" i="12"/>
  <c r="D91" i="12"/>
  <c r="D117" i="12"/>
  <c r="D125" i="12"/>
  <c r="D133" i="12"/>
  <c r="D141" i="12"/>
  <c r="D80" i="12"/>
  <c r="D87" i="12"/>
  <c r="D115" i="12"/>
  <c r="D124" i="12"/>
  <c r="D134" i="12"/>
  <c r="D142" i="12"/>
  <c r="D79" i="12"/>
  <c r="D86" i="12"/>
  <c r="D111" i="12"/>
  <c r="D118" i="12"/>
  <c r="D126" i="12"/>
  <c r="D131" i="12"/>
  <c r="D139" i="12"/>
  <c r="D82" i="12"/>
  <c r="D88" i="12"/>
  <c r="D113" i="12"/>
  <c r="D122" i="12"/>
  <c r="D130" i="12"/>
  <c r="D138" i="12"/>
  <c r="D24" i="12"/>
  <c r="D31" i="12"/>
  <c r="D39" i="12"/>
  <c r="D46" i="12"/>
  <c r="D53" i="12"/>
  <c r="D61" i="12"/>
  <c r="D74" i="12"/>
  <c r="D75" i="12"/>
  <c r="D51" i="12"/>
  <c r="D71" i="12"/>
  <c r="D68" i="12"/>
  <c r="D12" i="12"/>
  <c r="D26" i="12"/>
  <c r="D34" i="12"/>
  <c r="D52" i="12"/>
  <c r="D60" i="12"/>
  <c r="D67" i="12"/>
  <c r="D11" i="12"/>
  <c r="D13" i="12"/>
  <c r="D20" i="12"/>
  <c r="D21" i="12"/>
  <c r="D28" i="12"/>
  <c r="D35" i="12"/>
  <c r="D41" i="12"/>
  <c r="D48" i="12"/>
  <c r="D55" i="12"/>
  <c r="D62" i="12"/>
  <c r="D69" i="12"/>
  <c r="D18" i="12"/>
  <c r="D29" i="12"/>
  <c r="D36" i="12"/>
  <c r="D43" i="12"/>
  <c r="D49" i="12"/>
  <c r="D57" i="12"/>
  <c r="D65" i="12"/>
  <c r="D73" i="12"/>
  <c r="D3" i="12"/>
  <c r="D6" i="12"/>
  <c r="D9" i="12"/>
  <c r="D15" i="12"/>
  <c r="D23" i="12"/>
  <c r="D30" i="12"/>
  <c r="D37" i="12"/>
  <c r="D42" i="12"/>
  <c r="D47" i="12"/>
  <c r="D54" i="12"/>
  <c r="D59" i="12"/>
  <c r="D66" i="12"/>
  <c r="D72" i="12"/>
  <c r="D4" i="12"/>
  <c r="D7" i="12"/>
  <c r="D10" i="12"/>
  <c r="D16" i="12"/>
  <c r="D19" i="12"/>
  <c r="D25" i="12"/>
  <c r="D32" i="12"/>
  <c r="D38" i="12"/>
  <c r="D44" i="12"/>
  <c r="D50" i="12"/>
  <c r="D56" i="12"/>
  <c r="D63" i="12"/>
  <c r="D70" i="12"/>
  <c r="H137" i="2" a="1"/>
  <c r="H137" i="2" s="1"/>
  <c r="H143" i="2" a="1"/>
  <c r="H143" i="2" s="1"/>
  <c r="H149" i="2" a="1"/>
  <c r="H149" i="2" s="1"/>
  <c r="H14" i="4"/>
  <c r="H18" i="4" s="1"/>
  <c r="H13" i="4"/>
  <c r="H104" i="2" l="1" a="1"/>
  <c r="H104" i="2" s="1"/>
  <c r="H108" i="2" a="1"/>
  <c r="H108" i="2" s="1"/>
  <c r="H62" i="2" a="1"/>
  <c r="H62" i="2" s="1"/>
  <c r="H82" i="2" a="1"/>
  <c r="H82" i="2" s="1"/>
  <c r="H87" i="2" a="1"/>
  <c r="H87" i="2" s="1"/>
  <c r="H102" i="2" a="1"/>
  <c r="H102" i="2" s="1"/>
  <c r="H121" i="2" a="1"/>
  <c r="H121" i="2" s="1"/>
  <c r="H126" i="2" a="1"/>
  <c r="H126" i="2" s="1"/>
  <c r="H146" i="2" a="1"/>
  <c r="H146" i="2" s="1"/>
  <c r="H20" i="2" a="1"/>
  <c r="H20" i="2" s="1"/>
  <c r="H8" i="2" a="1"/>
  <c r="H8" i="2" s="1"/>
  <c r="H34" i="2" a="1"/>
  <c r="H34" i="2" s="1"/>
  <c r="H66" i="2" a="1"/>
  <c r="H66" i="2" s="1"/>
  <c r="H141" i="2" a="1"/>
  <c r="H141" i="2" s="1"/>
  <c r="H40" i="2" a="1"/>
  <c r="H40" i="2" s="1"/>
  <c r="H132" i="2" a="1"/>
  <c r="H132" i="2" s="1"/>
  <c r="H23" i="2" a="1"/>
  <c r="H23" i="2" s="1"/>
  <c r="H61" i="2" a="1"/>
  <c r="H61" i="2" s="1"/>
  <c r="H100" i="2" a="1"/>
  <c r="H100" i="2" s="1"/>
  <c r="H44" i="2" a="1"/>
  <c r="H44" i="2" s="1"/>
  <c r="H64" i="2" a="1"/>
  <c r="H64" i="2" s="1"/>
  <c r="H90" i="2" a="1"/>
  <c r="H90" i="2" s="1"/>
  <c r="H117" i="2" a="1"/>
  <c r="H117" i="2" s="1"/>
  <c r="H115" i="2" a="1"/>
  <c r="H115" i="2" s="1"/>
  <c r="H123" i="2" a="1"/>
  <c r="H123" i="2" s="1"/>
  <c r="H67" i="2" a="1"/>
  <c r="H67" i="2" s="1"/>
  <c r="H75" i="2" a="1"/>
  <c r="H75" i="2" s="1"/>
  <c r="H94" i="2" a="1"/>
  <c r="H94" i="2" s="1"/>
  <c r="H107" i="2" a="1"/>
  <c r="H107" i="2" s="1"/>
  <c r="H114" i="2" a="1"/>
  <c r="H114" i="2" s="1"/>
  <c r="H134" i="2" a="1"/>
  <c r="H134" i="2" s="1"/>
  <c r="H138" i="2" a="1"/>
  <c r="H138" i="2" s="1"/>
  <c r="H13" i="2" a="1"/>
  <c r="H13" i="2" s="1"/>
  <c r="H26" i="2" a="1"/>
  <c r="H26" i="2" s="1"/>
  <c r="H27" i="2" a="1"/>
  <c r="H27" i="2" s="1"/>
  <c r="H54" i="2" a="1"/>
  <c r="H54" i="2" s="1"/>
  <c r="H118" i="2" a="1"/>
  <c r="H118" i="2" s="1"/>
  <c r="H5" i="2" a="1"/>
  <c r="H5" i="2" s="1"/>
  <c r="H144" i="2" a="1"/>
  <c r="H144" i="2" s="1"/>
  <c r="H33" i="2" a="1"/>
  <c r="H33" i="2" s="1"/>
  <c r="H72" i="2" a="1"/>
  <c r="H72" i="2" s="1"/>
  <c r="H111" i="2" a="1"/>
  <c r="H111" i="2" s="1"/>
  <c r="H49" i="2" a="1"/>
  <c r="H49" i="2" s="1"/>
  <c r="H78" i="2" a="1"/>
  <c r="H78" i="2" s="1"/>
  <c r="H105" i="2" a="1"/>
  <c r="H105" i="2" s="1"/>
  <c r="H125" i="2" a="1"/>
  <c r="H125" i="2" s="1"/>
  <c r="H30" i="2" a="1"/>
  <c r="H30" i="2" s="1"/>
  <c r="H38" i="2" a="1"/>
  <c r="H38" i="2" s="1"/>
  <c r="H97" i="2" a="1"/>
  <c r="H97" i="2" s="1"/>
  <c r="H103" i="2" a="1"/>
  <c r="H103" i="2" s="1"/>
  <c r="H109" i="2" a="1"/>
  <c r="H109" i="2" s="1"/>
  <c r="H116" i="2" a="1"/>
  <c r="H116" i="2" s="1"/>
  <c r="H124" i="2" a="1"/>
  <c r="H124" i="2" s="1"/>
  <c r="H128" i="2" a="1"/>
  <c r="H128" i="2" s="1"/>
  <c r="H135" i="2" a="1"/>
  <c r="H135" i="2" s="1"/>
  <c r="H140" i="2" a="1"/>
  <c r="H140" i="2" s="1"/>
  <c r="H147" i="2" a="1"/>
  <c r="H147" i="2" s="1"/>
  <c r="H17" i="2" a="1"/>
  <c r="H17" i="2" s="1"/>
  <c r="H46" i="2" a="1"/>
  <c r="H46" i="2" s="1"/>
  <c r="H74" i="2" a="1"/>
  <c r="H74" i="2" s="1"/>
  <c r="H150" i="2" a="1"/>
  <c r="H150" i="2" s="1"/>
  <c r="H112" i="2" a="1"/>
  <c r="H112" i="2" s="1"/>
  <c r="H4" i="2" a="1"/>
  <c r="H4" i="2" s="1"/>
  <c r="H41" i="2" a="1"/>
  <c r="H41" i="2" s="1"/>
  <c r="H80" i="2" a="1"/>
  <c r="H80" i="2" s="1"/>
  <c r="H119" i="2" a="1"/>
  <c r="H119" i="2" s="1"/>
  <c r="H57" i="2" a="1"/>
  <c r="H57" i="2" s="1"/>
  <c r="H85" i="2" a="1"/>
  <c r="H85" i="2" s="1"/>
  <c r="H110" i="2" a="1"/>
  <c r="H110" i="2" s="1"/>
  <c r="H133" i="2" a="1"/>
  <c r="H133" i="2" s="1"/>
  <c r="H145" i="2" a="1"/>
  <c r="H145" i="2" s="1"/>
  <c r="H16" i="2" a="1"/>
  <c r="H16" i="2" s="1"/>
  <c r="H21" i="2" a="1"/>
  <c r="H21" i="2" s="1"/>
  <c r="H31" i="2" a="1"/>
  <c r="H31" i="2" s="1"/>
  <c r="H39" i="2" a="1"/>
  <c r="H39" i="2" s="1"/>
  <c r="H51" i="2" a="1"/>
  <c r="H51" i="2" s="1"/>
  <c r="H59" i="2" a="1"/>
  <c r="H59" i="2" s="1"/>
  <c r="H71" i="2" a="1"/>
  <c r="H71" i="2" s="1"/>
  <c r="H79" i="2" a="1"/>
  <c r="H79" i="2" s="1"/>
  <c r="H91" i="2" a="1"/>
  <c r="H91" i="2" s="1"/>
  <c r="H99" i="2" a="1"/>
  <c r="H99" i="2" s="1"/>
  <c r="H113" i="2" a="1"/>
  <c r="H113" i="2" s="1"/>
  <c r="H130" i="2" a="1"/>
  <c r="H130" i="2" s="1"/>
  <c r="H14" i="2" a="1"/>
  <c r="H14" i="2" s="1"/>
  <c r="H120" i="2" a="1"/>
  <c r="H120" i="2" s="1"/>
  <c r="H15" i="2" a="1"/>
  <c r="H15" i="2" s="1"/>
  <c r="H53" i="2" a="1"/>
  <c r="H53" i="2" s="1"/>
  <c r="H92" i="2" a="1"/>
  <c r="H92" i="2" s="1"/>
  <c r="H131" i="2" a="1"/>
  <c r="H131" i="2" s="1"/>
  <c r="H70" i="2" a="1"/>
  <c r="H70" i="2" s="1"/>
  <c r="H98" i="2" a="1"/>
  <c r="H98" i="2" s="1"/>
  <c r="H129" i="2" a="1"/>
  <c r="H129" i="2" s="1"/>
  <c r="H86" i="2" a="1"/>
  <c r="H86" i="2" s="1"/>
  <c r="H83" i="2" a="1"/>
  <c r="H83" i="2" s="1"/>
  <c r="H88" i="2" a="1"/>
  <c r="H88" i="2" s="1"/>
  <c r="H76" i="2" a="1"/>
  <c r="H76" i="2" s="1"/>
  <c r="H96" i="2" a="1"/>
  <c r="H96" i="2" s="1"/>
  <c r="H127" i="2" a="1"/>
  <c r="H127" i="2" s="1"/>
  <c r="H55" i="2" a="1"/>
  <c r="H55" i="2" s="1"/>
  <c r="H84" i="2" a="1"/>
  <c r="H84" i="2" s="1"/>
  <c r="H89" i="2" a="1"/>
  <c r="H89" i="2" s="1"/>
  <c r="H106" i="2" a="1"/>
  <c r="H106" i="2" s="1"/>
  <c r="H122" i="2" a="1"/>
  <c r="H122" i="2" s="1"/>
  <c r="H22" i="2" a="1"/>
  <c r="H22" i="2" s="1"/>
  <c r="H32" i="2" a="1"/>
  <c r="H32" i="2" s="1"/>
  <c r="H142" i="2" a="1"/>
  <c r="H142" i="2" s="1"/>
  <c r="H37" i="2" a="1"/>
  <c r="H37" i="2" s="1"/>
  <c r="H9" i="2" a="1"/>
  <c r="H9" i="2" s="1"/>
  <c r="H11" i="2" a="1"/>
  <c r="H11" i="2" s="1"/>
  <c r="H24" i="2" a="1"/>
  <c r="H24" i="2" s="1"/>
  <c r="H36" i="2" a="1"/>
  <c r="H36" i="2" s="1"/>
  <c r="H48" i="2" a="1"/>
  <c r="H48" i="2" s="1"/>
  <c r="H63" i="2" a="1"/>
  <c r="H63" i="2" s="1"/>
  <c r="H95" i="2" a="1"/>
  <c r="H95" i="2" s="1"/>
  <c r="H18" i="2" a="1"/>
  <c r="H18" i="2" s="1"/>
  <c r="H28" i="2" a="1"/>
  <c r="H28" i="2" s="1"/>
  <c r="H43" i="2" a="1"/>
  <c r="H43" i="2" s="1"/>
  <c r="H56" i="2" a="1"/>
  <c r="H56" i="2" s="1"/>
  <c r="H68" i="2" a="1"/>
  <c r="H68" i="2" s="1"/>
  <c r="H136" i="2" a="1"/>
  <c r="H136" i="2" s="1"/>
  <c r="H139" i="2" a="1"/>
  <c r="H139" i="2" s="1"/>
  <c r="H148" i="2" a="1"/>
  <c r="H148" i="2" s="1"/>
  <c r="H35" i="2" a="1"/>
  <c r="H35" i="2" s="1"/>
  <c r="H42" i="2" a="1"/>
  <c r="H42" i="2" s="1"/>
  <c r="H47" i="2" a="1"/>
  <c r="H47" i="2" s="1"/>
  <c r="H45" i="2" a="1"/>
  <c r="H45" i="2" s="1"/>
  <c r="H50" i="2" a="1"/>
  <c r="H50" i="2" s="1"/>
  <c r="H58" i="2" a="1"/>
  <c r="H58" i="2" s="1"/>
  <c r="H65" i="2" a="1"/>
  <c r="H65" i="2" s="1"/>
  <c r="H69" i="2" a="1"/>
  <c r="H69" i="2" s="1"/>
  <c r="H77" i="2" a="1"/>
  <c r="H77" i="2" s="1"/>
  <c r="H52" i="2" a="1"/>
  <c r="H52" i="2" s="1"/>
  <c r="H60" i="2" a="1"/>
  <c r="H60" i="2" s="1"/>
  <c r="H73" i="2" a="1"/>
  <c r="H73" i="2" s="1"/>
  <c r="H81" i="2" a="1"/>
  <c r="H81" i="2" s="1"/>
  <c r="H93" i="2" a="1"/>
  <c r="H93" i="2" s="1"/>
  <c r="H101" i="2" a="1"/>
  <c r="H101" i="2" s="1"/>
  <c r="H3" i="2" a="1"/>
  <c r="H3" i="2" s="1"/>
  <c r="H10" i="2" a="1"/>
  <c r="H10" i="2" s="1"/>
  <c r="H12" i="2" a="1"/>
  <c r="H12" i="2" s="1"/>
  <c r="H19" i="2" a="1"/>
  <c r="H19" i="2" s="1"/>
  <c r="H25" i="2" a="1"/>
  <c r="H25" i="2" s="1"/>
  <c r="H29" i="2" a="1"/>
  <c r="H29" i="2" s="1"/>
  <c r="H6" i="2" a="1"/>
  <c r="H6" i="2" s="1"/>
  <c r="P6" i="2" s="1"/>
  <c r="H2" i="2" a="1"/>
  <c r="H2" i="2" s="1"/>
  <c r="P2" i="2" s="1"/>
  <c r="Q2" i="2" s="1"/>
  <c r="H7" i="2" a="1"/>
  <c r="H7" i="2" s="1"/>
  <c r="P7" i="2" s="1"/>
  <c r="E10" i="2"/>
  <c r="E9" i="2"/>
  <c r="E8" i="2"/>
  <c r="D20" i="6" l="1"/>
  <c r="E1" i="1" l="1"/>
  <c r="D1" i="1"/>
  <c r="C1" i="1"/>
  <c r="A1" i="1"/>
  <c r="G1" i="1"/>
  <c r="F1" i="1"/>
  <c r="B1" i="1"/>
  <c r="I1" i="1"/>
  <c r="H1" i="1"/>
  <c r="E3" i="2" l="1"/>
  <c r="C8" i="2"/>
  <c r="C9" i="2"/>
  <c r="C3" i="2"/>
  <c r="C51" i="2"/>
  <c r="C100" i="2"/>
  <c r="C32" i="2"/>
  <c r="C30" i="2"/>
  <c r="C18" i="2"/>
  <c r="C133" i="2"/>
  <c r="E7" i="2"/>
  <c r="C49" i="2"/>
  <c r="C56" i="2"/>
  <c r="C5" i="2"/>
  <c r="C42" i="2"/>
  <c r="C117" i="2"/>
  <c r="C105" i="2"/>
  <c r="C95" i="2"/>
  <c r="C50" i="2"/>
  <c r="C140" i="2"/>
  <c r="C131" i="2"/>
  <c r="C123" i="2"/>
  <c r="C115" i="2"/>
  <c r="C147" i="2"/>
  <c r="C62" i="2"/>
  <c r="C136" i="2"/>
  <c r="C125" i="2"/>
  <c r="C87" i="2"/>
  <c r="C31" i="2"/>
  <c r="C7" i="2"/>
  <c r="C37" i="2"/>
  <c r="C14" i="2"/>
  <c r="C2" i="2"/>
  <c r="C4" i="2"/>
  <c r="C25" i="2"/>
  <c r="C122" i="2"/>
  <c r="E4" i="2"/>
  <c r="C145" i="2"/>
  <c r="C64" i="2"/>
  <c r="C33" i="2"/>
  <c r="C10" i="2"/>
  <c r="C19" i="2"/>
  <c r="C97" i="2"/>
  <c r="C126" i="2"/>
  <c r="C75" i="2"/>
  <c r="C38" i="2"/>
  <c r="C93" i="2"/>
  <c r="C77" i="2"/>
  <c r="C142" i="2"/>
  <c r="C90" i="2"/>
  <c r="C59" i="2"/>
  <c r="C45" i="2"/>
  <c r="C72" i="2"/>
  <c r="C26" i="2"/>
  <c r="C63" i="2"/>
  <c r="C46" i="2"/>
  <c r="C102" i="2"/>
  <c r="C16" i="2"/>
  <c r="C129" i="2"/>
  <c r="C40" i="2"/>
  <c r="C85" i="2"/>
  <c r="C66" i="2"/>
  <c r="C47" i="2"/>
  <c r="C150" i="2"/>
  <c r="C139" i="2"/>
  <c r="C124" i="2"/>
  <c r="C15" i="2"/>
  <c r="E6" i="2"/>
  <c r="C135" i="2"/>
  <c r="C127" i="2"/>
  <c r="C119" i="2"/>
  <c r="C111" i="2"/>
  <c r="C68" i="2"/>
  <c r="C104" i="2"/>
  <c r="C106" i="2"/>
  <c r="C60" i="2"/>
  <c r="C116" i="2"/>
  <c r="C57" i="2"/>
  <c r="C22" i="2"/>
  <c r="C110" i="2"/>
  <c r="E5" i="2"/>
  <c r="C9" i="4"/>
  <c r="C89" i="2"/>
  <c r="C6" i="2"/>
  <c r="E2" i="2"/>
  <c r="C128" i="2"/>
  <c r="C44" i="2"/>
  <c r="C81" i="2"/>
  <c r="C43" i="2"/>
  <c r="C103" i="2"/>
  <c r="C55" i="2"/>
  <c r="C86" i="2"/>
  <c r="C70" i="2"/>
  <c r="C80" i="2"/>
  <c r="C120" i="2"/>
  <c r="C144" i="2"/>
  <c r="C61" i="2"/>
  <c r="C141" i="2"/>
  <c r="C27" i="2"/>
  <c r="C121" i="2"/>
  <c r="C36" i="2"/>
  <c r="C23" i="2"/>
  <c r="C39" i="2"/>
  <c r="C118" i="2"/>
  <c r="C41" i="2"/>
  <c r="C82" i="2"/>
  <c r="C79" i="2"/>
  <c r="C132" i="2"/>
  <c r="C12" i="2"/>
  <c r="C137" i="2"/>
  <c r="C108" i="2"/>
  <c r="C99" i="2"/>
  <c r="C65" i="2"/>
  <c r="C58" i="2"/>
  <c r="C52" i="2"/>
  <c r="C29" i="2"/>
  <c r="C74" i="2"/>
  <c r="C109" i="2"/>
  <c r="C96" i="2"/>
  <c r="C148" i="2"/>
  <c r="C17" i="2"/>
  <c r="C149" i="2"/>
  <c r="C54" i="2"/>
  <c r="C13" i="2"/>
  <c r="C78" i="2"/>
  <c r="C92" i="2"/>
  <c r="C21" i="2"/>
  <c r="C88" i="2"/>
  <c r="C146" i="2"/>
  <c r="C84" i="2"/>
  <c r="C35" i="2"/>
  <c r="C98" i="2"/>
  <c r="C134" i="2"/>
  <c r="C11" i="2"/>
  <c r="C76" i="2"/>
  <c r="C53" i="2"/>
  <c r="C112" i="2"/>
  <c r="C67" i="2"/>
  <c r="C34" i="2"/>
  <c r="C101" i="2"/>
  <c r="C91" i="2"/>
  <c r="C69" i="2"/>
  <c r="C138" i="2"/>
  <c r="C114" i="2"/>
  <c r="C48" i="2"/>
  <c r="C113" i="2"/>
  <c r="C28" i="2"/>
  <c r="C73" i="2"/>
  <c r="C24" i="2"/>
  <c r="C130" i="2"/>
  <c r="C71" i="2"/>
  <c r="C20" i="2"/>
  <c r="C83" i="2"/>
  <c r="C143" i="2"/>
  <c r="C107" i="2"/>
  <c r="C94" i="2"/>
  <c r="P3" i="2" l="1"/>
  <c r="Q3" i="2" s="1"/>
  <c r="P5" i="2"/>
  <c r="P4" i="2"/>
  <c r="Q4" i="2" s="1"/>
  <c r="P8" i="2"/>
  <c r="Q5" i="2" l="1"/>
  <c r="E9" i="4"/>
  <c r="F9" i="4"/>
  <c r="E10" i="4" l="1"/>
  <c r="E17" i="4" s="1"/>
  <c r="E21" i="4" s="1"/>
  <c r="P73" i="2" l="1"/>
  <c r="P81" i="2"/>
  <c r="P25" i="2"/>
  <c r="P111" i="2"/>
  <c r="P72" i="2"/>
  <c r="P62" i="2"/>
  <c r="P120" i="2"/>
  <c r="P133" i="2"/>
  <c r="P85" i="2"/>
  <c r="P95" i="2"/>
  <c r="P91" i="2"/>
  <c r="P53" i="2"/>
  <c r="P109" i="2"/>
  <c r="P26" i="2"/>
  <c r="P24" i="2"/>
  <c r="P114" i="2"/>
  <c r="P147" i="2"/>
  <c r="P42" i="2"/>
  <c r="P14" i="2"/>
  <c r="P55" i="2"/>
  <c r="P131" i="2"/>
  <c r="P40" i="2"/>
  <c r="P39" i="2"/>
  <c r="P118" i="2"/>
  <c r="P84" i="2"/>
  <c r="P80" i="2"/>
  <c r="P79" i="2"/>
  <c r="P59" i="2"/>
  <c r="P100" i="2"/>
  <c r="P93" i="2"/>
  <c r="P86" i="2"/>
  <c r="P89" i="2"/>
  <c r="P78" i="2"/>
  <c r="P149" i="2"/>
  <c r="P134" i="2"/>
  <c r="P96" i="2"/>
  <c r="P115" i="2"/>
  <c r="P104" i="2"/>
  <c r="P137" i="2"/>
  <c r="P142" i="2"/>
  <c r="P16" i="2"/>
  <c r="P112" i="2"/>
  <c r="P94" i="2"/>
  <c r="P82" i="2"/>
  <c r="P61" i="2"/>
  <c r="P136" i="2"/>
  <c r="P98" i="2"/>
  <c r="P135" i="2"/>
  <c r="P43" i="2"/>
  <c r="P92" i="2"/>
  <c r="P28" i="2"/>
  <c r="P97" i="2"/>
  <c r="P13" i="2"/>
  <c r="P146" i="2"/>
  <c r="P129" i="2"/>
  <c r="P150" i="2"/>
  <c r="P130" i="2"/>
  <c r="P108" i="2"/>
  <c r="P58" i="2"/>
  <c r="P32" i="2"/>
  <c r="P77" i="2"/>
  <c r="P141" i="2"/>
  <c r="P87" i="2"/>
  <c r="P117" i="2"/>
  <c r="P74" i="2"/>
  <c r="P38" i="2"/>
  <c r="P68" i="2"/>
  <c r="P46" i="2"/>
  <c r="P9" i="2"/>
  <c r="P36" i="2"/>
  <c r="P83" i="2"/>
  <c r="P148" i="2"/>
  <c r="P37" i="2"/>
  <c r="P107" i="2"/>
  <c r="P20" i="2"/>
  <c r="P69" i="2"/>
  <c r="P65" i="2"/>
  <c r="P22" i="2"/>
  <c r="P124" i="2"/>
  <c r="P51" i="2"/>
  <c r="P50" i="2"/>
  <c r="P105" i="2"/>
  <c r="P102" i="2"/>
  <c r="P48" i="2"/>
  <c r="P140" i="2"/>
  <c r="P45" i="2"/>
  <c r="P60" i="2"/>
  <c r="P76" i="2"/>
  <c r="P128" i="2"/>
  <c r="P57" i="2"/>
  <c r="P71" i="2"/>
  <c r="P44" i="2"/>
  <c r="P110" i="2" l="1"/>
  <c r="P52" i="2"/>
  <c r="P101" i="2"/>
  <c r="P116" i="2"/>
  <c r="P17" i="2"/>
  <c r="P90" i="2"/>
  <c r="P29" i="2"/>
  <c r="P35" i="2"/>
  <c r="P15" i="2"/>
  <c r="P123" i="2"/>
  <c r="P12" i="2"/>
  <c r="P10" i="2"/>
  <c r="P67" i="2"/>
  <c r="P106" i="2"/>
  <c r="P23" i="2"/>
  <c r="P47" i="2"/>
  <c r="P138" i="2"/>
  <c r="P113" i="2"/>
  <c r="P139" i="2"/>
  <c r="P88" i="2"/>
  <c r="P125" i="2"/>
  <c r="P30" i="2"/>
  <c r="P33" i="2"/>
  <c r="P126" i="2"/>
  <c r="P119" i="2"/>
  <c r="P21" i="2"/>
  <c r="P31" i="2"/>
  <c r="P99" i="2"/>
  <c r="P75" i="2"/>
  <c r="P121" i="2"/>
  <c r="P132" i="2"/>
  <c r="P127" i="2"/>
  <c r="P66" i="2"/>
  <c r="P11" i="2"/>
  <c r="P49" i="2"/>
  <c r="P19" i="2"/>
  <c r="P145" i="2"/>
  <c r="P64" i="2"/>
  <c r="P18" i="2"/>
  <c r="P143" i="2"/>
  <c r="P70" i="2"/>
  <c r="P103" i="2"/>
  <c r="P34" i="2"/>
  <c r="P144" i="2"/>
  <c r="P122" i="2"/>
  <c r="P54" i="2"/>
  <c r="P27" i="2"/>
  <c r="P56" i="2"/>
  <c r="P41" i="2"/>
  <c r="P6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<sst xmlns="http://schemas.openxmlformats.org/spreadsheetml/2006/main" count="434" uniqueCount="195">
  <si>
    <t>Adresse</t>
  </si>
  <si>
    <t>Ville</t>
  </si>
  <si>
    <t>N° Postale</t>
  </si>
  <si>
    <t>Mobil</t>
  </si>
  <si>
    <t>Fix</t>
  </si>
  <si>
    <t>Mail</t>
  </si>
  <si>
    <t>Prestation</t>
  </si>
  <si>
    <t>Prix</t>
  </si>
  <si>
    <t>Produit</t>
  </si>
  <si>
    <t>Fournisseur</t>
  </si>
  <si>
    <t>Date</t>
  </si>
  <si>
    <t>Réduction</t>
  </si>
  <si>
    <t>Mode de Payement</t>
  </si>
  <si>
    <t>Justine</t>
  </si>
  <si>
    <t>SARON</t>
  </si>
  <si>
    <t>Préstation</t>
  </si>
  <si>
    <t>Budget Annuel</t>
  </si>
  <si>
    <t>Année</t>
  </si>
  <si>
    <t>Ongles 24</t>
  </si>
  <si>
    <t>Mylovanails</t>
  </si>
  <si>
    <t>Halmaai</t>
  </si>
  <si>
    <t>Pose d'Ongle naturels</t>
  </si>
  <si>
    <t>Pose Capsules Américaines (4 Ongles Nailart)</t>
  </si>
  <si>
    <t>Pose Gel</t>
  </si>
  <si>
    <t>Pose Capsules Américaines + Nailart (à partir de 5 Ongles)</t>
  </si>
  <si>
    <t>Pose demi-Capsule</t>
  </si>
  <si>
    <t>Préstation Supplémentaire</t>
  </si>
  <si>
    <t>1 Bijou</t>
  </si>
  <si>
    <t>2 Bijoux</t>
  </si>
  <si>
    <t>3 Bijoux</t>
  </si>
  <si>
    <t>4 Bijoux</t>
  </si>
  <si>
    <t>5 à10 Bijoux</t>
  </si>
  <si>
    <t>P1</t>
  </si>
  <si>
    <t>P2</t>
  </si>
  <si>
    <t>P3</t>
  </si>
  <si>
    <t>P4</t>
  </si>
  <si>
    <t>P5</t>
  </si>
  <si>
    <t>S1</t>
  </si>
  <si>
    <t>S2</t>
  </si>
  <si>
    <t>S3</t>
  </si>
  <si>
    <t>S4</t>
  </si>
  <si>
    <t>S5</t>
  </si>
  <si>
    <t>Pose d'entrainement</t>
  </si>
  <si>
    <t>P6</t>
  </si>
  <si>
    <t>P7</t>
  </si>
  <si>
    <t>Tous les Clients</t>
  </si>
  <si>
    <t>Total / Client</t>
  </si>
  <si>
    <t>Boite X</t>
  </si>
  <si>
    <t>Boite QDTJ</t>
  </si>
  <si>
    <t>DFH436</t>
  </si>
  <si>
    <t>Ensemble Couleurs</t>
  </si>
  <si>
    <t>Oncle Long</t>
  </si>
  <si>
    <t>hs34</t>
  </si>
  <si>
    <t>Tous Fournisseurs</t>
  </si>
  <si>
    <t>Revenu Brut</t>
  </si>
  <si>
    <t>Dépenses Brut</t>
  </si>
  <si>
    <t>Revenu NET</t>
  </si>
  <si>
    <t>Prénom</t>
  </si>
  <si>
    <t>Nom</t>
  </si>
  <si>
    <t>Dépenses Annuel</t>
  </si>
  <si>
    <t>Création d'une fiche Client</t>
  </si>
  <si>
    <t>Code Postal</t>
  </si>
  <si>
    <t>e-mail</t>
  </si>
  <si>
    <t>Enregistrer</t>
  </si>
  <si>
    <t>ID</t>
  </si>
  <si>
    <t>Camille</t>
  </si>
  <si>
    <t>Lamoura</t>
  </si>
  <si>
    <t/>
  </si>
  <si>
    <t>cdobeli@icloud.com</t>
  </si>
  <si>
    <t>07 86 34 90 39</t>
  </si>
  <si>
    <t>Encaissé</t>
  </si>
  <si>
    <t>Marion</t>
  </si>
  <si>
    <t>DÖBELI</t>
  </si>
  <si>
    <t>Lajoux</t>
  </si>
  <si>
    <t>07 84 09 21 99</t>
  </si>
  <si>
    <t>dobelim@icloud.com</t>
  </si>
  <si>
    <t>2155, Rte de Longchaumois</t>
  </si>
  <si>
    <t>03 84 41 29 77</t>
  </si>
  <si>
    <t>43 Le Village</t>
  </si>
  <si>
    <t>s/o</t>
  </si>
  <si>
    <t>Mathilde</t>
  </si>
  <si>
    <t>xxx</t>
  </si>
  <si>
    <t>xxxx</t>
  </si>
  <si>
    <t>Cash</t>
  </si>
  <si>
    <t>Chèque</t>
  </si>
  <si>
    <t>Virement</t>
  </si>
  <si>
    <t>Le Client</t>
  </si>
  <si>
    <t>Le Fournisseur</t>
  </si>
  <si>
    <t>Clients / An   =</t>
  </si>
  <si>
    <t>ID_Produit</t>
  </si>
  <si>
    <t>ID_Supl.</t>
  </si>
  <si>
    <t>ID Suppl.</t>
  </si>
  <si>
    <t>Date_Debut</t>
  </si>
  <si>
    <t>Date_Fin</t>
  </si>
  <si>
    <t>INDEX(B:B; MATCH(MIN(ABS(A:A-C1)); ABS(A:A-C1); 0))</t>
  </si>
  <si>
    <t>Préstation Suppl.</t>
  </si>
  <si>
    <t>ID Supl.</t>
  </si>
  <si>
    <t>ID Prest.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</si>
  <si>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</si>
  <si>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</si>
  <si>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</si>
  <si>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</si>
  <si>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</si>
  <si>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</si>
  <si>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</si>
  <si>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</si>
  <si>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</si>
  <si>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</si>
  <si>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</si>
  <si>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</si>
  <si>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</si>
  <si>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</si>
  <si>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</si>
  <si>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</si>
  <si>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</si>
  <si>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</si>
  <si>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</si>
  <si>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</si>
  <si>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</si>
  <si>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</si>
  <si>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</si>
  <si>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</si>
  <si>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</si>
  <si>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</si>
  <si>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</si>
  <si>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</si>
  <si>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</si>
  <si>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</si>
  <si>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</si>
  <si>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</si>
  <si>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</si>
  <si>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</si>
  <si>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</si>
  <si>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</si>
  <si>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</si>
  <si>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</si>
  <si>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Dépose</t>
  </si>
  <si>
    <t>Pédicure</t>
  </si>
  <si>
    <t>Chantal</t>
  </si>
  <si>
    <t>HERMANN</t>
  </si>
  <si>
    <t>123, Rte De La Porte De France</t>
  </si>
  <si>
    <t>Les Rousses</t>
  </si>
  <si>
    <t>+33 6 28 75 36 80</t>
  </si>
  <si>
    <t>chhermann@icloud.com</t>
  </si>
  <si>
    <t>+33 3 84 33 19 08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</si>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</sst>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\ mmmm\ yyyy;@"/>
    <numFmt numFmtId="165" formatCode="_-* #,##0.00\ [$€-40C]_-;\-* #,##0.00\ [$€-40C]_-;_-* &quot;-&quot;??\ [$€-40C]_-;_-@_-"/>
    <numFmt numFmtId="166" formatCode="#,##0.00\ [$€-40C];[Red]\-#,##0.00\ [$€-40C]"/>
    <numFmt numFmtId="167" formatCode="0#&quot; &quot;##&quot; &quot;##&quot; &quot;##&quot; &quot;##"/>
  </numFmts>
  <fonts count="31">
    <font>
      <sz val="8"/>
      <color theme="1"/>
      <name val="CenturyGothic"/>
      <family val="2"/>
    </font>
    <font>
      <sz val="8"/>
      <color theme="1"/>
      <name val="CenturyGothic"/>
      <family val="2"/>
    </font>
    <font>
      <u/>
      <sz val="10"/>
      <color rgb="FF0044FF"/>
      <name val="CenturyGothic"/>
      <family val="2"/>
    </font>
    <font>
      <u/>
      <sz val="8"/>
      <color rgb="FF0044FF"/>
      <name val="CenturyGothic"/>
      <family val="2"/>
    </font>
    <font>
      <sz val="8"/>
      <name val="CenturyGothic"/>
      <family val="2"/>
    </font>
    <font>
      <b/>
      <u/>
      <sz val="10"/>
      <color rgb="FF0044FF"/>
      <name val="CenturyGothic"/>
    </font>
    <font>
      <b/>
      <sz val="8"/>
      <color theme="1"/>
      <name val="CenturyGothic"/>
    </font>
    <font>
      <b/>
      <sz val="10"/>
      <color rgb="FF0044FF"/>
      <name val="CenturyGothic"/>
    </font>
    <font>
      <b/>
      <sz val="10"/>
      <color rgb="FFFF0000"/>
      <name val="CenturyGothic"/>
    </font>
    <font>
      <u/>
      <sz val="10"/>
      <color rgb="FF0044FF"/>
      <name val="CenturyGothic"/>
    </font>
    <font>
      <sz val="10"/>
      <color rgb="FF0044FF"/>
      <name val="CenturyGothic"/>
    </font>
    <font>
      <b/>
      <sz val="12"/>
      <color rgb="FF0044FF"/>
      <name val="CenturyGothic"/>
    </font>
    <font>
      <sz val="8"/>
      <color theme="1"/>
      <name val="CenturyGothic"/>
    </font>
    <font>
      <sz val="12"/>
      <color theme="1"/>
      <name val="CenturyGothic"/>
      <family val="2"/>
    </font>
    <font>
      <b/>
      <sz val="12"/>
      <color theme="1"/>
      <name val="CenturyGothic"/>
      <family val="2"/>
    </font>
    <font>
      <b/>
      <sz val="12"/>
      <color theme="1"/>
      <name val="Wingdings 2"/>
      <charset val="2"/>
    </font>
    <font>
      <b/>
      <sz val="12"/>
      <color theme="0"/>
      <name val="CenturyGothic"/>
      <family val="2"/>
    </font>
    <font>
      <sz val="12"/>
      <color theme="0" tint="-0.34998626667073579"/>
      <name val="CenturyGothic"/>
      <family val="2"/>
    </font>
    <font>
      <sz val="8"/>
      <color rgb="FF0044FF"/>
      <name val="CenturyGothic"/>
      <family val="2"/>
    </font>
    <font>
      <u/>
      <sz val="8"/>
      <color theme="10"/>
      <name val="CenturyGothic"/>
      <family val="2"/>
    </font>
    <font>
      <sz val="14"/>
      <color theme="1"/>
      <name val="CenturyGothic"/>
      <family val="2"/>
    </font>
    <font>
      <sz val="14"/>
      <color rgb="FF0044FF"/>
      <name val="CenturyGothic"/>
      <family val="2"/>
    </font>
    <font>
      <u/>
      <sz val="12"/>
      <color theme="10"/>
      <name val="CenturyGothic"/>
      <family val="2"/>
    </font>
    <font>
      <sz val="10"/>
      <color rgb="FF0044FF"/>
      <name val="CenturyGothic"/>
      <family val="2"/>
    </font>
    <font>
      <sz val="8"/>
      <color rgb="FF1D3753"/>
      <name val="Menlo"/>
      <family val="2"/>
    </font>
    <font>
      <b/>
      <sz val="10"/>
      <color rgb="FF0044FF"/>
      <name val="Century Gothic"/>
      <family val="1"/>
    </font>
    <font>
      <sz val="8"/>
      <color theme="1"/>
      <name val="Century Gothic"/>
      <family val="1"/>
    </font>
    <font>
      <sz val="8"/>
      <color rgb="FF34373A"/>
      <name val="Century Gothic"/>
      <family val="1"/>
    </font>
    <font>
      <b/>
      <sz val="8"/>
      <color rgb="FFFF0000"/>
      <name val="CenturyGothic"/>
    </font>
    <font>
      <sz val="8"/>
      <color rgb="FF34373A"/>
      <name val="Courier New"/>
      <family val="1"/>
    </font>
    <font>
      <b/>
      <sz val="10"/>
      <color rgb="FF0044FF"/>
      <name val="Century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DAFFE7"/>
        <bgColor indexed="64"/>
      </patternFill>
    </fill>
    <fill>
      <patternFill patternType="solid">
        <fgColor rgb="FFFFF2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6F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FE4"/>
        <bgColor indexed="64"/>
      </patternFill>
    </fill>
    <fill>
      <patternFill patternType="solid">
        <fgColor rgb="FFF9FFDD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9FFDD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4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0" fillId="0" borderId="0" xfId="0" applyNumberFormat="1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9" fontId="0" fillId="0" borderId="0" xfId="1" applyFont="1" applyProtection="1">
      <protection locked="0"/>
    </xf>
    <xf numFmtId="0" fontId="0" fillId="4" borderId="0" xfId="0" applyFill="1" applyAlignment="1">
      <alignment horizontal="center"/>
    </xf>
    <xf numFmtId="165" fontId="0" fillId="4" borderId="0" xfId="0" applyNumberFormat="1" applyFill="1"/>
    <xf numFmtId="164" fontId="6" fillId="0" borderId="0" xfId="0" applyNumberFormat="1" applyFont="1" applyProtection="1">
      <protection locked="0"/>
    </xf>
    <xf numFmtId="0" fontId="8" fillId="6" borderId="0" xfId="0" applyFont="1" applyFill="1" applyAlignment="1" applyProtection="1">
      <alignment horizontal="center"/>
      <protection locked="0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 indent="2"/>
    </xf>
    <xf numFmtId="165" fontId="11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horizontal="left" indent="2"/>
    </xf>
    <xf numFmtId="165" fontId="3" fillId="0" borderId="0" xfId="0" applyNumberFormat="1" applyFont="1"/>
    <xf numFmtId="0" fontId="3" fillId="0" borderId="0" xfId="0" applyFont="1"/>
    <xf numFmtId="0" fontId="9" fillId="0" borderId="0" xfId="0" applyFont="1"/>
    <xf numFmtId="165" fontId="9" fillId="0" borderId="0" xfId="0" applyNumberFormat="1" applyFont="1"/>
    <xf numFmtId="0" fontId="10" fillId="0" borderId="1" xfId="0" applyFont="1" applyBorder="1"/>
    <xf numFmtId="0" fontId="0" fillId="0" borderId="1" xfId="0" applyBorder="1"/>
    <xf numFmtId="165" fontId="0" fillId="0" borderId="1" xfId="0" applyNumberFormat="1" applyBorder="1"/>
    <xf numFmtId="0" fontId="6" fillId="0" borderId="0" xfId="0" applyFont="1" applyAlignment="1">
      <alignment horizontal="center"/>
    </xf>
    <xf numFmtId="0" fontId="2" fillId="3" borderId="0" xfId="0" applyFont="1" applyFill="1" applyAlignment="1" applyProtection="1">
      <alignment horizontal="center" vertical="center" wrapText="1"/>
      <protection locked="0"/>
    </xf>
    <xf numFmtId="164" fontId="2" fillId="3" borderId="0" xfId="0" applyNumberFormat="1" applyFont="1" applyFill="1" applyAlignment="1" applyProtection="1">
      <alignment horizontal="center" vertical="center" wrapText="1"/>
      <protection locked="0"/>
    </xf>
    <xf numFmtId="165" fontId="2" fillId="0" borderId="0" xfId="0" applyNumberFormat="1" applyFont="1" applyAlignment="1">
      <alignment horizontal="center" vertical="center" wrapText="1"/>
    </xf>
    <xf numFmtId="0" fontId="20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3" fillId="4" borderId="0" xfId="0" applyFont="1" applyFill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5" fontId="6" fillId="0" borderId="0" xfId="0" applyNumberFormat="1" applyFont="1" applyProtection="1">
      <protection locked="0"/>
    </xf>
    <xf numFmtId="0" fontId="2" fillId="4" borderId="0" xfId="0" applyFont="1" applyFill="1" applyAlignment="1" applyProtection="1">
      <alignment horizontal="center" vertical="center" wrapText="1"/>
      <protection locked="0"/>
    </xf>
    <xf numFmtId="164" fontId="5" fillId="4" borderId="0" xfId="0" applyNumberFormat="1" applyFont="1" applyFill="1" applyAlignment="1" applyProtection="1">
      <alignment horizontal="center" vertical="center" wrapText="1"/>
      <protection locked="0"/>
    </xf>
    <xf numFmtId="9" fontId="2" fillId="4" borderId="0" xfId="1" applyFont="1" applyFill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67" fontId="0" fillId="0" borderId="0" xfId="0" applyNumberFormat="1" applyProtection="1"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67" fontId="18" fillId="0" borderId="0" xfId="0" applyNumberFormat="1" applyFont="1" applyAlignment="1" applyProtection="1">
      <alignment horizontal="center" vertical="center" wrapText="1"/>
      <protection locked="0"/>
    </xf>
    <xf numFmtId="167" fontId="0" fillId="0" borderId="0" xfId="0" applyNumberFormat="1"/>
    <xf numFmtId="0" fontId="21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22" fillId="4" borderId="0" xfId="2" applyFont="1" applyFill="1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23" fillId="2" borderId="0" xfId="0" applyFont="1" applyFill="1" applyAlignment="1">
      <alignment horizontal="center" vertical="center" wrapText="1"/>
    </xf>
    <xf numFmtId="165" fontId="23" fillId="2" borderId="0" xfId="0" applyNumberFormat="1" applyFont="1" applyFill="1" applyAlignment="1">
      <alignment horizontal="center" vertical="center" wrapText="1"/>
    </xf>
    <xf numFmtId="9" fontId="23" fillId="0" borderId="0" xfId="1" applyFont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left" indent="2"/>
      <protection locked="0"/>
    </xf>
    <xf numFmtId="0" fontId="0" fillId="4" borderId="0" xfId="0" applyFill="1" applyAlignment="1" applyProtection="1">
      <alignment horizontal="center"/>
      <protection locked="0"/>
    </xf>
    <xf numFmtId="165" fontId="0" fillId="3" borderId="0" xfId="0" applyNumberFormat="1" applyFill="1"/>
    <xf numFmtId="0" fontId="0" fillId="3" borderId="0" xfId="0" applyFill="1"/>
    <xf numFmtId="0" fontId="0" fillId="2" borderId="0" xfId="0" applyFill="1"/>
    <xf numFmtId="165" fontId="0" fillId="2" borderId="0" xfId="0" applyNumberFormat="1" applyFill="1"/>
    <xf numFmtId="0" fontId="23" fillId="7" borderId="0" xfId="0" applyFont="1" applyFill="1" applyAlignment="1">
      <alignment horizontal="center" vertical="center" wrapText="1"/>
    </xf>
    <xf numFmtId="165" fontId="23" fillId="7" borderId="0" xfId="0" applyNumberFormat="1" applyFont="1" applyFill="1" applyAlignment="1">
      <alignment horizontal="center" vertical="center" wrapText="1"/>
    </xf>
    <xf numFmtId="165" fontId="0" fillId="0" borderId="0" xfId="0" applyNumberFormat="1" applyProtection="1">
      <protection locked="0"/>
    </xf>
    <xf numFmtId="165" fontId="2" fillId="0" borderId="0" xfId="0" applyNumberFormat="1" applyFont="1" applyAlignment="1" applyProtection="1">
      <alignment horizontal="center" vertical="center" wrapText="1"/>
      <protection locked="0"/>
    </xf>
    <xf numFmtId="165" fontId="5" fillId="4" borderId="0" xfId="0" applyNumberFormat="1" applyFont="1" applyFill="1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2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left" indent="2"/>
    </xf>
    <xf numFmtId="165" fontId="2" fillId="4" borderId="0" xfId="0" applyNumberFormat="1" applyFont="1" applyFill="1" applyAlignment="1">
      <alignment horizontal="center" vertical="center" wrapText="1"/>
    </xf>
    <xf numFmtId="165" fontId="0" fillId="4" borderId="0" xfId="0" applyNumberFormat="1" applyFill="1" applyAlignment="1">
      <alignment horizontal="center"/>
    </xf>
    <xf numFmtId="0" fontId="5" fillId="4" borderId="0" xfId="0" applyFont="1" applyFill="1" applyAlignment="1">
      <alignment horizontal="center" vertical="center" wrapText="1"/>
    </xf>
    <xf numFmtId="165" fontId="6" fillId="4" borderId="0" xfId="0" applyNumberFormat="1" applyFont="1" applyFill="1"/>
    <xf numFmtId="0" fontId="6" fillId="4" borderId="0" xfId="0" applyFont="1" applyFill="1"/>
    <xf numFmtId="0" fontId="3" fillId="0" borderId="0" xfId="0" applyFont="1" applyAlignment="1">
      <alignment horizontal="left" indent="2"/>
    </xf>
    <xf numFmtId="0" fontId="9" fillId="0" borderId="0" xfId="0" applyFont="1" applyAlignment="1">
      <alignment horizontal="left" indent="2"/>
    </xf>
    <xf numFmtId="0" fontId="12" fillId="0" borderId="0" xfId="0" applyFont="1" applyAlignment="1">
      <alignment horizontal="left" indent="2"/>
    </xf>
    <xf numFmtId="0" fontId="9" fillId="0" borderId="3" xfId="0" applyFont="1" applyBorder="1" applyAlignment="1">
      <alignment horizontal="left" indent="2"/>
    </xf>
    <xf numFmtId="0" fontId="0" fillId="0" borderId="3" xfId="0" applyBorder="1" applyAlignment="1">
      <alignment horizontal="left" indent="2"/>
    </xf>
    <xf numFmtId="0" fontId="12" fillId="0" borderId="3" xfId="0" applyFont="1" applyBorder="1" applyAlignment="1">
      <alignment horizontal="left" indent="2"/>
    </xf>
    <xf numFmtId="0" fontId="0" fillId="2" borderId="3" xfId="0" applyFill="1" applyBorder="1" applyAlignment="1">
      <alignment horizontal="left" indent="2"/>
    </xf>
    <xf numFmtId="0" fontId="0" fillId="0" borderId="2" xfId="0" applyBorder="1" applyAlignment="1">
      <alignment horizontal="left" indent="2"/>
    </xf>
    <xf numFmtId="0" fontId="0" fillId="3" borderId="3" xfId="0" applyFill="1" applyBorder="1" applyAlignment="1">
      <alignment horizontal="left" indent="2"/>
    </xf>
    <xf numFmtId="165" fontId="9" fillId="0" borderId="5" xfId="0" applyNumberFormat="1" applyFont="1" applyBorder="1"/>
    <xf numFmtId="165" fontId="0" fillId="0" borderId="5" xfId="0" applyNumberFormat="1" applyBorder="1"/>
    <xf numFmtId="165" fontId="0" fillId="0" borderId="4" xfId="0" applyNumberFormat="1" applyBorder="1"/>
    <xf numFmtId="165" fontId="0" fillId="3" borderId="5" xfId="0" applyNumberFormat="1" applyFill="1" applyBorder="1"/>
    <xf numFmtId="166" fontId="6" fillId="0" borderId="6" xfId="0" applyNumberFormat="1" applyFont="1" applyBorder="1"/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center" vertical="center" wrapText="1"/>
    </xf>
    <xf numFmtId="164" fontId="25" fillId="5" borderId="11" xfId="0" applyNumberFormat="1" applyFont="1" applyFill="1" applyBorder="1" applyAlignment="1">
      <alignment horizontal="center" vertical="center" wrapText="1"/>
    </xf>
    <xf numFmtId="165" fontId="25" fillId="5" borderId="12" xfId="0" applyNumberFormat="1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4" fillId="0" borderId="0" xfId="0" applyFont="1" applyProtection="1">
      <protection locked="0"/>
    </xf>
    <xf numFmtId="165" fontId="4" fillId="0" borderId="0" xfId="0" applyNumberFormat="1" applyFont="1" applyProtection="1">
      <protection locked="0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65" fontId="0" fillId="8" borderId="12" xfId="0" applyNumberFormat="1" applyFill="1" applyBorder="1" applyAlignment="1">
      <alignment horizontal="center" vertical="center"/>
    </xf>
    <xf numFmtId="165" fontId="0" fillId="9" borderId="12" xfId="0" applyNumberFormat="1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4" fillId="9" borderId="12" xfId="0" applyNumberFormat="1" applyFont="1" applyFill="1" applyBorder="1" applyAlignment="1">
      <alignment horizontal="center" vertical="center"/>
    </xf>
    <xf numFmtId="165" fontId="0" fillId="9" borderId="9" xfId="0" applyNumberFormat="1" applyFill="1" applyBorder="1" applyAlignment="1">
      <alignment horizontal="center" vertical="center"/>
    </xf>
    <xf numFmtId="165" fontId="0" fillId="0" borderId="0" xfId="0" applyNumberFormat="1" applyAlignment="1" applyProtection="1">
      <alignment horizontal="center" vertical="center"/>
      <protection locked="0"/>
    </xf>
    <xf numFmtId="164" fontId="27" fillId="8" borderId="0" xfId="0" applyNumberFormat="1" applyFont="1" applyFill="1" applyAlignment="1">
      <alignment horizontal="left" indent="2"/>
    </xf>
    <xf numFmtId="164" fontId="26" fillId="0" borderId="0" xfId="0" applyNumberFormat="1" applyFont="1" applyAlignment="1" applyProtection="1">
      <alignment horizontal="left" indent="2"/>
      <protection locked="0"/>
    </xf>
    <xf numFmtId="164" fontId="4" fillId="9" borderId="11" xfId="0" applyNumberFormat="1" applyFont="1" applyFill="1" applyBorder="1" applyAlignment="1">
      <alignment horizontal="left" indent="2"/>
    </xf>
    <xf numFmtId="164" fontId="4" fillId="0" borderId="11" xfId="0" applyNumberFormat="1" applyFont="1" applyBorder="1" applyAlignment="1">
      <alignment horizontal="left" indent="2"/>
    </xf>
    <xf numFmtId="164" fontId="4" fillId="0" borderId="0" xfId="0" applyNumberFormat="1" applyFont="1" applyProtection="1">
      <protection locked="0"/>
    </xf>
    <xf numFmtId="0" fontId="28" fillId="0" borderId="0" xfId="0" applyFont="1" applyAlignment="1">
      <alignment horizontal="center"/>
    </xf>
    <xf numFmtId="165" fontId="29" fillId="0" borderId="0" xfId="0" applyNumberFormat="1" applyFont="1"/>
    <xf numFmtId="164" fontId="4" fillId="8" borderId="11" xfId="0" applyNumberFormat="1" applyFont="1" applyFill="1" applyBorder="1" applyAlignment="1">
      <alignment horizontal="left" indent="2"/>
    </xf>
    <xf numFmtId="164" fontId="4" fillId="10" borderId="11" xfId="0" applyNumberFormat="1" applyFont="1" applyFill="1" applyBorder="1" applyAlignment="1">
      <alignment horizontal="left" indent="2"/>
    </xf>
    <xf numFmtId="164" fontId="4" fillId="0" borderId="0" xfId="0" applyNumberFormat="1" applyFont="1" applyAlignment="1" applyProtection="1">
      <alignment horizontal="left" indent="2"/>
      <protection locked="0"/>
    </xf>
    <xf numFmtId="164" fontId="25" fillId="0" borderId="0" xfId="0" applyNumberFormat="1" applyFont="1" applyAlignment="1" applyProtection="1">
      <alignment horizontal="center" vertical="center" wrapText="1"/>
      <protection locked="0"/>
    </xf>
    <xf numFmtId="0" fontId="30" fillId="7" borderId="0" xfId="0" applyFont="1" applyFill="1" applyAlignment="1" applyProtection="1">
      <alignment horizontal="center" vertical="center" wrapText="1"/>
      <protection locked="0"/>
    </xf>
    <xf numFmtId="165" fontId="30" fillId="7" borderId="0" xfId="0" applyNumberFormat="1" applyFont="1" applyFill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164" fontId="27" fillId="0" borderId="0" xfId="0" applyNumberFormat="1" applyFont="1" applyFill="1" applyAlignment="1">
      <alignment horizontal="left" indent="2"/>
    </xf>
    <xf numFmtId="164" fontId="30" fillId="7" borderId="0" xfId="0" applyNumberFormat="1" applyFont="1" applyFill="1" applyAlignment="1" applyProtection="1">
      <alignment horizontal="center" vertical="center" wrapText="1"/>
      <protection locked="0"/>
    </xf>
    <xf numFmtId="165" fontId="23" fillId="0" borderId="0" xfId="0" applyNumberFormat="1" applyFont="1" applyFill="1" applyAlignment="1">
      <alignment horizontal="center" vertical="center" wrapText="1"/>
    </xf>
    <xf numFmtId="164" fontId="26" fillId="0" borderId="0" xfId="0" applyNumberFormat="1" applyFont="1" applyFill="1" applyAlignment="1" applyProtection="1">
      <alignment horizontal="left" indent="2"/>
      <protection locked="0"/>
    </xf>
    <xf numFmtId="49" fontId="0" fillId="0" borderId="0" xfId="0" applyNumberFormat="1" applyAlignment="1" applyProtection="1">
      <alignment horizontal="center"/>
      <protection locked="0"/>
    </xf>
    <xf numFmtId="49" fontId="23" fillId="7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30" fillId="7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center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30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auto="1"/>
      </font>
      <fill>
        <patternFill patternType="solid">
          <fgColor auto="1"/>
          <bgColor rgb="FFDAFFE7"/>
        </patternFill>
      </fill>
    </dxf>
    <dxf>
      <font>
        <color theme="0"/>
      </font>
      <fill>
        <patternFill>
          <bgColor rgb="FF0044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9FFDD"/>
          <bgColor rgb="FF000000"/>
        </patternFill>
      </fill>
    </dxf>
    <dxf>
      <fill>
        <patternFill patternType="solid">
          <fgColor rgb="FFF9FFDD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44FF"/>
        <name val="Century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0044FF"/>
      <color rgb="FFF9FFDD"/>
      <color rgb="FFF5FFE4"/>
      <color rgb="FFE6FFEF"/>
      <color rgb="FFFFF2FA"/>
      <color rgb="FFDA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1020815</xdr:colOff>
      <xdr:row>19</xdr:row>
      <xdr:rowOff>10561</xdr:rowOff>
    </xdr:from>
    <xdr:ext cx="280936" cy="285772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751047A-BF45-5E66-72E4-2E591CEC6F02}"/>
            </a:ext>
          </a:extLst>
        </xdr:cNvPr>
        <xdr:cNvSpPr txBox="1"/>
      </xdr:nvSpPr>
      <xdr:spPr>
        <a:xfrm>
          <a:off x="1571148" y="4201561"/>
          <a:ext cx="280936" cy="285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21166</xdr:colOff>
      <xdr:row>19</xdr:row>
      <xdr:rowOff>0</xdr:rowOff>
    </xdr:from>
    <xdr:ext cx="2550584" cy="317500"/>
    <xdr:sp macro="[0]!eNREGISTRER" textlink="">
      <xdr:nvSpPr>
        <xdr:cNvPr id="7" name="ZoneTexte 6">
          <a:extLst>
            <a:ext uri="{FF2B5EF4-FFF2-40B4-BE49-F238E27FC236}">
              <a16:creationId xmlns:a16="http://schemas.microsoft.com/office/drawing/2014/main" id="{DE658E3E-DCEC-79BB-4EF0-F70C5278C788}"/>
            </a:ext>
          </a:extLst>
        </xdr:cNvPr>
        <xdr:cNvSpPr txBox="1"/>
      </xdr:nvSpPr>
      <xdr:spPr>
        <a:xfrm>
          <a:off x="1629833" y="4191000"/>
          <a:ext cx="2550584" cy="317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>
            <a:ln>
              <a:noFill/>
            </a:ln>
            <a:noFill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C32E2D-EBE7-FE47-8EB5-F33ABDF3DF07}" name="Tableau1" displayName="Tableau1" ref="A3:I8" insertRowShift="1" totalsRowShown="0" headerRowDxfId="29" dataDxfId="28">
  <autoFilter ref="A3:I8" xr:uid="{A0C32E2D-EBE7-FE47-8EB5-F33ABDF3DF07}"/>
  <sortState xmlns:xlrd2="http://schemas.microsoft.com/office/spreadsheetml/2017/richdata2" ref="A4:I10">
    <sortCondition ref="A3:A10"/>
  </sortState>
  <tableColumns count="9">
    <tableColumn id="1" xr3:uid="{86C06F65-EB8F-2049-BB4D-50537CF1924D}" name="ID" dataDxfId="27"/>
    <tableColumn id="2" xr3:uid="{1D74524C-87DB-0144-B4FF-8B8A8FFFD0C7}" name="Prénom" dataDxfId="26"/>
    <tableColumn id="3" xr3:uid="{51083C0B-5511-CD46-842F-221AAAFD113F}" name="Nom" dataDxfId="25"/>
    <tableColumn id="4" xr3:uid="{B763B576-6841-D145-BBB7-1375E0BEB930}" name="Adresse" dataDxfId="24"/>
    <tableColumn id="5" xr3:uid="{309B137D-B66E-F948-9189-ED96B23F31FA}" name="Ville" dataDxfId="23"/>
    <tableColumn id="6" xr3:uid="{730F5447-B9AE-F64A-9EFF-258EEDA1DC3C}" name="N° Postale" dataDxfId="22"/>
    <tableColumn id="7" xr3:uid="{4CA3D37A-694F-5742-8917-DDD2B5ED15B1}" name="Mobil" dataDxfId="21"/>
    <tableColumn id="8" xr3:uid="{593DE5A8-1AF8-A149-8B5A-F04DC42E7664}" name="Fix" dataDxfId="20"/>
    <tableColumn id="9" xr3:uid="{4F1B2F90-51CC-4C4C-B0C5-D3659EB05895}" name="Mail" dataDxfId="1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F5AAC-43A9-CB45-87BC-25C79B77AD9C}">
  <sheetPr codeName="Feuil1"/>
  <dimension ref="B2:D20"/>
  <sheetViews>
    <sheetView showGridLines="0" zoomScale="120" zoomScaleNormal="120" workbookViewId="0">
      <selection activeCell="C4" sqref="C4:C18"/>
    </sheetView>
  </sheetViews>
  <sheetFormatPr baseColWidth="10" defaultRowHeight="16"/>
  <cols>
    <col min="1" max="1" width="10.75" style="34"/>
    <col min="2" max="2" width="20.75" style="34" customWidth="1"/>
    <col min="3" max="3" width="50.75" style="34" customWidth="1"/>
    <col min="4" max="4" width="12.5" style="36" customWidth="1"/>
    <col min="5" max="5" width="10.75" style="34"/>
    <col min="6" max="6" width="16.5" style="34" customWidth="1"/>
    <col min="7" max="16384" width="10.75" style="34"/>
  </cols>
  <sheetData>
    <row r="2" spans="2:4" s="33" customFormat="1" ht="18">
      <c r="C2" s="50" t="s">
        <v>60</v>
      </c>
      <c r="D2" s="51"/>
    </row>
    <row r="4" spans="2:4" ht="25" customHeight="1">
      <c r="B4" s="34" t="s">
        <v>57</v>
      </c>
      <c r="C4" s="35"/>
      <c r="D4" s="37" t="str">
        <f>IF(LEN(C4)&lt;2,"","P")</f>
        <v/>
      </c>
    </row>
    <row r="5" spans="2:4" ht="10" customHeight="1">
      <c r="D5" s="38"/>
    </row>
    <row r="6" spans="2:4" ht="25" customHeight="1">
      <c r="B6" s="34" t="s">
        <v>58</v>
      </c>
      <c r="C6" s="35"/>
      <c r="D6" s="37" t="str">
        <f>IF(C6="","","P")</f>
        <v/>
      </c>
    </row>
    <row r="7" spans="2:4" ht="10" customHeight="1">
      <c r="D7" s="38"/>
    </row>
    <row r="8" spans="2:4" ht="25" customHeight="1">
      <c r="B8" s="34" t="s">
        <v>0</v>
      </c>
      <c r="C8" s="35"/>
      <c r="D8" s="37" t="str">
        <f>IF(C8="","","P")</f>
        <v/>
      </c>
    </row>
    <row r="9" spans="2:4" ht="10" customHeight="1">
      <c r="D9" s="38"/>
    </row>
    <row r="10" spans="2:4" ht="25" customHeight="1">
      <c r="B10" s="34" t="s">
        <v>61</v>
      </c>
      <c r="C10" s="53"/>
      <c r="D10" s="37" t="str">
        <f>IF(LEN(C10)&lt;4,"","P")</f>
        <v/>
      </c>
    </row>
    <row r="11" spans="2:4" ht="10" customHeight="1">
      <c r="D11" s="38"/>
    </row>
    <row r="12" spans="2:4" ht="25" customHeight="1">
      <c r="B12" s="34" t="s">
        <v>1</v>
      </c>
      <c r="C12" s="35"/>
      <c r="D12" s="37" t="str">
        <f>IF(C12="","","P")</f>
        <v/>
      </c>
    </row>
    <row r="13" spans="2:4" ht="10" customHeight="1">
      <c r="D13" s="38"/>
    </row>
    <row r="14" spans="2:4" ht="25" customHeight="1">
      <c r="B14" s="34" t="s">
        <v>3</v>
      </c>
      <c r="C14" s="35"/>
      <c r="D14" s="37" t="str">
        <f>IF(LEN(C14)&lt;10,"","P")</f>
        <v/>
      </c>
    </row>
    <row r="15" spans="2:4" ht="10" customHeight="1">
      <c r="D15" s="38"/>
    </row>
    <row r="16" spans="2:4" ht="25" customHeight="1">
      <c r="B16" s="34" t="s">
        <v>4</v>
      </c>
      <c r="C16" s="35"/>
      <c r="D16" s="37" t="str">
        <f>IF(C16="","","P")</f>
        <v/>
      </c>
    </row>
    <row r="17" spans="2:4" ht="10" customHeight="1">
      <c r="D17" s="38"/>
    </row>
    <row r="18" spans="2:4" ht="25" customHeight="1">
      <c r="B18" s="34" t="s">
        <v>62</v>
      </c>
      <c r="C18" s="54"/>
      <c r="D18" s="37" t="str">
        <f>IF(C18="","","P")</f>
        <v/>
      </c>
    </row>
    <row r="19" spans="2:4" ht="10" customHeight="1">
      <c r="D19" s="38"/>
    </row>
    <row r="20" spans="2:4" ht="25" customHeight="1">
      <c r="C20" s="52" t="s">
        <v>63</v>
      </c>
      <c r="D20" s="39" t="b">
        <f>COUNTIF(D4:D18,"P")=8</f>
        <v>0</v>
      </c>
    </row>
  </sheetData>
  <conditionalFormatting sqref="D4">
    <cfRule type="cellIs" dxfId="16" priority="78" operator="equal">
      <formula>"P"</formula>
    </cfRule>
  </conditionalFormatting>
  <conditionalFormatting sqref="D6">
    <cfRule type="cellIs" dxfId="15" priority="62" operator="equal">
      <formula>"P"</formula>
    </cfRule>
  </conditionalFormatting>
  <conditionalFormatting sqref="D8">
    <cfRule type="cellIs" dxfId="14" priority="60" operator="equal">
      <formula>"P"</formula>
    </cfRule>
  </conditionalFormatting>
  <conditionalFormatting sqref="D10">
    <cfRule type="cellIs" dxfId="13" priority="58" operator="equal">
      <formula>"P"</formula>
    </cfRule>
  </conditionalFormatting>
  <conditionalFormatting sqref="D12">
    <cfRule type="cellIs" dxfId="12" priority="56" operator="equal">
      <formula>"P"</formula>
    </cfRule>
  </conditionalFormatting>
  <conditionalFormatting sqref="D14">
    <cfRule type="cellIs" dxfId="11" priority="54" operator="equal">
      <formula>"P"</formula>
    </cfRule>
  </conditionalFormatting>
  <conditionalFormatting sqref="D16">
    <cfRule type="cellIs" dxfId="10" priority="52" operator="equal">
      <formula>"P"</formula>
    </cfRule>
  </conditionalFormatting>
  <conditionalFormatting sqref="C20">
    <cfRule type="expression" dxfId="9" priority="44" stopIfTrue="1">
      <formula>Validation</formula>
    </cfRule>
  </conditionalFormatting>
  <conditionalFormatting sqref="C4">
    <cfRule type="expression" dxfId="8" priority="9" stopIfTrue="1">
      <formula>D4="P"</formula>
    </cfRule>
  </conditionalFormatting>
  <conditionalFormatting sqref="C6">
    <cfRule type="expression" dxfId="7" priority="8" stopIfTrue="1">
      <formula>D6="P"</formula>
    </cfRule>
  </conditionalFormatting>
  <conditionalFormatting sqref="C8">
    <cfRule type="expression" dxfId="6" priority="7" stopIfTrue="1">
      <formula>D8="P"</formula>
    </cfRule>
  </conditionalFormatting>
  <conditionalFormatting sqref="C10">
    <cfRule type="expression" dxfId="5" priority="6" stopIfTrue="1">
      <formula>D10="P"</formula>
    </cfRule>
  </conditionalFormatting>
  <conditionalFormatting sqref="C12">
    <cfRule type="expression" dxfId="4" priority="5" stopIfTrue="1">
      <formula>D12="P"</formula>
    </cfRule>
  </conditionalFormatting>
  <conditionalFormatting sqref="C14">
    <cfRule type="expression" dxfId="3" priority="4" stopIfTrue="1">
      <formula>D14="P"</formula>
    </cfRule>
  </conditionalFormatting>
  <conditionalFormatting sqref="C16">
    <cfRule type="expression" dxfId="2" priority="3" stopIfTrue="1">
      <formula>D16="P"</formula>
    </cfRule>
  </conditionalFormatting>
  <conditionalFormatting sqref="C18">
    <cfRule type="expression" dxfId="1" priority="2" stopIfTrue="1">
      <formula>D18="P"</formula>
    </cfRule>
  </conditionalFormatting>
  <conditionalFormatting sqref="D18">
    <cfRule type="cellIs" dxfId="0" priority="1" operator="equal">
      <formula>"P"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733A-94B4-354B-816A-98A5DFA58CBC}">
  <sheetPr codeName="Feuil2"/>
  <dimension ref="A1:S150"/>
  <sheetViews>
    <sheetView zoomScale="120" zoomScaleNormal="120" workbookViewId="0">
      <pane ySplit="1" topLeftCell="A2" activePane="bottomLeft" state="frozen"/>
      <selection pane="bottomLeft" activeCell="F7" sqref="F7"/>
    </sheetView>
  </sheetViews>
  <sheetFormatPr baseColWidth="10" defaultRowHeight="11"/>
  <cols>
    <col min="1" max="1" width="10.25" style="10" customWidth="1"/>
    <col min="2" max="2" width="22.5" style="14" customWidth="1"/>
    <col min="3" max="3" width="0.25" style="63" customWidth="1"/>
    <col min="4" max="4" width="15.25" style="55" customWidth="1"/>
    <col min="5" max="5" width="16.25" style="76" customWidth="1"/>
    <col min="6" max="6" width="54" style="55" customWidth="1"/>
    <col min="7" max="7" width="8.75" style="12" customWidth="1"/>
    <col min="8" max="8" width="14.5" style="13" customWidth="1"/>
    <col min="9" max="9" width="3.75" style="70" customWidth="1"/>
    <col min="10" max="10" width="14.5" style="40" customWidth="1"/>
    <col min="11" max="11" width="20.25" style="55" customWidth="1"/>
    <col min="12" max="12" width="9" style="12" customWidth="1"/>
    <col min="13" max="13" width="11.25" style="78" customWidth="1"/>
    <col min="14" max="14" width="3.75" style="73" customWidth="1"/>
    <col min="15" max="15" width="14" style="11" customWidth="1"/>
    <col min="16" max="16" width="16.75" style="81" customWidth="1"/>
    <col min="17" max="17" width="16.75" style="45" customWidth="1"/>
    <col min="18" max="19" width="14.5" style="10" customWidth="1"/>
    <col min="20" max="20" width="10.75" style="10" customWidth="1"/>
    <col min="21" max="16384" width="10.75" style="10"/>
  </cols>
  <sheetData>
    <row r="1" spans="1:19" s="41" customFormat="1" ht="42">
      <c r="B1" s="42" t="s">
        <v>10</v>
      </c>
      <c r="C1" s="41" t="s">
        <v>64</v>
      </c>
      <c r="D1" s="41" t="s">
        <v>57</v>
      </c>
      <c r="E1" s="75" t="s">
        <v>58</v>
      </c>
      <c r="F1" s="41" t="s">
        <v>6</v>
      </c>
      <c r="G1" s="75" t="s">
        <v>64</v>
      </c>
      <c r="H1" s="77" t="s">
        <v>7</v>
      </c>
      <c r="I1" s="71"/>
      <c r="J1" s="72" t="s">
        <v>10</v>
      </c>
      <c r="K1" s="41" t="s">
        <v>26</v>
      </c>
      <c r="L1" s="75" t="s">
        <v>91</v>
      </c>
      <c r="M1" s="77" t="s">
        <v>7</v>
      </c>
      <c r="N1" s="71"/>
      <c r="O1" s="43" t="s">
        <v>11</v>
      </c>
      <c r="P1" s="79" t="s">
        <v>7</v>
      </c>
      <c r="Q1" s="44" t="s">
        <v>70</v>
      </c>
      <c r="R1" s="41" t="s">
        <v>12</v>
      </c>
    </row>
    <row r="2" spans="1:19">
      <c r="A2" s="10">
        <v>2025</v>
      </c>
      <c r="B2" s="14">
        <v>46055</v>
      </c>
      <c r="C2" s="63">
        <f>IFERROR(_xlfn.XLOOKUP(D2,'BD Clients'!B:B,'BD Clients'!A:A),"")</f>
        <v>1</v>
      </c>
      <c r="D2" s="55" t="s">
        <v>65</v>
      </c>
      <c r="E2" s="76" t="str">
        <f>IF(D2="","",_xlfn.XLOOKUP(D2,'BD Clients'!B:B,'BD Clients'!C:C))</f>
        <v>DÖBELI</v>
      </c>
      <c r="F2" s="55" t="s">
        <v>21</v>
      </c>
      <c r="G2" s="12" t="str">
        <f>IF(F2="","",_xlfn.XLOOKUP(F2,BD_Prestation!B:B,BD_Prestation!A:A))</f>
        <v>P1</v>
      </c>
      <c r="H2" s="13" cm="1">
        <f t="array" aca="1" ref="H2" ca="1">IFERROR(_xlfn.XLOOKUP(1, (Historique_Prix!$A$2:$A$934 = G2) * (Historique_Prix!$C$2:$C$974 &lt;= B2) * (Historique_Prix!$D$2:$D$974 &gt;= B2), Historique_Prix!$E$2:$E$974),"")</f>
        <v>47</v>
      </c>
      <c r="K2" s="55" t="s">
        <v>27</v>
      </c>
      <c r="L2" s="12" t="str">
        <f>IF(K2="","",_xlfn.XLOOKUP(K2,BD_Prestation!F:F,BD_Prestation!E:E))</f>
        <v>S1</v>
      </c>
      <c r="M2" s="78">
        <f>IF(L2="","",_xlfn.XLOOKUP(L2,BD_Prestation!E:E,BD_Prestation!G:G))</f>
        <v>3</v>
      </c>
      <c r="P2" s="80">
        <f t="shared" ref="P2:P33" ca="1" si="0">IFERROR(SUM(H2,M2)-O2*SUM(H2,M2),"")</f>
        <v>50</v>
      </c>
      <c r="Q2" s="40">
        <f ca="1">IF(R2&lt;&gt;"",P2,"")</f>
        <v>50</v>
      </c>
      <c r="R2" s="10" t="s">
        <v>83</v>
      </c>
    </row>
    <row r="3" spans="1:19">
      <c r="A3" s="10">
        <v>2026</v>
      </c>
      <c r="B3" s="14">
        <v>46145</v>
      </c>
      <c r="C3" s="63">
        <f>IFERROR(_xlfn.XLOOKUP(D3,'BD Clients'!B:B,'BD Clients'!A:A),"")</f>
        <v>2</v>
      </c>
      <c r="D3" s="55" t="s">
        <v>71</v>
      </c>
      <c r="E3" s="76" t="str">
        <f>IF(D3="","",_xlfn.XLOOKUP(D3,'BD Clients'!B:B,'BD Clients'!C:C))</f>
        <v>DÖBELI</v>
      </c>
      <c r="F3" s="55" t="s">
        <v>42</v>
      </c>
      <c r="G3" s="12" t="str">
        <f>IF(F3="","",_xlfn.XLOOKUP(F3,BD_Prestation!B:B,BD_Prestation!A:A))</f>
        <v>P6</v>
      </c>
      <c r="H3" s="13" cm="1">
        <f t="array" aca="1" ref="H3" ca="1">IFERROR(_xlfn.XLOOKUP(1, (Historique_Prix!$A$2:$A$934 = G3) * (Historique_Prix!$C$2:$C$974 &lt;= B3) * (Historique_Prix!$D$2:$D$974 &gt;= B3), Historique_Prix!$E$2:$E$974),"")</f>
        <v>10</v>
      </c>
      <c r="L3" s="12" t="str">
        <f>IF(K3="","",_xlfn.XLOOKUP(K3,BD_Prestation!F:F,BD_Prestation!E:E))</f>
        <v/>
      </c>
      <c r="M3" s="78" t="str">
        <f>IF(L3="","",_xlfn.XLOOKUP(L3,BD_Prestation!E:E,BD_Prestation!G:G))</f>
        <v/>
      </c>
      <c r="O3" s="11">
        <v>0.5</v>
      </c>
      <c r="P3" s="80">
        <f t="shared" ca="1" si="0"/>
        <v>5</v>
      </c>
      <c r="Q3" s="40">
        <f t="shared" ref="Q3:Q66" ca="1" si="1">IF(R3&lt;&gt;"",P3,"")</f>
        <v>5</v>
      </c>
      <c r="R3" s="10" t="s">
        <v>83</v>
      </c>
    </row>
    <row r="4" spans="1:19">
      <c r="A4" s="10">
        <v>2026</v>
      </c>
      <c r="B4" s="14">
        <v>46175</v>
      </c>
      <c r="C4" s="63">
        <f>IFERROR(_xlfn.XLOOKUP(D4,'BD Clients'!B:B,'BD Clients'!A:A),"")</f>
        <v>4</v>
      </c>
      <c r="D4" s="55" t="s">
        <v>13</v>
      </c>
      <c r="E4" s="76" t="str">
        <f>IF(D4="","",_xlfn.XLOOKUP(D4,'BD Clients'!B:B,'BD Clients'!C:C))</f>
        <v>SARON</v>
      </c>
      <c r="F4" s="55" t="s">
        <v>42</v>
      </c>
      <c r="G4" s="12" t="str">
        <f>IF(F4="","",_xlfn.XLOOKUP(F4,BD_Prestation!B:B,BD_Prestation!A:A))</f>
        <v>P6</v>
      </c>
      <c r="H4" s="13" cm="1">
        <f t="array" aca="1" ref="H4" ca="1">IFERROR(_xlfn.XLOOKUP(1, (Historique_Prix!$A$2:$A$934 = G4) * (Historique_Prix!$C$2:$C$974 &lt;= B4) * (Historique_Prix!$D$2:$D$974 &gt;= B4), Historique_Prix!$E$2:$E$974),"")</f>
        <v>12</v>
      </c>
      <c r="L4" s="12" t="str">
        <f>IF(K4="","",_xlfn.XLOOKUP(K4,BD_Prestation!F:F,BD_Prestation!E:E))</f>
        <v/>
      </c>
      <c r="M4" s="78" t="str">
        <f>IF(L4="","",_xlfn.XLOOKUP(L4,BD_Prestation!E:E,BD_Prestation!G:G))</f>
        <v/>
      </c>
      <c r="P4" s="80">
        <f t="shared" ca="1" si="0"/>
        <v>12</v>
      </c>
      <c r="Q4" s="40">
        <f t="shared" ca="1" si="1"/>
        <v>12</v>
      </c>
      <c r="R4" s="10" t="s">
        <v>85</v>
      </c>
    </row>
    <row r="5" spans="1:19">
      <c r="A5" s="10">
        <v>2026</v>
      </c>
      <c r="B5" s="14">
        <v>46116</v>
      </c>
      <c r="C5" s="63">
        <f>IFERROR(_xlfn.XLOOKUP(D5,'BD Clients'!B:B,'BD Clients'!A:A),"")</f>
        <v>3</v>
      </c>
      <c r="D5" s="55" t="s">
        <v>80</v>
      </c>
      <c r="E5" s="76" t="str">
        <f>IF(D5="","",_xlfn.XLOOKUP(D5,'BD Clients'!B:B,'BD Clients'!C:C))</f>
        <v>xxx</v>
      </c>
      <c r="F5" s="55" t="s">
        <v>42</v>
      </c>
      <c r="G5" s="12" t="str">
        <f>IF(F5="","",_xlfn.XLOOKUP(F5,BD_Prestation!B:B,BD_Prestation!A:A))</f>
        <v>P6</v>
      </c>
      <c r="H5" s="13" cm="1">
        <f t="array" aca="1" ref="H5" ca="1">IFERROR(_xlfn.XLOOKUP(1, (Historique_Prix!$A$2:$A$934 = G5) * (Historique_Prix!$C$2:$C$974 &lt;= B5) * (Historique_Prix!$D$2:$D$974 &gt;= B5), Historique_Prix!$E$2:$E$974),"")</f>
        <v>10</v>
      </c>
      <c r="L5" s="12" t="str">
        <f>IF(K5="","",_xlfn.XLOOKUP(K5,BD_Prestation!F:F,BD_Prestation!E:E))</f>
        <v/>
      </c>
      <c r="M5" s="78" t="str">
        <f>IF(L5="","",_xlfn.XLOOKUP(L5,BD_Prestation!E:E,BD_Prestation!G:G))</f>
        <v/>
      </c>
      <c r="P5" s="80">
        <f t="shared" ca="1" si="0"/>
        <v>10</v>
      </c>
      <c r="Q5" s="40">
        <f t="shared" ca="1" si="1"/>
        <v>10</v>
      </c>
      <c r="R5" s="10" t="s">
        <v>84</v>
      </c>
    </row>
    <row r="6" spans="1:19">
      <c r="A6" s="10">
        <v>2026</v>
      </c>
      <c r="B6" s="14">
        <v>46147</v>
      </c>
      <c r="C6" s="63">
        <f>IFERROR(_xlfn.XLOOKUP(D6,'BD Clients'!B:B,'BD Clients'!A:A),"")</f>
        <v>2</v>
      </c>
      <c r="D6" s="55" t="s">
        <v>71</v>
      </c>
      <c r="E6" s="76" t="str">
        <f>IF(D6="","",_xlfn.XLOOKUP(D6,'BD Clients'!B:B,'BD Clients'!C:C))</f>
        <v>DÖBELI</v>
      </c>
      <c r="F6" s="55" t="s">
        <v>21</v>
      </c>
      <c r="G6" s="12" t="str">
        <f>IF(F6="","",_xlfn.XLOOKUP(F6,BD_Prestation!B:B,BD_Prestation!A:A))</f>
        <v>P1</v>
      </c>
      <c r="H6" s="13" cm="1">
        <f t="array" aca="1" ref="H6" ca="1">IFERROR(_xlfn.XLOOKUP(1, (Historique_Prix!$A$2:$A$934 = G6) * (Historique_Prix!$C$2:$C$974 &lt;= B6) * (Historique_Prix!$D$2:$D$974 &gt;= B6), Historique_Prix!$E$2:$E$974),"")</f>
        <v>47</v>
      </c>
      <c r="L6" s="12" t="str">
        <f>IF(K6="","",_xlfn.XLOOKUP(K6,BD_Prestation!F:F,BD_Prestation!E:E))</f>
        <v/>
      </c>
      <c r="M6" s="78" t="str">
        <f>IF(L6="","",_xlfn.XLOOKUP(L6,BD_Prestation!E:E,BD_Prestation!G:G))</f>
        <v/>
      </c>
      <c r="P6" s="80">
        <f t="shared" ca="1" si="0"/>
        <v>47</v>
      </c>
      <c r="Q6" s="40" t="str">
        <f t="shared" si="1"/>
        <v/>
      </c>
      <c r="S6" s="74" t="s">
        <v>94</v>
      </c>
    </row>
    <row r="7" spans="1:19">
      <c r="A7" s="10">
        <v>2026</v>
      </c>
      <c r="B7" s="14">
        <v>46176</v>
      </c>
      <c r="C7" s="63">
        <f>IFERROR(_xlfn.XLOOKUP(D7,'BD Clients'!B:B,'BD Clients'!A:A),"")</f>
        <v>4</v>
      </c>
      <c r="D7" s="55" t="s">
        <v>13</v>
      </c>
      <c r="E7" s="76" t="str">
        <f>IF(D7="","",_xlfn.XLOOKUP(D7,'BD Clients'!B:B,'BD Clients'!C:C))</f>
        <v>SARON</v>
      </c>
      <c r="F7" s="55" t="s">
        <v>21</v>
      </c>
      <c r="G7" s="12" t="str">
        <f>IF(F7="","",_xlfn.XLOOKUP(F7,BD_Prestation!B:B,BD_Prestation!A:A))</f>
        <v>P1</v>
      </c>
      <c r="H7" s="13" cm="1">
        <f t="array" aca="1" ref="H7" ca="1">IFERROR(_xlfn.XLOOKUP(1, (Historique_Prix!$A$2:$A$934 = G7) * (Historique_Prix!$C$2:$C$974 &lt;= B7) * (Historique_Prix!$D$2:$D$974 &gt;= B7), Historique_Prix!$E$2:$E$974),"")</f>
        <v>47</v>
      </c>
      <c r="K7" s="55" t="s">
        <v>31</v>
      </c>
      <c r="L7" s="12" t="str">
        <f>IF(K7="","",_xlfn.XLOOKUP(K7,BD_Prestation!F:F,BD_Prestation!E:E))</f>
        <v>S5</v>
      </c>
      <c r="M7" s="78">
        <f>IF(L7="","",_xlfn.XLOOKUP(L7,BD_Prestation!E:E,BD_Prestation!G:G))</f>
        <v>10</v>
      </c>
      <c r="O7" s="11">
        <v>0.1</v>
      </c>
      <c r="P7" s="80">
        <f t="shared" ca="1" si="0"/>
        <v>51.3</v>
      </c>
      <c r="Q7" s="40" t="str">
        <f t="shared" si="1"/>
        <v/>
      </c>
    </row>
    <row r="8" spans="1:19">
      <c r="A8" s="10">
        <v>2026</v>
      </c>
      <c r="B8" s="14">
        <v>46182</v>
      </c>
      <c r="C8" s="63" t="str">
        <f>IFERROR(_xlfn.XLOOKUP(D8,'BD Clients'!B:B,'BD Clients'!A:A),"")</f>
        <v/>
      </c>
      <c r="D8" s="55" t="s">
        <v>67</v>
      </c>
      <c r="E8" s="76" t="str">
        <f>IF(D8="","",_xlfn.XLOOKUP(D8,'BD Clients'!B:B,'BD Clients'!C:C))</f>
        <v/>
      </c>
      <c r="F8" s="55" t="s">
        <v>23</v>
      </c>
      <c r="G8" s="12" t="str">
        <f>IF(F8="","",_xlfn.XLOOKUP(F8,BD_Prestation!B:B,BD_Prestation!A:A))</f>
        <v>P2</v>
      </c>
      <c r="H8" s="13" cm="1">
        <f t="array" aca="1" ref="H8" ca="1">IFERROR(_xlfn.XLOOKUP(1, (Historique_Prix!$A$2:$A$934 = G8) * (Historique_Prix!$C$2:$C$974 &lt;= B8) * (Historique_Prix!$D$2:$D$974 &gt;= B8), Historique_Prix!$E$2:$E$974),"")</f>
        <v>53</v>
      </c>
      <c r="L8" s="12" t="str">
        <f>IF(K8="","",_xlfn.XLOOKUP(K8,BD_Prestation!F:F,BD_Prestation!E:E))</f>
        <v/>
      </c>
      <c r="M8" s="78" t="str">
        <f>IF(L8="","",_xlfn.XLOOKUP(L8,BD_Prestation!E:E,BD_Prestation!G:G))</f>
        <v/>
      </c>
      <c r="P8" s="80">
        <f t="shared" ca="1" si="0"/>
        <v>53</v>
      </c>
      <c r="Q8" s="40" t="str">
        <f t="shared" si="1"/>
        <v/>
      </c>
    </row>
    <row r="9" spans="1:19">
      <c r="A9" s="10">
        <v>2026</v>
      </c>
      <c r="C9" s="63" t="str">
        <f>IFERROR(_xlfn.XLOOKUP(D9,'BD Clients'!B:B,'BD Clients'!A:A),"")</f>
        <v/>
      </c>
      <c r="D9" s="55" t="s">
        <v>67</v>
      </c>
      <c r="E9" s="76" t="str">
        <f>IF(D9="","",_xlfn.XLOOKUP(D9,'BD Clients'!B:B,'BD Clients'!C:C))</f>
        <v/>
      </c>
      <c r="G9" s="12" t="str">
        <f>IF(F9="","",_xlfn.XLOOKUP(F9,BD_Prestation!B:B,BD_Prestation!A:A))</f>
        <v/>
      </c>
      <c r="H9" s="13" cm="1">
        <f t="array" aca="1" ref="H9" ca="1">IFERROR(_xlfn.XLOOKUP(1, (Historique_Prix!$A$2:$A$934 = G9) * (Historique_Prix!$C$2:$C$974 &lt;= B9) * (Historique_Prix!$D$2:$D$974 &gt;= B9), Historique_Prix!$E$2:$E$974),"")</f>
        <v>0</v>
      </c>
      <c r="L9" s="12" t="str">
        <f>IF(K9="","",_xlfn.XLOOKUP(K9,BD_Prestation!F:F,BD_Prestation!E:E))</f>
        <v/>
      </c>
      <c r="M9" s="78" t="str">
        <f>IF(L9="","",_xlfn.XLOOKUP(L9,BD_Prestation!E:E,BD_Prestation!G:G))</f>
        <v/>
      </c>
      <c r="P9" s="80">
        <f t="shared" ca="1" si="0"/>
        <v>0</v>
      </c>
      <c r="Q9" s="40" t="str">
        <f t="shared" si="1"/>
        <v/>
      </c>
    </row>
    <row r="10" spans="1:19">
      <c r="A10" s="10">
        <v>2026</v>
      </c>
      <c r="C10" s="63" t="str">
        <f>IFERROR(_xlfn.XLOOKUP(D10,'BD Clients'!B:B,'BD Clients'!A:A),"")</f>
        <v/>
      </c>
      <c r="D10" s="55" t="s">
        <v>67</v>
      </c>
      <c r="E10" s="76" t="str">
        <f>IF(D10="","",_xlfn.XLOOKUP(D10,'BD Clients'!B:B,'BD Clients'!C:C))</f>
        <v/>
      </c>
      <c r="G10" s="12" t="str">
        <f>IF(F10="","",_xlfn.XLOOKUP(F10,BD_Prestation!B:B,BD_Prestation!A:A))</f>
        <v/>
      </c>
      <c r="H10" s="13" cm="1">
        <f t="array" aca="1" ref="H10" ca="1">IFERROR(_xlfn.XLOOKUP(1, (Historique_Prix!$A$2:$A$934 = G10) * (Historique_Prix!$C$2:$C$974 &lt;= B10) * (Historique_Prix!$D$2:$D$974 &gt;= B10), Historique_Prix!$E$2:$E$974),"")</f>
        <v>0</v>
      </c>
      <c r="L10" s="12" t="str">
        <f>IF(K10="","",_xlfn.XLOOKUP(K10,BD_Prestation!F:F,BD_Prestation!E:E))</f>
        <v/>
      </c>
      <c r="M10" s="78" t="str">
        <f>IF(L10="","",_xlfn.XLOOKUP(L10,BD_Prestation!E:E,BD_Prestation!G:G))</f>
        <v/>
      </c>
      <c r="P10" s="80">
        <f t="shared" ca="1" si="0"/>
        <v>0</v>
      </c>
      <c r="Q10" s="40" t="str">
        <f t="shared" si="1"/>
        <v/>
      </c>
    </row>
    <row r="11" spans="1:19">
      <c r="A11" s="10">
        <v>2026</v>
      </c>
      <c r="C11" s="63" t="str">
        <f>IFERROR(_xlfn.XLOOKUP(D11,'BD Clients'!B:B,'BD Clients'!A:A),"")</f>
        <v/>
      </c>
      <c r="D11" s="55" t="s">
        <v>67</v>
      </c>
      <c r="E11" s="76" t="str">
        <f>IF(D11="","",_xlfn.XLOOKUP(D11,'BD Clients'!B:B,'BD Clients'!C:C))</f>
        <v/>
      </c>
      <c r="G11" s="12" t="str">
        <f>IF(F11="","",_xlfn.XLOOKUP(F11,BD_Prestation!B:B,BD_Prestation!A:A))</f>
        <v/>
      </c>
      <c r="H11" s="13" cm="1">
        <f t="array" aca="1" ref="H11" ca="1">IFERROR(_xlfn.XLOOKUP(1, (Historique_Prix!$A$2:$A$934 = G11) * (Historique_Prix!$C$2:$C$974 &lt;= B11) * (Historique_Prix!$D$2:$D$974 &gt;= B11), Historique_Prix!$E$2:$E$974),"")</f>
        <v>0</v>
      </c>
      <c r="L11" s="12" t="str">
        <f>IF(K11="","",_xlfn.XLOOKUP(K11,BD_Prestation!F:F,BD_Prestation!E:E))</f>
        <v/>
      </c>
      <c r="M11" s="78" t="str">
        <f>IF(L11="","",_xlfn.XLOOKUP(L11,BD_Prestation!E:E,BD_Prestation!G:G))</f>
        <v/>
      </c>
      <c r="P11" s="80">
        <f t="shared" ca="1" si="0"/>
        <v>0</v>
      </c>
      <c r="Q11" s="40" t="str">
        <f t="shared" si="1"/>
        <v/>
      </c>
    </row>
    <row r="12" spans="1:19">
      <c r="A12" s="10">
        <v>2026</v>
      </c>
      <c r="C12" s="63" t="str">
        <f>IFERROR(_xlfn.XLOOKUP(D12,'BD Clients'!B:B,'BD Clients'!A:A),"")</f>
        <v/>
      </c>
      <c r="D12" s="55" t="s">
        <v>67</v>
      </c>
      <c r="E12" s="76" t="str">
        <f>IF(D12="","",_xlfn.XLOOKUP(D12,'BD Clients'!B:B,'BD Clients'!C:C))</f>
        <v/>
      </c>
      <c r="G12" s="12" t="str">
        <f>IF(F12="","",_xlfn.XLOOKUP(F12,BD_Prestation!B:B,BD_Prestation!A:A))</f>
        <v/>
      </c>
      <c r="H12" s="13" cm="1">
        <f t="array" aca="1" ref="H12" ca="1">IFERROR(_xlfn.XLOOKUP(1, (Historique_Prix!$A$2:$A$934 = G12) * (Historique_Prix!$C$2:$C$974 &lt;= B12) * (Historique_Prix!$D$2:$D$974 &gt;= B12), Historique_Prix!$E$2:$E$974),"")</f>
        <v>0</v>
      </c>
      <c r="L12" s="12" t="str">
        <f>IF(K12="","",_xlfn.XLOOKUP(K12,BD_Prestation!F:F,BD_Prestation!E:E))</f>
        <v/>
      </c>
      <c r="M12" s="78" t="str">
        <f>IF(L12="","",_xlfn.XLOOKUP(L12,BD_Prestation!E:E,BD_Prestation!G:G))</f>
        <v/>
      </c>
      <c r="P12" s="80">
        <f t="shared" ca="1" si="0"/>
        <v>0</v>
      </c>
      <c r="Q12" s="40" t="str">
        <f t="shared" si="1"/>
        <v/>
      </c>
    </row>
    <row r="13" spans="1:19">
      <c r="A13" s="10">
        <v>2026</v>
      </c>
      <c r="C13" s="63" t="str">
        <f>IFERROR(_xlfn.XLOOKUP(D13,'BD Clients'!B:B,'BD Clients'!A:A),"")</f>
        <v/>
      </c>
      <c r="D13" s="55" t="s">
        <v>67</v>
      </c>
      <c r="E13" s="76" t="str">
        <f>IF(D13="","",_xlfn.XLOOKUP(D13,'BD Clients'!B:B,'BD Clients'!C:C))</f>
        <v/>
      </c>
      <c r="G13" s="12" t="str">
        <f>IF(F13="","",_xlfn.XLOOKUP(F13,BD_Prestation!B:B,BD_Prestation!A:A))</f>
        <v/>
      </c>
      <c r="H13" s="13" cm="1">
        <f t="array" aca="1" ref="H13" ca="1">IFERROR(_xlfn.XLOOKUP(1, (Historique_Prix!$A$2:$A$934 = G13) * (Historique_Prix!$C$2:$C$974 &lt;= B13) * (Historique_Prix!$D$2:$D$974 &gt;= B13), Historique_Prix!$E$2:$E$974),"")</f>
        <v>0</v>
      </c>
      <c r="L13" s="12" t="str">
        <f>IF(K13="","",_xlfn.XLOOKUP(K13,BD_Prestation!F:F,BD_Prestation!E:E))</f>
        <v/>
      </c>
      <c r="M13" s="78" t="str">
        <f>IF(L13="","",_xlfn.XLOOKUP(L13,BD_Prestation!E:E,BD_Prestation!G:G))</f>
        <v/>
      </c>
      <c r="P13" s="80">
        <f t="shared" ca="1" si="0"/>
        <v>0</v>
      </c>
      <c r="Q13" s="40" t="str">
        <f t="shared" si="1"/>
        <v/>
      </c>
    </row>
    <row r="14" spans="1:19">
      <c r="A14" s="10">
        <v>2026</v>
      </c>
      <c r="C14" s="63" t="str">
        <f>IFERROR(_xlfn.XLOOKUP(D14,'BD Clients'!B:B,'BD Clients'!A:A),"")</f>
        <v/>
      </c>
      <c r="D14" s="55" t="s">
        <v>67</v>
      </c>
      <c r="E14" s="76" t="str">
        <f>IF(D14="","",_xlfn.XLOOKUP(D14,'BD Clients'!B:B,'BD Clients'!C:C))</f>
        <v/>
      </c>
      <c r="G14" s="12" t="str">
        <f>IF(F14="","",_xlfn.XLOOKUP(F14,BD_Prestation!B:B,BD_Prestation!A:A))</f>
        <v/>
      </c>
      <c r="H14" s="13" cm="1">
        <f t="array" aca="1" ref="H14" ca="1">IFERROR(_xlfn.XLOOKUP(1, (Historique_Prix!$A$2:$A$934 = G14) * (Historique_Prix!$C$2:$C$974 &lt;= B14) * (Historique_Prix!$D$2:$D$974 &gt;= B14), Historique_Prix!$E$2:$E$974),"")</f>
        <v>0</v>
      </c>
      <c r="L14" s="12" t="str">
        <f>IF(K14="","",_xlfn.XLOOKUP(K14,BD_Prestation!F:F,BD_Prestation!E:E))</f>
        <v/>
      </c>
      <c r="M14" s="78" t="str">
        <f>IF(L14="","",_xlfn.XLOOKUP(L14,BD_Prestation!E:E,BD_Prestation!G:G))</f>
        <v/>
      </c>
      <c r="P14" s="80">
        <f t="shared" ca="1" si="0"/>
        <v>0</v>
      </c>
      <c r="Q14" s="40" t="str">
        <f t="shared" si="1"/>
        <v/>
      </c>
    </row>
    <row r="15" spans="1:19">
      <c r="A15" s="10">
        <v>2026</v>
      </c>
      <c r="C15" s="63" t="str">
        <f>IFERROR(_xlfn.XLOOKUP(D15,'BD Clients'!B:B,'BD Clients'!A:A),"")</f>
        <v/>
      </c>
      <c r="D15" s="55" t="s">
        <v>67</v>
      </c>
      <c r="E15" s="76" t="str">
        <f>IF(D15="","",_xlfn.XLOOKUP(D15,'BD Clients'!B:B,'BD Clients'!C:C))</f>
        <v/>
      </c>
      <c r="G15" s="12" t="str">
        <f>IF(F15="","",_xlfn.XLOOKUP(F15,BD_Prestation!B:B,BD_Prestation!A:A))</f>
        <v/>
      </c>
      <c r="H15" s="13" cm="1">
        <f t="array" aca="1" ref="H15" ca="1">IFERROR(_xlfn.XLOOKUP(1, (Historique_Prix!$A$2:$A$934 = G15) * (Historique_Prix!$C$2:$C$974 &lt;= B15) * (Historique_Prix!$D$2:$D$974 &gt;= B15), Historique_Prix!$E$2:$E$974),"")</f>
        <v>0</v>
      </c>
      <c r="L15" s="12" t="str">
        <f>IF(K15="","",_xlfn.XLOOKUP(K15,BD_Prestation!F:F,BD_Prestation!E:E))</f>
        <v/>
      </c>
      <c r="M15" s="78" t="str">
        <f>IF(L15="","",_xlfn.XLOOKUP(L15,BD_Prestation!E:E,BD_Prestation!G:G))</f>
        <v/>
      </c>
      <c r="P15" s="80">
        <f t="shared" ca="1" si="0"/>
        <v>0</v>
      </c>
      <c r="Q15" s="40" t="str">
        <f t="shared" si="1"/>
        <v/>
      </c>
    </row>
    <row r="16" spans="1:19">
      <c r="A16" s="10">
        <v>2026</v>
      </c>
      <c r="C16" s="63" t="str">
        <f>IFERROR(_xlfn.XLOOKUP(D16,'BD Clients'!B:B,'BD Clients'!A:A),"")</f>
        <v/>
      </c>
      <c r="D16" s="55" t="s">
        <v>67</v>
      </c>
      <c r="E16" s="76" t="str">
        <f>IF(D16="","",_xlfn.XLOOKUP(D16,'BD Clients'!B:B,'BD Clients'!C:C))</f>
        <v/>
      </c>
      <c r="G16" s="12" t="str">
        <f>IF(F16="","",_xlfn.XLOOKUP(F16,BD_Prestation!B:B,BD_Prestation!A:A))</f>
        <v/>
      </c>
      <c r="H16" s="13" cm="1">
        <f t="array" aca="1" ref="H16" ca="1">IFERROR(_xlfn.XLOOKUP(1, (Historique_Prix!$A$2:$A$934 = G16) * (Historique_Prix!$C$2:$C$974 &lt;= B16) * (Historique_Prix!$D$2:$D$974 &gt;= B16), Historique_Prix!$E$2:$E$974),"")</f>
        <v>0</v>
      </c>
      <c r="L16" s="12" t="str">
        <f>IF(K16="","",_xlfn.XLOOKUP(K16,BD_Prestation!F:F,BD_Prestation!E:E))</f>
        <v/>
      </c>
      <c r="M16" s="78" t="str">
        <f>IF(L16="","",_xlfn.XLOOKUP(L16,BD_Prestation!E:E,BD_Prestation!G:G))</f>
        <v/>
      </c>
      <c r="P16" s="80">
        <f t="shared" ca="1" si="0"/>
        <v>0</v>
      </c>
      <c r="Q16" s="40" t="str">
        <f t="shared" si="1"/>
        <v/>
      </c>
    </row>
    <row r="17" spans="1:17">
      <c r="A17" s="10">
        <v>2026</v>
      </c>
      <c r="C17" s="63" t="str">
        <f>IFERROR(_xlfn.XLOOKUP(D17,'BD Clients'!B:B,'BD Clients'!A:A),"")</f>
        <v/>
      </c>
      <c r="D17" s="55" t="s">
        <v>67</v>
      </c>
      <c r="E17" s="76" t="str">
        <f>IF(D17="","",_xlfn.XLOOKUP(D17,'BD Clients'!B:B,'BD Clients'!C:C))</f>
        <v/>
      </c>
      <c r="G17" s="12" t="str">
        <f>IF(F17="","",_xlfn.XLOOKUP(F17,BD_Prestation!B:B,BD_Prestation!A:A))</f>
        <v/>
      </c>
      <c r="H17" s="13" cm="1">
        <f t="array" aca="1" ref="H17" ca="1">IFERROR(_xlfn.XLOOKUP(1, (Historique_Prix!$A$2:$A$934 = G17) * (Historique_Prix!$C$2:$C$974 &lt;= B17) * (Historique_Prix!$D$2:$D$974 &gt;= B17), Historique_Prix!$E$2:$E$974),"")</f>
        <v>0</v>
      </c>
      <c r="L17" s="12" t="str">
        <f>IF(K17="","",_xlfn.XLOOKUP(K17,BD_Prestation!F:F,BD_Prestation!E:E))</f>
        <v/>
      </c>
      <c r="M17" s="78" t="str">
        <f>IF(L17="","",_xlfn.XLOOKUP(L17,BD_Prestation!E:E,BD_Prestation!G:G))</f>
        <v/>
      </c>
      <c r="P17" s="80">
        <f t="shared" ca="1" si="0"/>
        <v>0</v>
      </c>
      <c r="Q17" s="40" t="str">
        <f t="shared" si="1"/>
        <v/>
      </c>
    </row>
    <row r="18" spans="1:17">
      <c r="A18" s="10">
        <v>2026</v>
      </c>
      <c r="C18" s="63" t="str">
        <f>IFERROR(_xlfn.XLOOKUP(D18,'BD Clients'!B:B,'BD Clients'!A:A),"")</f>
        <v/>
      </c>
      <c r="D18" s="55" t="s">
        <v>67</v>
      </c>
      <c r="E18" s="76" t="str">
        <f>IF(D18="","",_xlfn.XLOOKUP(D18,'BD Clients'!B:B,'BD Clients'!C:C))</f>
        <v/>
      </c>
      <c r="G18" s="12" t="str">
        <f>IF(F18="","",_xlfn.XLOOKUP(F18,BD_Prestation!B:B,BD_Prestation!A:A))</f>
        <v/>
      </c>
      <c r="H18" s="13" cm="1">
        <f t="array" aca="1" ref="H18" ca="1">IFERROR(_xlfn.XLOOKUP(1, (Historique_Prix!$A$2:$A$934 = G18) * (Historique_Prix!$C$2:$C$974 &lt;= B18) * (Historique_Prix!$D$2:$D$974 &gt;= B18), Historique_Prix!$E$2:$E$974),"")</f>
        <v>0</v>
      </c>
      <c r="L18" s="12" t="str">
        <f>IF(K18="","",_xlfn.XLOOKUP(K18,BD_Prestation!F:F,BD_Prestation!E:E))</f>
        <v/>
      </c>
      <c r="M18" s="78" t="str">
        <f>IF(L18="","",_xlfn.XLOOKUP(L18,BD_Prestation!E:E,BD_Prestation!G:G))</f>
        <v/>
      </c>
      <c r="P18" s="80">
        <f t="shared" ca="1" si="0"/>
        <v>0</v>
      </c>
      <c r="Q18" s="40" t="str">
        <f t="shared" si="1"/>
        <v/>
      </c>
    </row>
    <row r="19" spans="1:17">
      <c r="A19" s="10">
        <v>2026</v>
      </c>
      <c r="C19" s="63" t="str">
        <f>IFERROR(_xlfn.XLOOKUP(D19,'BD Clients'!B:B,'BD Clients'!A:A),"")</f>
        <v/>
      </c>
      <c r="D19" s="55" t="s">
        <v>67</v>
      </c>
      <c r="E19" s="76" t="str">
        <f>IF(D19="","",_xlfn.XLOOKUP(D19,'BD Clients'!B:B,'BD Clients'!C:C))</f>
        <v/>
      </c>
      <c r="G19" s="12" t="str">
        <f>IF(F19="","",_xlfn.XLOOKUP(F19,BD_Prestation!B:B,BD_Prestation!A:A))</f>
        <v/>
      </c>
      <c r="H19" s="13" cm="1">
        <f t="array" aca="1" ref="H19" ca="1">IFERROR(_xlfn.XLOOKUP(1, (Historique_Prix!$A$2:$A$934 = G19) * (Historique_Prix!$C$2:$C$974 &lt;= B19) * (Historique_Prix!$D$2:$D$974 &gt;= B19), Historique_Prix!$E$2:$E$974),"")</f>
        <v>0</v>
      </c>
      <c r="L19" s="12" t="str">
        <f>IF(K19="","",_xlfn.XLOOKUP(K19,BD_Prestation!F:F,BD_Prestation!E:E))</f>
        <v/>
      </c>
      <c r="M19" s="78" t="str">
        <f>IF(L19="","",_xlfn.XLOOKUP(L19,BD_Prestation!E:E,BD_Prestation!G:G))</f>
        <v/>
      </c>
      <c r="P19" s="80">
        <f t="shared" ca="1" si="0"/>
        <v>0</v>
      </c>
      <c r="Q19" s="40" t="str">
        <f t="shared" si="1"/>
        <v/>
      </c>
    </row>
    <row r="20" spans="1:17">
      <c r="A20" s="10">
        <v>2026</v>
      </c>
      <c r="C20" s="63" t="str">
        <f>IFERROR(_xlfn.XLOOKUP(D20,'BD Clients'!B:B,'BD Clients'!A:A),"")</f>
        <v/>
      </c>
      <c r="D20" s="55" t="s">
        <v>67</v>
      </c>
      <c r="E20" s="76" t="str">
        <f>IF(D20="","",_xlfn.XLOOKUP(D20,'BD Clients'!B:B,'BD Clients'!C:C))</f>
        <v/>
      </c>
      <c r="G20" s="12" t="str">
        <f>IF(F20="","",_xlfn.XLOOKUP(F20,BD_Prestation!B:B,BD_Prestation!A:A))</f>
        <v/>
      </c>
      <c r="H20" s="13" cm="1">
        <f t="array" aca="1" ref="H20" ca="1">IFERROR(_xlfn.XLOOKUP(1, (Historique_Prix!$A$2:$A$934 = G20) * (Historique_Prix!$C$2:$C$974 &lt;= B20) * (Historique_Prix!$D$2:$D$974 &gt;= B20), Historique_Prix!$E$2:$E$974),"")</f>
        <v>0</v>
      </c>
      <c r="L20" s="12" t="str">
        <f>IF(K20="","",_xlfn.XLOOKUP(K20,BD_Prestation!F:F,BD_Prestation!E:E))</f>
        <v/>
      </c>
      <c r="M20" s="78" t="str">
        <f>IF(L20="","",_xlfn.XLOOKUP(L20,BD_Prestation!E:E,BD_Prestation!G:G))</f>
        <v/>
      </c>
      <c r="P20" s="80">
        <f t="shared" ca="1" si="0"/>
        <v>0</v>
      </c>
      <c r="Q20" s="40" t="str">
        <f t="shared" si="1"/>
        <v/>
      </c>
    </row>
    <row r="21" spans="1:17">
      <c r="A21" s="10">
        <v>2026</v>
      </c>
      <c r="C21" s="63" t="str">
        <f>IFERROR(_xlfn.XLOOKUP(D21,'BD Clients'!B:B,'BD Clients'!A:A),"")</f>
        <v/>
      </c>
      <c r="D21" s="55" t="s">
        <v>67</v>
      </c>
      <c r="E21" s="76" t="str">
        <f>IF(D21="","",_xlfn.XLOOKUP(D21,'BD Clients'!B:B,'BD Clients'!C:C))</f>
        <v/>
      </c>
      <c r="G21" s="12" t="str">
        <f>IF(F21="","",_xlfn.XLOOKUP(F21,BD_Prestation!B:B,BD_Prestation!A:A))</f>
        <v/>
      </c>
      <c r="H21" s="13" cm="1">
        <f t="array" aca="1" ref="H21" ca="1">IFERROR(_xlfn.XLOOKUP(1, (Historique_Prix!$A$2:$A$934 = G21) * (Historique_Prix!$C$2:$C$974 &lt;= B21) * (Historique_Prix!$D$2:$D$974 &gt;= B21), Historique_Prix!$E$2:$E$974),"")</f>
        <v>0</v>
      </c>
      <c r="L21" s="12" t="str">
        <f>IF(K21="","",_xlfn.XLOOKUP(K21,BD_Prestation!F:F,BD_Prestation!E:E))</f>
        <v/>
      </c>
      <c r="M21" s="78" t="str">
        <f>IF(L21="","",_xlfn.XLOOKUP(L21,BD_Prestation!E:E,BD_Prestation!G:G))</f>
        <v/>
      </c>
      <c r="P21" s="80">
        <f t="shared" ca="1" si="0"/>
        <v>0</v>
      </c>
      <c r="Q21" s="40" t="str">
        <f t="shared" si="1"/>
        <v/>
      </c>
    </row>
    <row r="22" spans="1:17">
      <c r="A22" s="10">
        <v>2026</v>
      </c>
      <c r="C22" s="63" t="str">
        <f>IFERROR(_xlfn.XLOOKUP(D22,'BD Clients'!B:B,'BD Clients'!A:A),"")</f>
        <v/>
      </c>
      <c r="D22" s="55" t="s">
        <v>67</v>
      </c>
      <c r="E22" s="76" t="str">
        <f>IF(D22="","",_xlfn.XLOOKUP(D22,'BD Clients'!B:B,'BD Clients'!C:C))</f>
        <v/>
      </c>
      <c r="G22" s="12" t="str">
        <f>IF(F22="","",_xlfn.XLOOKUP(F22,BD_Prestation!B:B,BD_Prestation!A:A))</f>
        <v/>
      </c>
      <c r="H22" s="13" cm="1">
        <f t="array" aca="1" ref="H22" ca="1">IFERROR(_xlfn.XLOOKUP(1, (Historique_Prix!$A$2:$A$934 = G22) * (Historique_Prix!$C$2:$C$974 &lt;= B22) * (Historique_Prix!$D$2:$D$974 &gt;= B22), Historique_Prix!$E$2:$E$974),"")</f>
        <v>0</v>
      </c>
      <c r="L22" s="12" t="str">
        <f>IF(K22="","",_xlfn.XLOOKUP(K22,BD_Prestation!F:F,BD_Prestation!E:E))</f>
        <v/>
      </c>
      <c r="M22" s="78" t="str">
        <f>IF(L22="","",_xlfn.XLOOKUP(L22,BD_Prestation!E:E,BD_Prestation!G:G))</f>
        <v/>
      </c>
      <c r="P22" s="80">
        <f t="shared" ca="1" si="0"/>
        <v>0</v>
      </c>
      <c r="Q22" s="40" t="str">
        <f t="shared" si="1"/>
        <v/>
      </c>
    </row>
    <row r="23" spans="1:17">
      <c r="A23" s="10">
        <v>2026</v>
      </c>
      <c r="C23" s="63" t="str">
        <f>IFERROR(_xlfn.XLOOKUP(D23,'BD Clients'!B:B,'BD Clients'!A:A),"")</f>
        <v/>
      </c>
      <c r="D23" s="55" t="s">
        <v>67</v>
      </c>
      <c r="E23" s="76" t="str">
        <f>IF(D23="","",_xlfn.XLOOKUP(D23,'BD Clients'!B:B,'BD Clients'!C:C))</f>
        <v/>
      </c>
      <c r="G23" s="12" t="str">
        <f>IF(F23="","",_xlfn.XLOOKUP(F23,BD_Prestation!B:B,BD_Prestation!A:A))</f>
        <v/>
      </c>
      <c r="H23" s="13" cm="1">
        <f t="array" aca="1" ref="H23" ca="1">IFERROR(_xlfn.XLOOKUP(1, (Historique_Prix!$A$2:$A$934 = G23) * (Historique_Prix!$C$2:$C$974 &lt;= B23) * (Historique_Prix!$D$2:$D$974 &gt;= B23), Historique_Prix!$E$2:$E$974),"")</f>
        <v>0</v>
      </c>
      <c r="L23" s="12" t="str">
        <f>IF(K23="","",_xlfn.XLOOKUP(K23,BD_Prestation!F:F,BD_Prestation!E:E))</f>
        <v/>
      </c>
      <c r="M23" s="78" t="str">
        <f>IF(L23="","",_xlfn.XLOOKUP(L23,BD_Prestation!E:E,BD_Prestation!G:G))</f>
        <v/>
      </c>
      <c r="P23" s="80">
        <f t="shared" ca="1" si="0"/>
        <v>0</v>
      </c>
      <c r="Q23" s="40" t="str">
        <f t="shared" si="1"/>
        <v/>
      </c>
    </row>
    <row r="24" spans="1:17">
      <c r="A24" s="10">
        <v>2026</v>
      </c>
      <c r="C24" s="63" t="str">
        <f>IFERROR(_xlfn.XLOOKUP(D24,'BD Clients'!B:B,'BD Clients'!A:A),"")</f>
        <v/>
      </c>
      <c r="D24" s="55" t="s">
        <v>67</v>
      </c>
      <c r="E24" s="76" t="str">
        <f>IF(D24="","",_xlfn.XLOOKUP(D24,'BD Clients'!B:B,'BD Clients'!C:C))</f>
        <v/>
      </c>
      <c r="G24" s="12" t="str">
        <f>IF(F24="","",_xlfn.XLOOKUP(F24,BD_Prestation!B:B,BD_Prestation!A:A))</f>
        <v/>
      </c>
      <c r="H24" s="13" cm="1">
        <f t="array" aca="1" ref="H24" ca="1">IFERROR(_xlfn.XLOOKUP(1, (Historique_Prix!$A$2:$A$934 = G24) * (Historique_Prix!$C$2:$C$974 &lt;= B24) * (Historique_Prix!$D$2:$D$974 &gt;= B24), Historique_Prix!$E$2:$E$974),"")</f>
        <v>0</v>
      </c>
      <c r="L24" s="12" t="str">
        <f>IF(K24="","",_xlfn.XLOOKUP(K24,BD_Prestation!F:F,BD_Prestation!E:E))</f>
        <v/>
      </c>
      <c r="M24" s="78" t="str">
        <f>IF(L24="","",_xlfn.XLOOKUP(L24,BD_Prestation!E:E,BD_Prestation!G:G))</f>
        <v/>
      </c>
      <c r="P24" s="80">
        <f t="shared" ca="1" si="0"/>
        <v>0</v>
      </c>
      <c r="Q24" s="40" t="str">
        <f t="shared" si="1"/>
        <v/>
      </c>
    </row>
    <row r="25" spans="1:17">
      <c r="A25" s="10">
        <v>2026</v>
      </c>
      <c r="C25" s="63" t="str">
        <f>IFERROR(_xlfn.XLOOKUP(D25,'BD Clients'!B:B,'BD Clients'!A:A),"")</f>
        <v/>
      </c>
      <c r="D25" s="55" t="s">
        <v>67</v>
      </c>
      <c r="E25" s="76" t="str">
        <f>IF(D25="","",_xlfn.XLOOKUP(D25,'BD Clients'!B:B,'BD Clients'!C:C))</f>
        <v/>
      </c>
      <c r="G25" s="12" t="str">
        <f>IF(F25="","",_xlfn.XLOOKUP(F25,BD_Prestation!B:B,BD_Prestation!A:A))</f>
        <v/>
      </c>
      <c r="H25" s="13" cm="1">
        <f t="array" aca="1" ref="H25" ca="1">IFERROR(_xlfn.XLOOKUP(1, (Historique_Prix!$A$2:$A$934 = G25) * (Historique_Prix!$C$2:$C$974 &lt;= B25) * (Historique_Prix!$D$2:$D$974 &gt;= B25), Historique_Prix!$E$2:$E$974),"")</f>
        <v>0</v>
      </c>
      <c r="L25" s="12" t="str">
        <f>IF(K25="","",_xlfn.XLOOKUP(K25,BD_Prestation!F:F,BD_Prestation!E:E))</f>
        <v/>
      </c>
      <c r="M25" s="78" t="str">
        <f>IF(L25="","",_xlfn.XLOOKUP(L25,BD_Prestation!E:E,BD_Prestation!G:G))</f>
        <v/>
      </c>
      <c r="P25" s="80">
        <f t="shared" ca="1" si="0"/>
        <v>0</v>
      </c>
      <c r="Q25" s="40" t="str">
        <f t="shared" si="1"/>
        <v/>
      </c>
    </row>
    <row r="26" spans="1:17">
      <c r="A26" s="10" t="str">
        <f t="shared" ref="A26:A57" si="2">IF(B26="","",B26)</f>
        <v/>
      </c>
      <c r="C26" s="63" t="str">
        <f>IFERROR(_xlfn.XLOOKUP(D26,'BD Clients'!B:B,'BD Clients'!A:A),"")</f>
        <v/>
      </c>
      <c r="D26" s="55" t="s">
        <v>67</v>
      </c>
      <c r="E26" s="76" t="str">
        <f>IF(D26="","",_xlfn.XLOOKUP(D26,'BD Clients'!B:B,'BD Clients'!C:C))</f>
        <v/>
      </c>
      <c r="G26" s="12" t="str">
        <f>IF(F26="","",_xlfn.XLOOKUP(F26,BD_Prestation!B:B,BD_Prestation!A:A))</f>
        <v/>
      </c>
      <c r="H26" s="13" cm="1">
        <f t="array" aca="1" ref="H26" ca="1">IFERROR(_xlfn.XLOOKUP(1, (Historique_Prix!$A$2:$A$934 = G26) * (Historique_Prix!$C$2:$C$974 &lt;= B26) * (Historique_Prix!$D$2:$D$974 &gt;= B26), Historique_Prix!$E$2:$E$974),"")</f>
        <v>0</v>
      </c>
      <c r="L26" s="12" t="str">
        <f>IF(K26="","",_xlfn.XLOOKUP(K26,BD_Prestation!F:F,BD_Prestation!E:E))</f>
        <v/>
      </c>
      <c r="M26" s="78" t="str">
        <f>IF(L26="","",_xlfn.XLOOKUP(L26,BD_Prestation!E:E,BD_Prestation!G:G))</f>
        <v/>
      </c>
      <c r="P26" s="80">
        <f t="shared" ca="1" si="0"/>
        <v>0</v>
      </c>
      <c r="Q26" s="40" t="str">
        <f t="shared" si="1"/>
        <v/>
      </c>
    </row>
    <row r="27" spans="1:17">
      <c r="A27" s="10" t="str">
        <f t="shared" si="2"/>
        <v/>
      </c>
      <c r="C27" s="63" t="str">
        <f>IFERROR(_xlfn.XLOOKUP(D27,'BD Clients'!B:B,'BD Clients'!A:A),"")</f>
        <v/>
      </c>
      <c r="D27" s="55" t="s">
        <v>67</v>
      </c>
      <c r="E27" s="76" t="str">
        <f>IF(D27="","",_xlfn.XLOOKUP(D27,'BD Clients'!B:B,'BD Clients'!C:C))</f>
        <v/>
      </c>
      <c r="G27" s="12" t="str">
        <f>IF(F27="","",_xlfn.XLOOKUP(F27,BD_Prestation!B:B,BD_Prestation!A:A))</f>
        <v/>
      </c>
      <c r="H27" s="13" cm="1">
        <f t="array" aca="1" ref="H27" ca="1">IFERROR(_xlfn.XLOOKUP(1, (Historique_Prix!$A$2:$A$934 = G27) * (Historique_Prix!$C$2:$C$974 &lt;= B27) * (Historique_Prix!$D$2:$D$974 &gt;= B27), Historique_Prix!$E$2:$E$974),"")</f>
        <v>0</v>
      </c>
      <c r="L27" s="12" t="str">
        <f>IF(K27="","",_xlfn.XLOOKUP(K27,BD_Prestation!F:F,BD_Prestation!E:E))</f>
        <v/>
      </c>
      <c r="M27" s="78" t="str">
        <f>IF(L27="","",_xlfn.XLOOKUP(L27,BD_Prestation!E:E,BD_Prestation!G:G))</f>
        <v/>
      </c>
      <c r="P27" s="80">
        <f t="shared" ca="1" si="0"/>
        <v>0</v>
      </c>
      <c r="Q27" s="40" t="str">
        <f t="shared" si="1"/>
        <v/>
      </c>
    </row>
    <row r="28" spans="1:17">
      <c r="A28" s="10" t="str">
        <f t="shared" si="2"/>
        <v/>
      </c>
      <c r="C28" s="63" t="str">
        <f>IFERROR(_xlfn.XLOOKUP(D28,'BD Clients'!B:B,'BD Clients'!A:A),"")</f>
        <v/>
      </c>
      <c r="D28" s="55" t="s">
        <v>67</v>
      </c>
      <c r="E28" s="76" t="str">
        <f>IF(D28="","",_xlfn.XLOOKUP(D28,'BD Clients'!B:B,'BD Clients'!C:C))</f>
        <v/>
      </c>
      <c r="G28" s="12" t="str">
        <f>IF(F28="","",_xlfn.XLOOKUP(F28,BD_Prestation!B:B,BD_Prestation!A:A))</f>
        <v/>
      </c>
      <c r="H28" s="13" cm="1">
        <f t="array" aca="1" ref="H28" ca="1">IFERROR(_xlfn.XLOOKUP(1, (Historique_Prix!$A$2:$A$934 = G28) * (Historique_Prix!$C$2:$C$974 &lt;= B28) * (Historique_Prix!$D$2:$D$974 &gt;= B28), Historique_Prix!$E$2:$E$974),"")</f>
        <v>0</v>
      </c>
      <c r="L28" s="12" t="str">
        <f>IF(K28="","",_xlfn.XLOOKUP(K28,BD_Prestation!F:F,BD_Prestation!E:E))</f>
        <v/>
      </c>
      <c r="M28" s="78" t="str">
        <f>IF(L28="","",_xlfn.XLOOKUP(L28,BD_Prestation!E:E,BD_Prestation!G:G))</f>
        <v/>
      </c>
      <c r="P28" s="80">
        <f t="shared" ca="1" si="0"/>
        <v>0</v>
      </c>
      <c r="Q28" s="40" t="str">
        <f t="shared" si="1"/>
        <v/>
      </c>
    </row>
    <row r="29" spans="1:17">
      <c r="A29" s="10" t="str">
        <f t="shared" si="2"/>
        <v/>
      </c>
      <c r="C29" s="63" t="str">
        <f>IFERROR(_xlfn.XLOOKUP(D29,'BD Clients'!B:B,'BD Clients'!A:A),"")</f>
        <v/>
      </c>
      <c r="D29" s="55" t="s">
        <v>67</v>
      </c>
      <c r="E29" s="76" t="str">
        <f>IF(D29="","",_xlfn.XLOOKUP(D29,'BD Clients'!B:B,'BD Clients'!C:C))</f>
        <v/>
      </c>
      <c r="G29" s="12" t="str">
        <f>IF(F29="","",_xlfn.XLOOKUP(F29,BD_Prestation!B:B,BD_Prestation!A:A))</f>
        <v/>
      </c>
      <c r="H29" s="13" cm="1">
        <f t="array" aca="1" ref="H29" ca="1">IFERROR(_xlfn.XLOOKUP(1, (Historique_Prix!$A$2:$A$934 = G29) * (Historique_Prix!$C$2:$C$974 &lt;= B29) * (Historique_Prix!$D$2:$D$974 &gt;= B29), Historique_Prix!$E$2:$E$974),"")</f>
        <v>0</v>
      </c>
      <c r="L29" s="12" t="str">
        <f>IF(K29="","",_xlfn.XLOOKUP(K29,BD_Prestation!F:F,BD_Prestation!E:E))</f>
        <v/>
      </c>
      <c r="M29" s="78" t="str">
        <f>IF(L29="","",_xlfn.XLOOKUP(L29,BD_Prestation!E:E,BD_Prestation!G:G))</f>
        <v/>
      </c>
      <c r="P29" s="80">
        <f t="shared" ca="1" si="0"/>
        <v>0</v>
      </c>
      <c r="Q29" s="40" t="str">
        <f t="shared" si="1"/>
        <v/>
      </c>
    </row>
    <row r="30" spans="1:17">
      <c r="A30" s="10" t="str">
        <f t="shared" si="2"/>
        <v/>
      </c>
      <c r="C30" s="63" t="str">
        <f>IFERROR(_xlfn.XLOOKUP(D30,'BD Clients'!B:B,'BD Clients'!A:A),"")</f>
        <v/>
      </c>
      <c r="D30" s="55" t="s">
        <v>67</v>
      </c>
      <c r="E30" s="76" t="str">
        <f>IF(D30="","",_xlfn.XLOOKUP(D30,'BD Clients'!B:B,'BD Clients'!C:C))</f>
        <v/>
      </c>
      <c r="G30" s="12" t="str">
        <f>IF(F30="","",_xlfn.XLOOKUP(F30,BD_Prestation!B:B,BD_Prestation!A:A))</f>
        <v/>
      </c>
      <c r="H30" s="13" cm="1">
        <f t="array" aca="1" ref="H30" ca="1">IFERROR(_xlfn.XLOOKUP(1, (Historique_Prix!$A$2:$A$934 = G30) * (Historique_Prix!$C$2:$C$974 &lt;= B30) * (Historique_Prix!$D$2:$D$974 &gt;= B30), Historique_Prix!$E$2:$E$974),"")</f>
        <v>0</v>
      </c>
      <c r="L30" s="12" t="str">
        <f>IF(K30="","",_xlfn.XLOOKUP(K30,BD_Prestation!F:F,BD_Prestation!E:E))</f>
        <v/>
      </c>
      <c r="M30" s="78" t="str">
        <f>IF(L30="","",_xlfn.XLOOKUP(L30,BD_Prestation!E:E,BD_Prestation!G:G))</f>
        <v/>
      </c>
      <c r="P30" s="80">
        <f t="shared" ca="1" si="0"/>
        <v>0</v>
      </c>
      <c r="Q30" s="40" t="str">
        <f t="shared" si="1"/>
        <v/>
      </c>
    </row>
    <row r="31" spans="1:17">
      <c r="A31" s="10" t="str">
        <f t="shared" si="2"/>
        <v/>
      </c>
      <c r="C31" s="63" t="str">
        <f>IFERROR(_xlfn.XLOOKUP(D31,'BD Clients'!B:B,'BD Clients'!A:A),"")</f>
        <v/>
      </c>
      <c r="D31" s="55" t="s">
        <v>67</v>
      </c>
      <c r="E31" s="76" t="str">
        <f>IF(D31="","",_xlfn.XLOOKUP(D31,'BD Clients'!B:B,'BD Clients'!C:C))</f>
        <v/>
      </c>
      <c r="G31" s="12" t="str">
        <f>IF(F31="","",_xlfn.XLOOKUP(F31,BD_Prestation!B:B,BD_Prestation!A:A))</f>
        <v/>
      </c>
      <c r="H31" s="13" cm="1">
        <f t="array" aca="1" ref="H31" ca="1">IFERROR(_xlfn.XLOOKUP(1, (Historique_Prix!$A$2:$A$934 = G31) * (Historique_Prix!$C$2:$C$974 &lt;= B31) * (Historique_Prix!$D$2:$D$974 &gt;= B31), Historique_Prix!$E$2:$E$974),"")</f>
        <v>0</v>
      </c>
      <c r="L31" s="12" t="str">
        <f>IF(K31="","",_xlfn.XLOOKUP(K31,BD_Prestation!F:F,BD_Prestation!E:E))</f>
        <v/>
      </c>
      <c r="M31" s="78" t="str">
        <f>IF(L31="","",_xlfn.XLOOKUP(L31,BD_Prestation!E:E,BD_Prestation!G:G))</f>
        <v/>
      </c>
      <c r="P31" s="80">
        <f t="shared" ca="1" si="0"/>
        <v>0</v>
      </c>
      <c r="Q31" s="40" t="str">
        <f t="shared" si="1"/>
        <v/>
      </c>
    </row>
    <row r="32" spans="1:17">
      <c r="A32" s="10" t="str">
        <f t="shared" si="2"/>
        <v/>
      </c>
      <c r="C32" s="63" t="str">
        <f>IFERROR(_xlfn.XLOOKUP(D32,'BD Clients'!B:B,'BD Clients'!A:A),"")</f>
        <v/>
      </c>
      <c r="D32" s="55" t="s">
        <v>67</v>
      </c>
      <c r="E32" s="76" t="str">
        <f>IF(D32="","",_xlfn.XLOOKUP(D32,'BD Clients'!B:B,'BD Clients'!C:C))</f>
        <v/>
      </c>
      <c r="G32" s="12" t="str">
        <f>IF(F32="","",_xlfn.XLOOKUP(F32,BD_Prestation!B:B,BD_Prestation!A:A))</f>
        <v/>
      </c>
      <c r="H32" s="13" cm="1">
        <f t="array" aca="1" ref="H32" ca="1">IFERROR(_xlfn.XLOOKUP(1, (Historique_Prix!$A$2:$A$934 = G32) * (Historique_Prix!$C$2:$C$974 &lt;= B32) * (Historique_Prix!$D$2:$D$974 &gt;= B32), Historique_Prix!$E$2:$E$974),"")</f>
        <v>0</v>
      </c>
      <c r="L32" s="12" t="str">
        <f>IF(K32="","",_xlfn.XLOOKUP(K32,BD_Prestation!F:F,BD_Prestation!E:E))</f>
        <v/>
      </c>
      <c r="M32" s="78" t="str">
        <f>IF(L32="","",_xlfn.XLOOKUP(L32,BD_Prestation!E:E,BD_Prestation!G:G))</f>
        <v/>
      </c>
      <c r="P32" s="80">
        <f t="shared" ca="1" si="0"/>
        <v>0</v>
      </c>
      <c r="Q32" s="40" t="str">
        <f t="shared" si="1"/>
        <v/>
      </c>
    </row>
    <row r="33" spans="1:17">
      <c r="A33" s="10" t="str">
        <f t="shared" si="2"/>
        <v/>
      </c>
      <c r="C33" s="63" t="str">
        <f>IFERROR(_xlfn.XLOOKUP(D33,'BD Clients'!B:B,'BD Clients'!A:A),"")</f>
        <v/>
      </c>
      <c r="D33" s="55" t="s">
        <v>67</v>
      </c>
      <c r="E33" s="76" t="str">
        <f>IF(D33="","",_xlfn.XLOOKUP(D33,'BD Clients'!B:B,'BD Clients'!C:C))</f>
        <v/>
      </c>
      <c r="G33" s="12" t="str">
        <f>IF(F33="","",_xlfn.XLOOKUP(F33,BD_Prestation!B:B,BD_Prestation!A:A))</f>
        <v/>
      </c>
      <c r="H33" s="13" cm="1">
        <f t="array" aca="1" ref="H33" ca="1">IFERROR(_xlfn.XLOOKUP(1, (Historique_Prix!$A$2:$A$934 = G33) * (Historique_Prix!$C$2:$C$974 &lt;= B33) * (Historique_Prix!$D$2:$D$974 &gt;= B33), Historique_Prix!$E$2:$E$974),"")</f>
        <v>0</v>
      </c>
      <c r="L33" s="12" t="str">
        <f>IF(K33="","",_xlfn.XLOOKUP(K33,BD_Prestation!F:F,BD_Prestation!E:E))</f>
        <v/>
      </c>
      <c r="M33" s="78" t="str">
        <f>IF(L33="","",_xlfn.XLOOKUP(L33,BD_Prestation!E:E,BD_Prestation!G:G))</f>
        <v/>
      </c>
      <c r="P33" s="80">
        <f t="shared" ca="1" si="0"/>
        <v>0</v>
      </c>
      <c r="Q33" s="40" t="str">
        <f t="shared" si="1"/>
        <v/>
      </c>
    </row>
    <row r="34" spans="1:17">
      <c r="A34" s="10" t="str">
        <f t="shared" si="2"/>
        <v/>
      </c>
      <c r="C34" s="63" t="str">
        <f>IFERROR(_xlfn.XLOOKUP(D34,'BD Clients'!B:B,'BD Clients'!A:A),"")</f>
        <v/>
      </c>
      <c r="D34" s="55" t="s">
        <v>67</v>
      </c>
      <c r="E34" s="76" t="str">
        <f>IF(D34="","",_xlfn.XLOOKUP(D34,'BD Clients'!B:B,'BD Clients'!C:C))</f>
        <v/>
      </c>
      <c r="G34" s="12" t="str">
        <f>IF(F34="","",_xlfn.XLOOKUP(F34,BD_Prestation!B:B,BD_Prestation!A:A))</f>
        <v/>
      </c>
      <c r="H34" s="13" cm="1">
        <f t="array" aca="1" ref="H34" ca="1">IFERROR(_xlfn.XLOOKUP(1, (Historique_Prix!$A$2:$A$934 = G34) * (Historique_Prix!$C$2:$C$974 &lt;= B34) * (Historique_Prix!$D$2:$D$974 &gt;= B34), Historique_Prix!$E$2:$E$974),"")</f>
        <v>0</v>
      </c>
      <c r="L34" s="12" t="str">
        <f>IF(K34="","",_xlfn.XLOOKUP(K34,BD_Prestation!F:F,BD_Prestation!E:E))</f>
        <v/>
      </c>
      <c r="M34" s="78" t="str">
        <f>IF(L34="","",_xlfn.XLOOKUP(L34,BD_Prestation!E:E,BD_Prestation!G:G))</f>
        <v/>
      </c>
      <c r="P34" s="80">
        <f t="shared" ref="P34:P65" ca="1" si="3">IFERROR(SUM(H34,M34)-O34*SUM(H34,M34),"")</f>
        <v>0</v>
      </c>
      <c r="Q34" s="40" t="str">
        <f t="shared" si="1"/>
        <v/>
      </c>
    </row>
    <row r="35" spans="1:17">
      <c r="A35" s="10" t="str">
        <f t="shared" si="2"/>
        <v/>
      </c>
      <c r="C35" s="63" t="str">
        <f>IFERROR(_xlfn.XLOOKUP(D35,'BD Clients'!B:B,'BD Clients'!A:A),"")</f>
        <v/>
      </c>
      <c r="D35" s="55" t="s">
        <v>67</v>
      </c>
      <c r="E35" s="76" t="str">
        <f>IF(D35="","",_xlfn.XLOOKUP(D35,'BD Clients'!B:B,'BD Clients'!C:C))</f>
        <v/>
      </c>
      <c r="G35" s="12" t="str">
        <f>IF(F35="","",_xlfn.XLOOKUP(F35,BD_Prestation!B:B,BD_Prestation!A:A))</f>
        <v/>
      </c>
      <c r="H35" s="13" cm="1">
        <f t="array" aca="1" ref="H35" ca="1">IFERROR(_xlfn.XLOOKUP(1, (Historique_Prix!$A$2:$A$934 = G35) * (Historique_Prix!$C$2:$C$974 &lt;= B35) * (Historique_Prix!$D$2:$D$974 &gt;= B35), Historique_Prix!$E$2:$E$974),"")</f>
        <v>0</v>
      </c>
      <c r="L35" s="12" t="str">
        <f>IF(K35="","",_xlfn.XLOOKUP(K35,BD_Prestation!F:F,BD_Prestation!E:E))</f>
        <v/>
      </c>
      <c r="M35" s="78" t="str">
        <f>IF(L35="","",_xlfn.XLOOKUP(L35,BD_Prestation!E:E,BD_Prestation!G:G))</f>
        <v/>
      </c>
      <c r="P35" s="80">
        <f t="shared" ca="1" si="3"/>
        <v>0</v>
      </c>
      <c r="Q35" s="40" t="str">
        <f t="shared" si="1"/>
        <v/>
      </c>
    </row>
    <row r="36" spans="1:17">
      <c r="A36" s="10" t="str">
        <f t="shared" si="2"/>
        <v/>
      </c>
      <c r="C36" s="63" t="str">
        <f>IFERROR(_xlfn.XLOOKUP(D36,'BD Clients'!B:B,'BD Clients'!A:A),"")</f>
        <v/>
      </c>
      <c r="D36" s="55" t="s">
        <v>67</v>
      </c>
      <c r="E36" s="76" t="str">
        <f>IF(D36="","",_xlfn.XLOOKUP(D36,'BD Clients'!B:B,'BD Clients'!C:C))</f>
        <v/>
      </c>
      <c r="G36" s="12" t="str">
        <f>IF(F36="","",_xlfn.XLOOKUP(F36,BD_Prestation!B:B,BD_Prestation!A:A))</f>
        <v/>
      </c>
      <c r="H36" s="13" cm="1">
        <f t="array" aca="1" ref="H36" ca="1">IFERROR(_xlfn.XLOOKUP(1, (Historique_Prix!$A$2:$A$934 = G36) * (Historique_Prix!$C$2:$C$974 &lt;= B36) * (Historique_Prix!$D$2:$D$974 &gt;= B36), Historique_Prix!$E$2:$E$974),"")</f>
        <v>0</v>
      </c>
      <c r="L36" s="12" t="str">
        <f>IF(K36="","",_xlfn.XLOOKUP(K36,BD_Prestation!F:F,BD_Prestation!E:E))</f>
        <v/>
      </c>
      <c r="M36" s="78" t="str">
        <f>IF(L36="","",_xlfn.XLOOKUP(L36,BD_Prestation!E:E,BD_Prestation!G:G))</f>
        <v/>
      </c>
      <c r="P36" s="80">
        <f t="shared" ca="1" si="3"/>
        <v>0</v>
      </c>
      <c r="Q36" s="40" t="str">
        <f t="shared" si="1"/>
        <v/>
      </c>
    </row>
    <row r="37" spans="1:17">
      <c r="A37" s="10" t="str">
        <f t="shared" si="2"/>
        <v/>
      </c>
      <c r="C37" s="63" t="str">
        <f>IFERROR(_xlfn.XLOOKUP(D37,'BD Clients'!B:B,'BD Clients'!A:A),"")</f>
        <v/>
      </c>
      <c r="D37" s="55" t="s">
        <v>67</v>
      </c>
      <c r="E37" s="76" t="str">
        <f>IF(D37="","",_xlfn.XLOOKUP(D37,'BD Clients'!B:B,'BD Clients'!C:C))</f>
        <v/>
      </c>
      <c r="G37" s="12" t="str">
        <f>IF(F37="","",_xlfn.XLOOKUP(F37,BD_Prestation!B:B,BD_Prestation!A:A))</f>
        <v/>
      </c>
      <c r="H37" s="13" cm="1">
        <f t="array" aca="1" ref="H37" ca="1">IFERROR(_xlfn.XLOOKUP(1, (Historique_Prix!$A$2:$A$934 = G37) * (Historique_Prix!$C$2:$C$974 &lt;= B37) * (Historique_Prix!$D$2:$D$974 &gt;= B37), Historique_Prix!$E$2:$E$974),"")</f>
        <v>0</v>
      </c>
      <c r="L37" s="12" t="str">
        <f>IF(K37="","",_xlfn.XLOOKUP(K37,BD_Prestation!F:F,BD_Prestation!E:E))</f>
        <v/>
      </c>
      <c r="M37" s="78" t="str">
        <f>IF(L37="","",_xlfn.XLOOKUP(L37,BD_Prestation!E:E,BD_Prestation!G:G))</f>
        <v/>
      </c>
      <c r="P37" s="80">
        <f t="shared" ca="1" si="3"/>
        <v>0</v>
      </c>
      <c r="Q37" s="40" t="str">
        <f t="shared" si="1"/>
        <v/>
      </c>
    </row>
    <row r="38" spans="1:17">
      <c r="A38" s="10" t="str">
        <f t="shared" si="2"/>
        <v/>
      </c>
      <c r="C38" s="63" t="str">
        <f>IFERROR(_xlfn.XLOOKUP(D38,'BD Clients'!B:B,'BD Clients'!A:A),"")</f>
        <v/>
      </c>
      <c r="D38" s="55" t="s">
        <v>67</v>
      </c>
      <c r="E38" s="76" t="str">
        <f>IF(D38="","",_xlfn.XLOOKUP(D38,'BD Clients'!B:B,'BD Clients'!C:C))</f>
        <v/>
      </c>
      <c r="G38" s="12" t="str">
        <f>IF(F38="","",_xlfn.XLOOKUP(F38,BD_Prestation!B:B,BD_Prestation!A:A))</f>
        <v/>
      </c>
      <c r="H38" s="13" cm="1">
        <f t="array" aca="1" ref="H38" ca="1">IFERROR(_xlfn.XLOOKUP(1, (Historique_Prix!$A$2:$A$934 = G38) * (Historique_Prix!$C$2:$C$974 &lt;= B38) * (Historique_Prix!$D$2:$D$974 &gt;= B38), Historique_Prix!$E$2:$E$974),"")</f>
        <v>0</v>
      </c>
      <c r="L38" s="12" t="str">
        <f>IF(K38="","",_xlfn.XLOOKUP(K38,BD_Prestation!F:F,BD_Prestation!E:E))</f>
        <v/>
      </c>
      <c r="M38" s="78" t="str">
        <f>IF(L38="","",_xlfn.XLOOKUP(L38,BD_Prestation!E:E,BD_Prestation!G:G))</f>
        <v/>
      </c>
      <c r="P38" s="80">
        <f t="shared" ca="1" si="3"/>
        <v>0</v>
      </c>
      <c r="Q38" s="40" t="str">
        <f t="shared" si="1"/>
        <v/>
      </c>
    </row>
    <row r="39" spans="1:17">
      <c r="A39" s="10" t="str">
        <f t="shared" si="2"/>
        <v/>
      </c>
      <c r="C39" s="63" t="str">
        <f>IFERROR(_xlfn.XLOOKUP(D39,'BD Clients'!B:B,'BD Clients'!A:A),"")</f>
        <v/>
      </c>
      <c r="D39" s="55" t="s">
        <v>67</v>
      </c>
      <c r="E39" s="76" t="str">
        <f>IF(D39="","",_xlfn.XLOOKUP(D39,'BD Clients'!B:B,'BD Clients'!C:C))</f>
        <v/>
      </c>
      <c r="G39" s="12" t="str">
        <f>IF(F39="","",_xlfn.XLOOKUP(F39,BD_Prestation!B:B,BD_Prestation!A:A))</f>
        <v/>
      </c>
      <c r="H39" s="13" cm="1">
        <f t="array" aca="1" ref="H39" ca="1">IFERROR(_xlfn.XLOOKUP(1, (Historique_Prix!$A$2:$A$934 = G39) * (Historique_Prix!$C$2:$C$974 &lt;= B39) * (Historique_Prix!$D$2:$D$974 &gt;= B39), Historique_Prix!$E$2:$E$974),"")</f>
        <v>0</v>
      </c>
      <c r="L39" s="12" t="str">
        <f>IF(K39="","",_xlfn.XLOOKUP(K39,BD_Prestation!F:F,BD_Prestation!E:E))</f>
        <v/>
      </c>
      <c r="M39" s="78" t="str">
        <f>IF(L39="","",_xlfn.XLOOKUP(L39,BD_Prestation!E:E,BD_Prestation!G:G))</f>
        <v/>
      </c>
      <c r="P39" s="80">
        <f t="shared" ca="1" si="3"/>
        <v>0</v>
      </c>
      <c r="Q39" s="40" t="str">
        <f t="shared" si="1"/>
        <v/>
      </c>
    </row>
    <row r="40" spans="1:17">
      <c r="A40" s="10" t="str">
        <f t="shared" si="2"/>
        <v/>
      </c>
      <c r="C40" s="63" t="str">
        <f>IFERROR(_xlfn.XLOOKUP(D40,'BD Clients'!B:B,'BD Clients'!A:A),"")</f>
        <v/>
      </c>
      <c r="D40" s="55" t="s">
        <v>67</v>
      </c>
      <c r="E40" s="76" t="str">
        <f>IF(D40="","",_xlfn.XLOOKUP(D40,'BD Clients'!B:B,'BD Clients'!C:C))</f>
        <v/>
      </c>
      <c r="G40" s="12" t="str">
        <f>IF(F40="","",_xlfn.XLOOKUP(F40,BD_Prestation!B:B,BD_Prestation!A:A))</f>
        <v/>
      </c>
      <c r="H40" s="13" cm="1">
        <f t="array" aca="1" ref="H40" ca="1">IFERROR(_xlfn.XLOOKUP(1, (Historique_Prix!$A$2:$A$934 = G40) * (Historique_Prix!$C$2:$C$974 &lt;= B40) * (Historique_Prix!$D$2:$D$974 &gt;= B40), Historique_Prix!$E$2:$E$974),"")</f>
        <v>0</v>
      </c>
      <c r="L40" s="12" t="str">
        <f>IF(K40="","",_xlfn.XLOOKUP(K40,BD_Prestation!F:F,BD_Prestation!E:E))</f>
        <v/>
      </c>
      <c r="M40" s="78" t="str">
        <f>IF(L40="","",_xlfn.XLOOKUP(L40,BD_Prestation!E:E,BD_Prestation!G:G))</f>
        <v/>
      </c>
      <c r="P40" s="80">
        <f t="shared" ca="1" si="3"/>
        <v>0</v>
      </c>
      <c r="Q40" s="40" t="str">
        <f t="shared" si="1"/>
        <v/>
      </c>
    </row>
    <row r="41" spans="1:17">
      <c r="A41" s="10" t="str">
        <f t="shared" si="2"/>
        <v/>
      </c>
      <c r="C41" s="63" t="str">
        <f>IFERROR(_xlfn.XLOOKUP(D41,'BD Clients'!B:B,'BD Clients'!A:A),"")</f>
        <v/>
      </c>
      <c r="D41" s="55" t="s">
        <v>67</v>
      </c>
      <c r="E41" s="76" t="str">
        <f>IF(D41="","",_xlfn.XLOOKUP(D41,'BD Clients'!B:B,'BD Clients'!C:C))</f>
        <v/>
      </c>
      <c r="G41" s="12" t="str">
        <f>IF(F41="","",_xlfn.XLOOKUP(F41,BD_Prestation!B:B,BD_Prestation!A:A))</f>
        <v/>
      </c>
      <c r="H41" s="13" cm="1">
        <f t="array" aca="1" ref="H41" ca="1">IFERROR(_xlfn.XLOOKUP(1, (Historique_Prix!$A$2:$A$934 = G41) * (Historique_Prix!$C$2:$C$974 &lt;= B41) * (Historique_Prix!$D$2:$D$974 &gt;= B41), Historique_Prix!$E$2:$E$974),"")</f>
        <v>0</v>
      </c>
      <c r="L41" s="12" t="str">
        <f>IF(K41="","",_xlfn.XLOOKUP(K41,BD_Prestation!F:F,BD_Prestation!E:E))</f>
        <v/>
      </c>
      <c r="M41" s="78" t="str">
        <f>IF(L41="","",_xlfn.XLOOKUP(L41,BD_Prestation!E:E,BD_Prestation!G:G))</f>
        <v/>
      </c>
      <c r="P41" s="80">
        <f t="shared" ca="1" si="3"/>
        <v>0</v>
      </c>
      <c r="Q41" s="40" t="str">
        <f t="shared" si="1"/>
        <v/>
      </c>
    </row>
    <row r="42" spans="1:17">
      <c r="A42" s="10" t="str">
        <f t="shared" si="2"/>
        <v/>
      </c>
      <c r="C42" s="63" t="str">
        <f>IFERROR(_xlfn.XLOOKUP(D42,'BD Clients'!B:B,'BD Clients'!A:A),"")</f>
        <v/>
      </c>
      <c r="D42" s="55" t="s">
        <v>67</v>
      </c>
      <c r="E42" s="76" t="str">
        <f>IF(D42="","",_xlfn.XLOOKUP(D42,'BD Clients'!B:B,'BD Clients'!C:C))</f>
        <v/>
      </c>
      <c r="G42" s="12" t="str">
        <f>IF(F42="","",_xlfn.XLOOKUP(F42,BD_Prestation!B:B,BD_Prestation!A:A))</f>
        <v/>
      </c>
      <c r="H42" s="13" cm="1">
        <f t="array" aca="1" ref="H42" ca="1">IFERROR(_xlfn.XLOOKUP(1, (Historique_Prix!$A$2:$A$934 = G42) * (Historique_Prix!$C$2:$C$974 &lt;= B42) * (Historique_Prix!$D$2:$D$974 &gt;= B42), Historique_Prix!$E$2:$E$974),"")</f>
        <v>0</v>
      </c>
      <c r="L42" s="12" t="str">
        <f>IF(K42="","",_xlfn.XLOOKUP(K42,BD_Prestation!F:F,BD_Prestation!E:E))</f>
        <v/>
      </c>
      <c r="M42" s="78" t="str">
        <f>IF(L42="","",_xlfn.XLOOKUP(L42,BD_Prestation!E:E,BD_Prestation!G:G))</f>
        <v/>
      </c>
      <c r="P42" s="80">
        <f t="shared" ca="1" si="3"/>
        <v>0</v>
      </c>
      <c r="Q42" s="40" t="str">
        <f t="shared" si="1"/>
        <v/>
      </c>
    </row>
    <row r="43" spans="1:17">
      <c r="A43" s="10" t="str">
        <f t="shared" si="2"/>
        <v/>
      </c>
      <c r="C43" s="63" t="str">
        <f>IFERROR(_xlfn.XLOOKUP(D43,'BD Clients'!B:B,'BD Clients'!A:A),"")</f>
        <v/>
      </c>
      <c r="D43" s="55" t="s">
        <v>67</v>
      </c>
      <c r="E43" s="76" t="str">
        <f>IF(D43="","",_xlfn.XLOOKUP(D43,'BD Clients'!B:B,'BD Clients'!C:C))</f>
        <v/>
      </c>
      <c r="G43" s="12" t="str">
        <f>IF(F43="","",_xlfn.XLOOKUP(F43,BD_Prestation!B:B,BD_Prestation!A:A))</f>
        <v/>
      </c>
      <c r="H43" s="13" cm="1">
        <f t="array" aca="1" ref="H43" ca="1">IFERROR(_xlfn.XLOOKUP(1, (Historique_Prix!$A$2:$A$934 = G43) * (Historique_Prix!$C$2:$C$974 &lt;= B43) * (Historique_Prix!$D$2:$D$974 &gt;= B43), Historique_Prix!$E$2:$E$974),"")</f>
        <v>0</v>
      </c>
      <c r="L43" s="12" t="str">
        <f>IF(K43="","",_xlfn.XLOOKUP(K43,BD_Prestation!F:F,BD_Prestation!E:E))</f>
        <v/>
      </c>
      <c r="M43" s="78" t="str">
        <f>IF(L43="","",_xlfn.XLOOKUP(L43,BD_Prestation!E:E,BD_Prestation!G:G))</f>
        <v/>
      </c>
      <c r="P43" s="80">
        <f t="shared" ca="1" si="3"/>
        <v>0</v>
      </c>
      <c r="Q43" s="40" t="str">
        <f t="shared" si="1"/>
        <v/>
      </c>
    </row>
    <row r="44" spans="1:17">
      <c r="A44" s="10" t="str">
        <f t="shared" si="2"/>
        <v/>
      </c>
      <c r="C44" s="63" t="str">
        <f>IFERROR(_xlfn.XLOOKUP(D44,'BD Clients'!B:B,'BD Clients'!A:A),"")</f>
        <v/>
      </c>
      <c r="D44" s="55" t="s">
        <v>67</v>
      </c>
      <c r="E44" s="76" t="str">
        <f>IF(D44="","",_xlfn.XLOOKUP(D44,'BD Clients'!B:B,'BD Clients'!C:C))</f>
        <v/>
      </c>
      <c r="G44" s="12" t="str">
        <f>IF(F44="","",_xlfn.XLOOKUP(F44,BD_Prestation!B:B,BD_Prestation!A:A))</f>
        <v/>
      </c>
      <c r="H44" s="13" cm="1">
        <f t="array" aca="1" ref="H44" ca="1">IFERROR(_xlfn.XLOOKUP(1, (Historique_Prix!$A$2:$A$934 = G44) * (Historique_Prix!$C$2:$C$974 &lt;= B44) * (Historique_Prix!$D$2:$D$974 &gt;= B44), Historique_Prix!$E$2:$E$974),"")</f>
        <v>0</v>
      </c>
      <c r="L44" s="12" t="str">
        <f>IF(K44="","",_xlfn.XLOOKUP(K44,BD_Prestation!F:F,BD_Prestation!E:E))</f>
        <v/>
      </c>
      <c r="M44" s="78" t="str">
        <f>IF(L44="","",_xlfn.XLOOKUP(L44,BD_Prestation!E:E,BD_Prestation!G:G))</f>
        <v/>
      </c>
      <c r="P44" s="80">
        <f t="shared" ca="1" si="3"/>
        <v>0</v>
      </c>
      <c r="Q44" s="40" t="str">
        <f t="shared" si="1"/>
        <v/>
      </c>
    </row>
    <row r="45" spans="1:17">
      <c r="A45" s="10" t="str">
        <f t="shared" si="2"/>
        <v/>
      </c>
      <c r="C45" s="63" t="str">
        <f>IFERROR(_xlfn.XLOOKUP(D45,'BD Clients'!B:B,'BD Clients'!A:A),"")</f>
        <v/>
      </c>
      <c r="D45" s="55" t="s">
        <v>67</v>
      </c>
      <c r="E45" s="76" t="str">
        <f>IF(D45="","",_xlfn.XLOOKUP(D45,'BD Clients'!B:B,'BD Clients'!C:C))</f>
        <v/>
      </c>
      <c r="G45" s="12" t="str">
        <f>IF(F45="","",_xlfn.XLOOKUP(F45,BD_Prestation!B:B,BD_Prestation!A:A))</f>
        <v/>
      </c>
      <c r="H45" s="13" cm="1">
        <f t="array" aca="1" ref="H45" ca="1">IFERROR(_xlfn.XLOOKUP(1, (Historique_Prix!$A$2:$A$934 = G45) * (Historique_Prix!$C$2:$C$974 &lt;= B45) * (Historique_Prix!$D$2:$D$974 &gt;= B45), Historique_Prix!$E$2:$E$974),"")</f>
        <v>0</v>
      </c>
      <c r="L45" s="12" t="str">
        <f>IF(K45="","",_xlfn.XLOOKUP(K45,BD_Prestation!F:F,BD_Prestation!E:E))</f>
        <v/>
      </c>
      <c r="M45" s="78" t="str">
        <f>IF(L45="","",_xlfn.XLOOKUP(L45,BD_Prestation!E:E,BD_Prestation!G:G))</f>
        <v/>
      </c>
      <c r="P45" s="80">
        <f t="shared" ca="1" si="3"/>
        <v>0</v>
      </c>
      <c r="Q45" s="40" t="str">
        <f t="shared" si="1"/>
        <v/>
      </c>
    </row>
    <row r="46" spans="1:17">
      <c r="A46" s="10" t="str">
        <f t="shared" si="2"/>
        <v/>
      </c>
      <c r="C46" s="63" t="str">
        <f>IFERROR(_xlfn.XLOOKUP(D46,'BD Clients'!B:B,'BD Clients'!A:A),"")</f>
        <v/>
      </c>
      <c r="D46" s="55" t="s">
        <v>67</v>
      </c>
      <c r="E46" s="76" t="str">
        <f>IF(D46="","",_xlfn.XLOOKUP(D46,'BD Clients'!B:B,'BD Clients'!C:C))</f>
        <v/>
      </c>
      <c r="G46" s="12" t="str">
        <f>IF(F46="","",_xlfn.XLOOKUP(F46,BD_Prestation!B:B,BD_Prestation!A:A))</f>
        <v/>
      </c>
      <c r="H46" s="13" cm="1">
        <f t="array" aca="1" ref="H46" ca="1">IFERROR(_xlfn.XLOOKUP(1, (Historique_Prix!$A$2:$A$934 = G46) * (Historique_Prix!$C$2:$C$974 &lt;= B46) * (Historique_Prix!$D$2:$D$974 &gt;= B46), Historique_Prix!$E$2:$E$974),"")</f>
        <v>0</v>
      </c>
      <c r="L46" s="12" t="str">
        <f>IF(K46="","",_xlfn.XLOOKUP(K46,BD_Prestation!F:F,BD_Prestation!E:E))</f>
        <v/>
      </c>
      <c r="M46" s="78" t="str">
        <f>IF(L46="","",_xlfn.XLOOKUP(L46,BD_Prestation!E:E,BD_Prestation!G:G))</f>
        <v/>
      </c>
      <c r="P46" s="80">
        <f t="shared" ca="1" si="3"/>
        <v>0</v>
      </c>
      <c r="Q46" s="40" t="str">
        <f t="shared" si="1"/>
        <v/>
      </c>
    </row>
    <row r="47" spans="1:17">
      <c r="A47" s="10" t="str">
        <f t="shared" si="2"/>
        <v/>
      </c>
      <c r="C47" s="63" t="str">
        <f>IFERROR(_xlfn.XLOOKUP(D47,'BD Clients'!B:B,'BD Clients'!A:A),"")</f>
        <v/>
      </c>
      <c r="D47" s="55" t="s">
        <v>67</v>
      </c>
      <c r="E47" s="76" t="str">
        <f>IF(D47="","",_xlfn.XLOOKUP(D47,'BD Clients'!B:B,'BD Clients'!C:C))</f>
        <v/>
      </c>
      <c r="G47" s="12" t="str">
        <f>IF(F47="","",_xlfn.XLOOKUP(F47,BD_Prestation!B:B,BD_Prestation!A:A))</f>
        <v/>
      </c>
      <c r="H47" s="13" cm="1">
        <f t="array" aca="1" ref="H47" ca="1">IFERROR(_xlfn.XLOOKUP(1, (Historique_Prix!$A$2:$A$934 = G47) * (Historique_Prix!$C$2:$C$974 &lt;= B47) * (Historique_Prix!$D$2:$D$974 &gt;= B47), Historique_Prix!$E$2:$E$974),"")</f>
        <v>0</v>
      </c>
      <c r="L47" s="12" t="str">
        <f>IF(K47="","",_xlfn.XLOOKUP(K47,BD_Prestation!F:F,BD_Prestation!E:E))</f>
        <v/>
      </c>
      <c r="M47" s="78" t="str">
        <f>IF(L47="","",_xlfn.XLOOKUP(L47,BD_Prestation!E:E,BD_Prestation!G:G))</f>
        <v/>
      </c>
      <c r="P47" s="80">
        <f t="shared" ca="1" si="3"/>
        <v>0</v>
      </c>
      <c r="Q47" s="40" t="str">
        <f t="shared" si="1"/>
        <v/>
      </c>
    </row>
    <row r="48" spans="1:17">
      <c r="A48" s="10" t="str">
        <f t="shared" si="2"/>
        <v/>
      </c>
      <c r="C48" s="63" t="str">
        <f>IFERROR(_xlfn.XLOOKUP(D48,'BD Clients'!B:B,'BD Clients'!A:A),"")</f>
        <v/>
      </c>
      <c r="D48" s="55" t="s">
        <v>67</v>
      </c>
      <c r="E48" s="76" t="str">
        <f>IF(D48="","",_xlfn.XLOOKUP(D48,'BD Clients'!B:B,'BD Clients'!C:C))</f>
        <v/>
      </c>
      <c r="G48" s="12" t="str">
        <f>IF(F48="","",_xlfn.XLOOKUP(F48,BD_Prestation!B:B,BD_Prestation!A:A))</f>
        <v/>
      </c>
      <c r="H48" s="13" cm="1">
        <f t="array" aca="1" ref="H48" ca="1">IFERROR(_xlfn.XLOOKUP(1, (Historique_Prix!$A$2:$A$934 = G48) * (Historique_Prix!$C$2:$C$974 &lt;= B48) * (Historique_Prix!$D$2:$D$974 &gt;= B48), Historique_Prix!$E$2:$E$974),"")</f>
        <v>0</v>
      </c>
      <c r="L48" s="12" t="str">
        <f>IF(K48="","",_xlfn.XLOOKUP(K48,BD_Prestation!F:F,BD_Prestation!E:E))</f>
        <v/>
      </c>
      <c r="M48" s="78" t="str">
        <f>IF(L48="","",_xlfn.XLOOKUP(L48,BD_Prestation!E:E,BD_Prestation!G:G))</f>
        <v/>
      </c>
      <c r="P48" s="80">
        <f t="shared" ca="1" si="3"/>
        <v>0</v>
      </c>
      <c r="Q48" s="40" t="str">
        <f t="shared" si="1"/>
        <v/>
      </c>
    </row>
    <row r="49" spans="1:17">
      <c r="A49" s="10" t="str">
        <f t="shared" si="2"/>
        <v/>
      </c>
      <c r="C49" s="63" t="str">
        <f>IFERROR(_xlfn.XLOOKUP(D49,'BD Clients'!B:B,'BD Clients'!A:A),"")</f>
        <v/>
      </c>
      <c r="D49" s="55" t="s">
        <v>67</v>
      </c>
      <c r="E49" s="76" t="str">
        <f>IF(D49="","",_xlfn.XLOOKUP(D49,'BD Clients'!B:B,'BD Clients'!C:C))</f>
        <v/>
      </c>
      <c r="G49" s="12" t="str">
        <f>IF(F49="","",_xlfn.XLOOKUP(F49,BD_Prestation!B:B,BD_Prestation!A:A))</f>
        <v/>
      </c>
      <c r="H49" s="13" cm="1">
        <f t="array" aca="1" ref="H49" ca="1">IFERROR(_xlfn.XLOOKUP(1, (Historique_Prix!$A$2:$A$934 = G49) * (Historique_Prix!$C$2:$C$974 &lt;= B49) * (Historique_Prix!$D$2:$D$974 &gt;= B49), Historique_Prix!$E$2:$E$974),"")</f>
        <v>0</v>
      </c>
      <c r="L49" s="12" t="str">
        <f>IF(K49="","",_xlfn.XLOOKUP(K49,BD_Prestation!F:F,BD_Prestation!E:E))</f>
        <v/>
      </c>
      <c r="M49" s="78" t="str">
        <f>IF(L49="","",_xlfn.XLOOKUP(L49,BD_Prestation!E:E,BD_Prestation!G:G))</f>
        <v/>
      </c>
      <c r="P49" s="80">
        <f t="shared" ca="1" si="3"/>
        <v>0</v>
      </c>
      <c r="Q49" s="40" t="str">
        <f t="shared" si="1"/>
        <v/>
      </c>
    </row>
    <row r="50" spans="1:17">
      <c r="A50" s="10" t="str">
        <f t="shared" si="2"/>
        <v/>
      </c>
      <c r="C50" s="63" t="str">
        <f>IFERROR(_xlfn.XLOOKUP(D50,'BD Clients'!B:B,'BD Clients'!A:A),"")</f>
        <v/>
      </c>
      <c r="D50" s="55" t="s">
        <v>67</v>
      </c>
      <c r="E50" s="76" t="str">
        <f>IF(D50="","",_xlfn.XLOOKUP(D50,'BD Clients'!B:B,'BD Clients'!C:C))</f>
        <v/>
      </c>
      <c r="G50" s="12" t="str">
        <f>IF(F50="","",_xlfn.XLOOKUP(F50,BD_Prestation!B:B,BD_Prestation!A:A))</f>
        <v/>
      </c>
      <c r="H50" s="13" cm="1">
        <f t="array" aca="1" ref="H50" ca="1">IFERROR(_xlfn.XLOOKUP(1, (Historique_Prix!$A$2:$A$934 = G50) * (Historique_Prix!$C$2:$C$974 &lt;= B50) * (Historique_Prix!$D$2:$D$974 &gt;= B50), Historique_Prix!$E$2:$E$974),"")</f>
        <v>0</v>
      </c>
      <c r="L50" s="12" t="str">
        <f>IF(K50="","",_xlfn.XLOOKUP(K50,BD_Prestation!F:F,BD_Prestation!E:E))</f>
        <v/>
      </c>
      <c r="M50" s="78" t="str">
        <f>IF(L50="","",_xlfn.XLOOKUP(L50,BD_Prestation!E:E,BD_Prestation!G:G))</f>
        <v/>
      </c>
      <c r="P50" s="80">
        <f t="shared" ca="1" si="3"/>
        <v>0</v>
      </c>
      <c r="Q50" s="40" t="str">
        <f t="shared" si="1"/>
        <v/>
      </c>
    </row>
    <row r="51" spans="1:17">
      <c r="A51" s="10" t="str">
        <f t="shared" si="2"/>
        <v/>
      </c>
      <c r="C51" s="63" t="str">
        <f>IFERROR(_xlfn.XLOOKUP(D51,'BD Clients'!B:B,'BD Clients'!A:A),"")</f>
        <v/>
      </c>
      <c r="D51" s="55" t="s">
        <v>67</v>
      </c>
      <c r="E51" s="76" t="str">
        <f>IF(D51="","",_xlfn.XLOOKUP(D51,'BD Clients'!B:B,'BD Clients'!C:C))</f>
        <v/>
      </c>
      <c r="G51" s="12" t="str">
        <f>IF(F51="","",_xlfn.XLOOKUP(F51,BD_Prestation!B:B,BD_Prestation!A:A))</f>
        <v/>
      </c>
      <c r="H51" s="13" cm="1">
        <f t="array" aca="1" ref="H51" ca="1">IFERROR(_xlfn.XLOOKUP(1, (Historique_Prix!$A$2:$A$934 = G51) * (Historique_Prix!$C$2:$C$974 &lt;= B51) * (Historique_Prix!$D$2:$D$974 &gt;= B51), Historique_Prix!$E$2:$E$974),"")</f>
        <v>0</v>
      </c>
      <c r="L51" s="12" t="str">
        <f>IF(K51="","",_xlfn.XLOOKUP(K51,BD_Prestation!F:F,BD_Prestation!E:E))</f>
        <v/>
      </c>
      <c r="M51" s="78" t="str">
        <f>IF(L51="","",_xlfn.XLOOKUP(L51,BD_Prestation!E:E,BD_Prestation!G:G))</f>
        <v/>
      </c>
      <c r="P51" s="80">
        <f t="shared" ca="1" si="3"/>
        <v>0</v>
      </c>
      <c r="Q51" s="40" t="str">
        <f t="shared" si="1"/>
        <v/>
      </c>
    </row>
    <row r="52" spans="1:17">
      <c r="A52" s="10" t="str">
        <f t="shared" si="2"/>
        <v/>
      </c>
      <c r="C52" s="63" t="str">
        <f>IFERROR(_xlfn.XLOOKUP(D52,'BD Clients'!B:B,'BD Clients'!A:A),"")</f>
        <v/>
      </c>
      <c r="D52" s="55" t="s">
        <v>67</v>
      </c>
      <c r="E52" s="76" t="str">
        <f>IF(D52="","",_xlfn.XLOOKUP(D52,'BD Clients'!B:B,'BD Clients'!C:C))</f>
        <v/>
      </c>
      <c r="G52" s="12" t="str">
        <f>IF(F52="","",_xlfn.XLOOKUP(F52,BD_Prestation!B:B,BD_Prestation!A:A))</f>
        <v/>
      </c>
      <c r="H52" s="13" cm="1">
        <f t="array" aca="1" ref="H52" ca="1">IFERROR(_xlfn.XLOOKUP(1, (Historique_Prix!$A$2:$A$934 = G52) * (Historique_Prix!$C$2:$C$974 &lt;= B52) * (Historique_Prix!$D$2:$D$974 &gt;= B52), Historique_Prix!$E$2:$E$974),"")</f>
        <v>0</v>
      </c>
      <c r="L52" s="12" t="str">
        <f>IF(K52="","",_xlfn.XLOOKUP(K52,BD_Prestation!F:F,BD_Prestation!E:E))</f>
        <v/>
      </c>
      <c r="M52" s="78" t="str">
        <f>IF(L52="","",_xlfn.XLOOKUP(L52,BD_Prestation!E:E,BD_Prestation!G:G))</f>
        <v/>
      </c>
      <c r="P52" s="80">
        <f t="shared" ca="1" si="3"/>
        <v>0</v>
      </c>
      <c r="Q52" s="40" t="str">
        <f t="shared" si="1"/>
        <v/>
      </c>
    </row>
    <row r="53" spans="1:17">
      <c r="A53" s="10" t="str">
        <f t="shared" si="2"/>
        <v/>
      </c>
      <c r="C53" s="63" t="str">
        <f>IFERROR(_xlfn.XLOOKUP(D53,'BD Clients'!B:B,'BD Clients'!A:A),"")</f>
        <v/>
      </c>
      <c r="D53" s="55" t="s">
        <v>67</v>
      </c>
      <c r="E53" s="76" t="str">
        <f>IF(D53="","",_xlfn.XLOOKUP(D53,'BD Clients'!B:B,'BD Clients'!C:C))</f>
        <v/>
      </c>
      <c r="G53" s="12" t="str">
        <f>IF(F53="","",_xlfn.XLOOKUP(F53,BD_Prestation!B:B,BD_Prestation!A:A))</f>
        <v/>
      </c>
      <c r="H53" s="13" cm="1">
        <f t="array" aca="1" ref="H53" ca="1">IFERROR(_xlfn.XLOOKUP(1, (Historique_Prix!$A$2:$A$934 = G53) * (Historique_Prix!$C$2:$C$974 &lt;= B53) * (Historique_Prix!$D$2:$D$974 &gt;= B53), Historique_Prix!$E$2:$E$974),"")</f>
        <v>0</v>
      </c>
      <c r="L53" s="12" t="str">
        <f>IF(K53="","",_xlfn.XLOOKUP(K53,BD_Prestation!F:F,BD_Prestation!E:E))</f>
        <v/>
      </c>
      <c r="M53" s="78" t="str">
        <f>IF(L53="","",_xlfn.XLOOKUP(L53,BD_Prestation!E:E,BD_Prestation!G:G))</f>
        <v/>
      </c>
      <c r="P53" s="80">
        <f t="shared" ca="1" si="3"/>
        <v>0</v>
      </c>
      <c r="Q53" s="40" t="str">
        <f t="shared" si="1"/>
        <v/>
      </c>
    </row>
    <row r="54" spans="1:17">
      <c r="A54" s="10" t="str">
        <f t="shared" si="2"/>
        <v/>
      </c>
      <c r="C54" s="63" t="str">
        <f>IFERROR(_xlfn.XLOOKUP(D54,'BD Clients'!B:B,'BD Clients'!A:A),"")</f>
        <v/>
      </c>
      <c r="D54" s="55" t="s">
        <v>67</v>
      </c>
      <c r="E54" s="76" t="str">
        <f>IF(D54="","",_xlfn.XLOOKUP(D54,'BD Clients'!B:B,'BD Clients'!C:C))</f>
        <v/>
      </c>
      <c r="G54" s="12" t="str">
        <f>IF(F54="","",_xlfn.XLOOKUP(F54,BD_Prestation!B:B,BD_Prestation!A:A))</f>
        <v/>
      </c>
      <c r="H54" s="13" cm="1">
        <f t="array" aca="1" ref="H54" ca="1">IFERROR(_xlfn.XLOOKUP(1, (Historique_Prix!$A$2:$A$934 = G54) * (Historique_Prix!$C$2:$C$974 &lt;= B54) * (Historique_Prix!$D$2:$D$974 &gt;= B54), Historique_Prix!$E$2:$E$974),"")</f>
        <v>0</v>
      </c>
      <c r="L54" s="12" t="str">
        <f>IF(K54="","",_xlfn.XLOOKUP(K54,BD_Prestation!F:F,BD_Prestation!E:E))</f>
        <v/>
      </c>
      <c r="M54" s="78" t="str">
        <f>IF(L54="","",_xlfn.XLOOKUP(L54,BD_Prestation!E:E,BD_Prestation!G:G))</f>
        <v/>
      </c>
      <c r="P54" s="80">
        <f t="shared" ca="1" si="3"/>
        <v>0</v>
      </c>
      <c r="Q54" s="40" t="str">
        <f t="shared" si="1"/>
        <v/>
      </c>
    </row>
    <row r="55" spans="1:17">
      <c r="A55" s="10" t="str">
        <f t="shared" si="2"/>
        <v/>
      </c>
      <c r="C55" s="63" t="str">
        <f>IFERROR(_xlfn.XLOOKUP(D55,'BD Clients'!B:B,'BD Clients'!A:A),"")</f>
        <v/>
      </c>
      <c r="D55" s="55" t="s">
        <v>67</v>
      </c>
      <c r="E55" s="76" t="str">
        <f>IF(D55="","",_xlfn.XLOOKUP(D55,'BD Clients'!B:B,'BD Clients'!C:C))</f>
        <v/>
      </c>
      <c r="G55" s="12" t="str">
        <f>IF(F55="","",_xlfn.XLOOKUP(F55,BD_Prestation!B:B,BD_Prestation!A:A))</f>
        <v/>
      </c>
      <c r="H55" s="13" cm="1">
        <f t="array" aca="1" ref="H55" ca="1">IFERROR(_xlfn.XLOOKUP(1, (Historique_Prix!$A$2:$A$934 = G55) * (Historique_Prix!$C$2:$C$974 &lt;= B55) * (Historique_Prix!$D$2:$D$974 &gt;= B55), Historique_Prix!$E$2:$E$974),"")</f>
        <v>0</v>
      </c>
      <c r="L55" s="12" t="str">
        <f>IF(K55="","",_xlfn.XLOOKUP(K55,BD_Prestation!F:F,BD_Prestation!E:E))</f>
        <v/>
      </c>
      <c r="M55" s="78" t="str">
        <f>IF(L55="","",_xlfn.XLOOKUP(L55,BD_Prestation!E:E,BD_Prestation!G:G))</f>
        <v/>
      </c>
      <c r="P55" s="80">
        <f t="shared" ca="1" si="3"/>
        <v>0</v>
      </c>
      <c r="Q55" s="40" t="str">
        <f t="shared" si="1"/>
        <v/>
      </c>
    </row>
    <row r="56" spans="1:17">
      <c r="A56" s="10" t="str">
        <f t="shared" si="2"/>
        <v/>
      </c>
      <c r="C56" s="63" t="str">
        <f>IFERROR(_xlfn.XLOOKUP(D56,'BD Clients'!B:B,'BD Clients'!A:A),"")</f>
        <v/>
      </c>
      <c r="D56" s="55" t="s">
        <v>67</v>
      </c>
      <c r="E56" s="76" t="str">
        <f>IF(D56="","",_xlfn.XLOOKUP(D56,'BD Clients'!B:B,'BD Clients'!C:C))</f>
        <v/>
      </c>
      <c r="G56" s="12" t="str">
        <f>IF(F56="","",_xlfn.XLOOKUP(F56,BD_Prestation!B:B,BD_Prestation!A:A))</f>
        <v/>
      </c>
      <c r="H56" s="13" cm="1">
        <f t="array" aca="1" ref="H56" ca="1">IFERROR(_xlfn.XLOOKUP(1, (Historique_Prix!$A$2:$A$934 = G56) * (Historique_Prix!$C$2:$C$974 &lt;= B56) * (Historique_Prix!$D$2:$D$974 &gt;= B56), Historique_Prix!$E$2:$E$974),"")</f>
        <v>0</v>
      </c>
      <c r="L56" s="12" t="str">
        <f>IF(K56="","",_xlfn.XLOOKUP(K56,BD_Prestation!F:F,BD_Prestation!E:E))</f>
        <v/>
      </c>
      <c r="M56" s="78" t="str">
        <f>IF(L56="","",_xlfn.XLOOKUP(L56,BD_Prestation!E:E,BD_Prestation!G:G))</f>
        <v/>
      </c>
      <c r="P56" s="80">
        <f t="shared" ca="1" si="3"/>
        <v>0</v>
      </c>
      <c r="Q56" s="40" t="str">
        <f t="shared" si="1"/>
        <v/>
      </c>
    </row>
    <row r="57" spans="1:17">
      <c r="A57" s="10" t="str">
        <f t="shared" si="2"/>
        <v/>
      </c>
      <c r="C57" s="63" t="str">
        <f>IFERROR(_xlfn.XLOOKUP(D57,'BD Clients'!B:B,'BD Clients'!A:A),"")</f>
        <v/>
      </c>
      <c r="D57" s="55" t="s">
        <v>67</v>
      </c>
      <c r="E57" s="76" t="str">
        <f>IF(D57="","",_xlfn.XLOOKUP(D57,'BD Clients'!B:B,'BD Clients'!C:C))</f>
        <v/>
      </c>
      <c r="G57" s="12" t="str">
        <f>IF(F57="","",_xlfn.XLOOKUP(F57,BD_Prestation!B:B,BD_Prestation!A:A))</f>
        <v/>
      </c>
      <c r="H57" s="13" cm="1">
        <f t="array" aca="1" ref="H57" ca="1">IFERROR(_xlfn.XLOOKUP(1, (Historique_Prix!$A$2:$A$934 = G57) * (Historique_Prix!$C$2:$C$974 &lt;= B57) * (Historique_Prix!$D$2:$D$974 &gt;= B57), Historique_Prix!$E$2:$E$974),"")</f>
        <v>0</v>
      </c>
      <c r="L57" s="12" t="str">
        <f>IF(K57="","",_xlfn.XLOOKUP(K57,BD_Prestation!F:F,BD_Prestation!E:E))</f>
        <v/>
      </c>
      <c r="M57" s="78" t="str">
        <f>IF(L57="","",_xlfn.XLOOKUP(L57,BD_Prestation!E:E,BD_Prestation!G:G))</f>
        <v/>
      </c>
      <c r="P57" s="80">
        <f t="shared" ca="1" si="3"/>
        <v>0</v>
      </c>
      <c r="Q57" s="40" t="str">
        <f t="shared" si="1"/>
        <v/>
      </c>
    </row>
    <row r="58" spans="1:17">
      <c r="A58" s="10" t="str">
        <f t="shared" ref="A58:A89" si="4">IF(B58="","",B58)</f>
        <v/>
      </c>
      <c r="C58" s="63" t="str">
        <f>IFERROR(_xlfn.XLOOKUP(D58,'BD Clients'!B:B,'BD Clients'!A:A),"")</f>
        <v/>
      </c>
      <c r="D58" s="55" t="s">
        <v>67</v>
      </c>
      <c r="E58" s="76" t="str">
        <f>IF(D58="","",_xlfn.XLOOKUP(D58,'BD Clients'!B:B,'BD Clients'!C:C))</f>
        <v/>
      </c>
      <c r="G58" s="12" t="str">
        <f>IF(F58="","",_xlfn.XLOOKUP(F58,BD_Prestation!B:B,BD_Prestation!A:A))</f>
        <v/>
      </c>
      <c r="H58" s="13" cm="1">
        <f t="array" aca="1" ref="H58" ca="1">IFERROR(_xlfn.XLOOKUP(1, (Historique_Prix!$A$2:$A$934 = G58) * (Historique_Prix!$C$2:$C$974 &lt;= B58) * (Historique_Prix!$D$2:$D$974 &gt;= B58), Historique_Prix!$E$2:$E$974),"")</f>
        <v>0</v>
      </c>
      <c r="L58" s="12" t="str">
        <f>IF(K58="","",_xlfn.XLOOKUP(K58,BD_Prestation!F:F,BD_Prestation!E:E))</f>
        <v/>
      </c>
      <c r="M58" s="78" t="str">
        <f>IF(L58="","",_xlfn.XLOOKUP(L58,BD_Prestation!E:E,BD_Prestation!G:G))</f>
        <v/>
      </c>
      <c r="P58" s="80">
        <f t="shared" ca="1" si="3"/>
        <v>0</v>
      </c>
      <c r="Q58" s="40" t="str">
        <f t="shared" si="1"/>
        <v/>
      </c>
    </row>
    <row r="59" spans="1:17">
      <c r="A59" s="10" t="str">
        <f t="shared" si="4"/>
        <v/>
      </c>
      <c r="C59" s="63" t="str">
        <f>IFERROR(_xlfn.XLOOKUP(D59,'BD Clients'!B:B,'BD Clients'!A:A),"")</f>
        <v/>
      </c>
      <c r="D59" s="55" t="s">
        <v>67</v>
      </c>
      <c r="E59" s="76" t="str">
        <f>IF(D59="","",_xlfn.XLOOKUP(D59,'BD Clients'!B:B,'BD Clients'!C:C))</f>
        <v/>
      </c>
      <c r="G59" s="12" t="str">
        <f>IF(F59="","",_xlfn.XLOOKUP(F59,BD_Prestation!B:B,BD_Prestation!A:A))</f>
        <v/>
      </c>
      <c r="H59" s="13" cm="1">
        <f t="array" aca="1" ref="H59" ca="1">IFERROR(_xlfn.XLOOKUP(1, (Historique_Prix!$A$2:$A$934 = G59) * (Historique_Prix!$C$2:$C$974 &lt;= B59) * (Historique_Prix!$D$2:$D$974 &gt;= B59), Historique_Prix!$E$2:$E$974),"")</f>
        <v>0</v>
      </c>
      <c r="L59" s="12" t="str">
        <f>IF(K59="","",_xlfn.XLOOKUP(K59,BD_Prestation!F:F,BD_Prestation!E:E))</f>
        <v/>
      </c>
      <c r="M59" s="78" t="str">
        <f>IF(L59="","",_xlfn.XLOOKUP(L59,BD_Prestation!E:E,BD_Prestation!G:G))</f>
        <v/>
      </c>
      <c r="P59" s="80">
        <f t="shared" ca="1" si="3"/>
        <v>0</v>
      </c>
      <c r="Q59" s="40" t="str">
        <f t="shared" si="1"/>
        <v/>
      </c>
    </row>
    <row r="60" spans="1:17">
      <c r="A60" s="10" t="str">
        <f t="shared" si="4"/>
        <v/>
      </c>
      <c r="C60" s="63" t="str">
        <f>IFERROR(_xlfn.XLOOKUP(D60,'BD Clients'!B:B,'BD Clients'!A:A),"")</f>
        <v/>
      </c>
      <c r="D60" s="55" t="s">
        <v>67</v>
      </c>
      <c r="E60" s="76" t="str">
        <f>IF(D60="","",_xlfn.XLOOKUP(D60,'BD Clients'!B:B,'BD Clients'!C:C))</f>
        <v/>
      </c>
      <c r="G60" s="12" t="str">
        <f>IF(F60="","",_xlfn.XLOOKUP(F60,BD_Prestation!B:B,BD_Prestation!A:A))</f>
        <v/>
      </c>
      <c r="H60" s="13" cm="1">
        <f t="array" aca="1" ref="H60" ca="1">IFERROR(_xlfn.XLOOKUP(1, (Historique_Prix!$A$2:$A$934 = G60) * (Historique_Prix!$C$2:$C$974 &lt;= B60) * (Historique_Prix!$D$2:$D$974 &gt;= B60), Historique_Prix!$E$2:$E$974),"")</f>
        <v>0</v>
      </c>
      <c r="L60" s="12" t="str">
        <f>IF(K60="","",_xlfn.XLOOKUP(K60,BD_Prestation!F:F,BD_Prestation!E:E))</f>
        <v/>
      </c>
      <c r="M60" s="78" t="str">
        <f>IF(L60="","",_xlfn.XLOOKUP(L60,BD_Prestation!E:E,BD_Prestation!G:G))</f>
        <v/>
      </c>
      <c r="P60" s="80">
        <f t="shared" ca="1" si="3"/>
        <v>0</v>
      </c>
      <c r="Q60" s="40" t="str">
        <f t="shared" si="1"/>
        <v/>
      </c>
    </row>
    <row r="61" spans="1:17">
      <c r="A61" s="10" t="str">
        <f t="shared" si="4"/>
        <v/>
      </c>
      <c r="C61" s="63" t="str">
        <f>IFERROR(_xlfn.XLOOKUP(D61,'BD Clients'!B:B,'BD Clients'!A:A),"")</f>
        <v/>
      </c>
      <c r="D61" s="55" t="s">
        <v>67</v>
      </c>
      <c r="E61" s="76" t="str">
        <f>IF(D61="","",_xlfn.XLOOKUP(D61,'BD Clients'!B:B,'BD Clients'!C:C))</f>
        <v/>
      </c>
      <c r="G61" s="12" t="str">
        <f>IF(F61="","",_xlfn.XLOOKUP(F61,BD_Prestation!B:B,BD_Prestation!A:A))</f>
        <v/>
      </c>
      <c r="H61" s="13" cm="1">
        <f t="array" aca="1" ref="H61" ca="1">IFERROR(_xlfn.XLOOKUP(1, (Historique_Prix!$A$2:$A$934 = G61) * (Historique_Prix!$C$2:$C$974 &lt;= B61) * (Historique_Prix!$D$2:$D$974 &gt;= B61), Historique_Prix!$E$2:$E$974),"")</f>
        <v>0</v>
      </c>
      <c r="L61" s="12" t="str">
        <f>IF(K61="","",_xlfn.XLOOKUP(K61,BD_Prestation!F:F,BD_Prestation!E:E))</f>
        <v/>
      </c>
      <c r="M61" s="78" t="str">
        <f>IF(L61="","",_xlfn.XLOOKUP(L61,BD_Prestation!E:E,BD_Prestation!G:G))</f>
        <v/>
      </c>
      <c r="P61" s="80">
        <f t="shared" ca="1" si="3"/>
        <v>0</v>
      </c>
      <c r="Q61" s="40" t="str">
        <f t="shared" si="1"/>
        <v/>
      </c>
    </row>
    <row r="62" spans="1:17">
      <c r="A62" s="10" t="str">
        <f t="shared" si="4"/>
        <v/>
      </c>
      <c r="C62" s="63" t="str">
        <f>IFERROR(_xlfn.XLOOKUP(D62,'BD Clients'!B:B,'BD Clients'!A:A),"")</f>
        <v/>
      </c>
      <c r="D62" s="55" t="s">
        <v>67</v>
      </c>
      <c r="E62" s="76" t="str">
        <f>IF(D62="","",_xlfn.XLOOKUP(D62,'BD Clients'!B:B,'BD Clients'!C:C))</f>
        <v/>
      </c>
      <c r="G62" s="12" t="str">
        <f>IF(F62="","",_xlfn.XLOOKUP(F62,BD_Prestation!B:B,BD_Prestation!A:A))</f>
        <v/>
      </c>
      <c r="H62" s="13" cm="1">
        <f t="array" aca="1" ref="H62" ca="1">IFERROR(_xlfn.XLOOKUP(1, (Historique_Prix!$A$2:$A$934 = G62) * (Historique_Prix!$C$2:$C$974 &lt;= B62) * (Historique_Prix!$D$2:$D$974 &gt;= B62), Historique_Prix!$E$2:$E$974),"")</f>
        <v>0</v>
      </c>
      <c r="L62" s="12" t="str">
        <f>IF(K62="","",_xlfn.XLOOKUP(K62,BD_Prestation!F:F,BD_Prestation!E:E))</f>
        <v/>
      </c>
      <c r="M62" s="78" t="str">
        <f>IF(L62="","",_xlfn.XLOOKUP(L62,BD_Prestation!E:E,BD_Prestation!G:G))</f>
        <v/>
      </c>
      <c r="P62" s="80">
        <f t="shared" ca="1" si="3"/>
        <v>0</v>
      </c>
      <c r="Q62" s="40" t="str">
        <f t="shared" si="1"/>
        <v/>
      </c>
    </row>
    <row r="63" spans="1:17">
      <c r="A63" s="10" t="str">
        <f t="shared" si="4"/>
        <v/>
      </c>
      <c r="C63" s="63" t="str">
        <f>IFERROR(_xlfn.XLOOKUP(D63,'BD Clients'!B:B,'BD Clients'!A:A),"")</f>
        <v/>
      </c>
      <c r="D63" s="55" t="s">
        <v>67</v>
      </c>
      <c r="E63" s="76" t="str">
        <f>IF(D63="","",_xlfn.XLOOKUP(D63,'BD Clients'!B:B,'BD Clients'!C:C))</f>
        <v/>
      </c>
      <c r="G63" s="12" t="str">
        <f>IF(F63="","",_xlfn.XLOOKUP(F63,BD_Prestation!B:B,BD_Prestation!A:A))</f>
        <v/>
      </c>
      <c r="H63" s="13" cm="1">
        <f t="array" aca="1" ref="H63" ca="1">IFERROR(_xlfn.XLOOKUP(1, (Historique_Prix!$A$2:$A$934 = G63) * (Historique_Prix!$C$2:$C$974 &lt;= B63) * (Historique_Prix!$D$2:$D$974 &gt;= B63), Historique_Prix!$E$2:$E$974),"")</f>
        <v>0</v>
      </c>
      <c r="L63" s="12" t="str">
        <f>IF(K63="","",_xlfn.XLOOKUP(K63,BD_Prestation!F:F,BD_Prestation!E:E))</f>
        <v/>
      </c>
      <c r="M63" s="78" t="str">
        <f>IF(L63="","",_xlfn.XLOOKUP(L63,BD_Prestation!E:E,BD_Prestation!G:G))</f>
        <v/>
      </c>
      <c r="P63" s="80">
        <f t="shared" ca="1" si="3"/>
        <v>0</v>
      </c>
      <c r="Q63" s="40" t="str">
        <f t="shared" si="1"/>
        <v/>
      </c>
    </row>
    <row r="64" spans="1:17">
      <c r="A64" s="10" t="str">
        <f t="shared" si="4"/>
        <v/>
      </c>
      <c r="C64" s="63" t="str">
        <f>IFERROR(_xlfn.XLOOKUP(D64,'BD Clients'!B:B,'BD Clients'!A:A),"")</f>
        <v/>
      </c>
      <c r="D64" s="55" t="s">
        <v>67</v>
      </c>
      <c r="E64" s="76" t="str">
        <f>IF(D64="","",_xlfn.XLOOKUP(D64,'BD Clients'!B:B,'BD Clients'!C:C))</f>
        <v/>
      </c>
      <c r="G64" s="12" t="str">
        <f>IF(F64="","",_xlfn.XLOOKUP(F64,BD_Prestation!B:B,BD_Prestation!A:A))</f>
        <v/>
      </c>
      <c r="H64" s="13" cm="1">
        <f t="array" aca="1" ref="H64" ca="1">IFERROR(_xlfn.XLOOKUP(1, (Historique_Prix!$A$2:$A$934 = G64) * (Historique_Prix!$C$2:$C$974 &lt;= B64) * (Historique_Prix!$D$2:$D$974 &gt;= B64), Historique_Prix!$E$2:$E$974),"")</f>
        <v>0</v>
      </c>
      <c r="L64" s="12" t="str">
        <f>IF(K64="","",_xlfn.XLOOKUP(K64,BD_Prestation!F:F,BD_Prestation!E:E))</f>
        <v/>
      </c>
      <c r="M64" s="78" t="str">
        <f>IF(L64="","",_xlfn.XLOOKUP(L64,BD_Prestation!E:E,BD_Prestation!G:G))</f>
        <v/>
      </c>
      <c r="P64" s="80">
        <f t="shared" ca="1" si="3"/>
        <v>0</v>
      </c>
      <c r="Q64" s="40" t="str">
        <f t="shared" si="1"/>
        <v/>
      </c>
    </row>
    <row r="65" spans="1:17">
      <c r="A65" s="10" t="str">
        <f t="shared" si="4"/>
        <v/>
      </c>
      <c r="C65" s="63" t="str">
        <f>IFERROR(_xlfn.XLOOKUP(D65,'BD Clients'!B:B,'BD Clients'!A:A),"")</f>
        <v/>
      </c>
      <c r="D65" s="55" t="s">
        <v>67</v>
      </c>
      <c r="E65" s="76" t="str">
        <f>IF(D65="","",_xlfn.XLOOKUP(D65,'BD Clients'!B:B,'BD Clients'!C:C))</f>
        <v/>
      </c>
      <c r="G65" s="12" t="str">
        <f>IF(F65="","",_xlfn.XLOOKUP(F65,BD_Prestation!B:B,BD_Prestation!A:A))</f>
        <v/>
      </c>
      <c r="H65" s="13" cm="1">
        <f t="array" aca="1" ref="H65" ca="1">IFERROR(_xlfn.XLOOKUP(1, (Historique_Prix!$A$2:$A$934 = G65) * (Historique_Prix!$C$2:$C$974 &lt;= B65) * (Historique_Prix!$D$2:$D$974 &gt;= B65), Historique_Prix!$E$2:$E$974),"")</f>
        <v>0</v>
      </c>
      <c r="L65" s="12" t="str">
        <f>IF(K65="","",_xlfn.XLOOKUP(K65,BD_Prestation!F:F,BD_Prestation!E:E))</f>
        <v/>
      </c>
      <c r="M65" s="78" t="str">
        <f>IF(L65="","",_xlfn.XLOOKUP(L65,BD_Prestation!E:E,BD_Prestation!G:G))</f>
        <v/>
      </c>
      <c r="P65" s="80">
        <f t="shared" ca="1" si="3"/>
        <v>0</v>
      </c>
      <c r="Q65" s="40" t="str">
        <f t="shared" si="1"/>
        <v/>
      </c>
    </row>
    <row r="66" spans="1:17">
      <c r="A66" s="10" t="str">
        <f t="shared" si="4"/>
        <v/>
      </c>
      <c r="C66" s="63" t="str">
        <f>IFERROR(_xlfn.XLOOKUP(D66,'BD Clients'!B:B,'BD Clients'!A:A),"")</f>
        <v/>
      </c>
      <c r="D66" s="55" t="s">
        <v>67</v>
      </c>
      <c r="E66" s="76" t="str">
        <f>IF(D66="","",_xlfn.XLOOKUP(D66,'BD Clients'!B:B,'BD Clients'!C:C))</f>
        <v/>
      </c>
      <c r="G66" s="12" t="str">
        <f>IF(F66="","",_xlfn.XLOOKUP(F66,BD_Prestation!B:B,BD_Prestation!A:A))</f>
        <v/>
      </c>
      <c r="H66" s="13" cm="1">
        <f t="array" aca="1" ref="H66" ca="1">IFERROR(_xlfn.XLOOKUP(1, (Historique_Prix!$A$2:$A$934 = G66) * (Historique_Prix!$C$2:$C$974 &lt;= B66) * (Historique_Prix!$D$2:$D$974 &gt;= B66), Historique_Prix!$E$2:$E$974),"")</f>
        <v>0</v>
      </c>
      <c r="L66" s="12" t="str">
        <f>IF(K66="","",_xlfn.XLOOKUP(K66,BD_Prestation!F:F,BD_Prestation!E:E))</f>
        <v/>
      </c>
      <c r="M66" s="78" t="str">
        <f>IF(L66="","",_xlfn.XLOOKUP(L66,BD_Prestation!E:E,BD_Prestation!G:G))</f>
        <v/>
      </c>
      <c r="P66" s="80">
        <f t="shared" ref="P66:P97" ca="1" si="5">IFERROR(SUM(H66,M66)-O66*SUM(H66,M66),"")</f>
        <v>0</v>
      </c>
      <c r="Q66" s="40" t="str">
        <f t="shared" si="1"/>
        <v/>
      </c>
    </row>
    <row r="67" spans="1:17">
      <c r="A67" s="10" t="str">
        <f t="shared" si="4"/>
        <v/>
      </c>
      <c r="C67" s="63" t="str">
        <f>IFERROR(_xlfn.XLOOKUP(D67,'BD Clients'!B:B,'BD Clients'!A:A),"")</f>
        <v/>
      </c>
      <c r="D67" s="55" t="s">
        <v>67</v>
      </c>
      <c r="E67" s="76" t="str">
        <f>IF(D67="","",_xlfn.XLOOKUP(D67,'BD Clients'!B:B,'BD Clients'!C:C))</f>
        <v/>
      </c>
      <c r="G67" s="12" t="str">
        <f>IF(F67="","",_xlfn.XLOOKUP(F67,BD_Prestation!B:B,BD_Prestation!A:A))</f>
        <v/>
      </c>
      <c r="H67" s="13" cm="1">
        <f t="array" aca="1" ref="H67" ca="1">IFERROR(_xlfn.XLOOKUP(1, (Historique_Prix!$A$2:$A$934 = G67) * (Historique_Prix!$C$2:$C$974 &lt;= B67) * (Historique_Prix!$D$2:$D$974 &gt;= B67), Historique_Prix!$E$2:$E$974),"")</f>
        <v>0</v>
      </c>
      <c r="L67" s="12" t="str">
        <f>IF(K67="","",_xlfn.XLOOKUP(K67,BD_Prestation!F:F,BD_Prestation!E:E))</f>
        <v/>
      </c>
      <c r="M67" s="78" t="str">
        <f>IF(L67="","",_xlfn.XLOOKUP(L67,BD_Prestation!E:E,BD_Prestation!G:G))</f>
        <v/>
      </c>
      <c r="P67" s="80">
        <f t="shared" ca="1" si="5"/>
        <v>0</v>
      </c>
      <c r="Q67" s="40" t="str">
        <f t="shared" ref="Q67:Q130" si="6">IF(R67&lt;&gt;"",P67,"")</f>
        <v/>
      </c>
    </row>
    <row r="68" spans="1:17">
      <c r="A68" s="10" t="str">
        <f t="shared" si="4"/>
        <v/>
      </c>
      <c r="C68" s="63" t="str">
        <f>IFERROR(_xlfn.XLOOKUP(D68,'BD Clients'!B:B,'BD Clients'!A:A),"")</f>
        <v/>
      </c>
      <c r="D68" s="55" t="s">
        <v>67</v>
      </c>
      <c r="E68" s="76" t="str">
        <f>IF(D68="","",_xlfn.XLOOKUP(D68,'BD Clients'!B:B,'BD Clients'!C:C))</f>
        <v/>
      </c>
      <c r="G68" s="12" t="str">
        <f>IF(F68="","",_xlfn.XLOOKUP(F68,BD_Prestation!B:B,BD_Prestation!A:A))</f>
        <v/>
      </c>
      <c r="H68" s="13" cm="1">
        <f t="array" aca="1" ref="H68" ca="1">IFERROR(_xlfn.XLOOKUP(1, (Historique_Prix!$A$2:$A$934 = G68) * (Historique_Prix!$C$2:$C$974 &lt;= B68) * (Historique_Prix!$D$2:$D$974 &gt;= B68), Historique_Prix!$E$2:$E$974),"")</f>
        <v>0</v>
      </c>
      <c r="L68" s="12" t="str">
        <f>IF(K68="","",_xlfn.XLOOKUP(K68,BD_Prestation!F:F,BD_Prestation!E:E))</f>
        <v/>
      </c>
      <c r="M68" s="78" t="str">
        <f>IF(L68="","",_xlfn.XLOOKUP(L68,BD_Prestation!E:E,BD_Prestation!G:G))</f>
        <v/>
      </c>
      <c r="P68" s="80">
        <f t="shared" ca="1" si="5"/>
        <v>0</v>
      </c>
      <c r="Q68" s="40" t="str">
        <f t="shared" si="6"/>
        <v/>
      </c>
    </row>
    <row r="69" spans="1:17">
      <c r="A69" s="10" t="str">
        <f t="shared" si="4"/>
        <v/>
      </c>
      <c r="C69" s="63" t="str">
        <f>IFERROR(_xlfn.XLOOKUP(D69,'BD Clients'!B:B,'BD Clients'!A:A),"")</f>
        <v/>
      </c>
      <c r="D69" s="55" t="s">
        <v>67</v>
      </c>
      <c r="E69" s="76" t="str">
        <f>IF(D69="","",_xlfn.XLOOKUP(D69,'BD Clients'!B:B,'BD Clients'!C:C))</f>
        <v/>
      </c>
      <c r="G69" s="12" t="str">
        <f>IF(F69="","",_xlfn.XLOOKUP(F69,BD_Prestation!B:B,BD_Prestation!A:A))</f>
        <v/>
      </c>
      <c r="H69" s="13" cm="1">
        <f t="array" aca="1" ref="H69" ca="1">IFERROR(_xlfn.XLOOKUP(1, (Historique_Prix!$A$2:$A$934 = G69) * (Historique_Prix!$C$2:$C$974 &lt;= B69) * (Historique_Prix!$D$2:$D$974 &gt;= B69), Historique_Prix!$E$2:$E$974),"")</f>
        <v>0</v>
      </c>
      <c r="L69" s="12" t="str">
        <f>IF(K69="","",_xlfn.XLOOKUP(K69,BD_Prestation!F:F,BD_Prestation!E:E))</f>
        <v/>
      </c>
      <c r="M69" s="78" t="str">
        <f>IF(L69="","",_xlfn.XLOOKUP(L69,BD_Prestation!E:E,BD_Prestation!G:G))</f>
        <v/>
      </c>
      <c r="P69" s="80">
        <f t="shared" ca="1" si="5"/>
        <v>0</v>
      </c>
      <c r="Q69" s="40" t="str">
        <f t="shared" si="6"/>
        <v/>
      </c>
    </row>
    <row r="70" spans="1:17">
      <c r="A70" s="10" t="str">
        <f t="shared" si="4"/>
        <v/>
      </c>
      <c r="C70" s="63" t="str">
        <f>IFERROR(_xlfn.XLOOKUP(D70,'BD Clients'!B:B,'BD Clients'!A:A),"")</f>
        <v/>
      </c>
      <c r="D70" s="55" t="s">
        <v>67</v>
      </c>
      <c r="E70" s="76" t="str">
        <f>IF(D70="","",_xlfn.XLOOKUP(D70,'BD Clients'!B:B,'BD Clients'!C:C))</f>
        <v/>
      </c>
      <c r="G70" s="12" t="str">
        <f>IF(F70="","",_xlfn.XLOOKUP(F70,BD_Prestation!B:B,BD_Prestation!A:A))</f>
        <v/>
      </c>
      <c r="H70" s="13" cm="1">
        <f t="array" aca="1" ref="H70" ca="1">IFERROR(_xlfn.XLOOKUP(1, (Historique_Prix!$A$2:$A$934 = G70) * (Historique_Prix!$C$2:$C$974 &lt;= B70) * (Historique_Prix!$D$2:$D$974 &gt;= B70), Historique_Prix!$E$2:$E$974),"")</f>
        <v>0</v>
      </c>
      <c r="L70" s="12" t="str">
        <f>IF(K70="","",_xlfn.XLOOKUP(K70,BD_Prestation!F:F,BD_Prestation!E:E))</f>
        <v/>
      </c>
      <c r="M70" s="78" t="str">
        <f>IF(L70="","",_xlfn.XLOOKUP(L70,BD_Prestation!E:E,BD_Prestation!G:G))</f>
        <v/>
      </c>
      <c r="P70" s="80">
        <f t="shared" ca="1" si="5"/>
        <v>0</v>
      </c>
      <c r="Q70" s="40" t="str">
        <f t="shared" si="6"/>
        <v/>
      </c>
    </row>
    <row r="71" spans="1:17">
      <c r="A71" s="10" t="str">
        <f t="shared" si="4"/>
        <v/>
      </c>
      <c r="C71" s="63" t="str">
        <f>IFERROR(_xlfn.XLOOKUP(D71,'BD Clients'!B:B,'BD Clients'!A:A),"")</f>
        <v/>
      </c>
      <c r="D71" s="55" t="s">
        <v>67</v>
      </c>
      <c r="E71" s="76" t="str">
        <f>IF(D71="","",_xlfn.XLOOKUP(D71,'BD Clients'!B:B,'BD Clients'!C:C))</f>
        <v/>
      </c>
      <c r="G71" s="12" t="str">
        <f>IF(F71="","",_xlfn.XLOOKUP(F71,BD_Prestation!B:B,BD_Prestation!A:A))</f>
        <v/>
      </c>
      <c r="H71" s="13" cm="1">
        <f t="array" aca="1" ref="H71" ca="1">IFERROR(_xlfn.XLOOKUP(1, (Historique_Prix!$A$2:$A$934 = G71) * (Historique_Prix!$C$2:$C$974 &lt;= B71) * (Historique_Prix!$D$2:$D$974 &gt;= B71), Historique_Prix!$E$2:$E$974),"")</f>
        <v>0</v>
      </c>
      <c r="L71" s="12" t="str">
        <f>IF(K71="","",_xlfn.XLOOKUP(K71,BD_Prestation!F:F,BD_Prestation!E:E))</f>
        <v/>
      </c>
      <c r="M71" s="78" t="str">
        <f>IF(L71="","",_xlfn.XLOOKUP(L71,BD_Prestation!E:E,BD_Prestation!G:G))</f>
        <v/>
      </c>
      <c r="P71" s="80">
        <f t="shared" ca="1" si="5"/>
        <v>0</v>
      </c>
      <c r="Q71" s="40" t="str">
        <f t="shared" si="6"/>
        <v/>
      </c>
    </row>
    <row r="72" spans="1:17">
      <c r="A72" s="10" t="str">
        <f t="shared" si="4"/>
        <v/>
      </c>
      <c r="C72" s="63" t="str">
        <f>IFERROR(_xlfn.XLOOKUP(D72,'BD Clients'!B:B,'BD Clients'!A:A),"")</f>
        <v/>
      </c>
      <c r="D72" s="55" t="s">
        <v>67</v>
      </c>
      <c r="E72" s="76" t="str">
        <f>IF(D72="","",_xlfn.XLOOKUP(D72,'BD Clients'!B:B,'BD Clients'!C:C))</f>
        <v/>
      </c>
      <c r="G72" s="12" t="str">
        <f>IF(F72="","",_xlfn.XLOOKUP(F72,BD_Prestation!B:B,BD_Prestation!A:A))</f>
        <v/>
      </c>
      <c r="H72" s="13" cm="1">
        <f t="array" aca="1" ref="H72" ca="1">IFERROR(_xlfn.XLOOKUP(1, (Historique_Prix!$A$2:$A$934 = G72) * (Historique_Prix!$C$2:$C$974 &lt;= B72) * (Historique_Prix!$D$2:$D$974 &gt;= B72), Historique_Prix!$E$2:$E$974),"")</f>
        <v>0</v>
      </c>
      <c r="L72" s="12" t="str">
        <f>IF(K72="","",_xlfn.XLOOKUP(K72,BD_Prestation!F:F,BD_Prestation!E:E))</f>
        <v/>
      </c>
      <c r="M72" s="78" t="str">
        <f>IF(L72="","",_xlfn.XLOOKUP(L72,BD_Prestation!E:E,BD_Prestation!G:G))</f>
        <v/>
      </c>
      <c r="P72" s="80">
        <f t="shared" ca="1" si="5"/>
        <v>0</v>
      </c>
      <c r="Q72" s="40" t="str">
        <f t="shared" si="6"/>
        <v/>
      </c>
    </row>
    <row r="73" spans="1:17">
      <c r="A73" s="10" t="str">
        <f t="shared" si="4"/>
        <v/>
      </c>
      <c r="C73" s="63" t="str">
        <f>IFERROR(_xlfn.XLOOKUP(D73,'BD Clients'!B:B,'BD Clients'!A:A),"")</f>
        <v/>
      </c>
      <c r="D73" s="55" t="s">
        <v>67</v>
      </c>
      <c r="E73" s="76" t="str">
        <f>IF(D73="","",_xlfn.XLOOKUP(D73,'BD Clients'!B:B,'BD Clients'!C:C))</f>
        <v/>
      </c>
      <c r="G73" s="12" t="str">
        <f>IF(F73="","",_xlfn.XLOOKUP(F73,BD_Prestation!B:B,BD_Prestation!A:A))</f>
        <v/>
      </c>
      <c r="H73" s="13" cm="1">
        <f t="array" aca="1" ref="H73" ca="1">IFERROR(_xlfn.XLOOKUP(1, (Historique_Prix!$A$2:$A$934 = G73) * (Historique_Prix!$C$2:$C$974 &lt;= B73) * (Historique_Prix!$D$2:$D$974 &gt;= B73), Historique_Prix!$E$2:$E$974),"")</f>
        <v>0</v>
      </c>
      <c r="L73" s="12" t="str">
        <f>IF(K73="","",_xlfn.XLOOKUP(K73,BD_Prestation!F:F,BD_Prestation!E:E))</f>
        <v/>
      </c>
      <c r="M73" s="78" t="str">
        <f>IF(L73="","",_xlfn.XLOOKUP(L73,BD_Prestation!E:E,BD_Prestation!G:G))</f>
        <v/>
      </c>
      <c r="P73" s="80">
        <f t="shared" ca="1" si="5"/>
        <v>0</v>
      </c>
      <c r="Q73" s="40" t="str">
        <f t="shared" si="6"/>
        <v/>
      </c>
    </row>
    <row r="74" spans="1:17">
      <c r="A74" s="10" t="str">
        <f t="shared" si="4"/>
        <v/>
      </c>
      <c r="C74" s="63" t="str">
        <f>IFERROR(_xlfn.XLOOKUP(D74,'BD Clients'!B:B,'BD Clients'!A:A),"")</f>
        <v/>
      </c>
      <c r="D74" s="55" t="s">
        <v>67</v>
      </c>
      <c r="E74" s="76" t="str">
        <f>IF(D74="","",_xlfn.XLOOKUP(D74,'BD Clients'!B:B,'BD Clients'!C:C))</f>
        <v/>
      </c>
      <c r="G74" s="12" t="str">
        <f>IF(F74="","",_xlfn.XLOOKUP(F74,BD_Prestation!B:B,BD_Prestation!A:A))</f>
        <v/>
      </c>
      <c r="H74" s="13" cm="1">
        <f t="array" aca="1" ref="H74" ca="1">IFERROR(_xlfn.XLOOKUP(1, (Historique_Prix!$A$2:$A$934 = G74) * (Historique_Prix!$C$2:$C$974 &lt;= B74) * (Historique_Prix!$D$2:$D$974 &gt;= B74), Historique_Prix!$E$2:$E$974),"")</f>
        <v>0</v>
      </c>
      <c r="L74" s="12" t="str">
        <f>IF(K74="","",_xlfn.XLOOKUP(K74,BD_Prestation!F:F,BD_Prestation!E:E))</f>
        <v/>
      </c>
      <c r="M74" s="78" t="str">
        <f>IF(L74="","",_xlfn.XLOOKUP(L74,BD_Prestation!E:E,BD_Prestation!G:G))</f>
        <v/>
      </c>
      <c r="P74" s="80">
        <f t="shared" ca="1" si="5"/>
        <v>0</v>
      </c>
      <c r="Q74" s="40" t="str">
        <f t="shared" si="6"/>
        <v/>
      </c>
    </row>
    <row r="75" spans="1:17">
      <c r="A75" s="10" t="str">
        <f t="shared" si="4"/>
        <v/>
      </c>
      <c r="C75" s="63" t="str">
        <f>IFERROR(_xlfn.XLOOKUP(D75,'BD Clients'!B:B,'BD Clients'!A:A),"")</f>
        <v/>
      </c>
      <c r="D75" s="55" t="s">
        <v>67</v>
      </c>
      <c r="E75" s="76" t="str">
        <f>IF(D75="","",_xlfn.XLOOKUP(D75,'BD Clients'!B:B,'BD Clients'!C:C))</f>
        <v/>
      </c>
      <c r="G75" s="12" t="str">
        <f>IF(F75="","",_xlfn.XLOOKUP(F75,BD_Prestation!B:B,BD_Prestation!A:A))</f>
        <v/>
      </c>
      <c r="H75" s="13" cm="1">
        <f t="array" aca="1" ref="H75" ca="1">IFERROR(_xlfn.XLOOKUP(1, (Historique_Prix!$A$2:$A$934 = G75) * (Historique_Prix!$C$2:$C$974 &lt;= B75) * (Historique_Prix!$D$2:$D$974 &gt;= B75), Historique_Prix!$E$2:$E$974),"")</f>
        <v>0</v>
      </c>
      <c r="L75" s="12" t="str">
        <f>IF(K75="","",_xlfn.XLOOKUP(K75,BD_Prestation!F:F,BD_Prestation!E:E))</f>
        <v/>
      </c>
      <c r="M75" s="78" t="str">
        <f>IF(L75="","",_xlfn.XLOOKUP(L75,BD_Prestation!E:E,BD_Prestation!G:G))</f>
        <v/>
      </c>
      <c r="P75" s="80">
        <f t="shared" ca="1" si="5"/>
        <v>0</v>
      </c>
      <c r="Q75" s="40" t="str">
        <f t="shared" si="6"/>
        <v/>
      </c>
    </row>
    <row r="76" spans="1:17">
      <c r="A76" s="10" t="str">
        <f t="shared" si="4"/>
        <v/>
      </c>
      <c r="C76" s="63" t="str">
        <f>IFERROR(_xlfn.XLOOKUP(D76,'BD Clients'!B:B,'BD Clients'!A:A),"")</f>
        <v/>
      </c>
      <c r="D76" s="55" t="s">
        <v>67</v>
      </c>
      <c r="E76" s="76" t="str">
        <f>IF(D76="","",_xlfn.XLOOKUP(D76,'BD Clients'!B:B,'BD Clients'!C:C))</f>
        <v/>
      </c>
      <c r="G76" s="12" t="str">
        <f>IF(F76="","",_xlfn.XLOOKUP(F76,BD_Prestation!B:B,BD_Prestation!A:A))</f>
        <v/>
      </c>
      <c r="H76" s="13" cm="1">
        <f t="array" aca="1" ref="H76" ca="1">IFERROR(_xlfn.XLOOKUP(1, (Historique_Prix!$A$2:$A$934 = G76) * (Historique_Prix!$C$2:$C$974 &lt;= B76) * (Historique_Prix!$D$2:$D$974 &gt;= B76), Historique_Prix!$E$2:$E$974),"")</f>
        <v>0</v>
      </c>
      <c r="L76" s="12" t="str">
        <f>IF(K76="","",_xlfn.XLOOKUP(K76,BD_Prestation!F:F,BD_Prestation!E:E))</f>
        <v/>
      </c>
      <c r="M76" s="78" t="str">
        <f>IF(L76="","",_xlfn.XLOOKUP(L76,BD_Prestation!E:E,BD_Prestation!G:G))</f>
        <v/>
      </c>
      <c r="P76" s="80">
        <f t="shared" ca="1" si="5"/>
        <v>0</v>
      </c>
      <c r="Q76" s="40" t="str">
        <f t="shared" si="6"/>
        <v/>
      </c>
    </row>
    <row r="77" spans="1:17">
      <c r="A77" s="10" t="str">
        <f t="shared" si="4"/>
        <v/>
      </c>
      <c r="C77" s="63" t="str">
        <f>IFERROR(_xlfn.XLOOKUP(D77,'BD Clients'!B:B,'BD Clients'!A:A),"")</f>
        <v/>
      </c>
      <c r="D77" s="55" t="s">
        <v>67</v>
      </c>
      <c r="E77" s="76" t="str">
        <f>IF(D77="","",_xlfn.XLOOKUP(D77,'BD Clients'!B:B,'BD Clients'!C:C))</f>
        <v/>
      </c>
      <c r="G77" s="12" t="str">
        <f>IF(F77="","",_xlfn.XLOOKUP(F77,BD_Prestation!B:B,BD_Prestation!A:A))</f>
        <v/>
      </c>
      <c r="H77" s="13" cm="1">
        <f t="array" aca="1" ref="H77" ca="1">IFERROR(_xlfn.XLOOKUP(1, (Historique_Prix!$A$2:$A$934 = G77) * (Historique_Prix!$C$2:$C$974 &lt;= B77) * (Historique_Prix!$D$2:$D$974 &gt;= B77), Historique_Prix!$E$2:$E$974),"")</f>
        <v>0</v>
      </c>
      <c r="L77" s="12" t="str">
        <f>IF(K77="","",_xlfn.XLOOKUP(K77,BD_Prestation!F:F,BD_Prestation!E:E))</f>
        <v/>
      </c>
      <c r="M77" s="78" t="str">
        <f>IF(L77="","",_xlfn.XLOOKUP(L77,BD_Prestation!E:E,BD_Prestation!G:G))</f>
        <v/>
      </c>
      <c r="P77" s="80">
        <f t="shared" ca="1" si="5"/>
        <v>0</v>
      </c>
      <c r="Q77" s="40" t="str">
        <f t="shared" si="6"/>
        <v/>
      </c>
    </row>
    <row r="78" spans="1:17">
      <c r="A78" s="10" t="str">
        <f t="shared" si="4"/>
        <v/>
      </c>
      <c r="C78" s="63" t="str">
        <f>IFERROR(_xlfn.XLOOKUP(D78,'BD Clients'!B:B,'BD Clients'!A:A),"")</f>
        <v/>
      </c>
      <c r="D78" s="55" t="s">
        <v>67</v>
      </c>
      <c r="E78" s="76" t="str">
        <f>IF(D78="","",_xlfn.XLOOKUP(D78,'BD Clients'!B:B,'BD Clients'!C:C))</f>
        <v/>
      </c>
      <c r="G78" s="12" t="str">
        <f>IF(F78="","",_xlfn.XLOOKUP(F78,BD_Prestation!B:B,BD_Prestation!A:A))</f>
        <v/>
      </c>
      <c r="H78" s="13" cm="1">
        <f t="array" aca="1" ref="H78" ca="1">IFERROR(_xlfn.XLOOKUP(1, (Historique_Prix!$A$2:$A$934 = G78) * (Historique_Prix!$C$2:$C$974 &lt;= B78) * (Historique_Prix!$D$2:$D$974 &gt;= B78), Historique_Prix!$E$2:$E$974),"")</f>
        <v>0</v>
      </c>
      <c r="L78" s="12" t="str">
        <f>IF(K78="","",_xlfn.XLOOKUP(K78,BD_Prestation!F:F,BD_Prestation!E:E))</f>
        <v/>
      </c>
      <c r="M78" s="78" t="str">
        <f>IF(L78="","",_xlfn.XLOOKUP(L78,BD_Prestation!E:E,BD_Prestation!G:G))</f>
        <v/>
      </c>
      <c r="P78" s="80">
        <f t="shared" ca="1" si="5"/>
        <v>0</v>
      </c>
      <c r="Q78" s="40" t="str">
        <f t="shared" si="6"/>
        <v/>
      </c>
    </row>
    <row r="79" spans="1:17">
      <c r="A79" s="10" t="str">
        <f t="shared" si="4"/>
        <v/>
      </c>
      <c r="C79" s="63" t="str">
        <f>IFERROR(_xlfn.XLOOKUP(D79,'BD Clients'!B:B,'BD Clients'!A:A),"")</f>
        <v/>
      </c>
      <c r="D79" s="55" t="s">
        <v>67</v>
      </c>
      <c r="E79" s="76" t="str">
        <f>IF(D79="","",_xlfn.XLOOKUP(D79,'BD Clients'!B:B,'BD Clients'!C:C))</f>
        <v/>
      </c>
      <c r="G79" s="12" t="str">
        <f>IF(F79="","",_xlfn.XLOOKUP(F79,BD_Prestation!B:B,BD_Prestation!A:A))</f>
        <v/>
      </c>
      <c r="H79" s="13" cm="1">
        <f t="array" aca="1" ref="H79" ca="1">IFERROR(_xlfn.XLOOKUP(1, (Historique_Prix!$A$2:$A$934 = G79) * (Historique_Prix!$C$2:$C$974 &lt;= B79) * (Historique_Prix!$D$2:$D$974 &gt;= B79), Historique_Prix!$E$2:$E$974),"")</f>
        <v>0</v>
      </c>
      <c r="L79" s="12" t="str">
        <f>IF(K79="","",_xlfn.XLOOKUP(K79,BD_Prestation!F:F,BD_Prestation!E:E))</f>
        <v/>
      </c>
      <c r="M79" s="78" t="str">
        <f>IF(L79="","",_xlfn.XLOOKUP(L79,BD_Prestation!E:E,BD_Prestation!G:G))</f>
        <v/>
      </c>
      <c r="P79" s="80">
        <f t="shared" ca="1" si="5"/>
        <v>0</v>
      </c>
      <c r="Q79" s="40" t="str">
        <f t="shared" si="6"/>
        <v/>
      </c>
    </row>
    <row r="80" spans="1:17">
      <c r="A80" s="10" t="str">
        <f t="shared" si="4"/>
        <v/>
      </c>
      <c r="C80" s="63" t="str">
        <f>IFERROR(_xlfn.XLOOKUP(D80,'BD Clients'!B:B,'BD Clients'!A:A),"")</f>
        <v/>
      </c>
      <c r="D80" s="55" t="s">
        <v>67</v>
      </c>
      <c r="E80" s="76" t="str">
        <f>IF(D80="","",_xlfn.XLOOKUP(D80,'BD Clients'!B:B,'BD Clients'!C:C))</f>
        <v/>
      </c>
      <c r="G80" s="12" t="str">
        <f>IF(F80="","",_xlfn.XLOOKUP(F80,BD_Prestation!B:B,BD_Prestation!A:A))</f>
        <v/>
      </c>
      <c r="H80" s="13" cm="1">
        <f t="array" aca="1" ref="H80" ca="1">IFERROR(_xlfn.XLOOKUP(1, (Historique_Prix!$A$2:$A$934 = G80) * (Historique_Prix!$C$2:$C$974 &lt;= B80) * (Historique_Prix!$D$2:$D$974 &gt;= B80), Historique_Prix!$E$2:$E$974),"")</f>
        <v>0</v>
      </c>
      <c r="L80" s="12" t="str">
        <f>IF(K80="","",_xlfn.XLOOKUP(K80,BD_Prestation!F:F,BD_Prestation!E:E))</f>
        <v/>
      </c>
      <c r="M80" s="78" t="str">
        <f>IF(L80="","",_xlfn.XLOOKUP(L80,BD_Prestation!E:E,BD_Prestation!G:G))</f>
        <v/>
      </c>
      <c r="P80" s="80">
        <f t="shared" ca="1" si="5"/>
        <v>0</v>
      </c>
      <c r="Q80" s="40" t="str">
        <f t="shared" si="6"/>
        <v/>
      </c>
    </row>
    <row r="81" spans="1:17">
      <c r="A81" s="10" t="str">
        <f t="shared" si="4"/>
        <v/>
      </c>
      <c r="C81" s="63" t="str">
        <f>IFERROR(_xlfn.XLOOKUP(D81,'BD Clients'!B:B,'BD Clients'!A:A),"")</f>
        <v/>
      </c>
      <c r="D81" s="55" t="s">
        <v>67</v>
      </c>
      <c r="E81" s="76" t="str">
        <f>IF(D81="","",_xlfn.XLOOKUP(D81,'BD Clients'!B:B,'BD Clients'!C:C))</f>
        <v/>
      </c>
      <c r="G81" s="12" t="str">
        <f>IF(F81="","",_xlfn.XLOOKUP(F81,BD_Prestation!B:B,BD_Prestation!A:A))</f>
        <v/>
      </c>
      <c r="H81" s="13" cm="1">
        <f t="array" aca="1" ref="H81" ca="1">IFERROR(_xlfn.XLOOKUP(1, (Historique_Prix!$A$2:$A$934 = G81) * (Historique_Prix!$C$2:$C$974 &lt;= B81) * (Historique_Prix!$D$2:$D$974 &gt;= B81), Historique_Prix!$E$2:$E$974),"")</f>
        <v>0</v>
      </c>
      <c r="L81" s="12" t="str">
        <f>IF(K81="","",_xlfn.XLOOKUP(K81,BD_Prestation!F:F,BD_Prestation!E:E))</f>
        <v/>
      </c>
      <c r="M81" s="78" t="str">
        <f>IF(L81="","",_xlfn.XLOOKUP(L81,BD_Prestation!E:E,BD_Prestation!G:G))</f>
        <v/>
      </c>
      <c r="P81" s="80">
        <f t="shared" ca="1" si="5"/>
        <v>0</v>
      </c>
      <c r="Q81" s="40" t="str">
        <f t="shared" si="6"/>
        <v/>
      </c>
    </row>
    <row r="82" spans="1:17">
      <c r="A82" s="10" t="str">
        <f t="shared" si="4"/>
        <v/>
      </c>
      <c r="C82" s="63" t="str">
        <f>IFERROR(_xlfn.XLOOKUP(D82,'BD Clients'!B:B,'BD Clients'!A:A),"")</f>
        <v/>
      </c>
      <c r="D82" s="55" t="s">
        <v>67</v>
      </c>
      <c r="E82" s="76" t="str">
        <f>IF(D82="","",_xlfn.XLOOKUP(D82,'BD Clients'!B:B,'BD Clients'!C:C))</f>
        <v/>
      </c>
      <c r="G82" s="12" t="str">
        <f>IF(F82="","",_xlfn.XLOOKUP(F82,BD_Prestation!B:B,BD_Prestation!A:A))</f>
        <v/>
      </c>
      <c r="H82" s="13" cm="1">
        <f t="array" aca="1" ref="H82" ca="1">IFERROR(_xlfn.XLOOKUP(1, (Historique_Prix!$A$2:$A$934 = G82) * (Historique_Prix!$C$2:$C$974 &lt;= B82) * (Historique_Prix!$D$2:$D$974 &gt;= B82), Historique_Prix!$E$2:$E$974),"")</f>
        <v>0</v>
      </c>
      <c r="L82" s="12" t="str">
        <f>IF(K82="","",_xlfn.XLOOKUP(K82,BD_Prestation!F:F,BD_Prestation!E:E))</f>
        <v/>
      </c>
      <c r="M82" s="78" t="str">
        <f>IF(L82="","",_xlfn.XLOOKUP(L82,BD_Prestation!E:E,BD_Prestation!G:G))</f>
        <v/>
      </c>
      <c r="P82" s="80">
        <f t="shared" ca="1" si="5"/>
        <v>0</v>
      </c>
      <c r="Q82" s="40" t="str">
        <f t="shared" si="6"/>
        <v/>
      </c>
    </row>
    <row r="83" spans="1:17">
      <c r="A83" s="10" t="str">
        <f t="shared" si="4"/>
        <v/>
      </c>
      <c r="C83" s="63" t="str">
        <f>IFERROR(_xlfn.XLOOKUP(D83,'BD Clients'!B:B,'BD Clients'!A:A),"")</f>
        <v/>
      </c>
      <c r="D83" s="55" t="s">
        <v>67</v>
      </c>
      <c r="E83" s="76" t="str">
        <f>IF(D83="","",_xlfn.XLOOKUP(D83,'BD Clients'!B:B,'BD Clients'!C:C))</f>
        <v/>
      </c>
      <c r="G83" s="12" t="str">
        <f>IF(F83="","",_xlfn.XLOOKUP(F83,BD_Prestation!B:B,BD_Prestation!A:A))</f>
        <v/>
      </c>
      <c r="H83" s="13" cm="1">
        <f t="array" aca="1" ref="H83" ca="1">IFERROR(_xlfn.XLOOKUP(1, (Historique_Prix!$A$2:$A$934 = G83) * (Historique_Prix!$C$2:$C$974 &lt;= B83) * (Historique_Prix!$D$2:$D$974 &gt;= B83), Historique_Prix!$E$2:$E$974),"")</f>
        <v>0</v>
      </c>
      <c r="L83" s="12" t="str">
        <f>IF(K83="","",_xlfn.XLOOKUP(K83,BD_Prestation!F:F,BD_Prestation!E:E))</f>
        <v/>
      </c>
      <c r="M83" s="78" t="str">
        <f>IF(L83="","",_xlfn.XLOOKUP(L83,BD_Prestation!E:E,BD_Prestation!G:G))</f>
        <v/>
      </c>
      <c r="P83" s="80">
        <f t="shared" ca="1" si="5"/>
        <v>0</v>
      </c>
      <c r="Q83" s="40" t="str">
        <f t="shared" si="6"/>
        <v/>
      </c>
    </row>
    <row r="84" spans="1:17">
      <c r="A84" s="10" t="str">
        <f t="shared" si="4"/>
        <v/>
      </c>
      <c r="C84" s="63" t="str">
        <f>IFERROR(_xlfn.XLOOKUP(D84,'BD Clients'!B:B,'BD Clients'!A:A),"")</f>
        <v/>
      </c>
      <c r="D84" s="55" t="s">
        <v>67</v>
      </c>
      <c r="E84" s="76" t="str">
        <f>IF(D84="","",_xlfn.XLOOKUP(D84,'BD Clients'!B:B,'BD Clients'!C:C))</f>
        <v/>
      </c>
      <c r="G84" s="12" t="str">
        <f>IF(F84="","",_xlfn.XLOOKUP(F84,BD_Prestation!B:B,BD_Prestation!A:A))</f>
        <v/>
      </c>
      <c r="H84" s="13" cm="1">
        <f t="array" aca="1" ref="H84" ca="1">IFERROR(_xlfn.XLOOKUP(1, (Historique_Prix!$A$2:$A$934 = G84) * (Historique_Prix!$C$2:$C$974 &lt;= B84) * (Historique_Prix!$D$2:$D$974 &gt;= B84), Historique_Prix!$E$2:$E$974),"")</f>
        <v>0</v>
      </c>
      <c r="L84" s="12" t="str">
        <f>IF(K84="","",_xlfn.XLOOKUP(K84,BD_Prestation!F:F,BD_Prestation!E:E))</f>
        <v/>
      </c>
      <c r="M84" s="78" t="str">
        <f>IF(L84="","",_xlfn.XLOOKUP(L84,BD_Prestation!E:E,BD_Prestation!G:G))</f>
        <v/>
      </c>
      <c r="P84" s="80">
        <f t="shared" ca="1" si="5"/>
        <v>0</v>
      </c>
      <c r="Q84" s="40" t="str">
        <f t="shared" si="6"/>
        <v/>
      </c>
    </row>
    <row r="85" spans="1:17">
      <c r="A85" s="10" t="str">
        <f t="shared" si="4"/>
        <v/>
      </c>
      <c r="C85" s="63" t="str">
        <f>IFERROR(_xlfn.XLOOKUP(D85,'BD Clients'!B:B,'BD Clients'!A:A),"")</f>
        <v/>
      </c>
      <c r="D85" s="55" t="s">
        <v>67</v>
      </c>
      <c r="E85" s="76" t="str">
        <f>IF(D85="","",_xlfn.XLOOKUP(D85,'BD Clients'!B:B,'BD Clients'!C:C))</f>
        <v/>
      </c>
      <c r="G85" s="12" t="str">
        <f>IF(F85="","",_xlfn.XLOOKUP(F85,BD_Prestation!B:B,BD_Prestation!A:A))</f>
        <v/>
      </c>
      <c r="H85" s="13" cm="1">
        <f t="array" aca="1" ref="H85" ca="1">IFERROR(_xlfn.XLOOKUP(1, (Historique_Prix!$A$2:$A$934 = G85) * (Historique_Prix!$C$2:$C$974 &lt;= B85) * (Historique_Prix!$D$2:$D$974 &gt;= B85), Historique_Prix!$E$2:$E$974),"")</f>
        <v>0</v>
      </c>
      <c r="L85" s="12" t="str">
        <f>IF(K85="","",_xlfn.XLOOKUP(K85,BD_Prestation!F:F,BD_Prestation!E:E))</f>
        <v/>
      </c>
      <c r="M85" s="78" t="str">
        <f>IF(L85="","",_xlfn.XLOOKUP(L85,BD_Prestation!E:E,BD_Prestation!G:G))</f>
        <v/>
      </c>
      <c r="P85" s="80">
        <f t="shared" ca="1" si="5"/>
        <v>0</v>
      </c>
      <c r="Q85" s="40" t="str">
        <f t="shared" si="6"/>
        <v/>
      </c>
    </row>
    <row r="86" spans="1:17">
      <c r="A86" s="10" t="str">
        <f t="shared" si="4"/>
        <v/>
      </c>
      <c r="C86" s="63" t="str">
        <f>IFERROR(_xlfn.XLOOKUP(D86,'BD Clients'!B:B,'BD Clients'!A:A),"")</f>
        <v/>
      </c>
      <c r="D86" s="55" t="s">
        <v>67</v>
      </c>
      <c r="E86" s="76" t="str">
        <f>IF(D86="","",_xlfn.XLOOKUP(D86,'BD Clients'!B:B,'BD Clients'!C:C))</f>
        <v/>
      </c>
      <c r="G86" s="12" t="str">
        <f>IF(F86="","",_xlfn.XLOOKUP(F86,BD_Prestation!B:B,BD_Prestation!A:A))</f>
        <v/>
      </c>
      <c r="H86" s="13" cm="1">
        <f t="array" aca="1" ref="H86" ca="1">IFERROR(_xlfn.XLOOKUP(1, (Historique_Prix!$A$2:$A$934 = G86) * (Historique_Prix!$C$2:$C$974 &lt;= B86) * (Historique_Prix!$D$2:$D$974 &gt;= B86), Historique_Prix!$E$2:$E$974),"")</f>
        <v>0</v>
      </c>
      <c r="L86" s="12" t="str">
        <f>IF(K86="","",_xlfn.XLOOKUP(K86,BD_Prestation!F:F,BD_Prestation!E:E))</f>
        <v/>
      </c>
      <c r="M86" s="78" t="str">
        <f>IF(L86="","",_xlfn.XLOOKUP(L86,BD_Prestation!E:E,BD_Prestation!G:G))</f>
        <v/>
      </c>
      <c r="P86" s="80">
        <f t="shared" ca="1" si="5"/>
        <v>0</v>
      </c>
      <c r="Q86" s="40" t="str">
        <f t="shared" si="6"/>
        <v/>
      </c>
    </row>
    <row r="87" spans="1:17">
      <c r="A87" s="10" t="str">
        <f t="shared" si="4"/>
        <v/>
      </c>
      <c r="C87" s="63" t="str">
        <f>IFERROR(_xlfn.XLOOKUP(D87,'BD Clients'!B:B,'BD Clients'!A:A),"")</f>
        <v/>
      </c>
      <c r="D87" s="55" t="s">
        <v>67</v>
      </c>
      <c r="E87" s="76" t="str">
        <f>IF(D87="","",_xlfn.XLOOKUP(D87,'BD Clients'!B:B,'BD Clients'!C:C))</f>
        <v/>
      </c>
      <c r="G87" s="12" t="str">
        <f>IF(F87="","",_xlfn.XLOOKUP(F87,BD_Prestation!B:B,BD_Prestation!A:A))</f>
        <v/>
      </c>
      <c r="H87" s="13" cm="1">
        <f t="array" aca="1" ref="H87" ca="1">IFERROR(_xlfn.XLOOKUP(1, (Historique_Prix!$A$2:$A$934 = G87) * (Historique_Prix!$C$2:$C$974 &lt;= B87) * (Historique_Prix!$D$2:$D$974 &gt;= B87), Historique_Prix!$E$2:$E$974),"")</f>
        <v>0</v>
      </c>
      <c r="L87" s="12" t="str">
        <f>IF(K87="","",_xlfn.XLOOKUP(K87,BD_Prestation!F:F,BD_Prestation!E:E))</f>
        <v/>
      </c>
      <c r="M87" s="78" t="str">
        <f>IF(L87="","",_xlfn.XLOOKUP(L87,BD_Prestation!E:E,BD_Prestation!G:G))</f>
        <v/>
      </c>
      <c r="P87" s="80">
        <f t="shared" ca="1" si="5"/>
        <v>0</v>
      </c>
      <c r="Q87" s="40" t="str">
        <f t="shared" si="6"/>
        <v/>
      </c>
    </row>
    <row r="88" spans="1:17">
      <c r="A88" s="10" t="str">
        <f t="shared" si="4"/>
        <v/>
      </c>
      <c r="C88" s="63" t="str">
        <f>IFERROR(_xlfn.XLOOKUP(D88,'BD Clients'!B:B,'BD Clients'!A:A),"")</f>
        <v/>
      </c>
      <c r="D88" s="55" t="s">
        <v>67</v>
      </c>
      <c r="E88" s="76" t="str">
        <f>IF(D88="","",_xlfn.XLOOKUP(D88,'BD Clients'!B:B,'BD Clients'!C:C))</f>
        <v/>
      </c>
      <c r="G88" s="12" t="str">
        <f>IF(F88="","",_xlfn.XLOOKUP(F88,BD_Prestation!B:B,BD_Prestation!A:A))</f>
        <v/>
      </c>
      <c r="H88" s="13" cm="1">
        <f t="array" aca="1" ref="H88" ca="1">IFERROR(_xlfn.XLOOKUP(1, (Historique_Prix!$A$2:$A$934 = G88) * (Historique_Prix!$C$2:$C$974 &lt;= B88) * (Historique_Prix!$D$2:$D$974 &gt;= B88), Historique_Prix!$E$2:$E$974),"")</f>
        <v>0</v>
      </c>
      <c r="L88" s="12" t="str">
        <f>IF(K88="","",_xlfn.XLOOKUP(K88,BD_Prestation!F:F,BD_Prestation!E:E))</f>
        <v/>
      </c>
      <c r="M88" s="78" t="str">
        <f>IF(L88="","",_xlfn.XLOOKUP(L88,BD_Prestation!E:E,BD_Prestation!G:G))</f>
        <v/>
      </c>
      <c r="P88" s="80">
        <f t="shared" ca="1" si="5"/>
        <v>0</v>
      </c>
      <c r="Q88" s="40" t="str">
        <f t="shared" si="6"/>
        <v/>
      </c>
    </row>
    <row r="89" spans="1:17">
      <c r="A89" s="10" t="str">
        <f t="shared" si="4"/>
        <v/>
      </c>
      <c r="C89" s="63" t="str">
        <f>IFERROR(_xlfn.XLOOKUP(D89,'BD Clients'!B:B,'BD Clients'!A:A),"")</f>
        <v/>
      </c>
      <c r="D89" s="55" t="s">
        <v>67</v>
      </c>
      <c r="E89" s="76" t="str">
        <f>IF(D89="","",_xlfn.XLOOKUP(D89,'BD Clients'!B:B,'BD Clients'!C:C))</f>
        <v/>
      </c>
      <c r="G89" s="12" t="str">
        <f>IF(F89="","",_xlfn.XLOOKUP(F89,BD_Prestation!B:B,BD_Prestation!A:A))</f>
        <v/>
      </c>
      <c r="H89" s="13" cm="1">
        <f t="array" aca="1" ref="H89" ca="1">IFERROR(_xlfn.XLOOKUP(1, (Historique_Prix!$A$2:$A$934 = G89) * (Historique_Prix!$C$2:$C$974 &lt;= B89) * (Historique_Prix!$D$2:$D$974 &gt;= B89), Historique_Prix!$E$2:$E$974),"")</f>
        <v>0</v>
      </c>
      <c r="L89" s="12" t="str">
        <f>IF(K89="","",_xlfn.XLOOKUP(K89,BD_Prestation!F:F,BD_Prestation!E:E))</f>
        <v/>
      </c>
      <c r="M89" s="78" t="str">
        <f>IF(L89="","",_xlfn.XLOOKUP(L89,BD_Prestation!E:E,BD_Prestation!G:G))</f>
        <v/>
      </c>
      <c r="P89" s="80">
        <f t="shared" ca="1" si="5"/>
        <v>0</v>
      </c>
      <c r="Q89" s="40" t="str">
        <f t="shared" si="6"/>
        <v/>
      </c>
    </row>
    <row r="90" spans="1:17">
      <c r="A90" s="10" t="str">
        <f t="shared" ref="A90:A121" si="7">IF(B90="","",B90)</f>
        <v/>
      </c>
      <c r="C90" s="63" t="str">
        <f>IFERROR(_xlfn.XLOOKUP(D90,'BD Clients'!B:B,'BD Clients'!A:A),"")</f>
        <v/>
      </c>
      <c r="D90" s="55" t="s">
        <v>67</v>
      </c>
      <c r="E90" s="76" t="str">
        <f>IF(D90="","",_xlfn.XLOOKUP(D90,'BD Clients'!B:B,'BD Clients'!C:C))</f>
        <v/>
      </c>
      <c r="G90" s="12" t="str">
        <f>IF(F90="","",_xlfn.XLOOKUP(F90,BD_Prestation!B:B,BD_Prestation!A:A))</f>
        <v/>
      </c>
      <c r="H90" s="13" cm="1">
        <f t="array" aca="1" ref="H90" ca="1">IFERROR(_xlfn.XLOOKUP(1, (Historique_Prix!$A$2:$A$934 = G90) * (Historique_Prix!$C$2:$C$974 &lt;= B90) * (Historique_Prix!$D$2:$D$974 &gt;= B90), Historique_Prix!$E$2:$E$974),"")</f>
        <v>0</v>
      </c>
      <c r="L90" s="12" t="str">
        <f>IF(K90="","",_xlfn.XLOOKUP(K90,BD_Prestation!F:F,BD_Prestation!E:E))</f>
        <v/>
      </c>
      <c r="M90" s="78" t="str">
        <f>IF(L90="","",_xlfn.XLOOKUP(L90,BD_Prestation!E:E,BD_Prestation!G:G))</f>
        <v/>
      </c>
      <c r="P90" s="80">
        <f t="shared" ca="1" si="5"/>
        <v>0</v>
      </c>
      <c r="Q90" s="40" t="str">
        <f t="shared" si="6"/>
        <v/>
      </c>
    </row>
    <row r="91" spans="1:17">
      <c r="A91" s="10" t="str">
        <f t="shared" si="7"/>
        <v/>
      </c>
      <c r="C91" s="63" t="str">
        <f>IFERROR(_xlfn.XLOOKUP(D91,'BD Clients'!B:B,'BD Clients'!A:A),"")</f>
        <v/>
      </c>
      <c r="D91" s="55" t="s">
        <v>67</v>
      </c>
      <c r="E91" s="76" t="str">
        <f>IF(D91="","",_xlfn.XLOOKUP(D91,'BD Clients'!B:B,'BD Clients'!C:C))</f>
        <v/>
      </c>
      <c r="G91" s="12" t="str">
        <f>IF(F91="","",_xlfn.XLOOKUP(F91,BD_Prestation!B:B,BD_Prestation!A:A))</f>
        <v/>
      </c>
      <c r="H91" s="13" cm="1">
        <f t="array" aca="1" ref="H91" ca="1">IFERROR(_xlfn.XLOOKUP(1, (Historique_Prix!$A$2:$A$934 = G91) * (Historique_Prix!$C$2:$C$974 &lt;= B91) * (Historique_Prix!$D$2:$D$974 &gt;= B91), Historique_Prix!$E$2:$E$974),"")</f>
        <v>0</v>
      </c>
      <c r="L91" s="12" t="str">
        <f>IF(K91="","",_xlfn.XLOOKUP(K91,BD_Prestation!F:F,BD_Prestation!E:E))</f>
        <v/>
      </c>
      <c r="M91" s="78" t="str">
        <f>IF(L91="","",_xlfn.XLOOKUP(L91,BD_Prestation!E:E,BD_Prestation!G:G))</f>
        <v/>
      </c>
      <c r="P91" s="80">
        <f t="shared" ca="1" si="5"/>
        <v>0</v>
      </c>
      <c r="Q91" s="40" t="str">
        <f t="shared" si="6"/>
        <v/>
      </c>
    </row>
    <row r="92" spans="1:17">
      <c r="A92" s="10" t="str">
        <f t="shared" si="7"/>
        <v/>
      </c>
      <c r="C92" s="63" t="str">
        <f>IFERROR(_xlfn.XLOOKUP(D92,'BD Clients'!B:B,'BD Clients'!A:A),"")</f>
        <v/>
      </c>
      <c r="D92" s="55" t="s">
        <v>67</v>
      </c>
      <c r="E92" s="76" t="str">
        <f>IF(D92="","",_xlfn.XLOOKUP(D92,'BD Clients'!B:B,'BD Clients'!C:C))</f>
        <v/>
      </c>
      <c r="G92" s="12" t="str">
        <f>IF(F92="","",_xlfn.XLOOKUP(F92,BD_Prestation!B:B,BD_Prestation!A:A))</f>
        <v/>
      </c>
      <c r="H92" s="13" cm="1">
        <f t="array" aca="1" ref="H92" ca="1">IFERROR(_xlfn.XLOOKUP(1, (Historique_Prix!$A$2:$A$934 = G92) * (Historique_Prix!$C$2:$C$974 &lt;= B92) * (Historique_Prix!$D$2:$D$974 &gt;= B92), Historique_Prix!$E$2:$E$974),"")</f>
        <v>0</v>
      </c>
      <c r="L92" s="12" t="str">
        <f>IF(K92="","",_xlfn.XLOOKUP(K92,BD_Prestation!F:F,BD_Prestation!E:E))</f>
        <v/>
      </c>
      <c r="M92" s="78" t="str">
        <f>IF(L92="","",_xlfn.XLOOKUP(L92,BD_Prestation!E:E,BD_Prestation!G:G))</f>
        <v/>
      </c>
      <c r="P92" s="80">
        <f t="shared" ca="1" si="5"/>
        <v>0</v>
      </c>
      <c r="Q92" s="40" t="str">
        <f t="shared" si="6"/>
        <v/>
      </c>
    </row>
    <row r="93" spans="1:17">
      <c r="A93" s="10" t="str">
        <f t="shared" si="7"/>
        <v/>
      </c>
      <c r="C93" s="63" t="str">
        <f>IFERROR(_xlfn.XLOOKUP(D93,'BD Clients'!B:B,'BD Clients'!A:A),"")</f>
        <v/>
      </c>
      <c r="D93" s="55" t="s">
        <v>67</v>
      </c>
      <c r="E93" s="76" t="str">
        <f>IF(D93="","",_xlfn.XLOOKUP(D93,'BD Clients'!B:B,'BD Clients'!C:C))</f>
        <v/>
      </c>
      <c r="G93" s="12" t="str">
        <f>IF(F93="","",_xlfn.XLOOKUP(F93,BD_Prestation!B:B,BD_Prestation!A:A))</f>
        <v/>
      </c>
      <c r="H93" s="13" cm="1">
        <f t="array" aca="1" ref="H93" ca="1">IFERROR(_xlfn.XLOOKUP(1, (Historique_Prix!$A$2:$A$934 = G93) * (Historique_Prix!$C$2:$C$974 &lt;= B93) * (Historique_Prix!$D$2:$D$974 &gt;= B93), Historique_Prix!$E$2:$E$974),"")</f>
        <v>0</v>
      </c>
      <c r="L93" s="12" t="str">
        <f>IF(K93="","",_xlfn.XLOOKUP(K93,BD_Prestation!F:F,BD_Prestation!E:E))</f>
        <v/>
      </c>
      <c r="M93" s="78" t="str">
        <f>IF(L93="","",_xlfn.XLOOKUP(L93,BD_Prestation!E:E,BD_Prestation!G:G))</f>
        <v/>
      </c>
      <c r="P93" s="80">
        <f t="shared" ca="1" si="5"/>
        <v>0</v>
      </c>
      <c r="Q93" s="40" t="str">
        <f t="shared" si="6"/>
        <v/>
      </c>
    </row>
    <row r="94" spans="1:17">
      <c r="A94" s="10" t="str">
        <f t="shared" si="7"/>
        <v/>
      </c>
      <c r="C94" s="63" t="str">
        <f>IFERROR(_xlfn.XLOOKUP(D94,'BD Clients'!B:B,'BD Clients'!A:A),"")</f>
        <v/>
      </c>
      <c r="D94" s="55" t="s">
        <v>67</v>
      </c>
      <c r="E94" s="76" t="str">
        <f>IF(D94="","",_xlfn.XLOOKUP(D94,'BD Clients'!B:B,'BD Clients'!C:C))</f>
        <v/>
      </c>
      <c r="G94" s="12" t="str">
        <f>IF(F94="","",_xlfn.XLOOKUP(F94,BD_Prestation!B:B,BD_Prestation!A:A))</f>
        <v/>
      </c>
      <c r="H94" s="13" cm="1">
        <f t="array" aca="1" ref="H94" ca="1">IFERROR(_xlfn.XLOOKUP(1, (Historique_Prix!$A$2:$A$934 = G94) * (Historique_Prix!$C$2:$C$974 &lt;= B94) * (Historique_Prix!$D$2:$D$974 &gt;= B94), Historique_Prix!$E$2:$E$974),"")</f>
        <v>0</v>
      </c>
      <c r="L94" s="12" t="str">
        <f>IF(K94="","",_xlfn.XLOOKUP(K94,BD_Prestation!F:F,BD_Prestation!E:E))</f>
        <v/>
      </c>
      <c r="M94" s="78" t="str">
        <f>IF(L94="","",_xlfn.XLOOKUP(L94,BD_Prestation!E:E,BD_Prestation!G:G))</f>
        <v/>
      </c>
      <c r="P94" s="80">
        <f t="shared" ca="1" si="5"/>
        <v>0</v>
      </c>
      <c r="Q94" s="40" t="str">
        <f t="shared" si="6"/>
        <v/>
      </c>
    </row>
    <row r="95" spans="1:17">
      <c r="A95" s="10" t="str">
        <f t="shared" si="7"/>
        <v/>
      </c>
      <c r="C95" s="63" t="str">
        <f>IFERROR(_xlfn.XLOOKUP(D95,'BD Clients'!B:B,'BD Clients'!A:A),"")</f>
        <v/>
      </c>
      <c r="D95" s="55" t="s">
        <v>67</v>
      </c>
      <c r="E95" s="76" t="str">
        <f>IF(D95="","",_xlfn.XLOOKUP(D95,'BD Clients'!B:B,'BD Clients'!C:C))</f>
        <v/>
      </c>
      <c r="G95" s="12" t="str">
        <f>IF(F95="","",_xlfn.XLOOKUP(F95,BD_Prestation!B:B,BD_Prestation!A:A))</f>
        <v/>
      </c>
      <c r="H95" s="13" cm="1">
        <f t="array" aca="1" ref="H95" ca="1">IFERROR(_xlfn.XLOOKUP(1, (Historique_Prix!$A$2:$A$934 = G95) * (Historique_Prix!$C$2:$C$974 &lt;= B95) * (Historique_Prix!$D$2:$D$974 &gt;= B95), Historique_Prix!$E$2:$E$974),"")</f>
        <v>0</v>
      </c>
      <c r="L95" s="12" t="str">
        <f>IF(K95="","",_xlfn.XLOOKUP(K95,BD_Prestation!F:F,BD_Prestation!E:E))</f>
        <v/>
      </c>
      <c r="M95" s="78" t="str">
        <f>IF(L95="","",_xlfn.XLOOKUP(L95,BD_Prestation!E:E,BD_Prestation!G:G))</f>
        <v/>
      </c>
      <c r="P95" s="80">
        <f t="shared" ca="1" si="5"/>
        <v>0</v>
      </c>
      <c r="Q95" s="40" t="str">
        <f t="shared" si="6"/>
        <v/>
      </c>
    </row>
    <row r="96" spans="1:17">
      <c r="A96" s="10" t="str">
        <f t="shared" si="7"/>
        <v/>
      </c>
      <c r="C96" s="63" t="str">
        <f>IFERROR(_xlfn.XLOOKUP(D96,'BD Clients'!B:B,'BD Clients'!A:A),"")</f>
        <v/>
      </c>
      <c r="D96" s="55" t="s">
        <v>67</v>
      </c>
      <c r="E96" s="76" t="str">
        <f>IF(D96="","",_xlfn.XLOOKUP(D96,'BD Clients'!B:B,'BD Clients'!C:C))</f>
        <v/>
      </c>
      <c r="G96" s="12" t="str">
        <f>IF(F96="","",_xlfn.XLOOKUP(F96,BD_Prestation!B:B,BD_Prestation!A:A))</f>
        <v/>
      </c>
      <c r="H96" s="13" cm="1">
        <f t="array" aca="1" ref="H96" ca="1">IFERROR(_xlfn.XLOOKUP(1, (Historique_Prix!$A$2:$A$934 = G96) * (Historique_Prix!$C$2:$C$974 &lt;= B96) * (Historique_Prix!$D$2:$D$974 &gt;= B96), Historique_Prix!$E$2:$E$974),"")</f>
        <v>0</v>
      </c>
      <c r="L96" s="12" t="str">
        <f>IF(K96="","",_xlfn.XLOOKUP(K96,BD_Prestation!F:F,BD_Prestation!E:E))</f>
        <v/>
      </c>
      <c r="M96" s="78" t="str">
        <f>IF(L96="","",_xlfn.XLOOKUP(L96,BD_Prestation!E:E,BD_Prestation!G:G))</f>
        <v/>
      </c>
      <c r="P96" s="80">
        <f t="shared" ca="1" si="5"/>
        <v>0</v>
      </c>
      <c r="Q96" s="40" t="str">
        <f t="shared" si="6"/>
        <v/>
      </c>
    </row>
    <row r="97" spans="1:17">
      <c r="A97" s="10" t="str">
        <f t="shared" si="7"/>
        <v/>
      </c>
      <c r="C97" s="63" t="str">
        <f>IFERROR(_xlfn.XLOOKUP(D97,'BD Clients'!B:B,'BD Clients'!A:A),"")</f>
        <v/>
      </c>
      <c r="D97" s="55" t="s">
        <v>67</v>
      </c>
      <c r="E97" s="76" t="str">
        <f>IF(D97="","",_xlfn.XLOOKUP(D97,'BD Clients'!B:B,'BD Clients'!C:C))</f>
        <v/>
      </c>
      <c r="G97" s="12" t="str">
        <f>IF(F97="","",_xlfn.XLOOKUP(F97,BD_Prestation!B:B,BD_Prestation!A:A))</f>
        <v/>
      </c>
      <c r="H97" s="13" cm="1">
        <f t="array" aca="1" ref="H97" ca="1">IFERROR(_xlfn.XLOOKUP(1, (Historique_Prix!$A$2:$A$934 = G97) * (Historique_Prix!$C$2:$C$974 &lt;= B97) * (Historique_Prix!$D$2:$D$974 &gt;= B97), Historique_Prix!$E$2:$E$974),"")</f>
        <v>0</v>
      </c>
      <c r="L97" s="12" t="str">
        <f>IF(K97="","",_xlfn.XLOOKUP(K97,BD_Prestation!F:F,BD_Prestation!E:E))</f>
        <v/>
      </c>
      <c r="M97" s="78" t="str">
        <f>IF(L97="","",_xlfn.XLOOKUP(L97,BD_Prestation!E:E,BD_Prestation!G:G))</f>
        <v/>
      </c>
      <c r="P97" s="80">
        <f t="shared" ca="1" si="5"/>
        <v>0</v>
      </c>
      <c r="Q97" s="40" t="str">
        <f t="shared" si="6"/>
        <v/>
      </c>
    </row>
    <row r="98" spans="1:17">
      <c r="A98" s="10" t="str">
        <f t="shared" si="7"/>
        <v/>
      </c>
      <c r="C98" s="63" t="str">
        <f>IFERROR(_xlfn.XLOOKUP(D98,'BD Clients'!B:B,'BD Clients'!A:A),"")</f>
        <v/>
      </c>
      <c r="D98" s="55" t="s">
        <v>67</v>
      </c>
      <c r="E98" s="76" t="str">
        <f>IF(D98="","",_xlfn.XLOOKUP(D98,'BD Clients'!B:B,'BD Clients'!C:C))</f>
        <v/>
      </c>
      <c r="G98" s="12" t="str">
        <f>IF(F98="","",_xlfn.XLOOKUP(F98,BD_Prestation!B:B,BD_Prestation!A:A))</f>
        <v/>
      </c>
      <c r="H98" s="13" cm="1">
        <f t="array" aca="1" ref="H98" ca="1">IFERROR(_xlfn.XLOOKUP(1, (Historique_Prix!$A$2:$A$934 = G98) * (Historique_Prix!$C$2:$C$974 &lt;= B98) * (Historique_Prix!$D$2:$D$974 &gt;= B98), Historique_Prix!$E$2:$E$974),"")</f>
        <v>0</v>
      </c>
      <c r="L98" s="12" t="str">
        <f>IF(K98="","",_xlfn.XLOOKUP(K98,BD_Prestation!F:F,BD_Prestation!E:E))</f>
        <v/>
      </c>
      <c r="M98" s="78" t="str">
        <f>IF(L98="","",_xlfn.XLOOKUP(L98,BD_Prestation!E:E,BD_Prestation!G:G))</f>
        <v/>
      </c>
      <c r="P98" s="80">
        <f t="shared" ref="P98:P129" ca="1" si="8">IFERROR(SUM(H98,M98)-O98*SUM(H98,M98),"")</f>
        <v>0</v>
      </c>
      <c r="Q98" s="40" t="str">
        <f t="shared" si="6"/>
        <v/>
      </c>
    </row>
    <row r="99" spans="1:17">
      <c r="A99" s="10" t="str">
        <f t="shared" si="7"/>
        <v/>
      </c>
      <c r="C99" s="63" t="str">
        <f>IFERROR(_xlfn.XLOOKUP(D99,'BD Clients'!B:B,'BD Clients'!A:A),"")</f>
        <v/>
      </c>
      <c r="D99" s="55" t="s">
        <v>67</v>
      </c>
      <c r="E99" s="76" t="str">
        <f>IF(D99="","",_xlfn.XLOOKUP(D99,'BD Clients'!B:B,'BD Clients'!C:C))</f>
        <v/>
      </c>
      <c r="G99" s="12" t="str">
        <f>IF(F99="","",_xlfn.XLOOKUP(F99,BD_Prestation!B:B,BD_Prestation!A:A))</f>
        <v/>
      </c>
      <c r="H99" s="13" cm="1">
        <f t="array" aca="1" ref="H99" ca="1">IFERROR(_xlfn.XLOOKUP(1, (Historique_Prix!$A$2:$A$934 = G99) * (Historique_Prix!$C$2:$C$974 &lt;= B99) * (Historique_Prix!$D$2:$D$974 &gt;= B99), Historique_Prix!$E$2:$E$974),"")</f>
        <v>0</v>
      </c>
      <c r="L99" s="12" t="str">
        <f>IF(K99="","",_xlfn.XLOOKUP(K99,BD_Prestation!F:F,BD_Prestation!E:E))</f>
        <v/>
      </c>
      <c r="M99" s="78" t="str">
        <f>IF(L99="","",_xlfn.XLOOKUP(L99,BD_Prestation!E:E,BD_Prestation!G:G))</f>
        <v/>
      </c>
      <c r="P99" s="80">
        <f t="shared" ca="1" si="8"/>
        <v>0</v>
      </c>
      <c r="Q99" s="40" t="str">
        <f t="shared" si="6"/>
        <v/>
      </c>
    </row>
    <row r="100" spans="1:17">
      <c r="A100" s="10" t="str">
        <f t="shared" si="7"/>
        <v/>
      </c>
      <c r="C100" s="63" t="str">
        <f>IFERROR(_xlfn.XLOOKUP(D100,'BD Clients'!B:B,'BD Clients'!A:A),"")</f>
        <v/>
      </c>
      <c r="D100" s="55" t="s">
        <v>67</v>
      </c>
      <c r="E100" s="76" t="str">
        <f>IF(D100="","",_xlfn.XLOOKUP(D100,'BD Clients'!B:B,'BD Clients'!C:C))</f>
        <v/>
      </c>
      <c r="G100" s="12" t="str">
        <f>IF(F100="","",_xlfn.XLOOKUP(F100,BD_Prestation!B:B,BD_Prestation!A:A))</f>
        <v/>
      </c>
      <c r="H100" s="13" cm="1">
        <f t="array" aca="1" ref="H100" ca="1">IFERROR(_xlfn.XLOOKUP(1, (Historique_Prix!$A$2:$A$934 = G100) * (Historique_Prix!$C$2:$C$974 &lt;= B100) * (Historique_Prix!$D$2:$D$974 &gt;= B100), Historique_Prix!$E$2:$E$974),"")</f>
        <v>0</v>
      </c>
      <c r="L100" s="12" t="str">
        <f>IF(K100="","",_xlfn.XLOOKUP(K100,BD_Prestation!F:F,BD_Prestation!E:E))</f>
        <v/>
      </c>
      <c r="M100" s="78" t="str">
        <f>IF(L100="","",_xlfn.XLOOKUP(L100,BD_Prestation!E:E,BD_Prestation!G:G))</f>
        <v/>
      </c>
      <c r="P100" s="80">
        <f t="shared" ca="1" si="8"/>
        <v>0</v>
      </c>
      <c r="Q100" s="40" t="str">
        <f t="shared" si="6"/>
        <v/>
      </c>
    </row>
    <row r="101" spans="1:17">
      <c r="A101" s="10" t="str">
        <f t="shared" si="7"/>
        <v/>
      </c>
      <c r="C101" s="63" t="str">
        <f>IFERROR(_xlfn.XLOOKUP(D101,'BD Clients'!B:B,'BD Clients'!A:A),"")</f>
        <v/>
      </c>
      <c r="D101" s="55" t="s">
        <v>67</v>
      </c>
      <c r="E101" s="76" t="str">
        <f>IF(D101="","",_xlfn.XLOOKUP(D101,'BD Clients'!B:B,'BD Clients'!C:C))</f>
        <v/>
      </c>
      <c r="G101" s="12" t="str">
        <f>IF(F101="","",_xlfn.XLOOKUP(F101,BD_Prestation!B:B,BD_Prestation!A:A))</f>
        <v/>
      </c>
      <c r="H101" s="13" cm="1">
        <f t="array" aca="1" ref="H101" ca="1">IFERROR(_xlfn.XLOOKUP(1, (Historique_Prix!$A$2:$A$934 = G101) * (Historique_Prix!$C$2:$C$974 &lt;= B101) * (Historique_Prix!$D$2:$D$974 &gt;= B101), Historique_Prix!$E$2:$E$974),"")</f>
        <v>0</v>
      </c>
      <c r="L101" s="12" t="str">
        <f>IF(K101="","",_xlfn.XLOOKUP(K101,BD_Prestation!F:F,BD_Prestation!E:E))</f>
        <v/>
      </c>
      <c r="M101" s="78" t="str">
        <f>IF(L101="","",_xlfn.XLOOKUP(L101,BD_Prestation!E:E,BD_Prestation!G:G))</f>
        <v/>
      </c>
      <c r="P101" s="80">
        <f t="shared" ca="1" si="8"/>
        <v>0</v>
      </c>
      <c r="Q101" s="40" t="str">
        <f t="shared" si="6"/>
        <v/>
      </c>
    </row>
    <row r="102" spans="1:17">
      <c r="A102" s="10" t="str">
        <f t="shared" si="7"/>
        <v/>
      </c>
      <c r="C102" s="63" t="str">
        <f>IFERROR(_xlfn.XLOOKUP(D102,'BD Clients'!B:B,'BD Clients'!A:A),"")</f>
        <v/>
      </c>
      <c r="D102" s="55" t="s">
        <v>67</v>
      </c>
      <c r="E102" s="76" t="str">
        <f>IF(D102="","",_xlfn.XLOOKUP(D102,'BD Clients'!B:B,'BD Clients'!C:C))</f>
        <v/>
      </c>
      <c r="G102" s="12" t="str">
        <f>IF(F102="","",_xlfn.XLOOKUP(F102,BD_Prestation!B:B,BD_Prestation!A:A))</f>
        <v/>
      </c>
      <c r="H102" s="13" cm="1">
        <f t="array" aca="1" ref="H102" ca="1">IFERROR(_xlfn.XLOOKUP(1, (Historique_Prix!$A$2:$A$934 = G102) * (Historique_Prix!$C$2:$C$974 &lt;= B102) * (Historique_Prix!$D$2:$D$974 &gt;= B102), Historique_Prix!$E$2:$E$974),"")</f>
        <v>0</v>
      </c>
      <c r="L102" s="12" t="str">
        <f>IF(K102="","",_xlfn.XLOOKUP(K102,BD_Prestation!F:F,BD_Prestation!E:E))</f>
        <v/>
      </c>
      <c r="M102" s="78" t="str">
        <f>IF(L102="","",_xlfn.XLOOKUP(L102,BD_Prestation!E:E,BD_Prestation!G:G))</f>
        <v/>
      </c>
      <c r="P102" s="80">
        <f t="shared" ca="1" si="8"/>
        <v>0</v>
      </c>
      <c r="Q102" s="40" t="str">
        <f t="shared" si="6"/>
        <v/>
      </c>
    </row>
    <row r="103" spans="1:17">
      <c r="A103" s="10" t="str">
        <f t="shared" si="7"/>
        <v/>
      </c>
      <c r="C103" s="63" t="str">
        <f>IFERROR(_xlfn.XLOOKUP(D103,'BD Clients'!B:B,'BD Clients'!A:A),"")</f>
        <v/>
      </c>
      <c r="D103" s="55" t="s">
        <v>67</v>
      </c>
      <c r="E103" s="76" t="str">
        <f>IF(D103="","",_xlfn.XLOOKUP(D103,'BD Clients'!B:B,'BD Clients'!C:C))</f>
        <v/>
      </c>
      <c r="G103" s="12" t="str">
        <f>IF(F103="","",_xlfn.XLOOKUP(F103,BD_Prestation!B:B,BD_Prestation!A:A))</f>
        <v/>
      </c>
      <c r="H103" s="13" cm="1">
        <f t="array" aca="1" ref="H103" ca="1">IFERROR(_xlfn.XLOOKUP(1, (Historique_Prix!$A$2:$A$934 = G103) * (Historique_Prix!$C$2:$C$974 &lt;= B103) * (Historique_Prix!$D$2:$D$974 &gt;= B103), Historique_Prix!$E$2:$E$974),"")</f>
        <v>0</v>
      </c>
      <c r="L103" s="12" t="str">
        <f>IF(K103="","",_xlfn.XLOOKUP(K103,BD_Prestation!F:F,BD_Prestation!E:E))</f>
        <v/>
      </c>
      <c r="M103" s="78" t="str">
        <f>IF(L103="","",_xlfn.XLOOKUP(L103,BD_Prestation!E:E,BD_Prestation!G:G))</f>
        <v/>
      </c>
      <c r="P103" s="80">
        <f t="shared" ca="1" si="8"/>
        <v>0</v>
      </c>
      <c r="Q103" s="40" t="str">
        <f t="shared" si="6"/>
        <v/>
      </c>
    </row>
    <row r="104" spans="1:17">
      <c r="A104" s="10" t="str">
        <f t="shared" si="7"/>
        <v/>
      </c>
      <c r="C104" s="63" t="str">
        <f>IFERROR(_xlfn.XLOOKUP(D104,'BD Clients'!B:B,'BD Clients'!A:A),"")</f>
        <v/>
      </c>
      <c r="D104" s="55" t="s">
        <v>67</v>
      </c>
      <c r="E104" s="76" t="str">
        <f>IF(D104="","",_xlfn.XLOOKUP(D104,'BD Clients'!B:B,'BD Clients'!C:C))</f>
        <v/>
      </c>
      <c r="G104" s="12" t="str">
        <f>IF(F104="","",_xlfn.XLOOKUP(F104,BD_Prestation!B:B,BD_Prestation!A:A))</f>
        <v/>
      </c>
      <c r="H104" s="13" cm="1">
        <f t="array" aca="1" ref="H104" ca="1">IFERROR(_xlfn.XLOOKUP(1, (Historique_Prix!$A$2:$A$934 = G104) * (Historique_Prix!$C$2:$C$974 &lt;= B104) * (Historique_Prix!$D$2:$D$974 &gt;= B104), Historique_Prix!$E$2:$E$974),"")</f>
        <v>0</v>
      </c>
      <c r="L104" s="12" t="str">
        <f>IF(K104="","",_xlfn.XLOOKUP(K104,BD_Prestation!F:F,BD_Prestation!E:E))</f>
        <v/>
      </c>
      <c r="M104" s="78" t="str">
        <f>IF(L104="","",_xlfn.XLOOKUP(L104,BD_Prestation!E:E,BD_Prestation!G:G))</f>
        <v/>
      </c>
      <c r="P104" s="80">
        <f t="shared" ca="1" si="8"/>
        <v>0</v>
      </c>
      <c r="Q104" s="40" t="str">
        <f t="shared" si="6"/>
        <v/>
      </c>
    </row>
    <row r="105" spans="1:17">
      <c r="A105" s="10" t="str">
        <f t="shared" si="7"/>
        <v/>
      </c>
      <c r="C105" s="63" t="str">
        <f>IFERROR(_xlfn.XLOOKUP(D105,'BD Clients'!B:B,'BD Clients'!A:A),"")</f>
        <v/>
      </c>
      <c r="D105" s="55" t="s">
        <v>67</v>
      </c>
      <c r="E105" s="76" t="str">
        <f>IF(D105="","",_xlfn.XLOOKUP(D105,'BD Clients'!B:B,'BD Clients'!C:C))</f>
        <v/>
      </c>
      <c r="G105" s="12" t="str">
        <f>IF(F105="","",_xlfn.XLOOKUP(F105,BD_Prestation!B:B,BD_Prestation!A:A))</f>
        <v/>
      </c>
      <c r="H105" s="13" cm="1">
        <f t="array" aca="1" ref="H105" ca="1">IFERROR(_xlfn.XLOOKUP(1, (Historique_Prix!$A$2:$A$934 = G105) * (Historique_Prix!$C$2:$C$974 &lt;= B105) * (Historique_Prix!$D$2:$D$974 &gt;= B105), Historique_Prix!$E$2:$E$974),"")</f>
        <v>0</v>
      </c>
      <c r="L105" s="12" t="str">
        <f>IF(K105="","",_xlfn.XLOOKUP(K105,BD_Prestation!F:F,BD_Prestation!E:E))</f>
        <v/>
      </c>
      <c r="M105" s="78" t="str">
        <f>IF(L105="","",_xlfn.XLOOKUP(L105,BD_Prestation!E:E,BD_Prestation!G:G))</f>
        <v/>
      </c>
      <c r="P105" s="80">
        <f t="shared" ca="1" si="8"/>
        <v>0</v>
      </c>
      <c r="Q105" s="40" t="str">
        <f t="shared" si="6"/>
        <v/>
      </c>
    </row>
    <row r="106" spans="1:17">
      <c r="A106" s="10" t="str">
        <f t="shared" si="7"/>
        <v/>
      </c>
      <c r="C106" s="63" t="str">
        <f>IFERROR(_xlfn.XLOOKUP(D106,'BD Clients'!B:B,'BD Clients'!A:A),"")</f>
        <v/>
      </c>
      <c r="D106" s="55" t="s">
        <v>67</v>
      </c>
      <c r="E106" s="76" t="str">
        <f>IF(D106="","",_xlfn.XLOOKUP(D106,'BD Clients'!B:B,'BD Clients'!C:C))</f>
        <v/>
      </c>
      <c r="G106" s="12" t="str">
        <f>IF(F106="","",_xlfn.XLOOKUP(F106,BD_Prestation!B:B,BD_Prestation!A:A))</f>
        <v/>
      </c>
      <c r="H106" s="13" cm="1">
        <f t="array" aca="1" ref="H106" ca="1">IFERROR(_xlfn.XLOOKUP(1, (Historique_Prix!$A$2:$A$934 = G106) * (Historique_Prix!$C$2:$C$974 &lt;= B106) * (Historique_Prix!$D$2:$D$974 &gt;= B106), Historique_Prix!$E$2:$E$974),"")</f>
        <v>0</v>
      </c>
      <c r="L106" s="12" t="str">
        <f>IF(K106="","",_xlfn.XLOOKUP(K106,BD_Prestation!F:F,BD_Prestation!E:E))</f>
        <v/>
      </c>
      <c r="M106" s="78" t="str">
        <f>IF(L106="","",_xlfn.XLOOKUP(L106,BD_Prestation!E:E,BD_Prestation!G:G))</f>
        <v/>
      </c>
      <c r="P106" s="80">
        <f t="shared" ca="1" si="8"/>
        <v>0</v>
      </c>
      <c r="Q106" s="40" t="str">
        <f t="shared" si="6"/>
        <v/>
      </c>
    </row>
    <row r="107" spans="1:17">
      <c r="A107" s="10" t="str">
        <f t="shared" si="7"/>
        <v/>
      </c>
      <c r="C107" s="63" t="str">
        <f>IFERROR(_xlfn.XLOOKUP(D107,'BD Clients'!B:B,'BD Clients'!A:A),"")</f>
        <v/>
      </c>
      <c r="D107" s="55" t="s">
        <v>67</v>
      </c>
      <c r="E107" s="76" t="str">
        <f>IF(D107="","",_xlfn.XLOOKUP(D107,'BD Clients'!B:B,'BD Clients'!C:C))</f>
        <v/>
      </c>
      <c r="G107" s="12" t="str">
        <f>IF(F107="","",_xlfn.XLOOKUP(F107,BD_Prestation!B:B,BD_Prestation!A:A))</f>
        <v/>
      </c>
      <c r="H107" s="13" cm="1">
        <f t="array" aca="1" ref="H107" ca="1">IFERROR(_xlfn.XLOOKUP(1, (Historique_Prix!$A$2:$A$934 = G107) * (Historique_Prix!$C$2:$C$974 &lt;= B107) * (Historique_Prix!$D$2:$D$974 &gt;= B107), Historique_Prix!$E$2:$E$974),"")</f>
        <v>0</v>
      </c>
      <c r="L107" s="12" t="str">
        <f>IF(K107="","",_xlfn.XLOOKUP(K107,BD_Prestation!F:F,BD_Prestation!E:E))</f>
        <v/>
      </c>
      <c r="M107" s="78" t="str">
        <f>IF(L107="","",_xlfn.XLOOKUP(L107,BD_Prestation!E:E,BD_Prestation!G:G))</f>
        <v/>
      </c>
      <c r="P107" s="80">
        <f t="shared" ca="1" si="8"/>
        <v>0</v>
      </c>
      <c r="Q107" s="40" t="str">
        <f t="shared" si="6"/>
        <v/>
      </c>
    </row>
    <row r="108" spans="1:17">
      <c r="A108" s="10" t="str">
        <f t="shared" si="7"/>
        <v/>
      </c>
      <c r="C108" s="63" t="str">
        <f>IFERROR(_xlfn.XLOOKUP(D108,'BD Clients'!B:B,'BD Clients'!A:A),"")</f>
        <v/>
      </c>
      <c r="D108" s="55" t="s">
        <v>67</v>
      </c>
      <c r="E108" s="76" t="str">
        <f>IF(D108="","",_xlfn.XLOOKUP(D108,'BD Clients'!B:B,'BD Clients'!C:C))</f>
        <v/>
      </c>
      <c r="G108" s="12" t="str">
        <f>IF(F108="","",_xlfn.XLOOKUP(F108,BD_Prestation!B:B,BD_Prestation!A:A))</f>
        <v/>
      </c>
      <c r="H108" s="13" cm="1">
        <f t="array" aca="1" ref="H108" ca="1">IFERROR(_xlfn.XLOOKUP(1, (Historique_Prix!$A$2:$A$934 = G108) * (Historique_Prix!$C$2:$C$974 &lt;= B108) * (Historique_Prix!$D$2:$D$974 &gt;= B108), Historique_Prix!$E$2:$E$974),"")</f>
        <v>0</v>
      </c>
      <c r="L108" s="12" t="str">
        <f>IF(K108="","",_xlfn.XLOOKUP(K108,BD_Prestation!F:F,BD_Prestation!E:E))</f>
        <v/>
      </c>
      <c r="M108" s="78" t="str">
        <f>IF(L108="","",_xlfn.XLOOKUP(L108,BD_Prestation!E:E,BD_Prestation!G:G))</f>
        <v/>
      </c>
      <c r="P108" s="80">
        <f t="shared" ca="1" si="8"/>
        <v>0</v>
      </c>
      <c r="Q108" s="40" t="str">
        <f t="shared" si="6"/>
        <v/>
      </c>
    </row>
    <row r="109" spans="1:17">
      <c r="A109" s="10" t="str">
        <f t="shared" si="7"/>
        <v/>
      </c>
      <c r="C109" s="63" t="str">
        <f>IFERROR(_xlfn.XLOOKUP(D109,'BD Clients'!B:B,'BD Clients'!A:A),"")</f>
        <v/>
      </c>
      <c r="D109" s="55" t="s">
        <v>67</v>
      </c>
      <c r="E109" s="76" t="str">
        <f>IF(D109="","",_xlfn.XLOOKUP(D109,'BD Clients'!B:B,'BD Clients'!C:C))</f>
        <v/>
      </c>
      <c r="G109" s="12" t="str">
        <f>IF(F109="","",_xlfn.XLOOKUP(F109,BD_Prestation!B:B,BD_Prestation!A:A))</f>
        <v/>
      </c>
      <c r="H109" s="13" cm="1">
        <f t="array" aca="1" ref="H109" ca="1">IFERROR(_xlfn.XLOOKUP(1, (Historique_Prix!$A$2:$A$934 = G109) * (Historique_Prix!$C$2:$C$974 &lt;= B109) * (Historique_Prix!$D$2:$D$974 &gt;= B109), Historique_Prix!$E$2:$E$974),"")</f>
        <v>0</v>
      </c>
      <c r="L109" s="12" t="str">
        <f>IF(K109="","",_xlfn.XLOOKUP(K109,BD_Prestation!F:F,BD_Prestation!E:E))</f>
        <v/>
      </c>
      <c r="M109" s="78" t="str">
        <f>IF(L109="","",_xlfn.XLOOKUP(L109,BD_Prestation!E:E,BD_Prestation!G:G))</f>
        <v/>
      </c>
      <c r="P109" s="80">
        <f t="shared" ca="1" si="8"/>
        <v>0</v>
      </c>
      <c r="Q109" s="40" t="str">
        <f t="shared" si="6"/>
        <v/>
      </c>
    </row>
    <row r="110" spans="1:17">
      <c r="A110" s="10" t="str">
        <f t="shared" si="7"/>
        <v/>
      </c>
      <c r="C110" s="63" t="str">
        <f>IFERROR(_xlfn.XLOOKUP(D110,'BD Clients'!B:B,'BD Clients'!A:A),"")</f>
        <v/>
      </c>
      <c r="D110" s="55" t="s">
        <v>67</v>
      </c>
      <c r="E110" s="76" t="str">
        <f>IF(D110="","",_xlfn.XLOOKUP(D110,'BD Clients'!B:B,'BD Clients'!C:C))</f>
        <v/>
      </c>
      <c r="G110" s="12" t="str">
        <f>IF(F110="","",_xlfn.XLOOKUP(F110,BD_Prestation!B:B,BD_Prestation!A:A))</f>
        <v/>
      </c>
      <c r="H110" s="13" cm="1">
        <f t="array" aca="1" ref="H110" ca="1">IFERROR(_xlfn.XLOOKUP(1, (Historique_Prix!$A$2:$A$934 = G110) * (Historique_Prix!$C$2:$C$974 &lt;= B110) * (Historique_Prix!$D$2:$D$974 &gt;= B110), Historique_Prix!$E$2:$E$974),"")</f>
        <v>0</v>
      </c>
      <c r="L110" s="12" t="str">
        <f>IF(K110="","",_xlfn.XLOOKUP(K110,BD_Prestation!F:F,BD_Prestation!E:E))</f>
        <v/>
      </c>
      <c r="M110" s="78" t="str">
        <f>IF(L110="","",_xlfn.XLOOKUP(L110,BD_Prestation!E:E,BD_Prestation!G:G))</f>
        <v/>
      </c>
      <c r="P110" s="80">
        <f t="shared" ca="1" si="8"/>
        <v>0</v>
      </c>
      <c r="Q110" s="40" t="str">
        <f t="shared" si="6"/>
        <v/>
      </c>
    </row>
    <row r="111" spans="1:17">
      <c r="A111" s="10" t="str">
        <f t="shared" si="7"/>
        <v/>
      </c>
      <c r="C111" s="63" t="str">
        <f>IFERROR(_xlfn.XLOOKUP(D111,'BD Clients'!B:B,'BD Clients'!A:A),"")</f>
        <v/>
      </c>
      <c r="D111" s="55" t="s">
        <v>67</v>
      </c>
      <c r="E111" s="76" t="str">
        <f>IF(D111="","",_xlfn.XLOOKUP(D111,'BD Clients'!B:B,'BD Clients'!C:C))</f>
        <v/>
      </c>
      <c r="G111" s="12" t="str">
        <f>IF(F111="","",_xlfn.XLOOKUP(F111,BD_Prestation!B:B,BD_Prestation!A:A))</f>
        <v/>
      </c>
      <c r="H111" s="13" cm="1">
        <f t="array" aca="1" ref="H111" ca="1">IFERROR(_xlfn.XLOOKUP(1, (Historique_Prix!$A$2:$A$934 = G111) * (Historique_Prix!$C$2:$C$974 &lt;= B111) * (Historique_Prix!$D$2:$D$974 &gt;= B111), Historique_Prix!$E$2:$E$974),"")</f>
        <v>0</v>
      </c>
      <c r="L111" s="12" t="str">
        <f>IF(K111="","",_xlfn.XLOOKUP(K111,BD_Prestation!F:F,BD_Prestation!E:E))</f>
        <v/>
      </c>
      <c r="M111" s="78" t="str">
        <f>IF(L111="","",_xlfn.XLOOKUP(L111,BD_Prestation!E:E,BD_Prestation!G:G))</f>
        <v/>
      </c>
      <c r="P111" s="80">
        <f t="shared" ca="1" si="8"/>
        <v>0</v>
      </c>
      <c r="Q111" s="40" t="str">
        <f t="shared" si="6"/>
        <v/>
      </c>
    </row>
    <row r="112" spans="1:17">
      <c r="A112" s="10" t="str">
        <f t="shared" si="7"/>
        <v/>
      </c>
      <c r="C112" s="63" t="str">
        <f>IFERROR(_xlfn.XLOOKUP(D112,'BD Clients'!B:B,'BD Clients'!A:A),"")</f>
        <v/>
      </c>
      <c r="D112" s="55" t="s">
        <v>67</v>
      </c>
      <c r="E112" s="76" t="str">
        <f>IF(D112="","",_xlfn.XLOOKUP(D112,'BD Clients'!B:B,'BD Clients'!C:C))</f>
        <v/>
      </c>
      <c r="G112" s="12" t="str">
        <f>IF(F112="","",_xlfn.XLOOKUP(F112,BD_Prestation!B:B,BD_Prestation!A:A))</f>
        <v/>
      </c>
      <c r="H112" s="13" cm="1">
        <f t="array" aca="1" ref="H112" ca="1">IFERROR(_xlfn.XLOOKUP(1, (Historique_Prix!$A$2:$A$934 = G112) * (Historique_Prix!$C$2:$C$974 &lt;= B112) * (Historique_Prix!$D$2:$D$974 &gt;= B112), Historique_Prix!$E$2:$E$974),"")</f>
        <v>0</v>
      </c>
      <c r="L112" s="12" t="str">
        <f>IF(K112="","",_xlfn.XLOOKUP(K112,BD_Prestation!F:F,BD_Prestation!E:E))</f>
        <v/>
      </c>
      <c r="M112" s="78" t="str">
        <f>IF(L112="","",_xlfn.XLOOKUP(L112,BD_Prestation!E:E,BD_Prestation!G:G))</f>
        <v/>
      </c>
      <c r="P112" s="80">
        <f t="shared" ca="1" si="8"/>
        <v>0</v>
      </c>
      <c r="Q112" s="40" t="str">
        <f t="shared" si="6"/>
        <v/>
      </c>
    </row>
    <row r="113" spans="1:17">
      <c r="A113" s="10" t="str">
        <f t="shared" si="7"/>
        <v/>
      </c>
      <c r="C113" s="63" t="str">
        <f>IFERROR(_xlfn.XLOOKUP(D113,'BD Clients'!B:B,'BD Clients'!A:A),"")</f>
        <v/>
      </c>
      <c r="D113" s="55" t="s">
        <v>67</v>
      </c>
      <c r="E113" s="76" t="str">
        <f>IF(D113="","",_xlfn.XLOOKUP(D113,'BD Clients'!B:B,'BD Clients'!C:C))</f>
        <v/>
      </c>
      <c r="G113" s="12" t="str">
        <f>IF(F113="","",_xlfn.XLOOKUP(F113,BD_Prestation!B:B,BD_Prestation!A:A))</f>
        <v/>
      </c>
      <c r="H113" s="13" cm="1">
        <f t="array" aca="1" ref="H113" ca="1">IFERROR(_xlfn.XLOOKUP(1, (Historique_Prix!$A$2:$A$934 = G113) * (Historique_Prix!$C$2:$C$974 &lt;= B113) * (Historique_Prix!$D$2:$D$974 &gt;= B113), Historique_Prix!$E$2:$E$974),"")</f>
        <v>0</v>
      </c>
      <c r="L113" s="12" t="str">
        <f>IF(K113="","",_xlfn.XLOOKUP(K113,BD_Prestation!F:F,BD_Prestation!E:E))</f>
        <v/>
      </c>
      <c r="M113" s="78" t="str">
        <f>IF(L113="","",_xlfn.XLOOKUP(L113,BD_Prestation!E:E,BD_Prestation!G:G))</f>
        <v/>
      </c>
      <c r="P113" s="80">
        <f t="shared" ca="1" si="8"/>
        <v>0</v>
      </c>
      <c r="Q113" s="40" t="str">
        <f t="shared" si="6"/>
        <v/>
      </c>
    </row>
    <row r="114" spans="1:17">
      <c r="A114" s="10" t="str">
        <f t="shared" si="7"/>
        <v/>
      </c>
      <c r="C114" s="63" t="str">
        <f>IFERROR(_xlfn.XLOOKUP(D114,'BD Clients'!B:B,'BD Clients'!A:A),"")</f>
        <v/>
      </c>
      <c r="D114" s="55" t="s">
        <v>67</v>
      </c>
      <c r="E114" s="76" t="str">
        <f>IF(D114="","",_xlfn.XLOOKUP(D114,'BD Clients'!B:B,'BD Clients'!C:C))</f>
        <v/>
      </c>
      <c r="G114" s="12" t="str">
        <f>IF(F114="","",_xlfn.XLOOKUP(F114,BD_Prestation!B:B,BD_Prestation!A:A))</f>
        <v/>
      </c>
      <c r="H114" s="13" cm="1">
        <f t="array" aca="1" ref="H114" ca="1">IFERROR(_xlfn.XLOOKUP(1, (Historique_Prix!$A$2:$A$934 = G114) * (Historique_Prix!$C$2:$C$974 &lt;= B114) * (Historique_Prix!$D$2:$D$974 &gt;= B114), Historique_Prix!$E$2:$E$974),"")</f>
        <v>0</v>
      </c>
      <c r="L114" s="12" t="str">
        <f>IF(K114="","",_xlfn.XLOOKUP(K114,BD_Prestation!F:F,BD_Prestation!E:E))</f>
        <v/>
      </c>
      <c r="M114" s="78" t="str">
        <f>IF(L114="","",_xlfn.XLOOKUP(L114,BD_Prestation!E:E,BD_Prestation!G:G))</f>
        <v/>
      </c>
      <c r="P114" s="80">
        <f t="shared" ca="1" si="8"/>
        <v>0</v>
      </c>
      <c r="Q114" s="40" t="str">
        <f t="shared" si="6"/>
        <v/>
      </c>
    </row>
    <row r="115" spans="1:17">
      <c r="A115" s="10" t="str">
        <f t="shared" si="7"/>
        <v/>
      </c>
      <c r="C115" s="63" t="str">
        <f>IFERROR(_xlfn.XLOOKUP(D115,'BD Clients'!B:B,'BD Clients'!A:A),"")</f>
        <v/>
      </c>
      <c r="D115" s="55" t="s">
        <v>67</v>
      </c>
      <c r="E115" s="76" t="str">
        <f>IF(D115="","",_xlfn.XLOOKUP(D115,'BD Clients'!B:B,'BD Clients'!C:C))</f>
        <v/>
      </c>
      <c r="G115" s="12" t="str">
        <f>IF(F115="","",_xlfn.XLOOKUP(F115,BD_Prestation!B:B,BD_Prestation!A:A))</f>
        <v/>
      </c>
      <c r="H115" s="13" cm="1">
        <f t="array" aca="1" ref="H115" ca="1">IFERROR(_xlfn.XLOOKUP(1, (Historique_Prix!$A$2:$A$934 = G115) * (Historique_Prix!$C$2:$C$974 &lt;= B115) * (Historique_Prix!$D$2:$D$974 &gt;= B115), Historique_Prix!$E$2:$E$974),"")</f>
        <v>0</v>
      </c>
      <c r="L115" s="12" t="str">
        <f>IF(K115="","",_xlfn.XLOOKUP(K115,BD_Prestation!F:F,BD_Prestation!E:E))</f>
        <v/>
      </c>
      <c r="M115" s="78" t="str">
        <f>IF(L115="","",_xlfn.XLOOKUP(L115,BD_Prestation!E:E,BD_Prestation!G:G))</f>
        <v/>
      </c>
      <c r="P115" s="80">
        <f t="shared" ca="1" si="8"/>
        <v>0</v>
      </c>
      <c r="Q115" s="40" t="str">
        <f t="shared" si="6"/>
        <v/>
      </c>
    </row>
    <row r="116" spans="1:17">
      <c r="A116" s="10" t="str">
        <f t="shared" si="7"/>
        <v/>
      </c>
      <c r="C116" s="63" t="str">
        <f>IFERROR(_xlfn.XLOOKUP(D116,'BD Clients'!B:B,'BD Clients'!A:A),"")</f>
        <v/>
      </c>
      <c r="D116" s="55" t="s">
        <v>67</v>
      </c>
      <c r="E116" s="76" t="str">
        <f>IF(D116="","",_xlfn.XLOOKUP(D116,'BD Clients'!B:B,'BD Clients'!C:C))</f>
        <v/>
      </c>
      <c r="G116" s="12" t="str">
        <f>IF(F116="","",_xlfn.XLOOKUP(F116,BD_Prestation!B:B,BD_Prestation!A:A))</f>
        <v/>
      </c>
      <c r="H116" s="13" cm="1">
        <f t="array" aca="1" ref="H116" ca="1">IFERROR(_xlfn.XLOOKUP(1, (Historique_Prix!$A$2:$A$934 = G116) * (Historique_Prix!$C$2:$C$974 &lt;= B116) * (Historique_Prix!$D$2:$D$974 &gt;= B116), Historique_Prix!$E$2:$E$974),"")</f>
        <v>0</v>
      </c>
      <c r="L116" s="12" t="str">
        <f>IF(K116="","",_xlfn.XLOOKUP(K116,BD_Prestation!F:F,BD_Prestation!E:E))</f>
        <v/>
      </c>
      <c r="M116" s="78" t="str">
        <f>IF(L116="","",_xlfn.XLOOKUP(L116,BD_Prestation!E:E,BD_Prestation!G:G))</f>
        <v/>
      </c>
      <c r="P116" s="80">
        <f t="shared" ca="1" si="8"/>
        <v>0</v>
      </c>
      <c r="Q116" s="40" t="str">
        <f t="shared" si="6"/>
        <v/>
      </c>
    </row>
    <row r="117" spans="1:17">
      <c r="A117" s="10" t="str">
        <f t="shared" si="7"/>
        <v/>
      </c>
      <c r="C117" s="63" t="str">
        <f>IFERROR(_xlfn.XLOOKUP(D117,'BD Clients'!B:B,'BD Clients'!A:A),"")</f>
        <v/>
      </c>
      <c r="D117" s="55" t="s">
        <v>67</v>
      </c>
      <c r="E117" s="76" t="str">
        <f>IF(D117="","",_xlfn.XLOOKUP(D117,'BD Clients'!B:B,'BD Clients'!C:C))</f>
        <v/>
      </c>
      <c r="G117" s="12" t="str">
        <f>IF(F117="","",_xlfn.XLOOKUP(F117,BD_Prestation!B:B,BD_Prestation!A:A))</f>
        <v/>
      </c>
      <c r="H117" s="13" cm="1">
        <f t="array" aca="1" ref="H117" ca="1">IFERROR(_xlfn.XLOOKUP(1, (Historique_Prix!$A$2:$A$934 = G117) * (Historique_Prix!$C$2:$C$974 &lt;= B117) * (Historique_Prix!$D$2:$D$974 &gt;= B117), Historique_Prix!$E$2:$E$974),"")</f>
        <v>0</v>
      </c>
      <c r="L117" s="12" t="str">
        <f>IF(K117="","",_xlfn.XLOOKUP(K117,BD_Prestation!F:F,BD_Prestation!E:E))</f>
        <v/>
      </c>
      <c r="M117" s="78" t="str">
        <f>IF(L117="","",_xlfn.XLOOKUP(L117,BD_Prestation!E:E,BD_Prestation!G:G))</f>
        <v/>
      </c>
      <c r="P117" s="80">
        <f t="shared" ca="1" si="8"/>
        <v>0</v>
      </c>
      <c r="Q117" s="40" t="str">
        <f t="shared" si="6"/>
        <v/>
      </c>
    </row>
    <row r="118" spans="1:17">
      <c r="A118" s="10" t="str">
        <f t="shared" si="7"/>
        <v/>
      </c>
      <c r="C118" s="63" t="str">
        <f>IFERROR(_xlfn.XLOOKUP(D118,'BD Clients'!B:B,'BD Clients'!A:A),"")</f>
        <v/>
      </c>
      <c r="D118" s="55" t="s">
        <v>67</v>
      </c>
      <c r="E118" s="76" t="str">
        <f>IF(D118="","",_xlfn.XLOOKUP(D118,'BD Clients'!B:B,'BD Clients'!C:C))</f>
        <v/>
      </c>
      <c r="G118" s="12" t="str">
        <f>IF(F118="","",_xlfn.XLOOKUP(F118,BD_Prestation!B:B,BD_Prestation!A:A))</f>
        <v/>
      </c>
      <c r="H118" s="13" cm="1">
        <f t="array" aca="1" ref="H118" ca="1">IFERROR(_xlfn.XLOOKUP(1, (Historique_Prix!$A$2:$A$934 = G118) * (Historique_Prix!$C$2:$C$974 &lt;= B118) * (Historique_Prix!$D$2:$D$974 &gt;= B118), Historique_Prix!$E$2:$E$974),"")</f>
        <v>0</v>
      </c>
      <c r="L118" s="12" t="str">
        <f>IF(K118="","",_xlfn.XLOOKUP(K118,BD_Prestation!F:F,BD_Prestation!E:E))</f>
        <v/>
      </c>
      <c r="M118" s="78" t="str">
        <f>IF(L118="","",_xlfn.XLOOKUP(L118,BD_Prestation!E:E,BD_Prestation!G:G))</f>
        <v/>
      </c>
      <c r="P118" s="80">
        <f t="shared" ca="1" si="8"/>
        <v>0</v>
      </c>
      <c r="Q118" s="40" t="str">
        <f t="shared" si="6"/>
        <v/>
      </c>
    </row>
    <row r="119" spans="1:17">
      <c r="A119" s="10" t="str">
        <f t="shared" si="7"/>
        <v/>
      </c>
      <c r="C119" s="63" t="str">
        <f>IFERROR(_xlfn.XLOOKUP(D119,'BD Clients'!B:B,'BD Clients'!A:A),"")</f>
        <v/>
      </c>
      <c r="D119" s="55" t="s">
        <v>67</v>
      </c>
      <c r="E119" s="76" t="str">
        <f>IF(D119="","",_xlfn.XLOOKUP(D119,'BD Clients'!B:B,'BD Clients'!C:C))</f>
        <v/>
      </c>
      <c r="G119" s="12" t="str">
        <f>IF(F119="","",_xlfn.XLOOKUP(F119,BD_Prestation!B:B,BD_Prestation!A:A))</f>
        <v/>
      </c>
      <c r="H119" s="13" cm="1">
        <f t="array" aca="1" ref="H119" ca="1">IFERROR(_xlfn.XLOOKUP(1, (Historique_Prix!$A$2:$A$934 = G119) * (Historique_Prix!$C$2:$C$974 &lt;= B119) * (Historique_Prix!$D$2:$D$974 &gt;= B119), Historique_Prix!$E$2:$E$974),"")</f>
        <v>0</v>
      </c>
      <c r="L119" s="12" t="str">
        <f>IF(K119="","",_xlfn.XLOOKUP(K119,BD_Prestation!F:F,BD_Prestation!E:E))</f>
        <v/>
      </c>
      <c r="M119" s="78" t="str">
        <f>IF(L119="","",_xlfn.XLOOKUP(L119,BD_Prestation!E:E,BD_Prestation!G:G))</f>
        <v/>
      </c>
      <c r="P119" s="80">
        <f t="shared" ca="1" si="8"/>
        <v>0</v>
      </c>
      <c r="Q119" s="40" t="str">
        <f t="shared" si="6"/>
        <v/>
      </c>
    </row>
    <row r="120" spans="1:17">
      <c r="A120" s="10" t="str">
        <f t="shared" si="7"/>
        <v/>
      </c>
      <c r="C120" s="63" t="str">
        <f>IFERROR(_xlfn.XLOOKUP(D120,'BD Clients'!B:B,'BD Clients'!A:A),"")</f>
        <v/>
      </c>
      <c r="D120" s="55" t="s">
        <v>67</v>
      </c>
      <c r="E120" s="76" t="str">
        <f>IF(D120="","",_xlfn.XLOOKUP(D120,'BD Clients'!B:B,'BD Clients'!C:C))</f>
        <v/>
      </c>
      <c r="G120" s="12" t="str">
        <f>IF(F120="","",_xlfn.XLOOKUP(F120,BD_Prestation!B:B,BD_Prestation!A:A))</f>
        <v/>
      </c>
      <c r="H120" s="13" cm="1">
        <f t="array" aca="1" ref="H120" ca="1">IFERROR(_xlfn.XLOOKUP(1, (Historique_Prix!$A$2:$A$934 = G120) * (Historique_Prix!$C$2:$C$974 &lt;= B120) * (Historique_Prix!$D$2:$D$974 &gt;= B120), Historique_Prix!$E$2:$E$974),"")</f>
        <v>0</v>
      </c>
      <c r="L120" s="12" t="str">
        <f>IF(K120="","",_xlfn.XLOOKUP(K120,BD_Prestation!F:F,BD_Prestation!E:E))</f>
        <v/>
      </c>
      <c r="M120" s="78" t="str">
        <f>IF(L120="","",_xlfn.XLOOKUP(L120,BD_Prestation!E:E,BD_Prestation!G:G))</f>
        <v/>
      </c>
      <c r="P120" s="80">
        <f t="shared" ca="1" si="8"/>
        <v>0</v>
      </c>
      <c r="Q120" s="40" t="str">
        <f t="shared" si="6"/>
        <v/>
      </c>
    </row>
    <row r="121" spans="1:17">
      <c r="A121" s="10" t="str">
        <f t="shared" si="7"/>
        <v/>
      </c>
      <c r="C121" s="63" t="str">
        <f>IFERROR(_xlfn.XLOOKUP(D121,'BD Clients'!B:B,'BD Clients'!A:A),"")</f>
        <v/>
      </c>
      <c r="D121" s="55" t="s">
        <v>67</v>
      </c>
      <c r="E121" s="76" t="str">
        <f>IF(D121="","",_xlfn.XLOOKUP(D121,'BD Clients'!B:B,'BD Clients'!C:C))</f>
        <v/>
      </c>
      <c r="G121" s="12" t="str">
        <f>IF(F121="","",_xlfn.XLOOKUP(F121,BD_Prestation!B:B,BD_Prestation!A:A))</f>
        <v/>
      </c>
      <c r="H121" s="13" cm="1">
        <f t="array" aca="1" ref="H121" ca="1">IFERROR(_xlfn.XLOOKUP(1, (Historique_Prix!$A$2:$A$934 = G121) * (Historique_Prix!$C$2:$C$974 &lt;= B121) * (Historique_Prix!$D$2:$D$974 &gt;= B121), Historique_Prix!$E$2:$E$974),"")</f>
        <v>0</v>
      </c>
      <c r="L121" s="12" t="str">
        <f>IF(K121="","",_xlfn.XLOOKUP(K121,BD_Prestation!F:F,BD_Prestation!E:E))</f>
        <v/>
      </c>
      <c r="M121" s="78" t="str">
        <f>IF(L121="","",_xlfn.XLOOKUP(L121,BD_Prestation!E:E,BD_Prestation!G:G))</f>
        <v/>
      </c>
      <c r="P121" s="80">
        <f t="shared" ca="1" si="8"/>
        <v>0</v>
      </c>
      <c r="Q121" s="40" t="str">
        <f t="shared" si="6"/>
        <v/>
      </c>
    </row>
    <row r="122" spans="1:17">
      <c r="A122" s="10" t="str">
        <f t="shared" ref="A122:A150" si="9">IF(B122="","",B122)</f>
        <v/>
      </c>
      <c r="C122" s="63" t="str">
        <f>IFERROR(_xlfn.XLOOKUP(D122,'BD Clients'!B:B,'BD Clients'!A:A),"")</f>
        <v/>
      </c>
      <c r="D122" s="55" t="s">
        <v>67</v>
      </c>
      <c r="E122" s="76" t="str">
        <f>IF(D122="","",_xlfn.XLOOKUP(D122,'BD Clients'!B:B,'BD Clients'!C:C))</f>
        <v/>
      </c>
      <c r="G122" s="12" t="str">
        <f>IF(F122="","",_xlfn.XLOOKUP(F122,BD_Prestation!B:B,BD_Prestation!A:A))</f>
        <v/>
      </c>
      <c r="H122" s="13" cm="1">
        <f t="array" aca="1" ref="H122" ca="1">IFERROR(_xlfn.XLOOKUP(1, (Historique_Prix!$A$2:$A$934 = G122) * (Historique_Prix!$C$2:$C$974 &lt;= B122) * (Historique_Prix!$D$2:$D$974 &gt;= B122), Historique_Prix!$E$2:$E$974),"")</f>
        <v>0</v>
      </c>
      <c r="L122" s="12" t="str">
        <f>IF(K122="","",_xlfn.XLOOKUP(K122,BD_Prestation!F:F,BD_Prestation!E:E))</f>
        <v/>
      </c>
      <c r="M122" s="78" t="str">
        <f>IF(L122="","",_xlfn.XLOOKUP(L122,BD_Prestation!E:E,BD_Prestation!G:G))</f>
        <v/>
      </c>
      <c r="P122" s="80">
        <f t="shared" ca="1" si="8"/>
        <v>0</v>
      </c>
      <c r="Q122" s="40" t="str">
        <f t="shared" si="6"/>
        <v/>
      </c>
    </row>
    <row r="123" spans="1:17">
      <c r="A123" s="10" t="str">
        <f t="shared" si="9"/>
        <v/>
      </c>
      <c r="C123" s="63" t="str">
        <f>IFERROR(_xlfn.XLOOKUP(D123,'BD Clients'!B:B,'BD Clients'!A:A),"")</f>
        <v/>
      </c>
      <c r="D123" s="55" t="s">
        <v>67</v>
      </c>
      <c r="E123" s="76" t="str">
        <f>IF(D123="","",_xlfn.XLOOKUP(D123,'BD Clients'!B:B,'BD Clients'!C:C))</f>
        <v/>
      </c>
      <c r="G123" s="12" t="str">
        <f>IF(F123="","",_xlfn.XLOOKUP(F123,BD_Prestation!B:B,BD_Prestation!A:A))</f>
        <v/>
      </c>
      <c r="H123" s="13" cm="1">
        <f t="array" aca="1" ref="H123" ca="1">IFERROR(_xlfn.XLOOKUP(1, (Historique_Prix!$A$2:$A$934 = G123) * (Historique_Prix!$C$2:$C$974 &lt;= B123) * (Historique_Prix!$D$2:$D$974 &gt;= B123), Historique_Prix!$E$2:$E$974),"")</f>
        <v>0</v>
      </c>
      <c r="L123" s="12" t="str">
        <f>IF(K123="","",_xlfn.XLOOKUP(K123,BD_Prestation!F:F,BD_Prestation!E:E))</f>
        <v/>
      </c>
      <c r="M123" s="78" t="str">
        <f>IF(L123="","",_xlfn.XLOOKUP(L123,BD_Prestation!E:E,BD_Prestation!G:G))</f>
        <v/>
      </c>
      <c r="P123" s="80">
        <f t="shared" ca="1" si="8"/>
        <v>0</v>
      </c>
      <c r="Q123" s="40" t="str">
        <f t="shared" si="6"/>
        <v/>
      </c>
    </row>
    <row r="124" spans="1:17">
      <c r="A124" s="10" t="str">
        <f t="shared" si="9"/>
        <v/>
      </c>
      <c r="C124" s="63" t="str">
        <f>IFERROR(_xlfn.XLOOKUP(D124,'BD Clients'!B:B,'BD Clients'!A:A),"")</f>
        <v/>
      </c>
      <c r="D124" s="55" t="s">
        <v>67</v>
      </c>
      <c r="E124" s="76" t="str">
        <f>IF(D124="","",_xlfn.XLOOKUP(D124,'BD Clients'!B:B,'BD Clients'!C:C))</f>
        <v/>
      </c>
      <c r="G124" s="12" t="str">
        <f>IF(F124="","",_xlfn.XLOOKUP(F124,BD_Prestation!B:B,BD_Prestation!A:A))</f>
        <v/>
      </c>
      <c r="H124" s="13" cm="1">
        <f t="array" aca="1" ref="H124" ca="1">IFERROR(_xlfn.XLOOKUP(1, (Historique_Prix!$A$2:$A$934 = G124) * (Historique_Prix!$C$2:$C$974 &lt;= B124) * (Historique_Prix!$D$2:$D$974 &gt;= B124), Historique_Prix!$E$2:$E$974),"")</f>
        <v>0</v>
      </c>
      <c r="L124" s="12" t="str">
        <f>IF(K124="","",_xlfn.XLOOKUP(K124,BD_Prestation!F:F,BD_Prestation!E:E))</f>
        <v/>
      </c>
      <c r="M124" s="78" t="str">
        <f>IF(L124="","",_xlfn.XLOOKUP(L124,BD_Prestation!E:E,BD_Prestation!G:G))</f>
        <v/>
      </c>
      <c r="P124" s="80">
        <f t="shared" ca="1" si="8"/>
        <v>0</v>
      </c>
      <c r="Q124" s="40" t="str">
        <f t="shared" si="6"/>
        <v/>
      </c>
    </row>
    <row r="125" spans="1:17">
      <c r="A125" s="10" t="str">
        <f t="shared" si="9"/>
        <v/>
      </c>
      <c r="C125" s="63" t="str">
        <f>IFERROR(_xlfn.XLOOKUP(D125,'BD Clients'!B:B,'BD Clients'!A:A),"")</f>
        <v/>
      </c>
      <c r="D125" s="55" t="s">
        <v>67</v>
      </c>
      <c r="E125" s="76" t="str">
        <f>IF(D125="","",_xlfn.XLOOKUP(D125,'BD Clients'!B:B,'BD Clients'!C:C))</f>
        <v/>
      </c>
      <c r="G125" s="12" t="str">
        <f>IF(F125="","",_xlfn.XLOOKUP(F125,BD_Prestation!B:B,BD_Prestation!A:A))</f>
        <v/>
      </c>
      <c r="H125" s="13" cm="1">
        <f t="array" aca="1" ref="H125" ca="1">IFERROR(_xlfn.XLOOKUP(1, (Historique_Prix!$A$2:$A$934 = G125) * (Historique_Prix!$C$2:$C$974 &lt;= B125) * (Historique_Prix!$D$2:$D$974 &gt;= B125), Historique_Prix!$E$2:$E$974),"")</f>
        <v>0</v>
      </c>
      <c r="L125" s="12" t="str">
        <f>IF(K125="","",_xlfn.XLOOKUP(K125,BD_Prestation!F:F,BD_Prestation!E:E))</f>
        <v/>
      </c>
      <c r="M125" s="78" t="str">
        <f>IF(L125="","",_xlfn.XLOOKUP(L125,BD_Prestation!E:E,BD_Prestation!G:G))</f>
        <v/>
      </c>
      <c r="P125" s="80">
        <f t="shared" ca="1" si="8"/>
        <v>0</v>
      </c>
      <c r="Q125" s="40" t="str">
        <f t="shared" si="6"/>
        <v/>
      </c>
    </row>
    <row r="126" spans="1:17">
      <c r="A126" s="10" t="str">
        <f t="shared" si="9"/>
        <v/>
      </c>
      <c r="C126" s="63" t="str">
        <f>IFERROR(_xlfn.XLOOKUP(D126,'BD Clients'!B:B,'BD Clients'!A:A),"")</f>
        <v/>
      </c>
      <c r="D126" s="55" t="s">
        <v>67</v>
      </c>
      <c r="E126" s="76" t="str">
        <f>IF(D126="","",_xlfn.XLOOKUP(D126,'BD Clients'!B:B,'BD Clients'!C:C))</f>
        <v/>
      </c>
      <c r="G126" s="12" t="str">
        <f>IF(F126="","",_xlfn.XLOOKUP(F126,BD_Prestation!B:B,BD_Prestation!A:A))</f>
        <v/>
      </c>
      <c r="H126" s="13" cm="1">
        <f t="array" aca="1" ref="H126" ca="1">IFERROR(_xlfn.XLOOKUP(1, (Historique_Prix!$A$2:$A$934 = G126) * (Historique_Prix!$C$2:$C$974 &lt;= B126) * (Historique_Prix!$D$2:$D$974 &gt;= B126), Historique_Prix!$E$2:$E$974),"")</f>
        <v>0</v>
      </c>
      <c r="L126" s="12" t="str">
        <f>IF(K126="","",_xlfn.XLOOKUP(K126,BD_Prestation!F:F,BD_Prestation!E:E))</f>
        <v/>
      </c>
      <c r="M126" s="78" t="str">
        <f>IF(L126="","",_xlfn.XLOOKUP(L126,BD_Prestation!E:E,BD_Prestation!G:G))</f>
        <v/>
      </c>
      <c r="P126" s="80">
        <f t="shared" ca="1" si="8"/>
        <v>0</v>
      </c>
      <c r="Q126" s="40" t="str">
        <f t="shared" si="6"/>
        <v/>
      </c>
    </row>
    <row r="127" spans="1:17">
      <c r="A127" s="10" t="str">
        <f t="shared" si="9"/>
        <v/>
      </c>
      <c r="C127" s="63" t="str">
        <f>IFERROR(_xlfn.XLOOKUP(D127,'BD Clients'!B:B,'BD Clients'!A:A),"")</f>
        <v/>
      </c>
      <c r="D127" s="55" t="s">
        <v>67</v>
      </c>
      <c r="E127" s="76" t="str">
        <f>IF(D127="","",_xlfn.XLOOKUP(D127,'BD Clients'!B:B,'BD Clients'!C:C))</f>
        <v/>
      </c>
      <c r="G127" s="12" t="str">
        <f>IF(F127="","",_xlfn.XLOOKUP(F127,BD_Prestation!B:B,BD_Prestation!A:A))</f>
        <v/>
      </c>
      <c r="H127" s="13" cm="1">
        <f t="array" aca="1" ref="H127" ca="1">IFERROR(_xlfn.XLOOKUP(1, (Historique_Prix!$A$2:$A$934 = G127) * (Historique_Prix!$C$2:$C$974 &lt;= B127) * (Historique_Prix!$D$2:$D$974 &gt;= B127), Historique_Prix!$E$2:$E$974),"")</f>
        <v>0</v>
      </c>
      <c r="L127" s="12" t="str">
        <f>IF(K127="","",_xlfn.XLOOKUP(K127,BD_Prestation!F:F,BD_Prestation!E:E))</f>
        <v/>
      </c>
      <c r="M127" s="78" t="str">
        <f>IF(L127="","",_xlfn.XLOOKUP(L127,BD_Prestation!E:E,BD_Prestation!G:G))</f>
        <v/>
      </c>
      <c r="P127" s="80">
        <f t="shared" ca="1" si="8"/>
        <v>0</v>
      </c>
      <c r="Q127" s="40" t="str">
        <f t="shared" si="6"/>
        <v/>
      </c>
    </row>
    <row r="128" spans="1:17">
      <c r="A128" s="10" t="str">
        <f t="shared" si="9"/>
        <v/>
      </c>
      <c r="C128" s="63" t="str">
        <f>IFERROR(_xlfn.XLOOKUP(D128,'BD Clients'!B:B,'BD Clients'!A:A),"")</f>
        <v/>
      </c>
      <c r="D128" s="55" t="s">
        <v>67</v>
      </c>
      <c r="E128" s="76" t="str">
        <f>IF(D128="","",_xlfn.XLOOKUP(D128,'BD Clients'!B:B,'BD Clients'!C:C))</f>
        <v/>
      </c>
      <c r="G128" s="12" t="str">
        <f>IF(F128="","",_xlfn.XLOOKUP(F128,BD_Prestation!B:B,BD_Prestation!A:A))</f>
        <v/>
      </c>
      <c r="H128" s="13" cm="1">
        <f t="array" aca="1" ref="H128" ca="1">IFERROR(_xlfn.XLOOKUP(1, (Historique_Prix!$A$2:$A$934 = G128) * (Historique_Prix!$C$2:$C$974 &lt;= B128) * (Historique_Prix!$D$2:$D$974 &gt;= B128), Historique_Prix!$E$2:$E$974),"")</f>
        <v>0</v>
      </c>
      <c r="L128" s="12" t="str">
        <f>IF(K128="","",_xlfn.XLOOKUP(K128,BD_Prestation!F:F,BD_Prestation!E:E))</f>
        <v/>
      </c>
      <c r="M128" s="78" t="str">
        <f>IF(L128="","",_xlfn.XLOOKUP(L128,BD_Prestation!E:E,BD_Prestation!G:G))</f>
        <v/>
      </c>
      <c r="P128" s="80">
        <f t="shared" ca="1" si="8"/>
        <v>0</v>
      </c>
      <c r="Q128" s="40" t="str">
        <f t="shared" si="6"/>
        <v/>
      </c>
    </row>
    <row r="129" spans="1:17">
      <c r="A129" s="10" t="str">
        <f t="shared" si="9"/>
        <v/>
      </c>
      <c r="C129" s="63" t="str">
        <f>IFERROR(_xlfn.XLOOKUP(D129,'BD Clients'!B:B,'BD Clients'!A:A),"")</f>
        <v/>
      </c>
      <c r="D129" s="55" t="s">
        <v>67</v>
      </c>
      <c r="E129" s="76" t="str">
        <f>IF(D129="","",_xlfn.XLOOKUP(D129,'BD Clients'!B:B,'BD Clients'!C:C))</f>
        <v/>
      </c>
      <c r="G129" s="12" t="str">
        <f>IF(F129="","",_xlfn.XLOOKUP(F129,BD_Prestation!B:B,BD_Prestation!A:A))</f>
        <v/>
      </c>
      <c r="H129" s="13" cm="1">
        <f t="array" aca="1" ref="H129" ca="1">IFERROR(_xlfn.XLOOKUP(1, (Historique_Prix!$A$2:$A$934 = G129) * (Historique_Prix!$C$2:$C$974 &lt;= B129) * (Historique_Prix!$D$2:$D$974 &gt;= B129), Historique_Prix!$E$2:$E$974),"")</f>
        <v>0</v>
      </c>
      <c r="L129" s="12" t="str">
        <f>IF(K129="","",_xlfn.XLOOKUP(K129,BD_Prestation!F:F,BD_Prestation!E:E))</f>
        <v/>
      </c>
      <c r="M129" s="78" t="str">
        <f>IF(L129="","",_xlfn.XLOOKUP(L129,BD_Prestation!E:E,BD_Prestation!G:G))</f>
        <v/>
      </c>
      <c r="P129" s="80">
        <f t="shared" ca="1" si="8"/>
        <v>0</v>
      </c>
      <c r="Q129" s="40" t="str">
        <f t="shared" si="6"/>
        <v/>
      </c>
    </row>
    <row r="130" spans="1:17">
      <c r="A130" s="10" t="str">
        <f t="shared" si="9"/>
        <v/>
      </c>
      <c r="C130" s="63" t="str">
        <f>IFERROR(_xlfn.XLOOKUP(D130,'BD Clients'!B:B,'BD Clients'!A:A),"")</f>
        <v/>
      </c>
      <c r="D130" s="55" t="s">
        <v>67</v>
      </c>
      <c r="E130" s="76" t="str">
        <f>IF(D130="","",_xlfn.XLOOKUP(D130,'BD Clients'!B:B,'BD Clients'!C:C))</f>
        <v/>
      </c>
      <c r="G130" s="12" t="str">
        <f>IF(F130="","",_xlfn.XLOOKUP(F130,BD_Prestation!B:B,BD_Prestation!A:A))</f>
        <v/>
      </c>
      <c r="H130" s="13" cm="1">
        <f t="array" aca="1" ref="H130" ca="1">IFERROR(_xlfn.XLOOKUP(1, (Historique_Prix!$A$2:$A$934 = G130) * (Historique_Prix!$C$2:$C$974 &lt;= B130) * (Historique_Prix!$D$2:$D$974 &gt;= B130), Historique_Prix!$E$2:$E$974),"")</f>
        <v>0</v>
      </c>
      <c r="L130" s="12" t="str">
        <f>IF(K130="","",_xlfn.XLOOKUP(K130,BD_Prestation!F:F,BD_Prestation!E:E))</f>
        <v/>
      </c>
      <c r="M130" s="78" t="str">
        <f>IF(L130="","",_xlfn.XLOOKUP(L130,BD_Prestation!E:E,BD_Prestation!G:G))</f>
        <v/>
      </c>
      <c r="P130" s="80">
        <f t="shared" ref="P130:P150" ca="1" si="10">IFERROR(SUM(H130,M130)-O130*SUM(H130,M130),"")</f>
        <v>0</v>
      </c>
      <c r="Q130" s="40" t="str">
        <f t="shared" si="6"/>
        <v/>
      </c>
    </row>
    <row r="131" spans="1:17">
      <c r="A131" s="10" t="str">
        <f t="shared" si="9"/>
        <v/>
      </c>
      <c r="C131" s="63" t="str">
        <f>IFERROR(_xlfn.XLOOKUP(D131,'BD Clients'!B:B,'BD Clients'!A:A),"")</f>
        <v/>
      </c>
      <c r="D131" s="55" t="s">
        <v>67</v>
      </c>
      <c r="E131" s="76" t="str">
        <f>IF(D131="","",_xlfn.XLOOKUP(D131,'BD Clients'!B:B,'BD Clients'!C:C))</f>
        <v/>
      </c>
      <c r="G131" s="12" t="str">
        <f>IF(F131="","",_xlfn.XLOOKUP(F131,BD_Prestation!B:B,BD_Prestation!A:A))</f>
        <v/>
      </c>
      <c r="H131" s="13" cm="1">
        <f t="array" aca="1" ref="H131" ca="1">IFERROR(_xlfn.XLOOKUP(1, (Historique_Prix!$A$2:$A$934 = G131) * (Historique_Prix!$C$2:$C$974 &lt;= B131) * (Historique_Prix!$D$2:$D$974 &gt;= B131), Historique_Prix!$E$2:$E$974),"")</f>
        <v>0</v>
      </c>
      <c r="L131" s="12" t="str">
        <f>IF(K131="","",_xlfn.XLOOKUP(K131,BD_Prestation!F:F,BD_Prestation!E:E))</f>
        <v/>
      </c>
      <c r="M131" s="78" t="str">
        <f>IF(L131="","",_xlfn.XLOOKUP(L131,BD_Prestation!E:E,BD_Prestation!G:G))</f>
        <v/>
      </c>
      <c r="P131" s="80">
        <f t="shared" ca="1" si="10"/>
        <v>0</v>
      </c>
      <c r="Q131" s="40" t="str">
        <f t="shared" ref="Q131:Q150" si="11">IF(R131&lt;&gt;"",P131,"")</f>
        <v/>
      </c>
    </row>
    <row r="132" spans="1:17">
      <c r="A132" s="10" t="str">
        <f t="shared" si="9"/>
        <v/>
      </c>
      <c r="C132" s="63" t="str">
        <f>IFERROR(_xlfn.XLOOKUP(D132,'BD Clients'!B:B,'BD Clients'!A:A),"")</f>
        <v/>
      </c>
      <c r="D132" s="55" t="s">
        <v>67</v>
      </c>
      <c r="E132" s="76" t="str">
        <f>IF(D132="","",_xlfn.XLOOKUP(D132,'BD Clients'!B:B,'BD Clients'!C:C))</f>
        <v/>
      </c>
      <c r="G132" s="12" t="str">
        <f>IF(F132="","",_xlfn.XLOOKUP(F132,BD_Prestation!B:B,BD_Prestation!A:A))</f>
        <v/>
      </c>
      <c r="H132" s="13" cm="1">
        <f t="array" aca="1" ref="H132" ca="1">IFERROR(_xlfn.XLOOKUP(1, (Historique_Prix!$A$2:$A$934 = G132) * (Historique_Prix!$C$2:$C$974 &lt;= B132) * (Historique_Prix!$D$2:$D$974 &gt;= B132), Historique_Prix!$E$2:$E$974),"")</f>
        <v>0</v>
      </c>
      <c r="L132" s="12" t="str">
        <f>IF(K132="","",_xlfn.XLOOKUP(K132,BD_Prestation!F:F,BD_Prestation!E:E))</f>
        <v/>
      </c>
      <c r="M132" s="78" t="str">
        <f>IF(L132="","",_xlfn.XLOOKUP(L132,BD_Prestation!E:E,BD_Prestation!G:G))</f>
        <v/>
      </c>
      <c r="P132" s="80">
        <f t="shared" ca="1" si="10"/>
        <v>0</v>
      </c>
      <c r="Q132" s="40" t="str">
        <f t="shared" si="11"/>
        <v/>
      </c>
    </row>
    <row r="133" spans="1:17">
      <c r="A133" s="10" t="str">
        <f t="shared" si="9"/>
        <v/>
      </c>
      <c r="C133" s="63" t="str">
        <f>IFERROR(_xlfn.XLOOKUP(D133,'BD Clients'!B:B,'BD Clients'!A:A),"")</f>
        <v/>
      </c>
      <c r="D133" s="55" t="s">
        <v>67</v>
      </c>
      <c r="E133" s="76" t="str">
        <f>IF(D133="","",_xlfn.XLOOKUP(D133,'BD Clients'!B:B,'BD Clients'!C:C))</f>
        <v/>
      </c>
      <c r="G133" s="12" t="str">
        <f>IF(F133="","",_xlfn.XLOOKUP(F133,BD_Prestation!B:B,BD_Prestation!A:A))</f>
        <v/>
      </c>
      <c r="H133" s="13" cm="1">
        <f t="array" aca="1" ref="H133" ca="1">IFERROR(_xlfn.XLOOKUP(1, (Historique_Prix!$A$2:$A$934 = G133) * (Historique_Prix!$C$2:$C$974 &lt;= B133) * (Historique_Prix!$D$2:$D$974 &gt;= B133), Historique_Prix!$E$2:$E$974),"")</f>
        <v>0</v>
      </c>
      <c r="L133" s="12" t="str">
        <f>IF(K133="","",_xlfn.XLOOKUP(K133,BD_Prestation!F:F,BD_Prestation!E:E))</f>
        <v/>
      </c>
      <c r="M133" s="78" t="str">
        <f>IF(L133="","",_xlfn.XLOOKUP(L133,BD_Prestation!E:E,BD_Prestation!G:G))</f>
        <v/>
      </c>
      <c r="P133" s="80">
        <f t="shared" ca="1" si="10"/>
        <v>0</v>
      </c>
      <c r="Q133" s="40" t="str">
        <f t="shared" si="11"/>
        <v/>
      </c>
    </row>
    <row r="134" spans="1:17">
      <c r="A134" s="10" t="str">
        <f t="shared" si="9"/>
        <v/>
      </c>
      <c r="C134" s="63" t="str">
        <f>IFERROR(_xlfn.XLOOKUP(D134,'BD Clients'!B:B,'BD Clients'!A:A),"")</f>
        <v/>
      </c>
      <c r="D134" s="55" t="s">
        <v>67</v>
      </c>
      <c r="E134" s="76" t="str">
        <f>IF(D134="","",_xlfn.XLOOKUP(D134,'BD Clients'!B:B,'BD Clients'!C:C))</f>
        <v/>
      </c>
      <c r="G134" s="12" t="str">
        <f>IF(F134="","",_xlfn.XLOOKUP(F134,BD_Prestation!B:B,BD_Prestation!A:A))</f>
        <v/>
      </c>
      <c r="H134" s="13" cm="1">
        <f t="array" aca="1" ref="H134" ca="1">IFERROR(_xlfn.XLOOKUP(1, (Historique_Prix!$A$2:$A$934 = G134) * (Historique_Prix!$C$2:$C$974 &lt;= B134) * (Historique_Prix!$D$2:$D$974 &gt;= B134), Historique_Prix!$E$2:$E$974),"")</f>
        <v>0</v>
      </c>
      <c r="L134" s="12" t="str">
        <f>IF(K134="","",_xlfn.XLOOKUP(K134,BD_Prestation!F:F,BD_Prestation!E:E))</f>
        <v/>
      </c>
      <c r="M134" s="78" t="str">
        <f>IF(L134="","",_xlfn.XLOOKUP(L134,BD_Prestation!E:E,BD_Prestation!G:G))</f>
        <v/>
      </c>
      <c r="P134" s="80">
        <f t="shared" ca="1" si="10"/>
        <v>0</v>
      </c>
      <c r="Q134" s="40" t="str">
        <f t="shared" si="11"/>
        <v/>
      </c>
    </row>
    <row r="135" spans="1:17">
      <c r="A135" s="10" t="str">
        <f t="shared" si="9"/>
        <v/>
      </c>
      <c r="C135" s="63" t="str">
        <f>IFERROR(_xlfn.XLOOKUP(D135,'BD Clients'!B:B,'BD Clients'!A:A),"")</f>
        <v/>
      </c>
      <c r="D135" s="55" t="s">
        <v>67</v>
      </c>
      <c r="E135" s="76" t="str">
        <f>IF(D135="","",_xlfn.XLOOKUP(D135,'BD Clients'!B:B,'BD Clients'!C:C))</f>
        <v/>
      </c>
      <c r="G135" s="12" t="str">
        <f>IF(F135="","",_xlfn.XLOOKUP(F135,BD_Prestation!B:B,BD_Prestation!A:A))</f>
        <v/>
      </c>
      <c r="H135" s="13" cm="1">
        <f t="array" aca="1" ref="H135" ca="1">IFERROR(_xlfn.XLOOKUP(1, (Historique_Prix!$A$2:$A$934 = G135) * (Historique_Prix!$C$2:$C$974 &lt;= B135) * (Historique_Prix!$D$2:$D$974 &gt;= B135), Historique_Prix!$E$2:$E$974),"")</f>
        <v>0</v>
      </c>
      <c r="L135" s="12" t="str">
        <f>IF(K135="","",_xlfn.XLOOKUP(K135,BD_Prestation!F:F,BD_Prestation!E:E))</f>
        <v/>
      </c>
      <c r="M135" s="78" t="str">
        <f>IF(L135="","",_xlfn.XLOOKUP(L135,BD_Prestation!E:E,BD_Prestation!G:G))</f>
        <v/>
      </c>
      <c r="P135" s="80">
        <f t="shared" ca="1" si="10"/>
        <v>0</v>
      </c>
      <c r="Q135" s="40" t="str">
        <f t="shared" si="11"/>
        <v/>
      </c>
    </row>
    <row r="136" spans="1:17">
      <c r="A136" s="10" t="str">
        <f t="shared" si="9"/>
        <v/>
      </c>
      <c r="C136" s="63" t="str">
        <f>IFERROR(_xlfn.XLOOKUP(D136,'BD Clients'!B:B,'BD Clients'!A:A),"")</f>
        <v/>
      </c>
      <c r="D136" s="55" t="s">
        <v>67</v>
      </c>
      <c r="E136" s="76" t="str">
        <f>IF(D136="","",_xlfn.XLOOKUP(D136,'BD Clients'!B:B,'BD Clients'!C:C))</f>
        <v/>
      </c>
      <c r="G136" s="12" t="str">
        <f>IF(F136="","",_xlfn.XLOOKUP(F136,BD_Prestation!B:B,BD_Prestation!A:A))</f>
        <v/>
      </c>
      <c r="H136" s="13" cm="1">
        <f t="array" aca="1" ref="H136" ca="1">IFERROR(_xlfn.XLOOKUP(1, (Historique_Prix!$A$2:$A$934 = G136) * (Historique_Prix!$C$2:$C$974 &lt;= B136) * (Historique_Prix!$D$2:$D$974 &gt;= B136), Historique_Prix!$E$2:$E$974),"")</f>
        <v>0</v>
      </c>
      <c r="L136" s="12" t="str">
        <f>IF(K136="","",_xlfn.XLOOKUP(K136,BD_Prestation!F:F,BD_Prestation!E:E))</f>
        <v/>
      </c>
      <c r="M136" s="78" t="str">
        <f>IF(L136="","",_xlfn.XLOOKUP(L136,BD_Prestation!E:E,BD_Prestation!G:G))</f>
        <v/>
      </c>
      <c r="P136" s="80">
        <f t="shared" ca="1" si="10"/>
        <v>0</v>
      </c>
      <c r="Q136" s="40" t="str">
        <f t="shared" si="11"/>
        <v/>
      </c>
    </row>
    <row r="137" spans="1:17">
      <c r="A137" s="10" t="str">
        <f t="shared" si="9"/>
        <v/>
      </c>
      <c r="C137" s="63" t="str">
        <f>IFERROR(_xlfn.XLOOKUP(D137,'BD Clients'!B:B,'BD Clients'!A:A),"")</f>
        <v/>
      </c>
      <c r="D137" s="55" t="s">
        <v>67</v>
      </c>
      <c r="E137" s="76" t="str">
        <f>IF(D137="","",_xlfn.XLOOKUP(D137,'BD Clients'!B:B,'BD Clients'!C:C))</f>
        <v/>
      </c>
      <c r="G137" s="12" t="str">
        <f>IF(F137="","",_xlfn.XLOOKUP(F137,BD_Prestation!B:B,BD_Prestation!A:A))</f>
        <v/>
      </c>
      <c r="H137" s="13" cm="1">
        <f t="array" aca="1" ref="H137" ca="1">IFERROR(_xlfn.XLOOKUP(1, (Historique_Prix!$A$2:$A$934 = G137) * (Historique_Prix!$C$2:$C$974 &lt;= B137) * (Historique_Prix!$D$2:$D$974 &gt;= B137), Historique_Prix!$E$2:$E$974),"")</f>
        <v>0</v>
      </c>
      <c r="L137" s="12" t="str">
        <f>IF(K137="","",_xlfn.XLOOKUP(K137,BD_Prestation!F:F,BD_Prestation!E:E))</f>
        <v/>
      </c>
      <c r="M137" s="78" t="str">
        <f>IF(L137="","",_xlfn.XLOOKUP(L137,BD_Prestation!E:E,BD_Prestation!G:G))</f>
        <v/>
      </c>
      <c r="P137" s="80">
        <f t="shared" ca="1" si="10"/>
        <v>0</v>
      </c>
      <c r="Q137" s="40" t="str">
        <f t="shared" si="11"/>
        <v/>
      </c>
    </row>
    <row r="138" spans="1:17">
      <c r="A138" s="10" t="str">
        <f t="shared" si="9"/>
        <v/>
      </c>
      <c r="C138" s="63" t="str">
        <f>IFERROR(_xlfn.XLOOKUP(D138,'BD Clients'!B:B,'BD Clients'!A:A),"")</f>
        <v/>
      </c>
      <c r="D138" s="55" t="s">
        <v>67</v>
      </c>
      <c r="E138" s="76" t="str">
        <f>IF(D138="","",_xlfn.XLOOKUP(D138,'BD Clients'!B:B,'BD Clients'!C:C))</f>
        <v/>
      </c>
      <c r="G138" s="12" t="str">
        <f>IF(F138="","",_xlfn.XLOOKUP(F138,BD_Prestation!B:B,BD_Prestation!A:A))</f>
        <v/>
      </c>
      <c r="H138" s="13" cm="1">
        <f t="array" aca="1" ref="H138" ca="1">IFERROR(_xlfn.XLOOKUP(1, (Historique_Prix!$A$2:$A$934 = G138) * (Historique_Prix!$C$2:$C$974 &lt;= B138) * (Historique_Prix!$D$2:$D$974 &gt;= B138), Historique_Prix!$E$2:$E$974),"")</f>
        <v>0</v>
      </c>
      <c r="L138" s="12" t="str">
        <f>IF(K138="","",_xlfn.XLOOKUP(K138,BD_Prestation!F:F,BD_Prestation!E:E))</f>
        <v/>
      </c>
      <c r="M138" s="78" t="str">
        <f>IF(L138="","",_xlfn.XLOOKUP(L138,BD_Prestation!E:E,BD_Prestation!G:G))</f>
        <v/>
      </c>
      <c r="P138" s="80">
        <f t="shared" ca="1" si="10"/>
        <v>0</v>
      </c>
      <c r="Q138" s="40" t="str">
        <f t="shared" si="11"/>
        <v/>
      </c>
    </row>
    <row r="139" spans="1:17">
      <c r="A139" s="10" t="str">
        <f t="shared" si="9"/>
        <v/>
      </c>
      <c r="C139" s="63" t="str">
        <f>IFERROR(_xlfn.XLOOKUP(D139,'BD Clients'!B:B,'BD Clients'!A:A),"")</f>
        <v/>
      </c>
      <c r="D139" s="55" t="s">
        <v>67</v>
      </c>
      <c r="E139" s="76" t="str">
        <f>IF(D139="","",_xlfn.XLOOKUP(D139,'BD Clients'!B:B,'BD Clients'!C:C))</f>
        <v/>
      </c>
      <c r="G139" s="12" t="str">
        <f>IF(F139="","",_xlfn.XLOOKUP(F139,BD_Prestation!B:B,BD_Prestation!A:A))</f>
        <v/>
      </c>
      <c r="H139" s="13" cm="1">
        <f t="array" aca="1" ref="H139" ca="1">IFERROR(_xlfn.XLOOKUP(1, (Historique_Prix!$A$2:$A$934 = G139) * (Historique_Prix!$C$2:$C$974 &lt;= B139) * (Historique_Prix!$D$2:$D$974 &gt;= B139), Historique_Prix!$E$2:$E$974),"")</f>
        <v>0</v>
      </c>
      <c r="L139" s="12" t="str">
        <f>IF(K139="","",_xlfn.XLOOKUP(K139,BD_Prestation!F:F,BD_Prestation!E:E))</f>
        <v/>
      </c>
      <c r="M139" s="78" t="str">
        <f>IF(L139="","",_xlfn.XLOOKUP(L139,BD_Prestation!E:E,BD_Prestation!G:G))</f>
        <v/>
      </c>
      <c r="P139" s="80">
        <f t="shared" ca="1" si="10"/>
        <v>0</v>
      </c>
      <c r="Q139" s="40" t="str">
        <f t="shared" si="11"/>
        <v/>
      </c>
    </row>
    <row r="140" spans="1:17">
      <c r="A140" s="10" t="str">
        <f t="shared" si="9"/>
        <v/>
      </c>
      <c r="C140" s="63" t="str">
        <f>IFERROR(_xlfn.XLOOKUP(D140,'BD Clients'!B:B,'BD Clients'!A:A),"")</f>
        <v/>
      </c>
      <c r="D140" s="55" t="s">
        <v>67</v>
      </c>
      <c r="E140" s="76" t="str">
        <f>IF(D140="","",_xlfn.XLOOKUP(D140,'BD Clients'!B:B,'BD Clients'!C:C))</f>
        <v/>
      </c>
      <c r="G140" s="12" t="str">
        <f>IF(F140="","",_xlfn.XLOOKUP(F140,BD_Prestation!B:B,BD_Prestation!A:A))</f>
        <v/>
      </c>
      <c r="H140" s="13" cm="1">
        <f t="array" aca="1" ref="H140" ca="1">IFERROR(_xlfn.XLOOKUP(1, (Historique_Prix!$A$2:$A$934 = G140) * (Historique_Prix!$C$2:$C$974 &lt;= B140) * (Historique_Prix!$D$2:$D$974 &gt;= B140), Historique_Prix!$E$2:$E$974),"")</f>
        <v>0</v>
      </c>
      <c r="L140" s="12" t="str">
        <f>IF(K140="","",_xlfn.XLOOKUP(K140,BD_Prestation!F:F,BD_Prestation!E:E))</f>
        <v/>
      </c>
      <c r="M140" s="78" t="str">
        <f>IF(L140="","",_xlfn.XLOOKUP(L140,BD_Prestation!E:E,BD_Prestation!G:G))</f>
        <v/>
      </c>
      <c r="P140" s="80">
        <f t="shared" ca="1" si="10"/>
        <v>0</v>
      </c>
      <c r="Q140" s="40" t="str">
        <f t="shared" si="11"/>
        <v/>
      </c>
    </row>
    <row r="141" spans="1:17">
      <c r="A141" s="10" t="str">
        <f t="shared" si="9"/>
        <v/>
      </c>
      <c r="C141" s="63" t="str">
        <f>IFERROR(_xlfn.XLOOKUP(D141,'BD Clients'!B:B,'BD Clients'!A:A),"")</f>
        <v/>
      </c>
      <c r="D141" s="55" t="s">
        <v>67</v>
      </c>
      <c r="E141" s="76" t="str">
        <f>IF(D141="","",_xlfn.XLOOKUP(D141,'BD Clients'!B:B,'BD Clients'!C:C))</f>
        <v/>
      </c>
      <c r="G141" s="12" t="str">
        <f>IF(F141="","",_xlfn.XLOOKUP(F141,BD_Prestation!B:B,BD_Prestation!A:A))</f>
        <v/>
      </c>
      <c r="H141" s="13" cm="1">
        <f t="array" aca="1" ref="H141" ca="1">IFERROR(_xlfn.XLOOKUP(1, (Historique_Prix!$A$2:$A$934 = G141) * (Historique_Prix!$C$2:$C$974 &lt;= B141) * (Historique_Prix!$D$2:$D$974 &gt;= B141), Historique_Prix!$E$2:$E$974),"")</f>
        <v>0</v>
      </c>
      <c r="L141" s="12" t="str">
        <f>IF(K141="","",_xlfn.XLOOKUP(K141,BD_Prestation!F:F,BD_Prestation!E:E))</f>
        <v/>
      </c>
      <c r="M141" s="78" t="str">
        <f>IF(L141="","",_xlfn.XLOOKUP(L141,BD_Prestation!E:E,BD_Prestation!G:G))</f>
        <v/>
      </c>
      <c r="P141" s="80">
        <f t="shared" ca="1" si="10"/>
        <v>0</v>
      </c>
      <c r="Q141" s="40" t="str">
        <f t="shared" si="11"/>
        <v/>
      </c>
    </row>
    <row r="142" spans="1:17">
      <c r="A142" s="10" t="str">
        <f t="shared" si="9"/>
        <v/>
      </c>
      <c r="C142" s="63" t="str">
        <f>IFERROR(_xlfn.XLOOKUP(D142,'BD Clients'!B:B,'BD Clients'!A:A),"")</f>
        <v/>
      </c>
      <c r="D142" s="55" t="s">
        <v>67</v>
      </c>
      <c r="E142" s="76" t="str">
        <f>IF(D142="","",_xlfn.XLOOKUP(D142,'BD Clients'!B:B,'BD Clients'!C:C))</f>
        <v/>
      </c>
      <c r="G142" s="12" t="str">
        <f>IF(F142="","",_xlfn.XLOOKUP(F142,BD_Prestation!B:B,BD_Prestation!A:A))</f>
        <v/>
      </c>
      <c r="H142" s="13" cm="1">
        <f t="array" aca="1" ref="H142" ca="1">IFERROR(_xlfn.XLOOKUP(1, (Historique_Prix!$A$2:$A$934 = G142) * (Historique_Prix!$C$2:$C$974 &lt;= B142) * (Historique_Prix!$D$2:$D$974 &gt;= B142), Historique_Prix!$E$2:$E$974),"")</f>
        <v>0</v>
      </c>
      <c r="L142" s="12" t="str">
        <f>IF(K142="","",_xlfn.XLOOKUP(K142,BD_Prestation!F:F,BD_Prestation!E:E))</f>
        <v/>
      </c>
      <c r="M142" s="78" t="str">
        <f>IF(L142="","",_xlfn.XLOOKUP(L142,BD_Prestation!E:E,BD_Prestation!G:G))</f>
        <v/>
      </c>
      <c r="P142" s="80">
        <f t="shared" ca="1" si="10"/>
        <v>0</v>
      </c>
      <c r="Q142" s="40" t="str">
        <f t="shared" si="11"/>
        <v/>
      </c>
    </row>
    <row r="143" spans="1:17">
      <c r="A143" s="10" t="str">
        <f t="shared" si="9"/>
        <v/>
      </c>
      <c r="C143" s="63" t="str">
        <f>IFERROR(_xlfn.XLOOKUP(D143,'BD Clients'!B:B,'BD Clients'!A:A),"")</f>
        <v/>
      </c>
      <c r="D143" s="55" t="s">
        <v>67</v>
      </c>
      <c r="E143" s="76" t="str">
        <f>IF(D143="","",_xlfn.XLOOKUP(D143,'BD Clients'!B:B,'BD Clients'!C:C))</f>
        <v/>
      </c>
      <c r="G143" s="12" t="str">
        <f>IF(F143="","",_xlfn.XLOOKUP(F143,BD_Prestation!B:B,BD_Prestation!A:A))</f>
        <v/>
      </c>
      <c r="H143" s="13" cm="1">
        <f t="array" aca="1" ref="H143" ca="1">IFERROR(_xlfn.XLOOKUP(1, (Historique_Prix!$A$2:$A$934 = G143) * (Historique_Prix!$C$2:$C$974 &lt;= B143) * (Historique_Prix!$D$2:$D$974 &gt;= B143), Historique_Prix!$E$2:$E$974),"")</f>
        <v>0</v>
      </c>
      <c r="L143" s="12" t="str">
        <f>IF(K143="","",_xlfn.XLOOKUP(K143,BD_Prestation!F:F,BD_Prestation!E:E))</f>
        <v/>
      </c>
      <c r="M143" s="78" t="str">
        <f>IF(L143="","",_xlfn.XLOOKUP(L143,BD_Prestation!E:E,BD_Prestation!G:G))</f>
        <v/>
      </c>
      <c r="P143" s="80">
        <f t="shared" ca="1" si="10"/>
        <v>0</v>
      </c>
      <c r="Q143" s="40" t="str">
        <f t="shared" si="11"/>
        <v/>
      </c>
    </row>
    <row r="144" spans="1:17">
      <c r="A144" s="10" t="str">
        <f t="shared" si="9"/>
        <v/>
      </c>
      <c r="C144" s="63" t="str">
        <f>IFERROR(_xlfn.XLOOKUP(D144,'BD Clients'!B:B,'BD Clients'!A:A),"")</f>
        <v/>
      </c>
      <c r="D144" s="55" t="s">
        <v>67</v>
      </c>
      <c r="E144" s="76" t="str">
        <f>IF(D144="","",_xlfn.XLOOKUP(D144,'BD Clients'!B:B,'BD Clients'!C:C))</f>
        <v/>
      </c>
      <c r="G144" s="12" t="str">
        <f>IF(F144="","",_xlfn.XLOOKUP(F144,BD_Prestation!B:B,BD_Prestation!A:A))</f>
        <v/>
      </c>
      <c r="H144" s="13" cm="1">
        <f t="array" aca="1" ref="H144" ca="1">IFERROR(_xlfn.XLOOKUP(1, (Historique_Prix!$A$2:$A$934 = G144) * (Historique_Prix!$C$2:$C$974 &lt;= B144) * (Historique_Prix!$D$2:$D$974 &gt;= B144), Historique_Prix!$E$2:$E$974),"")</f>
        <v>0</v>
      </c>
      <c r="L144" s="12" t="str">
        <f>IF(K144="","",_xlfn.XLOOKUP(K144,BD_Prestation!F:F,BD_Prestation!E:E))</f>
        <v/>
      </c>
      <c r="M144" s="78" t="str">
        <f>IF(L144="","",_xlfn.XLOOKUP(L144,BD_Prestation!E:E,BD_Prestation!G:G))</f>
        <v/>
      </c>
      <c r="P144" s="80">
        <f t="shared" ca="1" si="10"/>
        <v>0</v>
      </c>
      <c r="Q144" s="40" t="str">
        <f t="shared" si="11"/>
        <v/>
      </c>
    </row>
    <row r="145" spans="1:17">
      <c r="A145" s="10" t="str">
        <f t="shared" si="9"/>
        <v/>
      </c>
      <c r="C145" s="63" t="str">
        <f>IFERROR(_xlfn.XLOOKUP(D145,'BD Clients'!B:B,'BD Clients'!A:A),"")</f>
        <v/>
      </c>
      <c r="D145" s="55" t="s">
        <v>67</v>
      </c>
      <c r="E145" s="76" t="str">
        <f>IF(D145="","",_xlfn.XLOOKUP(D145,'BD Clients'!B:B,'BD Clients'!C:C))</f>
        <v/>
      </c>
      <c r="G145" s="12" t="str">
        <f>IF(F145="","",_xlfn.XLOOKUP(F145,BD_Prestation!B:B,BD_Prestation!A:A))</f>
        <v/>
      </c>
      <c r="H145" s="13" cm="1">
        <f t="array" aca="1" ref="H145" ca="1">IFERROR(_xlfn.XLOOKUP(1, (Historique_Prix!$A$2:$A$934 = G145) * (Historique_Prix!$C$2:$C$974 &lt;= B145) * (Historique_Prix!$D$2:$D$974 &gt;= B145), Historique_Prix!$E$2:$E$974),"")</f>
        <v>0</v>
      </c>
      <c r="L145" s="12" t="str">
        <f>IF(K145="","",_xlfn.XLOOKUP(K145,BD_Prestation!F:F,BD_Prestation!E:E))</f>
        <v/>
      </c>
      <c r="M145" s="78" t="str">
        <f>IF(L145="","",_xlfn.XLOOKUP(L145,BD_Prestation!E:E,BD_Prestation!G:G))</f>
        <v/>
      </c>
      <c r="P145" s="80">
        <f t="shared" ca="1" si="10"/>
        <v>0</v>
      </c>
      <c r="Q145" s="40" t="str">
        <f t="shared" si="11"/>
        <v/>
      </c>
    </row>
    <row r="146" spans="1:17">
      <c r="A146" s="10" t="str">
        <f t="shared" si="9"/>
        <v/>
      </c>
      <c r="C146" s="63" t="str">
        <f>IFERROR(_xlfn.XLOOKUP(D146,'BD Clients'!B:B,'BD Clients'!A:A),"")</f>
        <v/>
      </c>
      <c r="D146" s="55" t="s">
        <v>67</v>
      </c>
      <c r="E146" s="76" t="str">
        <f>IF(D146="","",_xlfn.XLOOKUP(D146,'BD Clients'!B:B,'BD Clients'!C:C))</f>
        <v/>
      </c>
      <c r="G146" s="12" t="str">
        <f>IF(F146="","",_xlfn.XLOOKUP(F146,BD_Prestation!B:B,BD_Prestation!A:A))</f>
        <v/>
      </c>
      <c r="H146" s="13" cm="1">
        <f t="array" aca="1" ref="H146" ca="1">IFERROR(_xlfn.XLOOKUP(1, (Historique_Prix!$A$2:$A$934 = G146) * (Historique_Prix!$C$2:$C$974 &lt;= B146) * (Historique_Prix!$D$2:$D$974 &gt;= B146), Historique_Prix!$E$2:$E$974),"")</f>
        <v>0</v>
      </c>
      <c r="L146" s="12" t="str">
        <f>IF(K146="","",_xlfn.XLOOKUP(K146,BD_Prestation!F:F,BD_Prestation!E:E))</f>
        <v/>
      </c>
      <c r="M146" s="78" t="str">
        <f>IF(L146="","",_xlfn.XLOOKUP(L146,BD_Prestation!E:E,BD_Prestation!G:G))</f>
        <v/>
      </c>
      <c r="P146" s="80">
        <f t="shared" ca="1" si="10"/>
        <v>0</v>
      </c>
      <c r="Q146" s="40" t="str">
        <f t="shared" si="11"/>
        <v/>
      </c>
    </row>
    <row r="147" spans="1:17">
      <c r="A147" s="10" t="str">
        <f t="shared" si="9"/>
        <v/>
      </c>
      <c r="C147" s="63" t="str">
        <f>IFERROR(_xlfn.XLOOKUP(D147,'BD Clients'!B:B,'BD Clients'!A:A),"")</f>
        <v/>
      </c>
      <c r="D147" s="55" t="s">
        <v>67</v>
      </c>
      <c r="E147" s="76" t="str">
        <f>IF(D147="","",_xlfn.XLOOKUP(D147,'BD Clients'!B:B,'BD Clients'!C:C))</f>
        <v/>
      </c>
      <c r="G147" s="12" t="str">
        <f>IF(F147="","",_xlfn.XLOOKUP(F147,BD_Prestation!B:B,BD_Prestation!A:A))</f>
        <v/>
      </c>
      <c r="H147" s="13" cm="1">
        <f t="array" aca="1" ref="H147" ca="1">IFERROR(_xlfn.XLOOKUP(1, (Historique_Prix!$A$2:$A$934 = G147) * (Historique_Prix!$C$2:$C$974 &lt;= B147) * (Historique_Prix!$D$2:$D$974 &gt;= B147), Historique_Prix!$E$2:$E$974),"")</f>
        <v>0</v>
      </c>
      <c r="L147" s="12" t="str">
        <f>IF(K147="","",_xlfn.XLOOKUP(K147,BD_Prestation!F:F,BD_Prestation!E:E))</f>
        <v/>
      </c>
      <c r="M147" s="78" t="str">
        <f>IF(L147="","",_xlfn.XLOOKUP(L147,BD_Prestation!E:E,BD_Prestation!G:G))</f>
        <v/>
      </c>
      <c r="P147" s="80">
        <f t="shared" ca="1" si="10"/>
        <v>0</v>
      </c>
      <c r="Q147" s="40" t="str">
        <f t="shared" si="11"/>
        <v/>
      </c>
    </row>
    <row r="148" spans="1:17">
      <c r="A148" s="10" t="str">
        <f t="shared" si="9"/>
        <v/>
      </c>
      <c r="C148" s="63" t="str">
        <f>IFERROR(_xlfn.XLOOKUP(D148,'BD Clients'!B:B,'BD Clients'!A:A),"")</f>
        <v/>
      </c>
      <c r="D148" s="55" t="s">
        <v>67</v>
      </c>
      <c r="E148" s="76" t="str">
        <f>IF(D148="","",_xlfn.XLOOKUP(D148,'BD Clients'!B:B,'BD Clients'!C:C))</f>
        <v/>
      </c>
      <c r="G148" s="12" t="str">
        <f>IF(F148="","",_xlfn.XLOOKUP(F148,BD_Prestation!B:B,BD_Prestation!A:A))</f>
        <v/>
      </c>
      <c r="H148" s="13" cm="1">
        <f t="array" aca="1" ref="H148" ca="1">IFERROR(_xlfn.XLOOKUP(1, (Historique_Prix!$A$2:$A$934 = G148) * (Historique_Prix!$C$2:$C$974 &lt;= B148) * (Historique_Prix!$D$2:$D$974 &gt;= B148), Historique_Prix!$E$2:$E$974),"")</f>
        <v>0</v>
      </c>
      <c r="L148" s="12" t="str">
        <f>IF(K148="","",_xlfn.XLOOKUP(K148,BD_Prestation!F:F,BD_Prestation!E:E))</f>
        <v/>
      </c>
      <c r="M148" s="78" t="str">
        <f>IF(L148="","",_xlfn.XLOOKUP(L148,BD_Prestation!E:E,BD_Prestation!G:G))</f>
        <v/>
      </c>
      <c r="P148" s="80">
        <f t="shared" ca="1" si="10"/>
        <v>0</v>
      </c>
      <c r="Q148" s="40" t="str">
        <f t="shared" si="11"/>
        <v/>
      </c>
    </row>
    <row r="149" spans="1:17">
      <c r="A149" s="10" t="str">
        <f t="shared" si="9"/>
        <v/>
      </c>
      <c r="C149" s="63" t="str">
        <f>IFERROR(_xlfn.XLOOKUP(D149,'BD Clients'!B:B,'BD Clients'!A:A),"")</f>
        <v/>
      </c>
      <c r="D149" s="55" t="s">
        <v>67</v>
      </c>
      <c r="E149" s="76" t="str">
        <f>IF(D149="","",_xlfn.XLOOKUP(D149,'BD Clients'!B:B,'BD Clients'!C:C))</f>
        <v/>
      </c>
      <c r="G149" s="12" t="str">
        <f>IF(F149="","",_xlfn.XLOOKUP(F149,BD_Prestation!B:B,BD_Prestation!A:A))</f>
        <v/>
      </c>
      <c r="H149" s="13" cm="1">
        <f t="array" aca="1" ref="H149" ca="1">IFERROR(_xlfn.XLOOKUP(1, (Historique_Prix!$A$2:$A$934 = G149) * (Historique_Prix!$C$2:$C$974 &lt;= B149) * (Historique_Prix!$D$2:$D$974 &gt;= B149), Historique_Prix!$E$2:$E$974),"")</f>
        <v>0</v>
      </c>
      <c r="L149" s="12" t="str">
        <f>IF(K149="","",_xlfn.XLOOKUP(K149,BD_Prestation!F:F,BD_Prestation!E:E))</f>
        <v/>
      </c>
      <c r="M149" s="78" t="str">
        <f>IF(L149="","",_xlfn.XLOOKUP(L149,BD_Prestation!E:E,BD_Prestation!G:G))</f>
        <v/>
      </c>
      <c r="P149" s="80">
        <f t="shared" ca="1" si="10"/>
        <v>0</v>
      </c>
      <c r="Q149" s="40" t="str">
        <f t="shared" si="11"/>
        <v/>
      </c>
    </row>
    <row r="150" spans="1:17">
      <c r="A150" s="10" t="str">
        <f t="shared" si="9"/>
        <v/>
      </c>
      <c r="C150" s="63">
        <f>IFERROR(_xlfn.XLOOKUP(D150,'BD Clients'!B:B,'BD Clients'!A:A),"")</f>
        <v>0</v>
      </c>
      <c r="E150" s="76" t="str">
        <f>IF(D150="","",_xlfn.XLOOKUP(D150,'BD Clients'!B:B,'BD Clients'!C:C))</f>
        <v/>
      </c>
      <c r="G150" s="12" t="str">
        <f>IF(F150="","",_xlfn.XLOOKUP(F150,BD_Prestation!B:B,BD_Prestation!A:A))</f>
        <v/>
      </c>
      <c r="H150" s="13" cm="1">
        <f t="array" aca="1" ref="H150" ca="1">IFERROR(_xlfn.XLOOKUP(1, (Historique_Prix!$A$2:$A$934 = G150) * (Historique_Prix!$C$2:$C$974 &lt;= B150) * (Historique_Prix!$D$2:$D$974 &gt;= B150), Historique_Prix!$E$2:$E$974),"")</f>
        <v>0</v>
      </c>
      <c r="L150" s="12" t="str">
        <f>IF(K150="","",_xlfn.XLOOKUP(K150,BD_Prestation!F:F,BD_Prestation!E:E))</f>
        <v/>
      </c>
      <c r="M150" s="78" t="str">
        <f>IF(L150="","",_xlfn.XLOOKUP(L150,BD_Prestation!E:E,BD_Prestation!G:G))</f>
        <v/>
      </c>
      <c r="P150" s="80">
        <f t="shared" ca="1" si="10"/>
        <v>0</v>
      </c>
      <c r="Q150" s="40" t="str">
        <f t="shared" si="11"/>
        <v/>
      </c>
    </row>
  </sheetData>
  <sheetProtection sheet="1" objects="1" scenarios="1"/>
  <sortState xmlns:xlrd2="http://schemas.microsoft.com/office/spreadsheetml/2017/richdata2" ref="A2:R151">
    <sortCondition ref="B2:B151"/>
  </sortState>
  <phoneticPr fontId="4" type="noConversion"/>
  <dataValidations count="1">
    <dataValidation type="list" allowBlank="1" showInputMessage="1" showErrorMessage="1" sqref="R2:R150" xr:uid="{0F56E449-7D43-074F-A7F9-F8C48784D3C0}">
      <formula1>"Cash,Chèque,Virement"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9F7260-8266-4645-A735-389746DC49F4}">
          <x14:formula1>
            <xm:f>BD_Prestation!$B$2:$B$60</xm:f>
          </x14:formula1>
          <xm:sqref>F2:F150</xm:sqref>
        </x14:dataValidation>
        <x14:dataValidation type="list" allowBlank="1" showInputMessage="1" showErrorMessage="1" xr:uid="{160B936C-91C2-6A40-8207-8ED46E830CA3}">
          <x14:formula1>
            <xm:f>'BD Clients'!$B$13:$B$72</xm:f>
          </x14:formula1>
          <xm:sqref>D150</xm:sqref>
        </x14:dataValidation>
        <x14:dataValidation type="list" allowBlank="1" showInputMessage="1" showErrorMessage="1" xr:uid="{CC1B4552-CE29-0744-8D2B-5D403C38C660}">
          <x14:formula1>
            <xm:f>BD_Prestation!$F$2:$F$60</xm:f>
          </x14:formula1>
          <xm:sqref>K2:K150</xm:sqref>
        </x14:dataValidation>
        <x14:dataValidation type="list" allowBlank="1" showInputMessage="1" showErrorMessage="1" xr:uid="{5A16A277-A3D2-F54E-A793-8EEF59EADDF0}">
          <x14:formula1>
            <xm:f>'BD Clients'!$B:$B</xm:f>
          </x14:formula1>
          <xm:sqref>D2:D149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E6B9-6DC9-804E-9613-3F3B667ECB18}">
  <sheetPr codeName="Feuil3"/>
  <dimension ref="A1:H22"/>
  <sheetViews>
    <sheetView zoomScale="120" zoomScaleNormal="120" workbookViewId="0">
      <selection activeCell="C4" sqref="C4"/>
    </sheetView>
  </sheetViews>
  <sheetFormatPr baseColWidth="10" defaultRowHeight="13"/>
  <cols>
    <col min="1" max="1" width="23" style="20" customWidth="1"/>
    <col min="2" max="2" width="26" customWidth="1"/>
    <col min="3" max="3" width="26" style="21" customWidth="1"/>
    <col min="4" max="4" width="4.75" style="21" customWidth="1"/>
    <col min="5" max="5" width="23.75" style="2" customWidth="1"/>
    <col min="6" max="6" width="19.75" style="2" customWidth="1"/>
    <col min="7" max="7" width="4.25" customWidth="1"/>
    <col min="8" max="8" width="23.5" style="2" customWidth="1"/>
  </cols>
  <sheetData>
    <row r="1" spans="1:8" s="17" customFormat="1" ht="16">
      <c r="A1" s="16" t="s">
        <v>16</v>
      </c>
      <c r="C1" s="18"/>
      <c r="D1" s="18"/>
      <c r="E1" s="19"/>
      <c r="F1" s="19"/>
      <c r="H1" s="19"/>
    </row>
    <row r="3" spans="1:8" s="23" customFormat="1">
      <c r="A3" s="20" t="s">
        <v>17</v>
      </c>
      <c r="B3" s="15">
        <v>2026</v>
      </c>
      <c r="C3" s="21"/>
      <c r="D3" s="21"/>
      <c r="E3" s="22"/>
      <c r="F3" s="22"/>
      <c r="H3" s="22"/>
    </row>
    <row r="4" spans="1:8" s="23" customFormat="1">
      <c r="A4" s="20"/>
      <c r="B4" s="29" t="s">
        <v>88</v>
      </c>
      <c r="C4" s="125"/>
      <c r="D4" s="82"/>
      <c r="E4" s="22"/>
      <c r="F4" s="22"/>
      <c r="H4" s="22"/>
    </row>
    <row r="5" spans="1:8">
      <c r="C5" s="29"/>
      <c r="D5" s="29"/>
    </row>
    <row r="7" spans="1:8" s="24" customFormat="1">
      <c r="B7" s="24" t="s">
        <v>57</v>
      </c>
      <c r="C7" s="85" t="s">
        <v>58</v>
      </c>
      <c r="D7" s="83"/>
      <c r="E7" s="91" t="str">
        <f>"Encaissé en  "&amp;B3</f>
        <v>Encaissé en  2026</v>
      </c>
      <c r="F7" s="25" t="s">
        <v>46</v>
      </c>
      <c r="H7" s="25" t="s">
        <v>59</v>
      </c>
    </row>
    <row r="8" spans="1:8">
      <c r="C8" s="86"/>
      <c r="E8" s="92"/>
    </row>
    <row r="9" spans="1:8">
      <c r="A9" s="20" t="s">
        <v>86</v>
      </c>
      <c r="B9" s="10" t="s">
        <v>138</v>
      </c>
      <c r="C9" s="87" t="str">
        <f>_xlfn.XLOOKUP(B9,'BD Clients'!B:B,'BD Clients'!C:C)</f>
        <v>HERMANN</v>
      </c>
      <c r="D9" s="84"/>
      <c r="E9" s="92">
        <f>SUMIFS(Journal_Comptable!Q:Q,Journal_Comptable!D:D,Budget!B9,Journal_Comptable!A:A,Budget!B3)</f>
        <v>0</v>
      </c>
      <c r="F9" s="2">
        <f>SUMIFS(Journal_Comptable!Q:Q,Journal_Comptable!D:D,Budget!B9)</f>
        <v>0</v>
      </c>
      <c r="H9" s="67"/>
    </row>
    <row r="10" spans="1:8">
      <c r="A10" s="20" t="s">
        <v>45</v>
      </c>
      <c r="B10" s="66"/>
      <c r="C10" s="88"/>
      <c r="E10" s="92">
        <f ca="1">SUMIFS(Journal_Comptable!Q:Q,Journal_Comptable!A:A,Budget!B3)</f>
        <v>27</v>
      </c>
      <c r="F10" s="67"/>
      <c r="H10" s="67"/>
    </row>
    <row r="11" spans="1:8">
      <c r="A11" s="26"/>
      <c r="B11" s="27"/>
      <c r="C11" s="89"/>
      <c r="E11" s="93"/>
      <c r="F11" s="28"/>
      <c r="H11" s="28"/>
    </row>
    <row r="12" spans="1:8">
      <c r="C12" s="86"/>
      <c r="E12" s="92"/>
    </row>
    <row r="13" spans="1:8">
      <c r="A13" s="20" t="s">
        <v>87</v>
      </c>
      <c r="B13" s="10" t="s">
        <v>19</v>
      </c>
      <c r="C13" s="90"/>
      <c r="E13" s="94"/>
      <c r="F13" s="64"/>
      <c r="H13" s="2">
        <f>SUMIFS(Achats!F:F,Achats!C:C,Budget!B13,Achats!A:A,Budget!B3)</f>
        <v>25</v>
      </c>
    </row>
    <row r="14" spans="1:8">
      <c r="A14" s="20" t="s">
        <v>53</v>
      </c>
      <c r="B14" s="65"/>
      <c r="C14" s="90"/>
      <c r="E14" s="94"/>
      <c r="F14" s="64"/>
      <c r="H14" s="2">
        <f>SUMIFS(Achats!F:F,Achats!A:A,Budget!B3)</f>
        <v>94</v>
      </c>
    </row>
    <row r="15" spans="1:8">
      <c r="A15" s="26"/>
      <c r="B15" s="27"/>
      <c r="C15" s="89"/>
      <c r="E15" s="93"/>
      <c r="F15" s="28"/>
      <c r="H15" s="28"/>
    </row>
    <row r="16" spans="1:8">
      <c r="C16" s="86"/>
      <c r="E16" s="92"/>
    </row>
    <row r="17" spans="1:8">
      <c r="A17" s="20" t="s">
        <v>54</v>
      </c>
      <c r="B17" s="66"/>
      <c r="C17" s="88"/>
      <c r="E17" s="93">
        <f ca="1">E10</f>
        <v>27</v>
      </c>
      <c r="F17" s="67"/>
      <c r="H17" s="67"/>
    </row>
    <row r="18" spans="1:8">
      <c r="A18" s="20" t="s">
        <v>55</v>
      </c>
      <c r="B18" s="65"/>
      <c r="C18" s="90"/>
      <c r="E18" s="94"/>
      <c r="F18" s="64"/>
      <c r="H18" s="28">
        <f>H14</f>
        <v>94</v>
      </c>
    </row>
    <row r="19" spans="1:8">
      <c r="A19" s="26"/>
      <c r="B19" s="27"/>
      <c r="C19" s="89"/>
      <c r="E19" s="93"/>
      <c r="F19" s="28"/>
      <c r="H19" s="28"/>
    </row>
    <row r="20" spans="1:8">
      <c r="C20" s="86"/>
      <c r="E20" s="92"/>
    </row>
    <row r="21" spans="1:8" ht="14" thickBot="1">
      <c r="A21" s="20" t="s">
        <v>56</v>
      </c>
      <c r="B21" s="66"/>
      <c r="C21" s="88"/>
      <c r="E21" s="95">
        <f ca="1">E17-H18</f>
        <v>-67</v>
      </c>
      <c r="F21" s="67"/>
      <c r="H21" s="67"/>
    </row>
    <row r="22" spans="1:8" ht="14" thickTop="1">
      <c r="A22" s="26"/>
      <c r="B22" s="27"/>
      <c r="C22" s="89"/>
      <c r="E22" s="93"/>
      <c r="F22" s="28"/>
      <c r="H22" s="28"/>
    </row>
  </sheetData>
  <dataValidations disablePrompts="1" count="1">
    <dataValidation type="list" allowBlank="1" showInputMessage="1" showErrorMessage="1" sqref="B3" xr:uid="{FEC841F1-8D40-1F45-BD74-D2F3344AB2EA}">
      <formula1>"2025,2026,2027,2028,2029,2030,2031,2032,2033,"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7CDAB71-F63B-6140-B25F-D3D423117F78}">
          <x14:formula1>
            <xm:f>Achats!$I:$I</xm:f>
          </x14:formula1>
          <xm:sqref>B13</xm:sqref>
        </x14:dataValidation>
        <x14:dataValidation type="list" allowBlank="1" showInputMessage="1" showErrorMessage="1" xr:uid="{F7E7D26B-50A5-C748-A235-E6FE2EAC6B44}">
          <x14:formula1>
            <xm:f>'BD Clients'!$B:$B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966D9-9116-7D47-8323-DC31CF9796A0}">
  <sheetPr codeName="Feuil4"/>
  <dimension ref="A1:I27"/>
  <sheetViews>
    <sheetView showZeros="0" tabSelected="1" zoomScale="130" zoomScaleNormal="130" workbookViewId="0">
      <pane ySplit="3" topLeftCell="A4" activePane="bottomLeft" state="frozen"/>
      <selection pane="bottomLeft" activeCell="D15" sqref="D15"/>
    </sheetView>
  </sheetViews>
  <sheetFormatPr baseColWidth="10" defaultRowHeight="11"/>
  <cols>
    <col min="1" max="1" width="5.5" style="10" customWidth="1"/>
    <col min="2" max="3" width="16.5" style="10" customWidth="1"/>
    <col min="4" max="4" width="33.5" style="10" customWidth="1"/>
    <col min="5" max="5" width="13.25" style="10" customWidth="1"/>
    <col min="6" max="6" width="20.75" style="10" customWidth="1"/>
    <col min="7" max="7" width="20.75" style="46" customWidth="1"/>
    <col min="8" max="8" width="22.5" style="46" customWidth="1"/>
    <col min="9" max="9" width="33.5" style="10" customWidth="1"/>
    <col min="10" max="10" width="4" style="10" customWidth="1"/>
    <col min="11" max="16384" width="10.75" style="10"/>
  </cols>
  <sheetData>
    <row r="1" spans="1:9">
      <c r="A1" t="str">
        <f>IF(Validation,MAX(Tableau1[ID])+1,"")</f>
        <v/>
      </c>
      <c r="B1" t="str">
        <f>IF(Validation,'Fiche Client'!$C4,"")</f>
        <v/>
      </c>
      <c r="C1" t="str">
        <f>IF(Validation,'Fiche Client'!$C6,"")</f>
        <v/>
      </c>
      <c r="D1" t="str">
        <f>IF(Validation,'Fiche Client'!$C8,"")</f>
        <v/>
      </c>
      <c r="E1" t="str">
        <f>IF(Validation,'Fiche Client'!$C10,"")</f>
        <v/>
      </c>
      <c r="F1" t="str">
        <f>IF(Validation,'Fiche Client'!$C12,"")</f>
        <v/>
      </c>
      <c r="G1" s="49" t="str">
        <f>IF(Validation,'Fiche Client'!$C14,"")</f>
        <v/>
      </c>
      <c r="H1" s="49" t="str">
        <f>IF(Validation,'Fiche Client'!$C16,"")</f>
        <v/>
      </c>
      <c r="I1" t="str">
        <f>IF(Validation,'Fiche Client'!$C18,"")</f>
        <v/>
      </c>
    </row>
    <row r="3" spans="1:9" s="8" customFormat="1" ht="13">
      <c r="A3" s="47" t="s">
        <v>64</v>
      </c>
      <c r="B3" s="47" t="s">
        <v>57</v>
      </c>
      <c r="C3" s="47" t="s">
        <v>58</v>
      </c>
      <c r="D3" s="47" t="s">
        <v>0</v>
      </c>
      <c r="E3" s="47" t="s">
        <v>1</v>
      </c>
      <c r="F3" s="47" t="s">
        <v>2</v>
      </c>
      <c r="G3" s="48" t="s">
        <v>3</v>
      </c>
      <c r="H3" s="48" t="s">
        <v>4</v>
      </c>
      <c r="I3" s="47" t="s">
        <v>5</v>
      </c>
    </row>
    <row r="4" spans="1:9" s="8" customFormat="1" ht="13">
      <c r="A4" s="47">
        <v>5</v>
      </c>
      <c r="B4" s="47" t="s">
        <v>138</v>
      </c>
      <c r="C4" s="47" t="s">
        <v>139</v>
      </c>
      <c r="D4" s="47" t="s">
        <v>140</v>
      </c>
      <c r="E4" s="47">
        <v>39220</v>
      </c>
      <c r="F4" s="47" t="s">
        <v>141</v>
      </c>
      <c r="G4" s="48" t="s">
        <v>142</v>
      </c>
      <c r="H4" s="48" t="s">
        <v>144</v>
      </c>
      <c r="I4" s="47" t="s">
        <v>143</v>
      </c>
    </row>
    <row r="5" spans="1:9" s="8" customFormat="1" ht="13">
      <c r="A5" s="47">
        <v>4</v>
      </c>
      <c r="B5" s="47" t="s">
        <v>13</v>
      </c>
      <c r="C5" s="47" t="s">
        <v>14</v>
      </c>
      <c r="D5" s="47" t="s">
        <v>81</v>
      </c>
      <c r="E5" s="47">
        <v>39310</v>
      </c>
      <c r="F5" s="47" t="s">
        <v>66</v>
      </c>
      <c r="G5" s="48" t="s">
        <v>81</v>
      </c>
      <c r="H5" s="48" t="s">
        <v>81</v>
      </c>
      <c r="I5" s="47" t="s">
        <v>81</v>
      </c>
    </row>
    <row r="6" spans="1:9" s="8" customFormat="1" ht="13">
      <c r="A6" s="47">
        <v>3</v>
      </c>
      <c r="B6" s="47" t="s">
        <v>80</v>
      </c>
      <c r="C6" s="47" t="s">
        <v>81</v>
      </c>
      <c r="D6" s="47" t="s">
        <v>81</v>
      </c>
      <c r="E6" s="47" t="s">
        <v>82</v>
      </c>
      <c r="F6" s="47" t="s">
        <v>81</v>
      </c>
      <c r="G6" s="48" t="s">
        <v>81</v>
      </c>
      <c r="H6" s="48" t="s">
        <v>81</v>
      </c>
      <c r="I6" s="47" t="s">
        <v>81</v>
      </c>
    </row>
    <row r="7" spans="1:9" s="8" customFormat="1" ht="13">
      <c r="A7" s="47">
        <v>2</v>
      </c>
      <c r="B7" s="47" t="s">
        <v>71</v>
      </c>
      <c r="C7" s="47" t="s">
        <v>72</v>
      </c>
      <c r="D7" s="47" t="s">
        <v>78</v>
      </c>
      <c r="E7" s="47">
        <v>39310</v>
      </c>
      <c r="F7" s="47" t="s">
        <v>73</v>
      </c>
      <c r="G7" s="48" t="s">
        <v>74</v>
      </c>
      <c r="H7" s="48" t="s">
        <v>79</v>
      </c>
      <c r="I7" s="47" t="s">
        <v>75</v>
      </c>
    </row>
    <row r="8" spans="1:9" s="8" customFormat="1" ht="13" customHeight="1">
      <c r="A8" s="47">
        <v>1</v>
      </c>
      <c r="B8" s="47" t="s">
        <v>65</v>
      </c>
      <c r="C8" s="47" t="s">
        <v>72</v>
      </c>
      <c r="D8" s="47" t="s">
        <v>76</v>
      </c>
      <c r="E8" s="47">
        <v>39310</v>
      </c>
      <c r="F8" s="47" t="s">
        <v>66</v>
      </c>
      <c r="G8" s="48" t="s">
        <v>69</v>
      </c>
      <c r="H8" s="48" t="s">
        <v>77</v>
      </c>
      <c r="I8" s="47" t="s">
        <v>68</v>
      </c>
    </row>
    <row r="9" spans="1:9" s="8" customFormat="1" ht="13">
      <c r="A9" s="47"/>
      <c r="B9" s="47"/>
      <c r="C9" s="47"/>
      <c r="D9" s="47"/>
      <c r="E9" s="47"/>
      <c r="F9" s="47"/>
      <c r="G9" s="48"/>
      <c r="H9" s="48"/>
      <c r="I9" s="47"/>
    </row>
    <row r="10" spans="1:9" s="8" customFormat="1" ht="13">
      <c r="A10" s="47"/>
      <c r="B10" s="47"/>
      <c r="C10" s="47"/>
      <c r="D10" s="47"/>
      <c r="E10" s="47"/>
      <c r="F10" s="47"/>
      <c r="G10" s="48"/>
      <c r="H10" s="48"/>
      <c r="I10" s="47"/>
    </row>
    <row r="11" spans="1:9" s="8" customFormat="1" ht="13">
      <c r="A11" s="47"/>
      <c r="B11" s="47"/>
      <c r="C11" s="47"/>
      <c r="D11" s="47"/>
      <c r="E11" s="47"/>
      <c r="F11" s="47"/>
      <c r="G11" s="48"/>
      <c r="H11" s="48"/>
      <c r="I11" s="47"/>
    </row>
    <row r="12" spans="1:9" s="8" customFormat="1" ht="13">
      <c r="A12" s="47"/>
      <c r="B12" s="47"/>
      <c r="C12" s="47"/>
      <c r="D12" s="47"/>
      <c r="E12" s="47"/>
      <c r="F12" s="47"/>
      <c r="G12" s="48"/>
      <c r="H12" s="48"/>
      <c r="I12" s="47"/>
    </row>
    <row r="13" spans="1:9" s="8" customFormat="1" ht="13">
      <c r="A13" s="10"/>
      <c r="B13" s="10"/>
      <c r="C13" s="10"/>
      <c r="D13" s="10"/>
      <c r="E13" s="10"/>
      <c r="F13" s="10"/>
      <c r="G13" s="46"/>
      <c r="H13" s="46"/>
      <c r="I13" s="10"/>
    </row>
    <row r="14" spans="1:9" s="8" customFormat="1" ht="13">
      <c r="A14" s="10"/>
      <c r="B14" s="10"/>
      <c r="C14" s="10"/>
      <c r="D14" s="10"/>
      <c r="E14" s="10"/>
      <c r="F14" s="10"/>
      <c r="G14" s="46"/>
      <c r="H14" s="46"/>
      <c r="I14" s="10"/>
    </row>
    <row r="15" spans="1:9" s="8" customFormat="1" ht="13">
      <c r="A15" s="10"/>
      <c r="B15" s="10"/>
      <c r="C15" s="10"/>
      <c r="D15" s="10"/>
      <c r="E15" s="10"/>
      <c r="F15" s="10"/>
      <c r="G15" s="46"/>
      <c r="H15" s="46"/>
      <c r="I15" s="10"/>
    </row>
    <row r="16" spans="1:9" s="8" customFormat="1" ht="13">
      <c r="A16" s="10"/>
      <c r="B16" s="10"/>
      <c r="C16" s="10"/>
      <c r="D16" s="10"/>
      <c r="E16" s="10"/>
      <c r="F16" s="10"/>
      <c r="G16" s="46"/>
      <c r="H16" s="46"/>
      <c r="I16" s="10"/>
    </row>
    <row r="17" spans="1:9" s="8" customFormat="1" ht="13">
      <c r="A17" s="10"/>
      <c r="B17" s="10"/>
      <c r="C17" s="10"/>
      <c r="D17" s="10"/>
      <c r="E17" s="10"/>
      <c r="F17" s="10"/>
      <c r="G17" s="46"/>
      <c r="H17" s="46"/>
      <c r="I17" s="10"/>
    </row>
    <row r="18" spans="1:9" s="8" customFormat="1" ht="13">
      <c r="A18" s="10"/>
      <c r="B18" s="10"/>
      <c r="C18" s="10"/>
      <c r="D18" s="10"/>
      <c r="E18" s="10"/>
      <c r="F18" s="10"/>
      <c r="G18" s="46"/>
      <c r="H18" s="46"/>
      <c r="I18" s="10"/>
    </row>
    <row r="19" spans="1:9" s="8" customFormat="1" ht="13">
      <c r="A19" s="10"/>
      <c r="B19" s="10"/>
      <c r="C19" s="10"/>
      <c r="D19" s="10"/>
      <c r="E19" s="10"/>
      <c r="F19" s="10"/>
      <c r="G19" s="46"/>
      <c r="H19" s="46"/>
      <c r="I19" s="10"/>
    </row>
    <row r="20" spans="1:9" s="8" customFormat="1" ht="13">
      <c r="A20" s="10"/>
      <c r="B20" s="10"/>
      <c r="C20" s="10"/>
      <c r="D20" s="10"/>
      <c r="E20" s="10"/>
      <c r="F20" s="10"/>
      <c r="G20" s="46"/>
      <c r="H20" s="46"/>
      <c r="I20" s="10"/>
    </row>
    <row r="21" spans="1:9" s="8" customFormat="1" ht="13">
      <c r="A21" s="10"/>
      <c r="B21" s="10"/>
      <c r="C21" s="10"/>
      <c r="D21" s="10"/>
      <c r="E21" s="10"/>
      <c r="F21" s="10"/>
      <c r="G21" s="46"/>
      <c r="H21" s="46"/>
      <c r="I21" s="10"/>
    </row>
    <row r="22" spans="1:9" s="8" customFormat="1" ht="13">
      <c r="A22" s="10"/>
      <c r="B22" s="10"/>
      <c r="C22" s="10"/>
      <c r="D22" s="10"/>
      <c r="E22" s="10"/>
      <c r="F22" s="10"/>
      <c r="G22" s="46"/>
      <c r="H22" s="46"/>
      <c r="I22" s="10"/>
    </row>
    <row r="23" spans="1:9" s="8" customFormat="1" ht="13">
      <c r="A23" s="10"/>
      <c r="B23" s="10"/>
      <c r="C23" s="10"/>
      <c r="D23" s="10"/>
      <c r="E23" s="10"/>
      <c r="F23" s="10"/>
      <c r="G23" s="46"/>
      <c r="H23" s="46"/>
      <c r="I23" s="10"/>
    </row>
    <row r="24" spans="1:9" s="8" customFormat="1" ht="13">
      <c r="A24" s="10"/>
      <c r="B24" s="10"/>
      <c r="C24" s="10"/>
      <c r="D24" s="10"/>
      <c r="E24" s="10"/>
      <c r="F24" s="10"/>
      <c r="G24" s="46"/>
      <c r="H24" s="46"/>
      <c r="I24" s="10"/>
    </row>
    <row r="25" spans="1:9" s="8" customFormat="1" ht="13">
      <c r="A25" s="10"/>
      <c r="B25" s="10"/>
      <c r="C25" s="10"/>
      <c r="D25" s="10"/>
      <c r="E25" s="10"/>
      <c r="F25" s="10"/>
      <c r="G25" s="46"/>
      <c r="H25" s="46"/>
      <c r="I25" s="10"/>
    </row>
    <row r="26" spans="1:9" s="8" customFormat="1" ht="13">
      <c r="A26" s="10"/>
      <c r="B26" s="10"/>
      <c r="C26" s="10"/>
      <c r="D26" s="10"/>
      <c r="E26" s="10"/>
      <c r="F26" s="10"/>
      <c r="G26" s="46"/>
      <c r="H26" s="46"/>
      <c r="I26" s="10"/>
    </row>
    <row r="27" spans="1:9" s="8" customFormat="1" ht="13">
      <c r="A27" s="10"/>
      <c r="B27" s="10"/>
      <c r="C27" s="10"/>
      <c r="D27" s="10"/>
      <c r="E27" s="10"/>
      <c r="F27" s="10"/>
      <c r="G27" s="46"/>
      <c r="H27" s="46"/>
      <c r="I27" s="10"/>
    </row>
  </sheetData>
  <sortState xmlns:xlrd2="http://schemas.microsoft.com/office/spreadsheetml/2017/richdata2" ref="K22:M27">
    <sortCondition ref="K22:K27"/>
  </sortState>
  <phoneticPr fontId="4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4D8C-E3CC-8E4F-A642-DE593975BEBD}">
  <sheetPr codeName="Feuil7"/>
  <dimension ref="A1:K149"/>
  <sheetViews>
    <sheetView showZeros="0" zoomScale="120" zoomScaleNormal="120" workbookViewId="0">
      <pane ySplit="1" topLeftCell="A2" activePane="bottomLeft" state="frozen"/>
      <selection pane="bottomLeft" activeCell="G3" sqref="G3"/>
    </sheetView>
  </sheetViews>
  <sheetFormatPr baseColWidth="10" defaultRowHeight="11"/>
  <cols>
    <col min="1" max="1" width="11" style="10" customWidth="1"/>
    <col min="2" max="2" width="65.75" customWidth="1"/>
    <col min="3" max="3" width="25.75" style="129" customWidth="1"/>
    <col min="4" max="4" width="28.5" style="121" customWidth="1"/>
    <col min="5" max="5" width="15.5" style="119" customWidth="1"/>
    <col min="6" max="6" width="19.25" style="9" customWidth="1"/>
    <col min="7" max="7" width="8.5" style="142" customWidth="1"/>
    <col min="8" max="8" width="36.5" style="10" customWidth="1"/>
    <col min="9" max="10" width="32" style="9" customWidth="1"/>
    <col min="11" max="11" width="16.5" style="70" customWidth="1"/>
    <col min="12" max="16384" width="10.75" style="10"/>
  </cols>
  <sheetData>
    <row r="1" spans="1:11" s="133" customFormat="1" ht="28">
      <c r="A1" s="96" t="s">
        <v>97</v>
      </c>
      <c r="B1" s="97" t="s">
        <v>6</v>
      </c>
      <c r="C1" s="98" t="s">
        <v>92</v>
      </c>
      <c r="D1" s="98" t="s">
        <v>93</v>
      </c>
      <c r="E1" s="99" t="s">
        <v>7</v>
      </c>
      <c r="F1" s="130"/>
      <c r="G1" s="141" t="s">
        <v>96</v>
      </c>
      <c r="H1" s="131" t="s">
        <v>95</v>
      </c>
      <c r="I1" s="135" t="s">
        <v>92</v>
      </c>
      <c r="J1" s="135" t="s">
        <v>93</v>
      </c>
      <c r="K1" s="132" t="s">
        <v>7</v>
      </c>
    </row>
    <row r="2" spans="1:11" ht="11" customHeight="1">
      <c r="A2" s="100" t="s">
        <v>32</v>
      </c>
      <c r="B2" s="101" t="str">
        <f>_xlfn.XLOOKUP(A2,BD_Prestation!A:A,BD_Prestation!B:B)</f>
        <v>Pose d'Ongle naturels</v>
      </c>
      <c r="C2" s="127">
        <v>46023</v>
      </c>
      <c r="D2" s="120" cm="1">
        <f t="array" aca="1" ref="D2" ca="1">IFERROR(MIN(_xlfn._xlws.FILTER($C$2:$C$99,($A$2:$A$99=A2)*($C$2:$C$99&gt;C2)*($C$2:$C$99&lt;&gt;""),""))-1,"")</f>
        <v>46041</v>
      </c>
      <c r="E2" s="114">
        <v>40</v>
      </c>
      <c r="F2" s="9">
        <f>LEN(A2)</f>
        <v>2</v>
      </c>
      <c r="G2" s="142" t="s">
        <v>37</v>
      </c>
      <c r="H2" s="4" t="str">
        <f>_xlfn.XLOOKUP(G2,BD_Prestation!E:E,BD_Prestation!F:F)</f>
        <v>1 Bijou</v>
      </c>
      <c r="I2" s="9">
        <v>46023</v>
      </c>
      <c r="J2" s="134"/>
      <c r="K2" s="70">
        <f>BD_Prestation!G2</f>
        <v>3</v>
      </c>
    </row>
    <row r="3" spans="1:11" ht="11" customHeight="1">
      <c r="A3" s="100" t="s">
        <v>33</v>
      </c>
      <c r="B3" s="101" t="str">
        <f>_xlfn.XLOOKUP(A3,BD_Prestation!A:A,BD_Prestation!B:B)</f>
        <v>Pose Gel</v>
      </c>
      <c r="C3" s="127">
        <v>46027</v>
      </c>
      <c r="D3" s="120" cm="1">
        <f t="array" aca="1" ref="D3" ca="1">IFERROR(MIN(_xlfn._xlws.FILTER($C$2:$C$99,($A$2:$A$99=A3)*($C$2:$C$99&gt;C3)*($C$2:$C$99&lt;&gt;""),""))-1,"")</f>
        <v>46036</v>
      </c>
      <c r="E3" s="114">
        <f>BD_Prestation!C3</f>
        <v>50</v>
      </c>
      <c r="G3" s="138" t="s">
        <v>38</v>
      </c>
      <c r="H3" s="4" t="str">
        <f>_xlfn.XLOOKUP(G3,BD_Prestation!E:E,BD_Prestation!F:F)</f>
        <v>2 Bijoux</v>
      </c>
      <c r="I3" s="9">
        <v>46055</v>
      </c>
      <c r="J3" s="134" t="str" cm="1">
        <f t="array" ref="J3">IFERROR(MIN(_xlfn._xlws.FILTER($I$2:$I$99,($G$2:$G$99=G3)*($I$2:$I$99&gt;I3)*($I$2:$I$99&lt;&gt;""),""))-1,"")</f>
        <v/>
      </c>
      <c r="K3" s="70">
        <f>BD_Prestation!G3</f>
        <v>6</v>
      </c>
    </row>
    <row r="4" spans="1:11" ht="11" customHeight="1">
      <c r="A4" s="100" t="s">
        <v>34</v>
      </c>
      <c r="B4" s="101" t="str">
        <f>_xlfn.XLOOKUP(A4,BD_Prestation!A:A,BD_Prestation!B:B)</f>
        <v>Pose demi-Capsule</v>
      </c>
      <c r="C4" s="127">
        <v>46055</v>
      </c>
      <c r="D4" s="120" cm="1">
        <f t="array" aca="1" ref="D4" ca="1">IFERROR(MIN(_xlfn._xlws.FILTER($C$2:$C$99,($A$2:$A$99=A4)*($C$2:$C$99&gt;C4)*($C$2:$C$99&lt;&gt;""),""))-1,"")</f>
        <v>46072</v>
      </c>
      <c r="E4" s="114">
        <f>BD_Prestation!C4</f>
        <v>50</v>
      </c>
      <c r="G4" s="142" t="s">
        <v>39</v>
      </c>
      <c r="H4" s="4" t="str">
        <f>_xlfn.XLOOKUP(G4,BD_Prestation!E:E,BD_Prestation!F:F)</f>
        <v>3 Bijoux</v>
      </c>
      <c r="I4" s="9">
        <v>46023</v>
      </c>
      <c r="J4" s="134" t="str" cm="1">
        <f t="array" ref="J4">IFERROR(MIN(_xlfn._xlws.FILTER($I$2:$I$99,($G$2:$G$99=G4)*($I$2:$I$99&gt;I4)*($I$2:$I$99&lt;&gt;""),""))-1,"")</f>
        <v/>
      </c>
      <c r="K4" s="70">
        <f>BD_Prestation!G4</f>
        <v>7</v>
      </c>
    </row>
    <row r="5" spans="1:11" ht="11" customHeight="1">
      <c r="A5" s="100" t="s">
        <v>35</v>
      </c>
      <c r="B5" s="101" t="str">
        <f>_xlfn.XLOOKUP(A5,BD_Prestation!A:A,BD_Prestation!B:B)</f>
        <v>Pose Capsules Américaines (4 Ongles Nailart)</v>
      </c>
      <c r="C5" s="127">
        <v>46023</v>
      </c>
      <c r="D5" s="120" cm="1">
        <f t="array" aca="1" ref="D5" ca="1">IFERROR(MIN(_xlfn._xlws.FILTER($C$2:$C$99,($A$2:$A$99=A5)*($C$2:$C$99&gt;C5)*($C$2:$C$99&lt;&gt;""),""))-1,"")</f>
        <v>46183</v>
      </c>
      <c r="E5" s="114">
        <f>BD_Prestation!C5</f>
        <v>50</v>
      </c>
      <c r="G5" s="142" t="s">
        <v>40</v>
      </c>
      <c r="H5" s="4" t="str">
        <f>_xlfn.XLOOKUP(G5,BD_Prestation!E:E,BD_Prestation!F:F)</f>
        <v>4 Bijoux</v>
      </c>
      <c r="I5" s="9">
        <v>46023</v>
      </c>
      <c r="J5" s="134" t="str" cm="1">
        <f t="array" ref="J5">IFERROR(MIN(_xlfn._xlws.FILTER($I$2:$I$99,($G$2:$G$99=G5)*($I$2:$I$99&gt;I5)*($I$2:$I$99&lt;&gt;""),""))-1,"")</f>
        <v/>
      </c>
      <c r="K5" s="70">
        <f>BD_Prestation!G5</f>
        <v>9</v>
      </c>
    </row>
    <row r="6" spans="1:11" ht="11" customHeight="1">
      <c r="A6" s="100" t="s">
        <v>36</v>
      </c>
      <c r="B6" s="101" t="str">
        <f>_xlfn.XLOOKUP(A6,BD_Prestation!A:A,BD_Prestation!B:B)</f>
        <v>Pose Capsules Américaines + Nailart (à partir de 5 Ongles)</v>
      </c>
      <c r="C6" s="127">
        <v>46023</v>
      </c>
      <c r="D6" s="120" cm="1">
        <f t="array" aca="1" ref="D6" ca="1">IFERROR(MIN(_xlfn._xlws.FILTER($C$2:$C$99,($A$2:$A$99=A6)*($C$2:$C$99&gt;C6)*($C$2:$C$99&lt;&gt;""),""))-1,"")</f>
        <v>46183</v>
      </c>
      <c r="E6" s="114">
        <f>BD_Prestation!C6</f>
        <v>60</v>
      </c>
      <c r="G6" s="142" t="s">
        <v>41</v>
      </c>
      <c r="H6" s="4" t="str">
        <f>_xlfn.XLOOKUP(G6,BD_Prestation!E:E,BD_Prestation!F:F)</f>
        <v>5 à10 Bijoux</v>
      </c>
      <c r="I6" s="9">
        <v>46023</v>
      </c>
      <c r="J6" s="134" t="str" cm="1">
        <f t="array" ref="J6">IFERROR(MIN(_xlfn._xlws.FILTER($I$2:$I$99,($G$2:$G$99=G6)*($I$2:$I$99&gt;I6)*($I$2:$I$99&lt;&gt;""),""))-1,"")</f>
        <v/>
      </c>
      <c r="K6" s="70">
        <f>BD_Prestation!G6</f>
        <v>10</v>
      </c>
    </row>
    <row r="7" spans="1:11" ht="11" customHeight="1">
      <c r="A7" s="100" t="s">
        <v>43</v>
      </c>
      <c r="B7" s="101" t="str">
        <f>_xlfn.XLOOKUP(A7,BD_Prestation!A:A,BD_Prestation!B:B)</f>
        <v>Pose d'entrainement</v>
      </c>
      <c r="C7" s="127">
        <v>46023</v>
      </c>
      <c r="D7" s="120" cm="1">
        <f t="array" aca="1" ref="D7" ca="1">IFERROR(MIN(_xlfn._xlws.FILTER($C$2:$C$99,($A$2:$A$99=A7)*($C$2:$C$99&gt;C7)*($C$2:$C$99&lt;&gt;""),""))-1,"")</f>
        <v>46152</v>
      </c>
      <c r="E7" s="114">
        <f>BD_Prestation!C7</f>
        <v>10</v>
      </c>
      <c r="H7" s="4">
        <f>_xlfn.XLOOKUP(G7,BD_Prestation!E:E,BD_Prestation!F:F)</f>
        <v>0</v>
      </c>
      <c r="J7" s="134" t="str" cm="1">
        <f t="array" ref="J7">IFERROR(MIN(_xlfn._xlws.FILTER($I$2:$I$99,($G$2:$G$99=G7)*($I$2:$I$99&gt;I7)*($I$2:$I$99&lt;&gt;""),""))-1,"")</f>
        <v/>
      </c>
    </row>
    <row r="8" spans="1:11" ht="11" customHeight="1">
      <c r="A8" s="100" t="s">
        <v>44</v>
      </c>
      <c r="B8" s="101" t="str">
        <f>_xlfn.XLOOKUP(A8,BD_Prestation!A:A,BD_Prestation!B:B)</f>
        <v>Dépose</v>
      </c>
      <c r="C8" s="127">
        <v>46023</v>
      </c>
      <c r="D8" s="120" cm="1">
        <f t="array" aca="1" ref="D8" ca="1">IFERROR(MIN(_xlfn._xlws.FILTER($C$2:$C$99,($A$2:$A$99=A8)*($C$2:$C$99&gt;C8)*($C$2:$C$99&lt;&gt;""),""))-1,"")</f>
        <v>46116</v>
      </c>
      <c r="E8" s="114">
        <f>BD_Prestation!C8</f>
        <v>15</v>
      </c>
      <c r="H8" s="4">
        <f>_xlfn.XLOOKUP(G8,BD_Prestation!E:E,BD_Prestation!F:F)</f>
        <v>0</v>
      </c>
      <c r="J8" s="134" t="str" cm="1">
        <f t="array" ref="J8">IFERROR(MIN(_xlfn._xlws.FILTER($I$2:$I$99,($G$2:$G$99=G8)*($I$2:$I$99&gt;I8)*($I$2:$I$99&lt;&gt;""),""))-1,"")</f>
        <v/>
      </c>
    </row>
    <row r="9" spans="1:11" ht="11" customHeight="1">
      <c r="A9" s="100" t="s">
        <v>98</v>
      </c>
      <c r="B9" s="101" t="str">
        <f>_xlfn.XLOOKUP(A9,BD_Prestation!A:A,BD_Prestation!B:B)</f>
        <v>Pédicure</v>
      </c>
      <c r="C9" s="128">
        <v>46023</v>
      </c>
      <c r="D9" s="120" cm="1">
        <f t="array" aca="1" ref="D9" ca="1">IFERROR(MIN(_xlfn._xlws.FILTER($C$2:$C$99,($A$2:$A$99=A9)*($C$2:$C$99&gt;C9)*($C$2:$C$99&lt;&gt;""),""))-1,"")</f>
        <v>46183</v>
      </c>
      <c r="E9" s="114">
        <f>BD_Prestation!C9</f>
        <v>35</v>
      </c>
      <c r="H9" s="4">
        <f>_xlfn.XLOOKUP(G9,BD_Prestation!E:E,BD_Prestation!F:F)</f>
        <v>0</v>
      </c>
      <c r="J9" s="134" t="str" cm="1">
        <f t="array" ref="J9">IFERROR(MIN(_xlfn._xlws.FILTER($I$2:$I$99,($G$2:$G$99=G9)*($I$2:$I$99&gt;I9)*($I$2:$I$99&lt;&gt;""),""))-1,"")</f>
        <v/>
      </c>
    </row>
    <row r="10" spans="1:11" s="110" customFormat="1" ht="11" customHeight="1">
      <c r="A10" s="104" t="s">
        <v>32</v>
      </c>
      <c r="B10" s="105" t="str">
        <f>_xlfn.XLOOKUP(A10,BD_Prestation!A:A,BD_Prestation!B:B)</f>
        <v>Pose d'Ongle naturels</v>
      </c>
      <c r="C10" s="122">
        <v>46042</v>
      </c>
      <c r="D10" s="134" cm="1">
        <f t="array" aca="1" ref="D10" ca="1">IFERROR(MIN(_xlfn._xlws.FILTER($C$2:$C$99,($A$2:$A$99=A10)*($C$2:$C$99&gt;C10)*($C$2:$C$99&lt;&gt;""),""))-1,"")</f>
        <v>46046</v>
      </c>
      <c r="E10" s="115">
        <v>45</v>
      </c>
      <c r="F10" s="124"/>
      <c r="G10" s="142"/>
      <c r="H10" s="4">
        <f>_xlfn.XLOOKUP(G10,BD_Prestation!E:E,BD_Prestation!F:F)</f>
        <v>0</v>
      </c>
      <c r="I10" s="124"/>
      <c r="J10" s="134" t="str" cm="1">
        <f t="array" ref="J10">IFERROR(MIN(_xlfn._xlws.FILTER($I$2:$I$99,($G$2:$G$99=G10)*($I$2:$I$99&gt;I10)*($I$2:$I$99&lt;&gt;""),""))-1,"")</f>
        <v/>
      </c>
      <c r="K10" s="111"/>
    </row>
    <row r="11" spans="1:11" ht="11" customHeight="1">
      <c r="A11" s="102" t="s">
        <v>32</v>
      </c>
      <c r="B11" s="103" t="str">
        <f>_xlfn.XLOOKUP(A11,BD_Prestation!A:A,BD_Prestation!B:B)</f>
        <v>Pose d'Ongle naturels</v>
      </c>
      <c r="C11" s="123">
        <v>46047</v>
      </c>
      <c r="D11" s="134" t="str" cm="1">
        <f t="array" aca="1" ref="D11" ca="1">IFERROR(MIN(_xlfn._xlws.FILTER($C$2:$C$99,($A$2:$A$99=A11)*($C$2:$C$99&gt;C11)*($C$2:$C$99&lt;&gt;""),""))-1,"")</f>
        <v/>
      </c>
      <c r="E11" s="116">
        <v>47</v>
      </c>
      <c r="H11" s="4">
        <f>_xlfn.XLOOKUP(G11,BD_Prestation!E:E,BD_Prestation!F:F)</f>
        <v>0</v>
      </c>
      <c r="J11" s="134" t="str" cm="1">
        <f t="array" ref="J11">IFERROR(MIN(_xlfn._xlws.FILTER($I$2:$I$99,($G$2:$G$99=G11)*($I$2:$I$99&gt;I11)*($I$2:$I$99&lt;&gt;""),""))-1,"")</f>
        <v/>
      </c>
    </row>
    <row r="12" spans="1:11" s="110" customFormat="1" ht="11" customHeight="1">
      <c r="A12" s="112" t="s">
        <v>33</v>
      </c>
      <c r="B12" s="113" t="str">
        <f>_xlfn.XLOOKUP(A12,BD_Prestation!A:A,BD_Prestation!B:B)</f>
        <v>Pose Gel</v>
      </c>
      <c r="C12" s="122">
        <v>46037</v>
      </c>
      <c r="D12" s="134" t="str" cm="1">
        <f t="array" aca="1" ref="D12" ca="1">IFERROR(MIN(_xlfn._xlws.FILTER($C$2:$C$99,($A$2:$A$99=A12)*($C$2:$C$99&gt;C12)*($C$2:$C$99&lt;&gt;""),""))-1,"")</f>
        <v/>
      </c>
      <c r="E12" s="117">
        <v>53</v>
      </c>
      <c r="F12" s="124"/>
      <c r="G12" s="142"/>
      <c r="H12" s="4">
        <f>_xlfn.XLOOKUP(G12,BD_Prestation!E:E,BD_Prestation!F:F)</f>
        <v>0</v>
      </c>
      <c r="I12" s="124"/>
      <c r="J12" s="134" t="str" cm="1">
        <f t="array" ref="J12">IFERROR(MIN(_xlfn._xlws.FILTER($I$2:$I$99,($G$2:$G$99=G12)*($I$2:$I$99&gt;I12)*($I$2:$I$99&lt;&gt;""),""))-1,"")</f>
        <v/>
      </c>
      <c r="K12" s="111"/>
    </row>
    <row r="13" spans="1:11" ht="11" customHeight="1">
      <c r="A13" s="102" t="s">
        <v>34</v>
      </c>
      <c r="B13" s="103" t="str">
        <f>_xlfn.XLOOKUP(A13,BD_Prestation!A:A,BD_Prestation!B:B)</f>
        <v>Pose demi-Capsule</v>
      </c>
      <c r="C13" s="123">
        <v>46073</v>
      </c>
      <c r="D13" s="134" cm="1">
        <f t="array" aca="1" ref="D13" ca="1">IFERROR(MIN(_xlfn._xlws.FILTER($C$2:$C$99,($A$2:$A$99=A13)*($C$2:$C$99&gt;C13)*($C$2:$C$99&lt;&gt;""),""))-1,"")</f>
        <v>46085</v>
      </c>
      <c r="E13" s="116">
        <v>52</v>
      </c>
      <c r="H13" s="4">
        <f>_xlfn.XLOOKUP(G13,BD_Prestation!E:E,BD_Prestation!F:F)</f>
        <v>0</v>
      </c>
      <c r="J13" s="134" t="str" cm="1">
        <f t="array" ref="J13">IFERROR(MIN(_xlfn._xlws.FILTER($I$2:$I$99,($G$2:$G$99=G13)*($I$2:$I$99&gt;I13)*($I$2:$I$99&lt;&gt;""),""))-1,"")</f>
        <v/>
      </c>
    </row>
    <row r="14" spans="1:11" ht="11" customHeight="1">
      <c r="A14" s="104" t="s">
        <v>34</v>
      </c>
      <c r="B14" s="105" t="str">
        <f>_xlfn.XLOOKUP(A14,BD_Prestation!A:A,BD_Prestation!B:B)</f>
        <v>Pose demi-Capsule</v>
      </c>
      <c r="C14" s="122">
        <v>46086</v>
      </c>
      <c r="D14" s="134" cm="1">
        <f t="array" aca="1" ref="D14" ca="1">IFERROR(MIN(_xlfn._xlws.FILTER($C$2:$C$99,($A$2:$A$99=A14)*($C$2:$C$99&gt;C14)*($C$2:$C$99&lt;&gt;""),""))-1,"")</f>
        <v>46135</v>
      </c>
      <c r="E14" s="115">
        <v>53</v>
      </c>
      <c r="H14" s="4">
        <f>_xlfn.XLOOKUP(G14,BD_Prestation!E:E,BD_Prestation!F:F)</f>
        <v>0</v>
      </c>
      <c r="J14" s="134" t="str" cm="1">
        <f t="array" ref="J14">IFERROR(MIN(_xlfn._xlws.FILTER($I$2:$I$99,($G$2:$G$99=G14)*($I$2:$I$99&gt;I14)*($I$2:$I$99&lt;&gt;""),""))-1,"")</f>
        <v/>
      </c>
    </row>
    <row r="15" spans="1:11" ht="11" customHeight="1">
      <c r="A15" s="104" t="s">
        <v>34</v>
      </c>
      <c r="B15" s="105" t="str">
        <f>_xlfn.XLOOKUP(A15,BD_Prestation!A:A,BD_Prestation!B:B)</f>
        <v>Pose demi-Capsule</v>
      </c>
      <c r="C15" s="122">
        <v>46136</v>
      </c>
      <c r="D15" s="134" t="str" cm="1">
        <f t="array" aca="1" ref="D15" ca="1">IFERROR(MIN(_xlfn._xlws.FILTER($C$2:$C$99,($A$2:$A$99=A15)*($C$2:$C$99&gt;C15)*($C$2:$C$99&lt;&gt;""),""))-1,"")</f>
        <v/>
      </c>
      <c r="E15" s="115">
        <v>55</v>
      </c>
      <c r="H15" s="4">
        <f>_xlfn.XLOOKUP(G15,BD_Prestation!E:E,BD_Prestation!F:F)</f>
        <v>0</v>
      </c>
      <c r="J15" s="134" t="str" cm="1">
        <f t="array" ref="J15">IFERROR(MIN(_xlfn._xlws.FILTER($I$2:$I$99,($G$2:$G$99=G15)*($I$2:$I$99&gt;I15)*($I$2:$I$99&lt;&gt;""),""))-1,"")</f>
        <v/>
      </c>
    </row>
    <row r="16" spans="1:11" ht="11" customHeight="1">
      <c r="A16" s="104" t="s">
        <v>35</v>
      </c>
      <c r="B16" s="105" t="str">
        <f>_xlfn.XLOOKUP(A16,BD_Prestation!A:A,BD_Prestation!B:B)</f>
        <v>Pose Capsules Américaines (4 Ongles Nailart)</v>
      </c>
      <c r="C16" s="122">
        <f ca="1">TODAY()</f>
        <v>46184</v>
      </c>
      <c r="D16" s="134" t="str" cm="1">
        <f t="array" aca="1" ref="D16" ca="1">IFERROR(MIN(_xlfn._xlws.FILTER($C$2:$C$99,($A$2:$A$99=A16)*($C$2:$C$99&gt;C16)*($C$2:$C$99&lt;&gt;""),""))-1,"")</f>
        <v/>
      </c>
      <c r="E16" s="115">
        <v>55</v>
      </c>
      <c r="H16" s="4">
        <f>_xlfn.XLOOKUP(G16,BD_Prestation!E:E,BD_Prestation!F:F)</f>
        <v>0</v>
      </c>
      <c r="J16" s="134" t="str" cm="1">
        <f t="array" ref="J16">IFERROR(MIN(_xlfn._xlws.FILTER($I$2:$I$99,($G$2:$G$99=G16)*($I$2:$I$99&gt;I16)*($I$2:$I$99&lt;&gt;""),""))-1,"")</f>
        <v/>
      </c>
    </row>
    <row r="17" spans="1:10" ht="11" customHeight="1">
      <c r="A17" s="106" t="s">
        <v>36</v>
      </c>
      <c r="B17" s="107" t="str">
        <f>_xlfn.XLOOKUP(A17,BD_Prestation!A:A,BD_Prestation!B:B)</f>
        <v>Pose Capsules Américaines + Nailart (à partir de 5 Ongles)</v>
      </c>
      <c r="C17" s="123">
        <f ca="1">TODAY()</f>
        <v>46184</v>
      </c>
      <c r="D17" s="134" t="str" cm="1">
        <f t="array" aca="1" ref="D17" ca="1">IFERROR(MIN(_xlfn._xlws.FILTER($C$2:$C$99,($A$2:$A$99=A17)*($C$2:$C$99&gt;C17)*($C$2:$C$99&lt;&gt;""),""))-1,"")</f>
        <v/>
      </c>
      <c r="E17" s="116">
        <v>65</v>
      </c>
      <c r="H17" s="4">
        <f>_xlfn.XLOOKUP(G17,BD_Prestation!E:E,BD_Prestation!F:F)</f>
        <v>0</v>
      </c>
      <c r="J17" s="134" t="str" cm="1">
        <f t="array" ref="J17">IFERROR(MIN(_xlfn._xlws.FILTER($I$2:$I$99,($G$2:$G$99=G17)*($I$2:$I$99&gt;I17)*($I$2:$I$99&lt;&gt;""),""))-1,"")</f>
        <v/>
      </c>
    </row>
    <row r="18" spans="1:10" ht="11" customHeight="1">
      <c r="A18" s="106" t="s">
        <v>43</v>
      </c>
      <c r="B18" s="107" t="str">
        <f>_xlfn.XLOOKUP(A18,BD_Prestation!A:A,BD_Prestation!B:B)</f>
        <v>Pose d'entrainement</v>
      </c>
      <c r="C18" s="123">
        <v>46153</v>
      </c>
      <c r="D18" s="134" cm="1">
        <f t="array" aca="1" ref="D18" ca="1">IFERROR(MIN(_xlfn._xlws.FILTER($C$2:$C$99,($A$2:$A$99=A18)*($C$2:$C$99&gt;C18)*($C$2:$C$99&lt;&gt;""),""))-1,"")</f>
        <v>46183</v>
      </c>
      <c r="E18" s="116">
        <v>12</v>
      </c>
      <c r="H18" s="4">
        <f>_xlfn.XLOOKUP(G18,BD_Prestation!E:E,BD_Prestation!F:F)</f>
        <v>0</v>
      </c>
      <c r="J18" s="134" t="str" cm="1">
        <f t="array" ref="J18">IFERROR(MIN(_xlfn._xlws.FILTER($I$2:$I$99,($G$2:$G$99=G18)*($I$2:$I$99&gt;I18)*($I$2:$I$99&lt;&gt;""),""))-1,"")</f>
        <v/>
      </c>
    </row>
    <row r="19" spans="1:10" ht="11" customHeight="1">
      <c r="A19" s="102" t="s">
        <v>44</v>
      </c>
      <c r="B19" s="103" t="str">
        <f>_xlfn.XLOOKUP(A19,BD_Prestation!A:A,BD_Prestation!B:B)</f>
        <v>Dépose</v>
      </c>
      <c r="C19" s="123">
        <v>46117</v>
      </c>
      <c r="D19" s="134" t="str" cm="1">
        <f t="array" aca="1" ref="D19" ca="1">IFERROR(MIN(_xlfn._xlws.FILTER($C$2:$C$99,($A$2:$A$99=A19)*($C$2:$C$99&gt;C19)*($C$2:$C$99&lt;&gt;""),""))-1,"")</f>
        <v/>
      </c>
      <c r="E19" s="116">
        <v>15</v>
      </c>
      <c r="H19" s="4">
        <f>_xlfn.XLOOKUP(G19,BD_Prestation!E:E,BD_Prestation!F:F)</f>
        <v>0</v>
      </c>
      <c r="J19" s="134" t="str" cm="1">
        <f t="array" ref="J19">IFERROR(MIN(_xlfn._xlws.FILTER($I$2:$I$99,($G$2:$G$99=G19)*($I$2:$I$99&gt;I19)*($I$2:$I$99&lt;&gt;""),""))-1,"")</f>
        <v/>
      </c>
    </row>
    <row r="20" spans="1:10" ht="11" customHeight="1">
      <c r="A20" s="104" t="s">
        <v>43</v>
      </c>
      <c r="B20" s="105" t="str">
        <f>_xlfn.XLOOKUP(A20,BD_Prestation!A:A,BD_Prestation!B:B)</f>
        <v>Pose d'entrainement</v>
      </c>
      <c r="C20" s="122">
        <f ca="1">TODAY()</f>
        <v>46184</v>
      </c>
      <c r="D20" s="134" t="str" cm="1">
        <f t="array" aca="1" ref="D20" ca="1">IFERROR(MIN(_xlfn._xlws.FILTER($C$2:$C$99,($A$2:$A$99=A20)*($C$2:$C$99&gt;C20)*($C$2:$C$99&lt;&gt;""),""))-1,"")</f>
        <v/>
      </c>
      <c r="E20" s="115">
        <v>17</v>
      </c>
      <c r="H20" s="4">
        <f>_xlfn.XLOOKUP(G20,BD_Prestation!E:E,BD_Prestation!F:F)</f>
        <v>0</v>
      </c>
      <c r="J20" s="134" t="str" cm="1">
        <f t="array" ref="J20">IFERROR(MIN(_xlfn._xlws.FILTER($I$2:$I$99,($G$2:$G$99=G20)*($I$2:$I$99&gt;I20)*($I$2:$I$99&lt;&gt;""),""))-1,"")</f>
        <v/>
      </c>
    </row>
    <row r="21" spans="1:10" ht="11" customHeight="1">
      <c r="A21" s="102" t="s">
        <v>98</v>
      </c>
      <c r="B21" s="103" t="str">
        <f>_xlfn.XLOOKUP(A21,BD_Prestation!A:A,BD_Prestation!B:B)</f>
        <v>Pédicure</v>
      </c>
      <c r="C21" s="123">
        <f ca="1">TODAY()</f>
        <v>46184</v>
      </c>
      <c r="D21" s="134" t="str" cm="1">
        <f t="array" aca="1" ref="D21" ca="1">IFERROR(MIN(_xlfn._xlws.FILTER($C$2:$C$99,($A$2:$A$99=A21)*($C$2:$C$99&gt;C21)*($C$2:$C$99&lt;&gt;""),""))-1,"")</f>
        <v/>
      </c>
      <c r="E21" s="116">
        <v>37</v>
      </c>
      <c r="H21" s="4">
        <f>_xlfn.XLOOKUP(G21,BD_Prestation!E:E,BD_Prestation!F:F)</f>
        <v>0</v>
      </c>
      <c r="J21" s="134" t="str" cm="1">
        <f t="array" ref="J21">IFERROR(MIN(_xlfn._xlws.FILTER($I$2:$I$99,($G$2:$G$99=G21)*($I$2:$I$99&gt;I21)*($I$2:$I$99&lt;&gt;""),""))-1,"")</f>
        <v/>
      </c>
    </row>
    <row r="22" spans="1:10" ht="11" customHeight="1">
      <c r="A22" s="104"/>
      <c r="B22" s="105">
        <f>_xlfn.XLOOKUP(A22,BD_Prestation!A:A,BD_Prestation!B:B)</f>
        <v>0</v>
      </c>
      <c r="C22" s="122"/>
      <c r="D22" s="134" t="str" cm="1">
        <f t="array" aca="1" ref="D22" ca="1">IFERROR(MIN(_xlfn._xlws.FILTER($C$2:$C$99,($A$2:$A$99=A22)*($C$2:$C$99&gt;C22)*($C$2:$C$99&lt;&gt;""),""))-1,"")</f>
        <v/>
      </c>
      <c r="E22" s="115"/>
      <c r="H22" s="4">
        <f>_xlfn.XLOOKUP(G22,BD_Prestation!E:E,BD_Prestation!F:F)</f>
        <v>0</v>
      </c>
      <c r="J22" s="134" t="str" cm="1">
        <f t="array" ref="J22">IFERROR(MIN(_xlfn._xlws.FILTER($I$2:$I$99,($G$2:$G$99=G22)*($I$2:$I$99&gt;I22)*($I$2:$I$99&lt;&gt;""),""))-1,"")</f>
        <v/>
      </c>
    </row>
    <row r="23" spans="1:10" ht="11" customHeight="1">
      <c r="A23" s="102"/>
      <c r="B23" s="103">
        <f>_xlfn.XLOOKUP(A23,BD_Prestation!A:A,BD_Prestation!B:B)</f>
        <v>0</v>
      </c>
      <c r="C23" s="123"/>
      <c r="D23" s="134" t="str" cm="1">
        <f t="array" aca="1" ref="D23" ca="1">IFERROR(MIN(_xlfn._xlws.FILTER($C$2:$C$99,($A$2:$A$99=A23)*($C$2:$C$99&gt;C23)*($C$2:$C$99&lt;&gt;""),""))-1,"")</f>
        <v/>
      </c>
      <c r="E23" s="116"/>
      <c r="H23" s="4">
        <f>_xlfn.XLOOKUP(G23,BD_Prestation!E:E,BD_Prestation!F:F)</f>
        <v>0</v>
      </c>
      <c r="J23" s="134" t="str" cm="1">
        <f t="array" ref="J23">IFERROR(MIN(_xlfn._xlws.FILTER($I$2:$I$99,($G$2:$G$99=G23)*($I$2:$I$99&gt;I23)*($I$2:$I$99&lt;&gt;""),""))-1,"")</f>
        <v/>
      </c>
    </row>
    <row r="24" spans="1:10" ht="11" customHeight="1">
      <c r="A24" s="104"/>
      <c r="B24" s="105">
        <f>_xlfn.XLOOKUP(A24,BD_Prestation!A:A,BD_Prestation!B:B)</f>
        <v>0</v>
      </c>
      <c r="C24" s="122"/>
      <c r="D24" s="134" t="str" cm="1">
        <f t="array" aca="1" ref="D24" ca="1">IFERROR(MIN(_xlfn._xlws.FILTER($C$2:$C$99,($A$2:$A$99=A24)*($C$2:$C$99&gt;C24)*($C$2:$C$99&lt;&gt;""),""))-1,"")</f>
        <v/>
      </c>
      <c r="E24" s="115"/>
      <c r="H24" s="4">
        <f>_xlfn.XLOOKUP(G24,BD_Prestation!E:E,BD_Prestation!F:F)</f>
        <v>0</v>
      </c>
      <c r="J24" s="134" t="str" cm="1">
        <f t="array" ref="J24">IFERROR(MIN(_xlfn._xlws.FILTER($I$2:$I$99,($G$2:$G$99=G24)*($I$2:$I$99&gt;I24)*($I$2:$I$99&lt;&gt;""),""))-1,"")</f>
        <v/>
      </c>
    </row>
    <row r="25" spans="1:10" ht="11" customHeight="1">
      <c r="A25" s="102"/>
      <c r="B25" s="103">
        <f>_xlfn.XLOOKUP(A25,BD_Prestation!A:A,BD_Prestation!B:B)</f>
        <v>0</v>
      </c>
      <c r="C25" s="123"/>
      <c r="D25" s="134" t="str" cm="1">
        <f t="array" aca="1" ref="D25" ca="1">IFERROR(MIN(_xlfn._xlws.FILTER($C$2:$C$99,($A$2:$A$99=A25)*($C$2:$C$99&gt;C25)*($C$2:$C$99&lt;&gt;""),""))-1,"")</f>
        <v/>
      </c>
      <c r="E25" s="116"/>
      <c r="H25" s="4">
        <f>_xlfn.XLOOKUP(G25,BD_Prestation!E:E,BD_Prestation!F:F)</f>
        <v>0</v>
      </c>
      <c r="J25" s="134" t="str" cm="1">
        <f t="array" ref="J25">IFERROR(MIN(_xlfn._xlws.FILTER($I$2:$I$99,($G$2:$G$99=G25)*($I$2:$I$99&gt;I25)*($I$2:$I$99&lt;&gt;""),""))-1,"")</f>
        <v/>
      </c>
    </row>
    <row r="26" spans="1:10" ht="11" customHeight="1">
      <c r="A26" s="104"/>
      <c r="B26" s="105">
        <f>_xlfn.XLOOKUP(A26,BD_Prestation!A:A,BD_Prestation!B:B)</f>
        <v>0</v>
      </c>
      <c r="C26" s="122"/>
      <c r="D26" s="134" t="str" cm="1">
        <f t="array" aca="1" ref="D26" ca="1">IFERROR(MIN(_xlfn._xlws.FILTER($C$2:$C$99,($A$2:$A$99=A26)*($C$2:$C$99&gt;C26)*($C$2:$C$99&lt;&gt;""),""))-1,"")</f>
        <v/>
      </c>
      <c r="E26" s="115"/>
      <c r="H26" s="4">
        <f>_xlfn.XLOOKUP(G26,BD_Prestation!E:E,BD_Prestation!F:F)</f>
        <v>0</v>
      </c>
      <c r="J26" s="134" t="str" cm="1">
        <f t="array" ref="J26">IFERROR(MIN(_xlfn._xlws.FILTER($I$2:$I$99,($G$2:$G$99=G26)*($I$2:$I$99&gt;I26)*($I$2:$I$99&lt;&gt;""),""))-1,"")</f>
        <v/>
      </c>
    </row>
    <row r="27" spans="1:10" ht="11" customHeight="1">
      <c r="A27" s="102"/>
      <c r="B27" s="103">
        <f>_xlfn.XLOOKUP(A27,BD_Prestation!A:A,BD_Prestation!B:B)</f>
        <v>0</v>
      </c>
      <c r="C27" s="123"/>
      <c r="D27" s="134" t="str" cm="1">
        <f t="array" aca="1" ref="D27" ca="1">IFERROR(MIN(_xlfn._xlws.FILTER($C$2:$C$99,($A$2:$A$99=A27)*($C$2:$C$99&gt;C27)*($C$2:$C$99&lt;&gt;""),""))-1,"")</f>
        <v/>
      </c>
      <c r="E27" s="116"/>
      <c r="H27" s="4">
        <f>_xlfn.XLOOKUP(G27,BD_Prestation!E:E,BD_Prestation!F:F)</f>
        <v>0</v>
      </c>
      <c r="J27" s="134" t="str" cm="1">
        <f t="array" ref="J27">IFERROR(MIN(_xlfn._xlws.FILTER($I$2:$I$99,($G$2:$G$99=G27)*($I$2:$I$99&gt;I27)*($I$2:$I$99&lt;&gt;""),""))-1,"")</f>
        <v/>
      </c>
    </row>
    <row r="28" spans="1:10" ht="11" customHeight="1">
      <c r="A28" s="104"/>
      <c r="B28" s="105">
        <f>_xlfn.XLOOKUP(A28,BD_Prestation!A:A,BD_Prestation!B:B)</f>
        <v>0</v>
      </c>
      <c r="C28" s="122"/>
      <c r="D28" s="134" t="str" cm="1">
        <f t="array" aca="1" ref="D28" ca="1">IFERROR(MIN(_xlfn._xlws.FILTER($C$2:$C$99,($A$2:$A$99=A28)*($C$2:$C$99&gt;C28)*($C$2:$C$99&lt;&gt;""),""))-1,"")</f>
        <v/>
      </c>
      <c r="E28" s="115"/>
      <c r="H28" s="4">
        <f>_xlfn.XLOOKUP(G28,BD_Prestation!E:E,BD_Prestation!F:F)</f>
        <v>0</v>
      </c>
      <c r="J28" s="134" t="str" cm="1">
        <f t="array" ref="J28">IFERROR(MIN(_xlfn._xlws.FILTER($I$2:$I$99,($G$2:$G$99=G28)*($I$2:$I$99&gt;I28)*($I$2:$I$99&lt;&gt;""),""))-1,"")</f>
        <v/>
      </c>
    </row>
    <row r="29" spans="1:10" ht="11" customHeight="1">
      <c r="A29" s="102"/>
      <c r="B29" s="103">
        <f>_xlfn.XLOOKUP(A29,BD_Prestation!A:A,BD_Prestation!B:B)</f>
        <v>0</v>
      </c>
      <c r="C29" s="123"/>
      <c r="D29" s="134" t="str" cm="1">
        <f t="array" aca="1" ref="D29" ca="1">IFERROR(MIN(_xlfn._xlws.FILTER($C$2:$C$99,($A$2:$A$99=A29)*($C$2:$C$99&gt;C29)*($C$2:$C$99&lt;&gt;""),""))-1,"")</f>
        <v/>
      </c>
      <c r="E29" s="116"/>
      <c r="H29" s="4">
        <f>_xlfn.XLOOKUP(G29,BD_Prestation!E:E,BD_Prestation!F:F)</f>
        <v>0</v>
      </c>
      <c r="J29" s="134" t="str" cm="1">
        <f t="array" ref="J29">IFERROR(MIN(_xlfn._xlws.FILTER($I$2:$I$99,($G$2:$G$99=G29)*($I$2:$I$99&gt;I29)*($I$2:$I$99&lt;&gt;""),""))-1,"")</f>
        <v/>
      </c>
    </row>
    <row r="30" spans="1:10" ht="11" customHeight="1">
      <c r="A30" s="104"/>
      <c r="B30" s="105">
        <f>_xlfn.XLOOKUP(A30,BD_Prestation!A:A,BD_Prestation!B:B)</f>
        <v>0</v>
      </c>
      <c r="C30" s="122"/>
      <c r="D30" s="134" t="str" cm="1">
        <f t="array" aca="1" ref="D30" ca="1">IFERROR(MIN(_xlfn._xlws.FILTER($C$2:$C$99,($A$2:$A$99=A30)*($C$2:$C$99&gt;C30)*($C$2:$C$99&lt;&gt;""),""))-1,"")</f>
        <v/>
      </c>
      <c r="E30" s="115"/>
      <c r="H30" s="4">
        <f>_xlfn.XLOOKUP(G30,BD_Prestation!E:E,BD_Prestation!F:F)</f>
        <v>0</v>
      </c>
      <c r="J30" s="134" t="str" cm="1">
        <f t="array" ref="J30">IFERROR(MIN(_xlfn._xlws.FILTER($I$2:$I$99,($G$2:$G$99=G30)*($I$2:$I$99&gt;I30)*($I$2:$I$99&lt;&gt;""),""))-1,"")</f>
        <v/>
      </c>
    </row>
    <row r="31" spans="1:10" ht="11" customHeight="1">
      <c r="A31" s="102"/>
      <c r="B31" s="103">
        <f>_xlfn.XLOOKUP(A31,BD_Prestation!A:A,BD_Prestation!B:B)</f>
        <v>0</v>
      </c>
      <c r="C31" s="123"/>
      <c r="D31" s="134" t="str" cm="1">
        <f t="array" aca="1" ref="D31" ca="1">IFERROR(MIN(_xlfn._xlws.FILTER($C$2:$C$99,($A$2:$A$99=A31)*($C$2:$C$99&gt;C31)*($C$2:$C$99&lt;&gt;""),""))-1,"")</f>
        <v/>
      </c>
      <c r="E31" s="116"/>
      <c r="H31" s="4">
        <f>_xlfn.XLOOKUP(G31,BD_Prestation!E:E,BD_Prestation!F:F)</f>
        <v>0</v>
      </c>
      <c r="J31" s="134" t="str" cm="1">
        <f t="array" ref="J31">IFERROR(MIN(_xlfn._xlws.FILTER($I$2:$I$99,($G$2:$G$99=G31)*($I$2:$I$99&gt;I31)*($I$2:$I$99&lt;&gt;""),""))-1,"")</f>
        <v/>
      </c>
    </row>
    <row r="32" spans="1:10" ht="11" customHeight="1">
      <c r="A32" s="104"/>
      <c r="B32" s="105">
        <f>_xlfn.XLOOKUP(A32,BD_Prestation!A:A,BD_Prestation!B:B)</f>
        <v>0</v>
      </c>
      <c r="C32" s="122"/>
      <c r="D32" s="134" t="str" cm="1">
        <f t="array" aca="1" ref="D32" ca="1">IFERROR(MIN(_xlfn._xlws.FILTER($C$2:$C$99,($A$2:$A$99=A32)*($C$2:$C$99&gt;C32)*($C$2:$C$99&lt;&gt;""),""))-1,"")</f>
        <v/>
      </c>
      <c r="E32" s="115"/>
      <c r="H32" s="4">
        <f>_xlfn.XLOOKUP(G32,BD_Prestation!E:E,BD_Prestation!F:F)</f>
        <v>0</v>
      </c>
      <c r="J32" s="134" t="str" cm="1">
        <f t="array" ref="J32">IFERROR(MIN(_xlfn._xlws.FILTER($I$2:$I$99,($G$2:$G$99=G32)*($I$2:$I$99&gt;I32)*($I$2:$I$99&lt;&gt;""),""))-1,"")</f>
        <v/>
      </c>
    </row>
    <row r="33" spans="1:10" ht="11" customHeight="1">
      <c r="A33" s="102"/>
      <c r="B33" s="103">
        <f>_xlfn.XLOOKUP(A33,BD_Prestation!A:A,BD_Prestation!B:B)</f>
        <v>0</v>
      </c>
      <c r="C33" s="123"/>
      <c r="D33" s="134" t="str" cm="1">
        <f t="array" aca="1" ref="D33" ca="1">IFERROR(MIN(_xlfn._xlws.FILTER($C$2:$C$99,($A$2:$A$99=A33)*($C$2:$C$99&gt;C33)*($C$2:$C$99&lt;&gt;""),""))-1,"")</f>
        <v/>
      </c>
      <c r="E33" s="116"/>
      <c r="H33" s="4">
        <f>_xlfn.XLOOKUP(G33,BD_Prestation!E:E,BD_Prestation!F:F)</f>
        <v>0</v>
      </c>
      <c r="J33" s="134" t="str" cm="1">
        <f t="array" ref="J33">IFERROR(MIN(_xlfn._xlws.FILTER($I$2:$I$99,($G$2:$G$99=G33)*($I$2:$I$99&gt;I33)*($I$2:$I$99&lt;&gt;""),""))-1,"")</f>
        <v/>
      </c>
    </row>
    <row r="34" spans="1:10" ht="11" customHeight="1">
      <c r="A34" s="104"/>
      <c r="B34" s="105">
        <f>_xlfn.XLOOKUP(A34,BD_Prestation!A:A,BD_Prestation!B:B)</f>
        <v>0</v>
      </c>
      <c r="C34" s="122"/>
      <c r="D34" s="134" t="str" cm="1">
        <f t="array" aca="1" ref="D34" ca="1">IFERROR(MIN(_xlfn._xlws.FILTER($C$2:$C$99,($A$2:$A$99=A34)*($C$2:$C$99&gt;C34)*($C$2:$C$99&lt;&gt;""),""))-1,"")</f>
        <v/>
      </c>
      <c r="E34" s="115"/>
      <c r="H34" s="4">
        <f>_xlfn.XLOOKUP(G34,BD_Prestation!E:E,BD_Prestation!F:F)</f>
        <v>0</v>
      </c>
      <c r="J34" s="134" t="str" cm="1">
        <f t="array" ref="J34">IFERROR(MIN(_xlfn._xlws.FILTER($I$2:$I$99,($G$2:$G$99=G34)*($I$2:$I$99&gt;I34)*($I$2:$I$99&lt;&gt;""),""))-1,"")</f>
        <v/>
      </c>
    </row>
    <row r="35" spans="1:10" ht="11" customHeight="1">
      <c r="A35" s="102"/>
      <c r="B35" s="103">
        <f>_xlfn.XLOOKUP(A35,BD_Prestation!A:A,BD_Prestation!B:B)</f>
        <v>0</v>
      </c>
      <c r="C35" s="123"/>
      <c r="D35" s="134" t="str" cm="1">
        <f t="array" aca="1" ref="D35" ca="1">IFERROR(MIN(_xlfn._xlws.FILTER($C$2:$C$99,($A$2:$A$99=A35)*($C$2:$C$99&gt;C35)*($C$2:$C$99&lt;&gt;""),""))-1,"")</f>
        <v/>
      </c>
      <c r="E35" s="116"/>
      <c r="H35" s="4">
        <f>_xlfn.XLOOKUP(G35,BD_Prestation!E:E,BD_Prestation!F:F)</f>
        <v>0</v>
      </c>
      <c r="J35" s="134" t="str" cm="1">
        <f t="array" ref="J35">IFERROR(MIN(_xlfn._xlws.FILTER($I$2:$I$99,($G$2:$G$99=G35)*($I$2:$I$99&gt;I35)*($I$2:$I$99&lt;&gt;""),""))-1,"")</f>
        <v/>
      </c>
    </row>
    <row r="36" spans="1:10" ht="11" customHeight="1">
      <c r="A36" s="104"/>
      <c r="B36" s="105">
        <f>_xlfn.XLOOKUP(A36,BD_Prestation!A:A,BD_Prestation!B:B)</f>
        <v>0</v>
      </c>
      <c r="C36" s="122"/>
      <c r="D36" s="134" t="str" cm="1">
        <f t="array" aca="1" ref="D36" ca="1">IFERROR(MIN(_xlfn._xlws.FILTER($C$2:$C$99,($A$2:$A$99=A36)*($C$2:$C$99&gt;C36)*($C$2:$C$99&lt;&gt;""),""))-1,"")</f>
        <v/>
      </c>
      <c r="E36" s="115"/>
      <c r="H36" s="4">
        <f>_xlfn.XLOOKUP(G36,BD_Prestation!E:E,BD_Prestation!F:F)</f>
        <v>0</v>
      </c>
      <c r="J36" s="134" t="str" cm="1">
        <f t="array" ref="J36">IFERROR(MIN(_xlfn._xlws.FILTER($I$2:$I$99,($G$2:$G$99=G36)*($I$2:$I$99&gt;I36)*($I$2:$I$99&lt;&gt;""),""))-1,"")</f>
        <v/>
      </c>
    </row>
    <row r="37" spans="1:10" ht="11" customHeight="1">
      <c r="A37" s="102"/>
      <c r="B37" s="103">
        <f>_xlfn.XLOOKUP(A37,BD_Prestation!A:A,BD_Prestation!B:B)</f>
        <v>0</v>
      </c>
      <c r="C37" s="123"/>
      <c r="D37" s="134" t="str" cm="1">
        <f t="array" aca="1" ref="D37" ca="1">IFERROR(MIN(_xlfn._xlws.FILTER($C$2:$C$99,($A$2:$A$99=A37)*($C$2:$C$99&gt;C37)*($C$2:$C$99&lt;&gt;""),""))-1,"")</f>
        <v/>
      </c>
      <c r="E37" s="116"/>
      <c r="H37" s="4">
        <f>_xlfn.XLOOKUP(G37,BD_Prestation!E:E,BD_Prestation!F:F)</f>
        <v>0</v>
      </c>
      <c r="J37" s="134" t="str" cm="1">
        <f t="array" ref="J37">IFERROR(MIN(_xlfn._xlws.FILTER($I$2:$I$99,($G$2:$G$99=G37)*($I$2:$I$99&gt;I37)*($I$2:$I$99&lt;&gt;""),""))-1,"")</f>
        <v/>
      </c>
    </row>
    <row r="38" spans="1:10" ht="11" customHeight="1">
      <c r="A38" s="104"/>
      <c r="B38" s="105">
        <f>_xlfn.XLOOKUP(A38,BD_Prestation!A:A,BD_Prestation!B:B)</f>
        <v>0</v>
      </c>
      <c r="C38" s="122"/>
      <c r="D38" s="134" t="str" cm="1">
        <f t="array" aca="1" ref="D38" ca="1">IFERROR(MIN(_xlfn._xlws.FILTER($C$2:$C$99,($A$2:$A$99=A38)*($C$2:$C$99&gt;C38)*($C$2:$C$99&lt;&gt;""),""))-1,"")</f>
        <v/>
      </c>
      <c r="E38" s="115"/>
      <c r="H38" s="4">
        <f>_xlfn.XLOOKUP(G38,BD_Prestation!E:E,BD_Prestation!F:F)</f>
        <v>0</v>
      </c>
      <c r="J38" s="134" t="str" cm="1">
        <f t="array" ref="J38">IFERROR(MIN(_xlfn._xlws.FILTER($I$2:$I$99,($G$2:$G$99=G38)*($I$2:$I$99&gt;I38)*($I$2:$I$99&lt;&gt;""),""))-1,"")</f>
        <v/>
      </c>
    </row>
    <row r="39" spans="1:10" ht="11" customHeight="1">
      <c r="A39" s="102"/>
      <c r="B39" s="103">
        <f>_xlfn.XLOOKUP(A39,BD_Prestation!A:A,BD_Prestation!B:B)</f>
        <v>0</v>
      </c>
      <c r="C39" s="123"/>
      <c r="D39" s="134" t="str" cm="1">
        <f t="array" aca="1" ref="D39" ca="1">IFERROR(MIN(_xlfn._xlws.FILTER($C$2:$C$99,($A$2:$A$99=A39)*($C$2:$C$99&gt;C39)*($C$2:$C$99&lt;&gt;""),""))-1,"")</f>
        <v/>
      </c>
      <c r="E39" s="116"/>
      <c r="H39" s="4">
        <f>_xlfn.XLOOKUP(G39,BD_Prestation!E:E,BD_Prestation!F:F)</f>
        <v>0</v>
      </c>
      <c r="J39" s="134" t="str" cm="1">
        <f t="array" ref="J39">IFERROR(MIN(_xlfn._xlws.FILTER($I$2:$I$99,($G$2:$G$99=G39)*($I$2:$I$99&gt;I39)*($I$2:$I$99&lt;&gt;""),""))-1,"")</f>
        <v/>
      </c>
    </row>
    <row r="40" spans="1:10" ht="11" customHeight="1">
      <c r="A40" s="104"/>
      <c r="B40" s="105">
        <f>_xlfn.XLOOKUP(A40,BD_Prestation!A:A,BD_Prestation!B:B)</f>
        <v>0</v>
      </c>
      <c r="C40" s="122"/>
      <c r="D40" s="134" t="str" cm="1">
        <f t="array" aca="1" ref="D40" ca="1">IFERROR(MIN(_xlfn._xlws.FILTER($C$2:$C$99,($A$2:$A$99=A40)*($C$2:$C$99&gt;C40)*($C$2:$C$99&lt;&gt;""),""))-1,"")</f>
        <v/>
      </c>
      <c r="E40" s="115"/>
      <c r="H40" s="4">
        <f>_xlfn.XLOOKUP(G40,BD_Prestation!E:E,BD_Prestation!F:F)</f>
        <v>0</v>
      </c>
      <c r="J40" s="134" t="str" cm="1">
        <f t="array" ref="J40">IFERROR(MIN(_xlfn._xlws.FILTER($I$2:$I$99,($G$2:$G$99=G40)*($I$2:$I$99&gt;I40)*($I$2:$I$99&lt;&gt;""),""))-1,"")</f>
        <v/>
      </c>
    </row>
    <row r="41" spans="1:10" ht="11" customHeight="1">
      <c r="A41" s="102"/>
      <c r="B41" s="103">
        <f>_xlfn.XLOOKUP(A41,BD_Prestation!A:A,BD_Prestation!B:B)</f>
        <v>0</v>
      </c>
      <c r="C41" s="123"/>
      <c r="D41" s="134" t="str" cm="1">
        <f t="array" aca="1" ref="D41" ca="1">IFERROR(MIN(_xlfn._xlws.FILTER($C$2:$C$99,($A$2:$A$99=A41)*($C$2:$C$99&gt;C41)*($C$2:$C$99&lt;&gt;""),""))-1,"")</f>
        <v/>
      </c>
      <c r="E41" s="116"/>
      <c r="H41" s="4">
        <f>_xlfn.XLOOKUP(G41,BD_Prestation!E:E,BD_Prestation!F:F)</f>
        <v>0</v>
      </c>
      <c r="J41" s="134" t="str" cm="1">
        <f t="array" ref="J41">IFERROR(MIN(_xlfn._xlws.FILTER($I$2:$I$99,($G$2:$G$99=G41)*($I$2:$I$99&gt;I41)*($I$2:$I$99&lt;&gt;""),""))-1,"")</f>
        <v/>
      </c>
    </row>
    <row r="42" spans="1:10" ht="11" customHeight="1">
      <c r="A42" s="104"/>
      <c r="B42" s="105">
        <f>_xlfn.XLOOKUP(A42,BD_Prestation!A:A,BD_Prestation!B:B)</f>
        <v>0</v>
      </c>
      <c r="C42" s="122"/>
      <c r="D42" s="134" t="str" cm="1">
        <f t="array" aca="1" ref="D42" ca="1">IFERROR(MIN(_xlfn._xlws.FILTER($C$2:$C$99,($A$2:$A$99=A42)*($C$2:$C$99&gt;C42)*($C$2:$C$99&lt;&gt;""),""))-1,"")</f>
        <v/>
      </c>
      <c r="E42" s="115"/>
      <c r="H42" s="4">
        <f>_xlfn.XLOOKUP(G42,BD_Prestation!E:E,BD_Prestation!F:F)</f>
        <v>0</v>
      </c>
      <c r="J42" s="134" t="str" cm="1">
        <f t="array" ref="J42">IFERROR(MIN(_xlfn._xlws.FILTER($I$2:$I$99,($G$2:$G$99=G42)*($I$2:$I$99&gt;I42)*($I$2:$I$99&lt;&gt;""),""))-1,"")</f>
        <v/>
      </c>
    </row>
    <row r="43" spans="1:10" ht="11" customHeight="1">
      <c r="A43" s="102"/>
      <c r="B43" s="103">
        <f>_xlfn.XLOOKUP(A43,BD_Prestation!A:A,BD_Prestation!B:B)</f>
        <v>0</v>
      </c>
      <c r="C43" s="123"/>
      <c r="D43" s="134" t="str" cm="1">
        <f t="array" aca="1" ref="D43" ca="1">IFERROR(MIN(_xlfn._xlws.FILTER($C$2:$C$99,($A$2:$A$99=A43)*($C$2:$C$99&gt;C43)*($C$2:$C$99&lt;&gt;""),""))-1,"")</f>
        <v/>
      </c>
      <c r="E43" s="116"/>
      <c r="H43" s="4">
        <f>_xlfn.XLOOKUP(G43,BD_Prestation!E:E,BD_Prestation!F:F)</f>
        <v>0</v>
      </c>
      <c r="J43" s="134" t="str" cm="1">
        <f t="array" ref="J43">IFERROR(MIN(_xlfn._xlws.FILTER($I$2:$I$99,($G$2:$G$99=G43)*($I$2:$I$99&gt;I43)*($I$2:$I$99&lt;&gt;""),""))-1,"")</f>
        <v/>
      </c>
    </row>
    <row r="44" spans="1:10" ht="11" customHeight="1">
      <c r="A44" s="104"/>
      <c r="B44" s="105">
        <f>_xlfn.XLOOKUP(A44,BD_Prestation!A:A,BD_Prestation!B:B)</f>
        <v>0</v>
      </c>
      <c r="C44" s="122"/>
      <c r="D44" s="134" t="str" cm="1">
        <f t="array" aca="1" ref="D44" ca="1">IFERROR(MIN(_xlfn._xlws.FILTER($C$2:$C$99,($A$2:$A$99=A44)*($C$2:$C$99&gt;C44)*($C$2:$C$99&lt;&gt;""),""))-1,"")</f>
        <v/>
      </c>
      <c r="E44" s="115"/>
      <c r="H44" s="4">
        <f>_xlfn.XLOOKUP(G44,BD_Prestation!E:E,BD_Prestation!F:F)</f>
        <v>0</v>
      </c>
      <c r="J44" s="134" t="str" cm="1">
        <f t="array" ref="J44">IFERROR(MIN(_xlfn._xlws.FILTER($I$2:$I$99,($G$2:$G$99=G44)*($I$2:$I$99&gt;I44)*($I$2:$I$99&lt;&gt;""),""))-1,"")</f>
        <v/>
      </c>
    </row>
    <row r="45" spans="1:10" ht="11" customHeight="1">
      <c r="A45" s="102"/>
      <c r="B45" s="103">
        <f>_xlfn.XLOOKUP(A45,BD_Prestation!A:A,BD_Prestation!B:B)</f>
        <v>0</v>
      </c>
      <c r="C45" s="123"/>
      <c r="D45" s="134" t="str" cm="1">
        <f t="array" aca="1" ref="D45" ca="1">IFERROR(MIN(_xlfn._xlws.FILTER($C$2:$C$99,($A$2:$A$99=A45)*($C$2:$C$99&gt;C45)*($C$2:$C$99&lt;&gt;""),""))-1,"")</f>
        <v/>
      </c>
      <c r="E45" s="116"/>
      <c r="H45" s="4">
        <f>_xlfn.XLOOKUP(G45,BD_Prestation!E:E,BD_Prestation!F:F)</f>
        <v>0</v>
      </c>
      <c r="J45" s="134" t="str" cm="1">
        <f t="array" ref="J45">IFERROR(MIN(_xlfn._xlws.FILTER($I$2:$I$99,($G$2:$G$99=G45)*($I$2:$I$99&gt;I45)*($I$2:$I$99&lt;&gt;""),""))-1,"")</f>
        <v/>
      </c>
    </row>
    <row r="46" spans="1:10" ht="11" customHeight="1">
      <c r="A46" s="104"/>
      <c r="B46" s="105">
        <f>_xlfn.XLOOKUP(A46,BD_Prestation!A:A,BD_Prestation!B:B)</f>
        <v>0</v>
      </c>
      <c r="C46" s="122"/>
      <c r="D46" s="134" t="str" cm="1">
        <f t="array" aca="1" ref="D46" ca="1">IFERROR(MIN(_xlfn._xlws.FILTER($C$2:$C$99,($A$2:$A$99=A46)*($C$2:$C$99&gt;C46)*($C$2:$C$99&lt;&gt;""),""))-1,"")</f>
        <v/>
      </c>
      <c r="E46" s="115"/>
      <c r="H46" s="4">
        <f>_xlfn.XLOOKUP(G46,BD_Prestation!E:E,BD_Prestation!F:F)</f>
        <v>0</v>
      </c>
      <c r="J46" s="134" t="str" cm="1">
        <f t="array" ref="J46">IFERROR(MIN(_xlfn._xlws.FILTER($I$2:$I$99,($G$2:$G$99=G46)*($I$2:$I$99&gt;I46)*($I$2:$I$99&lt;&gt;""),""))-1,"")</f>
        <v/>
      </c>
    </row>
    <row r="47" spans="1:10" ht="11" customHeight="1">
      <c r="A47" s="102"/>
      <c r="B47" s="103">
        <f>_xlfn.XLOOKUP(A47,BD_Prestation!A:A,BD_Prestation!B:B)</f>
        <v>0</v>
      </c>
      <c r="C47" s="123"/>
      <c r="D47" s="134" t="str" cm="1">
        <f t="array" aca="1" ref="D47" ca="1">IFERROR(MIN(_xlfn._xlws.FILTER($C$2:$C$99,($A$2:$A$99=A47)*($C$2:$C$99&gt;C47)*($C$2:$C$99&lt;&gt;""),""))-1,"")</f>
        <v/>
      </c>
      <c r="E47" s="116"/>
      <c r="H47" s="4">
        <f>_xlfn.XLOOKUP(G47,BD_Prestation!E:E,BD_Prestation!F:F)</f>
        <v>0</v>
      </c>
      <c r="J47" s="134" t="str" cm="1">
        <f t="array" ref="J47">IFERROR(MIN(_xlfn._xlws.FILTER($I$2:$I$99,($G$2:$G$99=G47)*($I$2:$I$99&gt;I47)*($I$2:$I$99&lt;&gt;""),""))-1,"")</f>
        <v/>
      </c>
    </row>
    <row r="48" spans="1:10" ht="11" customHeight="1">
      <c r="A48" s="104"/>
      <c r="B48" s="105">
        <f>_xlfn.XLOOKUP(A48,BD_Prestation!A:A,BD_Prestation!B:B)</f>
        <v>0</v>
      </c>
      <c r="C48" s="122"/>
      <c r="D48" s="134" t="str" cm="1">
        <f t="array" aca="1" ref="D48" ca="1">IFERROR(MIN(_xlfn._xlws.FILTER($C$2:$C$99,($A$2:$A$99=A48)*($C$2:$C$99&gt;C48)*($C$2:$C$99&lt;&gt;""),""))-1,"")</f>
        <v/>
      </c>
      <c r="E48" s="115"/>
      <c r="H48" s="4">
        <f>_xlfn.XLOOKUP(G48,BD_Prestation!E:E,BD_Prestation!F:F)</f>
        <v>0</v>
      </c>
      <c r="J48" s="134" t="str" cm="1">
        <f t="array" ref="J48">IFERROR(MIN(_xlfn._xlws.FILTER($I$2:$I$99,($G$2:$G$99=G48)*($I$2:$I$99&gt;I48)*($I$2:$I$99&lt;&gt;""),""))-1,"")</f>
        <v/>
      </c>
    </row>
    <row r="49" spans="1:10" ht="11" customHeight="1">
      <c r="A49" s="102"/>
      <c r="B49" s="103">
        <f>_xlfn.XLOOKUP(A49,BD_Prestation!A:A,BD_Prestation!B:B)</f>
        <v>0</v>
      </c>
      <c r="C49" s="123"/>
      <c r="D49" s="134" t="str" cm="1">
        <f t="array" aca="1" ref="D49" ca="1">IFERROR(MIN(_xlfn._xlws.FILTER($C$2:$C$99,($A$2:$A$99=A49)*($C$2:$C$99&gt;C49)*($C$2:$C$99&lt;&gt;""),""))-1,"")</f>
        <v/>
      </c>
      <c r="E49" s="116"/>
      <c r="H49" s="4">
        <f>_xlfn.XLOOKUP(G49,BD_Prestation!E:E,BD_Prestation!F:F)</f>
        <v>0</v>
      </c>
      <c r="J49" s="134" t="str" cm="1">
        <f t="array" ref="J49">IFERROR(MIN(_xlfn._xlws.FILTER($I$2:$I$99,($G$2:$G$99=G49)*($I$2:$I$99&gt;I49)*($I$2:$I$99&lt;&gt;""),""))-1,"")</f>
        <v/>
      </c>
    </row>
    <row r="50" spans="1:10" ht="11" customHeight="1">
      <c r="A50" s="104"/>
      <c r="B50" s="105">
        <f>_xlfn.XLOOKUP(A50,BD_Prestation!A:A,BD_Prestation!B:B)</f>
        <v>0</v>
      </c>
      <c r="C50" s="122"/>
      <c r="D50" s="134" t="str" cm="1">
        <f t="array" aca="1" ref="D50" ca="1">IFERROR(MIN(_xlfn._xlws.FILTER($C$2:$C$99,($A$2:$A$99=A50)*($C$2:$C$99&gt;C50)*($C$2:$C$99&lt;&gt;""),""))-1,"")</f>
        <v/>
      </c>
      <c r="E50" s="115"/>
      <c r="H50" s="4">
        <f>_xlfn.XLOOKUP(G50,BD_Prestation!E:E,BD_Prestation!F:F)</f>
        <v>0</v>
      </c>
      <c r="J50" s="134" t="str" cm="1">
        <f t="array" ref="J50">IFERROR(MIN(_xlfn._xlws.FILTER($I$2:$I$99,($G$2:$G$99=G50)*($I$2:$I$99&gt;I50)*($I$2:$I$99&lt;&gt;""),""))-1,"")</f>
        <v/>
      </c>
    </row>
    <row r="51" spans="1:10" ht="11" customHeight="1">
      <c r="A51" s="102"/>
      <c r="B51" s="103">
        <f>_xlfn.XLOOKUP(A51,BD_Prestation!A:A,BD_Prestation!B:B)</f>
        <v>0</v>
      </c>
      <c r="C51" s="123"/>
      <c r="D51" s="134" t="str" cm="1">
        <f t="array" aca="1" ref="D51" ca="1">IFERROR(MIN(_xlfn._xlws.FILTER($C$2:$C$99,($A$2:$A$99=A51)*($C$2:$C$99&gt;C51)*($C$2:$C$99&lt;&gt;""),""))-1,"")</f>
        <v/>
      </c>
      <c r="E51" s="116"/>
      <c r="H51" s="4">
        <f>_xlfn.XLOOKUP(G51,BD_Prestation!E:E,BD_Prestation!F:F)</f>
        <v>0</v>
      </c>
      <c r="J51" s="134" t="str" cm="1">
        <f t="array" ref="J51">IFERROR(MIN(_xlfn._xlws.FILTER($I$2:$I$99,($G$2:$G$99=G51)*($I$2:$I$99&gt;I51)*($I$2:$I$99&lt;&gt;""),""))-1,"")</f>
        <v/>
      </c>
    </row>
    <row r="52" spans="1:10" ht="11" customHeight="1">
      <c r="A52" s="104"/>
      <c r="B52" s="105">
        <f>_xlfn.XLOOKUP(A52,BD_Prestation!A:A,BD_Prestation!B:B)</f>
        <v>0</v>
      </c>
      <c r="C52" s="122"/>
      <c r="D52" s="134" t="str" cm="1">
        <f t="array" aca="1" ref="D52" ca="1">IFERROR(MIN(_xlfn._xlws.FILTER($C$2:$C$99,($A$2:$A$99=A52)*($C$2:$C$99&gt;C52)*($C$2:$C$99&lt;&gt;""),""))-1,"")</f>
        <v/>
      </c>
      <c r="E52" s="115"/>
      <c r="H52" s="4">
        <f>_xlfn.XLOOKUP(G52,BD_Prestation!E:E,BD_Prestation!F:F)</f>
        <v>0</v>
      </c>
      <c r="J52" s="134" t="str" cm="1">
        <f t="array" ref="J52">IFERROR(MIN(_xlfn._xlws.FILTER($I$2:$I$99,($G$2:$G$99=G52)*($I$2:$I$99&gt;I52)*($I$2:$I$99&lt;&gt;""),""))-1,"")</f>
        <v/>
      </c>
    </row>
    <row r="53" spans="1:10" ht="11" customHeight="1">
      <c r="A53" s="102"/>
      <c r="B53" s="103">
        <f>_xlfn.XLOOKUP(A53,BD_Prestation!A:A,BD_Prestation!B:B)</f>
        <v>0</v>
      </c>
      <c r="C53" s="123"/>
      <c r="D53" s="134" t="str" cm="1">
        <f t="array" aca="1" ref="D53" ca="1">IFERROR(MIN(_xlfn._xlws.FILTER($C$2:$C$99,($A$2:$A$99=A53)*($C$2:$C$99&gt;C53)*($C$2:$C$99&lt;&gt;""),""))-1,"")</f>
        <v/>
      </c>
      <c r="E53" s="116"/>
      <c r="H53" s="4">
        <f>_xlfn.XLOOKUP(G53,BD_Prestation!E:E,BD_Prestation!F:F)</f>
        <v>0</v>
      </c>
      <c r="J53" s="134" t="str" cm="1">
        <f t="array" ref="J53">IFERROR(MIN(_xlfn._xlws.FILTER($I$2:$I$99,($G$2:$G$99=G53)*($I$2:$I$99&gt;I53)*($I$2:$I$99&lt;&gt;""),""))-1,"")</f>
        <v/>
      </c>
    </row>
    <row r="54" spans="1:10" ht="11" customHeight="1">
      <c r="A54" s="104"/>
      <c r="B54" s="105">
        <f>_xlfn.XLOOKUP(A54,BD_Prestation!A:A,BD_Prestation!B:B)</f>
        <v>0</v>
      </c>
      <c r="C54" s="122"/>
      <c r="D54" s="134" t="str" cm="1">
        <f t="array" aca="1" ref="D54" ca="1">IFERROR(MIN(_xlfn._xlws.FILTER($C$2:$C$99,($A$2:$A$99=A54)*($C$2:$C$99&gt;C54)*($C$2:$C$99&lt;&gt;""),""))-1,"")</f>
        <v/>
      </c>
      <c r="E54" s="115"/>
      <c r="H54" s="4">
        <f>_xlfn.XLOOKUP(G54,BD_Prestation!E:E,BD_Prestation!F:F)</f>
        <v>0</v>
      </c>
      <c r="J54" s="134" t="str" cm="1">
        <f t="array" ref="J54">IFERROR(MIN(_xlfn._xlws.FILTER($I$2:$I$99,($G$2:$G$99=G54)*($I$2:$I$99&gt;I54)*($I$2:$I$99&lt;&gt;""),""))-1,"")</f>
        <v/>
      </c>
    </row>
    <row r="55" spans="1:10" ht="11" customHeight="1">
      <c r="A55" s="102"/>
      <c r="B55" s="103">
        <f>_xlfn.XLOOKUP(A55,BD_Prestation!A:A,BD_Prestation!B:B)</f>
        <v>0</v>
      </c>
      <c r="C55" s="123"/>
      <c r="D55" s="134" t="str" cm="1">
        <f t="array" aca="1" ref="D55" ca="1">IFERROR(MIN(_xlfn._xlws.FILTER($C$2:$C$99,($A$2:$A$99=A55)*($C$2:$C$99&gt;C55)*($C$2:$C$99&lt;&gt;""),""))-1,"")</f>
        <v/>
      </c>
      <c r="E55" s="116"/>
      <c r="H55" s="4">
        <f>_xlfn.XLOOKUP(G55,BD_Prestation!E:E,BD_Prestation!F:F)</f>
        <v>0</v>
      </c>
      <c r="J55" s="134" t="str" cm="1">
        <f t="array" ref="J55">IFERROR(MIN(_xlfn._xlws.FILTER($I$2:$I$99,($G$2:$G$99=G55)*($I$2:$I$99&gt;I55)*($I$2:$I$99&lt;&gt;""),""))-1,"")</f>
        <v/>
      </c>
    </row>
    <row r="56" spans="1:10" ht="11" customHeight="1">
      <c r="A56" s="104"/>
      <c r="B56" s="105">
        <f>_xlfn.XLOOKUP(A56,BD_Prestation!A:A,BD_Prestation!B:B)</f>
        <v>0</v>
      </c>
      <c r="C56" s="122"/>
      <c r="D56" s="134" t="str" cm="1">
        <f t="array" aca="1" ref="D56" ca="1">IFERROR(MIN(_xlfn._xlws.FILTER($C$2:$C$99,($A$2:$A$99=A56)*($C$2:$C$99&gt;C56)*($C$2:$C$99&lt;&gt;""),""))-1,"")</f>
        <v/>
      </c>
      <c r="E56" s="115"/>
      <c r="H56" s="4">
        <f>_xlfn.XLOOKUP(G56,BD_Prestation!E:E,BD_Prestation!F:F)</f>
        <v>0</v>
      </c>
      <c r="J56" s="134" t="str" cm="1">
        <f t="array" ref="J56">IFERROR(MIN(_xlfn._xlws.FILTER($I$2:$I$99,($G$2:$G$99=G56)*($I$2:$I$99&gt;I56)*($I$2:$I$99&lt;&gt;""),""))-1,"")</f>
        <v/>
      </c>
    </row>
    <row r="57" spans="1:10" ht="11" customHeight="1">
      <c r="A57" s="102"/>
      <c r="B57" s="103">
        <f>_xlfn.XLOOKUP(A57,BD_Prestation!A:A,BD_Prestation!B:B)</f>
        <v>0</v>
      </c>
      <c r="C57" s="123"/>
      <c r="D57" s="134" t="str" cm="1">
        <f t="array" aca="1" ref="D57" ca="1">IFERROR(MIN(_xlfn._xlws.FILTER($C$2:$C$99,($A$2:$A$99=A57)*($C$2:$C$99&gt;C57)*($C$2:$C$99&lt;&gt;""),""))-1,"")</f>
        <v/>
      </c>
      <c r="E57" s="116"/>
      <c r="H57" s="4">
        <f>_xlfn.XLOOKUP(G57,BD_Prestation!E:E,BD_Prestation!F:F)</f>
        <v>0</v>
      </c>
      <c r="J57" s="134" t="str" cm="1">
        <f t="array" ref="J57">IFERROR(MIN(_xlfn._xlws.FILTER($I$2:$I$99,($G$2:$G$99=G57)*($I$2:$I$99&gt;I57)*($I$2:$I$99&lt;&gt;""),""))-1,"")</f>
        <v/>
      </c>
    </row>
    <row r="58" spans="1:10" ht="11" customHeight="1">
      <c r="A58" s="104"/>
      <c r="B58" s="105">
        <f>_xlfn.XLOOKUP(A58,BD_Prestation!A:A,BD_Prestation!B:B)</f>
        <v>0</v>
      </c>
      <c r="C58" s="122"/>
      <c r="D58" s="134" t="str" cm="1">
        <f t="array" aca="1" ref="D58" ca="1">IFERROR(MIN(_xlfn._xlws.FILTER($C$2:$C$99,($A$2:$A$99=A58)*($C$2:$C$99&gt;C58)*($C$2:$C$99&lt;&gt;""),""))-1,"")</f>
        <v/>
      </c>
      <c r="E58" s="115"/>
      <c r="H58" s="4">
        <f>_xlfn.XLOOKUP(G58,BD_Prestation!E:E,BD_Prestation!F:F)</f>
        <v>0</v>
      </c>
      <c r="J58" s="134" t="str" cm="1">
        <f t="array" ref="J58">IFERROR(MIN(_xlfn._xlws.FILTER($I$2:$I$99,($G$2:$G$99=G58)*($I$2:$I$99&gt;I58)*($I$2:$I$99&lt;&gt;""),""))-1,"")</f>
        <v/>
      </c>
    </row>
    <row r="59" spans="1:10" ht="11" customHeight="1">
      <c r="A59" s="102"/>
      <c r="B59" s="103">
        <f>_xlfn.XLOOKUP(A59,BD_Prestation!A:A,BD_Prestation!B:B)</f>
        <v>0</v>
      </c>
      <c r="C59" s="123"/>
      <c r="D59" s="134" t="str" cm="1">
        <f t="array" aca="1" ref="D59" ca="1">IFERROR(MIN(_xlfn._xlws.FILTER($C$2:$C$99,($A$2:$A$99=A59)*($C$2:$C$99&gt;C59)*($C$2:$C$99&lt;&gt;""),""))-1,"")</f>
        <v/>
      </c>
      <c r="E59" s="116"/>
      <c r="H59" s="4">
        <f>_xlfn.XLOOKUP(G59,BD_Prestation!E:E,BD_Prestation!F:F)</f>
        <v>0</v>
      </c>
      <c r="J59" s="134" t="str" cm="1">
        <f t="array" ref="J59">IFERROR(MIN(_xlfn._xlws.FILTER($I$2:$I$99,($G$2:$G$99=G59)*($I$2:$I$99&gt;I59)*($I$2:$I$99&lt;&gt;""),""))-1,"")</f>
        <v/>
      </c>
    </row>
    <row r="60" spans="1:10" ht="11" customHeight="1">
      <c r="A60" s="104"/>
      <c r="B60" s="105">
        <f>_xlfn.XLOOKUP(A60,BD_Prestation!A:A,BD_Prestation!B:B)</f>
        <v>0</v>
      </c>
      <c r="C60" s="122"/>
      <c r="D60" s="134" t="str" cm="1">
        <f t="array" aca="1" ref="D60" ca="1">IFERROR(MIN(_xlfn._xlws.FILTER($C$2:$C$99,($A$2:$A$99=A60)*($C$2:$C$99&gt;C60)*($C$2:$C$99&lt;&gt;""),""))-1,"")</f>
        <v/>
      </c>
      <c r="E60" s="115"/>
      <c r="H60" s="4">
        <f>_xlfn.XLOOKUP(G60,BD_Prestation!E:E,BD_Prestation!F:F)</f>
        <v>0</v>
      </c>
      <c r="J60" s="134" t="str" cm="1">
        <f t="array" ref="J60">IFERROR(MIN(_xlfn._xlws.FILTER($I$2:$I$99,($G$2:$G$99=G60)*($I$2:$I$99&gt;I60)*($I$2:$I$99&lt;&gt;""),""))-1,"")</f>
        <v/>
      </c>
    </row>
    <row r="61" spans="1:10" ht="11" customHeight="1">
      <c r="A61" s="102"/>
      <c r="B61" s="103">
        <f>_xlfn.XLOOKUP(A61,BD_Prestation!A:A,BD_Prestation!B:B)</f>
        <v>0</v>
      </c>
      <c r="C61" s="123"/>
      <c r="D61" s="134" t="str" cm="1">
        <f t="array" aca="1" ref="D61" ca="1">IFERROR(MIN(_xlfn._xlws.FILTER($C$2:$C$99,($A$2:$A$99=A61)*($C$2:$C$99&gt;C61)*($C$2:$C$99&lt;&gt;""),""))-1,"")</f>
        <v/>
      </c>
      <c r="E61" s="116"/>
      <c r="H61" s="4">
        <f>_xlfn.XLOOKUP(G61,BD_Prestation!E:E,BD_Prestation!F:F)</f>
        <v>0</v>
      </c>
      <c r="J61" s="134" t="str" cm="1">
        <f t="array" ref="J61">IFERROR(MIN(_xlfn._xlws.FILTER($I$2:$I$99,($G$2:$G$99=G61)*($I$2:$I$99&gt;I61)*($I$2:$I$99&lt;&gt;""),""))-1,"")</f>
        <v/>
      </c>
    </row>
    <row r="62" spans="1:10" ht="11" customHeight="1">
      <c r="A62" s="104"/>
      <c r="B62" s="105">
        <f>_xlfn.XLOOKUP(A62,BD_Prestation!A:A,BD_Prestation!B:B)</f>
        <v>0</v>
      </c>
      <c r="C62" s="122"/>
      <c r="D62" s="134" t="str" cm="1">
        <f t="array" aca="1" ref="D62" ca="1">IFERROR(MIN(_xlfn._xlws.FILTER($C$2:$C$99,($A$2:$A$99=A62)*($C$2:$C$99&gt;C62)*($C$2:$C$99&lt;&gt;""),""))-1,"")</f>
        <v/>
      </c>
      <c r="E62" s="115"/>
      <c r="H62" s="4">
        <f>_xlfn.XLOOKUP(G62,BD_Prestation!E:E,BD_Prestation!F:F)</f>
        <v>0</v>
      </c>
      <c r="J62" s="134" t="str" cm="1">
        <f t="array" ref="J62">IFERROR(MIN(_xlfn._xlws.FILTER($I$2:$I$99,($G$2:$G$99=G62)*($I$2:$I$99&gt;I62)*($I$2:$I$99&lt;&gt;""),""))-1,"")</f>
        <v/>
      </c>
    </row>
    <row r="63" spans="1:10" ht="11" customHeight="1">
      <c r="A63" s="102"/>
      <c r="B63" s="103">
        <f>_xlfn.XLOOKUP(A63,BD_Prestation!A:A,BD_Prestation!B:B)</f>
        <v>0</v>
      </c>
      <c r="C63" s="122"/>
      <c r="D63" s="134" t="str" cm="1">
        <f t="array" aca="1" ref="D63" ca="1">IFERROR(MIN(_xlfn._xlws.FILTER($C$2:$C$99,($A$2:$A$99=A63)*($C$2:$C$99&gt;C63)*($C$2:$C$99&lt;&gt;""),""))-1,"")</f>
        <v/>
      </c>
      <c r="E63" s="116"/>
      <c r="H63" s="4">
        <f>_xlfn.XLOOKUP(G63,BD_Prestation!E:E,BD_Prestation!F:F)</f>
        <v>0</v>
      </c>
      <c r="J63" s="134" t="str" cm="1">
        <f t="array" ref="J63">IFERROR(MIN(_xlfn._xlws.FILTER($I$2:$I$99,($G$2:$G$99=G63)*($I$2:$I$99&gt;I63)*($I$2:$I$99&lt;&gt;""),""))-1,"")</f>
        <v/>
      </c>
    </row>
    <row r="64" spans="1:10" ht="11" customHeight="1">
      <c r="A64" s="104"/>
      <c r="B64" s="105">
        <f>_xlfn.XLOOKUP(A64,BD_Prestation!A:A,BD_Prestation!B:B)</f>
        <v>0</v>
      </c>
      <c r="C64" s="122"/>
      <c r="D64" s="134" t="str" cm="1">
        <f t="array" aca="1" ref="D64" ca="1">IFERROR(MIN(_xlfn._xlws.FILTER($C$2:$C$99,($A$2:$A$99=A64)*($C$2:$C$99&gt;C64)*($C$2:$C$99&lt;&gt;""),""))-1,"")</f>
        <v/>
      </c>
      <c r="E64" s="115"/>
      <c r="H64" s="4">
        <f>_xlfn.XLOOKUP(G64,BD_Prestation!E:E,BD_Prestation!F:F)</f>
        <v>0</v>
      </c>
      <c r="J64" s="134" t="str" cm="1">
        <f t="array" ref="J64">IFERROR(MIN(_xlfn._xlws.FILTER($I$2:$I$99,($G$2:$G$99=G64)*($I$2:$I$99&gt;I64)*($I$2:$I$99&lt;&gt;""),""))-1,"")</f>
        <v/>
      </c>
    </row>
    <row r="65" spans="1:10" ht="11" customHeight="1">
      <c r="A65" s="102"/>
      <c r="B65" s="103">
        <f>_xlfn.XLOOKUP(A65,BD_Prestation!A:A,BD_Prestation!B:B)</f>
        <v>0</v>
      </c>
      <c r="C65" s="122"/>
      <c r="D65" s="134" t="str" cm="1">
        <f t="array" aca="1" ref="D65" ca="1">IFERROR(MIN(_xlfn._xlws.FILTER($C$2:$C$99,($A$2:$A$99=A65)*($C$2:$C$99&gt;C65)*($C$2:$C$99&lt;&gt;""),""))-1,"")</f>
        <v/>
      </c>
      <c r="E65" s="116"/>
      <c r="H65" s="4">
        <f>_xlfn.XLOOKUP(G65,BD_Prestation!E:E,BD_Prestation!F:F)</f>
        <v>0</v>
      </c>
      <c r="J65" s="134" t="str" cm="1">
        <f t="array" ref="J65">IFERROR(MIN(_xlfn._xlws.FILTER($I$2:$I$99,($G$2:$G$99=G65)*($I$2:$I$99&gt;I65)*($I$2:$I$99&lt;&gt;""),""))-1,"")</f>
        <v/>
      </c>
    </row>
    <row r="66" spans="1:10" ht="11" customHeight="1">
      <c r="A66" s="104"/>
      <c r="B66" s="105">
        <f>_xlfn.XLOOKUP(A66,BD_Prestation!A:A,BD_Prestation!B:B)</f>
        <v>0</v>
      </c>
      <c r="C66" s="122"/>
      <c r="D66" s="134" t="str" cm="1">
        <f t="array" aca="1" ref="D66" ca="1">IFERROR(MIN(_xlfn._xlws.FILTER($C$2:$C$99,($A$2:$A$99=A66)*($C$2:$C$99&gt;C66)*($C$2:$C$99&lt;&gt;""),""))-1,"")</f>
        <v/>
      </c>
      <c r="E66" s="115"/>
      <c r="H66" s="4">
        <f>_xlfn.XLOOKUP(G66,BD_Prestation!E:E,BD_Prestation!F:F)</f>
        <v>0</v>
      </c>
      <c r="J66" s="134" t="str" cm="1">
        <f t="array" ref="J66">IFERROR(MIN(_xlfn._xlws.FILTER($I$2:$I$99,($G$2:$G$99=G66)*($I$2:$I$99&gt;I66)*($I$2:$I$99&lt;&gt;""),""))-1,"")</f>
        <v/>
      </c>
    </row>
    <row r="67" spans="1:10" ht="11" customHeight="1">
      <c r="A67" s="102"/>
      <c r="B67" s="103">
        <f>_xlfn.XLOOKUP(A67,BD_Prestation!A:A,BD_Prestation!B:B)</f>
        <v>0</v>
      </c>
      <c r="C67" s="122"/>
      <c r="D67" s="134" t="str" cm="1">
        <f t="array" aca="1" ref="D67" ca="1">IFERROR(MIN(_xlfn._xlws.FILTER($C$2:$C$99,($A$2:$A$99=A67)*($C$2:$C$99&gt;C67)*($C$2:$C$99&lt;&gt;""),""))-1,"")</f>
        <v/>
      </c>
      <c r="E67" s="116"/>
      <c r="H67" s="4">
        <f>_xlfn.XLOOKUP(G67,BD_Prestation!E:E,BD_Prestation!F:F)</f>
        <v>0</v>
      </c>
      <c r="J67" s="134" t="str" cm="1">
        <f t="array" ref="J67">IFERROR(MIN(_xlfn._xlws.FILTER($I$2:$I$99,($G$2:$G$99=G67)*($I$2:$I$99&gt;I67)*($I$2:$I$99&lt;&gt;""),""))-1,"")</f>
        <v/>
      </c>
    </row>
    <row r="68" spans="1:10" ht="11" customHeight="1">
      <c r="A68" s="104"/>
      <c r="B68" s="105">
        <f>_xlfn.XLOOKUP(A68,BD_Prestation!A:A,BD_Prestation!B:B)</f>
        <v>0</v>
      </c>
      <c r="C68" s="122"/>
      <c r="D68" s="134" t="str" cm="1">
        <f t="array" aca="1" ref="D68" ca="1">IFERROR(MIN(_xlfn._xlws.FILTER($C$2:$C$99,($A$2:$A$99=A68)*($C$2:$C$99&gt;C68)*($C$2:$C$99&lt;&gt;""),""))-1,"")</f>
        <v/>
      </c>
      <c r="E68" s="115"/>
      <c r="H68" s="4">
        <f>_xlfn.XLOOKUP(G68,BD_Prestation!E:E,BD_Prestation!F:F)</f>
        <v>0</v>
      </c>
      <c r="J68" s="134" t="str" cm="1">
        <f t="array" ref="J68">IFERROR(MIN(_xlfn._xlws.FILTER($I$2:$I$99,($G$2:$G$99=G68)*($I$2:$I$99&gt;I68)*($I$2:$I$99&lt;&gt;""),""))-1,"")</f>
        <v/>
      </c>
    </row>
    <row r="69" spans="1:10" ht="11" customHeight="1">
      <c r="A69" s="102"/>
      <c r="B69" s="103">
        <f>_xlfn.XLOOKUP(A69,BD_Prestation!A:A,BD_Prestation!B:B)</f>
        <v>0</v>
      </c>
      <c r="C69" s="122"/>
      <c r="D69" s="134" t="str" cm="1">
        <f t="array" aca="1" ref="D69" ca="1">IFERROR(MIN(_xlfn._xlws.FILTER($C$2:$C$99,($A$2:$A$99=A69)*($C$2:$C$99&gt;C69)*($C$2:$C$99&lt;&gt;""),""))-1,"")</f>
        <v/>
      </c>
      <c r="E69" s="116"/>
      <c r="H69" s="4">
        <f>_xlfn.XLOOKUP(G69,BD_Prestation!E:E,BD_Prestation!F:F)</f>
        <v>0</v>
      </c>
      <c r="J69" s="134" t="str" cm="1">
        <f t="array" ref="J69">IFERROR(MIN(_xlfn._xlws.FILTER($I$2:$I$99,($G$2:$G$99=G69)*($I$2:$I$99&gt;I69)*($I$2:$I$99&lt;&gt;""),""))-1,"")</f>
        <v/>
      </c>
    </row>
    <row r="70" spans="1:10" ht="11" customHeight="1">
      <c r="A70" s="104"/>
      <c r="B70" s="105">
        <f>_xlfn.XLOOKUP(A70,BD_Prestation!A:A,BD_Prestation!B:B)</f>
        <v>0</v>
      </c>
      <c r="C70" s="122"/>
      <c r="D70" s="134" t="str" cm="1">
        <f t="array" aca="1" ref="D70" ca="1">IFERROR(MIN(_xlfn._xlws.FILTER($C$2:$C$99,($A$2:$A$99=A70)*($C$2:$C$99&gt;C70)*($C$2:$C$99&lt;&gt;""),""))-1,"")</f>
        <v/>
      </c>
      <c r="E70" s="115"/>
      <c r="H70" s="4">
        <f>_xlfn.XLOOKUP(G70,BD_Prestation!E:E,BD_Prestation!F:F)</f>
        <v>0</v>
      </c>
      <c r="J70" s="134" t="str" cm="1">
        <f t="array" ref="J70">IFERROR(MIN(_xlfn._xlws.FILTER($I$2:$I$99,($G$2:$G$99=G70)*($I$2:$I$99&gt;I70)*($I$2:$I$99&lt;&gt;""),""))-1,"")</f>
        <v/>
      </c>
    </row>
    <row r="71" spans="1:10" ht="11" customHeight="1">
      <c r="A71" s="102"/>
      <c r="B71" s="103">
        <f>_xlfn.XLOOKUP(A71,BD_Prestation!A:A,BD_Prestation!B:B)</f>
        <v>0</v>
      </c>
      <c r="C71" s="122"/>
      <c r="D71" s="134" t="str" cm="1">
        <f t="array" aca="1" ref="D71" ca="1">IFERROR(MIN(_xlfn._xlws.FILTER($C$2:$C$99,($A$2:$A$99=A71)*($C$2:$C$99&gt;C71)*($C$2:$C$99&lt;&gt;""),""))-1,"")</f>
        <v/>
      </c>
      <c r="E71" s="116"/>
      <c r="H71" s="4">
        <f>_xlfn.XLOOKUP(G71,BD_Prestation!E:E,BD_Prestation!F:F)</f>
        <v>0</v>
      </c>
      <c r="J71" s="134" t="str" cm="1">
        <f t="array" ref="J71">IFERROR(MIN(_xlfn._xlws.FILTER($I$2:$I$99,($G$2:$G$99=G71)*($I$2:$I$99&gt;I71)*($I$2:$I$99&lt;&gt;""),""))-1,"")</f>
        <v/>
      </c>
    </row>
    <row r="72" spans="1:10" ht="11" customHeight="1">
      <c r="A72" s="104"/>
      <c r="B72" s="105">
        <f>_xlfn.XLOOKUP(A72,BD_Prestation!A:A,BD_Prestation!B:B)</f>
        <v>0</v>
      </c>
      <c r="C72" s="122"/>
      <c r="D72" s="134" t="str" cm="1">
        <f t="array" aca="1" ref="D72" ca="1">IFERROR(MIN(_xlfn._xlws.FILTER($C$2:$C$99,($A$2:$A$99=A72)*($C$2:$C$99&gt;C72)*($C$2:$C$99&lt;&gt;""),""))-1,"")</f>
        <v/>
      </c>
      <c r="E72" s="115"/>
      <c r="H72" s="4">
        <f>_xlfn.XLOOKUP(G72,BD_Prestation!E:E,BD_Prestation!F:F)</f>
        <v>0</v>
      </c>
      <c r="J72" s="134" t="str" cm="1">
        <f t="array" ref="J72">IFERROR(MIN(_xlfn._xlws.FILTER($I$2:$I$99,($G$2:$G$99=G72)*($I$2:$I$99&gt;I72)*($I$2:$I$99&lt;&gt;""),""))-1,"")</f>
        <v/>
      </c>
    </row>
    <row r="73" spans="1:10" ht="11" customHeight="1">
      <c r="A73" s="102"/>
      <c r="B73" s="103">
        <f>_xlfn.XLOOKUP(A73,BD_Prestation!A:A,BD_Prestation!B:B)</f>
        <v>0</v>
      </c>
      <c r="C73" s="122"/>
      <c r="D73" s="134" t="str" cm="1">
        <f t="array" aca="1" ref="D73" ca="1">IFERROR(MIN(_xlfn._xlws.FILTER($C$2:$C$99,($A$2:$A$99=A73)*($C$2:$C$99&gt;C73)*($C$2:$C$99&lt;&gt;""),""))-1,"")</f>
        <v/>
      </c>
      <c r="E73" s="116"/>
      <c r="H73" s="4">
        <f>_xlfn.XLOOKUP(G73,BD_Prestation!E:E,BD_Prestation!F:F)</f>
        <v>0</v>
      </c>
      <c r="J73" s="134" t="str" cm="1">
        <f t="array" ref="J73">IFERROR(MIN(_xlfn._xlws.FILTER($I$2:$I$99,($G$2:$G$99=G73)*($I$2:$I$99&gt;I73)*($I$2:$I$99&lt;&gt;""),""))-1,"")</f>
        <v/>
      </c>
    </row>
    <row r="74" spans="1:10" ht="11" customHeight="1">
      <c r="A74" s="104"/>
      <c r="B74" s="105">
        <f>_xlfn.XLOOKUP(A74,BD_Prestation!A:A,BD_Prestation!B:B)</f>
        <v>0</v>
      </c>
      <c r="C74" s="122"/>
      <c r="D74" s="134" t="str" cm="1">
        <f t="array" aca="1" ref="D74" ca="1">IFERROR(MIN(_xlfn._xlws.FILTER($C$2:$C$99,($A$2:$A$99=A74)*($C$2:$C$99&gt;C74)*($C$2:$C$99&lt;&gt;""),""))-1,"")</f>
        <v/>
      </c>
      <c r="E74" s="115"/>
      <c r="H74" s="4">
        <f>_xlfn.XLOOKUP(G74,BD_Prestation!E:E,BD_Prestation!F:F)</f>
        <v>0</v>
      </c>
      <c r="J74" s="134" t="str" cm="1">
        <f t="array" ref="J74">IFERROR(MIN(_xlfn._xlws.FILTER($I$2:$I$99,($G$2:$G$99=G74)*($I$2:$I$99&gt;I74)*($I$2:$I$99&lt;&gt;""),""))-1,"")</f>
        <v/>
      </c>
    </row>
    <row r="75" spans="1:10" ht="11" customHeight="1">
      <c r="A75" s="102"/>
      <c r="B75" s="103">
        <f>_xlfn.XLOOKUP(A75,BD_Prestation!A:A,BD_Prestation!B:B)</f>
        <v>0</v>
      </c>
      <c r="C75" s="122"/>
      <c r="D75" s="134" t="str" cm="1">
        <f t="array" aca="1" ref="D75" ca="1">IFERROR(MIN(_xlfn._xlws.FILTER($C$2:$C$99,($A$2:$A$99=A75)*($C$2:$C$99&gt;C75)*($C$2:$C$99&lt;&gt;""),""))-1,"")</f>
        <v/>
      </c>
      <c r="E75" s="116"/>
      <c r="H75" s="4">
        <f>_xlfn.XLOOKUP(G75,BD_Prestation!E:E,BD_Prestation!F:F)</f>
        <v>0</v>
      </c>
      <c r="J75" s="134" t="str" cm="1">
        <f t="array" ref="J75">IFERROR(MIN(_xlfn._xlws.FILTER($I$2:$I$99,($G$2:$G$99=G75)*($I$2:$I$99&gt;I75)*($I$2:$I$99&lt;&gt;""),""))-1,"")</f>
        <v/>
      </c>
    </row>
    <row r="76" spans="1:10" ht="11" customHeight="1">
      <c r="A76" s="104"/>
      <c r="B76" s="105">
        <f>_xlfn.XLOOKUP(A76,BD_Prestation!A:A,BD_Prestation!B:B)</f>
        <v>0</v>
      </c>
      <c r="C76" s="122"/>
      <c r="D76" s="134" t="str" cm="1">
        <f t="array" aca="1" ref="D76" ca="1">IFERROR(MIN(_xlfn._xlws.FILTER($C$2:$C$99,($A$2:$A$99=A76)*($C$2:$C$99&gt;C76)*($C$2:$C$99&lt;&gt;""),""))-1,"")</f>
        <v/>
      </c>
      <c r="E76" s="115"/>
      <c r="H76" s="4">
        <f>_xlfn.XLOOKUP(G76,BD_Prestation!E:E,BD_Prestation!F:F)</f>
        <v>0</v>
      </c>
      <c r="J76" s="134" t="str" cm="1">
        <f t="array" ref="J76">IFERROR(MIN(_xlfn._xlws.FILTER($I$2:$I$99,($G$2:$G$99=G76)*($I$2:$I$99&gt;I76)*($I$2:$I$99&lt;&gt;""),""))-1,"")</f>
        <v/>
      </c>
    </row>
    <row r="77" spans="1:10" ht="11" customHeight="1">
      <c r="A77" s="102"/>
      <c r="B77" s="103">
        <f>_xlfn.XLOOKUP(A77,BD_Prestation!A:A,BD_Prestation!B:B)</f>
        <v>0</v>
      </c>
      <c r="C77" s="122"/>
      <c r="D77" s="134" t="str" cm="1">
        <f t="array" aca="1" ref="D77" ca="1">IFERROR(MIN(_xlfn._xlws.FILTER($C$2:$C$99,($A$2:$A$99=A77)*($C$2:$C$99&gt;C77)*($C$2:$C$99&lt;&gt;""),""))-1,"")</f>
        <v/>
      </c>
      <c r="E77" s="116"/>
      <c r="H77" s="4">
        <f>_xlfn.XLOOKUP(G77,BD_Prestation!E:E,BD_Prestation!F:F)</f>
        <v>0</v>
      </c>
      <c r="J77" s="134" t="str" cm="1">
        <f t="array" ref="J77">IFERROR(MIN(_xlfn._xlws.FILTER($I$2:$I$99,($G$2:$G$99=G77)*($I$2:$I$99&gt;I77)*($I$2:$I$99&lt;&gt;""),""))-1,"")</f>
        <v/>
      </c>
    </row>
    <row r="78" spans="1:10" ht="11" customHeight="1">
      <c r="A78" s="104"/>
      <c r="B78" s="105">
        <f>_xlfn.XLOOKUP(A78,BD_Prestation!A:A,BD_Prestation!B:B)</f>
        <v>0</v>
      </c>
      <c r="C78" s="122"/>
      <c r="D78" s="134" t="str" cm="1">
        <f t="array" aca="1" ref="D78" ca="1">IFERROR(MIN(_xlfn._xlws.FILTER($C$2:$C$99,($A$2:$A$99=A78)*($C$2:$C$99&gt;C78)*($C$2:$C$99&lt;&gt;""),""))-1,"")</f>
        <v/>
      </c>
      <c r="E78" s="115"/>
      <c r="H78" s="4">
        <f>_xlfn.XLOOKUP(G78,BD_Prestation!E:E,BD_Prestation!F:F)</f>
        <v>0</v>
      </c>
      <c r="J78" s="134" t="str" cm="1">
        <f t="array" ref="J78">IFERROR(MIN(_xlfn._xlws.FILTER($I$2:$I$99,($G$2:$G$99=G78)*($I$2:$I$99&gt;I78)*($I$2:$I$99&lt;&gt;""),""))-1,"")</f>
        <v/>
      </c>
    </row>
    <row r="79" spans="1:10" ht="11" customHeight="1">
      <c r="A79" s="102"/>
      <c r="B79" s="103">
        <f>_xlfn.XLOOKUP(A79,BD_Prestation!A:A,BD_Prestation!B:B)</f>
        <v>0</v>
      </c>
      <c r="C79" s="122"/>
      <c r="D79" s="134" t="str" cm="1">
        <f t="array" aca="1" ref="D79" ca="1">IFERROR(MIN(_xlfn._xlws.FILTER($C$2:$C$99,($A$2:$A$99=A79)*($C$2:$C$99&gt;C79)*($C$2:$C$99&lt;&gt;""),""))-1,"")</f>
        <v/>
      </c>
      <c r="E79" s="116"/>
      <c r="H79" s="4">
        <f>_xlfn.XLOOKUP(G79,BD_Prestation!E:E,BD_Prestation!F:F)</f>
        <v>0</v>
      </c>
      <c r="J79" s="134" t="str" cm="1">
        <f t="array" ref="J79">IFERROR(MIN(_xlfn._xlws.FILTER($I$2:$I$99,($G$2:$G$99=G79)*($I$2:$I$99&gt;I79)*($I$2:$I$99&lt;&gt;""),""))-1,"")</f>
        <v/>
      </c>
    </row>
    <row r="80" spans="1:10" ht="11" customHeight="1">
      <c r="A80" s="104"/>
      <c r="B80" s="105">
        <f>_xlfn.XLOOKUP(A80,BD_Prestation!A:A,BD_Prestation!B:B)</f>
        <v>0</v>
      </c>
      <c r="C80" s="122"/>
      <c r="D80" s="134" t="str" cm="1">
        <f t="array" aca="1" ref="D80" ca="1">IFERROR(MIN(_xlfn._xlws.FILTER($C$2:$C$99,($A$2:$A$99=A80)*($C$2:$C$99&gt;C80)*($C$2:$C$99&lt;&gt;""),""))-1,"")</f>
        <v/>
      </c>
      <c r="E80" s="115"/>
      <c r="H80" s="4">
        <f>_xlfn.XLOOKUP(G80,BD_Prestation!E:E,BD_Prestation!F:F)</f>
        <v>0</v>
      </c>
      <c r="J80" s="134" t="str" cm="1">
        <f t="array" ref="J80">IFERROR(MIN(_xlfn._xlws.FILTER($I$2:$I$99,($G$2:$G$99=G80)*($I$2:$I$99&gt;I80)*($I$2:$I$99&lt;&gt;""),""))-1,"")</f>
        <v/>
      </c>
    </row>
    <row r="81" spans="1:10" ht="11" customHeight="1">
      <c r="A81" s="102"/>
      <c r="B81" s="103">
        <f>_xlfn.XLOOKUP(A81,BD_Prestation!A:A,BD_Prestation!B:B)</f>
        <v>0</v>
      </c>
      <c r="C81" s="122"/>
      <c r="D81" s="134" t="str" cm="1">
        <f t="array" aca="1" ref="D81" ca="1">IFERROR(MIN(_xlfn._xlws.FILTER($C$2:$C$99,($A$2:$A$99=A81)*($C$2:$C$99&gt;C81)*($C$2:$C$99&lt;&gt;""),""))-1,"")</f>
        <v/>
      </c>
      <c r="E81" s="116"/>
      <c r="H81" s="4">
        <f>_xlfn.XLOOKUP(G81,BD_Prestation!E:E,BD_Prestation!F:F)</f>
        <v>0</v>
      </c>
      <c r="J81" s="134" t="str" cm="1">
        <f t="array" ref="J81">IFERROR(MIN(_xlfn._xlws.FILTER($I$2:$I$99,($G$2:$G$99=G81)*($I$2:$I$99&gt;I81)*($I$2:$I$99&lt;&gt;""),""))-1,"")</f>
        <v/>
      </c>
    </row>
    <row r="82" spans="1:10" ht="11" customHeight="1">
      <c r="A82" s="104"/>
      <c r="B82" s="105">
        <f>_xlfn.XLOOKUP(A82,BD_Prestation!A:A,BD_Prestation!B:B)</f>
        <v>0</v>
      </c>
      <c r="C82" s="122"/>
      <c r="D82" s="134" t="str" cm="1">
        <f t="array" aca="1" ref="D82" ca="1">IFERROR(MIN(_xlfn._xlws.FILTER($C$2:$C$99,($A$2:$A$99=A82)*($C$2:$C$99&gt;C82)*($C$2:$C$99&lt;&gt;""),""))-1,"")</f>
        <v/>
      </c>
      <c r="E82" s="115"/>
      <c r="H82" s="4">
        <f>_xlfn.XLOOKUP(G82,BD_Prestation!E:E,BD_Prestation!F:F)</f>
        <v>0</v>
      </c>
      <c r="J82" s="134" t="str" cm="1">
        <f t="array" ref="J82">IFERROR(MIN(_xlfn._xlws.FILTER($I$2:$I$99,($G$2:$G$99=G82)*($I$2:$I$99&gt;I82)*($I$2:$I$99&lt;&gt;""),""))-1,"")</f>
        <v/>
      </c>
    </row>
    <row r="83" spans="1:10" ht="11" customHeight="1">
      <c r="A83" s="102"/>
      <c r="B83" s="103">
        <f>_xlfn.XLOOKUP(A83,BD_Prestation!A:A,BD_Prestation!B:B)</f>
        <v>0</v>
      </c>
      <c r="C83" s="122"/>
      <c r="D83" s="134" t="str" cm="1">
        <f t="array" aca="1" ref="D83" ca="1">IFERROR(MIN(_xlfn._xlws.FILTER($C$2:$C$99,($A$2:$A$99=A83)*($C$2:$C$99&gt;C83)*($C$2:$C$99&lt;&gt;""),""))-1,"")</f>
        <v/>
      </c>
      <c r="E83" s="116"/>
      <c r="H83" s="4">
        <f>_xlfn.XLOOKUP(G83,BD_Prestation!E:E,BD_Prestation!F:F)</f>
        <v>0</v>
      </c>
      <c r="J83" s="134" t="str" cm="1">
        <f t="array" ref="J83">IFERROR(MIN(_xlfn._xlws.FILTER($I$2:$I$99,($G$2:$G$99=G83)*($I$2:$I$99&gt;I83)*($I$2:$I$99&lt;&gt;""),""))-1,"")</f>
        <v/>
      </c>
    </row>
    <row r="84" spans="1:10" ht="11" customHeight="1">
      <c r="A84" s="104"/>
      <c r="B84" s="105">
        <f>_xlfn.XLOOKUP(A84,BD_Prestation!A:A,BD_Prestation!B:B)</f>
        <v>0</v>
      </c>
      <c r="C84" s="122"/>
      <c r="D84" s="134" t="str" cm="1">
        <f t="array" aca="1" ref="D84" ca="1">IFERROR(MIN(_xlfn._xlws.FILTER($C$2:$C$99,($A$2:$A$99=A84)*($C$2:$C$99&gt;C84)*($C$2:$C$99&lt;&gt;""),""))-1,"")</f>
        <v/>
      </c>
      <c r="E84" s="115"/>
      <c r="H84" s="4">
        <f>_xlfn.XLOOKUP(G84,BD_Prestation!E:E,BD_Prestation!F:F)</f>
        <v>0</v>
      </c>
      <c r="J84" s="134" t="str" cm="1">
        <f t="array" ref="J84">IFERROR(MIN(_xlfn._xlws.FILTER($I$2:$I$99,($G$2:$G$99=G84)*($I$2:$I$99&gt;I84)*($I$2:$I$99&lt;&gt;""),""))-1,"")</f>
        <v/>
      </c>
    </row>
    <row r="85" spans="1:10" ht="11" customHeight="1">
      <c r="A85" s="102"/>
      <c r="B85" s="103">
        <f>_xlfn.XLOOKUP(A85,BD_Prestation!A:A,BD_Prestation!B:B)</f>
        <v>0</v>
      </c>
      <c r="C85" s="122"/>
      <c r="D85" s="134" t="str" cm="1">
        <f t="array" aca="1" ref="D85" ca="1">IFERROR(MIN(_xlfn._xlws.FILTER($C$2:$C$99,($A$2:$A$99=A85)*($C$2:$C$99&gt;C85)*($C$2:$C$99&lt;&gt;""),""))-1,"")</f>
        <v/>
      </c>
      <c r="E85" s="116"/>
      <c r="H85" s="4">
        <f>_xlfn.XLOOKUP(G85,BD_Prestation!E:E,BD_Prestation!F:F)</f>
        <v>0</v>
      </c>
      <c r="J85" s="134" t="str" cm="1">
        <f t="array" ref="J85">IFERROR(MIN(_xlfn._xlws.FILTER($I$2:$I$99,($G$2:$G$99=G85)*($I$2:$I$99&gt;I85)*($I$2:$I$99&lt;&gt;""),""))-1,"")</f>
        <v/>
      </c>
    </row>
    <row r="86" spans="1:10" ht="11" customHeight="1">
      <c r="A86" s="104"/>
      <c r="B86" s="105">
        <f>_xlfn.XLOOKUP(A86,BD_Prestation!A:A,BD_Prestation!B:B)</f>
        <v>0</v>
      </c>
      <c r="C86" s="122"/>
      <c r="D86" s="134" t="str" cm="1">
        <f t="array" aca="1" ref="D86" ca="1">IFERROR(MIN(_xlfn._xlws.FILTER($C$2:$C$99,($A$2:$A$99=A86)*($C$2:$C$99&gt;C86)*($C$2:$C$99&lt;&gt;""),""))-1,"")</f>
        <v/>
      </c>
      <c r="E86" s="115"/>
      <c r="H86" s="4">
        <f>_xlfn.XLOOKUP(G86,BD_Prestation!E:E,BD_Prestation!F:F)</f>
        <v>0</v>
      </c>
      <c r="J86" s="134" t="str" cm="1">
        <f t="array" ref="J86">IFERROR(MIN(_xlfn._xlws.FILTER($I$2:$I$99,($G$2:$G$99=G86)*($I$2:$I$99&gt;I86)*($I$2:$I$99&lt;&gt;""),""))-1,"")</f>
        <v/>
      </c>
    </row>
    <row r="87" spans="1:10" ht="11" customHeight="1">
      <c r="A87" s="102"/>
      <c r="B87" s="103">
        <f>_xlfn.XLOOKUP(A87,BD_Prestation!A:A,BD_Prestation!B:B)</f>
        <v>0</v>
      </c>
      <c r="C87" s="122"/>
      <c r="D87" s="134" t="str" cm="1">
        <f t="array" aca="1" ref="D87" ca="1">IFERROR(MIN(_xlfn._xlws.FILTER($C$2:$C$99,($A$2:$A$99=A87)*($C$2:$C$99&gt;C87)*($C$2:$C$99&lt;&gt;""),""))-1,"")</f>
        <v/>
      </c>
      <c r="E87" s="116"/>
      <c r="H87" s="4">
        <f>_xlfn.XLOOKUP(G87,BD_Prestation!E:E,BD_Prestation!F:F)</f>
        <v>0</v>
      </c>
      <c r="J87" s="134" t="str" cm="1">
        <f t="array" ref="J87">IFERROR(MIN(_xlfn._xlws.FILTER($I$2:$I$99,($G$2:$G$99=G87)*($I$2:$I$99&gt;I87)*($I$2:$I$99&lt;&gt;""),""))-1,"")</f>
        <v/>
      </c>
    </row>
    <row r="88" spans="1:10" ht="11" customHeight="1">
      <c r="A88" s="104"/>
      <c r="B88" s="105">
        <f>_xlfn.XLOOKUP(A88,BD_Prestation!A:A,BD_Prestation!B:B)</f>
        <v>0</v>
      </c>
      <c r="C88" s="122"/>
      <c r="D88" s="134" t="str" cm="1">
        <f t="array" aca="1" ref="D88" ca="1">IFERROR(MIN(_xlfn._xlws.FILTER($C$2:$C$99,($A$2:$A$99=A88)*($C$2:$C$99&gt;C88)*($C$2:$C$99&lt;&gt;""),""))-1,"")</f>
        <v/>
      </c>
      <c r="E88" s="115"/>
      <c r="H88" s="4">
        <f>_xlfn.XLOOKUP(G88,BD_Prestation!E:E,BD_Prestation!F:F)</f>
        <v>0</v>
      </c>
      <c r="J88" s="134" t="str" cm="1">
        <f t="array" ref="J88">IFERROR(MIN(_xlfn._xlws.FILTER($I$2:$I$99,($G$2:$G$99=G88)*($I$2:$I$99&gt;I88)*($I$2:$I$99&lt;&gt;""),""))-1,"")</f>
        <v/>
      </c>
    </row>
    <row r="89" spans="1:10" ht="11" customHeight="1">
      <c r="A89" s="102"/>
      <c r="B89" s="103">
        <f>_xlfn.XLOOKUP(A89,BD_Prestation!A:A,BD_Prestation!B:B)</f>
        <v>0</v>
      </c>
      <c r="C89" s="122"/>
      <c r="D89" s="134" t="str" cm="1">
        <f t="array" aca="1" ref="D89" ca="1">IFERROR(MIN(_xlfn._xlws.FILTER($C$2:$C$99,($A$2:$A$99=A89)*($C$2:$C$99&gt;C89)*($C$2:$C$99&lt;&gt;""),""))-1,"")</f>
        <v/>
      </c>
      <c r="E89" s="116"/>
      <c r="H89" s="4">
        <f>_xlfn.XLOOKUP(G89,BD_Prestation!E:E,BD_Prestation!F:F)</f>
        <v>0</v>
      </c>
      <c r="J89" s="134" t="str" cm="1">
        <f t="array" ref="J89">IFERROR(MIN(_xlfn._xlws.FILTER($I$2:$I$99,($G$2:$G$99=G89)*($I$2:$I$99&gt;I89)*($I$2:$I$99&lt;&gt;""),""))-1,"")</f>
        <v/>
      </c>
    </row>
    <row r="90" spans="1:10" ht="11" customHeight="1">
      <c r="A90" s="104"/>
      <c r="B90" s="105">
        <f>_xlfn.XLOOKUP(A90,BD_Prestation!A:A,BD_Prestation!B:B)</f>
        <v>0</v>
      </c>
      <c r="C90" s="122"/>
      <c r="D90" s="134" t="str" cm="1">
        <f t="array" aca="1" ref="D90" ca="1">IFERROR(MIN(_xlfn._xlws.FILTER($C$2:$C$99,($A$2:$A$99=A90)*($C$2:$C$99&gt;C90)*($C$2:$C$99&lt;&gt;""),""))-1,"")</f>
        <v/>
      </c>
      <c r="E90" s="115"/>
      <c r="H90" s="4">
        <f>_xlfn.XLOOKUP(G90,BD_Prestation!E:E,BD_Prestation!F:F)</f>
        <v>0</v>
      </c>
      <c r="J90" s="134" t="str" cm="1">
        <f t="array" ref="J90">IFERROR(MIN(_xlfn._xlws.FILTER($I$2:$I$99,($G$2:$G$99=G90)*($I$2:$I$99&gt;I90)*($I$2:$I$99&lt;&gt;""),""))-1,"")</f>
        <v/>
      </c>
    </row>
    <row r="91" spans="1:10" ht="11" customHeight="1">
      <c r="A91" s="102"/>
      <c r="B91" s="103">
        <f>_xlfn.XLOOKUP(A91,BD_Prestation!A:A,BD_Prestation!B:B)</f>
        <v>0</v>
      </c>
      <c r="C91" s="122"/>
      <c r="D91" s="134" t="str" cm="1">
        <f t="array" aca="1" ref="D91" ca="1">IFERROR(MIN(_xlfn._xlws.FILTER($C$2:$C$99,($A$2:$A$99=A91)*($C$2:$C$99&gt;C91)*($C$2:$C$99&lt;&gt;""),""))-1,"")</f>
        <v/>
      </c>
      <c r="E91" s="116"/>
      <c r="H91" s="4">
        <f>_xlfn.XLOOKUP(G91,BD_Prestation!E:E,BD_Prestation!F:F)</f>
        <v>0</v>
      </c>
      <c r="J91" s="134" t="str" cm="1">
        <f t="array" ref="J91">IFERROR(MIN(_xlfn._xlws.FILTER($I$2:$I$99,($G$2:$G$99=G91)*($I$2:$I$99&gt;I91)*($I$2:$I$99&lt;&gt;""),""))-1,"")</f>
        <v/>
      </c>
    </row>
    <row r="92" spans="1:10" ht="11" customHeight="1">
      <c r="A92" s="104"/>
      <c r="B92" s="105">
        <f>_xlfn.XLOOKUP(A92,BD_Prestation!A:A,BD_Prestation!B:B)</f>
        <v>0</v>
      </c>
      <c r="C92" s="122"/>
      <c r="D92" s="134" t="str" cm="1">
        <f t="array" aca="1" ref="D92" ca="1">IFERROR(MIN(_xlfn._xlws.FILTER($C$2:$C$99,($A$2:$A$99=A92)*($C$2:$C$99&gt;C92)*($C$2:$C$99&lt;&gt;""),""))-1,"")</f>
        <v/>
      </c>
      <c r="E92" s="115"/>
      <c r="H92" s="4">
        <f>_xlfn.XLOOKUP(G92,BD_Prestation!E:E,BD_Prestation!F:F)</f>
        <v>0</v>
      </c>
      <c r="J92" s="134" t="str" cm="1">
        <f t="array" ref="J92">IFERROR(MIN(_xlfn._xlws.FILTER($I$2:$I$99,($G$2:$G$99=G92)*($I$2:$I$99&gt;I92)*($I$2:$I$99&lt;&gt;""),""))-1,"")</f>
        <v/>
      </c>
    </row>
    <row r="93" spans="1:10" ht="11" customHeight="1">
      <c r="A93" s="102"/>
      <c r="B93" s="103">
        <f>_xlfn.XLOOKUP(A93,BD_Prestation!A:A,BD_Prestation!B:B)</f>
        <v>0</v>
      </c>
      <c r="C93" s="122"/>
      <c r="D93" s="134" t="str" cm="1">
        <f t="array" aca="1" ref="D93" ca="1">IFERROR(MIN(_xlfn._xlws.FILTER($C$2:$C$99,($A$2:$A$99=A93)*($C$2:$C$99&gt;C93)*($C$2:$C$99&lt;&gt;""),""))-1,"")</f>
        <v/>
      </c>
      <c r="E93" s="116"/>
      <c r="H93" s="4">
        <f>_xlfn.XLOOKUP(G93,BD_Prestation!E:E,BD_Prestation!F:F)</f>
        <v>0</v>
      </c>
      <c r="J93" s="134" t="str" cm="1">
        <f t="array" ref="J93">IFERROR(MIN(_xlfn._xlws.FILTER($I$2:$I$99,($G$2:$G$99=G93)*($I$2:$I$99&gt;I93)*($I$2:$I$99&lt;&gt;""),""))-1,"")</f>
        <v/>
      </c>
    </row>
    <row r="94" spans="1:10" ht="11" customHeight="1">
      <c r="A94" s="104"/>
      <c r="B94" s="105">
        <f>_xlfn.XLOOKUP(A94,BD_Prestation!A:A,BD_Prestation!B:B)</f>
        <v>0</v>
      </c>
      <c r="C94" s="122"/>
      <c r="D94" s="134" t="str" cm="1">
        <f t="array" aca="1" ref="D94" ca="1">IFERROR(MIN(_xlfn._xlws.FILTER($C$2:$C$99,($A$2:$A$99=A94)*($C$2:$C$99&gt;C94)*($C$2:$C$99&lt;&gt;""),""))-1,"")</f>
        <v/>
      </c>
      <c r="E94" s="115"/>
      <c r="H94" s="4">
        <f>_xlfn.XLOOKUP(G94,BD_Prestation!E:E,BD_Prestation!F:F)</f>
        <v>0</v>
      </c>
      <c r="J94" s="134" t="str" cm="1">
        <f t="array" ref="J94">IFERROR(MIN(_xlfn._xlws.FILTER($I$2:$I$99,($G$2:$G$99=G94)*($I$2:$I$99&gt;I94)*($I$2:$I$99&lt;&gt;""),""))-1,"")</f>
        <v/>
      </c>
    </row>
    <row r="95" spans="1:10" ht="11" customHeight="1">
      <c r="A95" s="102"/>
      <c r="B95" s="103">
        <f>_xlfn.XLOOKUP(A95,BD_Prestation!A:A,BD_Prestation!B:B)</f>
        <v>0</v>
      </c>
      <c r="C95" s="122"/>
      <c r="D95" s="134" t="str" cm="1">
        <f t="array" aca="1" ref="D95" ca="1">IFERROR(MIN(_xlfn._xlws.FILTER($C$2:$C$99,($A$2:$A$99=A95)*($C$2:$C$99&gt;C95)*($C$2:$C$99&lt;&gt;""),""))-1,"")</f>
        <v/>
      </c>
      <c r="E95" s="116"/>
      <c r="H95" s="4">
        <f>_xlfn.XLOOKUP(G95,BD_Prestation!E:E,BD_Prestation!F:F)</f>
        <v>0</v>
      </c>
      <c r="J95" s="134" t="str" cm="1">
        <f t="array" ref="J95">IFERROR(MIN(_xlfn._xlws.FILTER($I$2:$I$99,($G$2:$G$99=G95)*($I$2:$I$99&gt;I95)*($I$2:$I$99&lt;&gt;""),""))-1,"")</f>
        <v/>
      </c>
    </row>
    <row r="96" spans="1:10" ht="11" customHeight="1">
      <c r="A96" s="104"/>
      <c r="B96" s="105">
        <f>_xlfn.XLOOKUP(A96,BD_Prestation!A:A,BD_Prestation!B:B)</f>
        <v>0</v>
      </c>
      <c r="C96" s="122"/>
      <c r="D96" s="134" t="str" cm="1">
        <f t="array" aca="1" ref="D96" ca="1">IFERROR(MIN(_xlfn._xlws.FILTER($C$2:$C$99,($A$2:$A$99=A96)*($C$2:$C$99&gt;C96)*($C$2:$C$99&lt;&gt;""),""))-1,"")</f>
        <v/>
      </c>
      <c r="E96" s="115"/>
      <c r="H96" s="4">
        <f>_xlfn.XLOOKUP(G96,BD_Prestation!E:E,BD_Prestation!F:F)</f>
        <v>0</v>
      </c>
      <c r="J96" s="134" t="str" cm="1">
        <f t="array" ref="J96">IFERROR(MIN(_xlfn._xlws.FILTER($I$2:$I$99,($G$2:$G$99=G96)*($I$2:$I$99&gt;I96)*($I$2:$I$99&lt;&gt;""),""))-1,"")</f>
        <v/>
      </c>
    </row>
    <row r="97" spans="1:10" ht="11" customHeight="1">
      <c r="A97" s="102"/>
      <c r="B97" s="103">
        <f>_xlfn.XLOOKUP(A97,BD_Prestation!A:A,BD_Prestation!B:B)</f>
        <v>0</v>
      </c>
      <c r="C97" s="122"/>
      <c r="D97" s="134" t="str" cm="1">
        <f t="array" aca="1" ref="D97" ca="1">IFERROR(MIN(_xlfn._xlws.FILTER($C$2:$C$99,($A$2:$A$99=A97)*($C$2:$C$99&gt;C97)*($C$2:$C$99&lt;&gt;""),""))-1,"")</f>
        <v/>
      </c>
      <c r="E97" s="116"/>
      <c r="H97" s="4">
        <f>_xlfn.XLOOKUP(G97,BD_Prestation!E:E,BD_Prestation!F:F)</f>
        <v>0</v>
      </c>
      <c r="J97" s="134" t="str" cm="1">
        <f t="array" ref="J97">IFERROR(MIN(_xlfn._xlws.FILTER($I$2:$I$99,($G$2:$G$99=G97)*($I$2:$I$99&gt;I97)*($I$2:$I$99&lt;&gt;""),""))-1,"")</f>
        <v/>
      </c>
    </row>
    <row r="98" spans="1:10" ht="11" customHeight="1">
      <c r="A98" s="104"/>
      <c r="B98" s="105">
        <f>_xlfn.XLOOKUP(A98,BD_Prestation!A:A,BD_Prestation!B:B)</f>
        <v>0</v>
      </c>
      <c r="C98" s="122"/>
      <c r="D98" s="134" t="str" cm="1">
        <f t="array" aca="1" ref="D98" ca="1">IFERROR(MIN(_xlfn._xlws.FILTER($C$2:$C$99,($A$2:$A$99=A98)*($C$2:$C$99&gt;C98)*($C$2:$C$99&lt;&gt;""),""))-1,"")</f>
        <v/>
      </c>
      <c r="E98" s="115"/>
      <c r="H98" s="4">
        <f>_xlfn.XLOOKUP(G98,BD_Prestation!E:E,BD_Prestation!F:F)</f>
        <v>0</v>
      </c>
      <c r="J98" s="134" t="str" cm="1">
        <f t="array" ref="J98">IFERROR(MIN(_xlfn._xlws.FILTER($I$2:$I$99,($G$2:$G$99=G98)*($I$2:$I$99&gt;I98)*($I$2:$I$99&lt;&gt;""),""))-1,"")</f>
        <v/>
      </c>
    </row>
    <row r="99" spans="1:10" ht="11" customHeight="1">
      <c r="A99" s="102"/>
      <c r="B99" s="103">
        <f>_xlfn.XLOOKUP(A99,BD_Prestation!A:A,BD_Prestation!B:B)</f>
        <v>0</v>
      </c>
      <c r="C99" s="122"/>
      <c r="D99" s="134" t="str" cm="1">
        <f t="array" aca="1" ref="D99" ca="1">IFERROR(MIN(_xlfn._xlws.FILTER($C$2:$C$99,($A$2:$A$99=A99)*($C$2:$C$99&gt;C99)*($C$2:$C$99&lt;&gt;""),""))-1,"")</f>
        <v/>
      </c>
      <c r="E99" s="116"/>
      <c r="H99" s="4">
        <f>_xlfn.XLOOKUP(G99,BD_Prestation!E:E,BD_Prestation!F:F)</f>
        <v>0</v>
      </c>
      <c r="J99" s="134" t="str" cm="1">
        <f t="array" ref="J99">IFERROR(MIN(_xlfn._xlws.FILTER($I$2:$I$99,($G$2:$G$99=G99)*($I$2:$I$99&gt;I99)*($I$2:$I$99&lt;&gt;""),""))-1,"")</f>
        <v/>
      </c>
    </row>
    <row r="100" spans="1:10" ht="11" customHeight="1">
      <c r="A100" s="104"/>
      <c r="B100" s="105">
        <f>_xlfn.XLOOKUP(A100,BD_Prestation!A:A,BD_Prestation!B:B)</f>
        <v>0</v>
      </c>
      <c r="C100" s="122"/>
      <c r="D100" s="134" t="str" cm="1">
        <f t="array" aca="1" ref="D100" ca="1">IFERROR(MIN(_xlfn._xlws.FILTER($C$2:$C$99,($A$2:$A$99=A100)*($C$2:$C$99&gt;C100)*($C$2:$C$99&lt;&gt;""),""))-1,"")</f>
        <v/>
      </c>
      <c r="E100" s="115"/>
      <c r="H100" s="4">
        <f>_xlfn.XLOOKUP(G100,BD_Prestation!E:E,BD_Prestation!F:F)</f>
        <v>0</v>
      </c>
      <c r="J100" s="134" t="str" cm="1">
        <f t="array" ref="J100">IFERROR(MIN(_xlfn._xlws.FILTER($I$2:$I$99,($G$2:$G$99=G100)*($I$2:$I$99&gt;I100)*($I$2:$I$99&lt;&gt;""),""))-1,"")</f>
        <v/>
      </c>
    </row>
    <row r="101" spans="1:10" ht="11" customHeight="1">
      <c r="A101" s="102"/>
      <c r="B101" s="103">
        <f>_xlfn.XLOOKUP(A101,BD_Prestation!A:A,BD_Prestation!B:B)</f>
        <v>0</v>
      </c>
      <c r="C101" s="122"/>
      <c r="D101" s="134" t="str" cm="1">
        <f t="array" aca="1" ref="D101" ca="1">IFERROR(MIN(_xlfn._xlws.FILTER($C$2:$C$99,($A$2:$A$99=A101)*($C$2:$C$99&gt;C101)*($C$2:$C$99&lt;&gt;""),""))-1,"")</f>
        <v/>
      </c>
      <c r="E101" s="116"/>
      <c r="H101" s="4">
        <f>_xlfn.XLOOKUP(G101,BD_Prestation!E:E,BD_Prestation!F:F)</f>
        <v>0</v>
      </c>
      <c r="J101" s="134" t="str" cm="1">
        <f t="array" ref="J101">IFERROR(MIN(_xlfn._xlws.FILTER($I$2:$I$99,($G$2:$G$99=G101)*($I$2:$I$99&gt;I101)*($I$2:$I$99&lt;&gt;""),""))-1,"")</f>
        <v/>
      </c>
    </row>
    <row r="102" spans="1:10" ht="11" customHeight="1">
      <c r="A102" s="104"/>
      <c r="B102" s="105">
        <f>_xlfn.XLOOKUP(A102,BD_Prestation!A:A,BD_Prestation!B:B)</f>
        <v>0</v>
      </c>
      <c r="C102" s="122"/>
      <c r="D102" s="134" t="str" cm="1">
        <f t="array" aca="1" ref="D102" ca="1">IFERROR(MIN(_xlfn._xlws.FILTER($C$2:$C$99,($A$2:$A$99=A102)*($C$2:$C$99&gt;C102)*($C$2:$C$99&lt;&gt;""),""))-1,"")</f>
        <v/>
      </c>
      <c r="E102" s="115"/>
      <c r="H102" s="4">
        <f>_xlfn.XLOOKUP(G102,BD_Prestation!E:E,BD_Prestation!F:F)</f>
        <v>0</v>
      </c>
      <c r="J102" s="134" t="str" cm="1">
        <f t="array" ref="J102">IFERROR(MIN(_xlfn._xlws.FILTER($I$2:$I$99,($G$2:$G$99=G102)*($I$2:$I$99&gt;I102)*($I$2:$I$99&lt;&gt;""),""))-1,"")</f>
        <v/>
      </c>
    </row>
    <row r="103" spans="1:10" ht="11" customHeight="1">
      <c r="A103" s="102"/>
      <c r="B103" s="103">
        <f>_xlfn.XLOOKUP(A103,BD_Prestation!A:A,BD_Prestation!B:B)</f>
        <v>0</v>
      </c>
      <c r="C103" s="122"/>
      <c r="D103" s="134" t="str" cm="1">
        <f t="array" aca="1" ref="D103" ca="1">IFERROR(MIN(_xlfn._xlws.FILTER($C$2:$C$99,($A$2:$A$99=A103)*($C$2:$C$99&gt;C103)*($C$2:$C$99&lt;&gt;""),""))-1,"")</f>
        <v/>
      </c>
      <c r="E103" s="116"/>
      <c r="H103" s="4">
        <f>_xlfn.XLOOKUP(G103,BD_Prestation!E:E,BD_Prestation!F:F)</f>
        <v>0</v>
      </c>
      <c r="J103" s="134" t="str" cm="1">
        <f t="array" ref="J103">IFERROR(MIN(_xlfn._xlws.FILTER($I$2:$I$99,($G$2:$G$99=G103)*($I$2:$I$99&gt;I103)*($I$2:$I$99&lt;&gt;""),""))-1,"")</f>
        <v/>
      </c>
    </row>
    <row r="104" spans="1:10" ht="11" customHeight="1">
      <c r="A104" s="104"/>
      <c r="B104" s="105">
        <f>_xlfn.XLOOKUP(A104,BD_Prestation!A:A,BD_Prestation!B:B)</f>
        <v>0</v>
      </c>
      <c r="C104" s="122"/>
      <c r="D104" s="134" t="str" cm="1">
        <f t="array" aca="1" ref="D104" ca="1">IFERROR(MIN(_xlfn._xlws.FILTER($C$2:$C$99,($A$2:$A$99=A104)*($C$2:$C$99&gt;C104)*($C$2:$C$99&lt;&gt;""),""))-1,"")</f>
        <v/>
      </c>
      <c r="E104" s="115"/>
      <c r="H104" s="4">
        <f>_xlfn.XLOOKUP(G104,BD_Prestation!E:E,BD_Prestation!F:F)</f>
        <v>0</v>
      </c>
      <c r="J104" s="134" t="str" cm="1">
        <f t="array" ref="J104">IFERROR(MIN(_xlfn._xlws.FILTER($I$2:$I$99,($G$2:$G$99=G104)*($I$2:$I$99&gt;I104)*($I$2:$I$99&lt;&gt;""),""))-1,"")</f>
        <v/>
      </c>
    </row>
    <row r="105" spans="1:10" ht="11" customHeight="1">
      <c r="A105" s="102"/>
      <c r="B105" s="103">
        <f>_xlfn.XLOOKUP(A105,BD_Prestation!A:A,BD_Prestation!B:B)</f>
        <v>0</v>
      </c>
      <c r="C105" s="122"/>
      <c r="D105" s="134" t="str" cm="1">
        <f t="array" aca="1" ref="D105" ca="1">IFERROR(MIN(_xlfn._xlws.FILTER($C$2:$C$99,($A$2:$A$99=A105)*($C$2:$C$99&gt;C105)*($C$2:$C$99&lt;&gt;""),""))-1,"")</f>
        <v/>
      </c>
      <c r="E105" s="116"/>
      <c r="H105" s="4">
        <f>_xlfn.XLOOKUP(G105,BD_Prestation!E:E,BD_Prestation!F:F)</f>
        <v>0</v>
      </c>
      <c r="J105" s="134" t="str" cm="1">
        <f t="array" ref="J105">IFERROR(MIN(_xlfn._xlws.FILTER($I$2:$I$99,($G$2:$G$99=G105)*($I$2:$I$99&gt;I105)*($I$2:$I$99&lt;&gt;""),""))-1,"")</f>
        <v/>
      </c>
    </row>
    <row r="106" spans="1:10" ht="11" customHeight="1">
      <c r="A106" s="104"/>
      <c r="B106" s="105">
        <f>_xlfn.XLOOKUP(A106,BD_Prestation!A:A,BD_Prestation!B:B)</f>
        <v>0</v>
      </c>
      <c r="C106" s="122"/>
      <c r="D106" s="134" t="str" cm="1">
        <f t="array" aca="1" ref="D106" ca="1">IFERROR(MIN(_xlfn._xlws.FILTER($C$2:$C$99,($A$2:$A$99=A106)*($C$2:$C$99&gt;C106)*($C$2:$C$99&lt;&gt;""),""))-1,"")</f>
        <v/>
      </c>
      <c r="E106" s="115"/>
      <c r="H106" s="4">
        <f>_xlfn.XLOOKUP(G106,BD_Prestation!E:E,BD_Prestation!F:F)</f>
        <v>0</v>
      </c>
      <c r="J106" s="134" t="str" cm="1">
        <f t="array" ref="J106">IFERROR(MIN(_xlfn._xlws.FILTER($I$2:$I$99,($G$2:$G$99=G106)*($I$2:$I$99&gt;I106)*($I$2:$I$99&lt;&gt;""),""))-1,"")</f>
        <v/>
      </c>
    </row>
    <row r="107" spans="1:10" ht="11" customHeight="1">
      <c r="A107" s="102"/>
      <c r="B107" s="103">
        <f>_xlfn.XLOOKUP(A107,BD_Prestation!A:A,BD_Prestation!B:B)</f>
        <v>0</v>
      </c>
      <c r="C107" s="122"/>
      <c r="D107" s="134" t="str" cm="1">
        <f t="array" aca="1" ref="D107" ca="1">IFERROR(MIN(_xlfn._xlws.FILTER($C$2:$C$99,($A$2:$A$99=A107)*($C$2:$C$99&gt;C107)*($C$2:$C$99&lt;&gt;""),""))-1,"")</f>
        <v/>
      </c>
      <c r="E107" s="116"/>
      <c r="H107" s="4">
        <f>_xlfn.XLOOKUP(G107,BD_Prestation!E:E,BD_Prestation!F:F)</f>
        <v>0</v>
      </c>
      <c r="J107" s="134" t="str" cm="1">
        <f t="array" ref="J107">IFERROR(MIN(_xlfn._xlws.FILTER($I$2:$I$99,($G$2:$G$99=G107)*($I$2:$I$99&gt;I107)*($I$2:$I$99&lt;&gt;""),""))-1,"")</f>
        <v/>
      </c>
    </row>
    <row r="108" spans="1:10" ht="11" customHeight="1">
      <c r="A108" s="104"/>
      <c r="B108" s="105">
        <f>_xlfn.XLOOKUP(A108,BD_Prestation!A:A,BD_Prestation!B:B)</f>
        <v>0</v>
      </c>
      <c r="C108" s="122"/>
      <c r="D108" s="134" t="str" cm="1">
        <f t="array" aca="1" ref="D108" ca="1">IFERROR(MIN(_xlfn._xlws.FILTER($C$2:$C$99,($A$2:$A$99=A108)*($C$2:$C$99&gt;C108)*($C$2:$C$99&lt;&gt;""),""))-1,"")</f>
        <v/>
      </c>
      <c r="E108" s="115"/>
      <c r="H108" s="4">
        <f>_xlfn.XLOOKUP(G108,BD_Prestation!E:E,BD_Prestation!F:F)</f>
        <v>0</v>
      </c>
      <c r="J108" s="134" t="str" cm="1">
        <f t="array" ref="J108">IFERROR(MIN(_xlfn._xlws.FILTER($I$2:$I$99,($G$2:$G$99=G108)*($I$2:$I$99&gt;I108)*($I$2:$I$99&lt;&gt;""),""))-1,"")</f>
        <v/>
      </c>
    </row>
    <row r="109" spans="1:10" ht="11" customHeight="1">
      <c r="A109" s="102"/>
      <c r="B109" s="103">
        <f>_xlfn.XLOOKUP(A109,BD_Prestation!A:A,BD_Prestation!B:B)</f>
        <v>0</v>
      </c>
      <c r="C109" s="122"/>
      <c r="D109" s="134" t="str" cm="1">
        <f t="array" aca="1" ref="D109" ca="1">IFERROR(MIN(_xlfn._xlws.FILTER($C$2:$C$99,($A$2:$A$99=A109)*($C$2:$C$99&gt;C109)*($C$2:$C$99&lt;&gt;""),""))-1,"")</f>
        <v/>
      </c>
      <c r="E109" s="116"/>
      <c r="H109" s="4">
        <f>_xlfn.XLOOKUP(G109,BD_Prestation!E:E,BD_Prestation!F:F)</f>
        <v>0</v>
      </c>
      <c r="J109" s="134" t="str" cm="1">
        <f t="array" ref="J109">IFERROR(MIN(_xlfn._xlws.FILTER($I$2:$I$99,($G$2:$G$99=G109)*($I$2:$I$99&gt;I109)*($I$2:$I$99&lt;&gt;""),""))-1,"")</f>
        <v/>
      </c>
    </row>
    <row r="110" spans="1:10" ht="11" customHeight="1">
      <c r="A110" s="104"/>
      <c r="B110" s="105">
        <f>_xlfn.XLOOKUP(A110,BD_Prestation!A:A,BD_Prestation!B:B)</f>
        <v>0</v>
      </c>
      <c r="C110" s="122"/>
      <c r="D110" s="134" t="str" cm="1">
        <f t="array" aca="1" ref="D110" ca="1">IFERROR(MIN(_xlfn._xlws.FILTER($C$2:$C$99,($A$2:$A$99=A110)*($C$2:$C$99&gt;C110)*($C$2:$C$99&lt;&gt;""),""))-1,"")</f>
        <v/>
      </c>
      <c r="E110" s="115"/>
      <c r="H110" s="4">
        <f>_xlfn.XLOOKUP(G110,BD_Prestation!E:E,BD_Prestation!F:F)</f>
        <v>0</v>
      </c>
      <c r="J110" s="134" t="str" cm="1">
        <f t="array" ref="J110">IFERROR(MIN(_xlfn._xlws.FILTER($I$2:$I$99,($G$2:$G$99=G110)*($I$2:$I$99&gt;I110)*($I$2:$I$99&lt;&gt;""),""))-1,"")</f>
        <v/>
      </c>
    </row>
    <row r="111" spans="1:10" ht="11" customHeight="1">
      <c r="A111" s="102"/>
      <c r="B111" s="103">
        <f>_xlfn.XLOOKUP(A111,BD_Prestation!A:A,BD_Prestation!B:B)</f>
        <v>0</v>
      </c>
      <c r="C111" s="122"/>
      <c r="D111" s="134" t="str" cm="1">
        <f t="array" aca="1" ref="D111" ca="1">IFERROR(MIN(_xlfn._xlws.FILTER($C$2:$C$99,($A$2:$A$99=A111)*($C$2:$C$99&gt;C111)*($C$2:$C$99&lt;&gt;""),""))-1,"")</f>
        <v/>
      </c>
      <c r="E111" s="116"/>
      <c r="H111" s="4">
        <f>_xlfn.XLOOKUP(G111,BD_Prestation!E:E,BD_Prestation!F:F)</f>
        <v>0</v>
      </c>
      <c r="J111" s="134" t="str" cm="1">
        <f t="array" ref="J111">IFERROR(MIN(_xlfn._xlws.FILTER($I$2:$I$99,($G$2:$G$99=G111)*($I$2:$I$99&gt;I111)*($I$2:$I$99&lt;&gt;""),""))-1,"")</f>
        <v/>
      </c>
    </row>
    <row r="112" spans="1:10" ht="11" customHeight="1">
      <c r="A112" s="104"/>
      <c r="B112" s="105">
        <f>_xlfn.XLOOKUP(A112,BD_Prestation!A:A,BD_Prestation!B:B)</f>
        <v>0</v>
      </c>
      <c r="C112" s="122"/>
      <c r="D112" s="134" t="str" cm="1">
        <f t="array" aca="1" ref="D112" ca="1">IFERROR(MIN(_xlfn._xlws.FILTER($C$2:$C$99,($A$2:$A$99=A112)*($C$2:$C$99&gt;C112)*($C$2:$C$99&lt;&gt;""),""))-1,"")</f>
        <v/>
      </c>
      <c r="E112" s="115"/>
      <c r="H112" s="4">
        <f>_xlfn.XLOOKUP(G112,BD_Prestation!E:E,BD_Prestation!F:F)</f>
        <v>0</v>
      </c>
      <c r="J112" s="134" t="str" cm="1">
        <f t="array" ref="J112">IFERROR(MIN(_xlfn._xlws.FILTER($I$2:$I$99,($G$2:$G$99=G112)*($I$2:$I$99&gt;I112)*($I$2:$I$99&lt;&gt;""),""))-1,"")</f>
        <v/>
      </c>
    </row>
    <row r="113" spans="1:10" ht="11" customHeight="1">
      <c r="A113" s="102"/>
      <c r="B113" s="103">
        <f>_xlfn.XLOOKUP(A113,BD_Prestation!A:A,BD_Prestation!B:B)</f>
        <v>0</v>
      </c>
      <c r="C113" s="122"/>
      <c r="D113" s="134" t="str" cm="1">
        <f t="array" aca="1" ref="D113" ca="1">IFERROR(MIN(_xlfn._xlws.FILTER($C$2:$C$99,($A$2:$A$99=A113)*($C$2:$C$99&gt;C113)*($C$2:$C$99&lt;&gt;""),""))-1,"")</f>
        <v/>
      </c>
      <c r="E113" s="116"/>
      <c r="H113" s="4">
        <f>_xlfn.XLOOKUP(G113,BD_Prestation!E:E,BD_Prestation!F:F)</f>
        <v>0</v>
      </c>
      <c r="J113" s="134" t="str" cm="1">
        <f t="array" ref="J113">IFERROR(MIN(_xlfn._xlws.FILTER($I$2:$I$99,($G$2:$G$99=G113)*($I$2:$I$99&gt;I113)*($I$2:$I$99&lt;&gt;""),""))-1,"")</f>
        <v/>
      </c>
    </row>
    <row r="114" spans="1:10" ht="11" customHeight="1">
      <c r="A114" s="104"/>
      <c r="B114" s="105">
        <f>_xlfn.XLOOKUP(A114,BD_Prestation!A:A,BD_Prestation!B:B)</f>
        <v>0</v>
      </c>
      <c r="C114" s="122"/>
      <c r="D114" s="134" t="str" cm="1">
        <f t="array" aca="1" ref="D114" ca="1">IFERROR(MIN(_xlfn._xlws.FILTER($C$2:$C$99,($A$2:$A$99=A114)*($C$2:$C$99&gt;C114)*($C$2:$C$99&lt;&gt;""),""))-1,"")</f>
        <v/>
      </c>
      <c r="E114" s="115"/>
      <c r="H114" s="4">
        <f>_xlfn.XLOOKUP(G114,BD_Prestation!E:E,BD_Prestation!F:F)</f>
        <v>0</v>
      </c>
      <c r="J114" s="134" t="str" cm="1">
        <f t="array" ref="J114">IFERROR(MIN(_xlfn._xlws.FILTER($I$2:$I$99,($G$2:$G$99=G114)*($I$2:$I$99&gt;I114)*($I$2:$I$99&lt;&gt;""),""))-1,"")</f>
        <v/>
      </c>
    </row>
    <row r="115" spans="1:10" ht="11" customHeight="1">
      <c r="A115" s="102"/>
      <c r="B115" s="103">
        <f>_xlfn.XLOOKUP(A115,BD_Prestation!A:A,BD_Prestation!B:B)</f>
        <v>0</v>
      </c>
      <c r="C115" s="122"/>
      <c r="D115" s="134" t="str" cm="1">
        <f t="array" aca="1" ref="D115" ca="1">IFERROR(MIN(_xlfn._xlws.FILTER($C$2:$C$99,($A$2:$A$99=A115)*($C$2:$C$99&gt;C115)*($C$2:$C$99&lt;&gt;""),""))-1,"")</f>
        <v/>
      </c>
      <c r="E115" s="116"/>
      <c r="H115" s="4">
        <f>_xlfn.XLOOKUP(G115,BD_Prestation!E:E,BD_Prestation!F:F)</f>
        <v>0</v>
      </c>
      <c r="J115" s="134" t="str" cm="1">
        <f t="array" ref="J115">IFERROR(MIN(_xlfn._xlws.FILTER($I$2:$I$99,($G$2:$G$99=G115)*($I$2:$I$99&gt;I115)*($I$2:$I$99&lt;&gt;""),""))-1,"")</f>
        <v/>
      </c>
    </row>
    <row r="116" spans="1:10" ht="11" customHeight="1">
      <c r="A116" s="104"/>
      <c r="B116" s="105">
        <f>_xlfn.XLOOKUP(A116,BD_Prestation!A:A,BD_Prestation!B:B)</f>
        <v>0</v>
      </c>
      <c r="C116" s="122"/>
      <c r="D116" s="134" t="str" cm="1">
        <f t="array" aca="1" ref="D116" ca="1">IFERROR(MIN(_xlfn._xlws.FILTER($C$2:$C$99,($A$2:$A$99=A116)*($C$2:$C$99&gt;C116)*($C$2:$C$99&lt;&gt;""),""))-1,"")</f>
        <v/>
      </c>
      <c r="E116" s="115"/>
      <c r="H116" s="4">
        <f>_xlfn.XLOOKUP(G116,BD_Prestation!E:E,BD_Prestation!F:F)</f>
        <v>0</v>
      </c>
      <c r="J116" s="134" t="str" cm="1">
        <f t="array" ref="J116">IFERROR(MIN(_xlfn._xlws.FILTER($I$2:$I$99,($G$2:$G$99=G116)*($I$2:$I$99&gt;I116)*($I$2:$I$99&lt;&gt;""),""))-1,"")</f>
        <v/>
      </c>
    </row>
    <row r="117" spans="1:10" ht="11" customHeight="1">
      <c r="A117" s="102"/>
      <c r="B117" s="103">
        <f>_xlfn.XLOOKUP(A117,BD_Prestation!A:A,BD_Prestation!B:B)</f>
        <v>0</v>
      </c>
      <c r="C117" s="122"/>
      <c r="D117" s="134" t="str" cm="1">
        <f t="array" aca="1" ref="D117" ca="1">IFERROR(MIN(_xlfn._xlws.FILTER($C$2:$C$99,($A$2:$A$99=A117)*($C$2:$C$99&gt;C117)*($C$2:$C$99&lt;&gt;""),""))-1,"")</f>
        <v/>
      </c>
      <c r="E117" s="116"/>
      <c r="H117" s="4">
        <f>_xlfn.XLOOKUP(G117,BD_Prestation!E:E,BD_Prestation!F:F)</f>
        <v>0</v>
      </c>
      <c r="J117" s="134" t="str" cm="1">
        <f t="array" ref="J117">IFERROR(MIN(_xlfn._xlws.FILTER($I$2:$I$99,($G$2:$G$99=G117)*($I$2:$I$99&gt;I117)*($I$2:$I$99&lt;&gt;""),""))-1,"")</f>
        <v/>
      </c>
    </row>
    <row r="118" spans="1:10" ht="11" customHeight="1">
      <c r="A118" s="104"/>
      <c r="B118" s="105">
        <f>_xlfn.XLOOKUP(A118,BD_Prestation!A:A,BD_Prestation!B:B)</f>
        <v>0</v>
      </c>
      <c r="C118" s="122"/>
      <c r="D118" s="134" t="str" cm="1">
        <f t="array" aca="1" ref="D118" ca="1">IFERROR(MIN(_xlfn._xlws.FILTER($C$2:$C$99,($A$2:$A$99=A118)*($C$2:$C$99&gt;C118)*($C$2:$C$99&lt;&gt;""),""))-1,"")</f>
        <v/>
      </c>
      <c r="E118" s="115"/>
      <c r="H118" s="4">
        <f>_xlfn.XLOOKUP(G118,BD_Prestation!E:E,BD_Prestation!F:F)</f>
        <v>0</v>
      </c>
      <c r="J118" s="134" t="str" cm="1">
        <f t="array" ref="J118">IFERROR(MIN(_xlfn._xlws.FILTER($I$2:$I$99,($G$2:$G$99=G118)*($I$2:$I$99&gt;I118)*($I$2:$I$99&lt;&gt;""),""))-1,"")</f>
        <v/>
      </c>
    </row>
    <row r="119" spans="1:10" ht="11" customHeight="1">
      <c r="A119" s="102"/>
      <c r="B119" s="103">
        <f>_xlfn.XLOOKUP(A119,BD_Prestation!A:A,BD_Prestation!B:B)</f>
        <v>0</v>
      </c>
      <c r="C119" s="122"/>
      <c r="D119" s="134" t="str" cm="1">
        <f t="array" aca="1" ref="D119" ca="1">IFERROR(MIN(_xlfn._xlws.FILTER($C$2:$C$99,($A$2:$A$99=A119)*($C$2:$C$99&gt;C119)*($C$2:$C$99&lt;&gt;""),""))-1,"")</f>
        <v/>
      </c>
      <c r="E119" s="116"/>
      <c r="H119" s="4">
        <f>_xlfn.XLOOKUP(G119,BD_Prestation!E:E,BD_Prestation!F:F)</f>
        <v>0</v>
      </c>
      <c r="J119" s="134" t="str" cm="1">
        <f t="array" ref="J119">IFERROR(MIN(_xlfn._xlws.FILTER($I$2:$I$99,($G$2:$G$99=G119)*($I$2:$I$99&gt;I119)*($I$2:$I$99&lt;&gt;""),""))-1,"")</f>
        <v/>
      </c>
    </row>
    <row r="120" spans="1:10" ht="11" customHeight="1">
      <c r="A120" s="104"/>
      <c r="B120" s="105">
        <f>_xlfn.XLOOKUP(A120,BD_Prestation!A:A,BD_Prestation!B:B)</f>
        <v>0</v>
      </c>
      <c r="C120" s="122"/>
      <c r="D120" s="134" t="str" cm="1">
        <f t="array" aca="1" ref="D120" ca="1">IFERROR(MIN(_xlfn._xlws.FILTER($C$2:$C$99,($A$2:$A$99=A120)*($C$2:$C$99&gt;C120)*($C$2:$C$99&lt;&gt;""),""))-1,"")</f>
        <v/>
      </c>
      <c r="E120" s="115"/>
      <c r="H120" s="4">
        <f>_xlfn.XLOOKUP(G120,BD_Prestation!E:E,BD_Prestation!F:F)</f>
        <v>0</v>
      </c>
      <c r="J120" s="134" t="str" cm="1">
        <f t="array" ref="J120">IFERROR(MIN(_xlfn._xlws.FILTER($I$2:$I$99,($G$2:$G$99=G120)*($I$2:$I$99&gt;I120)*($I$2:$I$99&lt;&gt;""),""))-1,"")</f>
        <v/>
      </c>
    </row>
    <row r="121" spans="1:10" ht="11" customHeight="1">
      <c r="A121" s="102"/>
      <c r="B121" s="103">
        <f>_xlfn.XLOOKUP(A121,BD_Prestation!A:A,BD_Prestation!B:B)</f>
        <v>0</v>
      </c>
      <c r="C121" s="122"/>
      <c r="D121" s="134" t="str" cm="1">
        <f t="array" aca="1" ref="D121" ca="1">IFERROR(MIN(_xlfn._xlws.FILTER($C$2:$C$99,($A$2:$A$99=A121)*($C$2:$C$99&gt;C121)*($C$2:$C$99&lt;&gt;""),""))-1,"")</f>
        <v/>
      </c>
      <c r="E121" s="116"/>
      <c r="H121" s="4">
        <f>_xlfn.XLOOKUP(G121,BD_Prestation!E:E,BD_Prestation!F:F)</f>
        <v>0</v>
      </c>
      <c r="J121" s="134" t="str" cm="1">
        <f t="array" ref="J121">IFERROR(MIN(_xlfn._xlws.FILTER($I$2:$I$99,($G$2:$G$99=G121)*($I$2:$I$99&gt;I121)*($I$2:$I$99&lt;&gt;""),""))-1,"")</f>
        <v/>
      </c>
    </row>
    <row r="122" spans="1:10" ht="11" customHeight="1">
      <c r="A122" s="104"/>
      <c r="B122" s="105">
        <f>_xlfn.XLOOKUP(A122,BD_Prestation!A:A,BD_Prestation!B:B)</f>
        <v>0</v>
      </c>
      <c r="C122" s="122"/>
      <c r="D122" s="134" t="str" cm="1">
        <f t="array" aca="1" ref="D122" ca="1">IFERROR(MIN(_xlfn._xlws.FILTER($C$2:$C$99,($A$2:$A$99=A122)*($C$2:$C$99&gt;C122)*($C$2:$C$99&lt;&gt;""),""))-1,"")</f>
        <v/>
      </c>
      <c r="E122" s="115"/>
      <c r="H122" s="4">
        <f>_xlfn.XLOOKUP(G122,BD_Prestation!E:E,BD_Prestation!F:F)</f>
        <v>0</v>
      </c>
      <c r="J122" s="134" t="str" cm="1">
        <f t="array" ref="J122">IFERROR(MIN(_xlfn._xlws.FILTER($I$2:$I$99,($G$2:$G$99=G122)*($I$2:$I$99&gt;I122)*($I$2:$I$99&lt;&gt;""),""))-1,"")</f>
        <v/>
      </c>
    </row>
    <row r="123" spans="1:10" ht="11" customHeight="1">
      <c r="A123" s="102"/>
      <c r="B123" s="103">
        <f>_xlfn.XLOOKUP(A123,BD_Prestation!A:A,BD_Prestation!B:B)</f>
        <v>0</v>
      </c>
      <c r="C123" s="122"/>
      <c r="D123" s="134" t="str" cm="1">
        <f t="array" aca="1" ref="D123" ca="1">IFERROR(MIN(_xlfn._xlws.FILTER($C$2:$C$99,($A$2:$A$99=A123)*($C$2:$C$99&gt;C123)*($C$2:$C$99&lt;&gt;""),""))-1,"")</f>
        <v/>
      </c>
      <c r="E123" s="116"/>
      <c r="H123" s="4">
        <f>_xlfn.XLOOKUP(G123,BD_Prestation!E:E,BD_Prestation!F:F)</f>
        <v>0</v>
      </c>
      <c r="J123" s="134" t="str" cm="1">
        <f t="array" ref="J123">IFERROR(MIN(_xlfn._xlws.FILTER($I$2:$I$99,($G$2:$G$99=G123)*($I$2:$I$99&gt;I123)*($I$2:$I$99&lt;&gt;""),""))-1,"")</f>
        <v/>
      </c>
    </row>
    <row r="124" spans="1:10" ht="11" customHeight="1">
      <c r="A124" s="104"/>
      <c r="B124" s="105">
        <f>_xlfn.XLOOKUP(A124,BD_Prestation!A:A,BD_Prestation!B:B)</f>
        <v>0</v>
      </c>
      <c r="C124" s="122"/>
      <c r="D124" s="134" t="str" cm="1">
        <f t="array" aca="1" ref="D124" ca="1">IFERROR(MIN(_xlfn._xlws.FILTER($C$2:$C$99,($A$2:$A$99=A124)*($C$2:$C$99&gt;C124)*($C$2:$C$99&lt;&gt;""),""))-1,"")</f>
        <v/>
      </c>
      <c r="E124" s="115"/>
      <c r="H124" s="4">
        <f>_xlfn.XLOOKUP(G124,BD_Prestation!E:E,BD_Prestation!F:F)</f>
        <v>0</v>
      </c>
      <c r="J124" s="134" t="str" cm="1">
        <f t="array" ref="J124">IFERROR(MIN(_xlfn._xlws.FILTER($I$2:$I$99,($G$2:$G$99=G124)*($I$2:$I$99&gt;I124)*($I$2:$I$99&lt;&gt;""),""))-1,"")</f>
        <v/>
      </c>
    </row>
    <row r="125" spans="1:10" ht="11" customHeight="1">
      <c r="A125" s="102"/>
      <c r="B125" s="103">
        <f>_xlfn.XLOOKUP(A125,BD_Prestation!A:A,BD_Prestation!B:B)</f>
        <v>0</v>
      </c>
      <c r="C125" s="122"/>
      <c r="D125" s="134" t="str" cm="1">
        <f t="array" aca="1" ref="D125" ca="1">IFERROR(MIN(_xlfn._xlws.FILTER($C$2:$C$99,($A$2:$A$99=A125)*($C$2:$C$99&gt;C125)*($C$2:$C$99&lt;&gt;""),""))-1,"")</f>
        <v/>
      </c>
      <c r="E125" s="116"/>
      <c r="H125" s="4">
        <f>_xlfn.XLOOKUP(G125,BD_Prestation!E:E,BD_Prestation!F:F)</f>
        <v>0</v>
      </c>
      <c r="J125" s="134" t="str" cm="1">
        <f t="array" ref="J125">IFERROR(MIN(_xlfn._xlws.FILTER($I$2:$I$99,($G$2:$G$99=G125)*($I$2:$I$99&gt;I125)*($I$2:$I$99&lt;&gt;""),""))-1,"")</f>
        <v/>
      </c>
    </row>
    <row r="126" spans="1:10" ht="11" customHeight="1">
      <c r="A126" s="104"/>
      <c r="B126" s="105">
        <f>_xlfn.XLOOKUP(A126,BD_Prestation!A:A,BD_Prestation!B:B)</f>
        <v>0</v>
      </c>
      <c r="C126" s="122"/>
      <c r="D126" s="134" t="str" cm="1">
        <f t="array" aca="1" ref="D126" ca="1">IFERROR(MIN(_xlfn._xlws.FILTER($C$2:$C$99,($A$2:$A$99=A126)*($C$2:$C$99&gt;C126)*($C$2:$C$99&lt;&gt;""),""))-1,"")</f>
        <v/>
      </c>
      <c r="E126" s="115"/>
      <c r="H126" s="4">
        <f>_xlfn.XLOOKUP(G126,BD_Prestation!E:E,BD_Prestation!F:F)</f>
        <v>0</v>
      </c>
      <c r="J126" s="134" t="str" cm="1">
        <f t="array" ref="J126">IFERROR(MIN(_xlfn._xlws.FILTER($I$2:$I$99,($G$2:$G$99=G126)*($I$2:$I$99&gt;I126)*($I$2:$I$99&lt;&gt;""),""))-1,"")</f>
        <v/>
      </c>
    </row>
    <row r="127" spans="1:10" ht="11" customHeight="1">
      <c r="A127" s="102"/>
      <c r="B127" s="103">
        <f>_xlfn.XLOOKUP(A127,BD_Prestation!A:A,BD_Prestation!B:B)</f>
        <v>0</v>
      </c>
      <c r="C127" s="122"/>
      <c r="D127" s="134" t="str" cm="1">
        <f t="array" aca="1" ref="D127" ca="1">IFERROR(MIN(_xlfn._xlws.FILTER($C$2:$C$99,($A$2:$A$99=A127)*($C$2:$C$99&gt;C127)*($C$2:$C$99&lt;&gt;""),""))-1,"")</f>
        <v/>
      </c>
      <c r="E127" s="116"/>
      <c r="H127" s="4">
        <f>_xlfn.XLOOKUP(G127,BD_Prestation!E:E,BD_Prestation!F:F)</f>
        <v>0</v>
      </c>
      <c r="J127" s="134" t="str" cm="1">
        <f t="array" ref="J127">IFERROR(MIN(_xlfn._xlws.FILTER($I$2:$I$99,($G$2:$G$99=G127)*($I$2:$I$99&gt;I127)*($I$2:$I$99&lt;&gt;""),""))-1,"")</f>
        <v/>
      </c>
    </row>
    <row r="128" spans="1:10" ht="11" customHeight="1">
      <c r="A128" s="104"/>
      <c r="B128" s="105">
        <f>_xlfn.XLOOKUP(A128,BD_Prestation!A:A,BD_Prestation!B:B)</f>
        <v>0</v>
      </c>
      <c r="C128" s="122"/>
      <c r="D128" s="134" t="str" cm="1">
        <f t="array" aca="1" ref="D128" ca="1">IFERROR(MIN(_xlfn._xlws.FILTER($C$2:$C$99,($A$2:$A$99=A128)*($C$2:$C$99&gt;C128)*($C$2:$C$99&lt;&gt;""),""))-1,"")</f>
        <v/>
      </c>
      <c r="E128" s="115"/>
      <c r="H128" s="4">
        <f>_xlfn.XLOOKUP(G128,BD_Prestation!E:E,BD_Prestation!F:F)</f>
        <v>0</v>
      </c>
      <c r="J128" s="134" t="str" cm="1">
        <f t="array" ref="J128">IFERROR(MIN(_xlfn._xlws.FILTER($I$2:$I$99,($G$2:$G$99=G128)*($I$2:$I$99&gt;I128)*($I$2:$I$99&lt;&gt;""),""))-1,"")</f>
        <v/>
      </c>
    </row>
    <row r="129" spans="1:10" ht="11" customHeight="1">
      <c r="A129" s="102"/>
      <c r="B129" s="103">
        <f>_xlfn.XLOOKUP(A129,BD_Prestation!A:A,BD_Prestation!B:B)</f>
        <v>0</v>
      </c>
      <c r="C129" s="122"/>
      <c r="D129" s="134" t="str" cm="1">
        <f t="array" aca="1" ref="D129" ca="1">IFERROR(MIN(_xlfn._xlws.FILTER($C$2:$C$99,($A$2:$A$99=A129)*($C$2:$C$99&gt;C129)*($C$2:$C$99&lt;&gt;""),""))-1,"")</f>
        <v/>
      </c>
      <c r="E129" s="116"/>
      <c r="H129" s="4">
        <f>_xlfn.XLOOKUP(G129,BD_Prestation!E:E,BD_Prestation!F:F)</f>
        <v>0</v>
      </c>
      <c r="J129" s="134" t="str" cm="1">
        <f t="array" ref="J129">IFERROR(MIN(_xlfn._xlws.FILTER($I$2:$I$99,($G$2:$G$99=G129)*($I$2:$I$99&gt;I129)*($I$2:$I$99&lt;&gt;""),""))-1,"")</f>
        <v/>
      </c>
    </row>
    <row r="130" spans="1:10" ht="11" customHeight="1">
      <c r="A130" s="104"/>
      <c r="B130" s="105">
        <f>_xlfn.XLOOKUP(A130,BD_Prestation!A:A,BD_Prestation!B:B)</f>
        <v>0</v>
      </c>
      <c r="C130" s="122"/>
      <c r="D130" s="134" t="str" cm="1">
        <f t="array" aca="1" ref="D130" ca="1">IFERROR(MIN(_xlfn._xlws.FILTER($C$2:$C$99,($A$2:$A$99=A130)*($C$2:$C$99&gt;C130)*($C$2:$C$99&lt;&gt;""),""))-1,"")</f>
        <v/>
      </c>
      <c r="E130" s="115"/>
      <c r="H130" s="4">
        <f>_xlfn.XLOOKUP(G130,BD_Prestation!E:E,BD_Prestation!F:F)</f>
        <v>0</v>
      </c>
      <c r="J130" s="134" t="str" cm="1">
        <f t="array" ref="J130">IFERROR(MIN(_xlfn._xlws.FILTER($I$2:$I$99,($G$2:$G$99=G130)*($I$2:$I$99&gt;I130)*($I$2:$I$99&lt;&gt;""),""))-1,"")</f>
        <v/>
      </c>
    </row>
    <row r="131" spans="1:10" ht="11" customHeight="1">
      <c r="A131" s="102"/>
      <c r="B131" s="103">
        <f>_xlfn.XLOOKUP(A131,BD_Prestation!A:A,BD_Prestation!B:B)</f>
        <v>0</v>
      </c>
      <c r="C131" s="122"/>
      <c r="D131" s="134" t="str" cm="1">
        <f t="array" aca="1" ref="D131" ca="1">IFERROR(MIN(_xlfn._xlws.FILTER($C$2:$C$99,($A$2:$A$99=A131)*($C$2:$C$99&gt;C131)*($C$2:$C$99&lt;&gt;""),""))-1,"")</f>
        <v/>
      </c>
      <c r="E131" s="116"/>
      <c r="H131" s="4">
        <f>_xlfn.XLOOKUP(G131,BD_Prestation!E:E,BD_Prestation!F:F)</f>
        <v>0</v>
      </c>
      <c r="J131" s="134" t="str" cm="1">
        <f t="array" ref="J131">IFERROR(MIN(_xlfn._xlws.FILTER($I$2:$I$99,($G$2:$G$99=G131)*($I$2:$I$99&gt;I131)*($I$2:$I$99&lt;&gt;""),""))-1,"")</f>
        <v/>
      </c>
    </row>
    <row r="132" spans="1:10" ht="11" customHeight="1">
      <c r="A132" s="104"/>
      <c r="B132" s="105">
        <f>_xlfn.XLOOKUP(A132,BD_Prestation!A:A,BD_Prestation!B:B)</f>
        <v>0</v>
      </c>
      <c r="C132" s="122"/>
      <c r="D132" s="134" t="str" cm="1">
        <f t="array" aca="1" ref="D132" ca="1">IFERROR(MIN(_xlfn._xlws.FILTER($C$2:$C$99,($A$2:$A$99=A132)*($C$2:$C$99&gt;C132)*($C$2:$C$99&lt;&gt;""),""))-1,"")</f>
        <v/>
      </c>
      <c r="E132" s="115"/>
      <c r="H132" s="4">
        <f>_xlfn.XLOOKUP(G132,BD_Prestation!E:E,BD_Prestation!F:F)</f>
        <v>0</v>
      </c>
      <c r="J132" s="134" t="str" cm="1">
        <f t="array" ref="J132">IFERROR(MIN(_xlfn._xlws.FILTER($I$2:$I$99,($G$2:$G$99=G132)*($I$2:$I$99&gt;I132)*($I$2:$I$99&lt;&gt;""),""))-1,"")</f>
        <v/>
      </c>
    </row>
    <row r="133" spans="1:10" ht="11" customHeight="1">
      <c r="A133" s="102"/>
      <c r="B133" s="103">
        <f>_xlfn.XLOOKUP(A133,BD_Prestation!A:A,BD_Prestation!B:B)</f>
        <v>0</v>
      </c>
      <c r="C133" s="122"/>
      <c r="D133" s="134" t="str" cm="1">
        <f t="array" aca="1" ref="D133" ca="1">IFERROR(MIN(_xlfn._xlws.FILTER($C$2:$C$99,($A$2:$A$99=A133)*($C$2:$C$99&gt;C133)*($C$2:$C$99&lt;&gt;""),""))-1,"")</f>
        <v/>
      </c>
      <c r="E133" s="116"/>
      <c r="H133" s="4">
        <f>_xlfn.XLOOKUP(G133,BD_Prestation!E:E,BD_Prestation!F:F)</f>
        <v>0</v>
      </c>
      <c r="J133" s="134" t="str" cm="1">
        <f t="array" ref="J133">IFERROR(MIN(_xlfn._xlws.FILTER($I$2:$I$99,($G$2:$G$99=G133)*($I$2:$I$99&gt;I133)*($I$2:$I$99&lt;&gt;""),""))-1,"")</f>
        <v/>
      </c>
    </row>
    <row r="134" spans="1:10" ht="11" customHeight="1">
      <c r="A134" s="104"/>
      <c r="B134" s="105">
        <f>_xlfn.XLOOKUP(A134,BD_Prestation!A:A,BD_Prestation!B:B)</f>
        <v>0</v>
      </c>
      <c r="C134" s="122"/>
      <c r="D134" s="134" t="str" cm="1">
        <f t="array" aca="1" ref="D134" ca="1">IFERROR(MIN(_xlfn._xlws.FILTER($C$2:$C$99,($A$2:$A$99=A134)*($C$2:$C$99&gt;C134)*($C$2:$C$99&lt;&gt;""),""))-1,"")</f>
        <v/>
      </c>
      <c r="E134" s="115"/>
      <c r="H134" s="4">
        <f>_xlfn.XLOOKUP(G134,BD_Prestation!E:E,BD_Prestation!F:F)</f>
        <v>0</v>
      </c>
      <c r="J134" s="134" t="str" cm="1">
        <f t="array" ref="J134">IFERROR(MIN(_xlfn._xlws.FILTER($I$2:$I$99,($G$2:$G$99=G134)*($I$2:$I$99&gt;I134)*($I$2:$I$99&lt;&gt;""),""))-1,"")</f>
        <v/>
      </c>
    </row>
    <row r="135" spans="1:10" ht="11" customHeight="1">
      <c r="A135" s="102"/>
      <c r="B135" s="103">
        <f>_xlfn.XLOOKUP(A135,BD_Prestation!A:A,BD_Prestation!B:B)</f>
        <v>0</v>
      </c>
      <c r="C135" s="122"/>
      <c r="D135" s="134" t="str" cm="1">
        <f t="array" aca="1" ref="D135" ca="1">IFERROR(MIN(_xlfn._xlws.FILTER($C$2:$C$99,($A$2:$A$99=A135)*($C$2:$C$99&gt;C135)*($C$2:$C$99&lt;&gt;""),""))-1,"")</f>
        <v/>
      </c>
      <c r="E135" s="116"/>
      <c r="H135" s="4">
        <f>_xlfn.XLOOKUP(G135,BD_Prestation!E:E,BD_Prestation!F:F)</f>
        <v>0</v>
      </c>
      <c r="J135" s="134" t="str" cm="1">
        <f t="array" ref="J135">IFERROR(MIN(_xlfn._xlws.FILTER($I$2:$I$99,($G$2:$G$99=G135)*($I$2:$I$99&gt;I135)*($I$2:$I$99&lt;&gt;""),""))-1,"")</f>
        <v/>
      </c>
    </row>
    <row r="136" spans="1:10" ht="11" customHeight="1">
      <c r="A136" s="104"/>
      <c r="B136" s="105">
        <f>_xlfn.XLOOKUP(A136,BD_Prestation!A:A,BD_Prestation!B:B)</f>
        <v>0</v>
      </c>
      <c r="C136" s="122"/>
      <c r="D136" s="134" t="str" cm="1">
        <f t="array" aca="1" ref="D136" ca="1">IFERROR(MIN(_xlfn._xlws.FILTER($C$2:$C$99,($A$2:$A$99=A136)*($C$2:$C$99&gt;C136)*($C$2:$C$99&lt;&gt;""),""))-1,"")</f>
        <v/>
      </c>
      <c r="E136" s="115"/>
      <c r="H136" s="4">
        <f>_xlfn.XLOOKUP(G136,BD_Prestation!E:E,BD_Prestation!F:F)</f>
        <v>0</v>
      </c>
      <c r="J136" s="134" t="str" cm="1">
        <f t="array" ref="J136">IFERROR(MIN(_xlfn._xlws.FILTER($I$2:$I$99,($G$2:$G$99=G136)*($I$2:$I$99&gt;I136)*($I$2:$I$99&lt;&gt;""),""))-1,"")</f>
        <v/>
      </c>
    </row>
    <row r="137" spans="1:10" ht="11" customHeight="1">
      <c r="A137" s="102"/>
      <c r="B137" s="103">
        <f>_xlfn.XLOOKUP(A137,BD_Prestation!A:A,BD_Prestation!B:B)</f>
        <v>0</v>
      </c>
      <c r="C137" s="122"/>
      <c r="D137" s="134" t="str" cm="1">
        <f t="array" aca="1" ref="D137" ca="1">IFERROR(MIN(_xlfn._xlws.FILTER($C$2:$C$99,($A$2:$A$99=A137)*($C$2:$C$99&gt;C137)*($C$2:$C$99&lt;&gt;""),""))-1,"")</f>
        <v/>
      </c>
      <c r="E137" s="116"/>
      <c r="H137" s="4">
        <f>_xlfn.XLOOKUP(G137,BD_Prestation!E:E,BD_Prestation!F:F)</f>
        <v>0</v>
      </c>
      <c r="J137" s="134" t="str" cm="1">
        <f t="array" ref="J137">IFERROR(MIN(_xlfn._xlws.FILTER($I$2:$I$99,($G$2:$G$99=G137)*($I$2:$I$99&gt;I137)*($I$2:$I$99&lt;&gt;""),""))-1,"")</f>
        <v/>
      </c>
    </row>
    <row r="138" spans="1:10" ht="11" customHeight="1">
      <c r="A138" s="104"/>
      <c r="B138" s="105">
        <f>_xlfn.XLOOKUP(A138,BD_Prestation!A:A,BD_Prestation!B:B)</f>
        <v>0</v>
      </c>
      <c r="C138" s="122"/>
      <c r="D138" s="134" t="str" cm="1">
        <f t="array" aca="1" ref="D138" ca="1">IFERROR(MIN(_xlfn._xlws.FILTER($C$2:$C$99,($A$2:$A$99=A138)*($C$2:$C$99&gt;C138)*($C$2:$C$99&lt;&gt;""),""))-1,"")</f>
        <v/>
      </c>
      <c r="E138" s="115"/>
      <c r="H138" s="4">
        <f>_xlfn.XLOOKUP(G138,BD_Prestation!E:E,BD_Prestation!F:F)</f>
        <v>0</v>
      </c>
      <c r="J138" s="134" t="str" cm="1">
        <f t="array" ref="J138">IFERROR(MIN(_xlfn._xlws.FILTER($I$2:$I$99,($G$2:$G$99=G138)*($I$2:$I$99&gt;I138)*($I$2:$I$99&lt;&gt;""),""))-1,"")</f>
        <v/>
      </c>
    </row>
    <row r="139" spans="1:10" ht="11" customHeight="1">
      <c r="A139" s="102"/>
      <c r="B139" s="103">
        <f>_xlfn.XLOOKUP(A139,BD_Prestation!A:A,BD_Prestation!B:B)</f>
        <v>0</v>
      </c>
      <c r="C139" s="122"/>
      <c r="D139" s="134" t="str" cm="1">
        <f t="array" aca="1" ref="D139" ca="1">IFERROR(MIN(_xlfn._xlws.FILTER($C$2:$C$99,($A$2:$A$99=A139)*($C$2:$C$99&gt;C139)*($C$2:$C$99&lt;&gt;""),""))-1,"")</f>
        <v/>
      </c>
      <c r="E139" s="116"/>
      <c r="H139" s="4">
        <f>_xlfn.XLOOKUP(G139,BD_Prestation!E:E,BD_Prestation!F:F)</f>
        <v>0</v>
      </c>
      <c r="J139" s="134" t="str" cm="1">
        <f t="array" ref="J139">IFERROR(MIN(_xlfn._xlws.FILTER($I$2:$I$99,($G$2:$G$99=G139)*($I$2:$I$99&gt;I139)*($I$2:$I$99&lt;&gt;""),""))-1,"")</f>
        <v/>
      </c>
    </row>
    <row r="140" spans="1:10" ht="11" customHeight="1">
      <c r="A140" s="104"/>
      <c r="B140" s="105">
        <f>_xlfn.XLOOKUP(A140,BD_Prestation!A:A,BD_Prestation!B:B)</f>
        <v>0</v>
      </c>
      <c r="C140" s="122"/>
      <c r="D140" s="134" t="str" cm="1">
        <f t="array" aca="1" ref="D140" ca="1">IFERROR(MIN(_xlfn._xlws.FILTER($C$2:$C$99,($A$2:$A$99=A140)*($C$2:$C$99&gt;C140)*($C$2:$C$99&lt;&gt;""),""))-1,"")</f>
        <v/>
      </c>
      <c r="E140" s="115"/>
      <c r="H140" s="4">
        <f>_xlfn.XLOOKUP(G140,BD_Prestation!E:E,BD_Prestation!F:F)</f>
        <v>0</v>
      </c>
      <c r="J140" s="134" t="str" cm="1">
        <f t="array" ref="J140">IFERROR(MIN(_xlfn._xlws.FILTER($I$2:$I$99,($G$2:$G$99=G140)*($I$2:$I$99&gt;I140)*($I$2:$I$99&lt;&gt;""),""))-1,"")</f>
        <v/>
      </c>
    </row>
    <row r="141" spans="1:10" ht="11" customHeight="1">
      <c r="A141" s="102"/>
      <c r="B141" s="103">
        <f>_xlfn.XLOOKUP(A141,BD_Prestation!A:A,BD_Prestation!B:B)</f>
        <v>0</v>
      </c>
      <c r="C141" s="122"/>
      <c r="D141" s="134" t="str" cm="1">
        <f t="array" aca="1" ref="D141" ca="1">IFERROR(MIN(_xlfn._xlws.FILTER($C$2:$C$99,($A$2:$A$99=A141)*($C$2:$C$99&gt;C141)*($C$2:$C$99&lt;&gt;""),""))-1,"")</f>
        <v/>
      </c>
      <c r="E141" s="116"/>
      <c r="H141" s="4">
        <f>_xlfn.XLOOKUP(G141,BD_Prestation!E:E,BD_Prestation!F:F)</f>
        <v>0</v>
      </c>
      <c r="J141" s="134" t="str" cm="1">
        <f t="array" ref="J141">IFERROR(MIN(_xlfn._xlws.FILTER($I$2:$I$99,($G$2:$G$99=G141)*($I$2:$I$99&gt;I141)*($I$2:$I$99&lt;&gt;""),""))-1,"")</f>
        <v/>
      </c>
    </row>
    <row r="142" spans="1:10" ht="11" customHeight="1">
      <c r="A142" s="104"/>
      <c r="B142" s="105">
        <f>_xlfn.XLOOKUP(A142,BD_Prestation!A:A,BD_Prestation!B:B)</f>
        <v>0</v>
      </c>
      <c r="C142" s="122"/>
      <c r="D142" s="134" t="str" cm="1">
        <f t="array" aca="1" ref="D142" ca="1">IFERROR(MIN(_xlfn._xlws.FILTER($C$2:$C$99,($A$2:$A$99=A142)*($C$2:$C$99&gt;C142)*($C$2:$C$99&lt;&gt;""),""))-1,"")</f>
        <v/>
      </c>
      <c r="E142" s="115"/>
      <c r="H142" s="4">
        <f>_xlfn.XLOOKUP(G142,BD_Prestation!E:E,BD_Prestation!F:F)</f>
        <v>0</v>
      </c>
      <c r="J142" s="134" t="str" cm="1">
        <f t="array" ref="J142">IFERROR(MIN(_xlfn._xlws.FILTER($I$2:$I$99,($G$2:$G$99=G142)*($I$2:$I$99&gt;I142)*($I$2:$I$99&lt;&gt;""),""))-1,"")</f>
        <v/>
      </c>
    </row>
    <row r="143" spans="1:10" ht="11" customHeight="1">
      <c r="A143" s="102"/>
      <c r="B143" s="103">
        <f>_xlfn.XLOOKUP(A143,BD_Prestation!A:A,BD_Prestation!B:B)</f>
        <v>0</v>
      </c>
      <c r="C143" s="122"/>
      <c r="D143" s="134" t="str" cm="1">
        <f t="array" aca="1" ref="D143" ca="1">IFERROR(MIN(_xlfn._xlws.FILTER($C$2:$C$99,($A$2:$A$99=A143)*($C$2:$C$99&gt;C143)*($C$2:$C$99&lt;&gt;""),""))-1,"")</f>
        <v/>
      </c>
      <c r="E143" s="116"/>
      <c r="H143" s="4">
        <f>_xlfn.XLOOKUP(G143,BD_Prestation!E:E,BD_Prestation!F:F)</f>
        <v>0</v>
      </c>
      <c r="J143" s="134" t="str" cm="1">
        <f t="array" ref="J143">IFERROR(MIN(_xlfn._xlws.FILTER($I$2:$I$99,($G$2:$G$99=G143)*($I$2:$I$99&gt;I143)*($I$2:$I$99&lt;&gt;""),""))-1,"")</f>
        <v/>
      </c>
    </row>
    <row r="144" spans="1:10" ht="11" customHeight="1">
      <c r="A144" s="108"/>
      <c r="B144" s="109">
        <f>_xlfn.XLOOKUP(A144,BD_Prestation!A:A,BD_Prestation!B:B)</f>
        <v>0</v>
      </c>
      <c r="C144" s="122"/>
      <c r="D144" s="134" t="str" cm="1">
        <f t="array" aca="1" ref="D144" ca="1">IFERROR(MIN(_xlfn._xlws.FILTER($C$2:$C$99,($A$2:$A$99=A144)*($C$2:$C$99&gt;C144)*($C$2:$C$99&lt;&gt;""),""))-1,"")</f>
        <v/>
      </c>
      <c r="E144" s="118"/>
      <c r="H144" s="4">
        <f>_xlfn.XLOOKUP(G144,BD_Prestation!E:E,BD_Prestation!F:F)</f>
        <v>0</v>
      </c>
      <c r="J144" s="134" t="str" cm="1">
        <f t="array" ref="J144">IFERROR(MIN(_xlfn._xlws.FILTER($I$2:$I$99,($G$2:$G$99=G144)*($I$2:$I$99&gt;I144)*($I$2:$I$99&lt;&gt;""),""))-1,"")</f>
        <v/>
      </c>
    </row>
    <row r="145" spans="4:10">
      <c r="D145" s="137"/>
      <c r="H145" s="4">
        <f>_xlfn.XLOOKUP(G145,BD_Prestation!E:E,BD_Prestation!F:F)</f>
        <v>0</v>
      </c>
      <c r="J145" s="134" t="str" cm="1">
        <f t="array" ref="J145">IFERROR(MIN(_xlfn._xlws.FILTER($I$2:$I$99,($G$2:$G$99=G145)*($I$2:$I$99&gt;I145)*($I$2:$I$99&lt;&gt;""),""))-1,"")</f>
        <v/>
      </c>
    </row>
    <row r="146" spans="4:10">
      <c r="H146" s="4">
        <f>_xlfn.XLOOKUP(G146,BD_Prestation!E:E,BD_Prestation!F:F)</f>
        <v>0</v>
      </c>
      <c r="J146" s="134" t="str" cm="1">
        <f t="array" ref="J146">IFERROR(MIN(_xlfn._xlws.FILTER($I$2:$I$99,($G$2:$G$99=G146)*($I$2:$I$99&gt;I146)*($I$2:$I$99&lt;&gt;""),""))-1,"")</f>
        <v/>
      </c>
    </row>
    <row r="147" spans="4:10">
      <c r="H147" s="4">
        <f>_xlfn.XLOOKUP(G147,BD_Prestation!E:E,BD_Prestation!F:F)</f>
        <v>0</v>
      </c>
      <c r="J147" s="134" t="str" cm="1">
        <f t="array" ref="J147">IFERROR(MIN(_xlfn._xlws.FILTER($I$2:$I$99,($G$2:$G$99=G147)*($I$2:$I$99&gt;I147)*($I$2:$I$99&lt;&gt;""),""))-1,"")</f>
        <v/>
      </c>
    </row>
    <row r="148" spans="4:10">
      <c r="H148" s="4">
        <f>_xlfn.XLOOKUP(G148,BD_Prestation!E:E,BD_Prestation!F:F)</f>
        <v>0</v>
      </c>
      <c r="J148" s="134" t="str" cm="1">
        <f t="array" ref="J148">IFERROR(MIN(_xlfn._xlws.FILTER($I$2:$I$99,($G$2:$G$99=G148)*($I$2:$I$99&gt;I148)*($I$2:$I$99&lt;&gt;""),""))-1,"")</f>
        <v/>
      </c>
    </row>
    <row r="149" spans="4:10">
      <c r="H149" s="4">
        <f>_xlfn.XLOOKUP(G149,BD_Prestation!E:E,BD_Prestation!F:F)</f>
        <v>0</v>
      </c>
      <c r="J149" s="134" t="str" cm="1">
        <f t="array" ref="J149">IFERROR(MIN(_xlfn._xlws.FILTER($I$2:$I$99,($G$2:$G$99=G149)*($I$2:$I$99&gt;I149)*($I$2:$I$99&lt;&gt;""),""))-1,"")</f>
        <v/>
      </c>
    </row>
  </sheetData>
  <sortState xmlns:xlrd2="http://schemas.microsoft.com/office/spreadsheetml/2017/richdata2" ref="A2:E149">
    <sortCondition sortBy="cellColor" ref="A2:A149" dxfId="18"/>
  </sortState>
  <phoneticPr fontId="4" type="noConversion"/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DE4CF7-2809-0944-A912-F2F499436059}">
          <x14:formula1>
            <xm:f>BD_Prestation!$E:$E</xm:f>
          </x14:formula1>
          <xm:sqref>G2:G147</xm:sqref>
        </x14:dataValidation>
        <x14:dataValidation type="list" allowBlank="1" showInputMessage="1" showErrorMessage="1" xr:uid="{BE61DF2A-E72F-BF45-B480-815A6D8F72CC}">
          <x14:formula1>
            <xm:f>BD_Prestation!$A:$A</xm:f>
          </x14:formula1>
          <xm:sqref>A2:A144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E99E-CE3C-8847-8E22-D0775B14E253}">
  <sheetPr codeName="Feuil5"/>
  <dimension ref="A1:H51"/>
  <sheetViews>
    <sheetView zoomScale="120" zoomScaleNormal="120" workbookViewId="0">
      <pane ySplit="1" topLeftCell="A2" activePane="bottomLeft" state="frozen"/>
      <selection pane="bottomLeft" activeCell="E3" sqref="E3"/>
    </sheetView>
  </sheetViews>
  <sheetFormatPr baseColWidth="10" defaultRowHeight="11"/>
  <cols>
    <col min="1" max="1" width="7.5" style="4" customWidth="1"/>
    <col min="2" max="2" width="61.25" customWidth="1"/>
    <col min="3" max="3" width="26.75" style="2" customWidth="1"/>
    <col min="4" max="4" width="13.25" style="2" customWidth="1"/>
    <col min="5" max="5" width="10.25" style="140" customWidth="1"/>
    <col min="6" max="6" width="21.5" customWidth="1"/>
    <col min="7" max="7" width="13" style="2" customWidth="1"/>
    <col min="8" max="8" width="4" style="3" customWidth="1"/>
  </cols>
  <sheetData>
    <row r="1" spans="1:8" s="61" customFormat="1" ht="28">
      <c r="A1" s="56" t="s">
        <v>64</v>
      </c>
      <c r="B1" s="56" t="s">
        <v>15</v>
      </c>
      <c r="C1" s="57" t="s">
        <v>7</v>
      </c>
      <c r="D1" s="136"/>
      <c r="E1" s="139" t="s">
        <v>90</v>
      </c>
      <c r="F1" s="68" t="s">
        <v>26</v>
      </c>
      <c r="G1" s="69" t="s">
        <v>7</v>
      </c>
      <c r="H1" s="58"/>
    </row>
    <row r="2" spans="1:8">
      <c r="A2" s="4" t="s">
        <v>32</v>
      </c>
      <c r="B2" t="s">
        <v>21</v>
      </c>
      <c r="C2" s="126">
        <f>_xlfn.XLOOKUP(A2,Historique_Prix!$A$2:$A$20,Historique_Prix!$C$2:$C$20,"Non trouvé",,-1)</f>
        <v>46047</v>
      </c>
      <c r="E2" s="140" t="s">
        <v>37</v>
      </c>
      <c r="F2" t="s">
        <v>27</v>
      </c>
      <c r="G2" s="2">
        <v>3</v>
      </c>
    </row>
    <row r="3" spans="1:8">
      <c r="A3" s="4" t="s">
        <v>33</v>
      </c>
      <c r="B3" t="s">
        <v>23</v>
      </c>
      <c r="C3" s="2">
        <v>50</v>
      </c>
      <c r="E3" s="140" t="s">
        <v>38</v>
      </c>
      <c r="F3" t="s">
        <v>28</v>
      </c>
      <c r="G3" s="2">
        <v>6</v>
      </c>
    </row>
    <row r="4" spans="1:8">
      <c r="A4" s="4" t="s">
        <v>34</v>
      </c>
      <c r="B4" t="s">
        <v>25</v>
      </c>
      <c r="C4" s="2">
        <v>50</v>
      </c>
      <c r="E4" s="140" t="s">
        <v>39</v>
      </c>
      <c r="F4" t="s">
        <v>29</v>
      </c>
      <c r="G4" s="2">
        <v>7</v>
      </c>
    </row>
    <row r="5" spans="1:8">
      <c r="A5" s="4" t="s">
        <v>35</v>
      </c>
      <c r="B5" t="s">
        <v>22</v>
      </c>
      <c r="C5" s="2">
        <v>50</v>
      </c>
      <c r="E5" s="140" t="s">
        <v>40</v>
      </c>
      <c r="F5" t="s">
        <v>30</v>
      </c>
      <c r="G5" s="2">
        <v>9</v>
      </c>
    </row>
    <row r="6" spans="1:8">
      <c r="A6" s="4" t="s">
        <v>36</v>
      </c>
      <c r="B6" t="s">
        <v>24</v>
      </c>
      <c r="C6" s="2">
        <v>60</v>
      </c>
      <c r="E6" s="140" t="s">
        <v>41</v>
      </c>
      <c r="F6" t="s">
        <v>31</v>
      </c>
      <c r="G6" s="2">
        <v>10</v>
      </c>
    </row>
    <row r="7" spans="1:8">
      <c r="A7" s="4" t="s">
        <v>43</v>
      </c>
      <c r="B7" t="s">
        <v>42</v>
      </c>
      <c r="C7" s="2">
        <v>10</v>
      </c>
      <c r="E7" s="140" t="s">
        <v>116</v>
      </c>
    </row>
    <row r="8" spans="1:8">
      <c r="A8" s="4" t="s">
        <v>44</v>
      </c>
      <c r="B8" t="s">
        <v>136</v>
      </c>
      <c r="C8" s="2">
        <v>15</v>
      </c>
      <c r="E8" s="140" t="s">
        <v>117</v>
      </c>
    </row>
    <row r="9" spans="1:8">
      <c r="A9" s="4" t="s">
        <v>98</v>
      </c>
      <c r="B9" t="s">
        <v>137</v>
      </c>
      <c r="C9" s="2">
        <v>35</v>
      </c>
      <c r="E9" s="140" t="s">
        <v>118</v>
      </c>
    </row>
    <row r="10" spans="1:8">
      <c r="A10" s="4" t="s">
        <v>99</v>
      </c>
      <c r="E10" s="140" t="s">
        <v>119</v>
      </c>
    </row>
    <row r="11" spans="1:8">
      <c r="A11" s="4" t="s">
        <v>100</v>
      </c>
      <c r="E11" s="140" t="s">
        <v>120</v>
      </c>
    </row>
    <row r="12" spans="1:8">
      <c r="A12" s="4" t="s">
        <v>101</v>
      </c>
      <c r="E12" s="140" t="s">
        <v>121</v>
      </c>
    </row>
    <row r="13" spans="1:8">
      <c r="A13" s="4" t="s">
        <v>102</v>
      </c>
      <c r="E13" s="140" t="s">
        <v>122</v>
      </c>
    </row>
    <row r="14" spans="1:8">
      <c r="A14" s="4" t="s">
        <v>103</v>
      </c>
      <c r="E14" s="140" t="s">
        <v>123</v>
      </c>
    </row>
    <row r="15" spans="1:8">
      <c r="A15" s="4" t="s">
        <v>104</v>
      </c>
      <c r="E15" s="140" t="s">
        <v>124</v>
      </c>
    </row>
    <row r="16" spans="1:8">
      <c r="A16" s="4" t="s">
        <v>105</v>
      </c>
      <c r="E16" s="140" t="s">
        <v>125</v>
      </c>
    </row>
    <row r="17" spans="1:5">
      <c r="A17" s="4" t="s">
        <v>106</v>
      </c>
      <c r="E17" s="140" t="s">
        <v>126</v>
      </c>
    </row>
    <row r="18" spans="1:5">
      <c r="A18" s="4" t="s">
        <v>107</v>
      </c>
      <c r="E18" s="140" t="s">
        <v>127</v>
      </c>
    </row>
    <row r="19" spans="1:5">
      <c r="A19" s="4" t="s">
        <v>108</v>
      </c>
      <c r="E19" s="140" t="s">
        <v>128</v>
      </c>
    </row>
    <row r="20" spans="1:5">
      <c r="A20" s="4" t="s">
        <v>109</v>
      </c>
      <c r="E20" s="140" t="s">
        <v>129</v>
      </c>
    </row>
    <row r="21" spans="1:5">
      <c r="A21" s="4" t="s">
        <v>110</v>
      </c>
      <c r="E21" s="140" t="s">
        <v>130</v>
      </c>
    </row>
    <row r="22" spans="1:5">
      <c r="A22" s="4" t="s">
        <v>111</v>
      </c>
      <c r="E22" s="140" t="s">
        <v>131</v>
      </c>
    </row>
    <row r="23" spans="1:5">
      <c r="A23" s="4" t="s">
        <v>112</v>
      </c>
      <c r="E23" s="140" t="s">
        <v>132</v>
      </c>
    </row>
    <row r="24" spans="1:5">
      <c r="A24" s="4" t="s">
        <v>113</v>
      </c>
      <c r="E24" s="140" t="s">
        <v>133</v>
      </c>
    </row>
    <row r="25" spans="1:5">
      <c r="A25" s="4" t="s">
        <v>114</v>
      </c>
      <c r="E25" s="140" t="s">
        <v>134</v>
      </c>
    </row>
    <row r="26" spans="1:5">
      <c r="A26" s="4" t="s">
        <v>115</v>
      </c>
      <c r="E26" s="140" t="s">
        <v>135</v>
      </c>
    </row>
    <row r="27" spans="1:5">
      <c r="A27" s="4" t="s">
        <v>170</v>
      </c>
      <c r="E27" s="140" t="s">
        <v>145</v>
      </c>
    </row>
    <row r="28" spans="1:5">
      <c r="A28" s="4" t="s">
        <v>171</v>
      </c>
      <c r="E28" s="140" t="s">
        <v>146</v>
      </c>
    </row>
    <row r="29" spans="1:5">
      <c r="A29" s="4" t="s">
        <v>172</v>
      </c>
      <c r="E29" s="140" t="s">
        <v>147</v>
      </c>
    </row>
    <row r="30" spans="1:5">
      <c r="A30" s="4" t="s">
        <v>173</v>
      </c>
      <c r="E30" s="140" t="s">
        <v>148</v>
      </c>
    </row>
    <row r="31" spans="1:5">
      <c r="A31" s="4" t="s">
        <v>174</v>
      </c>
      <c r="E31" s="140" t="s">
        <v>149</v>
      </c>
    </row>
    <row r="32" spans="1:5">
      <c r="A32" s="4" t="s">
        <v>175</v>
      </c>
      <c r="E32" s="140" t="s">
        <v>150</v>
      </c>
    </row>
    <row r="33" spans="1:5">
      <c r="A33" s="4" t="s">
        <v>176</v>
      </c>
      <c r="E33" s="140" t="s">
        <v>151</v>
      </c>
    </row>
    <row r="34" spans="1:5">
      <c r="A34" s="4" t="s">
        <v>177</v>
      </c>
      <c r="E34" s="140" t="s">
        <v>152</v>
      </c>
    </row>
    <row r="35" spans="1:5">
      <c r="A35" s="4" t="s">
        <v>178</v>
      </c>
      <c r="E35" s="140" t="s">
        <v>153</v>
      </c>
    </row>
    <row r="36" spans="1:5">
      <c r="A36" s="4" t="s">
        <v>179</v>
      </c>
      <c r="E36" s="140" t="s">
        <v>154</v>
      </c>
    </row>
    <row r="37" spans="1:5">
      <c r="A37" s="4" t="s">
        <v>180</v>
      </c>
      <c r="E37" s="140" t="s">
        <v>155</v>
      </c>
    </row>
    <row r="38" spans="1:5">
      <c r="A38" s="4" t="s">
        <v>181</v>
      </c>
      <c r="E38" s="140" t="s">
        <v>156</v>
      </c>
    </row>
    <row r="39" spans="1:5">
      <c r="A39" s="4" t="s">
        <v>182</v>
      </c>
      <c r="E39" s="140" t="s">
        <v>157</v>
      </c>
    </row>
    <row r="40" spans="1:5">
      <c r="A40" s="4" t="s">
        <v>183</v>
      </c>
      <c r="E40" s="140" t="s">
        <v>158</v>
      </c>
    </row>
    <row r="41" spans="1:5">
      <c r="A41" s="4" t="s">
        <v>184</v>
      </c>
      <c r="E41" s="140" t="s">
        <v>159</v>
      </c>
    </row>
    <row r="42" spans="1:5">
      <c r="A42" s="4" t="s">
        <v>185</v>
      </c>
      <c r="E42" s="140" t="s">
        <v>160</v>
      </c>
    </row>
    <row r="43" spans="1:5">
      <c r="A43" s="4" t="s">
        <v>186</v>
      </c>
      <c r="E43" s="140" t="s">
        <v>161</v>
      </c>
    </row>
    <row r="44" spans="1:5">
      <c r="A44" s="4" t="s">
        <v>187</v>
      </c>
      <c r="E44" s="140" t="s">
        <v>162</v>
      </c>
    </row>
    <row r="45" spans="1:5">
      <c r="A45" s="4" t="s">
        <v>188</v>
      </c>
      <c r="E45" s="140" t="s">
        <v>163</v>
      </c>
    </row>
    <row r="46" spans="1:5">
      <c r="A46" s="4" t="s">
        <v>189</v>
      </c>
      <c r="E46" s="140" t="s">
        <v>164</v>
      </c>
    </row>
    <row r="47" spans="1:5">
      <c r="A47" s="4" t="s">
        <v>190</v>
      </c>
      <c r="E47" s="140" t="s">
        <v>165</v>
      </c>
    </row>
    <row r="48" spans="1:5">
      <c r="A48" s="4" t="s">
        <v>191</v>
      </c>
      <c r="E48" s="140" t="s">
        <v>166</v>
      </c>
    </row>
    <row r="49" spans="1:5">
      <c r="A49" s="4" t="s">
        <v>192</v>
      </c>
      <c r="E49" s="140" t="s">
        <v>167</v>
      </c>
    </row>
    <row r="50" spans="1:5">
      <c r="A50" s="4" t="s">
        <v>193</v>
      </c>
      <c r="E50" s="140" t="s">
        <v>168</v>
      </c>
    </row>
    <row r="51" spans="1:5">
      <c r="A51" s="4" t="s">
        <v>194</v>
      </c>
      <c r="E51" s="140" t="s">
        <v>169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441A-9D32-204E-B52E-59F416E2DE35}">
  <sheetPr codeName="Feuil6"/>
  <dimension ref="A1:L150"/>
  <sheetViews>
    <sheetView topLeftCell="B1" zoomScale="120" zoomScaleNormal="120" workbookViewId="0">
      <pane ySplit="1" topLeftCell="A2" activePane="bottomLeft" state="frozen"/>
      <selection activeCell="B1" sqref="B1"/>
      <selection pane="bottomLeft" activeCell="K30" sqref="K30"/>
    </sheetView>
  </sheetViews>
  <sheetFormatPr baseColWidth="10" defaultRowHeight="11"/>
  <cols>
    <col min="1" max="1" width="16.25" style="10" hidden="1" customWidth="1"/>
    <col min="2" max="2" width="22.25" style="9" customWidth="1"/>
    <col min="3" max="3" width="22.75" style="62" customWidth="1"/>
    <col min="4" max="4" width="26.25" style="62" customWidth="1"/>
    <col min="5" max="5" width="13.25" style="12" customWidth="1"/>
    <col min="6" max="6" width="15.75" style="13" customWidth="1"/>
    <col min="7" max="8" width="10.75" style="10"/>
    <col min="9" max="9" width="15" customWidth="1"/>
    <col min="10" max="10" width="21.5" customWidth="1"/>
    <col min="11" max="11" width="13.25" style="5" customWidth="1"/>
    <col min="12" max="12" width="20.25" style="2" customWidth="1"/>
    <col min="13" max="16384" width="10.75" style="10"/>
  </cols>
  <sheetData>
    <row r="1" spans="1:12" s="8" customFormat="1" ht="28">
      <c r="A1" s="30" t="s">
        <v>17</v>
      </c>
      <c r="B1" s="31" t="s">
        <v>10</v>
      </c>
      <c r="C1" s="30" t="s">
        <v>9</v>
      </c>
      <c r="D1" s="30" t="s">
        <v>8</v>
      </c>
      <c r="E1" s="6" t="s">
        <v>89</v>
      </c>
      <c r="F1" s="7" t="s">
        <v>7</v>
      </c>
      <c r="I1" s="59" t="s">
        <v>9</v>
      </c>
      <c r="J1" s="59" t="s">
        <v>8</v>
      </c>
      <c r="K1" s="59" t="s">
        <v>89</v>
      </c>
      <c r="L1" s="60" t="s">
        <v>7</v>
      </c>
    </row>
    <row r="2" spans="1:12" ht="13">
      <c r="A2" s="10">
        <v>2025</v>
      </c>
      <c r="B2" s="9">
        <v>45721</v>
      </c>
      <c r="C2" s="62" t="s">
        <v>19</v>
      </c>
      <c r="D2" s="62" t="s">
        <v>50</v>
      </c>
      <c r="E2" s="12">
        <f>IF(D2="","",_xlfn.XLOOKUP(D2,Achats!J:J,Achats!K:K))</f>
        <v>1834</v>
      </c>
      <c r="F2" s="13">
        <f>IFERROR(_xlfn.XLOOKUP(E2,Achats!K:K,Achats!L:L),"")</f>
        <v>135</v>
      </c>
      <c r="I2" s="1"/>
      <c r="J2" s="1"/>
      <c r="K2" s="1"/>
      <c r="L2" s="32"/>
    </row>
    <row r="3" spans="1:12">
      <c r="A3" s="10">
        <v>2025</v>
      </c>
      <c r="B3" s="9">
        <v>45767</v>
      </c>
      <c r="C3" s="62" t="s">
        <v>20</v>
      </c>
      <c r="D3" s="62" t="s">
        <v>47</v>
      </c>
      <c r="E3" s="12">
        <f>IF(D3="","",_xlfn.XLOOKUP(D3,Achats!J:J,Achats!K:K))</f>
        <v>4852</v>
      </c>
      <c r="F3" s="13">
        <f>IFERROR(_xlfn.XLOOKUP(E3,Achats!K:K,Achats!L:L),"")</f>
        <v>25</v>
      </c>
      <c r="I3" t="s">
        <v>18</v>
      </c>
      <c r="J3" t="s">
        <v>47</v>
      </c>
      <c r="K3" s="5">
        <v>4852</v>
      </c>
      <c r="L3" s="2">
        <v>25</v>
      </c>
    </row>
    <row r="4" spans="1:12">
      <c r="A4" s="10">
        <v>2026</v>
      </c>
      <c r="B4" s="9">
        <v>45985</v>
      </c>
      <c r="C4" s="62" t="s">
        <v>20</v>
      </c>
      <c r="D4" s="62" t="s">
        <v>51</v>
      </c>
      <c r="E4" s="12" t="str">
        <f>IF(D4="","",_xlfn.XLOOKUP(D4,Achats!J:J,Achats!K:K))</f>
        <v>hs34</v>
      </c>
      <c r="F4" s="13">
        <f>IFERROR(_xlfn.XLOOKUP(E4,Achats!K:K,Achats!L:L),"")</f>
        <v>24</v>
      </c>
      <c r="I4" t="s">
        <v>18</v>
      </c>
      <c r="J4" t="s">
        <v>48</v>
      </c>
      <c r="K4" s="5" t="s">
        <v>49</v>
      </c>
      <c r="L4" s="2">
        <v>45</v>
      </c>
    </row>
    <row r="5" spans="1:12">
      <c r="A5" s="10">
        <v>2026</v>
      </c>
      <c r="B5" s="9">
        <v>46055</v>
      </c>
      <c r="C5" s="62" t="s">
        <v>19</v>
      </c>
      <c r="D5" s="62" t="s">
        <v>47</v>
      </c>
      <c r="E5" s="12">
        <f>IF(D5="","",_xlfn.XLOOKUP(D5,Achats!J:J,Achats!K:K))</f>
        <v>4852</v>
      </c>
      <c r="F5" s="13">
        <f>IFERROR(_xlfn.XLOOKUP(E5,Achats!K:K,Achats!L:L),"")</f>
        <v>25</v>
      </c>
    </row>
    <row r="6" spans="1:12">
      <c r="A6" s="10">
        <v>2026</v>
      </c>
      <c r="B6" s="9">
        <v>46116</v>
      </c>
      <c r="C6" s="62" t="s">
        <v>18</v>
      </c>
      <c r="D6" s="62" t="s">
        <v>48</v>
      </c>
      <c r="E6" s="12" t="str">
        <f>IF(D6="","",_xlfn.XLOOKUP(D6,Achats!J:J,Achats!K:K))</f>
        <v>DFH436</v>
      </c>
      <c r="F6" s="13">
        <f>IFERROR(_xlfn.XLOOKUP(E6,Achats!K:K,Achats!L:L),"")</f>
        <v>45</v>
      </c>
    </row>
    <row r="7" spans="1:12">
      <c r="A7" s="10">
        <v>2026</v>
      </c>
      <c r="E7" s="12" t="str">
        <f>IF(D7="","",_xlfn.XLOOKUP(D7,Achats!J:J,Achats!K:K))</f>
        <v/>
      </c>
      <c r="F7" s="13" t="str">
        <f>IFERROR(_xlfn.XLOOKUP(E7,Achats!K:K,Achats!L:L),"")</f>
        <v/>
      </c>
      <c r="I7" t="s">
        <v>19</v>
      </c>
      <c r="J7" t="s">
        <v>50</v>
      </c>
      <c r="K7" s="5">
        <v>1834</v>
      </c>
      <c r="L7" s="2">
        <v>135</v>
      </c>
    </row>
    <row r="8" spans="1:12">
      <c r="A8" s="10">
        <v>2026</v>
      </c>
      <c r="E8" s="12" t="str">
        <f>IF(D8="","",_xlfn.XLOOKUP(D8,Achats!J:J,Achats!K:K))</f>
        <v/>
      </c>
      <c r="F8" s="13" t="str">
        <f>IFERROR(_xlfn.XLOOKUP(E8,Achats!K:K,Achats!L:L),"")</f>
        <v/>
      </c>
      <c r="I8" t="s">
        <v>20</v>
      </c>
      <c r="J8" t="s">
        <v>51</v>
      </c>
      <c r="K8" s="5" t="s">
        <v>52</v>
      </c>
      <c r="L8" s="2">
        <v>24</v>
      </c>
    </row>
    <row r="9" spans="1:12">
      <c r="A9" s="10">
        <v>2026</v>
      </c>
      <c r="E9" s="12" t="str">
        <f>IF(D9="","",_xlfn.XLOOKUP(D9,Achats!J:J,Achats!K:K))</f>
        <v/>
      </c>
      <c r="F9" s="13" t="str">
        <f>IFERROR(_xlfn.XLOOKUP(E9,Achats!K:K,Achats!L:L),"")</f>
        <v/>
      </c>
      <c r="I9" t="s">
        <v>20</v>
      </c>
    </row>
    <row r="10" spans="1:12">
      <c r="A10" s="10">
        <v>2026</v>
      </c>
      <c r="E10" s="12" t="str">
        <f>IF(D10="","",_xlfn.XLOOKUP(D10,Achats!J:J,Achats!K:K))</f>
        <v/>
      </c>
      <c r="F10" s="13" t="str">
        <f>IFERROR(_xlfn.XLOOKUP(E10,Achats!K:K,Achats!L:L),"")</f>
        <v/>
      </c>
      <c r="I10" t="s">
        <v>20</v>
      </c>
    </row>
    <row r="11" spans="1:12">
      <c r="A11" s="10">
        <v>2026</v>
      </c>
      <c r="E11" s="12" t="str">
        <f>IF(D11="","",_xlfn.XLOOKUP(D11,Achats!J:J,Achats!K:K))</f>
        <v/>
      </c>
      <c r="F11" s="13" t="str">
        <f>IFERROR(_xlfn.XLOOKUP(E11,Achats!K:K,Achats!L:L),"")</f>
        <v/>
      </c>
    </row>
    <row r="12" spans="1:12">
      <c r="A12" s="10">
        <v>2026</v>
      </c>
      <c r="E12" s="12" t="str">
        <f>IF(D12="","",_xlfn.XLOOKUP(D12,Achats!J:J,Achats!K:K))</f>
        <v/>
      </c>
      <c r="F12" s="13" t="str">
        <f>IFERROR(_xlfn.XLOOKUP(E12,Achats!K:K,Achats!L:L),"")</f>
        <v/>
      </c>
    </row>
    <row r="13" spans="1:12">
      <c r="A13" s="10">
        <v>2026</v>
      </c>
      <c r="E13" s="12" t="str">
        <f>IF(D13="","",_xlfn.XLOOKUP(D13,Achats!J:J,Achats!K:K))</f>
        <v/>
      </c>
      <c r="F13" s="13" t="str">
        <f>IFERROR(_xlfn.XLOOKUP(E13,Achats!K:K,Achats!L:L),"")</f>
        <v/>
      </c>
    </row>
    <row r="14" spans="1:12">
      <c r="A14" s="10">
        <v>2026</v>
      </c>
      <c r="E14" s="12" t="str">
        <f>IF(D14="","",_xlfn.XLOOKUP(D14,Achats!J:J,Achats!K:K))</f>
        <v/>
      </c>
      <c r="F14" s="13" t="str">
        <f>IFERROR(_xlfn.XLOOKUP(E14,Achats!K:K,Achats!L:L),"")</f>
        <v/>
      </c>
    </row>
    <row r="15" spans="1:12">
      <c r="A15" s="10">
        <v>2026</v>
      </c>
      <c r="E15" s="12" t="str">
        <f>IF(D15="","",_xlfn.XLOOKUP(D15,Achats!J:J,Achats!K:K))</f>
        <v/>
      </c>
      <c r="F15" s="13" t="str">
        <f>IFERROR(_xlfn.XLOOKUP(E15,Achats!K:K,Achats!L:L),"")</f>
        <v/>
      </c>
    </row>
    <row r="16" spans="1:12">
      <c r="A16" s="10">
        <v>2026</v>
      </c>
      <c r="E16" s="12" t="str">
        <f>IF(D16="","",_xlfn.XLOOKUP(D16,Achats!J:J,Achats!K:K))</f>
        <v/>
      </c>
      <c r="F16" s="13" t="str">
        <f>IFERROR(_xlfn.XLOOKUP(E16,Achats!K:K,Achats!L:L),"")</f>
        <v/>
      </c>
    </row>
    <row r="17" spans="1:6">
      <c r="A17" s="10">
        <v>2026</v>
      </c>
      <c r="E17" s="12" t="str">
        <f>IF(D17="","",_xlfn.XLOOKUP(D17,Achats!J:J,Achats!K:K))</f>
        <v/>
      </c>
      <c r="F17" s="13" t="str">
        <f>IFERROR(_xlfn.XLOOKUP(E17,Achats!K:K,Achats!L:L),"")</f>
        <v/>
      </c>
    </row>
    <row r="18" spans="1:6">
      <c r="A18" s="10">
        <v>2026</v>
      </c>
      <c r="E18" s="12" t="str">
        <f>IF(D18="","",_xlfn.XLOOKUP(D18,Achats!J:J,Achats!K:K))</f>
        <v/>
      </c>
      <c r="F18" s="13" t="str">
        <f>IFERROR(_xlfn.XLOOKUP(E18,Achats!K:K,Achats!L:L),"")</f>
        <v/>
      </c>
    </row>
    <row r="19" spans="1:6">
      <c r="A19" s="10">
        <v>2026</v>
      </c>
      <c r="E19" s="12" t="str">
        <f>IF(D19="","",_xlfn.XLOOKUP(D19,Achats!J:J,Achats!K:K))</f>
        <v/>
      </c>
      <c r="F19" s="13" t="str">
        <f>IFERROR(_xlfn.XLOOKUP(E19,Achats!K:K,Achats!L:L),"")</f>
        <v/>
      </c>
    </row>
    <row r="20" spans="1:6">
      <c r="A20" s="10">
        <v>2026</v>
      </c>
      <c r="E20" s="12" t="str">
        <f>IF(D20="","",_xlfn.XLOOKUP(D20,Achats!J:J,Achats!K:K))</f>
        <v/>
      </c>
      <c r="F20" s="13" t="str">
        <f>IFERROR(_xlfn.XLOOKUP(E20,Achats!K:K,Achats!L:L),"")</f>
        <v/>
      </c>
    </row>
    <row r="21" spans="1:6">
      <c r="A21" s="10">
        <v>2026</v>
      </c>
      <c r="E21" s="12" t="str">
        <f>IF(D21="","",_xlfn.XLOOKUP(D21,Achats!J:J,Achats!K:K))</f>
        <v/>
      </c>
      <c r="F21" s="13" t="str">
        <f>IFERROR(_xlfn.XLOOKUP(E21,Achats!K:K,Achats!L:L),"")</f>
        <v/>
      </c>
    </row>
    <row r="22" spans="1:6">
      <c r="A22" s="10">
        <v>2026</v>
      </c>
      <c r="E22" s="12" t="str">
        <f>IF(D22="","",_xlfn.XLOOKUP(D22,Achats!J:J,Achats!K:K))</f>
        <v/>
      </c>
      <c r="F22" s="13" t="str">
        <f>IFERROR(_xlfn.XLOOKUP(E22,Achats!K:K,Achats!L:L),"")</f>
        <v/>
      </c>
    </row>
    <row r="23" spans="1:6">
      <c r="A23" s="10">
        <v>2026</v>
      </c>
      <c r="E23" s="12" t="str">
        <f>IF(D23="","",_xlfn.XLOOKUP(D23,Achats!J:J,Achats!K:K))</f>
        <v/>
      </c>
      <c r="F23" s="13" t="str">
        <f>IFERROR(_xlfn.XLOOKUP(E23,Achats!K:K,Achats!L:L),"")</f>
        <v/>
      </c>
    </row>
    <row r="24" spans="1:6">
      <c r="A24" s="10">
        <v>2026</v>
      </c>
      <c r="E24" s="12" t="str">
        <f>IF(D24="","",_xlfn.XLOOKUP(D24,Achats!J:J,Achats!K:K))</f>
        <v/>
      </c>
      <c r="F24" s="13" t="str">
        <f>IFERROR(_xlfn.XLOOKUP(E24,Achats!K:K,Achats!L:L),"")</f>
        <v/>
      </c>
    </row>
    <row r="25" spans="1:6">
      <c r="A25" s="10">
        <v>2026</v>
      </c>
      <c r="E25" s="12" t="str">
        <f>IF(D25="","",_xlfn.XLOOKUP(D25,Achats!J:J,Achats!K:K))</f>
        <v/>
      </c>
      <c r="F25" s="13" t="str">
        <f>IFERROR(_xlfn.XLOOKUP(E25,Achats!K:K,Achats!L:L),"")</f>
        <v/>
      </c>
    </row>
    <row r="26" spans="1:6">
      <c r="A26" s="10">
        <v>2026</v>
      </c>
      <c r="E26" s="12" t="str">
        <f>IF(D26="","",_xlfn.XLOOKUP(D26,Achats!J:J,Achats!K:K))</f>
        <v/>
      </c>
      <c r="F26" s="13" t="str">
        <f>IFERROR(_xlfn.XLOOKUP(E26,Achats!K:K,Achats!L:L),"")</f>
        <v/>
      </c>
    </row>
    <row r="27" spans="1:6">
      <c r="A27" s="10">
        <v>2026</v>
      </c>
      <c r="E27" s="12" t="str">
        <f>IF(D27="","",_xlfn.XLOOKUP(D27,Achats!J:J,Achats!K:K))</f>
        <v/>
      </c>
      <c r="F27" s="13" t="str">
        <f>IFERROR(_xlfn.XLOOKUP(E27,Achats!K:K,Achats!L:L),"")</f>
        <v/>
      </c>
    </row>
    <row r="28" spans="1:6">
      <c r="A28" s="10">
        <v>2026</v>
      </c>
      <c r="E28" s="12" t="str">
        <f>IF(D28="","",_xlfn.XLOOKUP(D28,Achats!J:J,Achats!K:K))</f>
        <v/>
      </c>
      <c r="F28" s="13" t="str">
        <f>IFERROR(_xlfn.XLOOKUP(E28,Achats!K:K,Achats!L:L),"")</f>
        <v/>
      </c>
    </row>
    <row r="29" spans="1:6">
      <c r="A29" s="10">
        <v>2026</v>
      </c>
      <c r="E29" s="12" t="str">
        <f>IF(D29="","",_xlfn.XLOOKUP(D29,Achats!J:J,Achats!K:K))</f>
        <v/>
      </c>
      <c r="F29" s="13" t="str">
        <f>IFERROR(_xlfn.XLOOKUP(E29,Achats!K:K,Achats!L:L),"")</f>
        <v/>
      </c>
    </row>
    <row r="30" spans="1:6">
      <c r="A30" s="10">
        <v>2026</v>
      </c>
      <c r="E30" s="12" t="str">
        <f>IF(D30="","",_xlfn.XLOOKUP(D30,Achats!J:J,Achats!K:K))</f>
        <v/>
      </c>
      <c r="F30" s="13" t="str">
        <f>IFERROR(_xlfn.XLOOKUP(E30,Achats!K:K,Achats!L:L),"")</f>
        <v/>
      </c>
    </row>
    <row r="31" spans="1:6">
      <c r="A31" s="10">
        <v>2026</v>
      </c>
      <c r="E31" s="12" t="str">
        <f>IF(D31="","",_xlfn.XLOOKUP(D31,Achats!J:J,Achats!K:K))</f>
        <v/>
      </c>
      <c r="F31" s="13" t="str">
        <f>IFERROR(_xlfn.XLOOKUP(E31,Achats!K:K,Achats!L:L),"")</f>
        <v/>
      </c>
    </row>
    <row r="32" spans="1:6">
      <c r="E32" s="12" t="str">
        <f>IF(D32="","",_xlfn.XLOOKUP(D32,Achats!J:J,Achats!K:K))</f>
        <v/>
      </c>
      <c r="F32" s="13" t="str">
        <f>IFERROR(_xlfn.XLOOKUP(E32,Achats!K:K,Achats!L:L),"")</f>
        <v/>
      </c>
    </row>
    <row r="33" spans="5:6">
      <c r="E33" s="12" t="str">
        <f>IF(D33="","",_xlfn.XLOOKUP(D33,Achats!J:J,Achats!K:K))</f>
        <v/>
      </c>
      <c r="F33" s="13" t="str">
        <f>IFERROR(_xlfn.XLOOKUP(E33,Achats!K:K,Achats!L:L),"")</f>
        <v/>
      </c>
    </row>
    <row r="34" spans="5:6">
      <c r="E34" s="12" t="str">
        <f>IF(D34="","",_xlfn.XLOOKUP(D34,Achats!J:J,Achats!K:K))</f>
        <v/>
      </c>
      <c r="F34" s="13" t="str">
        <f>IFERROR(_xlfn.XLOOKUP(E34,Achats!K:K,Achats!L:L),"")</f>
        <v/>
      </c>
    </row>
    <row r="35" spans="5:6">
      <c r="E35" s="12" t="str">
        <f>IF(D35="","",_xlfn.XLOOKUP(D35,Achats!J:J,Achats!K:K))</f>
        <v/>
      </c>
      <c r="F35" s="13" t="str">
        <f>IFERROR(_xlfn.XLOOKUP(E35,Achats!K:K,Achats!L:L),"")</f>
        <v/>
      </c>
    </row>
    <row r="36" spans="5:6">
      <c r="E36" s="12" t="str">
        <f>IF(D36="","",_xlfn.XLOOKUP(D36,Achats!J:J,Achats!K:K))</f>
        <v/>
      </c>
      <c r="F36" s="13" t="str">
        <f>IFERROR(_xlfn.XLOOKUP(E36,Achats!K:K,Achats!L:L),"")</f>
        <v/>
      </c>
    </row>
    <row r="37" spans="5:6">
      <c r="E37" s="12" t="str">
        <f>IF(D37="","",_xlfn.XLOOKUP(D37,Achats!J:J,Achats!K:K))</f>
        <v/>
      </c>
      <c r="F37" s="13" t="str">
        <f>IFERROR(_xlfn.XLOOKUP(E37,Achats!K:K,Achats!L:L),"")</f>
        <v/>
      </c>
    </row>
    <row r="38" spans="5:6">
      <c r="E38" s="12" t="str">
        <f>IF(D38="","",_xlfn.XLOOKUP(D38,Achats!J:J,Achats!K:K))</f>
        <v/>
      </c>
      <c r="F38" s="13" t="str">
        <f>IFERROR(_xlfn.XLOOKUP(E38,Achats!K:K,Achats!L:L),"")</f>
        <v/>
      </c>
    </row>
    <row r="39" spans="5:6">
      <c r="E39" s="12" t="str">
        <f>IF(D39="","",_xlfn.XLOOKUP(D39,Achats!J:J,Achats!K:K))</f>
        <v/>
      </c>
      <c r="F39" s="13" t="str">
        <f>IFERROR(_xlfn.XLOOKUP(E39,Achats!K:K,Achats!L:L),"")</f>
        <v/>
      </c>
    </row>
    <row r="40" spans="5:6">
      <c r="E40" s="12" t="str">
        <f>IF(D40="","",_xlfn.XLOOKUP(D40,Achats!J:J,Achats!K:K))</f>
        <v/>
      </c>
      <c r="F40" s="13" t="str">
        <f>IFERROR(_xlfn.XLOOKUP(E40,Achats!K:K,Achats!L:L),"")</f>
        <v/>
      </c>
    </row>
    <row r="41" spans="5:6">
      <c r="E41" s="12" t="str">
        <f>IF(D41="","",_xlfn.XLOOKUP(D41,Achats!J:J,Achats!K:K))</f>
        <v/>
      </c>
      <c r="F41" s="13" t="str">
        <f>IFERROR(_xlfn.XLOOKUP(E41,Achats!K:K,Achats!L:L),"")</f>
        <v/>
      </c>
    </row>
    <row r="42" spans="5:6">
      <c r="E42" s="12" t="str">
        <f>IF(D42="","",_xlfn.XLOOKUP(D42,Achats!J:J,Achats!K:K))</f>
        <v/>
      </c>
      <c r="F42" s="13" t="str">
        <f>IFERROR(_xlfn.XLOOKUP(E42,Achats!K:K,Achats!L:L),"")</f>
        <v/>
      </c>
    </row>
    <row r="43" spans="5:6">
      <c r="E43" s="12" t="str">
        <f>IF(D43="","",_xlfn.XLOOKUP(D43,Achats!J:J,Achats!K:K))</f>
        <v/>
      </c>
      <c r="F43" s="13" t="str">
        <f>IFERROR(_xlfn.XLOOKUP(E43,Achats!K:K,Achats!L:L),"")</f>
        <v/>
      </c>
    </row>
    <row r="44" spans="5:6">
      <c r="E44" s="12" t="str">
        <f>IF(D44="","",_xlfn.XLOOKUP(D44,Achats!J:J,Achats!K:K))</f>
        <v/>
      </c>
      <c r="F44" s="13" t="str">
        <f>IFERROR(_xlfn.XLOOKUP(E44,Achats!K:K,Achats!L:L),"")</f>
        <v/>
      </c>
    </row>
    <row r="45" spans="5:6">
      <c r="E45" s="12" t="str">
        <f>IF(D45="","",_xlfn.XLOOKUP(D45,Achats!J:J,Achats!K:K))</f>
        <v/>
      </c>
      <c r="F45" s="13" t="str">
        <f>IFERROR(_xlfn.XLOOKUP(E45,Achats!K:K,Achats!L:L),"")</f>
        <v/>
      </c>
    </row>
    <row r="46" spans="5:6">
      <c r="E46" s="12" t="str">
        <f>IF(D46="","",_xlfn.XLOOKUP(D46,Achats!J:J,Achats!K:K))</f>
        <v/>
      </c>
      <c r="F46" s="13" t="str">
        <f>IFERROR(_xlfn.XLOOKUP(E46,Achats!K:K,Achats!L:L),"")</f>
        <v/>
      </c>
    </row>
    <row r="47" spans="5:6">
      <c r="E47" s="12" t="str">
        <f>IF(D47="","",_xlfn.XLOOKUP(D47,Achats!J:J,Achats!K:K))</f>
        <v/>
      </c>
      <c r="F47" s="13" t="str">
        <f>IFERROR(_xlfn.XLOOKUP(E47,Achats!K:K,Achats!L:L),"")</f>
        <v/>
      </c>
    </row>
    <row r="48" spans="5:6">
      <c r="E48" s="12" t="str">
        <f>IF(D48="","",_xlfn.XLOOKUP(D48,Achats!J:J,Achats!K:K))</f>
        <v/>
      </c>
      <c r="F48" s="13" t="str">
        <f>IFERROR(_xlfn.XLOOKUP(E48,Achats!K:K,Achats!L:L),"")</f>
        <v/>
      </c>
    </row>
    <row r="49" spans="5:6">
      <c r="E49" s="12" t="str">
        <f>IF(D49="","",_xlfn.XLOOKUP(D49,Achats!J:J,Achats!K:K))</f>
        <v/>
      </c>
      <c r="F49" s="13" t="str">
        <f>IFERROR(_xlfn.XLOOKUP(E49,Achats!K:K,Achats!L:L),"")</f>
        <v/>
      </c>
    </row>
    <row r="50" spans="5:6">
      <c r="E50" s="12" t="str">
        <f>IF(D50="","",_xlfn.XLOOKUP(D50,Achats!J:J,Achats!K:K))</f>
        <v/>
      </c>
      <c r="F50" s="13" t="str">
        <f>IFERROR(_xlfn.XLOOKUP(E50,Achats!K:K,Achats!L:L),"")</f>
        <v/>
      </c>
    </row>
    <row r="51" spans="5:6">
      <c r="E51" s="12" t="str">
        <f>IF(D51="","",_xlfn.XLOOKUP(D51,Achats!J:J,Achats!K:K))</f>
        <v/>
      </c>
      <c r="F51" s="13" t="str">
        <f>IFERROR(_xlfn.XLOOKUP(E51,Achats!K:K,Achats!L:L),"")</f>
        <v/>
      </c>
    </row>
    <row r="52" spans="5:6">
      <c r="E52" s="12" t="str">
        <f>IF(D52="","",_xlfn.XLOOKUP(D52,Achats!J:J,Achats!K:K))</f>
        <v/>
      </c>
      <c r="F52" s="13" t="str">
        <f>IFERROR(_xlfn.XLOOKUP(E52,Achats!K:K,Achats!L:L),"")</f>
        <v/>
      </c>
    </row>
    <row r="53" spans="5:6">
      <c r="E53" s="12" t="str">
        <f>IF(D53="","",_xlfn.XLOOKUP(D53,Achats!J:J,Achats!K:K))</f>
        <v/>
      </c>
      <c r="F53" s="13" t="str">
        <f>IFERROR(_xlfn.XLOOKUP(E53,Achats!K:K,Achats!L:L),"")</f>
        <v/>
      </c>
    </row>
    <row r="54" spans="5:6">
      <c r="E54" s="12" t="str">
        <f>IF(D54="","",_xlfn.XLOOKUP(D54,Achats!J:J,Achats!K:K))</f>
        <v/>
      </c>
      <c r="F54" s="13" t="str">
        <f>IFERROR(_xlfn.XLOOKUP(E54,Achats!K:K,Achats!L:L),"")</f>
        <v/>
      </c>
    </row>
    <row r="55" spans="5:6">
      <c r="E55" s="12" t="str">
        <f>IF(D55="","",_xlfn.XLOOKUP(D55,Achats!J:J,Achats!K:K))</f>
        <v/>
      </c>
      <c r="F55" s="13" t="str">
        <f>IFERROR(_xlfn.XLOOKUP(E55,Achats!K:K,Achats!L:L),"")</f>
        <v/>
      </c>
    </row>
    <row r="56" spans="5:6">
      <c r="E56" s="12" t="str">
        <f>IF(D56="","",_xlfn.XLOOKUP(D56,Achats!J:J,Achats!K:K))</f>
        <v/>
      </c>
      <c r="F56" s="13" t="str">
        <f>IFERROR(_xlfn.XLOOKUP(E56,Achats!K:K,Achats!L:L),"")</f>
        <v/>
      </c>
    </row>
    <row r="57" spans="5:6">
      <c r="E57" s="12" t="str">
        <f>IF(D57="","",_xlfn.XLOOKUP(D57,Achats!J:J,Achats!K:K))</f>
        <v/>
      </c>
      <c r="F57" s="13" t="str">
        <f>IFERROR(_xlfn.XLOOKUP(E57,Achats!K:K,Achats!L:L),"")</f>
        <v/>
      </c>
    </row>
    <row r="58" spans="5:6">
      <c r="E58" s="12" t="str">
        <f>IF(D58="","",_xlfn.XLOOKUP(D58,Achats!J:J,Achats!K:K))</f>
        <v/>
      </c>
      <c r="F58" s="13" t="str">
        <f>IFERROR(_xlfn.XLOOKUP(E58,Achats!K:K,Achats!L:L),"")</f>
        <v/>
      </c>
    </row>
    <row r="59" spans="5:6">
      <c r="E59" s="12" t="str">
        <f>IF(D59="","",_xlfn.XLOOKUP(D59,Achats!J:J,Achats!K:K))</f>
        <v/>
      </c>
      <c r="F59" s="13" t="str">
        <f>IFERROR(_xlfn.XLOOKUP(E59,Achats!K:K,Achats!L:L),"")</f>
        <v/>
      </c>
    </row>
    <row r="60" spans="5:6">
      <c r="E60" s="12" t="str">
        <f>IF(D60="","",_xlfn.XLOOKUP(D60,Achats!J:J,Achats!K:K))</f>
        <v/>
      </c>
      <c r="F60" s="13" t="str">
        <f>IFERROR(_xlfn.XLOOKUP(E60,Achats!K:K,Achats!L:L),"")</f>
        <v/>
      </c>
    </row>
    <row r="61" spans="5:6">
      <c r="E61" s="12" t="str">
        <f>IF(D61="","",_xlfn.XLOOKUP(D61,Achats!J:J,Achats!K:K))</f>
        <v/>
      </c>
      <c r="F61" s="13" t="str">
        <f>IFERROR(_xlfn.XLOOKUP(E61,Achats!K:K,Achats!L:L),"")</f>
        <v/>
      </c>
    </row>
    <row r="62" spans="5:6">
      <c r="E62" s="12" t="str">
        <f>IF(D62="","",_xlfn.XLOOKUP(D62,Achats!J:J,Achats!K:K))</f>
        <v/>
      </c>
      <c r="F62" s="13" t="str">
        <f>IFERROR(_xlfn.XLOOKUP(E62,Achats!K:K,Achats!L:L),"")</f>
        <v/>
      </c>
    </row>
    <row r="63" spans="5:6">
      <c r="E63" s="12" t="str">
        <f>IF(D63="","",_xlfn.XLOOKUP(D63,Achats!J:J,Achats!K:K))</f>
        <v/>
      </c>
      <c r="F63" s="13" t="str">
        <f>IFERROR(_xlfn.XLOOKUP(E63,Achats!K:K,Achats!L:L),"")</f>
        <v/>
      </c>
    </row>
    <row r="64" spans="5:6">
      <c r="E64" s="12" t="str">
        <f>IF(D64="","",_xlfn.XLOOKUP(D64,Achats!J:J,Achats!K:K))</f>
        <v/>
      </c>
      <c r="F64" s="13" t="str">
        <f>IFERROR(_xlfn.XLOOKUP(E64,Achats!K:K,Achats!L:L),"")</f>
        <v/>
      </c>
    </row>
    <row r="65" spans="5:6">
      <c r="E65" s="12" t="str">
        <f>IF(D65="","",_xlfn.XLOOKUP(D65,Achats!J:J,Achats!K:K))</f>
        <v/>
      </c>
      <c r="F65" s="13" t="str">
        <f>IFERROR(_xlfn.XLOOKUP(E65,Achats!K:K,Achats!L:L),"")</f>
        <v/>
      </c>
    </row>
    <row r="66" spans="5:6">
      <c r="E66" s="12" t="str">
        <f>IF(D66="","",_xlfn.XLOOKUP(D66,Achats!J:J,Achats!K:K))</f>
        <v/>
      </c>
      <c r="F66" s="13" t="str">
        <f>IFERROR(_xlfn.XLOOKUP(E66,Achats!K:K,Achats!L:L),"")</f>
        <v/>
      </c>
    </row>
    <row r="67" spans="5:6">
      <c r="E67" s="12" t="str">
        <f>IF(D67="","",_xlfn.XLOOKUP(D67,Achats!J:J,Achats!K:K))</f>
        <v/>
      </c>
      <c r="F67" s="13" t="str">
        <f>IFERROR(_xlfn.XLOOKUP(E67,Achats!K:K,Achats!L:L),"")</f>
        <v/>
      </c>
    </row>
    <row r="68" spans="5:6">
      <c r="E68" s="12" t="str">
        <f>IF(D68="","",_xlfn.XLOOKUP(D68,Achats!J:J,Achats!K:K))</f>
        <v/>
      </c>
      <c r="F68" s="13" t="str">
        <f>IFERROR(_xlfn.XLOOKUP(E68,Achats!K:K,Achats!L:L),"")</f>
        <v/>
      </c>
    </row>
    <row r="69" spans="5:6">
      <c r="E69" s="12" t="str">
        <f>IF(D69="","",_xlfn.XLOOKUP(D69,Achats!J:J,Achats!K:K))</f>
        <v/>
      </c>
      <c r="F69" s="13" t="str">
        <f>IFERROR(_xlfn.XLOOKUP(E69,Achats!K:K,Achats!L:L),"")</f>
        <v/>
      </c>
    </row>
    <row r="70" spans="5:6">
      <c r="E70" s="12" t="str">
        <f>IF(D70="","",_xlfn.XLOOKUP(D70,Achats!J:J,Achats!K:K))</f>
        <v/>
      </c>
      <c r="F70" s="13" t="str">
        <f>IFERROR(_xlfn.XLOOKUP(E70,Achats!K:K,Achats!L:L),"")</f>
        <v/>
      </c>
    </row>
    <row r="71" spans="5:6">
      <c r="E71" s="12" t="str">
        <f>IF(D71="","",_xlfn.XLOOKUP(D71,Achats!J:J,Achats!K:K))</f>
        <v/>
      </c>
      <c r="F71" s="13" t="str">
        <f>IFERROR(_xlfn.XLOOKUP(E71,Achats!K:K,Achats!L:L),"")</f>
        <v/>
      </c>
    </row>
    <row r="72" spans="5:6">
      <c r="E72" s="12" t="str">
        <f>IF(D72="","",_xlfn.XLOOKUP(D72,Achats!J:J,Achats!K:K))</f>
        <v/>
      </c>
      <c r="F72" s="13" t="str">
        <f>IFERROR(_xlfn.XLOOKUP(E72,Achats!K:K,Achats!L:L),"")</f>
        <v/>
      </c>
    </row>
    <row r="73" spans="5:6">
      <c r="E73" s="12" t="str">
        <f>IF(D73="","",_xlfn.XLOOKUP(D73,Achats!J:J,Achats!K:K))</f>
        <v/>
      </c>
      <c r="F73" s="13" t="str">
        <f>IFERROR(_xlfn.XLOOKUP(E73,Achats!K:K,Achats!L:L),"")</f>
        <v/>
      </c>
    </row>
    <row r="74" spans="5:6">
      <c r="E74" s="12" t="str">
        <f>IF(D74="","",_xlfn.XLOOKUP(D74,Achats!J:J,Achats!K:K))</f>
        <v/>
      </c>
      <c r="F74" s="13" t="str">
        <f>IFERROR(_xlfn.XLOOKUP(E74,Achats!K:K,Achats!L:L),"")</f>
        <v/>
      </c>
    </row>
    <row r="75" spans="5:6">
      <c r="E75" s="12" t="str">
        <f>IF(D75="","",_xlfn.XLOOKUP(D75,Achats!J:J,Achats!K:K))</f>
        <v/>
      </c>
      <c r="F75" s="13" t="str">
        <f>IFERROR(_xlfn.XLOOKUP(E75,Achats!K:K,Achats!L:L),"")</f>
        <v/>
      </c>
    </row>
    <row r="76" spans="5:6">
      <c r="E76" s="12" t="str">
        <f>IF(D76="","",_xlfn.XLOOKUP(D76,Achats!J:J,Achats!K:K))</f>
        <v/>
      </c>
      <c r="F76" s="13" t="str">
        <f>IFERROR(_xlfn.XLOOKUP(E76,Achats!K:K,Achats!L:L),"")</f>
        <v/>
      </c>
    </row>
    <row r="77" spans="5:6">
      <c r="E77" s="12" t="str">
        <f>IF(D77="","",_xlfn.XLOOKUP(D77,Achats!J:J,Achats!K:K))</f>
        <v/>
      </c>
      <c r="F77" s="13" t="str">
        <f>IFERROR(_xlfn.XLOOKUP(E77,Achats!K:K,Achats!L:L),"")</f>
        <v/>
      </c>
    </row>
    <row r="78" spans="5:6">
      <c r="E78" s="12" t="str">
        <f>IF(D78="","",_xlfn.XLOOKUP(D78,Achats!J:J,Achats!K:K))</f>
        <v/>
      </c>
      <c r="F78" s="13" t="str">
        <f>IFERROR(_xlfn.XLOOKUP(E78,Achats!K:K,Achats!L:L),"")</f>
        <v/>
      </c>
    </row>
    <row r="79" spans="5:6">
      <c r="E79" s="12" t="str">
        <f>IF(D79="","",_xlfn.XLOOKUP(D79,Achats!J:J,Achats!K:K))</f>
        <v/>
      </c>
      <c r="F79" s="13" t="str">
        <f>IFERROR(_xlfn.XLOOKUP(E79,Achats!K:K,Achats!L:L),"")</f>
        <v/>
      </c>
    </row>
    <row r="80" spans="5:6">
      <c r="E80" s="12" t="str">
        <f>IF(D80="","",_xlfn.XLOOKUP(D80,Achats!J:J,Achats!K:K))</f>
        <v/>
      </c>
      <c r="F80" s="13" t="str">
        <f>IFERROR(_xlfn.XLOOKUP(E80,Achats!K:K,Achats!L:L),"")</f>
        <v/>
      </c>
    </row>
    <row r="81" spans="5:6">
      <c r="E81" s="12" t="str">
        <f>IF(D81="","",_xlfn.XLOOKUP(D81,Achats!J:J,Achats!K:K))</f>
        <v/>
      </c>
      <c r="F81" s="13" t="str">
        <f>IFERROR(_xlfn.XLOOKUP(E81,Achats!K:K,Achats!L:L),"")</f>
        <v/>
      </c>
    </row>
    <row r="82" spans="5:6">
      <c r="E82" s="12" t="str">
        <f>IF(D82="","",_xlfn.XLOOKUP(D82,Achats!J:J,Achats!K:K))</f>
        <v/>
      </c>
      <c r="F82" s="13" t="str">
        <f>IFERROR(_xlfn.XLOOKUP(E82,Achats!K:K,Achats!L:L),"")</f>
        <v/>
      </c>
    </row>
    <row r="83" spans="5:6">
      <c r="E83" s="12" t="str">
        <f>IF(D83="","",_xlfn.XLOOKUP(D83,Achats!J:J,Achats!K:K))</f>
        <v/>
      </c>
      <c r="F83" s="13" t="str">
        <f>IFERROR(_xlfn.XLOOKUP(E83,Achats!K:K,Achats!L:L),"")</f>
        <v/>
      </c>
    </row>
    <row r="84" spans="5:6">
      <c r="E84" s="12" t="str">
        <f>IF(D84="","",_xlfn.XLOOKUP(D84,Achats!J:J,Achats!K:K))</f>
        <v/>
      </c>
      <c r="F84" s="13" t="str">
        <f>IFERROR(_xlfn.XLOOKUP(E84,Achats!K:K,Achats!L:L),"")</f>
        <v/>
      </c>
    </row>
    <row r="85" spans="5:6">
      <c r="E85" s="12" t="str">
        <f>IF(D85="","",_xlfn.XLOOKUP(D85,Achats!J:J,Achats!K:K))</f>
        <v/>
      </c>
      <c r="F85" s="13" t="str">
        <f>IFERROR(_xlfn.XLOOKUP(E85,Achats!K:K,Achats!L:L),"")</f>
        <v/>
      </c>
    </row>
    <row r="86" spans="5:6">
      <c r="E86" s="12" t="str">
        <f>IF(D86="","",_xlfn.XLOOKUP(D86,Achats!J:J,Achats!K:K))</f>
        <v/>
      </c>
      <c r="F86" s="13" t="str">
        <f>IFERROR(_xlfn.XLOOKUP(E86,Achats!K:K,Achats!L:L),"")</f>
        <v/>
      </c>
    </row>
    <row r="87" spans="5:6">
      <c r="E87" s="12" t="str">
        <f>IF(D87="","",_xlfn.XLOOKUP(D87,Achats!J:J,Achats!K:K))</f>
        <v/>
      </c>
      <c r="F87" s="13" t="str">
        <f>IFERROR(_xlfn.XLOOKUP(E87,Achats!K:K,Achats!L:L),"")</f>
        <v/>
      </c>
    </row>
    <row r="88" spans="5:6">
      <c r="E88" s="12" t="str">
        <f>IF(D88="","",_xlfn.XLOOKUP(D88,Achats!J:J,Achats!K:K))</f>
        <v/>
      </c>
      <c r="F88" s="13" t="str">
        <f>IFERROR(_xlfn.XLOOKUP(E88,Achats!K:K,Achats!L:L),"")</f>
        <v/>
      </c>
    </row>
    <row r="89" spans="5:6">
      <c r="E89" s="12" t="str">
        <f>IF(D89="","",_xlfn.XLOOKUP(D89,Achats!J:J,Achats!K:K))</f>
        <v/>
      </c>
      <c r="F89" s="13" t="str">
        <f>IFERROR(_xlfn.XLOOKUP(E89,Achats!K:K,Achats!L:L),"")</f>
        <v/>
      </c>
    </row>
    <row r="90" spans="5:6">
      <c r="E90" s="12" t="str">
        <f>IF(D90="","",_xlfn.XLOOKUP(D90,Achats!J:J,Achats!K:K))</f>
        <v/>
      </c>
      <c r="F90" s="13" t="str">
        <f>IFERROR(_xlfn.XLOOKUP(E90,Achats!K:K,Achats!L:L),"")</f>
        <v/>
      </c>
    </row>
    <row r="91" spans="5:6">
      <c r="E91" s="12" t="str">
        <f>IF(D91="","",_xlfn.XLOOKUP(D91,Achats!J:J,Achats!K:K))</f>
        <v/>
      </c>
      <c r="F91" s="13" t="str">
        <f>IFERROR(_xlfn.XLOOKUP(E91,Achats!K:K,Achats!L:L),"")</f>
        <v/>
      </c>
    </row>
    <row r="92" spans="5:6">
      <c r="E92" s="12" t="str">
        <f>IF(D92="","",_xlfn.XLOOKUP(D92,Achats!J:J,Achats!K:K))</f>
        <v/>
      </c>
      <c r="F92" s="13" t="str">
        <f>IFERROR(_xlfn.XLOOKUP(E92,Achats!K:K,Achats!L:L),"")</f>
        <v/>
      </c>
    </row>
    <row r="93" spans="5:6">
      <c r="E93" s="12" t="str">
        <f>IF(D93="","",_xlfn.XLOOKUP(D93,Achats!J:J,Achats!K:K))</f>
        <v/>
      </c>
      <c r="F93" s="13" t="str">
        <f>IFERROR(_xlfn.XLOOKUP(E93,Achats!K:K,Achats!L:L),"")</f>
        <v/>
      </c>
    </row>
    <row r="94" spans="5:6">
      <c r="E94" s="12" t="str">
        <f>IF(D94="","",_xlfn.XLOOKUP(D94,Achats!J:J,Achats!K:K))</f>
        <v/>
      </c>
      <c r="F94" s="13" t="str">
        <f>IFERROR(_xlfn.XLOOKUP(E94,Achats!K:K,Achats!L:L),"")</f>
        <v/>
      </c>
    </row>
    <row r="95" spans="5:6">
      <c r="E95" s="12" t="str">
        <f>IF(D95="","",_xlfn.XLOOKUP(D95,Achats!J:J,Achats!K:K))</f>
        <v/>
      </c>
      <c r="F95" s="13" t="str">
        <f>IFERROR(_xlfn.XLOOKUP(E95,Achats!K:K,Achats!L:L),"")</f>
        <v/>
      </c>
    </row>
    <row r="96" spans="5:6">
      <c r="E96" s="12" t="str">
        <f>IF(D96="","",_xlfn.XLOOKUP(D96,Achats!J:J,Achats!K:K))</f>
        <v/>
      </c>
      <c r="F96" s="13" t="str">
        <f>IFERROR(_xlfn.XLOOKUP(E96,Achats!K:K,Achats!L:L),"")</f>
        <v/>
      </c>
    </row>
    <row r="97" spans="5:6">
      <c r="E97" s="12" t="str">
        <f>IF(D97="","",_xlfn.XLOOKUP(D97,Achats!J:J,Achats!K:K))</f>
        <v/>
      </c>
      <c r="F97" s="13" t="str">
        <f>IFERROR(_xlfn.XLOOKUP(E97,Achats!K:K,Achats!L:L),"")</f>
        <v/>
      </c>
    </row>
    <row r="98" spans="5:6">
      <c r="E98" s="12" t="str">
        <f>IF(D98="","",_xlfn.XLOOKUP(D98,Achats!J:J,Achats!K:K))</f>
        <v/>
      </c>
      <c r="F98" s="13" t="str">
        <f>IFERROR(_xlfn.XLOOKUP(E98,Achats!K:K,Achats!L:L),"")</f>
        <v/>
      </c>
    </row>
    <row r="99" spans="5:6">
      <c r="E99" s="12" t="str">
        <f>IF(D99="","",_xlfn.XLOOKUP(D99,Achats!J:J,Achats!K:K))</f>
        <v/>
      </c>
      <c r="F99" s="13" t="str">
        <f>IFERROR(_xlfn.XLOOKUP(E99,Achats!K:K,Achats!L:L),"")</f>
        <v/>
      </c>
    </row>
    <row r="100" spans="5:6">
      <c r="E100" s="12" t="str">
        <f>IF(D100="","",_xlfn.XLOOKUP(D100,Achats!J:J,Achats!K:K))</f>
        <v/>
      </c>
      <c r="F100" s="13" t="str">
        <f>IFERROR(_xlfn.XLOOKUP(E100,Achats!K:K,Achats!L:L),"")</f>
        <v/>
      </c>
    </row>
    <row r="101" spans="5:6">
      <c r="E101" s="12" t="str">
        <f>IF(D101="","",_xlfn.XLOOKUP(D101,Achats!J:J,Achats!K:K))</f>
        <v/>
      </c>
      <c r="F101" s="13" t="str">
        <f>IFERROR(_xlfn.XLOOKUP(E101,Achats!K:K,Achats!L:L),"")</f>
        <v/>
      </c>
    </row>
    <row r="102" spans="5:6">
      <c r="E102" s="12" t="str">
        <f>IF(D102="","",_xlfn.XLOOKUP(D102,Achats!J:J,Achats!K:K))</f>
        <v/>
      </c>
      <c r="F102" s="13" t="str">
        <f>IFERROR(_xlfn.XLOOKUP(E102,Achats!K:K,Achats!L:L),"")</f>
        <v/>
      </c>
    </row>
    <row r="103" spans="5:6">
      <c r="E103" s="12" t="str">
        <f>IF(D103="","",_xlfn.XLOOKUP(D103,Achats!J:J,Achats!K:K))</f>
        <v/>
      </c>
      <c r="F103" s="13" t="str">
        <f>IFERROR(_xlfn.XLOOKUP(E103,Achats!K:K,Achats!L:L),"")</f>
        <v/>
      </c>
    </row>
    <row r="104" spans="5:6">
      <c r="E104" s="12" t="str">
        <f>IF(D104="","",_xlfn.XLOOKUP(D104,Achats!J:J,Achats!K:K))</f>
        <v/>
      </c>
      <c r="F104" s="13" t="str">
        <f>IFERROR(_xlfn.XLOOKUP(E104,Achats!K:K,Achats!L:L),"")</f>
        <v/>
      </c>
    </row>
    <row r="105" spans="5:6">
      <c r="E105" s="12" t="str">
        <f>IF(D105="","",_xlfn.XLOOKUP(D105,Achats!J:J,Achats!K:K))</f>
        <v/>
      </c>
      <c r="F105" s="13" t="str">
        <f>IFERROR(_xlfn.XLOOKUP(E105,Achats!K:K,Achats!L:L),"")</f>
        <v/>
      </c>
    </row>
    <row r="106" spans="5:6">
      <c r="E106" s="12" t="str">
        <f>IF(D106="","",_xlfn.XLOOKUP(D106,Achats!J:J,Achats!K:K))</f>
        <v/>
      </c>
      <c r="F106" s="13" t="str">
        <f>IFERROR(_xlfn.XLOOKUP(E106,Achats!K:K,Achats!L:L),"")</f>
        <v/>
      </c>
    </row>
    <row r="107" spans="5:6">
      <c r="E107" s="12" t="str">
        <f>IF(D107="","",_xlfn.XLOOKUP(D107,Achats!J:J,Achats!K:K))</f>
        <v/>
      </c>
      <c r="F107" s="13" t="str">
        <f>IFERROR(_xlfn.XLOOKUP(E107,Achats!K:K,Achats!L:L),"")</f>
        <v/>
      </c>
    </row>
    <row r="108" spans="5:6">
      <c r="E108" s="12" t="str">
        <f>IF(D108="","",_xlfn.XLOOKUP(D108,Achats!J:J,Achats!K:K))</f>
        <v/>
      </c>
      <c r="F108" s="13" t="str">
        <f>IFERROR(_xlfn.XLOOKUP(E108,Achats!K:K,Achats!L:L),"")</f>
        <v/>
      </c>
    </row>
    <row r="109" spans="5:6">
      <c r="E109" s="12" t="str">
        <f>IF(D109="","",_xlfn.XLOOKUP(D109,Achats!J:J,Achats!K:K))</f>
        <v/>
      </c>
      <c r="F109" s="13" t="str">
        <f>IFERROR(_xlfn.XLOOKUP(E109,Achats!K:K,Achats!L:L),"")</f>
        <v/>
      </c>
    </row>
    <row r="110" spans="5:6">
      <c r="E110" s="12" t="str">
        <f>IF(D110="","",_xlfn.XLOOKUP(D110,Achats!J:J,Achats!K:K))</f>
        <v/>
      </c>
      <c r="F110" s="13" t="str">
        <f>IFERROR(_xlfn.XLOOKUP(E110,Achats!K:K,Achats!L:L),"")</f>
        <v/>
      </c>
    </row>
    <row r="111" spans="5:6">
      <c r="E111" s="12" t="str">
        <f>IF(D111="","",_xlfn.XLOOKUP(D111,Achats!J:J,Achats!K:K))</f>
        <v/>
      </c>
      <c r="F111" s="13" t="str">
        <f>IFERROR(_xlfn.XLOOKUP(E111,Achats!K:K,Achats!L:L),"")</f>
        <v/>
      </c>
    </row>
    <row r="112" spans="5:6">
      <c r="E112" s="12" t="str">
        <f>IF(D112="","",_xlfn.XLOOKUP(D112,Achats!J:J,Achats!K:K))</f>
        <v/>
      </c>
      <c r="F112" s="13" t="str">
        <f>IFERROR(_xlfn.XLOOKUP(E112,Achats!K:K,Achats!L:L),"")</f>
        <v/>
      </c>
    </row>
    <row r="113" spans="5:6">
      <c r="E113" s="12" t="str">
        <f>IF(D113="","",_xlfn.XLOOKUP(D113,Achats!J:J,Achats!K:K))</f>
        <v/>
      </c>
      <c r="F113" s="13" t="str">
        <f>IFERROR(_xlfn.XLOOKUP(E113,Achats!K:K,Achats!L:L),"")</f>
        <v/>
      </c>
    </row>
    <row r="114" spans="5:6">
      <c r="E114" s="12" t="str">
        <f>IF(D114="","",_xlfn.XLOOKUP(D114,Achats!J:J,Achats!K:K))</f>
        <v/>
      </c>
      <c r="F114" s="13" t="str">
        <f>IFERROR(_xlfn.XLOOKUP(E114,Achats!K:K,Achats!L:L),"")</f>
        <v/>
      </c>
    </row>
    <row r="115" spans="5:6">
      <c r="E115" s="12" t="str">
        <f>IF(D115="","",_xlfn.XLOOKUP(D115,Achats!J:J,Achats!K:K))</f>
        <v/>
      </c>
      <c r="F115" s="13" t="str">
        <f>IFERROR(_xlfn.XLOOKUP(E115,Achats!K:K,Achats!L:L),"")</f>
        <v/>
      </c>
    </row>
    <row r="116" spans="5:6">
      <c r="E116" s="12" t="str">
        <f>IF(D116="","",_xlfn.XLOOKUP(D116,Achats!J:J,Achats!K:K))</f>
        <v/>
      </c>
      <c r="F116" s="13" t="str">
        <f>IFERROR(_xlfn.XLOOKUP(E116,Achats!K:K,Achats!L:L),"")</f>
        <v/>
      </c>
    </row>
    <row r="117" spans="5:6">
      <c r="E117" s="12" t="str">
        <f>IF(D117="","",_xlfn.XLOOKUP(D117,Achats!J:J,Achats!K:K))</f>
        <v/>
      </c>
      <c r="F117" s="13" t="str">
        <f>IFERROR(_xlfn.XLOOKUP(E117,Achats!K:K,Achats!L:L),"")</f>
        <v/>
      </c>
    </row>
    <row r="118" spans="5:6">
      <c r="E118" s="12" t="str">
        <f>IF(D118="","",_xlfn.XLOOKUP(D118,Achats!J:J,Achats!K:K))</f>
        <v/>
      </c>
      <c r="F118" s="13" t="str">
        <f>IFERROR(_xlfn.XLOOKUP(E118,Achats!K:K,Achats!L:L),"")</f>
        <v/>
      </c>
    </row>
    <row r="119" spans="5:6">
      <c r="E119" s="12" t="str">
        <f>IF(D119="","",_xlfn.XLOOKUP(D119,Achats!J:J,Achats!K:K))</f>
        <v/>
      </c>
      <c r="F119" s="13" t="str">
        <f>IFERROR(_xlfn.XLOOKUP(E119,Achats!K:K,Achats!L:L),"")</f>
        <v/>
      </c>
    </row>
    <row r="120" spans="5:6">
      <c r="E120" s="12" t="str">
        <f>IF(D120="","",_xlfn.XLOOKUP(D120,Achats!J:J,Achats!K:K))</f>
        <v/>
      </c>
      <c r="F120" s="13" t="str">
        <f>IFERROR(_xlfn.XLOOKUP(E120,Achats!K:K,Achats!L:L),"")</f>
        <v/>
      </c>
    </row>
    <row r="121" spans="5:6">
      <c r="E121" s="12" t="str">
        <f>IF(D121="","",_xlfn.XLOOKUP(D121,Achats!J:J,Achats!K:K))</f>
        <v/>
      </c>
      <c r="F121" s="13" t="str">
        <f>IFERROR(_xlfn.XLOOKUP(E121,Achats!K:K,Achats!L:L),"")</f>
        <v/>
      </c>
    </row>
    <row r="122" spans="5:6">
      <c r="E122" s="12" t="str">
        <f>IF(D122="","",_xlfn.XLOOKUP(D122,Achats!J:J,Achats!K:K))</f>
        <v/>
      </c>
      <c r="F122" s="13" t="str">
        <f>IFERROR(_xlfn.XLOOKUP(E122,Achats!K:K,Achats!L:L),"")</f>
        <v/>
      </c>
    </row>
    <row r="123" spans="5:6">
      <c r="E123" s="12" t="str">
        <f>IF(D123="","",_xlfn.XLOOKUP(D123,Achats!J:J,Achats!K:K))</f>
        <v/>
      </c>
      <c r="F123" s="13" t="str">
        <f>IFERROR(_xlfn.XLOOKUP(E123,Achats!K:K,Achats!L:L),"")</f>
        <v/>
      </c>
    </row>
    <row r="124" spans="5:6">
      <c r="E124" s="12" t="str">
        <f>IF(D124="","",_xlfn.XLOOKUP(D124,Achats!J:J,Achats!K:K))</f>
        <v/>
      </c>
      <c r="F124" s="13" t="str">
        <f>IFERROR(_xlfn.XLOOKUP(E124,Achats!K:K,Achats!L:L),"")</f>
        <v/>
      </c>
    </row>
    <row r="125" spans="5:6">
      <c r="E125" s="12" t="str">
        <f>IF(D125="","",_xlfn.XLOOKUP(D125,Achats!J:J,Achats!K:K))</f>
        <v/>
      </c>
      <c r="F125" s="13" t="str">
        <f>IFERROR(_xlfn.XLOOKUP(E125,Achats!K:K,Achats!L:L),"")</f>
        <v/>
      </c>
    </row>
    <row r="126" spans="5:6">
      <c r="E126" s="12" t="str">
        <f>IF(D126="","",_xlfn.XLOOKUP(D126,Achats!J:J,Achats!K:K))</f>
        <v/>
      </c>
      <c r="F126" s="13" t="str">
        <f>IFERROR(_xlfn.XLOOKUP(E126,Achats!K:K,Achats!L:L),"")</f>
        <v/>
      </c>
    </row>
    <row r="127" spans="5:6">
      <c r="E127" s="12" t="str">
        <f>IF(D127="","",_xlfn.XLOOKUP(D127,Achats!J:J,Achats!K:K))</f>
        <v/>
      </c>
      <c r="F127" s="13" t="str">
        <f>IFERROR(_xlfn.XLOOKUP(E127,Achats!K:K,Achats!L:L),"")</f>
        <v/>
      </c>
    </row>
    <row r="128" spans="5:6">
      <c r="E128" s="12" t="str">
        <f>IF(D128="","",_xlfn.XLOOKUP(D128,Achats!J:J,Achats!K:K))</f>
        <v/>
      </c>
      <c r="F128" s="13" t="str">
        <f>IFERROR(_xlfn.XLOOKUP(E128,Achats!K:K,Achats!L:L),"")</f>
        <v/>
      </c>
    </row>
    <row r="129" spans="5:6">
      <c r="E129" s="12" t="str">
        <f>IF(D129="","",_xlfn.XLOOKUP(D129,Achats!J:J,Achats!K:K))</f>
        <v/>
      </c>
      <c r="F129" s="13" t="str">
        <f>IFERROR(_xlfn.XLOOKUP(E129,Achats!K:K,Achats!L:L),"")</f>
        <v/>
      </c>
    </row>
    <row r="130" spans="5:6">
      <c r="E130" s="12" t="str">
        <f>IF(D130="","",_xlfn.XLOOKUP(D130,Achats!J:J,Achats!K:K))</f>
        <v/>
      </c>
      <c r="F130" s="13" t="str">
        <f>IFERROR(_xlfn.XLOOKUP(E130,Achats!K:K,Achats!L:L),"")</f>
        <v/>
      </c>
    </row>
    <row r="131" spans="5:6">
      <c r="E131" s="12" t="str">
        <f>IF(D131="","",_xlfn.XLOOKUP(D131,Achats!J:J,Achats!K:K))</f>
        <v/>
      </c>
      <c r="F131" s="13" t="str">
        <f>IFERROR(_xlfn.XLOOKUP(E131,Achats!K:K,Achats!L:L),"")</f>
        <v/>
      </c>
    </row>
    <row r="132" spans="5:6">
      <c r="E132" s="12" t="str">
        <f>IF(D132="","",_xlfn.XLOOKUP(D132,Achats!J:J,Achats!K:K))</f>
        <v/>
      </c>
      <c r="F132" s="13" t="str">
        <f>IFERROR(_xlfn.XLOOKUP(E132,Achats!K:K,Achats!L:L),"")</f>
        <v/>
      </c>
    </row>
    <row r="133" spans="5:6">
      <c r="E133" s="12" t="str">
        <f>IF(D133="","",_xlfn.XLOOKUP(D133,Achats!J:J,Achats!K:K))</f>
        <v/>
      </c>
      <c r="F133" s="13" t="str">
        <f>IFERROR(_xlfn.XLOOKUP(E133,Achats!K:K,Achats!L:L),"")</f>
        <v/>
      </c>
    </row>
    <row r="134" spans="5:6">
      <c r="E134" s="12" t="str">
        <f>IF(D134="","",_xlfn.XLOOKUP(D134,Achats!J:J,Achats!K:K))</f>
        <v/>
      </c>
      <c r="F134" s="13" t="str">
        <f>IFERROR(_xlfn.XLOOKUP(E134,Achats!K:K,Achats!L:L),"")</f>
        <v/>
      </c>
    </row>
    <row r="135" spans="5:6">
      <c r="E135" s="12" t="str">
        <f>IF(D135="","",_xlfn.XLOOKUP(D135,Achats!J:J,Achats!K:K))</f>
        <v/>
      </c>
      <c r="F135" s="13" t="str">
        <f>IFERROR(_xlfn.XLOOKUP(E135,Achats!K:K,Achats!L:L),"")</f>
        <v/>
      </c>
    </row>
    <row r="136" spans="5:6">
      <c r="E136" s="12" t="str">
        <f>IF(D136="","",_xlfn.XLOOKUP(D136,Achats!J:J,Achats!K:K))</f>
        <v/>
      </c>
      <c r="F136" s="13" t="str">
        <f>IFERROR(_xlfn.XLOOKUP(E136,Achats!K:K,Achats!L:L),"")</f>
        <v/>
      </c>
    </row>
    <row r="137" spans="5:6">
      <c r="E137" s="12" t="str">
        <f>IF(D137="","",_xlfn.XLOOKUP(D137,Achats!J:J,Achats!K:K))</f>
        <v/>
      </c>
      <c r="F137" s="13" t="str">
        <f>IFERROR(_xlfn.XLOOKUP(E137,Achats!K:K,Achats!L:L),"")</f>
        <v/>
      </c>
    </row>
    <row r="138" spans="5:6">
      <c r="E138" s="12" t="str">
        <f>IF(D138="","",_xlfn.XLOOKUP(D138,Achats!J:J,Achats!K:K))</f>
        <v/>
      </c>
      <c r="F138" s="13" t="str">
        <f>IFERROR(_xlfn.XLOOKUP(E138,Achats!K:K,Achats!L:L),"")</f>
        <v/>
      </c>
    </row>
    <row r="139" spans="5:6">
      <c r="E139" s="12" t="str">
        <f>IF(D139="","",_xlfn.XLOOKUP(D139,Achats!J:J,Achats!K:K))</f>
        <v/>
      </c>
      <c r="F139" s="13" t="str">
        <f>IFERROR(_xlfn.XLOOKUP(E139,Achats!K:K,Achats!L:L),"")</f>
        <v/>
      </c>
    </row>
    <row r="140" spans="5:6">
      <c r="E140" s="12" t="str">
        <f>IF(D140="","",_xlfn.XLOOKUP(D140,Achats!J:J,Achats!K:K))</f>
        <v/>
      </c>
      <c r="F140" s="13" t="str">
        <f>IFERROR(_xlfn.XLOOKUP(E140,Achats!K:K,Achats!L:L),"")</f>
        <v/>
      </c>
    </row>
    <row r="141" spans="5:6">
      <c r="E141" s="12" t="str">
        <f>IF(D141="","",_xlfn.XLOOKUP(D141,Achats!J:J,Achats!K:K))</f>
        <v/>
      </c>
      <c r="F141" s="13" t="str">
        <f>IFERROR(_xlfn.XLOOKUP(E141,Achats!K:K,Achats!L:L),"")</f>
        <v/>
      </c>
    </row>
    <row r="142" spans="5:6">
      <c r="E142" s="12" t="str">
        <f>IF(D142="","",_xlfn.XLOOKUP(D142,Achats!J:J,Achats!K:K))</f>
        <v/>
      </c>
      <c r="F142" s="13" t="str">
        <f>IFERROR(_xlfn.XLOOKUP(E142,Achats!K:K,Achats!L:L),"")</f>
        <v/>
      </c>
    </row>
    <row r="143" spans="5:6">
      <c r="E143" s="12" t="str">
        <f>IF(D143="","",_xlfn.XLOOKUP(D143,Achats!J:J,Achats!K:K))</f>
        <v/>
      </c>
      <c r="F143" s="13" t="str">
        <f>IFERROR(_xlfn.XLOOKUP(E143,Achats!K:K,Achats!L:L),"")</f>
        <v/>
      </c>
    </row>
    <row r="144" spans="5:6">
      <c r="E144" s="12" t="str">
        <f>IF(D144="","",_xlfn.XLOOKUP(D144,Achats!J:J,Achats!K:K))</f>
        <v/>
      </c>
      <c r="F144" s="13" t="str">
        <f>IFERROR(_xlfn.XLOOKUP(E144,Achats!K:K,Achats!L:L),"")</f>
        <v/>
      </c>
    </row>
    <row r="145" spans="5:6">
      <c r="E145" s="12" t="str">
        <f>IF(D145="","",_xlfn.XLOOKUP(D145,Achats!J:J,Achats!K:K))</f>
        <v/>
      </c>
      <c r="F145" s="13" t="str">
        <f>IFERROR(_xlfn.XLOOKUP(E145,Achats!K:K,Achats!L:L),"")</f>
        <v/>
      </c>
    </row>
    <row r="146" spans="5:6">
      <c r="E146" s="12" t="str">
        <f>IF(D146="","",_xlfn.XLOOKUP(D146,Achats!J:J,Achats!K:K))</f>
        <v/>
      </c>
      <c r="F146" s="13" t="str">
        <f>IFERROR(_xlfn.XLOOKUP(E146,Achats!K:K,Achats!L:L),"")</f>
        <v/>
      </c>
    </row>
    <row r="147" spans="5:6">
      <c r="E147" s="12" t="str">
        <f>IF(D147="","",_xlfn.XLOOKUP(D147,Achats!J:J,Achats!K:K))</f>
        <v/>
      </c>
      <c r="F147" s="13" t="str">
        <f>IFERROR(_xlfn.XLOOKUP(E147,Achats!K:K,Achats!L:L),"")</f>
        <v/>
      </c>
    </row>
    <row r="148" spans="5:6">
      <c r="E148" s="12" t="str">
        <f>IF(D148="","",_xlfn.XLOOKUP(D148,Achats!J:J,Achats!K:K))</f>
        <v/>
      </c>
      <c r="F148" s="13" t="str">
        <f>IFERROR(_xlfn.XLOOKUP(E148,Achats!K:K,Achats!L:L),"")</f>
        <v/>
      </c>
    </row>
    <row r="149" spans="5:6">
      <c r="E149" s="12" t="str">
        <f>IF(D149="","",_xlfn.XLOOKUP(D149,Achats!J:J,Achats!K:K))</f>
        <v/>
      </c>
      <c r="F149" s="13" t="str">
        <f>IFERROR(_xlfn.XLOOKUP(E149,Achats!K:K,Achats!L:L),"")</f>
        <v/>
      </c>
    </row>
    <row r="150" spans="5:6">
      <c r="E150" s="12" t="str">
        <f>IF(D150="","",_xlfn.XLOOKUP(D150,Achats!J:J,Achats!K:K))</f>
        <v/>
      </c>
      <c r="F150" s="13" t="str">
        <f>IFERROR(_xlfn.XLOOKUP(E150,Achats!K:K,Achats!L:L),"")</f>
        <v/>
      </c>
    </row>
  </sheetData>
  <sortState xmlns:xlrd2="http://schemas.microsoft.com/office/spreadsheetml/2017/richdata2" ref="A2:F150">
    <sortCondition ref="B2:B150"/>
  </sortState>
  <dataValidations count="3">
    <dataValidation type="list" allowBlank="1" showInputMessage="1" showErrorMessage="1" sqref="C2:C150" xr:uid="{F0D5AAD1-2F18-4C41-A3AA-D0427A42C618}">
      <formula1>$I:$I</formula1>
    </dataValidation>
    <dataValidation type="list" allowBlank="1" showInputMessage="1" showErrorMessage="1" sqref="D2:D150" xr:uid="{EDEFBF72-0625-814A-952B-A264BBD757F4}">
      <formula1>$J:$J</formula1>
    </dataValidation>
    <dataValidation type="list" allowBlank="1" showInputMessage="1" showErrorMessage="1" sqref="E2:E150" xr:uid="{1BC632B5-7A89-A24D-BD48-E1DB2355FA79}">
      <formula1>$K:$K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Fiche Client</vt:lpstr>
      <vt:lpstr>Journal_Comptable</vt:lpstr>
      <vt:lpstr>Budget</vt:lpstr>
      <vt:lpstr>BD Clients</vt:lpstr>
      <vt:lpstr>Historique_Prix</vt:lpstr>
      <vt:lpstr>BD_Prestation</vt:lpstr>
      <vt:lpstr>Achats</vt:lpstr>
      <vt:lpstr>ID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2026-06-03T15:13:15Z</dcterms:created>
  <dcterms:modified xsi:type="dcterms:W3CDTF">2026-06-11T16:51:00Z</dcterms:modified>
</cp:coreProperties>
</file>