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drawings/drawing2.xml" ContentType="application/vnd.openxmlformats-officedocument.drawing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E363F3D0-2D59-4BE5-B317-F1F75A382364}" xr6:coauthVersionLast="47" xr6:coauthVersionMax="47" xr10:uidLastSave="{00000000-0000-0000-0000-000000000000}"/>
  <bookViews>
    <workbookView xWindow="-120" yWindow="-120" windowWidth="20640" windowHeight="11160" activeTab="1" xr2:uid="{909813E4-CF5B-43C8-822D-083FE12C589F}"/>
  </bookViews>
  <sheets>
    <sheet name="Config" sheetId="2" r:id="rId1"/>
    <sheet name="Archives Factures" sheetId="3" r:id="rId2"/>
    <sheet name="Facture" sheetId="1" r:id="rId3"/>
  </sheets>
  <definedNames>
    <definedName name="NumFac">Facture!$G$14</definedName>
    <definedName name="t_Fremise">#REF!</definedName>
    <definedName name="t_Ftva">#REF!</definedName>
    <definedName name="t_Montant">Facture!$E$17</definedName>
    <definedName name="_xlnm.Print_Area" localSheetId="2">Facture!$A$1:$E$39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4" i="1" l="1"/>
  <c r="H14" i="1" s="1"/>
  <c r="A14" i="1" s="1"/>
  <c r="D17" i="1" a="1"/>
  <c r="D17" i="1" s="1"/>
  <c r="E17" i="1" s="1"/>
  <c r="E18" i="1" l="1"/>
  <c r="E20" i="1" s="1"/>
  <c r="E21" i="1" l="1"/>
  <c r="B18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<sst xmlns="http://schemas.openxmlformats.org/spreadsheetml/2006/main" count="127" uniqueCount="52">
  <si>
    <t>LE PAIN DE MIEL D'ESPRELS</t>
  </si>
  <si>
    <t>FACTURE</t>
  </si>
  <si>
    <t>Description</t>
  </si>
  <si>
    <t>Quantité</t>
  </si>
  <si>
    <t>Pu TTC</t>
  </si>
  <si>
    <t>Montant TTC</t>
  </si>
  <si>
    <t>TOTAL TTC</t>
  </si>
  <si>
    <t>Acompte</t>
  </si>
  <si>
    <t>RESTE A REGLER</t>
  </si>
  <si>
    <t>Miel</t>
  </si>
  <si>
    <t>Poids</t>
  </si>
  <si>
    <t>Prix</t>
  </si>
  <si>
    <t>listes de choix</t>
  </si>
  <si>
    <t>Statut</t>
  </si>
  <si>
    <t>Num ligne</t>
  </si>
  <si>
    <t>Remise</t>
  </si>
  <si>
    <t>TVA</t>
  </si>
  <si>
    <t>Printemps</t>
  </si>
  <si>
    <t>Entrée</t>
  </si>
  <si>
    <t>Été</t>
  </si>
  <si>
    <t>Vente</t>
  </si>
  <si>
    <t>Crémeux</t>
  </si>
  <si>
    <t>Offert</t>
  </si>
  <si>
    <t>Acacia</t>
  </si>
  <si>
    <t>Nom Prénom :</t>
  </si>
  <si>
    <t>Adresse :</t>
  </si>
  <si>
    <t>CP Ville :</t>
  </si>
  <si>
    <t>Tel :</t>
  </si>
  <si>
    <t>Nom Client</t>
  </si>
  <si>
    <t>Adresse</t>
  </si>
  <si>
    <t>CP Ville</t>
  </si>
  <si>
    <t>Tel</t>
  </si>
  <si>
    <t>Total TTC</t>
  </si>
  <si>
    <t>Solde</t>
  </si>
  <si>
    <t>Num Facture</t>
  </si>
  <si>
    <t>Date</t>
  </si>
  <si>
    <t>NumFac</t>
  </si>
  <si>
    <t>Année</t>
  </si>
  <si>
    <t>Du :</t>
  </si>
  <si>
    <t>Facture :</t>
  </si>
  <si>
    <t>emilie</t>
  </si>
  <si>
    <t>4 rue nono</t>
  </si>
  <si>
    <t>70110 esprels</t>
  </si>
  <si>
    <t>N° 0006 / 2023</t>
  </si>
  <si>
    <t>HUMBERT Thierry</t>
  </si>
  <si>
    <t>4 rue de momo</t>
  </si>
  <si>
    <t>N° 0009 / 2023</t>
  </si>
  <si>
    <t>Quantite</t>
  </si>
  <si>
    <t>N° 0010 / 2023</t>
  </si>
  <si>
    <t>4 rue de nnnuh</t>
  </si>
  <si>
    <t>02111 bruf</t>
  </si>
  <si>
    <t>N° 0011 /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</si>
</sst>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#,##0.00\ &quot;€&quot;;\-#,##0.00\ &quot;€&quot;;"/>
    <numFmt numFmtId="166" formatCode="&quot;Dont TVA &quot;0.0%"/>
    <numFmt numFmtId="167" formatCode="&quot;Remise&quot;\ 0%"/>
    <numFmt numFmtId="168" formatCode="000&quot;Grs&quot;"/>
    <numFmt numFmtId="169" formatCode="&quot;N°&quot;0000&quot;/&quot;\20\2\3"/>
    <numFmt numFmtId="170" formatCode="[$-F800]dddd\,\ mmmm\ dd\,\ yyyy"/>
    <numFmt numFmtId="171" formatCode="0#&quot; &quot;##&quot; &quot;##&quot; &quot;##&quot; &quot;##"/>
  </numFmts>
  <fonts count="17" x14ac:knownFonts="1">
    <font>
      <sz val="14"/>
      <color theme="1"/>
      <name val="Calibri"/>
      <family val="2"/>
    </font>
    <font>
      <sz val="14"/>
      <color theme="1"/>
      <name val="Calibri"/>
      <family val="2"/>
    </font>
    <font>
      <b/>
      <sz val="14"/>
      <color theme="1"/>
      <name val="Calibri"/>
      <family val="2"/>
    </font>
    <font>
      <b/>
      <i/>
      <sz val="16"/>
      <color theme="1"/>
      <name val="Calibri"/>
      <family val="2"/>
    </font>
    <font>
      <b/>
      <sz val="16"/>
      <color theme="1"/>
      <name val="Calibri"/>
      <family val="2"/>
    </font>
    <font>
      <sz val="12"/>
      <color theme="1"/>
      <name val="Calibri"/>
      <family val="2"/>
    </font>
    <font>
      <u/>
      <sz val="14"/>
      <color theme="10"/>
      <name val="Calibri"/>
      <family val="2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</font>
    <font>
      <sz val="8"/>
      <name val="Calibri"/>
      <family val="2"/>
    </font>
    <font>
      <sz val="12"/>
      <name val="Calibri"/>
      <family val="2"/>
    </font>
    <font>
      <sz val="10"/>
      <color theme="1"/>
      <name val="Calibri"/>
      <family val="2"/>
    </font>
    <font>
      <sz val="9"/>
      <color theme="1"/>
      <name val="Calibri"/>
      <family val="2"/>
    </font>
    <font>
      <b/>
      <i/>
      <sz val="20"/>
      <name val="Bookman Old Style"/>
      <family val="1"/>
    </font>
    <font>
      <u/>
      <sz val="14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5" tint="0.39994506668294322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78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7" fontId="0" fillId="0" borderId="4" xfId="1" applyNumberFormat="1" applyFont="1" applyBorder="1" applyAlignment="1">
      <alignment vertical="center"/>
    </xf>
    <xf numFmtId="7" fontId="2" fillId="0" borderId="3" xfId="1" applyNumberFormat="1" applyFont="1" applyBorder="1" applyAlignment="1">
      <alignment vertical="center"/>
    </xf>
    <xf numFmtId="0" fontId="0" fillId="0" borderId="0" xfId="0" applyAlignment="1">
      <alignment horizontal="left" vertical="center" indent="1"/>
    </xf>
    <xf numFmtId="0" fontId="6" fillId="0" borderId="0" xfId="2" applyAlignment="1">
      <alignment vertical="center"/>
    </xf>
    <xf numFmtId="0" fontId="7" fillId="0" borderId="12" xfId="0" applyFont="1" applyBorder="1" applyAlignment="1">
      <alignment horizontal="left" vertical="center" indent="1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8" fillId="0" borderId="0" xfId="0" applyFont="1" applyAlignment="1">
      <alignment horizontal="left" vertical="center" indent="1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3" borderId="5" xfId="0" applyFont="1" applyFill="1" applyBorder="1" applyAlignment="1">
      <alignment horizontal="left" vertical="center" indent="1"/>
    </xf>
    <xf numFmtId="3" fontId="8" fillId="3" borderId="15" xfId="0" applyNumberFormat="1" applyFont="1" applyFill="1" applyBorder="1" applyAlignment="1">
      <alignment horizontal="right" vertical="center" indent="1"/>
    </xf>
    <xf numFmtId="164" fontId="8" fillId="3" borderId="6" xfId="0" applyNumberFormat="1" applyFont="1" applyFill="1" applyBorder="1" applyAlignment="1">
      <alignment horizontal="right" vertical="center" indent="1"/>
    </xf>
    <xf numFmtId="3" fontId="8" fillId="0" borderId="0" xfId="0" applyNumberFormat="1" applyFont="1" applyAlignment="1">
      <alignment horizontal="right" vertical="center" indent="1"/>
    </xf>
    <xf numFmtId="0" fontId="8" fillId="0" borderId="0" xfId="0" applyFont="1" applyAlignment="1">
      <alignment vertical="center"/>
    </xf>
    <xf numFmtId="0" fontId="8" fillId="4" borderId="5" xfId="0" applyFont="1" applyFill="1" applyBorder="1" applyAlignment="1">
      <alignment horizontal="left" vertical="center" indent="1"/>
    </xf>
    <xf numFmtId="3" fontId="8" fillId="4" borderId="15" xfId="0" applyNumberFormat="1" applyFont="1" applyFill="1" applyBorder="1" applyAlignment="1">
      <alignment horizontal="right" vertical="center" indent="1"/>
    </xf>
    <xf numFmtId="164" fontId="8" fillId="4" borderId="6" xfId="0" applyNumberFormat="1" applyFont="1" applyFill="1" applyBorder="1" applyAlignment="1">
      <alignment horizontal="right" vertical="center" indent="1"/>
    </xf>
    <xf numFmtId="0" fontId="8" fillId="5" borderId="5" xfId="0" applyFont="1" applyFill="1" applyBorder="1" applyAlignment="1">
      <alignment horizontal="left" vertical="center" indent="1"/>
    </xf>
    <xf numFmtId="3" fontId="8" fillId="5" borderId="15" xfId="0" applyNumberFormat="1" applyFont="1" applyFill="1" applyBorder="1" applyAlignment="1">
      <alignment horizontal="right" vertical="center" indent="1"/>
    </xf>
    <xf numFmtId="164" fontId="8" fillId="5" borderId="6" xfId="1" applyNumberFormat="1" applyFont="1" applyFill="1" applyBorder="1" applyAlignment="1">
      <alignment horizontal="right" vertical="center" indent="1"/>
    </xf>
    <xf numFmtId="0" fontId="8" fillId="2" borderId="5" xfId="0" applyFont="1" applyFill="1" applyBorder="1" applyAlignment="1">
      <alignment horizontal="left" vertical="center" indent="1"/>
    </xf>
    <xf numFmtId="3" fontId="8" fillId="2" borderId="15" xfId="0" applyNumberFormat="1" applyFont="1" applyFill="1" applyBorder="1" applyAlignment="1">
      <alignment horizontal="right" vertical="center" indent="1"/>
    </xf>
    <xf numFmtId="164" fontId="8" fillId="2" borderId="6" xfId="1" applyNumberFormat="1" applyFont="1" applyFill="1" applyBorder="1" applyAlignment="1">
      <alignment horizontal="right" vertical="center" indent="1"/>
    </xf>
    <xf numFmtId="0" fontId="8" fillId="2" borderId="16" xfId="0" applyFont="1" applyFill="1" applyBorder="1" applyAlignment="1">
      <alignment horizontal="left" vertical="center" indent="1"/>
    </xf>
    <xf numFmtId="3" fontId="8" fillId="2" borderId="17" xfId="0" applyNumberFormat="1" applyFont="1" applyFill="1" applyBorder="1" applyAlignment="1">
      <alignment horizontal="right" vertical="center" indent="1"/>
    </xf>
    <xf numFmtId="164" fontId="8" fillId="2" borderId="10" xfId="1" applyNumberFormat="1" applyFont="1" applyFill="1" applyBorder="1" applyAlignment="1">
      <alignment horizontal="right" vertical="center" indent="1"/>
    </xf>
    <xf numFmtId="10" fontId="0" fillId="0" borderId="0" xfId="0" applyNumberFormat="1" applyAlignment="1">
      <alignment horizontal="center" vertical="center"/>
    </xf>
    <xf numFmtId="10" fontId="10" fillId="0" borderId="0" xfId="2" applyNumberFormat="1" applyFont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166" fontId="0" fillId="0" borderId="8" xfId="0" applyNumberFormat="1" applyBorder="1" applyAlignment="1">
      <alignment horizontal="center" vertical="center"/>
    </xf>
    <xf numFmtId="7" fontId="0" fillId="0" borderId="1" xfId="0" quotePrefix="1" applyNumberFormat="1" applyBorder="1" applyAlignment="1">
      <alignment horizontal="center" vertical="center"/>
    </xf>
    <xf numFmtId="165" fontId="0" fillId="0" borderId="11" xfId="1" applyNumberFormat="1" applyFont="1" applyFill="1" applyBorder="1" applyAlignment="1">
      <alignment vertical="center"/>
    </xf>
    <xf numFmtId="7" fontId="0" fillId="0" borderId="3" xfId="1" applyNumberFormat="1" applyFont="1" applyBorder="1" applyAlignment="1">
      <alignment vertical="center"/>
    </xf>
    <xf numFmtId="0" fontId="12" fillId="6" borderId="10" xfId="0" applyFont="1" applyFill="1" applyBorder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68" fontId="0" fillId="0" borderId="26" xfId="0" applyNumberForma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164" fontId="9" fillId="0" borderId="26" xfId="0" quotePrefix="1" applyNumberFormat="1" applyFont="1" applyBorder="1" applyAlignment="1">
      <alignment horizontal="left" vertical="center" indent="1"/>
    </xf>
    <xf numFmtId="7" fontId="0" fillId="0" borderId="26" xfId="1" applyNumberFormat="1" applyFont="1" applyBorder="1" applyAlignment="1">
      <alignment vertical="center"/>
    </xf>
    <xf numFmtId="0" fontId="14" fillId="0" borderId="0" xfId="0" applyFont="1" applyAlignment="1">
      <alignment vertical="center"/>
    </xf>
    <xf numFmtId="0" fontId="12" fillId="6" borderId="19" xfId="0" applyFont="1" applyFill="1" applyBorder="1" applyAlignment="1">
      <alignment vertical="center"/>
    </xf>
    <xf numFmtId="0" fontId="10" fillId="6" borderId="20" xfId="0" applyFont="1" applyFill="1" applyBorder="1" applyAlignment="1">
      <alignment vertical="center"/>
    </xf>
    <xf numFmtId="0" fontId="10" fillId="6" borderId="16" xfId="0" applyFont="1" applyFill="1" applyBorder="1" applyAlignment="1">
      <alignment vertical="center"/>
    </xf>
    <xf numFmtId="0" fontId="10" fillId="6" borderId="0" xfId="0" applyFont="1" applyFill="1" applyAlignment="1">
      <alignment vertical="center"/>
    </xf>
    <xf numFmtId="0" fontId="10" fillId="6" borderId="7" xfId="0" applyFont="1" applyFill="1" applyBorder="1" applyAlignment="1">
      <alignment vertical="center"/>
    </xf>
    <xf numFmtId="0" fontId="12" fillId="6" borderId="14" xfId="0" applyFont="1" applyFill="1" applyBorder="1" applyAlignment="1">
      <alignment vertical="center"/>
    </xf>
    <xf numFmtId="0" fontId="10" fillId="6" borderId="18" xfId="0" applyFont="1" applyFill="1" applyBorder="1" applyAlignment="1">
      <alignment vertical="center"/>
    </xf>
    <xf numFmtId="0" fontId="10" fillId="6" borderId="12" xfId="0" applyFont="1" applyFill="1" applyBorder="1" applyAlignment="1">
      <alignment vertical="center"/>
    </xf>
    <xf numFmtId="0" fontId="0" fillId="7" borderId="0" xfId="0" applyFill="1" applyAlignment="1">
      <alignment horizontal="center" vertical="center"/>
    </xf>
    <xf numFmtId="170" fontId="0" fillId="0" borderId="0" xfId="0" applyNumberFormat="1" applyAlignment="1">
      <alignment horizontal="center" vertical="center"/>
    </xf>
    <xf numFmtId="0" fontId="16" fillId="0" borderId="0" xfId="0" applyFont="1" applyAlignment="1">
      <alignment horizontal="center" vertical="center"/>
    </xf>
    <xf numFmtId="169" fontId="2" fillId="0" borderId="0" xfId="0" quotePrefix="1" applyNumberFormat="1" applyFont="1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vertical="center"/>
    </xf>
    <xf numFmtId="7" fontId="0" fillId="0" borderId="0" xfId="0" applyNumberFormat="1" applyAlignment="1">
      <alignment vertical="center"/>
    </xf>
    <xf numFmtId="171" fontId="10" fillId="6" borderId="0" xfId="0" applyNumberFormat="1" applyFont="1" applyFill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167" fontId="0" fillId="0" borderId="21" xfId="0" applyNumberFormat="1" applyBorder="1" applyAlignment="1">
      <alignment horizontal="center" vertical="center"/>
    </xf>
    <xf numFmtId="167" fontId="0" fillId="0" borderId="22" xfId="0" applyNumberFormat="1" applyBorder="1" applyAlignment="1">
      <alignment horizontal="center" vertical="center"/>
    </xf>
    <xf numFmtId="170" fontId="0" fillId="0" borderId="0" xfId="0" applyNumberFormat="1" applyAlignment="1">
      <alignment horizontal="center" vertical="center"/>
    </xf>
  </cellXfs>
  <cellStyles count="3">
    <cellStyle name="Lien hypertexte" xfId="2" builtinId="8"/>
    <cellStyle name="Monétaire" xfId="1" builtinId="4"/>
    <cellStyle name="Normal" xfId="0" builtinId="0"/>
  </cellStyles>
  <dxfs count="5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numFmt numFmtId="11" formatCode="#,##0.00\ &quot;€&quot;;\-#,##0.00\ &quot;€&quot;"/>
      <alignment horizontal="general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4" formatCode="#,##0.00\ &quot;€&quot;"/>
      <alignment horizontal="left" vertical="center" textRotation="0" wrapText="0" indent="1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numFmt numFmtId="168" formatCode="000&quot;Grs&quot;"/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auto="1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medium">
          <color indexed="64"/>
        </bottom>
      </border>
    </dxf>
    <dxf>
      <numFmt numFmtId="11" formatCode="#,##0.00\ &quot;€&quot;;\-#,##0.00\ &quot;€&quot;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1" formatCode="#,##0.00\ &quot;€&quot;;\-#,##0.00\ &quot;€&quot;"/>
      <alignment horizontal="general" vertical="center" textRotation="0" wrapText="0" indent="0" justifyLastLine="0" shrinkToFit="0" readingOrder="0"/>
    </dxf>
    <dxf>
      <numFmt numFmtId="11" formatCode="#,##0.00\ &quot;€&quot;;\-#,##0.00\ &quot;€&quot;"/>
      <alignment horizontal="general" vertical="center" textRotation="0" wrapText="0" indent="0" justifyLastLine="0" shrinkToFit="0" readingOrder="0"/>
    </dxf>
    <dxf>
      <numFmt numFmtId="11" formatCode="#,##0.00\ &quot;€&quot;;\-#,##0.00\ &quot;€&quot;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9" formatCode="dd/mm/yyyy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numFmt numFmtId="13" formatCode="0%"/>
      <alignment horizontal="center" vertical="center" textRotation="0" wrapText="0" indent="0" justifyLastLine="0" shrinkToFit="0" readingOrder="0"/>
    </dxf>
    <dxf>
      <numFmt numFmtId="13" formatCode="0%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border diagonalUp="0" diagonalDown="0">
        <left/>
        <right/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7" tint="0.59999389629810485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7" tint="0.59999389629810485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  <alignment horizontal="left" vertical="center" textRotation="0" wrapText="0" indent="1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alignment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533400</xdr:colOff>
      <xdr:row>9</xdr:row>
      <xdr:rowOff>114300</xdr:rowOff>
    </xdr:from>
    <xdr:to>
      <xdr:col>5</xdr:col>
      <xdr:colOff>1076325</xdr:colOff>
      <xdr:row>11</xdr:row>
      <xdr:rowOff>171450</xdr:rowOff>
    </xdr:to>
    <xdr:pic>
      <xdr:nvPicPr>
        <xdr:cNvPr id="2" name="Graphique 1" descr="Entrer avec un remplissage uni">
          <a:extLst>
            <a:ext uri="{FF2B5EF4-FFF2-40B4-BE49-F238E27FC236}">
              <a16:creationId xmlns:a16="http://schemas.microsoft.com/office/drawing/2014/main" id="{BE1AB139-3A24-4598-ADF4-479D9296CA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362450" y="2486025"/>
          <a:ext cx="542925" cy="5905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257175</xdr:rowOff>
    </xdr:from>
    <xdr:to>
      <xdr:col>1</xdr:col>
      <xdr:colOff>552450</xdr:colOff>
      <xdr:row>8</xdr:row>
      <xdr:rowOff>114653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B88534D9-B655-A455-23D9-AEC0E333CF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828675"/>
          <a:ext cx="1981200" cy="1343378"/>
        </a:xfrm>
        <a:prstGeom prst="rect">
          <a:avLst/>
        </a:prstGeom>
      </xdr:spPr>
    </xdr:pic>
    <xdr:clientData/>
  </xdr:twoCellAnchor>
  <xdr:twoCellAnchor>
    <xdr:from>
      <xdr:col>6</xdr:col>
      <xdr:colOff>28575</xdr:colOff>
      <xdr:row>15</xdr:row>
      <xdr:rowOff>9525</xdr:rowOff>
    </xdr:from>
    <xdr:to>
      <xdr:col>7</xdr:col>
      <xdr:colOff>361950</xdr:colOff>
      <xdr:row>16</xdr:row>
      <xdr:rowOff>180975</xdr:rowOff>
    </xdr:to>
    <xdr:sp macro="[0]!Archiv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B73DAAB-9728-943D-4479-2DE918766BE2}"/>
            </a:ext>
          </a:extLst>
        </xdr:cNvPr>
        <xdr:cNvSpPr/>
      </xdr:nvSpPr>
      <xdr:spPr>
        <a:xfrm>
          <a:off x="7686675" y="3724275"/>
          <a:ext cx="1400175" cy="41910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Archiver </a:t>
          </a:r>
          <a:r>
            <a:rPr lang="fr-FR" sz="1100" baseline="0"/>
            <a:t>la facture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331F455-032B-4E16-9C6F-2D4BF9AF438D}" name="t_Prix" displayName="t_Prix" ref="B2:D14" totalsRowShown="0" headerRowDxfId="53" dataDxfId="51" headerRowBorderDxfId="52" tableBorderDxfId="50" totalsRowBorderDxfId="49">
  <autoFilter ref="B2:D14" xr:uid="{2331F455-032B-4E16-9C6F-2D4BF9AF438D}">
    <filterColumn colId="0" hiddenButton="1"/>
    <filterColumn colId="1" hiddenButton="1"/>
    <filterColumn colId="2" hiddenButton="1"/>
  </autoFilter>
  <tableColumns count="3">
    <tableColumn id="1" xr3:uid="{9C283417-8E3E-4174-808A-C89094BA332E}" name="Miel" dataDxfId="48"/>
    <tableColumn id="2" xr3:uid="{01DFB309-FE98-419E-A153-2363C07DE1F6}" name="Poids" dataDxfId="47"/>
    <tableColumn id="3" xr3:uid="{49B87B80-EB00-4895-A7C3-E5EF858E0BAE}" name="Prix" dataDxfId="46" dataCellStyle="Monétaire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00C52B2-0607-4789-8A84-09F9D9494EA4}" name="t_Choix" displayName="t_Choix" ref="F2:F6" totalsRowShown="0" headerRowDxfId="45" dataDxfId="44" tableBorderDxfId="43">
  <autoFilter ref="F2:F6" xr:uid="{D00C52B2-0607-4789-8A84-09F9D9494EA4}">
    <filterColumn colId="0" hiddenButton="1"/>
  </autoFilter>
  <tableColumns count="1">
    <tableColumn id="1" xr3:uid="{4774EF64-3782-4A29-ACD7-984E9FC4BFC6}" name="listes de choix" dataDxfId="42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A8D76EB-C4E6-413B-B07A-71615DD3101B}" name="t_Poids" displayName="t_Poids" ref="H2:H5" totalsRowShown="0" headerRowDxfId="41" dataDxfId="40">
  <autoFilter ref="H2:H5" xr:uid="{3A8D76EB-C4E6-413B-B07A-71615DD3101B}">
    <filterColumn colId="0" hiddenButton="1"/>
  </autoFilter>
  <tableColumns count="1">
    <tableColumn id="1" xr3:uid="{3D15B7BD-9FCA-4796-91FA-D13F160FBF00}" name="Poids" dataDxfId="39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C25DCCA-32A7-44EA-B878-D1DA64B12B79}" name="t_Statut" displayName="t_Statut" ref="J2:J5" totalsRowShown="0" headerRowDxfId="38" dataDxfId="37">
  <autoFilter ref="J2:J5" xr:uid="{EC25DCCA-32A7-44EA-B878-D1DA64B12B79}">
    <filterColumn colId="0" hiddenButton="1"/>
  </autoFilter>
  <tableColumns count="1">
    <tableColumn id="1" xr3:uid="{16294114-4C22-48A7-9D8F-7288AC0463C2}" name="Statut" dataDxfId="36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082967D-5E52-439E-AC09-B8164E3DAE9B}" name="t_NumLigne" displayName="t_NumLigne" ref="L2:L3" totalsRowShown="0" headerRowDxfId="35" dataDxfId="34">
  <autoFilter ref="L2:L3" xr:uid="{2082967D-5E52-439E-AC09-B8164E3DAE9B}">
    <filterColumn colId="0" hiddenButton="1"/>
  </autoFilter>
  <tableColumns count="1">
    <tableColumn id="1" xr3:uid="{6DFA555B-2163-46E6-B9E2-6A8237C99E14}" name="Num ligne" dataDxfId="33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CFB3D927-5675-433B-9B91-0DC507DCF5B4}" name="t_Remise" displayName="t_Remise" ref="N2:N7" totalsRowShown="0" headerRowDxfId="32" dataDxfId="31">
  <autoFilter ref="N2:N7" xr:uid="{CFB3D927-5675-433B-9B91-0DC507DCF5B4}">
    <filterColumn colId="0" hiddenButton="1"/>
  </autoFilter>
  <sortState xmlns:xlrd2="http://schemas.microsoft.com/office/spreadsheetml/2017/richdata2" ref="N3:N7">
    <sortCondition ref="N3:N7"/>
  </sortState>
  <tableColumns count="1">
    <tableColumn id="1" xr3:uid="{593CD264-6C19-438F-AD38-C5D4B4D3D44E}" name="Remise" dataDxfId="30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407D339-A208-4DAA-A764-CFA3037B7A61}" name="t_Tva" displayName="t_Tva" ref="P2:P5" totalsRowShown="0" headerRowDxfId="29" dataDxfId="28">
  <autoFilter ref="P2:P5" xr:uid="{3407D339-A208-4DAA-A764-CFA3037B7A61}">
    <filterColumn colId="0" hiddenButton="1"/>
  </autoFilter>
  <tableColumns count="1">
    <tableColumn id="1" xr3:uid="{2C278003-ACD2-432F-AB88-F71950706A3E}" name="TVA" dataDxfId="27"/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E5E466DE-487A-4CD5-B396-79463C39FB91}" name="Tableau9" displayName="Tableau9" ref="R2:R12" totalsRowShown="0" headerRowDxfId="26" dataDxfId="25">
  <autoFilter ref="R2:R12" xr:uid="{E5E466DE-487A-4CD5-B396-79463C39FB91}">
    <filterColumn colId="0" hiddenButton="1"/>
  </autoFilter>
  <tableColumns count="1">
    <tableColumn id="1" xr3:uid="{1D2A94AF-6476-48BE-A44A-07FD27A81054}" name="Quantite" dataDxfId="24"/>
  </tableColumns>
  <tableStyleInfo name="TableStyleLight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7DA2A4A1-FC93-4F60-9E08-234EA0F306FF}" name="Tableau10" displayName="Tableau10" ref="A1:O16" totalsRowShown="0" headerRowDxfId="23" dataDxfId="22">
  <autoFilter ref="A1:O16" xr:uid="{7DA2A4A1-FC93-4F60-9E08-234EA0F306FF}"/>
  <tableColumns count="15">
    <tableColumn id="1" xr3:uid="{E4D66B3A-27AE-4EB4-AFBA-FA203F26959D}" name="Nom Client" dataDxfId="21"/>
    <tableColumn id="2" xr3:uid="{129D0F9F-01F9-4B16-B7C9-746B28F94EB6}" name="Adresse" dataDxfId="20"/>
    <tableColumn id="3" xr3:uid="{924CAC1F-4520-4CE6-BEF5-DF95C106FE73}" name="CP Ville" dataDxfId="19"/>
    <tableColumn id="4" xr3:uid="{D624E65A-C65A-41D2-A1B2-9247DCC23115}" name="Tel" dataDxfId="18"/>
    <tableColumn id="5" xr3:uid="{BA24488B-D886-4BB2-A68B-5E9C98205A86}" name="Num Facture" dataDxfId="17"/>
    <tableColumn id="6" xr3:uid="{D985FE92-C3CA-46B6-99A3-3622DD1F4C4F}" name="Date" dataDxfId="16"/>
    <tableColumn id="7" xr3:uid="{E3C0AAF3-0A31-4875-B410-5607ACD59B37}" name="Description" dataDxfId="15"/>
    <tableColumn id="8" xr3:uid="{9F8B0540-96CF-4013-920B-63072A88FA65}" name="Poids" dataDxfId="14"/>
    <tableColumn id="9" xr3:uid="{A646922F-6959-4C0A-8D86-434FEA567575}" name="Quantité" dataDxfId="13"/>
    <tableColumn id="10" xr3:uid="{F2D21BEE-5C91-4AB3-86BE-EA5F02F8B9B4}" name="Pu TTC" dataDxfId="12"/>
    <tableColumn id="11" xr3:uid="{E8E36184-7A57-40D9-B09A-B6FEADF33278}" name="Montant TTC" dataDxfId="11"/>
    <tableColumn id="12" xr3:uid="{B5DC75E7-D798-46E2-9D0F-5B863150C3F0}" name="Total TTC" dataDxfId="10"/>
    <tableColumn id="13" xr3:uid="{2C632DE3-9F27-4D96-B992-11BB55C57005}" name="Acompte" dataDxfId="9"/>
    <tableColumn id="14" xr3:uid="{F4D79DF2-85CA-4A99-A69E-88D9F33244B3}" name="Remise" dataDxfId="8"/>
    <tableColumn id="15" xr3:uid="{50DCF360-1055-4CA6-9890-ECC92A0342B7}" name="Solde" dataDxfId="7"/>
  </tableColumns>
  <tableStyleInfo name="TableStyleLight1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91396448-E5A7-411A-BD89-3D98013DF1C2}" name="Tableau8" displayName="Tableau8" ref="A16:E17" totalsRowShown="0" headerRowBorderDxfId="6" tableBorderDxfId="5">
  <autoFilter ref="A16:E17" xr:uid="{91396448-E5A7-411A-BD89-3D98013DF1C2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CF338181-94A9-42AF-979B-7D4EB4213562}" name="Description" dataDxfId="4"/>
    <tableColumn id="2" xr3:uid="{AD523005-A32E-4E41-B7F5-8E9588910E6A}" name="Poids" dataDxfId="3"/>
    <tableColumn id="3" xr3:uid="{2AC64883-20FD-4AE1-BA9E-A03F29A5018C}" name="Quantité" dataDxfId="2"/>
    <tableColumn id="4" xr3:uid="{DC308251-D7F8-4633-A3F3-39715C3B2AD3}" name="Pu TTC" dataDxfId="1">
      <calculatedColumnFormula array="1">IFERROR(INDEX(t_Prix[Prix],MATCH(A17&amp;B17,t_Prix[Miel]&amp;t_Prix[Poids],0)),"")</calculatedColumnFormula>
    </tableColumn>
    <tableColumn id="5" xr3:uid="{037EE8B3-481A-4635-97C7-2CDB9551F83D}" name="Montant TTC" dataDxfId="0" dataCellStyle="Monétaire">
      <calculatedColumnFormula>IFERROR(D17*C17,"")</calculatedColumnFormula>
    </tableColumn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9C188-65A4-4E1A-9418-C066279F4A7F}">
  <sheetPr codeName="Feuil1"/>
  <dimension ref="B1:R18"/>
  <sheetViews>
    <sheetView topLeftCell="C1" workbookViewId="0">
      <selection activeCell="F11" sqref="F11"/>
    </sheetView>
  </sheetViews>
  <sheetFormatPr baseColWidth="10" defaultColWidth="10.69921875" defaultRowHeight="18.75" x14ac:dyDescent="0.3"/>
  <cols>
    <col min="1" max="1" width="3.59765625" style="1" customWidth="1"/>
    <col min="2" max="2" width="11.59765625" style="1" customWidth="1"/>
    <col min="3" max="4" width="10.69921875" style="1"/>
    <col min="5" max="5" width="3.59765625" style="1" customWidth="1"/>
    <col min="6" max="6" width="16.59765625" style="1" customWidth="1"/>
    <col min="7" max="7" width="3.59765625" style="1" customWidth="1"/>
    <col min="8" max="8" width="9.59765625" style="1" customWidth="1"/>
    <col min="9" max="9" width="3.59765625" style="1" customWidth="1"/>
    <col min="10" max="10" width="11.59765625" style="1" customWidth="1"/>
    <col min="11" max="11" width="3.59765625" style="1" customWidth="1"/>
    <col min="12" max="12" width="10.69921875" style="1"/>
    <col min="13" max="13" width="3.296875" style="1" customWidth="1"/>
    <col min="14" max="14" width="10.69921875" style="1"/>
    <col min="15" max="15" width="3.69921875" style="1" customWidth="1"/>
    <col min="16" max="16" width="12.5" style="1" bestFit="1" customWidth="1"/>
    <col min="17" max="17" width="2.5" style="1" customWidth="1"/>
    <col min="18" max="16384" width="10.69921875" style="1"/>
  </cols>
  <sheetData>
    <row r="1" spans="2:18" x14ac:dyDescent="0.3">
      <c r="P1" s="9"/>
    </row>
    <row r="2" spans="2:18" ht="21" x14ac:dyDescent="0.3">
      <c r="B2" s="10" t="s">
        <v>9</v>
      </c>
      <c r="C2" s="11" t="s">
        <v>10</v>
      </c>
      <c r="D2" s="12" t="s">
        <v>11</v>
      </c>
      <c r="F2" s="13" t="s">
        <v>12</v>
      </c>
      <c r="H2" s="14" t="s">
        <v>10</v>
      </c>
      <c r="J2" s="8" t="s">
        <v>13</v>
      </c>
      <c r="L2" s="1" t="s">
        <v>14</v>
      </c>
      <c r="N2" s="15" t="s">
        <v>15</v>
      </c>
      <c r="P2" s="15" t="s">
        <v>16</v>
      </c>
      <c r="R2" s="64" t="s">
        <v>47</v>
      </c>
    </row>
    <row r="3" spans="2:18" ht="21" x14ac:dyDescent="0.3">
      <c r="B3" s="16" t="s">
        <v>17</v>
      </c>
      <c r="C3" s="17">
        <v>250</v>
      </c>
      <c r="D3" s="18">
        <v>4</v>
      </c>
      <c r="F3" s="13" t="s">
        <v>17</v>
      </c>
      <c r="H3" s="19">
        <v>250</v>
      </c>
      <c r="J3" s="8" t="s">
        <v>18</v>
      </c>
      <c r="N3" s="35"/>
      <c r="P3" s="33">
        <v>5.5E-2</v>
      </c>
      <c r="R3" s="64">
        <v>1</v>
      </c>
    </row>
    <row r="4" spans="2:18" ht="21" x14ac:dyDescent="0.3">
      <c r="B4" s="16" t="s">
        <v>17</v>
      </c>
      <c r="C4" s="17">
        <v>500</v>
      </c>
      <c r="D4" s="18">
        <v>7.5</v>
      </c>
      <c r="E4" s="20"/>
      <c r="F4" s="13" t="s">
        <v>19</v>
      </c>
      <c r="H4" s="19">
        <v>500</v>
      </c>
      <c r="J4" s="8" t="s">
        <v>20</v>
      </c>
      <c r="N4" s="35">
        <v>0.05</v>
      </c>
      <c r="P4" s="34">
        <v>0.1</v>
      </c>
      <c r="R4" s="64">
        <v>2</v>
      </c>
    </row>
    <row r="5" spans="2:18" ht="21" x14ac:dyDescent="0.3">
      <c r="B5" s="16" t="s">
        <v>17</v>
      </c>
      <c r="C5" s="17">
        <v>1000</v>
      </c>
      <c r="D5" s="18">
        <v>14</v>
      </c>
      <c r="E5" s="20"/>
      <c r="F5" s="13" t="s">
        <v>21</v>
      </c>
      <c r="H5" s="19">
        <v>1000</v>
      </c>
      <c r="J5" s="8" t="s">
        <v>22</v>
      </c>
      <c r="N5" s="35">
        <v>0.1</v>
      </c>
      <c r="P5" s="33">
        <v>0.2</v>
      </c>
      <c r="R5" s="64">
        <v>3</v>
      </c>
    </row>
    <row r="6" spans="2:18" ht="21" x14ac:dyDescent="0.3">
      <c r="B6" s="21" t="s">
        <v>19</v>
      </c>
      <c r="C6" s="22">
        <v>250</v>
      </c>
      <c r="D6" s="23">
        <v>4</v>
      </c>
      <c r="E6" s="20"/>
      <c r="F6" s="13" t="s">
        <v>23</v>
      </c>
      <c r="N6" s="35">
        <v>0.15</v>
      </c>
      <c r="R6" s="64">
        <v>4</v>
      </c>
    </row>
    <row r="7" spans="2:18" ht="21" x14ac:dyDescent="0.3">
      <c r="B7" s="21" t="s">
        <v>19</v>
      </c>
      <c r="C7" s="22">
        <v>500</v>
      </c>
      <c r="D7" s="23">
        <v>7.5</v>
      </c>
      <c r="E7" s="20"/>
      <c r="F7" s="20"/>
      <c r="N7" s="35">
        <v>0.2</v>
      </c>
      <c r="R7" s="64">
        <v>5</v>
      </c>
    </row>
    <row r="8" spans="2:18" ht="21" x14ac:dyDescent="0.3">
      <c r="B8" s="21" t="s">
        <v>19</v>
      </c>
      <c r="C8" s="22">
        <v>1000</v>
      </c>
      <c r="D8" s="23">
        <v>14</v>
      </c>
      <c r="E8" s="20"/>
      <c r="R8" s="64">
        <v>6</v>
      </c>
    </row>
    <row r="9" spans="2:18" ht="21" x14ac:dyDescent="0.3">
      <c r="B9" s="24" t="s">
        <v>21</v>
      </c>
      <c r="C9" s="25">
        <v>250</v>
      </c>
      <c r="D9" s="26">
        <v>4.5</v>
      </c>
      <c r="E9" s="20"/>
      <c r="R9" s="64">
        <v>7</v>
      </c>
    </row>
    <row r="10" spans="2:18" ht="21" x14ac:dyDescent="0.3">
      <c r="B10" s="24" t="s">
        <v>21</v>
      </c>
      <c r="C10" s="25">
        <v>500</v>
      </c>
      <c r="D10" s="26">
        <v>8.5</v>
      </c>
      <c r="E10" s="20"/>
      <c r="R10" s="64">
        <v>8</v>
      </c>
    </row>
    <row r="11" spans="2:18" ht="21" x14ac:dyDescent="0.3">
      <c r="B11" s="24" t="s">
        <v>21</v>
      </c>
      <c r="C11" s="25">
        <v>1000</v>
      </c>
      <c r="D11" s="26">
        <v>16.5</v>
      </c>
      <c r="E11" s="20"/>
      <c r="R11" s="64">
        <v>9</v>
      </c>
    </row>
    <row r="12" spans="2:18" ht="21" x14ac:dyDescent="0.3">
      <c r="B12" s="27" t="s">
        <v>23</v>
      </c>
      <c r="C12" s="28">
        <v>250</v>
      </c>
      <c r="D12" s="29">
        <v>4.5</v>
      </c>
      <c r="E12" s="20"/>
      <c r="F12" s="20"/>
      <c r="R12" s="64">
        <v>10</v>
      </c>
    </row>
    <row r="13" spans="2:18" ht="21" x14ac:dyDescent="0.3">
      <c r="B13" s="27" t="s">
        <v>23</v>
      </c>
      <c r="C13" s="28">
        <v>500</v>
      </c>
      <c r="D13" s="29">
        <v>8.5</v>
      </c>
      <c r="E13" s="20"/>
      <c r="F13" s="20"/>
    </row>
    <row r="14" spans="2:18" ht="21" x14ac:dyDescent="0.3">
      <c r="B14" s="30" t="s">
        <v>23</v>
      </c>
      <c r="C14" s="31">
        <v>1000</v>
      </c>
      <c r="D14" s="32">
        <v>16.5</v>
      </c>
      <c r="E14" s="20"/>
      <c r="F14" s="20"/>
    </row>
    <row r="15" spans="2:18" ht="21" x14ac:dyDescent="0.3">
      <c r="B15" s="20"/>
      <c r="C15" s="20"/>
      <c r="D15" s="20"/>
      <c r="E15" s="20"/>
      <c r="F15" s="20"/>
    </row>
    <row r="16" spans="2:18" ht="21" x14ac:dyDescent="0.3">
      <c r="E16" s="20"/>
      <c r="F16" s="20"/>
    </row>
    <row r="17" spans="5:5" ht="21" x14ac:dyDescent="0.3">
      <c r="E17" s="20"/>
    </row>
    <row r="18" spans="5:5" ht="21" x14ac:dyDescent="0.3">
      <c r="E18" s="20"/>
    </row>
  </sheetData>
  <pageMargins left="0.7" right="0.7" top="0.75" bottom="0.75" header="0.3" footer="0.3"/>
  <drawing r:id="rId1"/>
  <tableParts count="8"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A9820-5FC3-4D93-A7C4-3339A68EDEA0}">
  <sheetPr codeName="Feuil2"/>
  <dimension ref="A1:P16"/>
  <sheetViews>
    <sheetView tabSelected="1" topLeftCell="E7" workbookViewId="0">
      <selection activeCell="G11" sqref="G11"/>
    </sheetView>
  </sheetViews>
  <sheetFormatPr baseColWidth="10" defaultRowHeight="18.75" x14ac:dyDescent="0.3"/>
  <cols>
    <col min="1" max="4" width="11.19921875" style="1"/>
    <col min="5" max="5" width="13.19921875" style="1" customWidth="1"/>
    <col min="6" max="6" width="11.19921875" style="1"/>
    <col min="7" max="7" width="11.3984375" style="1" customWidth="1"/>
    <col min="8" max="10" width="11.19921875" style="1"/>
    <col min="11" max="11" width="12.3984375" style="1" customWidth="1"/>
    <col min="12" max="16384" width="11.19921875" style="1"/>
  </cols>
  <sheetData>
    <row r="1" spans="1:16" x14ac:dyDescent="0.3">
      <c r="A1" s="15" t="s">
        <v>28</v>
      </c>
      <c r="B1" s="15" t="s">
        <v>29</v>
      </c>
      <c r="C1" s="15" t="s">
        <v>30</v>
      </c>
      <c r="D1" s="15" t="s">
        <v>31</v>
      </c>
      <c r="E1" s="15" t="s">
        <v>34</v>
      </c>
      <c r="F1" s="15" t="s">
        <v>35</v>
      </c>
      <c r="G1" s="15" t="s">
        <v>2</v>
      </c>
      <c r="H1" s="15" t="s">
        <v>10</v>
      </c>
      <c r="I1" s="15" t="s">
        <v>3</v>
      </c>
      <c r="J1" s="15" t="s">
        <v>4</v>
      </c>
      <c r="K1" s="15" t="s">
        <v>5</v>
      </c>
      <c r="L1" s="15" t="s">
        <v>32</v>
      </c>
      <c r="M1" s="15" t="s">
        <v>7</v>
      </c>
      <c r="N1" s="15" t="s">
        <v>15</v>
      </c>
      <c r="O1" s="15" t="s">
        <v>33</v>
      </c>
    </row>
    <row r="2" spans="1:16" x14ac:dyDescent="0.3">
      <c r="A2" s="1" t="s">
        <v>40</v>
      </c>
      <c r="B2" s="1" t="s">
        <v>41</v>
      </c>
      <c r="C2" s="1" t="s">
        <v>42</v>
      </c>
      <c r="E2" s="1" t="s">
        <v>43</v>
      </c>
      <c r="F2" s="65">
        <v>45045</v>
      </c>
      <c r="G2" s="1" t="s">
        <v>19</v>
      </c>
      <c r="H2" s="1">
        <v>500</v>
      </c>
      <c r="I2" s="1">
        <v>2</v>
      </c>
      <c r="J2" s="66">
        <v>7.5</v>
      </c>
      <c r="K2" s="66">
        <v>15</v>
      </c>
      <c r="L2" s="66">
        <v>92</v>
      </c>
      <c r="M2" s="66"/>
      <c r="N2" s="66"/>
      <c r="O2" s="66">
        <v>92</v>
      </c>
      <c r="P2" s="66"/>
    </row>
    <row r="3" spans="1:16" x14ac:dyDescent="0.3">
      <c r="A3" s="1" t="s">
        <v>40</v>
      </c>
      <c r="B3" s="1" t="s">
        <v>41</v>
      </c>
      <c r="C3" s="1" t="s">
        <v>42</v>
      </c>
      <c r="E3" s="1" t="s">
        <v>43</v>
      </c>
      <c r="F3" s="65">
        <v>45045</v>
      </c>
      <c r="G3" s="1" t="s">
        <v>21</v>
      </c>
      <c r="H3" s="1">
        <v>1000</v>
      </c>
      <c r="I3" s="1">
        <v>2</v>
      </c>
      <c r="J3" s="66">
        <v>16.5</v>
      </c>
      <c r="K3" s="66">
        <v>33</v>
      </c>
      <c r="L3" s="66">
        <v>92</v>
      </c>
      <c r="M3" s="66"/>
      <c r="N3" s="66"/>
      <c r="O3" s="66">
        <v>92</v>
      </c>
      <c r="P3" s="66"/>
    </row>
    <row r="4" spans="1:16" x14ac:dyDescent="0.3">
      <c r="A4" s="1" t="s">
        <v>40</v>
      </c>
      <c r="B4" s="1" t="s">
        <v>41</v>
      </c>
      <c r="C4" s="1" t="s">
        <v>42</v>
      </c>
      <c r="E4" s="1" t="s">
        <v>43</v>
      </c>
      <c r="F4" s="65">
        <v>45045</v>
      </c>
      <c r="G4" s="1" t="s">
        <v>23</v>
      </c>
      <c r="H4" s="1">
        <v>1000</v>
      </c>
      <c r="I4" s="1">
        <v>1</v>
      </c>
      <c r="J4" s="66">
        <v>16.5</v>
      </c>
      <c r="K4" s="66">
        <v>16.5</v>
      </c>
      <c r="L4" s="66">
        <v>92</v>
      </c>
      <c r="O4" s="66">
        <v>92</v>
      </c>
      <c r="P4" s="66"/>
    </row>
    <row r="5" spans="1:16" x14ac:dyDescent="0.3">
      <c r="A5" s="1" t="s">
        <v>40</v>
      </c>
      <c r="B5" s="1" t="s">
        <v>41</v>
      </c>
      <c r="C5" s="1" t="s">
        <v>42</v>
      </c>
      <c r="E5" s="1" t="s">
        <v>43</v>
      </c>
      <c r="F5" s="65">
        <v>45045</v>
      </c>
      <c r="G5" s="1" t="s">
        <v>19</v>
      </c>
      <c r="H5" s="1">
        <v>250</v>
      </c>
      <c r="I5" s="1">
        <v>5</v>
      </c>
      <c r="J5" s="66">
        <v>4</v>
      </c>
      <c r="K5" s="66">
        <v>20</v>
      </c>
      <c r="L5" s="66">
        <v>92</v>
      </c>
      <c r="O5" s="66">
        <v>92</v>
      </c>
      <c r="P5" s="66"/>
    </row>
    <row r="6" spans="1:16" x14ac:dyDescent="0.3">
      <c r="A6" s="1" t="s">
        <v>40</v>
      </c>
      <c r="B6" s="1" t="s">
        <v>41</v>
      </c>
      <c r="C6" s="1" t="s">
        <v>42</v>
      </c>
      <c r="E6" s="1" t="s">
        <v>43</v>
      </c>
      <c r="F6" s="65">
        <v>45045</v>
      </c>
      <c r="G6" s="1" t="s">
        <v>19</v>
      </c>
      <c r="H6" s="1">
        <v>500</v>
      </c>
      <c r="I6" s="1">
        <v>1</v>
      </c>
      <c r="J6" s="66">
        <v>7.5</v>
      </c>
      <c r="K6" s="66">
        <v>7.5</v>
      </c>
      <c r="L6" s="66">
        <v>92</v>
      </c>
      <c r="O6" s="66">
        <v>92</v>
      </c>
      <c r="P6" s="66"/>
    </row>
    <row r="7" spans="1:16" x14ac:dyDescent="0.3">
      <c r="A7" s="1" t="s">
        <v>44</v>
      </c>
      <c r="B7" s="1" t="s">
        <v>45</v>
      </c>
      <c r="C7" s="1" t="s">
        <v>42</v>
      </c>
      <c r="E7" s="1" t="s">
        <v>46</v>
      </c>
      <c r="F7" s="65">
        <v>45045</v>
      </c>
      <c r="G7" s="1" t="s">
        <v>19</v>
      </c>
      <c r="H7" s="1">
        <v>1000</v>
      </c>
      <c r="I7" s="1">
        <v>2</v>
      </c>
      <c r="J7" s="66">
        <v>14</v>
      </c>
      <c r="K7" s="66">
        <v>28</v>
      </c>
      <c r="L7" s="66">
        <v>109.5</v>
      </c>
      <c r="O7" s="66">
        <v>54.9</v>
      </c>
      <c r="P7" s="66"/>
    </row>
    <row r="8" spans="1:16" x14ac:dyDescent="0.3">
      <c r="A8" s="1" t="s">
        <v>44</v>
      </c>
      <c r="B8" s="1" t="s">
        <v>45</v>
      </c>
      <c r="C8" s="1" t="s">
        <v>42</v>
      </c>
      <c r="E8" s="1" t="s">
        <v>46</v>
      </c>
      <c r="F8" s="65">
        <v>45045</v>
      </c>
      <c r="G8" s="1" t="s">
        <v>19</v>
      </c>
      <c r="H8" s="1">
        <v>1000</v>
      </c>
      <c r="I8" s="1">
        <v>2</v>
      </c>
      <c r="J8" s="66">
        <v>14</v>
      </c>
      <c r="K8" s="66">
        <v>28</v>
      </c>
      <c r="L8" s="66">
        <v>109.5</v>
      </c>
      <c r="O8" s="66">
        <v>98.55</v>
      </c>
    </row>
    <row r="9" spans="1:16" x14ac:dyDescent="0.3">
      <c r="A9" s="1" t="s">
        <v>44</v>
      </c>
      <c r="B9" s="1" t="s">
        <v>45</v>
      </c>
      <c r="C9" s="1" t="s">
        <v>42</v>
      </c>
      <c r="E9" s="1" t="s">
        <v>46</v>
      </c>
      <c r="F9" s="65">
        <v>45045</v>
      </c>
      <c r="G9" s="1" t="s">
        <v>23</v>
      </c>
      <c r="H9" s="1">
        <v>500</v>
      </c>
      <c r="I9" s="1">
        <v>1</v>
      </c>
      <c r="J9" s="66">
        <v>8.5</v>
      </c>
      <c r="K9" s="66">
        <v>8.5</v>
      </c>
      <c r="L9" s="66">
        <v>109.5</v>
      </c>
      <c r="O9" s="66">
        <v>98.55</v>
      </c>
    </row>
    <row r="10" spans="1:16" x14ac:dyDescent="0.3">
      <c r="A10" s="1" t="s">
        <v>44</v>
      </c>
      <c r="B10" s="1" t="s">
        <v>45</v>
      </c>
      <c r="C10" s="1" t="s">
        <v>42</v>
      </c>
      <c r="E10" s="1" t="s">
        <v>46</v>
      </c>
      <c r="F10" s="65">
        <v>45045</v>
      </c>
      <c r="G10" s="1" t="s">
        <v>19</v>
      </c>
      <c r="H10" s="1">
        <v>500</v>
      </c>
      <c r="I10" s="1">
        <v>6</v>
      </c>
      <c r="J10" s="66">
        <v>7.5</v>
      </c>
      <c r="K10" s="66">
        <v>45</v>
      </c>
      <c r="L10" s="66">
        <v>109.5</v>
      </c>
      <c r="O10" s="66">
        <v>98.55</v>
      </c>
    </row>
    <row r="11" spans="1:16" x14ac:dyDescent="0.3">
      <c r="E11" s="1" t="s">
        <v>48</v>
      </c>
      <c r="F11" s="65">
        <v>45045</v>
      </c>
      <c r="G11" s="1" t="s">
        <v>21</v>
      </c>
      <c r="H11" s="1">
        <v>500</v>
      </c>
      <c r="I11" s="1">
        <v>3</v>
      </c>
      <c r="J11" s="66">
        <v>8.5</v>
      </c>
      <c r="K11" s="66">
        <v>25.5</v>
      </c>
      <c r="L11" s="66">
        <v>40.5</v>
      </c>
      <c r="N11" s="66">
        <v>36.450000000000003</v>
      </c>
      <c r="O11" s="66"/>
    </row>
    <row r="12" spans="1:16" x14ac:dyDescent="0.3">
      <c r="E12" s="1" t="s">
        <v>48</v>
      </c>
      <c r="F12" s="65">
        <v>45045</v>
      </c>
      <c r="G12" s="1" t="s">
        <v>19</v>
      </c>
      <c r="H12" s="1">
        <v>500</v>
      </c>
      <c r="I12" s="1">
        <v>2</v>
      </c>
      <c r="J12" s="66">
        <v>7.5</v>
      </c>
      <c r="K12" s="66">
        <v>15</v>
      </c>
      <c r="L12" s="66">
        <v>40.5</v>
      </c>
      <c r="N12" s="66">
        <v>36.450000000000003</v>
      </c>
      <c r="O12" s="66"/>
    </row>
    <row r="13" spans="1:16" x14ac:dyDescent="0.3">
      <c r="E13" s="1" t="s">
        <v>48</v>
      </c>
      <c r="F13" s="65">
        <v>45045</v>
      </c>
      <c r="J13" s="66"/>
      <c r="K13" s="66"/>
      <c r="L13" s="66">
        <v>40.5</v>
      </c>
      <c r="N13" s="66">
        <v>36.450000000000003</v>
      </c>
      <c r="O13" s="66"/>
    </row>
    <row r="14" spans="1:16" x14ac:dyDescent="0.3">
      <c r="A14" s="1" t="s">
        <v>44</v>
      </c>
      <c r="B14" s="1" t="s">
        <v>49</v>
      </c>
      <c r="C14" s="1" t="s">
        <v>50</v>
      </c>
      <c r="D14" s="1">
        <v>625414145</v>
      </c>
      <c r="E14" s="1" t="s">
        <v>51</v>
      </c>
      <c r="F14" s="65">
        <v>45045</v>
      </c>
      <c r="G14" s="1" t="s">
        <v>21</v>
      </c>
      <c r="H14" s="1">
        <v>500</v>
      </c>
      <c r="I14" s="1">
        <v>3</v>
      </c>
      <c r="J14" s="66">
        <v>8.5</v>
      </c>
      <c r="K14" s="66">
        <v>25.5</v>
      </c>
      <c r="L14" s="66">
        <v>55</v>
      </c>
      <c r="N14" s="66">
        <v>49.5</v>
      </c>
      <c r="O14" s="66"/>
    </row>
    <row r="15" spans="1:16" x14ac:dyDescent="0.3">
      <c r="A15" s="1" t="s">
        <v>44</v>
      </c>
      <c r="B15" s="1" t="s">
        <v>49</v>
      </c>
      <c r="C15" s="1" t="s">
        <v>50</v>
      </c>
      <c r="D15" s="1">
        <v>625414145</v>
      </c>
      <c r="E15" s="1" t="s">
        <v>51</v>
      </c>
      <c r="F15" s="65">
        <v>45045</v>
      </c>
      <c r="G15" s="1" t="s">
        <v>23</v>
      </c>
      <c r="H15" s="1">
        <v>500</v>
      </c>
      <c r="I15" s="1">
        <v>3</v>
      </c>
      <c r="J15" s="66">
        <v>8.5</v>
      </c>
      <c r="K15" s="66">
        <v>25.5</v>
      </c>
      <c r="L15" s="66">
        <v>55</v>
      </c>
      <c r="N15" s="66">
        <v>49.5</v>
      </c>
      <c r="O15" s="66"/>
    </row>
    <row r="16" spans="1:16" x14ac:dyDescent="0.3">
      <c r="A16" s="1" t="s">
        <v>44</v>
      </c>
      <c r="B16" s="1" t="s">
        <v>49</v>
      </c>
      <c r="C16" s="1" t="s">
        <v>50</v>
      </c>
      <c r="D16" s="1">
        <v>625414145</v>
      </c>
      <c r="E16" s="1" t="s">
        <v>51</v>
      </c>
      <c r="F16" s="65">
        <v>45045</v>
      </c>
      <c r="G16" s="1" t="s">
        <v>19</v>
      </c>
      <c r="H16" s="1">
        <v>250</v>
      </c>
      <c r="I16" s="1">
        <v>1</v>
      </c>
      <c r="J16" s="66">
        <v>4</v>
      </c>
      <c r="K16" s="66">
        <v>4</v>
      </c>
      <c r="L16" s="66">
        <v>55</v>
      </c>
      <c r="N16" s="66">
        <v>49.5</v>
      </c>
      <c r="O16" s="66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BDF0C-B0CB-4FFB-940E-356BA35E3C94}">
  <sheetPr codeName="Feuil3">
    <pageSetUpPr fitToPage="1"/>
  </sheetPr>
  <dimension ref="A2:H24"/>
  <sheetViews>
    <sheetView topLeftCell="A8" workbookViewId="0">
      <selection activeCell="D12" sqref="D12"/>
    </sheetView>
  </sheetViews>
  <sheetFormatPr baseColWidth="10" defaultColWidth="11.19921875" defaultRowHeight="18.75" x14ac:dyDescent="0.3"/>
  <cols>
    <col min="1" max="1" width="15" style="1" customWidth="1"/>
    <col min="2" max="2" width="14.19921875" style="1" customWidth="1"/>
    <col min="3" max="3" width="12.8984375" style="1" customWidth="1"/>
    <col min="4" max="4" width="14" style="1" bestFit="1" customWidth="1"/>
    <col min="5" max="5" width="13.09765625" style="1" customWidth="1"/>
    <col min="6" max="7" width="11.19921875" style="1" customWidth="1"/>
    <col min="8" max="16384" width="11.19921875" style="1"/>
  </cols>
  <sheetData>
    <row r="2" spans="1:8" ht="25.5" x14ac:dyDescent="0.3">
      <c r="A2" s="74" t="s">
        <v>0</v>
      </c>
      <c r="B2" s="74"/>
      <c r="C2" s="74"/>
      <c r="D2" s="74"/>
      <c r="E2" s="74"/>
    </row>
    <row r="3" spans="1:8" ht="21" x14ac:dyDescent="0.3">
      <c r="D3" s="2"/>
      <c r="E3" s="2"/>
    </row>
    <row r="4" spans="1:8" ht="21" x14ac:dyDescent="0.3">
      <c r="A4" s="2"/>
      <c r="B4" s="2"/>
      <c r="C4" s="3" t="s">
        <v>1</v>
      </c>
      <c r="D4" s="2"/>
      <c r="E4" s="2"/>
    </row>
    <row r="6" spans="1:8" x14ac:dyDescent="0.3">
      <c r="A6" s="41"/>
      <c r="B6" s="4"/>
      <c r="C6" s="40"/>
      <c r="D6" s="53"/>
      <c r="E6" s="54"/>
    </row>
    <row r="7" spans="1:8" x14ac:dyDescent="0.3">
      <c r="A7" s="42"/>
      <c r="B7" s="5"/>
      <c r="C7" s="52" t="s">
        <v>24</v>
      </c>
      <c r="D7" s="55"/>
      <c r="E7" s="56"/>
    </row>
    <row r="8" spans="1:8" x14ac:dyDescent="0.3">
      <c r="A8" s="42"/>
      <c r="B8" s="5"/>
      <c r="C8" s="52" t="s">
        <v>25</v>
      </c>
      <c r="D8" s="55"/>
      <c r="E8" s="56"/>
    </row>
    <row r="9" spans="1:8" x14ac:dyDescent="0.3">
      <c r="A9" s="42"/>
      <c r="B9" s="5"/>
      <c r="C9" s="52" t="s">
        <v>26</v>
      </c>
      <c r="D9" s="55"/>
      <c r="E9" s="56"/>
    </row>
    <row r="10" spans="1:8" x14ac:dyDescent="0.3">
      <c r="A10" s="42"/>
      <c r="B10" s="5"/>
      <c r="C10" s="52" t="s">
        <v>27</v>
      </c>
      <c r="D10" s="67"/>
      <c r="E10" s="56"/>
    </row>
    <row r="11" spans="1:8" x14ac:dyDescent="0.3">
      <c r="A11" s="42"/>
      <c r="B11" s="5"/>
      <c r="C11" s="57"/>
      <c r="D11" s="58"/>
      <c r="E11" s="59"/>
    </row>
    <row r="13" spans="1:8" x14ac:dyDescent="0.3">
      <c r="A13" s="62" t="s">
        <v>39</v>
      </c>
      <c r="B13" s="62" t="s">
        <v>38</v>
      </c>
      <c r="G13" s="1" t="s">
        <v>36</v>
      </c>
      <c r="H13" s="1" t="s">
        <v>37</v>
      </c>
    </row>
    <row r="14" spans="1:8" x14ac:dyDescent="0.3">
      <c r="A14" s="63" t="str">
        <f ca="1">"N° "&amp;TEXT(G14,"0000") &amp; " / " &amp; H14</f>
        <v>N° 0012 / 2023</v>
      </c>
      <c r="B14" s="77">
        <f ca="1">TODAY()</f>
        <v>45045</v>
      </c>
      <c r="C14" s="77"/>
      <c r="D14" s="61"/>
      <c r="G14" s="60">
        <v>12</v>
      </c>
      <c r="H14" s="60">
        <f ca="1">YEAR(B14)</f>
        <v>2023</v>
      </c>
    </row>
    <row r="16" spans="1:8" ht="19.5" thickBot="1" x14ac:dyDescent="0.35">
      <c r="A16" s="43" t="s">
        <v>2</v>
      </c>
      <c r="B16" s="43" t="s">
        <v>10</v>
      </c>
      <c r="C16" s="44" t="s">
        <v>3</v>
      </c>
      <c r="D16" s="45" t="s">
        <v>4</v>
      </c>
      <c r="E16" s="46" t="s">
        <v>5</v>
      </c>
    </row>
    <row r="17" spans="1:5" ht="19.5" thickBot="1" x14ac:dyDescent="0.35">
      <c r="A17" s="48"/>
      <c r="B17" s="47"/>
      <c r="C17" s="48"/>
      <c r="D17" s="49" t="str" cm="1">
        <f t="array" ref="D17">IFERROR(INDEX(t_Prix[Prix],MATCH(A17&amp;B17,t_Prix[Miel]&amp;t_Prix[Poids],0)),"")</f>
        <v/>
      </c>
      <c r="E17" s="50" t="str">
        <f t="shared" ref="E17" si="0">IFERROR(D17*C17,"")</f>
        <v/>
      </c>
    </row>
    <row r="18" spans="1:5" ht="19.5" thickBot="1" x14ac:dyDescent="0.35">
      <c r="A18" s="36">
        <v>0.1</v>
      </c>
      <c r="B18" s="37">
        <f>E18/(1+A18)*A18</f>
        <v>0</v>
      </c>
      <c r="C18" s="68" t="s">
        <v>6</v>
      </c>
      <c r="D18" s="69"/>
      <c r="E18" s="39">
        <f>SUM(E17:E17)</f>
        <v>0</v>
      </c>
    </row>
    <row r="19" spans="1:5" x14ac:dyDescent="0.3">
      <c r="C19" s="70" t="s">
        <v>7</v>
      </c>
      <c r="D19" s="71"/>
      <c r="E19" s="6"/>
    </row>
    <row r="20" spans="1:5" ht="19.5" thickBot="1" x14ac:dyDescent="0.35">
      <c r="C20" s="75">
        <v>0.1</v>
      </c>
      <c r="D20" s="76"/>
      <c r="E20" s="38">
        <f>IFERROR(E18*C20,"")</f>
        <v>0</v>
      </c>
    </row>
    <row r="21" spans="1:5" ht="19.5" thickBot="1" x14ac:dyDescent="0.35">
      <c r="C21" s="72" t="s">
        <v>8</v>
      </c>
      <c r="D21" s="73"/>
      <c r="E21" s="7">
        <f>E18-SUM(E19+E20)</f>
        <v>0</v>
      </c>
    </row>
    <row r="23" spans="1:5" x14ac:dyDescent="0.3">
      <c r="B23" s="51"/>
    </row>
    <row r="24" spans="1:5" x14ac:dyDescent="0.3">
      <c r="B24" s="51"/>
      <c r="C24" s="51"/>
      <c r="D24" s="51"/>
      <c r="E24" s="51"/>
    </row>
  </sheetData>
  <mergeCells count="6">
    <mergeCell ref="C18:D18"/>
    <mergeCell ref="C19:D19"/>
    <mergeCell ref="C21:D21"/>
    <mergeCell ref="A2:E2"/>
    <mergeCell ref="C20:D20"/>
    <mergeCell ref="B14:C14"/>
  </mergeCells>
  <phoneticPr fontId="11" type="noConversion"/>
  <pageMargins left="0.70866141732283472" right="0.70866141732283472" top="0.74803149606299213" bottom="0.74803149606299213" header="0.31496062992125984" footer="0.31496062992125984"/>
  <pageSetup paperSize="9" orientation="portrait" horizontalDpi="0" verticalDpi="0" r:id="rId1"/>
  <headerFooter>
    <oddFooter>&amp;C&amp;9Siège Social : Mme HUMBERT Danielle -4 Rue de Montbregil - 70110 - ESPRELS</oddFooter>
  </headerFooter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41EC8ACC-6297-472F-9DF7-1D998F50D9CF}">
          <x14:formula1>
            <xm:f>Config!$P$3:$P$5</xm:f>
          </x14:formula1>
          <xm:sqref>A18</xm:sqref>
        </x14:dataValidation>
        <x14:dataValidation type="list" allowBlank="1" showInputMessage="1" showErrorMessage="1" xr:uid="{D2A45DDF-4DBC-4CC7-B274-450EE3F9FD3A}">
          <x14:formula1>
            <xm:f>Config!$F$3:$F$6</xm:f>
          </x14:formula1>
          <xm:sqref>A17</xm:sqref>
        </x14:dataValidation>
        <x14:dataValidation type="list" allowBlank="1" showInputMessage="1" showErrorMessage="1" xr:uid="{A49D4850-710B-47E9-83B0-A6EB5D62997F}">
          <x14:formula1>
            <xm:f>Config!$H$3:$H$5</xm:f>
          </x14:formula1>
          <xm:sqref>B17</xm:sqref>
        </x14:dataValidation>
        <x14:dataValidation type="list" allowBlank="1" showInputMessage="1" showErrorMessage="1" xr:uid="{8DDDBD82-2F04-46A1-AC79-5E38A28EC388}">
          <x14:formula1>
            <xm:f>Config!$N$3:$N$7</xm:f>
          </x14:formula1>
          <xm:sqref>C20</xm:sqref>
        </x14:dataValidation>
        <x14:dataValidation type="list" allowBlank="1" showInputMessage="1" showErrorMessage="1" xr:uid="{42A8E067-9972-42FD-86D0-04408CC21BA3}">
          <x14:formula1>
            <xm:f>Config!$R$3:$R$12</xm:f>
          </x14:formula1>
          <xm:sqref>C17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Config</vt:lpstr>
      <vt:lpstr>Archives Factures</vt:lpstr>
      <vt:lpstr>Facture</vt:lpstr>
      <vt:lpstr>NumFac</vt:lpstr>
      <vt:lpstr>t_Montant</vt:lpstr>
      <vt:lpstr>Facture!Zone_d_impression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humbert</dc:creator>
  <cp:lastModifiedBy>thierry humbert</cp:lastModifiedBy>
  <cp:lastPrinted>2023-04-28T14:06:39Z</cp:lastPrinted>
  <dcterms:created xsi:type="dcterms:W3CDTF">2023-04-28T08:34:12Z</dcterms:created>
  <dcterms:modified xsi:type="dcterms:W3CDTF">2023-04-29T04:59:23Z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2023-04-28T16:47:58Z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f44da465-82ac-4a7a-a2ed-ec7b7e39b5fa</vt:lpwstr>
  </property>
  <property fmtid="{D5CDD505-2E9C-101B-9397-08002B2CF9AE}" pid="8" name="MSIP_Label_64a238cc-6af3-4341-9d32-201b7e04331f_ContentBits">
    <vt:lpwstr>0</vt:lpwstr>
  </property>
</Properties>
</file>