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78d0c01dd793055/Documents/APICULTURE/Factures/"/>
    </mc:Choice>
  </mc:AlternateContent>
  <xr:revisionPtr revIDLastSave="143" documentId="8_{836B94C6-355F-4ABA-85F0-DE2C4B227CC8}" xr6:coauthVersionLast="47" xr6:coauthVersionMax="47" xr10:uidLastSave="{C3F542F0-325A-4C5A-B8D8-A311CEA79A98}"/>
  <bookViews>
    <workbookView xWindow="-120" yWindow="-120" windowWidth="20640" windowHeight="11160" activeTab="2" xr2:uid="{909813E4-CF5B-43C8-822D-083FE12C589F}"/>
  </bookViews>
  <sheets>
    <sheet name="Config" sheetId="2" r:id="rId1"/>
    <sheet name="Archives Factures" sheetId="3" r:id="rId2"/>
    <sheet name="Facture" sheetId="1" r:id="rId3"/>
  </sheets>
  <definedNames>
    <definedName name="t_Fremise">Tableau9[F remise]</definedName>
    <definedName name="t_Ftva">Tableau8[Ftva]</definedName>
    <definedName name="t_Montant">Facture!$F$19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1" i="1" l="1" a="1"/>
  <c r="E21" i="1" s="1"/>
  <c r="F21" i="1" s="1"/>
  <c r="E22" i="1" a="1"/>
  <c r="E22" i="1" s="1"/>
  <c r="F22" i="1" s="1"/>
  <c r="E23" i="1" a="1"/>
  <c r="E23" i="1" s="1"/>
  <c r="F23" i="1" s="1"/>
  <c r="E24" i="1" a="1"/>
  <c r="E24" i="1" s="1"/>
  <c r="F24" i="1" s="1"/>
  <c r="E25" i="1" a="1"/>
  <c r="E25" i="1" s="1"/>
  <c r="F25" i="1" s="1"/>
  <c r="E26" i="1" a="1"/>
  <c r="E26" i="1"/>
  <c r="F26" i="1" s="1"/>
  <c r="E27" i="1" a="1"/>
  <c r="E27" i="1" s="1"/>
  <c r="F27" i="1" s="1"/>
  <c r="E28" i="1" a="1"/>
  <c r="E28" i="1" s="1"/>
  <c r="F28" i="1" s="1"/>
  <c r="E29" i="1" a="1"/>
  <c r="E29" i="1" s="1"/>
  <c r="F29" i="1" s="1"/>
  <c r="E19" i="1" a="1"/>
  <c r="E19" i="1" s="1"/>
  <c r="F19" i="1" s="1"/>
  <c r="F30" i="1" l="1"/>
  <c r="F32" i="1" l="1"/>
  <c r="F3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<sst xmlns="http://schemas.openxmlformats.org/spreadsheetml/2006/main" count="65" uniqueCount="50">
  <si>
    <t>LE PAIN DE MIEL D'ESPRELS</t>
  </si>
  <si>
    <t>FACTURE</t>
  </si>
  <si>
    <t>Mme HUMBERT Danielle</t>
  </si>
  <si>
    <t>4 Rue de MONTBREGIL</t>
  </si>
  <si>
    <t>70110 ESPRELS</t>
  </si>
  <si>
    <t>Siret : 884 796 517 000 16</t>
  </si>
  <si>
    <t>Mail: dany.humbert60@orange.fr</t>
  </si>
  <si>
    <t>Tel : 06 89 33 32 20</t>
  </si>
  <si>
    <t>N° 0001 / 2023</t>
  </si>
  <si>
    <t xml:space="preserve">du </t>
  </si>
  <si>
    <t>Description</t>
  </si>
  <si>
    <t>Quantité</t>
  </si>
  <si>
    <t>Pu TTC</t>
  </si>
  <si>
    <t>Montant TTC</t>
  </si>
  <si>
    <t>Dont TVA 5.5%</t>
  </si>
  <si>
    <t>TOTAL TTC</t>
  </si>
  <si>
    <t>Acompte</t>
  </si>
  <si>
    <t xml:space="preserve">Remise </t>
  </si>
  <si>
    <t>RESTE A REGLER</t>
  </si>
  <si>
    <t>Miel</t>
  </si>
  <si>
    <t>Poids</t>
  </si>
  <si>
    <t>Prix</t>
  </si>
  <si>
    <t>listes de choix</t>
  </si>
  <si>
    <t>Statut</t>
  </si>
  <si>
    <t>Num ligne</t>
  </si>
  <si>
    <t>Remise</t>
  </si>
  <si>
    <t>TVA</t>
  </si>
  <si>
    <t>Printemps</t>
  </si>
  <si>
    <t>Entrée</t>
  </si>
  <si>
    <t>Été</t>
  </si>
  <si>
    <t>Vente</t>
  </si>
  <si>
    <t>Dont TVA 10%</t>
  </si>
  <si>
    <t>Crémeux</t>
  </si>
  <si>
    <t>Offert</t>
  </si>
  <si>
    <t>Dont TVA  20%</t>
  </si>
  <si>
    <t>Acacia</t>
  </si>
  <si>
    <t>=SOMME(I23/105)*5</t>
  </si>
  <si>
    <t>=SOMME(I23/110)*10</t>
  </si>
  <si>
    <t>=SOMME(I23/115)*15</t>
  </si>
  <si>
    <t>=SOMME(I23/120)*20</t>
  </si>
  <si>
    <t>=SOMME($F$30/120)*20</t>
  </si>
  <si>
    <t>=SOMME($F$30/105.5)*5.5</t>
  </si>
  <si>
    <t>=SOMME($F$30/110)*10</t>
  </si>
  <si>
    <t>Ftva</t>
  </si>
  <si>
    <t>F remise</t>
  </si>
  <si>
    <t>=SIERREUR(INDEX(t_Tva[TVA];EQUIV(t_Ftva[Ftva];t_Tva&amp;F30;0;"";)</t>
  </si>
  <si>
    <t>Dans Case Jaune</t>
  </si>
  <si>
    <t>Dans case Verte</t>
  </si>
  <si>
    <t>Resultat souhaité si Remise  à 20% ou à 10% ou à 5% alors rien si pas de remise</t>
  </si>
  <si>
    <t>Resultat souhaité si TVA à 20% ou à 10% ou à 5.5%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</si>
</sst>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6" formatCode="0\%"/>
    <numFmt numFmtId="167" formatCode="0.0\%"/>
  </numFmts>
  <fonts count="13" x14ac:knownFonts="1">
    <font>
      <sz val="14"/>
      <color theme="1"/>
      <name val="Calibri"/>
      <family val="2"/>
    </font>
    <font>
      <sz val="14"/>
      <color theme="1"/>
      <name val="Calibri"/>
      <family val="2"/>
    </font>
    <font>
      <b/>
      <sz val="14"/>
      <color theme="1"/>
      <name val="Calibri"/>
      <family val="2"/>
    </font>
    <font>
      <b/>
      <i/>
      <sz val="20"/>
      <color theme="1"/>
      <name val="Calibri"/>
      <family val="2"/>
    </font>
    <font>
      <b/>
      <i/>
      <sz val="16"/>
      <color theme="1"/>
      <name val="Calibri"/>
      <family val="2"/>
    </font>
    <font>
      <b/>
      <sz val="16"/>
      <color theme="1"/>
      <name val="Calibri"/>
      <family val="2"/>
    </font>
    <font>
      <sz val="12"/>
      <color theme="1"/>
      <name val="Calibri"/>
      <family val="2"/>
    </font>
    <font>
      <u/>
      <sz val="14"/>
      <color theme="10"/>
      <name val="Calibri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</font>
    <font>
      <sz val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theme="7" tint="-0.499984740745262"/>
      </top>
      <bottom style="thin">
        <color theme="7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74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center" vertical="center"/>
    </xf>
    <xf numFmtId="7" fontId="0" fillId="0" borderId="10" xfId="1" applyNumberFormat="1" applyFont="1" applyBorder="1" applyAlignment="1">
      <alignment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center" vertical="center"/>
    </xf>
    <xf numFmtId="7" fontId="0" fillId="0" borderId="11" xfId="1" applyNumberFormat="1" applyFont="1" applyBorder="1" applyAlignment="1">
      <alignment vertical="center"/>
    </xf>
    <xf numFmtId="0" fontId="0" fillId="0" borderId="14" xfId="0" applyBorder="1" applyAlignment="1">
      <alignment horizontal="left" vertical="center"/>
    </xf>
    <xf numFmtId="0" fontId="0" fillId="0" borderId="15" xfId="0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6" fontId="2" fillId="0" borderId="20" xfId="0" applyNumberFormat="1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7" fontId="2" fillId="0" borderId="5" xfId="1" applyNumberFormat="1" applyFont="1" applyBorder="1" applyAlignment="1">
      <alignment vertical="center"/>
    </xf>
    <xf numFmtId="0" fontId="0" fillId="0" borderId="0" xfId="0" applyAlignment="1">
      <alignment horizontal="left" vertical="center" indent="1"/>
    </xf>
    <xf numFmtId="0" fontId="7" fillId="0" borderId="0" xfId="2" applyAlignment="1">
      <alignment vertical="center"/>
    </xf>
    <xf numFmtId="0" fontId="8" fillId="0" borderId="22" xfId="0" applyFont="1" applyBorder="1" applyAlignment="1">
      <alignment horizontal="left" vertical="center" indent="1"/>
    </xf>
    <xf numFmtId="0" fontId="8" fillId="0" borderId="23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9" fillId="0" borderId="0" xfId="0" applyFont="1" applyAlignment="1">
      <alignment horizontal="left" vertical="center" indent="1"/>
    </xf>
    <xf numFmtId="0" fontId="9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9" fillId="3" borderId="12" xfId="0" applyFont="1" applyFill="1" applyBorder="1" applyAlignment="1">
      <alignment horizontal="left" vertical="center" indent="1"/>
    </xf>
    <xf numFmtId="3" fontId="9" fillId="3" borderId="25" xfId="0" applyNumberFormat="1" applyFont="1" applyFill="1" applyBorder="1" applyAlignment="1">
      <alignment horizontal="right" vertical="center" indent="1"/>
    </xf>
    <xf numFmtId="164" fontId="9" fillId="3" borderId="13" xfId="0" applyNumberFormat="1" applyFont="1" applyFill="1" applyBorder="1" applyAlignment="1">
      <alignment horizontal="right" vertical="center" indent="1"/>
    </xf>
    <xf numFmtId="3" fontId="9" fillId="0" borderId="0" xfId="0" applyNumberFormat="1" applyFont="1" applyAlignment="1">
      <alignment horizontal="right" vertical="center" indent="1"/>
    </xf>
    <xf numFmtId="166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9" fillId="0" borderId="0" xfId="0" applyFont="1" applyAlignment="1">
      <alignment vertical="center"/>
    </xf>
    <xf numFmtId="166" fontId="11" fillId="0" borderId="0" xfId="2" applyNumberFormat="1" applyFont="1" applyAlignment="1">
      <alignment horizontal="center" vertical="center"/>
    </xf>
    <xf numFmtId="0" fontId="9" fillId="4" borderId="12" xfId="0" applyFont="1" applyFill="1" applyBorder="1" applyAlignment="1">
      <alignment horizontal="left" vertical="center" indent="1"/>
    </xf>
    <xf numFmtId="3" fontId="9" fillId="4" borderId="25" xfId="0" applyNumberFormat="1" applyFont="1" applyFill="1" applyBorder="1" applyAlignment="1">
      <alignment horizontal="right" vertical="center" indent="1"/>
    </xf>
    <xf numFmtId="164" fontId="9" fillId="4" borderId="13" xfId="0" applyNumberFormat="1" applyFont="1" applyFill="1" applyBorder="1" applyAlignment="1">
      <alignment horizontal="right" vertical="center" indent="1"/>
    </xf>
    <xf numFmtId="0" fontId="9" fillId="5" borderId="12" xfId="0" applyFont="1" applyFill="1" applyBorder="1" applyAlignment="1">
      <alignment horizontal="left" vertical="center" indent="1"/>
    </xf>
    <xf numFmtId="3" fontId="9" fillId="5" borderId="25" xfId="0" applyNumberFormat="1" applyFont="1" applyFill="1" applyBorder="1" applyAlignment="1">
      <alignment horizontal="right" vertical="center" indent="1"/>
    </xf>
    <xf numFmtId="164" fontId="9" fillId="5" borderId="13" xfId="1" applyNumberFormat="1" applyFont="1" applyFill="1" applyBorder="1" applyAlignment="1">
      <alignment horizontal="right" vertical="center" indent="1"/>
    </xf>
    <xf numFmtId="0" fontId="9" fillId="2" borderId="12" xfId="0" applyFont="1" applyFill="1" applyBorder="1" applyAlignment="1">
      <alignment horizontal="left" vertical="center" indent="1"/>
    </xf>
    <xf numFmtId="3" fontId="9" fillId="2" borderId="25" xfId="0" applyNumberFormat="1" applyFont="1" applyFill="1" applyBorder="1" applyAlignment="1">
      <alignment horizontal="right" vertical="center" indent="1"/>
    </xf>
    <xf numFmtId="164" fontId="9" fillId="2" borderId="13" xfId="1" applyNumberFormat="1" applyFont="1" applyFill="1" applyBorder="1" applyAlignment="1">
      <alignment horizontal="right" vertical="center" indent="1"/>
    </xf>
    <xf numFmtId="0" fontId="9" fillId="2" borderId="26" xfId="0" applyFont="1" applyFill="1" applyBorder="1" applyAlignment="1">
      <alignment horizontal="left" vertical="center" indent="1"/>
    </xf>
    <xf numFmtId="3" fontId="9" fillId="2" borderId="27" xfId="0" applyNumberFormat="1" applyFont="1" applyFill="1" applyBorder="1" applyAlignment="1">
      <alignment horizontal="right" vertical="center" indent="1"/>
    </xf>
    <xf numFmtId="164" fontId="9" fillId="2" borderId="20" xfId="1" applyNumberFormat="1" applyFont="1" applyFill="1" applyBorder="1" applyAlignment="1">
      <alignment horizontal="right" vertical="center" indent="1"/>
    </xf>
    <xf numFmtId="164" fontId="10" fillId="0" borderId="9" xfId="0" quotePrefix="1" applyNumberFormat="1" applyFont="1" applyFill="1" applyBorder="1" applyAlignment="1">
      <alignment horizontal="left" vertical="center" indent="1"/>
    </xf>
    <xf numFmtId="0" fontId="0" fillId="0" borderId="28" xfId="0" applyBorder="1" applyAlignment="1">
      <alignment horizontal="left" vertical="center"/>
    </xf>
    <xf numFmtId="0" fontId="0" fillId="0" borderId="29" xfId="0" applyBorder="1" applyAlignment="1">
      <alignment horizontal="left" vertical="center"/>
    </xf>
    <xf numFmtId="7" fontId="0" fillId="0" borderId="6" xfId="1" applyNumberFormat="1" applyFont="1" applyBorder="1" applyAlignment="1">
      <alignment vertical="center"/>
    </xf>
    <xf numFmtId="7" fontId="0" fillId="0" borderId="30" xfId="1" applyNumberFormat="1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0" xfId="0" quotePrefix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7" fontId="0" fillId="6" borderId="3" xfId="0" quotePrefix="1" applyNumberFormat="1" applyFill="1" applyBorder="1" applyAlignment="1">
      <alignment horizontal="center" vertical="center"/>
    </xf>
    <xf numFmtId="0" fontId="0" fillId="6" borderId="0" xfId="0" applyFill="1" applyAlignment="1">
      <alignment vertical="center"/>
    </xf>
    <xf numFmtId="0" fontId="0" fillId="6" borderId="0" xfId="0" quotePrefix="1" applyFill="1" applyAlignment="1">
      <alignment vertical="center"/>
    </xf>
    <xf numFmtId="0" fontId="0" fillId="0" borderId="0" xfId="0" applyFill="1" applyAlignment="1">
      <alignment vertical="center"/>
    </xf>
    <xf numFmtId="7" fontId="0" fillId="7" borderId="21" xfId="1" applyNumberFormat="1" applyFont="1" applyFill="1" applyBorder="1" applyAlignment="1">
      <alignment vertical="center"/>
    </xf>
  </cellXfs>
  <cellStyles count="3">
    <cellStyle name="Lien hypertexte" xfId="2" builtinId="8"/>
    <cellStyle name="Monétaire" xfId="1" builtinId="4"/>
    <cellStyle name="Normal" xfId="0" builtinId="0"/>
  </cellStyles>
  <dxfs count="33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7" formatCode="0.0\%"/>
      <alignment horizontal="center" vertical="center" textRotation="0" wrapText="0" indent="0" justifyLastLine="0" shrinkToFit="0" readingOrder="0"/>
    </dxf>
    <dxf>
      <numFmt numFmtId="167" formatCode="0.0\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numFmt numFmtId="166" formatCode="0\%"/>
      <alignment horizontal="center" vertical="center" textRotation="0" wrapText="0" indent="0" justifyLastLine="0" shrinkToFit="0" readingOrder="0"/>
    </dxf>
    <dxf>
      <numFmt numFmtId="166" formatCode="0\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border diagonalUp="0" diagonalDown="0">
        <left/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bottom style="thin">
          <color indexed="64"/>
        </bottom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533400</xdr:colOff>
      <xdr:row>9</xdr:row>
      <xdr:rowOff>114300</xdr:rowOff>
    </xdr:from>
    <xdr:to>
      <xdr:col>5</xdr:col>
      <xdr:colOff>1076325</xdr:colOff>
      <xdr:row>11</xdr:row>
      <xdr:rowOff>171450</xdr:rowOff>
    </xdr:to>
    <xdr:pic>
      <xdr:nvPicPr>
        <xdr:cNvPr id="2" name="Graphique 1" descr="Entrer avec un remplissage uni">
          <a:extLst>
            <a:ext uri="{FF2B5EF4-FFF2-40B4-BE49-F238E27FC236}">
              <a16:creationId xmlns:a16="http://schemas.microsoft.com/office/drawing/2014/main" id="{BE1AB139-3A24-4598-ADF4-479D9296CA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362450" y="2486025"/>
          <a:ext cx="542925" cy="59055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31F455-032B-4E16-9C6F-2D4BF9AF438D}" name="t_Prix" displayName="t_Prix" ref="B2:D14" totalsRowShown="0" headerRowDxfId="32" dataDxfId="31" headerRowBorderDxfId="29" tableBorderDxfId="30" totalsRowBorderDxfId="28">
  <autoFilter ref="B2:D14" xr:uid="{2331F455-032B-4E16-9C6F-2D4BF9AF438D}"/>
  <tableColumns count="3">
    <tableColumn id="1" xr3:uid="{9C283417-8E3E-4174-808A-C89094BA332E}" name="Miel" dataDxfId="27"/>
    <tableColumn id="2" xr3:uid="{01DFB309-FE98-419E-A153-2363C07DE1F6}" name="Poids" dataDxfId="26"/>
    <tableColumn id="3" xr3:uid="{49B87B80-EB00-4895-A7C3-E5EF858E0BAE}" name="Prix" dataDxfId="25" dataCellStyle="Monétair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0C52B2-0607-4789-8A84-09F9D9494EA4}" name="t_Choix" displayName="t_Choix" ref="F2:F6" totalsRowShown="0" headerRowDxfId="24" dataDxfId="23" tableBorderDxfId="22">
  <autoFilter ref="F2:F6" xr:uid="{D00C52B2-0607-4789-8A84-09F9D9494EA4}"/>
  <tableColumns count="1">
    <tableColumn id="1" xr3:uid="{4774EF64-3782-4A29-ACD7-984E9FC4BFC6}" name="listes de choix" dataDxfId="21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A8D76EB-C4E6-413B-B07A-71615DD3101B}" name="t_Poids" displayName="t_Poids" ref="H2:H5" totalsRowShown="0" headerRowDxfId="20" dataDxfId="19">
  <autoFilter ref="H2:H5" xr:uid="{3A8D76EB-C4E6-413B-B07A-71615DD3101B}"/>
  <tableColumns count="1">
    <tableColumn id="1" xr3:uid="{3D15B7BD-9FCA-4796-91FA-D13F160FBF00}" name="Poids" dataDxfId="18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C25DCCA-32A7-44EA-B878-D1DA64B12B79}" name="t_Statut" displayName="t_Statut" ref="J2:J5" totalsRowShown="0" headerRowDxfId="17" dataDxfId="16">
  <autoFilter ref="J2:J5" xr:uid="{EC25DCCA-32A7-44EA-B878-D1DA64B12B79}"/>
  <tableColumns count="1">
    <tableColumn id="1" xr3:uid="{16294114-4C22-48A7-9D8F-7288AC0463C2}" name="Statut" dataDxfId="1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082967D-5E52-439E-AC09-B8164E3DAE9B}" name="t_NumLigne" displayName="t_NumLigne" ref="L2:L3" totalsRowShown="0" headerRowDxfId="14" dataDxfId="13">
  <autoFilter ref="L2:L3" xr:uid="{2082967D-5E52-439E-AC09-B8164E3DAE9B}"/>
  <tableColumns count="1">
    <tableColumn id="1" xr3:uid="{6DFA555B-2163-46E6-B9E2-6A8237C99E14}" name="Num ligne" dataDxfId="12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FB3D927-5675-433B-9B91-0DC507DCF5B4}" name="t_Remise" displayName="t_Remise" ref="N2:N7" totalsRowShown="0" headerRowDxfId="11" dataDxfId="10">
  <autoFilter ref="N2:N7" xr:uid="{CFB3D927-5675-433B-9B91-0DC507DCF5B4}"/>
  <sortState xmlns:xlrd2="http://schemas.microsoft.com/office/spreadsheetml/2017/richdata2" ref="N3:N7">
    <sortCondition ref="N3:N7"/>
  </sortState>
  <tableColumns count="1">
    <tableColumn id="1" xr3:uid="{593CD264-6C19-438F-AD38-C5D4B4D3D44E}" name="Remise" dataDxfId="9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407D339-A208-4DAA-A764-CFA3037B7A61}" name="t_Tva" displayName="t_Tva" ref="P2:P5" totalsRowShown="0" headerRowDxfId="8" dataDxfId="7">
  <autoFilter ref="P2:P5" xr:uid="{3407D339-A208-4DAA-A764-CFA3037B7A61}"/>
  <tableColumns count="1">
    <tableColumn id="1" xr3:uid="{2C278003-ACD2-432F-AB88-F71950706A3E}" name="TVA" dataDxfId="6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3547AC92-E576-4652-827B-F08B6247AD7A}" name="Tableau8" displayName="Tableau8" ref="R2:R5" totalsRowShown="0" headerRowDxfId="3" dataDxfId="4">
  <autoFilter ref="R2:R5" xr:uid="{3547AC92-E576-4652-827B-F08B6247AD7A}"/>
  <tableColumns count="1">
    <tableColumn id="1" xr3:uid="{7D950B7B-7C70-49F3-A544-E1C72AE6B01F}" name="Ftva" dataDxfId="5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842F1CE7-B10E-461E-B927-B758107C9D04}" name="Tableau9" displayName="Tableau9" ref="T2:T6" totalsRowShown="0" headerRowDxfId="0" dataDxfId="1">
  <autoFilter ref="T2:T6" xr:uid="{842F1CE7-B10E-461E-B927-B758107C9D04}"/>
  <tableColumns count="1">
    <tableColumn id="1" xr3:uid="{49581F98-DACB-47C5-A8E3-0FB38BBACBCE}" name="F remise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59C188-65A4-4E1A-9418-C066279F4A7F}">
  <dimension ref="B1:T18"/>
  <sheetViews>
    <sheetView topLeftCell="H1" workbookViewId="0">
      <selection activeCell="T9" sqref="T9"/>
    </sheetView>
  </sheetViews>
  <sheetFormatPr baseColWidth="10" defaultColWidth="10.69921875" defaultRowHeight="18.75" x14ac:dyDescent="0.3"/>
  <cols>
    <col min="1" max="1" width="3.59765625" style="2" customWidth="1"/>
    <col min="2" max="2" width="11.59765625" style="2" customWidth="1"/>
    <col min="3" max="4" width="10.69921875" style="2"/>
    <col min="5" max="5" width="3.59765625" style="2" customWidth="1"/>
    <col min="6" max="6" width="16.59765625" style="2" customWidth="1"/>
    <col min="7" max="7" width="3.59765625" style="2" customWidth="1"/>
    <col min="8" max="8" width="9.59765625" style="2" customWidth="1"/>
    <col min="9" max="9" width="3.59765625" style="2" customWidth="1"/>
    <col min="10" max="10" width="11.59765625" style="2" customWidth="1"/>
    <col min="11" max="11" width="3.59765625" style="2" customWidth="1"/>
    <col min="12" max="12" width="10.69921875" style="2"/>
    <col min="13" max="13" width="3.296875" style="2" customWidth="1"/>
    <col min="14" max="14" width="10.69921875" style="2"/>
    <col min="15" max="15" width="3.69921875" style="2" customWidth="1"/>
    <col min="16" max="16" width="12.5" style="2" bestFit="1" customWidth="1"/>
    <col min="17" max="17" width="2.5" style="2" customWidth="1"/>
    <col min="18" max="18" width="23" style="2" bestFit="1" customWidth="1"/>
    <col min="19" max="19" width="3.3984375" style="2" customWidth="1"/>
    <col min="20" max="20" width="18.59765625" style="2" bestFit="1" customWidth="1"/>
    <col min="21" max="16384" width="10.69921875" style="2"/>
  </cols>
  <sheetData>
    <row r="1" spans="2:20" x14ac:dyDescent="0.3">
      <c r="P1" s="31"/>
    </row>
    <row r="2" spans="2:20" ht="21" x14ac:dyDescent="0.3">
      <c r="B2" s="32" t="s">
        <v>19</v>
      </c>
      <c r="C2" s="33" t="s">
        <v>20</v>
      </c>
      <c r="D2" s="34" t="s">
        <v>21</v>
      </c>
      <c r="F2" s="35" t="s">
        <v>22</v>
      </c>
      <c r="H2" s="36" t="s">
        <v>20</v>
      </c>
      <c r="J2" s="30" t="s">
        <v>23</v>
      </c>
      <c r="L2" s="2" t="s">
        <v>24</v>
      </c>
      <c r="N2" s="37" t="s">
        <v>25</v>
      </c>
      <c r="P2" s="37" t="s">
        <v>26</v>
      </c>
      <c r="R2" s="67" t="s">
        <v>43</v>
      </c>
      <c r="T2" s="2" t="s">
        <v>44</v>
      </c>
    </row>
    <row r="3" spans="2:20" ht="21" x14ac:dyDescent="0.3">
      <c r="B3" s="38" t="s">
        <v>27</v>
      </c>
      <c r="C3" s="39">
        <v>250</v>
      </c>
      <c r="D3" s="40">
        <v>4</v>
      </c>
      <c r="F3" s="35" t="s">
        <v>27</v>
      </c>
      <c r="H3" s="41">
        <v>250</v>
      </c>
      <c r="J3" s="30" t="s">
        <v>28</v>
      </c>
      <c r="N3" s="42">
        <v>0</v>
      </c>
      <c r="P3" s="43" t="s">
        <v>14</v>
      </c>
      <c r="R3" s="68" t="s">
        <v>41</v>
      </c>
      <c r="T3" s="2" t="s">
        <v>36</v>
      </c>
    </row>
    <row r="4" spans="2:20" ht="21" x14ac:dyDescent="0.3">
      <c r="B4" s="38" t="s">
        <v>27</v>
      </c>
      <c r="C4" s="39">
        <v>500</v>
      </c>
      <c r="D4" s="40">
        <v>7.5</v>
      </c>
      <c r="E4" s="44"/>
      <c r="F4" s="35" t="s">
        <v>29</v>
      </c>
      <c r="H4" s="41">
        <v>500</v>
      </c>
      <c r="J4" s="30" t="s">
        <v>30</v>
      </c>
      <c r="N4" s="42">
        <v>5</v>
      </c>
      <c r="P4" s="45" t="s">
        <v>31</v>
      </c>
      <c r="R4" s="68" t="s">
        <v>42</v>
      </c>
      <c r="T4" s="2" t="s">
        <v>37</v>
      </c>
    </row>
    <row r="5" spans="2:20" ht="21" x14ac:dyDescent="0.3">
      <c r="B5" s="38" t="s">
        <v>27</v>
      </c>
      <c r="C5" s="39">
        <v>1000</v>
      </c>
      <c r="D5" s="40">
        <v>14</v>
      </c>
      <c r="E5" s="44"/>
      <c r="F5" s="35" t="s">
        <v>32</v>
      </c>
      <c r="H5" s="41">
        <v>1000</v>
      </c>
      <c r="J5" s="30" t="s">
        <v>33</v>
      </c>
      <c r="N5" s="42">
        <v>10</v>
      </c>
      <c r="P5" s="42" t="s">
        <v>34</v>
      </c>
      <c r="R5" s="68" t="s">
        <v>40</v>
      </c>
      <c r="T5" s="2" t="s">
        <v>38</v>
      </c>
    </row>
    <row r="6" spans="2:20" ht="21" x14ac:dyDescent="0.3">
      <c r="B6" s="46" t="s">
        <v>29</v>
      </c>
      <c r="C6" s="47">
        <v>250</v>
      </c>
      <c r="D6" s="48">
        <v>4</v>
      </c>
      <c r="E6" s="44"/>
      <c r="F6" s="35" t="s">
        <v>35</v>
      </c>
      <c r="N6" s="42">
        <v>15</v>
      </c>
      <c r="T6" s="2" t="s">
        <v>39</v>
      </c>
    </row>
    <row r="7" spans="2:20" ht="21" x14ac:dyDescent="0.3">
      <c r="B7" s="46" t="s">
        <v>29</v>
      </c>
      <c r="C7" s="47">
        <v>500</v>
      </c>
      <c r="D7" s="48">
        <v>7.5</v>
      </c>
      <c r="E7" s="44"/>
      <c r="F7" s="44"/>
      <c r="N7" s="42">
        <v>20</v>
      </c>
    </row>
    <row r="8" spans="2:20" ht="21" x14ac:dyDescent="0.3">
      <c r="B8" s="46" t="s">
        <v>29</v>
      </c>
      <c r="C8" s="47">
        <v>1000</v>
      </c>
      <c r="D8" s="48">
        <v>14</v>
      </c>
      <c r="E8" s="44"/>
    </row>
    <row r="9" spans="2:20" ht="21" x14ac:dyDescent="0.3">
      <c r="B9" s="49" t="s">
        <v>32</v>
      </c>
      <c r="C9" s="50">
        <v>250</v>
      </c>
      <c r="D9" s="51">
        <v>4.5</v>
      </c>
      <c r="E9" s="44"/>
    </row>
    <row r="10" spans="2:20" ht="21" x14ac:dyDescent="0.3">
      <c r="B10" s="49" t="s">
        <v>32</v>
      </c>
      <c r="C10" s="50">
        <v>500</v>
      </c>
      <c r="D10" s="51">
        <v>8.5</v>
      </c>
      <c r="E10" s="44"/>
    </row>
    <row r="11" spans="2:20" ht="21" x14ac:dyDescent="0.3">
      <c r="B11" s="49" t="s">
        <v>32</v>
      </c>
      <c r="C11" s="50">
        <v>1000</v>
      </c>
      <c r="D11" s="51">
        <v>16.5</v>
      </c>
      <c r="E11" s="44"/>
    </row>
    <row r="12" spans="2:20" ht="21" x14ac:dyDescent="0.3">
      <c r="B12" s="52" t="s">
        <v>35</v>
      </c>
      <c r="C12" s="53">
        <v>250</v>
      </c>
      <c r="D12" s="54">
        <v>4.5</v>
      </c>
      <c r="E12" s="44"/>
      <c r="F12" s="44"/>
    </row>
    <row r="13" spans="2:20" ht="21" x14ac:dyDescent="0.3">
      <c r="B13" s="52" t="s">
        <v>35</v>
      </c>
      <c r="C13" s="53">
        <v>500</v>
      </c>
      <c r="D13" s="54">
        <v>8.5</v>
      </c>
      <c r="E13" s="44"/>
      <c r="F13" s="44"/>
    </row>
    <row r="14" spans="2:20" ht="21" x14ac:dyDescent="0.3">
      <c r="B14" s="55" t="s">
        <v>35</v>
      </c>
      <c r="C14" s="56">
        <v>1000</v>
      </c>
      <c r="D14" s="57">
        <v>16.5</v>
      </c>
      <c r="E14" s="44"/>
      <c r="F14" s="44"/>
    </row>
    <row r="15" spans="2:20" ht="21" x14ac:dyDescent="0.3">
      <c r="B15" s="44"/>
      <c r="C15" s="44"/>
      <c r="D15" s="44"/>
      <c r="E15" s="44"/>
      <c r="F15" s="44"/>
    </row>
    <row r="16" spans="2:20" ht="21" x14ac:dyDescent="0.3">
      <c r="E16" s="44"/>
      <c r="F16" s="44"/>
    </row>
    <row r="17" spans="5:5" ht="21" x14ac:dyDescent="0.3">
      <c r="E17" s="44"/>
    </row>
    <row r="18" spans="5:5" ht="21" x14ac:dyDescent="0.3">
      <c r="E18" s="44"/>
    </row>
  </sheetData>
  <pageMargins left="0.7" right="0.7" top="0.75" bottom="0.75" header="0.3" footer="0.3"/>
  <drawing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DA9820-5FC3-4D93-A7C4-3339A68EDEA0}"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FBDF0C-B0CB-4FFB-940E-356BA35E3C94}">
  <dimension ref="B2:I38"/>
  <sheetViews>
    <sheetView tabSelected="1" topLeftCell="A14" workbookViewId="0">
      <selection activeCell="H24" sqref="H24"/>
    </sheetView>
  </sheetViews>
  <sheetFormatPr baseColWidth="10" defaultRowHeight="18.75" x14ac:dyDescent="0.3"/>
  <cols>
    <col min="1" max="1" width="2.69921875" style="2" customWidth="1"/>
    <col min="2" max="2" width="12.8984375" style="2" customWidth="1"/>
    <col min="3" max="3" width="14.19921875" style="2" customWidth="1"/>
    <col min="4" max="4" width="12.8984375" style="2" customWidth="1"/>
    <col min="5" max="5" width="11.19921875" style="2"/>
    <col min="6" max="6" width="13.09765625" style="2" customWidth="1"/>
    <col min="7" max="7" width="23" style="2" bestFit="1" customWidth="1"/>
    <col min="8" max="8" width="2.69921875" style="2" customWidth="1"/>
    <col min="9" max="9" width="17.59765625" style="2" bestFit="1" customWidth="1"/>
    <col min="10" max="16384" width="11.19921875" style="2"/>
  </cols>
  <sheetData>
    <row r="2" spans="2:7" ht="26.25" x14ac:dyDescent="0.3">
      <c r="B2" s="1" t="s">
        <v>0</v>
      </c>
      <c r="C2" s="1"/>
      <c r="D2" s="1"/>
      <c r="E2" s="1"/>
      <c r="F2" s="1"/>
      <c r="G2" s="1"/>
    </row>
    <row r="3" spans="2:7" ht="21" x14ac:dyDescent="0.3">
      <c r="E3" s="3"/>
      <c r="F3" s="3"/>
      <c r="G3" s="3"/>
    </row>
    <row r="4" spans="2:7" ht="21" x14ac:dyDescent="0.3">
      <c r="B4" s="3"/>
      <c r="C4" s="3"/>
      <c r="D4" s="4" t="s">
        <v>1</v>
      </c>
      <c r="E4" s="3"/>
      <c r="F4" s="3"/>
      <c r="G4" s="3"/>
    </row>
    <row r="6" spans="2:7" x14ac:dyDescent="0.3">
      <c r="B6" s="5" t="s">
        <v>2</v>
      </c>
      <c r="C6" s="5"/>
      <c r="D6" s="5"/>
    </row>
    <row r="7" spans="2:7" x14ac:dyDescent="0.3">
      <c r="B7" s="6" t="s">
        <v>3</v>
      </c>
      <c r="C7" s="6"/>
      <c r="D7" s="6"/>
    </row>
    <row r="8" spans="2:7" x14ac:dyDescent="0.3">
      <c r="B8" s="6" t="s">
        <v>4</v>
      </c>
      <c r="C8" s="6"/>
      <c r="D8" s="6"/>
    </row>
    <row r="9" spans="2:7" x14ac:dyDescent="0.3">
      <c r="B9" s="6" t="s">
        <v>5</v>
      </c>
      <c r="C9" s="6"/>
      <c r="D9" s="6"/>
    </row>
    <row r="10" spans="2:7" x14ac:dyDescent="0.3">
      <c r="B10" s="6" t="s">
        <v>6</v>
      </c>
      <c r="C10" s="6"/>
      <c r="D10" s="6"/>
    </row>
    <row r="11" spans="2:7" x14ac:dyDescent="0.3">
      <c r="B11" s="6" t="s">
        <v>7</v>
      </c>
      <c r="C11" s="6"/>
      <c r="D11" s="6"/>
    </row>
    <row r="16" spans="2:7" x14ac:dyDescent="0.3">
      <c r="B16" s="7" t="s">
        <v>8</v>
      </c>
      <c r="C16" s="7"/>
      <c r="D16" s="2" t="s">
        <v>9</v>
      </c>
    </row>
    <row r="17" spans="2:9" ht="19.5" thickBot="1" x14ac:dyDescent="0.35"/>
    <row r="18" spans="2:9" ht="19.5" thickBot="1" x14ac:dyDescent="0.35">
      <c r="B18" s="8" t="s">
        <v>10</v>
      </c>
      <c r="C18" s="9"/>
      <c r="D18" s="10" t="s">
        <v>11</v>
      </c>
      <c r="E18" s="11" t="s">
        <v>12</v>
      </c>
      <c r="F18" s="12" t="s">
        <v>13</v>
      </c>
    </row>
    <row r="19" spans="2:9" x14ac:dyDescent="0.3">
      <c r="B19" s="13" t="s">
        <v>32</v>
      </c>
      <c r="C19" s="14">
        <v>500</v>
      </c>
      <c r="D19" s="15">
        <v>2</v>
      </c>
      <c r="E19" s="58" cm="1">
        <f t="array" ref="E19">IFERROR(INDEX(t_Prix[Prix],MATCH(B19&amp;C19,t_Prix[Miel]&amp;t_Prix[Poids],0)),"")</f>
        <v>8.5</v>
      </c>
      <c r="F19" s="61">
        <f t="shared" ref="F19:F28" si="0">IFERROR(E19*D19,"")</f>
        <v>17</v>
      </c>
    </row>
    <row r="20" spans="2:9" x14ac:dyDescent="0.3">
      <c r="B20" s="17"/>
      <c r="C20" s="60"/>
      <c r="D20" s="18"/>
      <c r="E20" s="58"/>
      <c r="F20" s="19"/>
    </row>
    <row r="21" spans="2:9" x14ac:dyDescent="0.3">
      <c r="B21" s="17"/>
      <c r="C21" s="60"/>
      <c r="D21" s="65"/>
      <c r="E21" s="58" t="str" cm="1">
        <f t="array" ref="E21">IFERROR(INDEX(t_Prix[Prix],MATCH(B21&amp;C21,t_Prix[Miel]&amp;t_Prix[Poids],0)),"")</f>
        <v/>
      </c>
      <c r="F21" s="62" t="str">
        <f t="shared" si="0"/>
        <v/>
      </c>
    </row>
    <row r="22" spans="2:9" x14ac:dyDescent="0.3">
      <c r="B22" s="17"/>
      <c r="C22" s="60"/>
      <c r="D22" s="65"/>
      <c r="E22" s="58" t="str" cm="1">
        <f t="array" ref="E22">IFERROR(INDEX(t_Prix[Prix],MATCH(B22&amp;C22,t_Prix[Miel]&amp;t_Prix[Poids],0)),"")</f>
        <v/>
      </c>
      <c r="F22" s="62" t="str">
        <f t="shared" si="0"/>
        <v/>
      </c>
    </row>
    <row r="23" spans="2:9" x14ac:dyDescent="0.3">
      <c r="B23" s="17"/>
      <c r="C23" s="60"/>
      <c r="D23" s="65"/>
      <c r="E23" s="58" t="str" cm="1">
        <f t="array" ref="E23">IFERROR(INDEX(t_Prix[Prix],MATCH(B23&amp;C23,t_Prix[Miel]&amp;t_Prix[Poids],0)),"")</f>
        <v/>
      </c>
      <c r="F23" s="62" t="str">
        <f t="shared" si="0"/>
        <v/>
      </c>
    </row>
    <row r="24" spans="2:9" x14ac:dyDescent="0.3">
      <c r="B24" s="17"/>
      <c r="C24" s="60"/>
      <c r="D24" s="65"/>
      <c r="E24" s="58" t="str" cm="1">
        <f t="array" ref="E24">IFERROR(INDEX(t_Prix[Prix],MATCH(B24&amp;C24,t_Prix[Miel]&amp;t_Prix[Poids],0)),"")</f>
        <v/>
      </c>
      <c r="F24" s="62" t="str">
        <f t="shared" si="0"/>
        <v/>
      </c>
    </row>
    <row r="25" spans="2:9" x14ac:dyDescent="0.3">
      <c r="B25" s="17"/>
      <c r="C25" s="60"/>
      <c r="D25" s="65"/>
      <c r="E25" s="58" t="str" cm="1">
        <f t="array" ref="E25">IFERROR(INDEX(t_Prix[Prix],MATCH(B25&amp;C25,t_Prix[Miel]&amp;t_Prix[Poids],0)),"")</f>
        <v/>
      </c>
      <c r="F25" s="62" t="str">
        <f t="shared" si="0"/>
        <v/>
      </c>
      <c r="G25" s="66"/>
      <c r="I25" s="66"/>
    </row>
    <row r="26" spans="2:9" x14ac:dyDescent="0.3">
      <c r="B26" s="17"/>
      <c r="C26" s="60"/>
      <c r="D26" s="65"/>
      <c r="E26" s="58" t="str" cm="1">
        <f t="array" ref="E26">IFERROR(INDEX(t_Prix[Prix],MATCH(B26&amp;C26,t_Prix[Miel]&amp;t_Prix[Poids],0)),"")</f>
        <v/>
      </c>
      <c r="F26" s="62" t="str">
        <f t="shared" si="0"/>
        <v/>
      </c>
      <c r="G26" s="66"/>
      <c r="I26" s="66"/>
    </row>
    <row r="27" spans="2:9" x14ac:dyDescent="0.3">
      <c r="B27" s="17"/>
      <c r="C27" s="60"/>
      <c r="D27" s="65"/>
      <c r="E27" s="58" t="str" cm="1">
        <f t="array" ref="E27">IFERROR(INDEX(t_Prix[Prix],MATCH(B27&amp;C27,t_Prix[Miel]&amp;t_Prix[Poids],0)),"")</f>
        <v/>
      </c>
      <c r="F27" s="62" t="str">
        <f t="shared" si="0"/>
        <v/>
      </c>
      <c r="G27" s="66"/>
      <c r="I27" s="66"/>
    </row>
    <row r="28" spans="2:9" x14ac:dyDescent="0.3">
      <c r="B28" s="17"/>
      <c r="C28" s="60"/>
      <c r="D28" s="65"/>
      <c r="E28" s="58" t="str" cm="1">
        <f t="array" ref="E28">IFERROR(INDEX(t_Prix[Prix],MATCH(B28&amp;C28,t_Prix[Miel]&amp;t_Prix[Poids],0)),"")</f>
        <v/>
      </c>
      <c r="F28" s="62" t="str">
        <f t="shared" si="0"/>
        <v/>
      </c>
      <c r="I28" s="66"/>
    </row>
    <row r="29" spans="2:9" ht="19.5" thickBot="1" x14ac:dyDescent="0.35">
      <c r="B29" s="59"/>
      <c r="C29" s="20"/>
      <c r="D29" s="21"/>
      <c r="E29" s="58" t="str" cm="1">
        <f t="array" ref="E29">IFERROR(INDEX(t_Prix[Prix],MATCH(B29&amp;C29,t_Prix[Miel]&amp;t_Prix[Poids],0)),"")</f>
        <v/>
      </c>
      <c r="F29" s="62" t="str">
        <f>IFERROR(E29*D29,"")</f>
        <v/>
      </c>
      <c r="I29" s="66"/>
    </row>
    <row r="30" spans="2:9" ht="19.5" thickBot="1" x14ac:dyDescent="0.35">
      <c r="B30" s="22" t="s">
        <v>34</v>
      </c>
      <c r="C30" s="69" t="s">
        <v>45</v>
      </c>
      <c r="D30" s="63" t="s">
        <v>15</v>
      </c>
      <c r="E30" s="64"/>
      <c r="F30" s="29">
        <f>SUM(F19:F29)</f>
        <v>17</v>
      </c>
    </row>
    <row r="31" spans="2:9" x14ac:dyDescent="0.3">
      <c r="D31" s="24" t="s">
        <v>16</v>
      </c>
      <c r="E31" s="25"/>
      <c r="F31" s="16">
        <v>97</v>
      </c>
    </row>
    <row r="32" spans="2:9" ht="19.5" thickBot="1" x14ac:dyDescent="0.35">
      <c r="D32" s="26" t="s">
        <v>17</v>
      </c>
      <c r="E32" s="27">
        <v>5</v>
      </c>
      <c r="F32" s="73">
        <f>SUM(F30/105)*5</f>
        <v>0.80952380952380953</v>
      </c>
    </row>
    <row r="33" spans="2:6" ht="19.5" thickBot="1" x14ac:dyDescent="0.35">
      <c r="D33" s="28" t="s">
        <v>18</v>
      </c>
      <c r="E33" s="23"/>
      <c r="F33" s="29">
        <f>F30-SUM(F31+F32)</f>
        <v>-80.80952380952381</v>
      </c>
    </row>
    <row r="34" spans="2:6" x14ac:dyDescent="0.3">
      <c r="B34" s="72" t="s">
        <v>46</v>
      </c>
    </row>
    <row r="35" spans="2:6" x14ac:dyDescent="0.3">
      <c r="B35" s="70" t="s">
        <v>49</v>
      </c>
      <c r="C35" s="70"/>
      <c r="D35" s="71"/>
    </row>
    <row r="37" spans="2:6" x14ac:dyDescent="0.3">
      <c r="B37" s="2" t="s">
        <v>47</v>
      </c>
    </row>
    <row r="38" spans="2:6" x14ac:dyDescent="0.3">
      <c r="B38" s="70" t="s">
        <v>48</v>
      </c>
    </row>
  </sheetData>
  <mergeCells count="5">
    <mergeCell ref="B2:G2"/>
    <mergeCell ref="B18:C18"/>
    <mergeCell ref="D30:E30"/>
    <mergeCell ref="D31:E31"/>
    <mergeCell ref="D33:E33"/>
  </mergeCells>
  <phoneticPr fontId="12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41EC8ACC-6297-472F-9DF7-1D998F50D9CF}">
          <x14:formula1>
            <xm:f>Config!$P$3:$P$5</xm:f>
          </x14:formula1>
          <xm:sqref>B30</xm:sqref>
        </x14:dataValidation>
        <x14:dataValidation type="list" allowBlank="1" showInputMessage="1" showErrorMessage="1" xr:uid="{D2A45DDF-4DBC-4CC7-B274-450EE3F9FD3A}">
          <x14:formula1>
            <xm:f>Config!$F$3:$F$6</xm:f>
          </x14:formula1>
          <xm:sqref>B19:B29</xm:sqref>
        </x14:dataValidation>
        <x14:dataValidation type="list" allowBlank="1" showInputMessage="1" showErrorMessage="1" xr:uid="{A49D4850-710B-47E9-83B0-A6EB5D62997F}">
          <x14:formula1>
            <xm:f>Config!$H$3:$H$5</xm:f>
          </x14:formula1>
          <xm:sqref>C19:C29</xm:sqref>
        </x14:dataValidation>
        <x14:dataValidation type="list" allowBlank="1" showInputMessage="1" showErrorMessage="1" xr:uid="{8DDDBD82-2F04-46A1-AC79-5E38A28EC388}">
          <x14:formula1>
            <xm:f>Config!$N$3:$N$7</xm:f>
          </x14:formula1>
          <xm:sqref>E32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Config</vt:lpstr>
      <vt:lpstr>Archives Factures</vt:lpstr>
      <vt:lpstr>Facture</vt:lpstr>
      <vt:lpstr>t_Fremise</vt:lpstr>
      <vt:lpstr>t_Ftva</vt:lpstr>
      <vt:lpstr>t_Montant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thierry humbert</cp:lastModifiedBy>
  <dcterms:created xsi:type="dcterms:W3CDTF">2023-04-28T08:34:12Z</dcterms:created>
  <dcterms:modified xsi:type="dcterms:W3CDTF">2023-04-28T09:22:05Z</dcterms:modified>
</cp:coreProperties>
</file>